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defaultThemeVersion="124226"/>
  <mc:AlternateContent xmlns:mc="http://schemas.openxmlformats.org/markup-compatibility/2006">
    <mc:Choice Requires="x15">
      <x15ac:absPath xmlns:x15ac="http://schemas.microsoft.com/office/spreadsheetml/2010/11/ac" url="Y:\④入札参加申請関係\令和８年度追加申請\３　手引き・様式・告示\★ホームページ用\申請様式ダウンロード用\様式\①工事\一式\"/>
    </mc:Choice>
  </mc:AlternateContent>
  <xr:revisionPtr revIDLastSave="0" documentId="13_ncr:1_{9A747DC5-1E50-49A9-A175-CA7B52FB6EF8}" xr6:coauthVersionLast="36" xr6:coauthVersionMax="36" xr10:uidLastSave="{00000000-0000-0000-0000-000000000000}"/>
  <workbookProtection workbookPassword="CC25" lockStructure="1"/>
  <bookViews>
    <workbookView xWindow="120" yWindow="105" windowWidth="14955" windowHeight="9120" xr2:uid="{00000000-000D-0000-FFFF-FFFF00000000}"/>
  </bookViews>
  <sheets>
    <sheet name="チェックリスト" sheetId="28" r:id="rId1"/>
    <sheet name="様式1-1-1" sheetId="38" r:id="rId2"/>
    <sheet name="様式1-1-3" sheetId="5" r:id="rId3"/>
    <sheet name="様式1-10-1" sheetId="9" r:id="rId4"/>
    <sheet name="様式1-10-2" sheetId="34" r:id="rId5"/>
    <sheet name="様式1-3" sheetId="17" r:id="rId6"/>
    <sheet name="様式1-3 (2)" sheetId="32" r:id="rId7"/>
    <sheet name="様式1-3 (3)" sheetId="33" r:id="rId8"/>
    <sheet name="様式1-4" sheetId="21" r:id="rId9"/>
    <sheet name="債権者登録" sheetId="35" r:id="rId10"/>
    <sheet name="取込" sheetId="36" r:id="rId11"/>
  </sheets>
  <definedNames>
    <definedName name="_xlnm.Print_Area" localSheetId="0">チェックリスト!$A$1:$V$37</definedName>
    <definedName name="_xlnm.Print_Area" localSheetId="9">債権者登録!$A$1:$L$34</definedName>
    <definedName name="_xlnm.Print_Area" localSheetId="3">IF('様式1-10-1'!$P$2="３年",'様式1-10-1'!$A$2:$AE$169,'様式1-10-1'!$A$2:$AE$127)</definedName>
    <definedName name="_xlnm.Print_Area" localSheetId="4">IF('様式1-10-2'!$P$2="３年",'様式1-10-2'!$A$2:$AE$169,'様式1-10-2'!$A$2:$AE$127)</definedName>
    <definedName name="_xlnm.Print_Area" localSheetId="1">'様式1-1-1'!$A$1:$W$85</definedName>
    <definedName name="_xlnm.Print_Area" localSheetId="2">'様式1-1-3'!$B$1:$BW$68</definedName>
    <definedName name="_xlnm.Print_Area" localSheetId="5">OFFSET('様式1-3'!$A$2,0,0,(MAX('様式1-3'!$U:$U)*29),21)</definedName>
    <definedName name="_xlnm.Print_Area" localSheetId="6">OFFSET('様式1-3 (2)'!$A$2,0,0,(MAX('様式1-3 (2)'!$U:$U)*29),21)</definedName>
    <definedName name="_xlnm.Print_Area" localSheetId="7">OFFSET('様式1-3 (3)'!$A$2,0,0,(MAX('様式1-3 (3)'!$U:$U)*29),21)</definedName>
    <definedName name="_xlnm.Print_Area" localSheetId="8">OFFSET('様式1-4'!$A$2,0,0,(MAX('様式1-4'!$Q:$Q)*17),16)</definedName>
  </definedNames>
  <calcPr calcId="191029"/>
</workbook>
</file>

<file path=xl/calcChain.xml><?xml version="1.0" encoding="utf-8"?>
<calcChain xmlns="http://schemas.openxmlformats.org/spreadsheetml/2006/main">
  <c r="R2" i="36" l="1"/>
  <c r="Q2" i="36"/>
  <c r="S2" i="36"/>
  <c r="P2" i="9"/>
  <c r="S2899" i="33" l="1"/>
  <c r="S2898" i="33"/>
  <c r="S2870" i="33"/>
  <c r="S2869" i="33"/>
  <c r="S2841" i="33"/>
  <c r="S2840" i="33"/>
  <c r="S2812" i="33"/>
  <c r="S2811" i="33"/>
  <c r="S2783" i="33"/>
  <c r="S2782" i="33"/>
  <c r="S2754" i="33"/>
  <c r="S2753" i="33"/>
  <c r="S2725" i="33"/>
  <c r="S2724" i="33"/>
  <c r="S2696" i="33"/>
  <c r="S2695" i="33"/>
  <c r="S2667" i="33"/>
  <c r="S2666" i="33"/>
  <c r="S2638" i="33"/>
  <c r="S2637" i="33"/>
  <c r="S2609" i="33"/>
  <c r="S2608" i="33"/>
  <c r="S2580" i="33"/>
  <c r="S2579" i="33"/>
  <c r="S2551" i="33"/>
  <c r="S2550" i="33"/>
  <c r="S2522" i="33"/>
  <c r="S2521" i="33"/>
  <c r="S2493" i="33"/>
  <c r="S2492" i="33"/>
  <c r="S2464" i="33"/>
  <c r="S2463" i="33"/>
  <c r="S2435" i="33"/>
  <c r="S2434" i="33"/>
  <c r="S2406" i="33"/>
  <c r="S2405" i="33"/>
  <c r="S2377" i="33"/>
  <c r="S2376" i="33"/>
  <c r="S2348" i="33"/>
  <c r="S2347" i="33"/>
  <c r="S2319" i="33"/>
  <c r="S2318" i="33"/>
  <c r="S2290" i="33"/>
  <c r="S2289" i="33"/>
  <c r="S2261" i="33"/>
  <c r="S2260" i="33"/>
  <c r="S2232" i="33"/>
  <c r="S2231" i="33"/>
  <c r="S2203" i="33"/>
  <c r="S2202" i="33"/>
  <c r="S2174" i="33"/>
  <c r="S2173" i="33"/>
  <c r="S2145" i="33"/>
  <c r="S2144" i="33"/>
  <c r="S2116" i="33"/>
  <c r="S2115" i="33"/>
  <c r="S2087" i="33"/>
  <c r="S2086" i="33"/>
  <c r="S2058" i="33"/>
  <c r="S2057" i="33"/>
  <c r="S2029" i="33"/>
  <c r="S2028" i="33"/>
  <c r="S2000" i="33"/>
  <c r="S1999" i="33"/>
  <c r="S1971" i="33"/>
  <c r="S1970" i="33"/>
  <c r="S1942" i="33"/>
  <c r="S1941" i="33"/>
  <c r="S1913" i="33"/>
  <c r="S1912" i="33"/>
  <c r="S1884" i="33"/>
  <c r="S1883" i="33"/>
  <c r="S1855" i="33"/>
  <c r="S1854" i="33"/>
  <c r="S1826" i="33"/>
  <c r="S1825" i="33"/>
  <c r="S1797" i="33"/>
  <c r="S1796" i="33"/>
  <c r="S1768" i="33"/>
  <c r="S1767" i="33"/>
  <c r="S1739" i="33"/>
  <c r="S1738" i="33"/>
  <c r="S1710" i="33"/>
  <c r="S1709" i="33"/>
  <c r="S1681" i="33"/>
  <c r="S1680" i="33"/>
  <c r="S1652" i="33"/>
  <c r="S1651" i="33"/>
  <c r="S1623" i="33"/>
  <c r="S1622" i="33"/>
  <c r="S1594" i="33"/>
  <c r="S1593" i="33"/>
  <c r="S1565" i="33"/>
  <c r="S1564" i="33"/>
  <c r="S1536" i="33"/>
  <c r="S1535" i="33"/>
  <c r="S1507" i="33"/>
  <c r="S1506" i="33"/>
  <c r="S1478" i="33"/>
  <c r="S1477" i="33"/>
  <c r="S1449" i="33"/>
  <c r="S1448" i="33"/>
  <c r="S1420" i="33"/>
  <c r="S1419" i="33"/>
  <c r="S1391" i="33"/>
  <c r="S1390" i="33"/>
  <c r="S1362" i="33"/>
  <c r="S1361" i="33"/>
  <c r="S1333" i="33"/>
  <c r="S1332" i="33"/>
  <c r="S1304" i="33"/>
  <c r="S1303" i="33"/>
  <c r="S1275" i="33"/>
  <c r="S1274" i="33"/>
  <c r="S1246" i="33"/>
  <c r="S1245" i="33"/>
  <c r="S1217" i="33"/>
  <c r="S1216" i="33"/>
  <c r="S1188" i="33"/>
  <c r="S1187" i="33"/>
  <c r="S1159" i="33"/>
  <c r="S1158" i="33"/>
  <c r="S1130" i="33"/>
  <c r="S1129" i="33"/>
  <c r="S1101" i="33"/>
  <c r="S1100" i="33"/>
  <c r="S1072" i="33"/>
  <c r="S1071" i="33"/>
  <c r="S1043" i="33"/>
  <c r="S1042" i="33"/>
  <c r="S1014" i="33"/>
  <c r="S1013" i="33"/>
  <c r="S985" i="33"/>
  <c r="S984" i="33"/>
  <c r="S956" i="33"/>
  <c r="S955" i="33"/>
  <c r="S927" i="33"/>
  <c r="S926" i="33"/>
  <c r="S898" i="33"/>
  <c r="S897" i="33"/>
  <c r="S869" i="33"/>
  <c r="S868" i="33"/>
  <c r="S840" i="33"/>
  <c r="S839" i="33"/>
  <c r="S811" i="33"/>
  <c r="S810" i="33"/>
  <c r="S782" i="33"/>
  <c r="S781" i="33"/>
  <c r="S753" i="33"/>
  <c r="S752" i="33"/>
  <c r="S724" i="33"/>
  <c r="S723" i="33"/>
  <c r="S695" i="33"/>
  <c r="S694" i="33"/>
  <c r="S666" i="33"/>
  <c r="S665" i="33"/>
  <c r="S637" i="33"/>
  <c r="S636" i="33"/>
  <c r="S608" i="33"/>
  <c r="S607" i="33"/>
  <c r="S579" i="33"/>
  <c r="S578" i="33"/>
  <c r="S550" i="33"/>
  <c r="S549" i="33"/>
  <c r="S521" i="33"/>
  <c r="S520" i="33"/>
  <c r="S492" i="33"/>
  <c r="S491" i="33"/>
  <c r="S463" i="33"/>
  <c r="S462" i="33"/>
  <c r="S434" i="33"/>
  <c r="S433" i="33"/>
  <c r="S405" i="33"/>
  <c r="S404" i="33"/>
  <c r="S376" i="33"/>
  <c r="S375" i="33"/>
  <c r="S347" i="33"/>
  <c r="S346" i="33"/>
  <c r="S318" i="33"/>
  <c r="S317" i="33"/>
  <c r="S289" i="33"/>
  <c r="S288" i="33"/>
  <c r="S260" i="33"/>
  <c r="S259" i="33"/>
  <c r="S231" i="33"/>
  <c r="S230" i="33"/>
  <c r="S202" i="33"/>
  <c r="S201" i="33"/>
  <c r="S173" i="33"/>
  <c r="S172" i="33"/>
  <c r="S144" i="33"/>
  <c r="S143" i="33"/>
  <c r="S115" i="33"/>
  <c r="S114" i="33"/>
  <c r="S86" i="33"/>
  <c r="S85" i="33"/>
  <c r="S57" i="33"/>
  <c r="S56" i="33"/>
  <c r="S28" i="33"/>
  <c r="S27" i="33"/>
  <c r="S2899" i="17"/>
  <c r="S2898" i="17"/>
  <c r="S2870" i="17"/>
  <c r="S2869" i="17"/>
  <c r="S2841" i="17"/>
  <c r="S2840" i="17"/>
  <c r="S2812" i="17"/>
  <c r="S2811" i="17"/>
  <c r="S2783" i="17"/>
  <c r="S2782" i="17"/>
  <c r="S2754" i="17"/>
  <c r="S2753" i="17"/>
  <c r="S2725" i="17"/>
  <c r="S2724" i="17"/>
  <c r="S2696" i="17"/>
  <c r="S2695" i="17"/>
  <c r="S2667" i="17"/>
  <c r="S2666" i="17"/>
  <c r="S2638" i="17"/>
  <c r="S2637" i="17"/>
  <c r="S2609" i="17"/>
  <c r="S2608" i="17"/>
  <c r="S2580" i="17"/>
  <c r="S2579" i="17"/>
  <c r="S2551" i="17"/>
  <c r="S2550" i="17"/>
  <c r="S2522" i="17"/>
  <c r="S2521" i="17"/>
  <c r="S2493" i="17"/>
  <c r="S2492" i="17"/>
  <c r="S2464" i="17"/>
  <c r="S2463" i="17"/>
  <c r="S2435" i="17"/>
  <c r="S2434" i="17"/>
  <c r="S2406" i="17"/>
  <c r="S2405" i="17"/>
  <c r="S2377" i="17"/>
  <c r="S2376" i="17"/>
  <c r="S2348" i="17"/>
  <c r="S2347" i="17"/>
  <c r="S2319" i="17"/>
  <c r="S2318" i="17"/>
  <c r="S2290" i="17"/>
  <c r="S2289" i="17"/>
  <c r="S2261" i="17"/>
  <c r="S2260" i="17"/>
  <c r="S2232" i="17"/>
  <c r="S2231" i="17"/>
  <c r="S2203" i="17"/>
  <c r="S2202" i="17"/>
  <c r="S2174" i="17"/>
  <c r="S2173" i="17"/>
  <c r="S2145" i="17"/>
  <c r="S2144" i="17"/>
  <c r="S2116" i="17"/>
  <c r="S2115" i="17"/>
  <c r="S2087" i="17"/>
  <c r="S2086" i="17"/>
  <c r="S2058" i="17"/>
  <c r="S2057" i="17"/>
  <c r="S2029" i="17"/>
  <c r="S2028" i="17"/>
  <c r="S2000" i="17"/>
  <c r="S1999" i="17"/>
  <c r="S1971" i="17"/>
  <c r="S1970" i="17"/>
  <c r="S1942" i="17"/>
  <c r="S1941" i="17"/>
  <c r="S1913" i="17"/>
  <c r="S1912" i="17"/>
  <c r="S1884" i="17"/>
  <c r="S1883" i="17"/>
  <c r="S1855" i="17"/>
  <c r="S1854" i="17"/>
  <c r="S1826" i="17"/>
  <c r="S1825" i="17"/>
  <c r="S1797" i="17"/>
  <c r="S1796" i="17"/>
  <c r="S1768" i="17"/>
  <c r="S1767" i="17"/>
  <c r="S1739" i="17"/>
  <c r="S1738" i="17"/>
  <c r="S1710" i="17"/>
  <c r="S1709" i="17"/>
  <c r="S1681" i="17"/>
  <c r="S1680" i="17"/>
  <c r="S1652" i="17"/>
  <c r="S1651" i="17"/>
  <c r="S1623" i="17"/>
  <c r="S1622" i="17"/>
  <c r="S1594" i="17"/>
  <c r="S1593" i="17"/>
  <c r="S1565" i="17"/>
  <c r="S1564" i="17"/>
  <c r="S1536" i="17"/>
  <c r="S1535" i="17"/>
  <c r="S1507" i="17"/>
  <c r="S1506" i="17"/>
  <c r="S1478" i="17"/>
  <c r="S1477" i="17"/>
  <c r="S1449" i="17"/>
  <c r="S1448" i="17"/>
  <c r="S1420" i="17"/>
  <c r="S1419" i="17"/>
  <c r="S1391" i="17"/>
  <c r="S1390" i="17"/>
  <c r="S1362" i="17"/>
  <c r="S1361" i="17"/>
  <c r="S1333" i="17"/>
  <c r="S1332" i="17"/>
  <c r="S1304" i="17"/>
  <c r="S1303" i="17"/>
  <c r="S1275" i="17"/>
  <c r="S1274" i="17"/>
  <c r="S1246" i="17"/>
  <c r="S1245" i="17"/>
  <c r="S1217" i="17"/>
  <c r="S1216" i="17"/>
  <c r="S1188" i="17"/>
  <c r="S1187" i="17"/>
  <c r="S1159" i="17"/>
  <c r="S1158" i="17"/>
  <c r="S1130" i="17"/>
  <c r="S1129" i="17"/>
  <c r="S1101" i="17"/>
  <c r="S1100" i="17"/>
  <c r="S1072" i="17"/>
  <c r="S1071" i="17"/>
  <c r="S1043" i="17"/>
  <c r="S1042" i="17"/>
  <c r="S1014" i="17"/>
  <c r="S1013" i="17"/>
  <c r="S985" i="17"/>
  <c r="S984" i="17"/>
  <c r="S956" i="17"/>
  <c r="S955" i="17"/>
  <c r="S927" i="17"/>
  <c r="S926" i="17"/>
  <c r="S898" i="17"/>
  <c r="S897" i="17"/>
  <c r="S869" i="17"/>
  <c r="S868" i="17"/>
  <c r="S840" i="17"/>
  <c r="S839" i="17"/>
  <c r="S811" i="17"/>
  <c r="S810" i="17"/>
  <c r="S782" i="17"/>
  <c r="S781" i="17"/>
  <c r="S753" i="17"/>
  <c r="S752" i="17"/>
  <c r="S724" i="17"/>
  <c r="S723" i="17"/>
  <c r="S695" i="17"/>
  <c r="S694" i="17"/>
  <c r="S666" i="17"/>
  <c r="S665" i="17"/>
  <c r="S637" i="17"/>
  <c r="S636" i="17"/>
  <c r="S608" i="17"/>
  <c r="S607" i="17"/>
  <c r="S579" i="17"/>
  <c r="S578" i="17"/>
  <c r="S550" i="17"/>
  <c r="S549" i="17"/>
  <c r="S521" i="17"/>
  <c r="S520" i="17"/>
  <c r="S492" i="17"/>
  <c r="S491" i="17"/>
  <c r="S463" i="17"/>
  <c r="S462" i="17"/>
  <c r="S434" i="17"/>
  <c r="S433" i="17"/>
  <c r="S405" i="17"/>
  <c r="S404" i="17"/>
  <c r="S376" i="17"/>
  <c r="S375" i="17"/>
  <c r="S347" i="17"/>
  <c r="S346" i="17"/>
  <c r="S318" i="17"/>
  <c r="S317" i="17"/>
  <c r="S289" i="17"/>
  <c r="S288" i="17"/>
  <c r="S260" i="17"/>
  <c r="S259" i="17"/>
  <c r="S231" i="17"/>
  <c r="S230" i="17"/>
  <c r="S202" i="17"/>
  <c r="S201" i="17"/>
  <c r="S173" i="17"/>
  <c r="S172" i="17"/>
  <c r="S144" i="17"/>
  <c r="S143" i="17"/>
  <c r="S115" i="17"/>
  <c r="S114" i="17"/>
  <c r="S86" i="17"/>
  <c r="S85" i="17"/>
  <c r="S57" i="17"/>
  <c r="S56" i="17"/>
  <c r="S2870" i="32"/>
  <c r="S2869" i="32"/>
  <c r="S2841" i="32"/>
  <c r="S2840" i="32"/>
  <c r="S2812" i="32"/>
  <c r="S2811" i="32"/>
  <c r="S2783" i="32"/>
  <c r="S2782" i="32"/>
  <c r="S2754" i="32"/>
  <c r="S2753" i="32"/>
  <c r="S2725" i="32"/>
  <c r="S2724" i="32"/>
  <c r="S2696" i="32"/>
  <c r="S2695" i="32"/>
  <c r="S2667" i="32"/>
  <c r="S2666" i="32"/>
  <c r="S2638" i="32"/>
  <c r="S2637" i="32"/>
  <c r="S2609" i="32"/>
  <c r="S2608" i="32"/>
  <c r="S2580" i="32"/>
  <c r="S2579" i="32"/>
  <c r="S2551" i="32"/>
  <c r="S2550" i="32"/>
  <c r="S2522" i="32"/>
  <c r="S2521" i="32"/>
  <c r="S2493" i="32"/>
  <c r="S2492" i="32"/>
  <c r="S2464" i="32"/>
  <c r="S2463" i="32"/>
  <c r="S2435" i="32"/>
  <c r="S2434" i="32"/>
  <c r="S2406" i="32"/>
  <c r="S2405" i="32"/>
  <c r="S2377" i="32"/>
  <c r="S2376" i="32"/>
  <c r="S2348" i="32"/>
  <c r="S2347" i="32"/>
  <c r="S2319" i="32"/>
  <c r="S2318" i="32"/>
  <c r="S2290" i="32"/>
  <c r="S2289" i="32"/>
  <c r="S2261" i="32"/>
  <c r="S2260" i="32"/>
  <c r="S2232" i="32"/>
  <c r="S2231" i="32"/>
  <c r="S2203" i="32"/>
  <c r="S2202" i="32"/>
  <c r="S2174" i="32"/>
  <c r="S2173" i="32"/>
  <c r="S2145" i="32"/>
  <c r="S2144" i="32"/>
  <c r="S2116" i="32"/>
  <c r="S2115" i="32"/>
  <c r="S2087" i="32"/>
  <c r="S2086" i="32"/>
  <c r="S2058" i="32"/>
  <c r="S2057" i="32"/>
  <c r="S2029" i="32"/>
  <c r="S2028" i="32"/>
  <c r="S2000" i="32"/>
  <c r="S1999" i="32"/>
  <c r="S1971" i="32"/>
  <c r="S1970" i="32"/>
  <c r="S1942" i="32"/>
  <c r="S1941" i="32"/>
  <c r="S1913" i="32"/>
  <c r="S1912" i="32"/>
  <c r="S1884" i="32"/>
  <c r="S1883" i="32"/>
  <c r="S1855" i="32"/>
  <c r="S1854" i="32"/>
  <c r="S1826" i="32"/>
  <c r="S1825" i="32"/>
  <c r="S1797" i="32"/>
  <c r="S1796" i="32"/>
  <c r="S1768" i="32"/>
  <c r="S1767" i="32"/>
  <c r="S1739" i="32"/>
  <c r="S1738" i="32"/>
  <c r="S1710" i="32"/>
  <c r="S1709" i="32"/>
  <c r="S1681" i="32"/>
  <c r="S1680" i="32"/>
  <c r="S1652" i="32"/>
  <c r="S1651" i="32"/>
  <c r="S1623" i="32"/>
  <c r="S1622" i="32"/>
  <c r="S1594" i="32"/>
  <c r="S1593" i="32"/>
  <c r="S1565" i="32"/>
  <c r="S1564" i="32"/>
  <c r="S1536" i="32"/>
  <c r="S1535" i="32"/>
  <c r="S1507" i="32"/>
  <c r="S1506" i="32"/>
  <c r="S1478" i="32"/>
  <c r="S1477" i="32"/>
  <c r="S1449" i="32"/>
  <c r="S1448" i="32"/>
  <c r="S1420" i="32"/>
  <c r="S1419" i="32"/>
  <c r="S1391" i="32"/>
  <c r="S1390" i="32"/>
  <c r="S1362" i="32"/>
  <c r="S1361" i="32"/>
  <c r="S1333" i="32"/>
  <c r="S1332" i="32"/>
  <c r="S1304" i="32"/>
  <c r="S1303" i="32"/>
  <c r="S1275" i="32"/>
  <c r="S1274" i="32"/>
  <c r="S1246" i="32"/>
  <c r="S1245" i="32"/>
  <c r="S1217" i="32"/>
  <c r="S1216" i="32"/>
  <c r="S1188" i="32"/>
  <c r="S1187" i="32"/>
  <c r="S1159" i="32"/>
  <c r="S1158" i="32"/>
  <c r="S1130" i="32"/>
  <c r="S1129" i="32"/>
  <c r="S1101" i="32"/>
  <c r="S1100" i="32"/>
  <c r="S1072" i="32"/>
  <c r="S1071" i="32"/>
  <c r="S1043" i="32"/>
  <c r="S1042" i="32"/>
  <c r="S1014" i="32"/>
  <c r="S1013" i="32"/>
  <c r="S985" i="32"/>
  <c r="S984" i="32"/>
  <c r="S956" i="32"/>
  <c r="S955" i="32"/>
  <c r="S927" i="32"/>
  <c r="S926" i="32"/>
  <c r="S898" i="32"/>
  <c r="S897" i="32"/>
  <c r="S869" i="32"/>
  <c r="S868" i="32"/>
  <c r="S840" i="32"/>
  <c r="S839" i="32"/>
  <c r="S811" i="32"/>
  <c r="S810" i="32"/>
  <c r="S782" i="32"/>
  <c r="S781" i="32"/>
  <c r="S753" i="32"/>
  <c r="S752" i="32"/>
  <c r="S724" i="32"/>
  <c r="S723" i="32"/>
  <c r="S695" i="32"/>
  <c r="S694" i="32"/>
  <c r="S666" i="32"/>
  <c r="S665" i="32"/>
  <c r="S637" i="32"/>
  <c r="S636" i="32"/>
  <c r="S608" i="32"/>
  <c r="S607" i="32"/>
  <c r="S579" i="32"/>
  <c r="S578" i="32"/>
  <c r="S550" i="32"/>
  <c r="S549" i="32"/>
  <c r="S521" i="32"/>
  <c r="S520" i="32"/>
  <c r="S492" i="32"/>
  <c r="S491" i="32"/>
  <c r="S463" i="32"/>
  <c r="S462" i="32"/>
  <c r="S434" i="32"/>
  <c r="S433" i="32"/>
  <c r="S405" i="32"/>
  <c r="S404" i="32"/>
  <c r="S376" i="32"/>
  <c r="S375" i="32"/>
  <c r="S347" i="32"/>
  <c r="S346" i="32"/>
  <c r="S318" i="32"/>
  <c r="S317" i="32"/>
  <c r="S289" i="32"/>
  <c r="S288" i="32"/>
  <c r="S260" i="32"/>
  <c r="S259" i="32"/>
  <c r="S202" i="32"/>
  <c r="S201" i="32"/>
  <c r="S173" i="32"/>
  <c r="S172" i="32"/>
  <c r="S144" i="32"/>
  <c r="S143" i="32"/>
  <c r="S115" i="32"/>
  <c r="S114" i="32"/>
  <c r="S86" i="32"/>
  <c r="S85" i="32"/>
  <c r="S57" i="32"/>
  <c r="S56" i="32"/>
  <c r="S22" i="32"/>
  <c r="KY2" i="36" l="1"/>
  <c r="LY2" i="36" l="1"/>
  <c r="LX2" i="36"/>
  <c r="F2" i="36"/>
  <c r="R2788" i="33" l="1"/>
  <c r="R2672" i="33"/>
  <c r="O2672" i="33"/>
  <c r="R2585" i="33"/>
  <c r="R2469" i="33"/>
  <c r="O2440" i="33"/>
  <c r="R2353" i="33"/>
  <c r="R2237" i="33"/>
  <c r="O2208" i="33"/>
  <c r="R2150" i="33"/>
  <c r="R2034" i="33"/>
  <c r="O1976" i="33"/>
  <c r="R1918" i="33"/>
  <c r="R1802" i="33"/>
  <c r="O1744" i="33"/>
  <c r="R1715" i="33"/>
  <c r="R1599" i="33"/>
  <c r="O1512" i="33"/>
  <c r="R1483" i="33"/>
  <c r="R1367" i="33"/>
  <c r="O1280" i="33"/>
  <c r="R1164" i="33"/>
  <c r="R1048" i="33"/>
  <c r="O1048" i="33"/>
  <c r="R932" i="33"/>
  <c r="R816" i="33"/>
  <c r="O816" i="33"/>
  <c r="R729" i="33"/>
  <c r="R613" i="33"/>
  <c r="O584" i="33"/>
  <c r="R497" i="33"/>
  <c r="R381" i="33"/>
  <c r="O352" i="33"/>
  <c r="R294" i="33"/>
  <c r="R178" i="33"/>
  <c r="O120" i="33"/>
  <c r="R62" i="33"/>
  <c r="T4" i="33"/>
  <c r="T2846" i="33" s="1"/>
  <c r="R4" i="33"/>
  <c r="R2556" i="33" s="1"/>
  <c r="O4" i="33"/>
  <c r="O2817" i="33" s="1"/>
  <c r="M4" i="33"/>
  <c r="M1599" i="33" s="1"/>
  <c r="M4" i="17"/>
  <c r="M2846" i="17" s="1"/>
  <c r="R1599" i="32"/>
  <c r="R1367" i="32"/>
  <c r="R1135" i="32"/>
  <c r="R903" i="32"/>
  <c r="R671" i="32"/>
  <c r="R439" i="32"/>
  <c r="R207" i="32"/>
  <c r="T4" i="32"/>
  <c r="T2643" i="32" s="1"/>
  <c r="R4" i="32"/>
  <c r="R2817" i="32" s="1"/>
  <c r="O4" i="32"/>
  <c r="O2788" i="32" s="1"/>
  <c r="M4" i="32"/>
  <c r="M2701" i="32" s="1"/>
  <c r="AD164" i="9"/>
  <c r="AD122" i="9"/>
  <c r="Z130" i="34"/>
  <c r="X130" i="34"/>
  <c r="U130" i="34"/>
  <c r="S130" i="34"/>
  <c r="Z88" i="34"/>
  <c r="X88" i="34"/>
  <c r="U88" i="34"/>
  <c r="S88" i="34"/>
  <c r="Z46" i="34"/>
  <c r="X46" i="34"/>
  <c r="U46" i="34"/>
  <c r="S46" i="34"/>
  <c r="M2614" i="17"/>
  <c r="M2382" i="17"/>
  <c r="M1773" i="17"/>
  <c r="R1686" i="17"/>
  <c r="M1570" i="17"/>
  <c r="M1251" i="17"/>
  <c r="M1077" i="17"/>
  <c r="M1048" i="17"/>
  <c r="R990" i="17"/>
  <c r="M932" i="17"/>
  <c r="M874" i="17"/>
  <c r="M845" i="17"/>
  <c r="R758" i="17"/>
  <c r="M729" i="17"/>
  <c r="M671" i="17"/>
  <c r="M642" i="17"/>
  <c r="R526" i="17"/>
  <c r="M526" i="17"/>
  <c r="M468" i="17"/>
  <c r="M439" i="17"/>
  <c r="R352" i="17"/>
  <c r="M323" i="17"/>
  <c r="R294" i="17"/>
  <c r="M294" i="17"/>
  <c r="M265" i="17"/>
  <c r="R120" i="17"/>
  <c r="M91" i="17"/>
  <c r="R62" i="17"/>
  <c r="T4" i="17"/>
  <c r="T2817" i="17" s="1"/>
  <c r="R4" i="17"/>
  <c r="R2846" i="17" s="1"/>
  <c r="O4" i="17"/>
  <c r="O2440" i="17" s="1"/>
  <c r="J4" i="21"/>
  <c r="M555" i="32" l="1"/>
  <c r="M1599" i="32"/>
  <c r="M2730" i="32"/>
  <c r="M990" i="32"/>
  <c r="M1831" i="32"/>
  <c r="M2527" i="32"/>
  <c r="M207" i="32"/>
  <c r="M410" i="32"/>
  <c r="M613" i="32"/>
  <c r="M816" i="32"/>
  <c r="M1019" i="32"/>
  <c r="M1222" i="32"/>
  <c r="M1425" i="32"/>
  <c r="M1628" i="32"/>
  <c r="M1860" i="32"/>
  <c r="M2092" i="32"/>
  <c r="M2324" i="32"/>
  <c r="M2556" i="32"/>
  <c r="M2788" i="32"/>
  <c r="M961" i="32"/>
  <c r="M2498" i="32"/>
  <c r="M381" i="32"/>
  <c r="M1396" i="32"/>
  <c r="M2295" i="32"/>
  <c r="M439" i="32"/>
  <c r="M642" i="32"/>
  <c r="M845" i="32"/>
  <c r="M1048" i="32"/>
  <c r="M1251" i="32"/>
  <c r="M1454" i="32"/>
  <c r="M1657" i="32"/>
  <c r="M1889" i="32"/>
  <c r="M2121" i="32"/>
  <c r="M2353" i="32"/>
  <c r="M2585" i="32"/>
  <c r="M2817" i="32"/>
  <c r="M352" i="32"/>
  <c r="M1164" i="32"/>
  <c r="M2266" i="32"/>
  <c r="M178" i="32"/>
  <c r="M1193" i="32"/>
  <c r="M2063" i="32"/>
  <c r="M33" i="32"/>
  <c r="M236" i="32"/>
  <c r="M671" i="32"/>
  <c r="M874" i="32"/>
  <c r="M1077" i="32"/>
  <c r="M1280" i="32"/>
  <c r="M1483" i="32"/>
  <c r="M1686" i="32"/>
  <c r="M1918" i="32"/>
  <c r="M2150" i="32"/>
  <c r="M2382" i="32"/>
  <c r="M2614" i="32"/>
  <c r="M2846" i="32"/>
  <c r="M62" i="32"/>
  <c r="M265" i="32"/>
  <c r="M468" i="32"/>
  <c r="M903" i="32"/>
  <c r="M1106" i="32"/>
  <c r="M1309" i="32"/>
  <c r="M1512" i="32"/>
  <c r="M1715" i="32"/>
  <c r="M1947" i="32"/>
  <c r="M2179" i="32"/>
  <c r="M2411" i="32"/>
  <c r="M2643" i="32"/>
  <c r="M2875" i="32"/>
  <c r="M149" i="32"/>
  <c r="M1802" i="32"/>
  <c r="M787" i="32"/>
  <c r="M2759" i="32"/>
  <c r="M91" i="32"/>
  <c r="M294" i="32"/>
  <c r="M497" i="32"/>
  <c r="M700" i="32"/>
  <c r="M1135" i="32"/>
  <c r="M1338" i="32"/>
  <c r="M1541" i="32"/>
  <c r="M1744" i="32"/>
  <c r="M1976" i="32"/>
  <c r="M2208" i="32"/>
  <c r="M2440" i="32"/>
  <c r="M2672" i="32"/>
  <c r="M758" i="32"/>
  <c r="M2034" i="32"/>
  <c r="M584" i="32"/>
  <c r="M120" i="32"/>
  <c r="M323" i="32"/>
  <c r="M526" i="32"/>
  <c r="M729" i="32"/>
  <c r="M932" i="32"/>
  <c r="M1367" i="32"/>
  <c r="M1570" i="32"/>
  <c r="M1773" i="32"/>
  <c r="M2005" i="32"/>
  <c r="M2237" i="32"/>
  <c r="M2469" i="32"/>
  <c r="O120" i="32"/>
  <c r="O671" i="32"/>
  <c r="O1106" i="32"/>
  <c r="O1541" i="32"/>
  <c r="O236" i="32"/>
  <c r="O352" i="32"/>
  <c r="O787" i="32"/>
  <c r="O903" i="32"/>
  <c r="O1222" i="32"/>
  <c r="O1338" i="32"/>
  <c r="O1657" i="32"/>
  <c r="O1773" i="32"/>
  <c r="O1889" i="32"/>
  <c r="O2005" i="32"/>
  <c r="O2121" i="32"/>
  <c r="O2237" i="32"/>
  <c r="O2353" i="32"/>
  <c r="O2469" i="32"/>
  <c r="O2585" i="32"/>
  <c r="O2701" i="32"/>
  <c r="O2817" i="32"/>
  <c r="O555" i="32"/>
  <c r="O990" i="32"/>
  <c r="O1425" i="32"/>
  <c r="O33" i="32"/>
  <c r="O149" i="32"/>
  <c r="O468" i="32"/>
  <c r="O584" i="32"/>
  <c r="O1019" i="32"/>
  <c r="O1135" i="32"/>
  <c r="O1454" i="32"/>
  <c r="O1570" i="32"/>
  <c r="O265" i="32"/>
  <c r="O381" i="32"/>
  <c r="O700" i="32"/>
  <c r="O816" i="32"/>
  <c r="O1251" i="32"/>
  <c r="O1367" i="32"/>
  <c r="O1686" i="32"/>
  <c r="O1802" i="32"/>
  <c r="O1918" i="32"/>
  <c r="O2034" i="32"/>
  <c r="O2150" i="32"/>
  <c r="O2266" i="32"/>
  <c r="O2382" i="32"/>
  <c r="O2498" i="32"/>
  <c r="O2614" i="32"/>
  <c r="O2730" i="32"/>
  <c r="O2846" i="32"/>
  <c r="O178" i="32"/>
  <c r="O497" i="32"/>
  <c r="O613" i="32"/>
  <c r="O932" i="32"/>
  <c r="O1048" i="32"/>
  <c r="O1483" i="32"/>
  <c r="O1599" i="32"/>
  <c r="O294" i="32"/>
  <c r="O410" i="32"/>
  <c r="O729" i="32"/>
  <c r="O845" i="32"/>
  <c r="O1164" i="32"/>
  <c r="O1280" i="32"/>
  <c r="O1715" i="32"/>
  <c r="O1831" i="32"/>
  <c r="O1947" i="32"/>
  <c r="O2063" i="32"/>
  <c r="O2179" i="32"/>
  <c r="O2295" i="32"/>
  <c r="O2411" i="32"/>
  <c r="O2527" i="32"/>
  <c r="O2643" i="32"/>
  <c r="O2759" i="32"/>
  <c r="O2875" i="32"/>
  <c r="O91" i="32"/>
  <c r="O207" i="32"/>
  <c r="O526" i="32"/>
  <c r="O642" i="32"/>
  <c r="O961" i="32"/>
  <c r="O1077" i="32"/>
  <c r="O1396" i="32"/>
  <c r="O1512" i="32"/>
  <c r="O62" i="32"/>
  <c r="O323" i="32"/>
  <c r="O439" i="32"/>
  <c r="O758" i="32"/>
  <c r="O874" i="32"/>
  <c r="O1193" i="32"/>
  <c r="O1309" i="32"/>
  <c r="O1628" i="32"/>
  <c r="O1744" i="32"/>
  <c r="O1860" i="32"/>
  <c r="O1976" i="32"/>
  <c r="O2092" i="32"/>
  <c r="O2208" i="32"/>
  <c r="O2324" i="32"/>
  <c r="O2440" i="32"/>
  <c r="O2556" i="32"/>
  <c r="O2672" i="32"/>
  <c r="R120" i="32"/>
  <c r="R352" i="32"/>
  <c r="R584" i="32"/>
  <c r="R816" i="32"/>
  <c r="R1048" i="32"/>
  <c r="R1280" i="32"/>
  <c r="R1512" i="32"/>
  <c r="R1744" i="32"/>
  <c r="R1976" i="32"/>
  <c r="R2208" i="32"/>
  <c r="R2440" i="32"/>
  <c r="R2672" i="32"/>
  <c r="R1831" i="32"/>
  <c r="R2527" i="32"/>
  <c r="R2759" i="32"/>
  <c r="R62" i="32"/>
  <c r="R294" i="32"/>
  <c r="R526" i="32"/>
  <c r="R758" i="32"/>
  <c r="R990" i="32"/>
  <c r="R1222" i="32"/>
  <c r="R1454" i="32"/>
  <c r="R1686" i="32"/>
  <c r="R1918" i="32"/>
  <c r="R2150" i="32"/>
  <c r="R2382" i="32"/>
  <c r="R2614" i="32"/>
  <c r="R2846" i="32"/>
  <c r="R149" i="32"/>
  <c r="R381" i="32"/>
  <c r="R613" i="32"/>
  <c r="R845" i="32"/>
  <c r="R1077" i="32"/>
  <c r="R1309" i="32"/>
  <c r="R1541" i="32"/>
  <c r="R1773" i="32"/>
  <c r="R2005" i="32"/>
  <c r="R2237" i="32"/>
  <c r="R2469" i="32"/>
  <c r="R2701" i="32"/>
  <c r="R236" i="32"/>
  <c r="R468" i="32"/>
  <c r="R700" i="32"/>
  <c r="R932" i="32"/>
  <c r="R1164" i="32"/>
  <c r="R1396" i="32"/>
  <c r="R1628" i="32"/>
  <c r="R1860" i="32"/>
  <c r="R2092" i="32"/>
  <c r="R2324" i="32"/>
  <c r="R2556" i="32"/>
  <c r="R2788" i="32"/>
  <c r="R2063" i="32"/>
  <c r="R2295" i="32"/>
  <c r="R91" i="32"/>
  <c r="R323" i="32"/>
  <c r="R555" i="32"/>
  <c r="R787" i="32"/>
  <c r="R1019" i="32"/>
  <c r="R1251" i="32"/>
  <c r="R1483" i="32"/>
  <c r="R1715" i="32"/>
  <c r="R1947" i="32"/>
  <c r="R2179" i="32"/>
  <c r="R2411" i="32"/>
  <c r="R2643" i="32"/>
  <c r="R2875" i="32"/>
  <c r="R178" i="32"/>
  <c r="R410" i="32"/>
  <c r="R642" i="32"/>
  <c r="R874" i="32"/>
  <c r="R1106" i="32"/>
  <c r="R1338" i="32"/>
  <c r="R1570" i="32"/>
  <c r="R1802" i="32"/>
  <c r="R2034" i="32"/>
  <c r="R2266" i="32"/>
  <c r="R2498" i="32"/>
  <c r="R2730" i="32"/>
  <c r="R33" i="32"/>
  <c r="R265" i="32"/>
  <c r="R497" i="32"/>
  <c r="R729" i="32"/>
  <c r="R961" i="32"/>
  <c r="R1193" i="32"/>
  <c r="R1425" i="32"/>
  <c r="R1657" i="32"/>
  <c r="R1889" i="32"/>
  <c r="R2121" i="32"/>
  <c r="R2353" i="32"/>
  <c r="R2585" i="32"/>
  <c r="T62" i="32"/>
  <c r="T236" i="32"/>
  <c r="T352" i="32"/>
  <c r="T526" i="32"/>
  <c r="T642" i="32"/>
  <c r="T758" i="32"/>
  <c r="T932" i="32"/>
  <c r="T1048" i="32"/>
  <c r="T1164" i="32"/>
  <c r="T1280" i="32"/>
  <c r="T1396" i="32"/>
  <c r="T1512" i="32"/>
  <c r="T1628" i="32"/>
  <c r="T1744" i="32"/>
  <c r="T1918" i="32"/>
  <c r="T2092" i="32"/>
  <c r="T2208" i="32"/>
  <c r="T2324" i="32"/>
  <c r="T2440" i="32"/>
  <c r="T2614" i="32"/>
  <c r="T2730" i="32"/>
  <c r="T2846" i="32"/>
  <c r="T178" i="32"/>
  <c r="T294" i="32"/>
  <c r="T468" i="32"/>
  <c r="T584" i="32"/>
  <c r="T700" i="32"/>
  <c r="T816" i="32"/>
  <c r="T990" i="32"/>
  <c r="T1106" i="32"/>
  <c r="T1222" i="32"/>
  <c r="T1338" i="32"/>
  <c r="T1454" i="32"/>
  <c r="T1570" i="32"/>
  <c r="T1686" i="32"/>
  <c r="T1802" i="32"/>
  <c r="T1860" i="32"/>
  <c r="T1976" i="32"/>
  <c r="T2150" i="32"/>
  <c r="T2266" i="32"/>
  <c r="T2382" i="32"/>
  <c r="T2498" i="32"/>
  <c r="T2556" i="32"/>
  <c r="T2672" i="32"/>
  <c r="T2788" i="32"/>
  <c r="T120" i="32"/>
  <c r="T410" i="32"/>
  <c r="T874" i="32"/>
  <c r="T2034" i="32"/>
  <c r="T91" i="32"/>
  <c r="T381" i="32"/>
  <c r="T555" i="32"/>
  <c r="T671" i="32"/>
  <c r="T787" i="32"/>
  <c r="T961" i="32"/>
  <c r="T1077" i="32"/>
  <c r="T1193" i="32"/>
  <c r="T1309" i="32"/>
  <c r="T1425" i="32"/>
  <c r="T1483" i="32"/>
  <c r="T1599" i="32"/>
  <c r="T1715" i="32"/>
  <c r="T1889" i="32"/>
  <c r="T2063" i="32"/>
  <c r="T2179" i="32"/>
  <c r="T2237" i="32"/>
  <c r="T2295" i="32"/>
  <c r="T2353" i="32"/>
  <c r="T2411" i="32"/>
  <c r="T2469" i="32"/>
  <c r="T2527" i="32"/>
  <c r="T2585" i="32"/>
  <c r="T2701" i="32"/>
  <c r="T2759" i="32"/>
  <c r="T2817" i="32"/>
  <c r="T2875" i="32"/>
  <c r="T33" i="32"/>
  <c r="T207" i="32"/>
  <c r="T323" i="32"/>
  <c r="T497" i="32"/>
  <c r="T903" i="32"/>
  <c r="T149" i="32"/>
  <c r="T265" i="32"/>
  <c r="T439" i="32"/>
  <c r="T613" i="32"/>
  <c r="T729" i="32"/>
  <c r="T845" i="32"/>
  <c r="T1019" i="32"/>
  <c r="T1135" i="32"/>
  <c r="T1251" i="32"/>
  <c r="T1367" i="32"/>
  <c r="T1541" i="32"/>
  <c r="T1657" i="32"/>
  <c r="T1773" i="32"/>
  <c r="T1831" i="32"/>
  <c r="T1947" i="32"/>
  <c r="T2005" i="32"/>
  <c r="T2121" i="32"/>
  <c r="T816" i="33"/>
  <c r="T1512" i="33"/>
  <c r="T2875" i="33"/>
  <c r="T33" i="33"/>
  <c r="T178" i="33"/>
  <c r="T352" i="33"/>
  <c r="T526" i="33"/>
  <c r="T700" i="33"/>
  <c r="T845" i="33"/>
  <c r="T1193" i="33"/>
  <c r="T1367" i="33"/>
  <c r="T1541" i="33"/>
  <c r="T1715" i="33"/>
  <c r="T1889" i="33"/>
  <c r="T2034" i="33"/>
  <c r="T2208" i="33"/>
  <c r="T2382" i="33"/>
  <c r="T2556" i="33"/>
  <c r="T2701" i="33"/>
  <c r="T207" i="33"/>
  <c r="T555" i="33"/>
  <c r="T874" i="33"/>
  <c r="T1222" i="33"/>
  <c r="T1396" i="33"/>
  <c r="T1570" i="33"/>
  <c r="T2063" i="33"/>
  <c r="T2411" i="33"/>
  <c r="T2730" i="33"/>
  <c r="T671" i="33"/>
  <c r="T1019" i="33"/>
  <c r="T2672" i="33"/>
  <c r="T236" i="33"/>
  <c r="T729" i="33"/>
  <c r="T1048" i="33"/>
  <c r="T1425" i="33"/>
  <c r="T1744" i="33"/>
  <c r="T1918" i="33"/>
  <c r="T2092" i="33"/>
  <c r="T2237" i="33"/>
  <c r="T2759" i="33"/>
  <c r="T91" i="33"/>
  <c r="T265" i="33"/>
  <c r="T410" i="33"/>
  <c r="T584" i="33"/>
  <c r="T758" i="33"/>
  <c r="T1077" i="33"/>
  <c r="T1454" i="33"/>
  <c r="T1599" i="33"/>
  <c r="T1773" i="33"/>
  <c r="T1947" i="33"/>
  <c r="T2121" i="33"/>
  <c r="T2266" i="33"/>
  <c r="T2440" i="33"/>
  <c r="T2614" i="33"/>
  <c r="T497" i="33"/>
  <c r="T1164" i="33"/>
  <c r="T1860" i="33"/>
  <c r="T2353" i="33"/>
  <c r="T2527" i="33"/>
  <c r="T62" i="33"/>
  <c r="T381" i="33"/>
  <c r="T903" i="33"/>
  <c r="T1251" i="33"/>
  <c r="T2585" i="33"/>
  <c r="T439" i="33"/>
  <c r="T787" i="33"/>
  <c r="T932" i="33"/>
  <c r="T1106" i="33"/>
  <c r="T1280" i="33"/>
  <c r="T1628" i="33"/>
  <c r="T2295" i="33"/>
  <c r="T2643" i="33"/>
  <c r="T2788" i="33"/>
  <c r="T120" i="33"/>
  <c r="T294" i="33"/>
  <c r="T468" i="33"/>
  <c r="T613" i="33"/>
  <c r="T961" i="33"/>
  <c r="T1135" i="33"/>
  <c r="T1309" i="33"/>
  <c r="T1483" i="33"/>
  <c r="T1657" i="33"/>
  <c r="T1802" i="33"/>
  <c r="T1976" i="33"/>
  <c r="T2150" i="33"/>
  <c r="T2324" i="33"/>
  <c r="T2469" i="33"/>
  <c r="T2817" i="33"/>
  <c r="T149" i="33"/>
  <c r="T323" i="33"/>
  <c r="T642" i="33"/>
  <c r="T990" i="33"/>
  <c r="T1338" i="33"/>
  <c r="T1686" i="33"/>
  <c r="T1831" i="33"/>
  <c r="T2005" i="33"/>
  <c r="T2179" i="33"/>
  <c r="T2498" i="33"/>
  <c r="R91" i="33"/>
  <c r="R410" i="33"/>
  <c r="R526" i="33"/>
  <c r="R845" i="33"/>
  <c r="R961" i="33"/>
  <c r="R1280" i="33"/>
  <c r="R1396" i="33"/>
  <c r="R1831" i="33"/>
  <c r="R1947" i="33"/>
  <c r="R2266" i="33"/>
  <c r="R2382" i="33"/>
  <c r="R2701" i="33"/>
  <c r="R2817" i="33"/>
  <c r="R207" i="33"/>
  <c r="R323" i="33"/>
  <c r="R642" i="33"/>
  <c r="R758" i="33"/>
  <c r="R1077" i="33"/>
  <c r="R1193" i="33"/>
  <c r="R1512" i="33"/>
  <c r="R1628" i="33"/>
  <c r="R2063" i="33"/>
  <c r="R2179" i="33"/>
  <c r="R2498" i="33"/>
  <c r="R2614" i="33"/>
  <c r="R439" i="33"/>
  <c r="R555" i="33"/>
  <c r="R874" i="33"/>
  <c r="R990" i="33"/>
  <c r="R1309" i="33"/>
  <c r="R1425" i="33"/>
  <c r="R1744" i="33"/>
  <c r="R1860" i="33"/>
  <c r="R2295" i="33"/>
  <c r="R2411" i="33"/>
  <c r="R2730" i="33"/>
  <c r="R2846" i="33"/>
  <c r="R120" i="33"/>
  <c r="R236" i="33"/>
  <c r="R671" i="33"/>
  <c r="R787" i="33"/>
  <c r="R1106" i="33"/>
  <c r="R1222" i="33"/>
  <c r="R1541" i="33"/>
  <c r="R1657" i="33"/>
  <c r="R1976" i="33"/>
  <c r="R2092" i="33"/>
  <c r="R2527" i="33"/>
  <c r="R2643" i="33"/>
  <c r="R33" i="33"/>
  <c r="R352" i="33"/>
  <c r="R468" i="33"/>
  <c r="R903" i="33"/>
  <c r="R1019" i="33"/>
  <c r="R1338" i="33"/>
  <c r="R1454" i="33"/>
  <c r="R1773" i="33"/>
  <c r="R1889" i="33"/>
  <c r="R2208" i="33"/>
  <c r="R2324" i="33"/>
  <c r="R2759" i="33"/>
  <c r="R2875" i="33"/>
  <c r="R149" i="33"/>
  <c r="R265" i="33"/>
  <c r="R584" i="33"/>
  <c r="R700" i="33"/>
  <c r="R1135" i="33"/>
  <c r="R1251" i="33"/>
  <c r="R1570" i="33"/>
  <c r="R1686" i="33"/>
  <c r="R2005" i="33"/>
  <c r="R2121" i="33"/>
  <c r="R2440" i="33"/>
  <c r="O207" i="33"/>
  <c r="O439" i="33"/>
  <c r="O671" i="33"/>
  <c r="O903" i="33"/>
  <c r="O1135" i="33"/>
  <c r="O1367" i="33"/>
  <c r="O1599" i="33"/>
  <c r="O1831" i="33"/>
  <c r="O2063" i="33"/>
  <c r="O2295" i="33"/>
  <c r="O2527" i="33"/>
  <c r="O2759" i="33"/>
  <c r="O62" i="33"/>
  <c r="O294" i="33"/>
  <c r="O526" i="33"/>
  <c r="O758" i="33"/>
  <c r="O990" i="33"/>
  <c r="O1222" i="33"/>
  <c r="O1454" i="33"/>
  <c r="O1686" i="33"/>
  <c r="O1918" i="33"/>
  <c r="O2150" i="33"/>
  <c r="O2382" i="33"/>
  <c r="O2614" i="33"/>
  <c r="O2846" i="33"/>
  <c r="O149" i="33"/>
  <c r="O381" i="33"/>
  <c r="O613" i="33"/>
  <c r="O845" i="33"/>
  <c r="O1077" i="33"/>
  <c r="O1309" i="33"/>
  <c r="O1541" i="33"/>
  <c r="O1773" i="33"/>
  <c r="O2005" i="33"/>
  <c r="O2237" i="33"/>
  <c r="O2469" i="33"/>
  <c r="O2701" i="33"/>
  <c r="O236" i="33"/>
  <c r="O468" i="33"/>
  <c r="O700" i="33"/>
  <c r="O932" i="33"/>
  <c r="O1164" i="33"/>
  <c r="O1396" i="33"/>
  <c r="O1628" i="33"/>
  <c r="O1860" i="33"/>
  <c r="O2092" i="33"/>
  <c r="O2324" i="33"/>
  <c r="O2556" i="33"/>
  <c r="O2788" i="33"/>
  <c r="O91" i="33"/>
  <c r="O323" i="33"/>
  <c r="O555" i="33"/>
  <c r="O787" i="33"/>
  <c r="O1019" i="33"/>
  <c r="O1251" i="33"/>
  <c r="O1483" i="33"/>
  <c r="O1715" i="33"/>
  <c r="O1947" i="33"/>
  <c r="O2179" i="33"/>
  <c r="O2411" i="33"/>
  <c r="O2643" i="33"/>
  <c r="O2875" i="33"/>
  <c r="O178" i="33"/>
  <c r="O410" i="33"/>
  <c r="O642" i="33"/>
  <c r="O874" i="33"/>
  <c r="O1106" i="33"/>
  <c r="O1338" i="33"/>
  <c r="O1570" i="33"/>
  <c r="O1802" i="33"/>
  <c r="O2034" i="33"/>
  <c r="O2266" i="33"/>
  <c r="O2498" i="33"/>
  <c r="O2730" i="33"/>
  <c r="O33" i="33"/>
  <c r="O265" i="33"/>
  <c r="O497" i="33"/>
  <c r="O729" i="33"/>
  <c r="O961" i="33"/>
  <c r="O1193" i="33"/>
  <c r="O1425" i="33"/>
  <c r="O1657" i="33"/>
  <c r="O1889" i="33"/>
  <c r="O2121" i="33"/>
  <c r="O2353" i="33"/>
  <c r="O2585" i="33"/>
  <c r="M62" i="33"/>
  <c r="M236" i="33"/>
  <c r="M294" i="33"/>
  <c r="M410" i="33"/>
  <c r="M526" i="33"/>
  <c r="M584" i="33"/>
  <c r="M642" i="33"/>
  <c r="M700" i="33"/>
  <c r="M758" i="33"/>
  <c r="M816" i="33"/>
  <c r="M874" i="33"/>
  <c r="M932" i="33"/>
  <c r="M990" i="33"/>
  <c r="M1048" i="33"/>
  <c r="M1106" i="33"/>
  <c r="M1164" i="33"/>
  <c r="M1222" i="33"/>
  <c r="M1280" i="33"/>
  <c r="M1338" i="33"/>
  <c r="M1396" i="33"/>
  <c r="M1454" i="33"/>
  <c r="M1512" i="33"/>
  <c r="M1570" i="33"/>
  <c r="M1628" i="33"/>
  <c r="M1686" i="33"/>
  <c r="M1744" i="33"/>
  <c r="M1802" i="33"/>
  <c r="M1860" i="33"/>
  <c r="M1918" i="33"/>
  <c r="M1976" i="33"/>
  <c r="M2034" i="33"/>
  <c r="M2092" i="33"/>
  <c r="M2150" i="33"/>
  <c r="M2208" i="33"/>
  <c r="M2266" i="33"/>
  <c r="M2324" i="33"/>
  <c r="M2382" i="33"/>
  <c r="M2440" i="33"/>
  <c r="M2498" i="33"/>
  <c r="M2556" i="33"/>
  <c r="M2614" i="33"/>
  <c r="M2672" i="33"/>
  <c r="M2730" i="33"/>
  <c r="M2788" i="33"/>
  <c r="M2846" i="33"/>
  <c r="M468" i="33"/>
  <c r="M352" i="33"/>
  <c r="M149" i="33"/>
  <c r="M439" i="33"/>
  <c r="M671" i="33"/>
  <c r="M787" i="33"/>
  <c r="M961" i="33"/>
  <c r="M1077" i="33"/>
  <c r="M1135" i="33"/>
  <c r="M1193" i="33"/>
  <c r="M1251" i="33"/>
  <c r="M1309" i="33"/>
  <c r="M1367" i="33"/>
  <c r="M1425" i="33"/>
  <c r="M1483" i="33"/>
  <c r="M1541" i="33"/>
  <c r="M1773" i="33"/>
  <c r="M1831" i="33"/>
  <c r="M1889" i="33"/>
  <c r="M1947" i="33"/>
  <c r="M2005" i="33"/>
  <c r="M2063" i="33"/>
  <c r="M2121" i="33"/>
  <c r="M2179" i="33"/>
  <c r="M2237" i="33"/>
  <c r="M2295" i="33"/>
  <c r="M2353" i="33"/>
  <c r="M2411" i="33"/>
  <c r="M2469" i="33"/>
  <c r="M2527" i="33"/>
  <c r="M2585" i="33"/>
  <c r="M2643" i="33"/>
  <c r="M2701" i="33"/>
  <c r="M2759" i="33"/>
  <c r="M2817" i="33"/>
  <c r="M2875" i="33"/>
  <c r="M33" i="33"/>
  <c r="M265" i="33"/>
  <c r="M381" i="33"/>
  <c r="M613" i="33"/>
  <c r="M729" i="33"/>
  <c r="M1019" i="33"/>
  <c r="M1715" i="33"/>
  <c r="M120" i="33"/>
  <c r="M91" i="33"/>
  <c r="M323" i="33"/>
  <c r="M497" i="33"/>
  <c r="M903" i="33"/>
  <c r="M1657" i="33"/>
  <c r="M178" i="33"/>
  <c r="M207" i="33"/>
  <c r="M555" i="33"/>
  <c r="M845" i="33"/>
  <c r="M149" i="17"/>
  <c r="M352" i="17"/>
  <c r="M758" i="17"/>
  <c r="M961" i="17"/>
  <c r="M1280" i="17"/>
  <c r="M1918" i="17"/>
  <c r="M178" i="17"/>
  <c r="M555" i="17"/>
  <c r="M990" i="17"/>
  <c r="M1338" i="17"/>
  <c r="M1947" i="17"/>
  <c r="M33" i="17"/>
  <c r="M207" i="17"/>
  <c r="M381" i="17"/>
  <c r="M584" i="17"/>
  <c r="M787" i="17"/>
  <c r="M1483" i="17"/>
  <c r="M2150" i="17"/>
  <c r="M62" i="17"/>
  <c r="M236" i="17"/>
  <c r="M410" i="17"/>
  <c r="M613" i="17"/>
  <c r="M816" i="17"/>
  <c r="M1019" i="17"/>
  <c r="M1512" i="17"/>
  <c r="M2179" i="17"/>
  <c r="M120" i="17"/>
  <c r="M497" i="17"/>
  <c r="M700" i="17"/>
  <c r="M903" i="17"/>
  <c r="M1106" i="17"/>
  <c r="M1715" i="17"/>
  <c r="M2875" i="17"/>
  <c r="M2411" i="17"/>
  <c r="M2672" i="17"/>
  <c r="M1309" i="17"/>
  <c r="M1541" i="17"/>
  <c r="M1744" i="17"/>
  <c r="M1976" i="17"/>
  <c r="M2208" i="17"/>
  <c r="M2440" i="17"/>
  <c r="M2701" i="17"/>
  <c r="M2005" i="17"/>
  <c r="M2237" i="17"/>
  <c r="M2469" i="17"/>
  <c r="M2730" i="17"/>
  <c r="M1135" i="17"/>
  <c r="M1367" i="17"/>
  <c r="M1599" i="17"/>
  <c r="M1802" i="17"/>
  <c r="M2034" i="17"/>
  <c r="M2266" i="17"/>
  <c r="M2498" i="17"/>
  <c r="M2759" i="17"/>
  <c r="M1164" i="17"/>
  <c r="M1396" i="17"/>
  <c r="M1628" i="17"/>
  <c r="M1831" i="17"/>
  <c r="M2063" i="17"/>
  <c r="M2295" i="17"/>
  <c r="M2527" i="17"/>
  <c r="M2788" i="17"/>
  <c r="M1193" i="17"/>
  <c r="M1425" i="17"/>
  <c r="M1657" i="17"/>
  <c r="M1860" i="17"/>
  <c r="M2092" i="17"/>
  <c r="M2324" i="17"/>
  <c r="M2556" i="17"/>
  <c r="M2817" i="17"/>
  <c r="M1222" i="17"/>
  <c r="M1454" i="17"/>
  <c r="M1686" i="17"/>
  <c r="M1889" i="17"/>
  <c r="M2121" i="17"/>
  <c r="M2353" i="17"/>
  <c r="M2585" i="17"/>
  <c r="T845" i="17"/>
  <c r="T33" i="17"/>
  <c r="T236" i="17"/>
  <c r="T758" i="17"/>
  <c r="T1889" i="17"/>
  <c r="T2005" i="17"/>
  <c r="T2237" i="17"/>
  <c r="T2469" i="17"/>
  <c r="T555" i="17"/>
  <c r="T671" i="17"/>
  <c r="T990" i="17"/>
  <c r="T1106" i="17"/>
  <c r="T1222" i="17"/>
  <c r="T1338" i="17"/>
  <c r="T1454" i="17"/>
  <c r="T1570" i="17"/>
  <c r="T2730" i="17"/>
  <c r="T2846" i="17"/>
  <c r="T961" i="17"/>
  <c r="T120" i="17"/>
  <c r="T439" i="17"/>
  <c r="T874" i="17"/>
  <c r="T1773" i="17"/>
  <c r="T2121" i="17"/>
  <c r="T2353" i="17"/>
  <c r="T2585" i="17"/>
  <c r="T149" i="17"/>
  <c r="T265" i="17"/>
  <c r="T352" i="17"/>
  <c r="T468" i="17"/>
  <c r="T787" i="17"/>
  <c r="T903" i="17"/>
  <c r="T1686" i="17"/>
  <c r="T1802" i="17"/>
  <c r="T1918" i="17"/>
  <c r="T2034" i="17"/>
  <c r="T2150" i="17"/>
  <c r="T2266" i="17"/>
  <c r="T2382" i="17"/>
  <c r="T2498" i="17"/>
  <c r="T2614" i="17"/>
  <c r="T2875" i="17"/>
  <c r="T62" i="17"/>
  <c r="T584" i="17"/>
  <c r="T1135" i="17"/>
  <c r="T1367" i="17"/>
  <c r="T1599" i="17"/>
  <c r="T2759" i="17"/>
  <c r="T178" i="17"/>
  <c r="T381" i="17"/>
  <c r="T497" i="17"/>
  <c r="T816" i="17"/>
  <c r="T932" i="17"/>
  <c r="T1715" i="17"/>
  <c r="T1831" i="17"/>
  <c r="T1947" i="17"/>
  <c r="T2063" i="17"/>
  <c r="T2179" i="17"/>
  <c r="T2295" i="17"/>
  <c r="T2411" i="17"/>
  <c r="T2527" i="17"/>
  <c r="T207" i="17"/>
  <c r="T700" i="17"/>
  <c r="T1019" i="17"/>
  <c r="T1251" i="17"/>
  <c r="T1483" i="17"/>
  <c r="T2643" i="17"/>
  <c r="T91" i="17"/>
  <c r="T294" i="17"/>
  <c r="T613" i="17"/>
  <c r="T729" i="17"/>
  <c r="T1048" i="17"/>
  <c r="T1164" i="17"/>
  <c r="T1280" i="17"/>
  <c r="T1396" i="17"/>
  <c r="T1512" i="17"/>
  <c r="T1628" i="17"/>
  <c r="T2672" i="17"/>
  <c r="T2788" i="17"/>
  <c r="T410" i="17"/>
  <c r="T1744" i="17"/>
  <c r="T1860" i="17"/>
  <c r="T1976" i="17"/>
  <c r="T2092" i="17"/>
  <c r="T2208" i="17"/>
  <c r="T2324" i="17"/>
  <c r="T2440" i="17"/>
  <c r="T2556" i="17"/>
  <c r="T323" i="17"/>
  <c r="T526" i="17"/>
  <c r="T642" i="17"/>
  <c r="T1077" i="17"/>
  <c r="T1193" i="17"/>
  <c r="T1309" i="17"/>
  <c r="T1425" i="17"/>
  <c r="T1541" i="17"/>
  <c r="T1657" i="17"/>
  <c r="T2701" i="17"/>
  <c r="R1222" i="17"/>
  <c r="R2150" i="17"/>
  <c r="R149" i="17"/>
  <c r="R381" i="17"/>
  <c r="R613" i="17"/>
  <c r="R845" i="17"/>
  <c r="R1077" i="17"/>
  <c r="R1309" i="17"/>
  <c r="R1541" i="17"/>
  <c r="R1773" i="17"/>
  <c r="R2005" i="17"/>
  <c r="R2237" i="17"/>
  <c r="R2469" i="17"/>
  <c r="R2788" i="17"/>
  <c r="R2875" i="17"/>
  <c r="R2701" i="17"/>
  <c r="R468" i="17"/>
  <c r="R932" i="17"/>
  <c r="R1164" i="17"/>
  <c r="R1396" i="17"/>
  <c r="R1628" i="17"/>
  <c r="R1860" i="17"/>
  <c r="R2092" i="17"/>
  <c r="R2324" i="17"/>
  <c r="R2556" i="17"/>
  <c r="R2643" i="17"/>
  <c r="R2382" i="17"/>
  <c r="R236" i="17"/>
  <c r="R91" i="17"/>
  <c r="R1019" i="17"/>
  <c r="R1251" i="17"/>
  <c r="R1483" i="17"/>
  <c r="R1715" i="17"/>
  <c r="R1947" i="17"/>
  <c r="R2179" i="17"/>
  <c r="R2411" i="17"/>
  <c r="R2730" i="17"/>
  <c r="R323" i="17"/>
  <c r="R555" i="17"/>
  <c r="R178" i="17"/>
  <c r="R410" i="17"/>
  <c r="R642" i="17"/>
  <c r="R874" i="17"/>
  <c r="R1106" i="17"/>
  <c r="R1338" i="17"/>
  <c r="R1570" i="17"/>
  <c r="R1802" i="17"/>
  <c r="R2034" i="17"/>
  <c r="R2266" i="17"/>
  <c r="R2498" i="17"/>
  <c r="R2817" i="17"/>
  <c r="R1454" i="17"/>
  <c r="R1918" i="17"/>
  <c r="R2614" i="17"/>
  <c r="R700" i="17"/>
  <c r="R787" i="17"/>
  <c r="R33" i="17"/>
  <c r="R265" i="17"/>
  <c r="R497" i="17"/>
  <c r="R729" i="17"/>
  <c r="R961" i="17"/>
  <c r="R1193" i="17"/>
  <c r="R1425" i="17"/>
  <c r="R1657" i="17"/>
  <c r="R1889" i="17"/>
  <c r="R2121" i="17"/>
  <c r="R2353" i="17"/>
  <c r="R2585" i="17"/>
  <c r="R2672" i="17"/>
  <c r="R584" i="17"/>
  <c r="R1280" i="17"/>
  <c r="R1744" i="17"/>
  <c r="R2440" i="17"/>
  <c r="R2759" i="17"/>
  <c r="R816" i="17"/>
  <c r="R1048" i="17"/>
  <c r="R1512" i="17"/>
  <c r="R1976" i="17"/>
  <c r="R2208" i="17"/>
  <c r="R207" i="17"/>
  <c r="R439" i="17"/>
  <c r="R671" i="17"/>
  <c r="R903" i="17"/>
  <c r="R1135" i="17"/>
  <c r="R1367" i="17"/>
  <c r="R1599" i="17"/>
  <c r="R1831" i="17"/>
  <c r="R2063" i="17"/>
  <c r="R2295" i="17"/>
  <c r="R2527" i="17"/>
  <c r="O2875" i="17"/>
  <c r="O2643" i="17"/>
  <c r="O2701" i="17"/>
  <c r="O2759" i="17"/>
  <c r="O2817" i="17"/>
  <c r="O91" i="17"/>
  <c r="O323" i="17"/>
  <c r="O555" i="17"/>
  <c r="O787" i="17"/>
  <c r="O1019" i="17"/>
  <c r="O1251" i="17"/>
  <c r="O1483" i="17"/>
  <c r="O1657" i="17"/>
  <c r="O1831" i="17"/>
  <c r="O1889" i="17"/>
  <c r="O2005" i="17"/>
  <c r="O2063" i="17"/>
  <c r="O2121" i="17"/>
  <c r="O2179" i="17"/>
  <c r="O2237" i="17"/>
  <c r="O2295" i="17"/>
  <c r="O2353" i="17"/>
  <c r="O2469" i="17"/>
  <c r="O2585" i="17"/>
  <c r="O149" i="17"/>
  <c r="O265" i="17"/>
  <c r="O439" i="17"/>
  <c r="O613" i="17"/>
  <c r="O729" i="17"/>
  <c r="O903" i="17"/>
  <c r="O1135" i="17"/>
  <c r="O1309" i="17"/>
  <c r="O1425" i="17"/>
  <c r="O1599" i="17"/>
  <c r="O1715" i="17"/>
  <c r="O1947" i="17"/>
  <c r="O2527" i="17"/>
  <c r="O33" i="17"/>
  <c r="O207" i="17"/>
  <c r="O381" i="17"/>
  <c r="O497" i="17"/>
  <c r="O671" i="17"/>
  <c r="O845" i="17"/>
  <c r="O961" i="17"/>
  <c r="O1077" i="17"/>
  <c r="O1193" i="17"/>
  <c r="O1367" i="17"/>
  <c r="O1541" i="17"/>
  <c r="O1773" i="17"/>
  <c r="O2411" i="17"/>
  <c r="O2672" i="17"/>
  <c r="O2730" i="17"/>
  <c r="O2788" i="17"/>
  <c r="O2846" i="17"/>
  <c r="O120" i="17"/>
  <c r="O178" i="17"/>
  <c r="O352" i="17"/>
  <c r="O468" i="17"/>
  <c r="O584" i="17"/>
  <c r="O700" i="17"/>
  <c r="O758" i="17"/>
  <c r="O874" i="17"/>
  <c r="O990" i="17"/>
  <c r="O1048" i="17"/>
  <c r="O1222" i="17"/>
  <c r="O1338" i="17"/>
  <c r="O1454" i="17"/>
  <c r="O1570" i="17"/>
  <c r="O1686" i="17"/>
  <c r="O1744" i="17"/>
  <c r="O1802" i="17"/>
  <c r="O1918" i="17"/>
  <c r="O1976" i="17"/>
  <c r="O2034" i="17"/>
  <c r="O2092" i="17"/>
  <c r="O2150" i="17"/>
  <c r="O2208" i="17"/>
  <c r="O2266" i="17"/>
  <c r="O2324" i="17"/>
  <c r="O2382" i="17"/>
  <c r="O2498" i="17"/>
  <c r="O2556" i="17"/>
  <c r="O2614" i="17"/>
  <c r="O62" i="17"/>
  <c r="O236" i="17"/>
  <c r="O294" i="17"/>
  <c r="O410" i="17"/>
  <c r="O526" i="17"/>
  <c r="O642" i="17"/>
  <c r="O816" i="17"/>
  <c r="O932" i="17"/>
  <c r="O1106" i="17"/>
  <c r="O1164" i="17"/>
  <c r="O1280" i="17"/>
  <c r="O1396" i="17"/>
  <c r="O1512" i="17"/>
  <c r="O1628" i="17"/>
  <c r="O1860" i="17"/>
  <c r="M2643" i="17"/>
  <c r="Z84" i="33"/>
  <c r="AA84" i="33"/>
  <c r="AB84" i="33"/>
  <c r="AC84" i="33"/>
  <c r="AE85" i="33"/>
  <c r="AC85" i="33" s="1"/>
  <c r="AA86" i="33"/>
  <c r="AE86" i="33"/>
  <c r="Z86" i="33" s="1"/>
  <c r="Z88" i="33"/>
  <c r="AA88" i="33"/>
  <c r="AB88" i="33"/>
  <c r="AC88" i="33"/>
  <c r="Z89" i="33"/>
  <c r="AE89" i="33"/>
  <c r="AA89" i="33" s="1"/>
  <c r="Z92" i="33"/>
  <c r="AA92" i="33"/>
  <c r="AB92" i="33"/>
  <c r="AC92" i="33"/>
  <c r="AE93" i="33"/>
  <c r="Z93" i="33" s="1"/>
  <c r="Z96" i="33"/>
  <c r="AA96" i="33"/>
  <c r="AB96" i="33"/>
  <c r="AC96" i="33"/>
  <c r="AE97" i="33"/>
  <c r="Z100" i="33"/>
  <c r="AA100" i="33"/>
  <c r="AB100" i="33"/>
  <c r="AC100" i="33"/>
  <c r="AA101" i="33"/>
  <c r="AC101" i="33"/>
  <c r="AE101" i="33"/>
  <c r="Z101" i="33" s="1"/>
  <c r="Z104" i="33"/>
  <c r="AA104" i="33"/>
  <c r="AB104" i="33"/>
  <c r="AC104" i="33"/>
  <c r="Z105" i="33"/>
  <c r="AB105" i="33"/>
  <c r="AC105" i="33"/>
  <c r="AE105" i="33"/>
  <c r="AA105" i="33" s="1"/>
  <c r="AE106" i="33"/>
  <c r="Z108" i="33"/>
  <c r="AA108" i="33"/>
  <c r="AB108" i="33"/>
  <c r="AC108" i="33"/>
  <c r="AE109" i="33"/>
  <c r="AB109" i="33" s="1"/>
  <c r="Z112" i="33"/>
  <c r="AA112" i="33"/>
  <c r="AB112" i="33"/>
  <c r="AC112" i="33"/>
  <c r="AE113" i="33"/>
  <c r="Z116" i="33"/>
  <c r="AA116" i="33"/>
  <c r="AB116" i="33"/>
  <c r="AC116" i="33"/>
  <c r="AE117" i="33"/>
  <c r="Z120" i="33"/>
  <c r="AA120" i="33"/>
  <c r="AB120" i="33"/>
  <c r="AC120" i="33"/>
  <c r="AC121" i="33"/>
  <c r="AE121" i="33"/>
  <c r="AA121" i="33" s="1"/>
  <c r="Z124" i="33"/>
  <c r="AA124" i="33"/>
  <c r="AB124" i="33"/>
  <c r="AC124" i="33"/>
  <c r="AE125" i="33"/>
  <c r="Z125" i="33" s="1"/>
  <c r="Z128" i="33"/>
  <c r="AA128" i="33"/>
  <c r="AB128" i="33"/>
  <c r="AC128" i="33"/>
  <c r="AE129" i="33"/>
  <c r="Z132" i="33"/>
  <c r="AA132" i="33"/>
  <c r="AB132" i="33"/>
  <c r="AC132" i="33"/>
  <c r="Z133" i="33"/>
  <c r="AB133" i="33"/>
  <c r="AC133" i="33"/>
  <c r="AE133" i="33"/>
  <c r="AC134" i="33"/>
  <c r="AE134" i="33"/>
  <c r="Z136" i="33"/>
  <c r="AA136" i="33"/>
  <c r="AB136" i="33"/>
  <c r="AC136" i="33"/>
  <c r="AE137" i="33"/>
  <c r="Z140" i="33"/>
  <c r="AA140" i="33"/>
  <c r="AB140" i="33"/>
  <c r="AC140" i="33"/>
  <c r="Z141" i="33"/>
  <c r="AC141" i="33"/>
  <c r="AE141" i="33"/>
  <c r="AB141" i="33" s="1"/>
  <c r="Z144" i="33"/>
  <c r="AA144" i="33"/>
  <c r="AB144" i="33"/>
  <c r="AC144" i="33"/>
  <c r="AA145" i="33"/>
  <c r="AE145" i="33"/>
  <c r="AB145" i="33" s="1"/>
  <c r="Z148" i="33"/>
  <c r="AA148" i="33"/>
  <c r="AB148" i="33"/>
  <c r="AC148" i="33"/>
  <c r="AC149" i="33"/>
  <c r="AE149" i="33"/>
  <c r="AB149" i="33" s="1"/>
  <c r="Z150" i="33"/>
  <c r="AE150" i="33"/>
  <c r="AA150" i="33" s="1"/>
  <c r="Z152" i="33"/>
  <c r="AA152" i="33"/>
  <c r="AB152" i="33"/>
  <c r="AC152" i="33"/>
  <c r="AC153" i="33"/>
  <c r="AE153" i="33"/>
  <c r="Z153" i="33" s="1"/>
  <c r="Z156" i="33"/>
  <c r="AA156" i="33"/>
  <c r="AB156" i="33"/>
  <c r="AC156" i="33"/>
  <c r="Z157" i="33"/>
  <c r="AE157" i="33"/>
  <c r="AA157" i="33" s="1"/>
  <c r="Z160" i="33"/>
  <c r="AA160" i="33"/>
  <c r="AB160" i="33"/>
  <c r="AC160" i="33"/>
  <c r="AE161" i="33"/>
  <c r="Z164" i="33"/>
  <c r="AA164" i="33"/>
  <c r="AB164" i="33"/>
  <c r="AC164" i="33"/>
  <c r="AA165" i="33"/>
  <c r="AB165" i="33"/>
  <c r="AE165" i="33"/>
  <c r="AC165" i="33" s="1"/>
  <c r="Z168" i="33"/>
  <c r="AA168" i="33"/>
  <c r="AB168" i="33"/>
  <c r="AC168" i="33"/>
  <c r="Z169" i="33"/>
  <c r="AC169" i="33"/>
  <c r="AE169" i="33"/>
  <c r="AA169" i="33" s="1"/>
  <c r="Z172" i="33"/>
  <c r="AA172" i="33"/>
  <c r="AB172" i="33"/>
  <c r="AC172" i="33"/>
  <c r="AE173" i="33"/>
  <c r="Z176" i="33"/>
  <c r="AA176" i="33"/>
  <c r="AB176" i="33"/>
  <c r="AC176" i="33"/>
  <c r="AE177" i="33"/>
  <c r="AB177" i="33" s="1"/>
  <c r="Z180" i="33"/>
  <c r="AA180" i="33"/>
  <c r="AB180" i="33"/>
  <c r="AC180" i="33"/>
  <c r="AE181" i="33"/>
  <c r="AA181" i="33" s="1"/>
  <c r="Z182" i="33"/>
  <c r="AE182" i="33"/>
  <c r="AA182" i="33" s="1"/>
  <c r="Z184" i="33"/>
  <c r="AA184" i="33"/>
  <c r="AB184" i="33"/>
  <c r="AC184" i="33"/>
  <c r="AC185" i="33"/>
  <c r="AE185" i="33"/>
  <c r="Z185" i="33" s="1"/>
  <c r="Z188" i="33"/>
  <c r="AA188" i="33"/>
  <c r="AB188" i="33"/>
  <c r="AC188" i="33"/>
  <c r="Z189" i="33"/>
  <c r="AE189" i="33"/>
  <c r="AA189" i="33" s="1"/>
  <c r="Z192" i="33"/>
  <c r="AA192" i="33"/>
  <c r="AB192" i="33"/>
  <c r="AC192" i="33"/>
  <c r="AE193" i="33"/>
  <c r="Z196" i="33"/>
  <c r="AA196" i="33"/>
  <c r="AB196" i="33"/>
  <c r="AC196" i="33"/>
  <c r="AD196" i="33"/>
  <c r="AA197" i="33"/>
  <c r="AB197" i="33"/>
  <c r="AC197" i="33"/>
  <c r="AE197" i="33"/>
  <c r="Z197" i="33" s="1"/>
  <c r="AA198" i="33"/>
  <c r="AC198" i="33"/>
  <c r="AE198" i="33"/>
  <c r="AB198" i="33" s="1"/>
  <c r="AE199" i="33"/>
  <c r="Z200" i="33"/>
  <c r="AA200" i="33"/>
  <c r="AB200" i="33"/>
  <c r="AC200" i="33"/>
  <c r="AC201" i="33"/>
  <c r="AE201" i="33"/>
  <c r="AB201" i="33" s="1"/>
  <c r="AA202" i="33"/>
  <c r="AE202" i="33"/>
  <c r="AB202" i="33" s="1"/>
  <c r="Z204" i="33"/>
  <c r="AA204" i="33"/>
  <c r="AB204" i="33"/>
  <c r="AC204" i="33"/>
  <c r="AA205" i="33"/>
  <c r="AB205" i="33"/>
  <c r="AC205" i="33"/>
  <c r="AE205" i="33"/>
  <c r="Z205" i="33" s="1"/>
  <c r="AC206" i="33"/>
  <c r="AE206" i="33"/>
  <c r="Z206" i="33" s="1"/>
  <c r="Z208" i="33"/>
  <c r="AA208" i="33"/>
  <c r="AB208" i="33"/>
  <c r="AC208" i="33"/>
  <c r="AA209" i="33"/>
  <c r="AE209" i="33"/>
  <c r="AB209" i="33" s="1"/>
  <c r="Z212" i="33"/>
  <c r="AA212" i="33"/>
  <c r="AB212" i="33"/>
  <c r="AC212" i="33"/>
  <c r="AB213" i="33"/>
  <c r="AC213" i="33"/>
  <c r="AE213" i="33"/>
  <c r="Z213" i="33" s="1"/>
  <c r="AE214" i="33"/>
  <c r="Z216" i="33"/>
  <c r="AA216" i="33"/>
  <c r="AB216" i="33"/>
  <c r="AC216" i="33"/>
  <c r="AC217" i="33"/>
  <c r="AE217" i="33"/>
  <c r="AE218" i="33"/>
  <c r="Z220" i="33"/>
  <c r="AA220" i="33"/>
  <c r="AB220" i="33"/>
  <c r="AC220" i="33"/>
  <c r="AE221" i="33"/>
  <c r="Z224" i="33"/>
  <c r="AA224" i="33"/>
  <c r="AB224" i="33"/>
  <c r="AC224" i="33"/>
  <c r="AE225" i="33"/>
  <c r="Z228" i="33"/>
  <c r="AA228" i="33"/>
  <c r="AB228" i="33"/>
  <c r="AC228" i="33"/>
  <c r="Z229" i="33"/>
  <c r="AA229" i="33"/>
  <c r="AE229" i="33"/>
  <c r="AC229" i="33" s="1"/>
  <c r="Z232" i="33"/>
  <c r="AA232" i="33"/>
  <c r="AB232" i="33"/>
  <c r="AC232" i="33"/>
  <c r="AC233" i="33"/>
  <c r="AE233" i="33"/>
  <c r="Z233" i="33" s="1"/>
  <c r="AA234" i="33"/>
  <c r="AE234" i="33"/>
  <c r="AB234" i="33" s="1"/>
  <c r="Z236" i="33"/>
  <c r="AA236" i="33"/>
  <c r="AB236" i="33"/>
  <c r="AC236" i="33"/>
  <c r="Z237" i="33"/>
  <c r="AA237" i="33"/>
  <c r="AB237" i="33"/>
  <c r="AC237" i="33"/>
  <c r="AE237" i="33"/>
  <c r="AE238" i="33"/>
  <c r="AC238" i="33" s="1"/>
  <c r="Z240" i="33"/>
  <c r="AA240" i="33"/>
  <c r="AB240" i="33"/>
  <c r="AC240" i="33"/>
  <c r="AE241" i="33"/>
  <c r="Z244" i="33"/>
  <c r="AA244" i="33"/>
  <c r="AB244" i="33"/>
  <c r="AC244" i="33"/>
  <c r="AE245" i="33"/>
  <c r="AA245" i="33" s="1"/>
  <c r="Z248" i="33"/>
  <c r="AA248" i="33"/>
  <c r="AB248" i="33"/>
  <c r="AC248" i="33"/>
  <c r="Z249" i="33"/>
  <c r="AE249" i="33"/>
  <c r="AA249" i="33" s="1"/>
  <c r="Z252" i="33"/>
  <c r="AA252" i="33"/>
  <c r="AB252" i="33"/>
  <c r="AC252" i="33"/>
  <c r="Z253" i="33"/>
  <c r="AE253" i="33"/>
  <c r="Z256" i="33"/>
  <c r="AA256" i="33"/>
  <c r="AB256" i="33"/>
  <c r="AC256" i="33"/>
  <c r="AC257" i="33"/>
  <c r="AE257" i="33"/>
  <c r="Z257" i="33" s="1"/>
  <c r="Z260" i="33"/>
  <c r="AA260" i="33"/>
  <c r="AB260" i="33"/>
  <c r="AC260" i="33"/>
  <c r="AA261" i="33"/>
  <c r="AC261" i="33"/>
  <c r="AE261" i="33"/>
  <c r="AB261" i="33" s="1"/>
  <c r="Z264" i="33"/>
  <c r="AA264" i="33"/>
  <c r="AB264" i="33"/>
  <c r="AC264" i="33"/>
  <c r="AA265" i="33"/>
  <c r="AB265" i="33"/>
  <c r="AE265" i="33"/>
  <c r="Z265" i="33" s="1"/>
  <c r="AE266" i="33"/>
  <c r="Z268" i="33"/>
  <c r="AA268" i="33"/>
  <c r="AB268" i="33"/>
  <c r="AC268" i="33"/>
  <c r="AE269" i="33"/>
  <c r="Z272" i="33"/>
  <c r="AA272" i="33"/>
  <c r="AB272" i="33"/>
  <c r="AC272" i="33"/>
  <c r="AE273" i="33"/>
  <c r="Z276" i="33"/>
  <c r="AA276" i="33"/>
  <c r="AB276" i="33"/>
  <c r="AC276" i="33"/>
  <c r="AE277" i="33"/>
  <c r="Z277" i="33" s="1"/>
  <c r="Z280" i="33"/>
  <c r="AA280" i="33"/>
  <c r="AB280" i="33"/>
  <c r="AC280" i="33"/>
  <c r="Z281" i="33"/>
  <c r="AE281" i="33"/>
  <c r="AA281" i="33" s="1"/>
  <c r="Z284" i="33"/>
  <c r="AA284" i="33"/>
  <c r="AB284" i="33"/>
  <c r="AC284" i="33"/>
  <c r="AA285" i="33"/>
  <c r="AC285" i="33"/>
  <c r="AE285" i="33"/>
  <c r="AB285" i="33" s="1"/>
  <c r="AC286" i="33"/>
  <c r="AE286" i="33"/>
  <c r="AE287" i="33" s="1"/>
  <c r="Z288" i="33"/>
  <c r="AA288" i="33"/>
  <c r="AB288" i="33"/>
  <c r="AC288" i="33"/>
  <c r="AA289" i="33"/>
  <c r="AB289" i="33"/>
  <c r="AC289" i="33"/>
  <c r="AE289" i="33"/>
  <c r="AE290" i="33"/>
  <c r="AC290" i="33" s="1"/>
  <c r="Z292" i="33"/>
  <c r="AA292" i="33"/>
  <c r="AB292" i="33"/>
  <c r="AC292" i="33"/>
  <c r="AE293" i="33"/>
  <c r="Z293" i="33" s="1"/>
  <c r="Z296" i="33"/>
  <c r="AA296" i="33"/>
  <c r="AB296" i="33"/>
  <c r="AC296" i="33"/>
  <c r="AE297" i="33"/>
  <c r="Z300" i="33"/>
  <c r="AA300" i="33"/>
  <c r="AB300" i="33"/>
  <c r="AC300" i="33"/>
  <c r="AE301" i="33"/>
  <c r="Z304" i="33"/>
  <c r="AA304" i="33"/>
  <c r="AB304" i="33"/>
  <c r="AC304" i="33"/>
  <c r="AC305" i="33"/>
  <c r="AE305" i="33"/>
  <c r="Z305" i="33" s="1"/>
  <c r="AE306" i="33"/>
  <c r="Z308" i="33"/>
  <c r="AA308" i="33"/>
  <c r="AB308" i="33"/>
  <c r="AC308" i="33"/>
  <c r="AE309" i="33"/>
  <c r="Z309" i="33" s="1"/>
  <c r="Z312" i="33"/>
  <c r="AA312" i="33"/>
  <c r="AB312" i="33"/>
  <c r="AC312" i="33"/>
  <c r="AE313" i="33"/>
  <c r="AA313" i="33" s="1"/>
  <c r="Z316" i="33"/>
  <c r="AA316" i="33"/>
  <c r="AB316" i="33"/>
  <c r="AC316" i="33"/>
  <c r="AE317" i="33"/>
  <c r="Z320" i="33"/>
  <c r="AA320" i="33"/>
  <c r="AB320" i="33"/>
  <c r="AC320" i="33"/>
  <c r="Z321" i="33"/>
  <c r="AA321" i="33"/>
  <c r="AE321" i="33"/>
  <c r="AC321" i="33" s="1"/>
  <c r="Z324" i="33"/>
  <c r="AA324" i="33"/>
  <c r="AB324" i="33"/>
  <c r="AC324" i="33"/>
  <c r="Z325" i="33"/>
  <c r="AC325" i="33"/>
  <c r="AE325" i="33"/>
  <c r="AA325" i="33" s="1"/>
  <c r="AE326" i="33"/>
  <c r="Z328" i="33"/>
  <c r="AA328" i="33"/>
  <c r="AB328" i="33"/>
  <c r="AC328" i="33"/>
  <c r="AA329" i="33"/>
  <c r="AC329" i="33"/>
  <c r="AD329" i="33"/>
  <c r="AE329" i="33"/>
  <c r="Z329" i="33" s="1"/>
  <c r="Z332" i="33"/>
  <c r="AA332" i="33"/>
  <c r="AB332" i="33"/>
  <c r="AC332" i="33"/>
  <c r="AE333" i="33"/>
  <c r="Z336" i="33"/>
  <c r="AA336" i="33"/>
  <c r="AB336" i="33"/>
  <c r="AC336" i="33"/>
  <c r="AC337" i="33"/>
  <c r="AE337" i="33"/>
  <c r="Z337" i="33" s="1"/>
  <c r="Z338" i="33"/>
  <c r="AE338" i="33"/>
  <c r="AA338" i="33" s="1"/>
  <c r="Z340" i="33"/>
  <c r="AA340" i="33"/>
  <c r="AB340" i="33"/>
  <c r="AC340" i="33"/>
  <c r="AE341" i="33"/>
  <c r="Z341" i="33" s="1"/>
  <c r="Z344" i="33"/>
  <c r="AA344" i="33"/>
  <c r="AB344" i="33"/>
  <c r="AC344" i="33"/>
  <c r="AE345" i="33"/>
  <c r="AA345" i="33" s="1"/>
  <c r="Z348" i="33"/>
  <c r="AA348" i="33"/>
  <c r="AB348" i="33"/>
  <c r="AC348" i="33"/>
  <c r="AE349" i="33"/>
  <c r="Z352" i="33"/>
  <c r="AA352" i="33"/>
  <c r="AB352" i="33"/>
  <c r="AC352" i="33"/>
  <c r="Z353" i="33"/>
  <c r="AE353" i="33"/>
  <c r="AC353" i="33" s="1"/>
  <c r="Z356" i="33"/>
  <c r="AA356" i="33"/>
  <c r="AB356" i="33"/>
  <c r="AC356" i="33"/>
  <c r="AC357" i="33"/>
  <c r="AE357" i="33"/>
  <c r="Z357" i="33" s="1"/>
  <c r="AE358" i="33"/>
  <c r="Z360" i="33"/>
  <c r="AA360" i="33"/>
  <c r="AB360" i="33"/>
  <c r="AC360" i="33"/>
  <c r="Z361" i="33"/>
  <c r="AA361" i="33"/>
  <c r="AB361" i="33"/>
  <c r="AC361" i="33"/>
  <c r="AE361" i="33"/>
  <c r="AE362" i="33"/>
  <c r="AE363" i="33"/>
  <c r="Z364" i="33"/>
  <c r="AA364" i="33"/>
  <c r="AB364" i="33"/>
  <c r="AC364" i="33"/>
  <c r="AC365" i="33"/>
  <c r="AE365" i="33"/>
  <c r="AE366" i="33"/>
  <c r="AD366" i="33" s="1"/>
  <c r="Z368" i="33"/>
  <c r="AA368" i="33"/>
  <c r="AB368" i="33"/>
  <c r="AC368" i="33"/>
  <c r="AD369" i="33"/>
  <c r="AE369" i="33"/>
  <c r="Z372" i="33"/>
  <c r="AA372" i="33"/>
  <c r="AB372" i="33"/>
  <c r="AC372" i="33"/>
  <c r="AE373" i="33"/>
  <c r="Z376" i="33"/>
  <c r="AA376" i="33"/>
  <c r="AB376" i="33"/>
  <c r="AC376" i="33"/>
  <c r="AE377" i="33"/>
  <c r="Z380" i="33"/>
  <c r="AA380" i="33"/>
  <c r="AB380" i="33"/>
  <c r="AC380" i="33"/>
  <c r="AE381" i="33"/>
  <c r="Z384" i="33"/>
  <c r="AA384" i="33"/>
  <c r="AB384" i="33"/>
  <c r="AC384" i="33"/>
  <c r="Z385" i="33"/>
  <c r="AB385" i="33"/>
  <c r="AE385" i="33"/>
  <c r="AC385" i="33" s="1"/>
  <c r="Z388" i="33"/>
  <c r="AA388" i="33"/>
  <c r="AB388" i="33"/>
  <c r="AC388" i="33"/>
  <c r="Z389" i="33"/>
  <c r="AA389" i="33"/>
  <c r="AB389" i="33"/>
  <c r="AC389" i="33"/>
  <c r="AE389" i="33"/>
  <c r="AB390" i="33"/>
  <c r="AE390" i="33"/>
  <c r="AE391" i="33"/>
  <c r="Z392" i="33"/>
  <c r="AA392" i="33"/>
  <c r="AB392" i="33"/>
  <c r="AC392" i="33"/>
  <c r="AA393" i="33"/>
  <c r="AC393" i="33"/>
  <c r="AE393" i="33"/>
  <c r="Z393" i="33" s="1"/>
  <c r="AE394" i="33"/>
  <c r="AA394" i="33" s="1"/>
  <c r="Z396" i="33"/>
  <c r="AA396" i="33"/>
  <c r="AB396" i="33"/>
  <c r="AC396" i="33"/>
  <c r="AE397" i="33"/>
  <c r="Z397" i="33" s="1"/>
  <c r="Z400" i="33"/>
  <c r="AA400" i="33"/>
  <c r="AB400" i="33"/>
  <c r="AC400" i="33"/>
  <c r="AE401" i="33"/>
  <c r="AA401" i="33" s="1"/>
  <c r="AC80" i="33"/>
  <c r="AB80" i="33"/>
  <c r="AA80" i="33"/>
  <c r="Z80" i="33"/>
  <c r="AC76" i="33"/>
  <c r="AB76" i="33"/>
  <c r="AA76" i="33"/>
  <c r="Z76" i="33"/>
  <c r="AC72" i="33"/>
  <c r="AB72" i="33"/>
  <c r="AA72" i="33"/>
  <c r="Z72" i="33"/>
  <c r="AC68" i="33"/>
  <c r="AB68" i="33"/>
  <c r="AA68" i="33"/>
  <c r="Z68" i="33"/>
  <c r="AC64" i="33"/>
  <c r="AB64" i="33"/>
  <c r="AA64" i="33"/>
  <c r="Z64" i="33"/>
  <c r="AC60" i="33"/>
  <c r="AB60" i="33"/>
  <c r="AA60" i="33"/>
  <c r="Z60" i="33"/>
  <c r="AC56" i="33"/>
  <c r="AB56" i="33"/>
  <c r="AA56" i="33"/>
  <c r="Z56" i="33"/>
  <c r="AC52" i="33"/>
  <c r="AB52" i="33"/>
  <c r="AA52" i="33"/>
  <c r="Z52" i="33"/>
  <c r="AC48" i="33"/>
  <c r="AB48" i="33"/>
  <c r="AA48" i="33"/>
  <c r="Z48" i="33"/>
  <c r="AC44" i="33"/>
  <c r="AB44" i="33"/>
  <c r="AA44" i="33"/>
  <c r="Z44" i="33"/>
  <c r="AC40" i="33"/>
  <c r="AB40" i="33"/>
  <c r="AA40" i="33"/>
  <c r="Z40" i="33"/>
  <c r="AC36" i="33"/>
  <c r="AB36" i="33"/>
  <c r="AA36" i="33"/>
  <c r="Z36" i="33"/>
  <c r="AC32" i="33"/>
  <c r="AB32" i="33"/>
  <c r="AA32" i="33"/>
  <c r="Z32" i="33"/>
  <c r="AC28" i="33"/>
  <c r="AB28" i="33"/>
  <c r="AA28" i="33"/>
  <c r="Z28" i="33"/>
  <c r="AC24" i="33"/>
  <c r="AB24" i="33"/>
  <c r="AA24" i="33"/>
  <c r="Z24" i="33"/>
  <c r="AC20" i="33"/>
  <c r="AB20" i="33"/>
  <c r="AA20" i="33"/>
  <c r="Z20" i="33"/>
  <c r="AC16" i="33"/>
  <c r="AB16" i="33"/>
  <c r="AA16" i="33"/>
  <c r="Z16" i="33"/>
  <c r="AC12" i="33"/>
  <c r="AB12" i="33"/>
  <c r="AA12" i="33"/>
  <c r="Z12" i="33"/>
  <c r="AC8" i="33"/>
  <c r="AB8" i="33"/>
  <c r="AA8" i="33"/>
  <c r="Z8" i="33"/>
  <c r="AC4" i="33"/>
  <c r="AB4" i="33"/>
  <c r="AA4" i="33"/>
  <c r="Z4" i="33"/>
  <c r="S587" i="33"/>
  <c r="S592" i="33"/>
  <c r="S597" i="33"/>
  <c r="S602" i="33"/>
  <c r="S616" i="33"/>
  <c r="AD88" i="33" s="1"/>
  <c r="S621" i="33"/>
  <c r="AD89" i="33" s="1"/>
  <c r="S626" i="33"/>
  <c r="S631" i="33"/>
  <c r="S645" i="33"/>
  <c r="S650" i="33"/>
  <c r="AD93" i="33" s="1"/>
  <c r="S655" i="33"/>
  <c r="S660" i="33"/>
  <c r="S674" i="33"/>
  <c r="AD96" i="33" s="1"/>
  <c r="S679" i="33"/>
  <c r="S684" i="33"/>
  <c r="S689" i="33"/>
  <c r="S703" i="33"/>
  <c r="AD100" i="33" s="1"/>
  <c r="S708" i="33"/>
  <c r="S713" i="33"/>
  <c r="S718" i="33"/>
  <c r="S732" i="33"/>
  <c r="AD104" i="33" s="1"/>
  <c r="S737" i="33"/>
  <c r="AD105" i="33" s="1"/>
  <c r="S742" i="33"/>
  <c r="S747" i="33"/>
  <c r="S761" i="33"/>
  <c r="AD108" i="33" s="1"/>
  <c r="S766" i="33"/>
  <c r="AD109" i="33" s="1"/>
  <c r="S771" i="33"/>
  <c r="S776" i="33"/>
  <c r="S790" i="33"/>
  <c r="AD112" i="33" s="1"/>
  <c r="S795" i="33"/>
  <c r="S800" i="33"/>
  <c r="S805" i="33"/>
  <c r="S819" i="33"/>
  <c r="S824" i="33"/>
  <c r="S829" i="33"/>
  <c r="S834" i="33"/>
  <c r="S848" i="33"/>
  <c r="AD120" i="33" s="1"/>
  <c r="S853" i="33"/>
  <c r="S858" i="33"/>
  <c r="S863" i="33"/>
  <c r="S877" i="33"/>
  <c r="S882" i="33"/>
  <c r="AD125" i="33" s="1"/>
  <c r="S887" i="33"/>
  <c r="S892" i="33"/>
  <c r="S906" i="33"/>
  <c r="S911" i="33"/>
  <c r="S916" i="33"/>
  <c r="S921" i="33"/>
  <c r="S935" i="33"/>
  <c r="AD132" i="33" s="1"/>
  <c r="S940" i="33"/>
  <c r="S945" i="33"/>
  <c r="S950" i="33"/>
  <c r="S964" i="33"/>
  <c r="S969" i="33"/>
  <c r="S974" i="33"/>
  <c r="S979" i="33"/>
  <c r="S993" i="33"/>
  <c r="AD140" i="33" s="1"/>
  <c r="S998" i="33"/>
  <c r="AD141" i="33" s="1"/>
  <c r="S1003" i="33"/>
  <c r="S1008" i="33"/>
  <c r="S1022" i="33"/>
  <c r="AD144" i="33" s="1"/>
  <c r="S1027" i="33"/>
  <c r="S1032" i="33"/>
  <c r="S1037" i="33"/>
  <c r="S1051" i="33"/>
  <c r="S1056" i="33"/>
  <c r="S1061" i="33"/>
  <c r="AD150" i="33" s="1"/>
  <c r="S1066" i="33"/>
  <c r="S1080" i="33"/>
  <c r="AD152" i="33" s="1"/>
  <c r="S1085" i="33"/>
  <c r="AD153" i="33" s="1"/>
  <c r="S1090" i="33"/>
  <c r="S1095" i="33"/>
  <c r="S1109" i="33"/>
  <c r="AD156" i="33" s="1"/>
  <c r="S1114" i="33"/>
  <c r="AD157" i="33" s="1"/>
  <c r="S1119" i="33"/>
  <c r="S1124" i="33"/>
  <c r="S1138" i="33"/>
  <c r="AD160" i="33" s="1"/>
  <c r="S1143" i="33"/>
  <c r="S1148" i="33"/>
  <c r="S1153" i="33"/>
  <c r="S1167" i="33"/>
  <c r="AD164" i="33" s="1"/>
  <c r="S1172" i="33"/>
  <c r="AD165" i="33" s="1"/>
  <c r="S1177" i="33"/>
  <c r="S1182" i="33"/>
  <c r="S1196" i="33"/>
  <c r="AD168" i="33" s="1"/>
  <c r="S1201" i="33"/>
  <c r="S1206" i="33"/>
  <c r="S1211" i="33"/>
  <c r="S1225" i="33"/>
  <c r="AD172" i="33" s="1"/>
  <c r="S1230" i="33"/>
  <c r="S1235" i="33"/>
  <c r="S1240" i="33"/>
  <c r="S1254" i="33"/>
  <c r="AD176" i="33" s="1"/>
  <c r="S1259" i="33"/>
  <c r="S1264" i="33"/>
  <c r="S1269" i="33"/>
  <c r="S1283" i="33"/>
  <c r="AD180" i="33" s="1"/>
  <c r="S1288" i="33"/>
  <c r="AD181" i="33" s="1"/>
  <c r="S1293" i="33"/>
  <c r="AD182" i="33" s="1"/>
  <c r="S1298" i="33"/>
  <c r="S1312" i="33"/>
  <c r="AD184" i="33" s="1"/>
  <c r="S1317" i="33"/>
  <c r="AD185" i="33" s="1"/>
  <c r="S1322" i="33"/>
  <c r="S1327" i="33"/>
  <c r="S1341" i="33"/>
  <c r="S1346" i="33"/>
  <c r="AD189" i="33" s="1"/>
  <c r="S1351" i="33"/>
  <c r="S1356" i="33"/>
  <c r="S1370" i="33"/>
  <c r="AD192" i="33" s="1"/>
  <c r="S1375" i="33"/>
  <c r="S1380" i="33"/>
  <c r="S1385" i="33"/>
  <c r="S1399" i="33"/>
  <c r="S1404" i="33"/>
  <c r="AD197" i="33" s="1"/>
  <c r="S1409" i="33"/>
  <c r="S1414" i="33"/>
  <c r="S1428" i="33"/>
  <c r="AD200" i="33" s="1"/>
  <c r="S1433" i="33"/>
  <c r="S1438" i="33"/>
  <c r="S1443" i="33"/>
  <c r="S1457" i="33"/>
  <c r="AD204" i="33" s="1"/>
  <c r="S1462" i="33"/>
  <c r="AD205" i="33" s="1"/>
  <c r="S1467" i="33"/>
  <c r="S1472" i="33"/>
  <c r="S1486" i="33"/>
  <c r="AD208" i="33" s="1"/>
  <c r="S1491" i="33"/>
  <c r="S1496" i="33"/>
  <c r="S1501" i="33"/>
  <c r="S1515" i="33"/>
  <c r="AD212" i="33" s="1"/>
  <c r="S1520" i="33"/>
  <c r="AD213" i="33" s="1"/>
  <c r="S1525" i="33"/>
  <c r="S1530" i="33"/>
  <c r="S1544" i="33"/>
  <c r="AD216" i="33" s="1"/>
  <c r="S1549" i="33"/>
  <c r="S1554" i="33"/>
  <c r="S1559" i="33"/>
  <c r="S1573" i="33"/>
  <c r="AD220" i="33" s="1"/>
  <c r="S1578" i="33"/>
  <c r="S1583" i="33"/>
  <c r="U1597" i="33" s="1"/>
  <c r="S1588" i="33"/>
  <c r="S1602" i="33"/>
  <c r="AD224" i="33" s="1"/>
  <c r="S1607" i="33"/>
  <c r="S1612" i="33"/>
  <c r="S1617" i="33"/>
  <c r="S1631" i="33"/>
  <c r="AD228" i="33" s="1"/>
  <c r="S1636" i="33"/>
  <c r="S1641" i="33"/>
  <c r="S1646" i="33"/>
  <c r="S1660" i="33"/>
  <c r="AD232" i="33" s="1"/>
  <c r="S1665" i="33"/>
  <c r="S1670" i="33"/>
  <c r="S1675" i="33"/>
  <c r="S1689" i="33"/>
  <c r="AD236" i="33" s="1"/>
  <c r="S1694" i="33"/>
  <c r="AD237" i="33" s="1"/>
  <c r="S1699" i="33"/>
  <c r="AD238" i="33" s="1"/>
  <c r="S1704" i="33"/>
  <c r="S1718" i="33"/>
  <c r="AD240" i="33" s="1"/>
  <c r="S1723" i="33"/>
  <c r="S1728" i="33"/>
  <c r="S1733" i="33"/>
  <c r="S1747" i="33"/>
  <c r="AD244" i="33" s="1"/>
  <c r="S1752" i="33"/>
  <c r="AD245" i="33" s="1"/>
  <c r="S1757" i="33"/>
  <c r="S1762" i="33"/>
  <c r="S1776" i="33"/>
  <c r="AD248" i="33" s="1"/>
  <c r="S1781" i="33"/>
  <c r="S1786" i="33"/>
  <c r="S1791" i="33"/>
  <c r="S1805" i="33"/>
  <c r="AD252" i="33" s="1"/>
  <c r="S1810" i="33"/>
  <c r="S1815" i="33"/>
  <c r="S1820" i="33"/>
  <c r="S1834" i="33"/>
  <c r="AD256" i="33" s="1"/>
  <c r="S1839" i="33"/>
  <c r="S1844" i="33"/>
  <c r="S1849" i="33"/>
  <c r="S1863" i="33"/>
  <c r="AD260" i="33" s="1"/>
  <c r="S1868" i="33"/>
  <c r="AD261" i="33" s="1"/>
  <c r="S1873" i="33"/>
  <c r="S1878" i="33"/>
  <c r="S1892" i="33"/>
  <c r="AD264" i="33" s="1"/>
  <c r="S1897" i="33"/>
  <c r="AD265" i="33" s="1"/>
  <c r="S1902" i="33"/>
  <c r="S1907" i="33"/>
  <c r="S1921" i="33"/>
  <c r="S1926" i="33"/>
  <c r="S1931" i="33"/>
  <c r="S1936" i="33"/>
  <c r="S1950" i="33"/>
  <c r="AD272" i="33" s="1"/>
  <c r="S1955" i="33"/>
  <c r="S1960" i="33"/>
  <c r="S1965" i="33"/>
  <c r="S1979" i="33"/>
  <c r="S1984" i="33"/>
  <c r="S1989" i="33"/>
  <c r="S1994" i="33"/>
  <c r="S2008" i="33"/>
  <c r="AD280" i="33" s="1"/>
  <c r="S2013" i="33"/>
  <c r="S2018" i="33"/>
  <c r="S2023" i="33"/>
  <c r="S2037" i="33"/>
  <c r="S2042" i="33"/>
  <c r="AD285" i="33" s="1"/>
  <c r="S2047" i="33"/>
  <c r="S2052" i="33"/>
  <c r="S2066" i="33"/>
  <c r="AD288" i="33" s="1"/>
  <c r="S2071" i="33"/>
  <c r="S2076" i="33"/>
  <c r="S2081" i="33"/>
  <c r="S2095" i="33"/>
  <c r="AD292" i="33" s="1"/>
  <c r="S2100" i="33"/>
  <c r="S2105" i="33"/>
  <c r="U2119" i="33" s="1"/>
  <c r="S2110" i="33"/>
  <c r="S2124" i="33"/>
  <c r="AD296" i="33" s="1"/>
  <c r="S2129" i="33"/>
  <c r="AD297" i="33" s="1"/>
  <c r="S2134" i="33"/>
  <c r="S2139" i="33"/>
  <c r="S2153" i="33"/>
  <c r="AD300" i="33" s="1"/>
  <c r="S2158" i="33"/>
  <c r="S2163" i="33"/>
  <c r="S2168" i="33"/>
  <c r="S2182" i="33"/>
  <c r="AD304" i="33" s="1"/>
  <c r="S2187" i="33"/>
  <c r="AD305" i="33" s="1"/>
  <c r="S2192" i="33"/>
  <c r="S2197" i="33"/>
  <c r="S2211" i="33"/>
  <c r="AD308" i="33" s="1"/>
  <c r="S2216" i="33"/>
  <c r="S2221" i="33"/>
  <c r="S2226" i="33"/>
  <c r="S2240" i="33"/>
  <c r="AD312" i="33" s="1"/>
  <c r="S2245" i="33"/>
  <c r="S2250" i="33"/>
  <c r="S2255" i="33"/>
  <c r="S2269" i="33"/>
  <c r="U2293" i="33" s="1"/>
  <c r="S2274" i="33"/>
  <c r="S2279" i="33"/>
  <c r="S2284" i="33"/>
  <c r="S2298" i="33"/>
  <c r="AD320" i="33" s="1"/>
  <c r="S2303" i="33"/>
  <c r="S2308" i="33"/>
  <c r="S2313" i="33"/>
  <c r="S2327" i="33"/>
  <c r="AD324" i="33" s="1"/>
  <c r="S2332" i="33"/>
  <c r="S2337" i="33"/>
  <c r="S2342" i="33"/>
  <c r="S2356" i="33"/>
  <c r="AD328" i="33" s="1"/>
  <c r="S2361" i="33"/>
  <c r="S2366" i="33"/>
  <c r="S2371" i="33"/>
  <c r="S2385" i="33"/>
  <c r="AD332" i="33" s="1"/>
  <c r="S2390" i="33"/>
  <c r="S2395" i="33"/>
  <c r="S2400" i="33"/>
  <c r="S2414" i="33"/>
  <c r="AD336" i="33" s="1"/>
  <c r="S2419" i="33"/>
  <c r="AD337" i="33" s="1"/>
  <c r="S2424" i="33"/>
  <c r="S2429" i="33"/>
  <c r="S2443" i="33"/>
  <c r="AD340" i="33" s="1"/>
  <c r="S2448" i="33"/>
  <c r="S2453" i="33"/>
  <c r="S2458" i="33"/>
  <c r="S2472" i="33"/>
  <c r="AD344" i="33" s="1"/>
  <c r="S2477" i="33"/>
  <c r="S2482" i="33"/>
  <c r="S2487" i="33"/>
  <c r="S2501" i="33"/>
  <c r="S2506" i="33"/>
  <c r="S2511" i="33"/>
  <c r="S2516" i="33"/>
  <c r="S2530" i="33"/>
  <c r="AD352" i="33" s="1"/>
  <c r="S2535" i="33"/>
  <c r="S2540" i="33"/>
  <c r="S2545" i="33"/>
  <c r="S2559" i="33"/>
  <c r="AD356" i="33" s="1"/>
  <c r="S2564" i="33"/>
  <c r="S2569" i="33"/>
  <c r="S2574" i="33"/>
  <c r="S2588" i="33"/>
  <c r="S2593" i="33"/>
  <c r="AD361" i="33" s="1"/>
  <c r="S2598" i="33"/>
  <c r="S2603" i="33"/>
  <c r="S2617" i="33"/>
  <c r="AD364" i="33" s="1"/>
  <c r="S2622" i="33"/>
  <c r="S2627" i="33"/>
  <c r="S2632" i="33"/>
  <c r="S2646" i="33"/>
  <c r="AD368" i="33" s="1"/>
  <c r="S2651" i="33"/>
  <c r="S2656" i="33"/>
  <c r="S2661" i="33"/>
  <c r="S2675" i="33"/>
  <c r="AD372" i="33" s="1"/>
  <c r="S2680" i="33"/>
  <c r="AD373" i="33" s="1"/>
  <c r="S2685" i="33"/>
  <c r="S2690" i="33"/>
  <c r="S2704" i="33"/>
  <c r="S2709" i="33"/>
  <c r="S2714" i="33"/>
  <c r="S2719" i="33"/>
  <c r="S2733" i="33"/>
  <c r="AD380" i="33" s="1"/>
  <c r="S2738" i="33"/>
  <c r="S2743" i="33"/>
  <c r="S2748" i="33"/>
  <c r="S2762" i="33"/>
  <c r="S2767" i="33"/>
  <c r="AD385" i="33" s="1"/>
  <c r="S2772" i="33"/>
  <c r="S2777" i="33"/>
  <c r="S2791" i="33"/>
  <c r="AD388" i="33" s="1"/>
  <c r="S2796" i="33"/>
  <c r="S2801" i="33"/>
  <c r="AD390" i="33" s="1"/>
  <c r="S2806" i="33"/>
  <c r="S2820" i="33"/>
  <c r="AD392" i="33" s="1"/>
  <c r="S2825" i="33"/>
  <c r="AD393" i="33" s="1"/>
  <c r="S2830" i="33"/>
  <c r="S2835" i="33"/>
  <c r="U2844" i="33"/>
  <c r="S2849" i="33"/>
  <c r="AD396" i="33" s="1"/>
  <c r="S2854" i="33"/>
  <c r="S2859" i="33"/>
  <c r="S2864" i="33"/>
  <c r="S2878" i="33"/>
  <c r="AD400" i="33" s="1"/>
  <c r="S2883" i="33"/>
  <c r="S2888" i="33"/>
  <c r="S2893" i="33"/>
  <c r="Z100" i="32"/>
  <c r="AA100" i="32"/>
  <c r="AB100" i="32"/>
  <c r="AC100" i="32"/>
  <c r="AE101" i="32"/>
  <c r="AE102" i="32" s="1"/>
  <c r="AC102" i="32" s="1"/>
  <c r="Z104" i="32"/>
  <c r="AA104" i="32"/>
  <c r="AB104" i="32"/>
  <c r="AC104" i="32"/>
  <c r="Z105" i="32"/>
  <c r="AE105" i="32"/>
  <c r="AA105" i="32" s="1"/>
  <c r="AE106" i="32"/>
  <c r="Z108" i="32"/>
  <c r="AA108" i="32"/>
  <c r="AB108" i="32"/>
  <c r="AC108" i="32"/>
  <c r="AE109" i="32"/>
  <c r="Z109" i="32" s="1"/>
  <c r="Z112" i="32"/>
  <c r="AA112" i="32"/>
  <c r="AB112" i="32"/>
  <c r="AC112" i="32"/>
  <c r="AE113" i="32"/>
  <c r="Z116" i="32"/>
  <c r="AA116" i="32"/>
  <c r="AB116" i="32"/>
  <c r="AC116" i="32"/>
  <c r="AE117" i="32"/>
  <c r="Z120" i="32"/>
  <c r="AA120" i="32"/>
  <c r="AB120" i="32"/>
  <c r="AC120" i="32"/>
  <c r="AE121" i="32"/>
  <c r="AB121" i="32" s="1"/>
  <c r="Z124" i="32"/>
  <c r="AA124" i="32"/>
  <c r="AB124" i="32"/>
  <c r="AC124" i="32"/>
  <c r="AA125" i="32"/>
  <c r="AE125" i="32"/>
  <c r="AB125" i="32" s="1"/>
  <c r="Z128" i="32"/>
  <c r="AA128" i="32"/>
  <c r="AB128" i="32"/>
  <c r="AC128" i="32"/>
  <c r="AC129" i="32"/>
  <c r="AE129" i="32"/>
  <c r="AE130" i="32"/>
  <c r="AE131" i="32" s="1"/>
  <c r="Z132" i="32"/>
  <c r="AA132" i="32"/>
  <c r="AB132" i="32"/>
  <c r="AC132" i="32"/>
  <c r="AA133" i="32"/>
  <c r="AC133" i="32"/>
  <c r="AE133" i="32"/>
  <c r="AB133" i="32" s="1"/>
  <c r="AE134" i="32"/>
  <c r="Z134" i="32" s="1"/>
  <c r="Z136" i="32"/>
  <c r="AA136" i="32"/>
  <c r="AB136" i="32"/>
  <c r="AC136" i="32"/>
  <c r="AE137" i="32"/>
  <c r="Z140" i="32"/>
  <c r="AA140" i="32"/>
  <c r="AB140" i="32"/>
  <c r="AC140" i="32"/>
  <c r="AE141" i="32"/>
  <c r="Z141" i="32" s="1"/>
  <c r="AE142" i="32"/>
  <c r="Z144" i="32"/>
  <c r="AA144" i="32"/>
  <c r="AB144" i="32"/>
  <c r="AC144" i="32"/>
  <c r="AE145" i="32"/>
  <c r="Z148" i="32"/>
  <c r="AA148" i="32"/>
  <c r="AB148" i="32"/>
  <c r="AC148" i="32"/>
  <c r="AE149" i="32"/>
  <c r="Z152" i="32"/>
  <c r="AA152" i="32"/>
  <c r="AB152" i="32"/>
  <c r="AC152" i="32"/>
  <c r="AE153" i="32"/>
  <c r="Z156" i="32"/>
  <c r="AA156" i="32"/>
  <c r="AB156" i="32"/>
  <c r="AC156" i="32"/>
  <c r="AE157" i="32"/>
  <c r="Z160" i="32"/>
  <c r="AA160" i="32"/>
  <c r="AB160" i="32"/>
  <c r="AC160" i="32"/>
  <c r="AE161" i="32"/>
  <c r="AC161" i="32" s="1"/>
  <c r="Z164" i="32"/>
  <c r="AA164" i="32"/>
  <c r="AB164" i="32"/>
  <c r="AC164" i="32"/>
  <c r="AE165" i="32"/>
  <c r="Z168" i="32"/>
  <c r="AA168" i="32"/>
  <c r="AB168" i="32"/>
  <c r="AC168" i="32"/>
  <c r="AE169" i="32"/>
  <c r="Z172" i="32"/>
  <c r="AA172" i="32"/>
  <c r="AB172" i="32"/>
  <c r="AC172" i="32"/>
  <c r="AE173" i="32"/>
  <c r="Z173" i="32" s="1"/>
  <c r="Z176" i="32"/>
  <c r="AA176" i="32"/>
  <c r="AB176" i="32"/>
  <c r="AC176" i="32"/>
  <c r="AE177" i="32"/>
  <c r="Z180" i="32"/>
  <c r="AA180" i="32"/>
  <c r="AB180" i="32"/>
  <c r="AC180" i="32"/>
  <c r="AE181" i="32"/>
  <c r="Z184" i="32"/>
  <c r="AA184" i="32"/>
  <c r="AB184" i="32"/>
  <c r="AC184" i="32"/>
  <c r="AE185" i="32"/>
  <c r="AA185" i="32" s="1"/>
  <c r="Z188" i="32"/>
  <c r="AA188" i="32"/>
  <c r="AB188" i="32"/>
  <c r="AC188" i="32"/>
  <c r="AE189" i="32"/>
  <c r="AB189" i="32" s="1"/>
  <c r="Z192" i="32"/>
  <c r="AA192" i="32"/>
  <c r="AB192" i="32"/>
  <c r="AC192" i="32"/>
  <c r="Z193" i="32"/>
  <c r="AB193" i="32"/>
  <c r="AE193" i="32"/>
  <c r="AC193" i="32" s="1"/>
  <c r="Z196" i="32"/>
  <c r="AA196" i="32"/>
  <c r="AB196" i="32"/>
  <c r="AC196" i="32"/>
  <c r="AE197" i="32"/>
  <c r="Z200" i="32"/>
  <c r="AA200" i="32"/>
  <c r="AB200" i="32"/>
  <c r="AC200" i="32"/>
  <c r="AB201" i="32"/>
  <c r="AC201" i="32"/>
  <c r="AE201" i="32"/>
  <c r="Z201" i="32" s="1"/>
  <c r="AE202" i="32"/>
  <c r="Z204" i="32"/>
  <c r="AA204" i="32"/>
  <c r="AB204" i="32"/>
  <c r="AC204" i="32"/>
  <c r="AE205" i="32"/>
  <c r="AE206" i="32" s="1"/>
  <c r="Z208" i="32"/>
  <c r="AA208" i="32"/>
  <c r="AB208" i="32"/>
  <c r="AC208" i="32"/>
  <c r="AE209" i="32"/>
  <c r="Z212" i="32"/>
  <c r="AA212" i="32"/>
  <c r="AB212" i="32"/>
  <c r="AC212" i="32"/>
  <c r="AE213" i="32"/>
  <c r="Z216" i="32"/>
  <c r="AA216" i="32"/>
  <c r="AB216" i="32"/>
  <c r="AC216" i="32"/>
  <c r="AE217" i="32"/>
  <c r="AB217" i="32" s="1"/>
  <c r="Z220" i="32"/>
  <c r="AA220" i="32"/>
  <c r="AB220" i="32"/>
  <c r="AC220" i="32"/>
  <c r="AE221" i="32"/>
  <c r="Z221" i="32" s="1"/>
  <c r="Z224" i="32"/>
  <c r="AA224" i="32"/>
  <c r="AB224" i="32"/>
  <c r="AC224" i="32"/>
  <c r="AA225" i="32"/>
  <c r="AC225" i="32"/>
  <c r="AE225" i="32"/>
  <c r="Z225" i="32" s="1"/>
  <c r="AE226" i="32"/>
  <c r="AE227" i="32" s="1"/>
  <c r="Z228" i="32"/>
  <c r="AA228" i="32"/>
  <c r="AB228" i="32"/>
  <c r="AC228" i="32"/>
  <c r="AB229" i="32"/>
  <c r="AE229" i="32"/>
  <c r="Z229" i="32" s="1"/>
  <c r="Z232" i="32"/>
  <c r="AA232" i="32"/>
  <c r="AB232" i="32"/>
  <c r="AC232" i="32"/>
  <c r="AE233" i="32"/>
  <c r="Z233" i="32" s="1"/>
  <c r="AE234" i="32"/>
  <c r="Z236" i="32"/>
  <c r="AA236" i="32"/>
  <c r="AB236" i="32"/>
  <c r="AC236" i="32"/>
  <c r="AE237" i="32"/>
  <c r="Z240" i="32"/>
  <c r="AA240" i="32"/>
  <c r="AB240" i="32"/>
  <c r="AC240" i="32"/>
  <c r="AE241" i="32"/>
  <c r="Z244" i="32"/>
  <c r="AA244" i="32"/>
  <c r="AB244" i="32"/>
  <c r="AC244" i="32"/>
  <c r="AE245" i="32"/>
  <c r="Z248" i="32"/>
  <c r="AA248" i="32"/>
  <c r="AB248" i="32"/>
  <c r="AC248" i="32"/>
  <c r="Z249" i="32"/>
  <c r="AB249" i="32"/>
  <c r="AE249" i="32"/>
  <c r="AC249" i="32" s="1"/>
  <c r="AE250" i="32"/>
  <c r="AA250" i="32" s="1"/>
  <c r="Z252" i="32"/>
  <c r="AA252" i="32"/>
  <c r="AB252" i="32"/>
  <c r="AC252" i="32"/>
  <c r="AC253" i="32"/>
  <c r="AE253" i="32"/>
  <c r="Z253" i="32" s="1"/>
  <c r="Z256" i="32"/>
  <c r="AA256" i="32"/>
  <c r="AB256" i="32"/>
  <c r="AC256" i="32"/>
  <c r="AE257" i="32"/>
  <c r="Z257" i="32" s="1"/>
  <c r="Z260" i="32"/>
  <c r="AA260" i="32"/>
  <c r="AB260" i="32"/>
  <c r="AC260" i="32"/>
  <c r="AE261" i="32"/>
  <c r="Z261" i="32" s="1"/>
  <c r="Z264" i="32"/>
  <c r="AA264" i="32"/>
  <c r="AB264" i="32"/>
  <c r="AC264" i="32"/>
  <c r="AE265" i="32"/>
  <c r="Z265" i="32" s="1"/>
  <c r="Z268" i="32"/>
  <c r="AA268" i="32"/>
  <c r="AB268" i="32"/>
  <c r="AC268" i="32"/>
  <c r="AE269" i="32"/>
  <c r="Z272" i="32"/>
  <c r="AA272" i="32"/>
  <c r="AB272" i="32"/>
  <c r="AC272" i="32"/>
  <c r="AE273" i="32"/>
  <c r="Z273" i="32" s="1"/>
  <c r="Z276" i="32"/>
  <c r="AA276" i="32"/>
  <c r="AB276" i="32"/>
  <c r="AC276" i="32"/>
  <c r="AE277" i="32"/>
  <c r="Z277" i="32" s="1"/>
  <c r="Z280" i="32"/>
  <c r="AA280" i="32"/>
  <c r="AB280" i="32"/>
  <c r="AC280" i="32"/>
  <c r="AE281" i="32"/>
  <c r="AA281" i="32" s="1"/>
  <c r="Z284" i="32"/>
  <c r="AA284" i="32"/>
  <c r="AB284" i="32"/>
  <c r="AC284" i="32"/>
  <c r="AE285" i="32"/>
  <c r="AB285" i="32" s="1"/>
  <c r="Z288" i="32"/>
  <c r="AA288" i="32"/>
  <c r="AB288" i="32"/>
  <c r="AC288" i="32"/>
  <c r="AE289" i="32"/>
  <c r="AC289" i="32" s="1"/>
  <c r="Z292" i="32"/>
  <c r="AA292" i="32"/>
  <c r="AB292" i="32"/>
  <c r="AC292" i="32"/>
  <c r="AE293" i="32"/>
  <c r="Z296" i="32"/>
  <c r="AA296" i="32"/>
  <c r="AB296" i="32"/>
  <c r="AC296" i="32"/>
  <c r="AA297" i="32"/>
  <c r="AC297" i="32"/>
  <c r="AE297" i="32"/>
  <c r="Z297" i="32" s="1"/>
  <c r="AE298" i="32"/>
  <c r="Z298" i="32" s="1"/>
  <c r="Z300" i="32"/>
  <c r="AA300" i="32"/>
  <c r="AB300" i="32"/>
  <c r="AC300" i="32"/>
  <c r="AE301" i="32"/>
  <c r="Z304" i="32"/>
  <c r="AA304" i="32"/>
  <c r="AB304" i="32"/>
  <c r="AC304" i="32"/>
  <c r="AE305" i="32"/>
  <c r="Z305" i="32" s="1"/>
  <c r="Z308" i="32"/>
  <c r="AA308" i="32"/>
  <c r="AB308" i="32"/>
  <c r="AC308" i="32"/>
  <c r="AE309" i="32"/>
  <c r="Z309" i="32" s="1"/>
  <c r="Z312" i="32"/>
  <c r="AA312" i="32"/>
  <c r="AB312" i="32"/>
  <c r="AC312" i="32"/>
  <c r="AE313" i="32"/>
  <c r="AA313" i="32" s="1"/>
  <c r="Z316" i="32"/>
  <c r="AA316" i="32"/>
  <c r="AB316" i="32"/>
  <c r="AC316" i="32"/>
  <c r="AE317" i="32"/>
  <c r="AB317" i="32" s="1"/>
  <c r="Z320" i="32"/>
  <c r="AA320" i="32"/>
  <c r="AB320" i="32"/>
  <c r="AC320" i="32"/>
  <c r="AB321" i="32"/>
  <c r="AE321" i="32"/>
  <c r="Z321" i="32" s="1"/>
  <c r="Z324" i="32"/>
  <c r="AA324" i="32"/>
  <c r="AB324" i="32"/>
  <c r="AC324" i="32"/>
  <c r="AE325" i="32"/>
  <c r="Z328" i="32"/>
  <c r="AA328" i="32"/>
  <c r="AB328" i="32"/>
  <c r="AC328" i="32"/>
  <c r="AA329" i="32"/>
  <c r="AE329" i="32"/>
  <c r="Z329" i="32" s="1"/>
  <c r="Z332" i="32"/>
  <c r="AA332" i="32"/>
  <c r="AB332" i="32"/>
  <c r="AC332" i="32"/>
  <c r="AE333" i="32"/>
  <c r="Z336" i="32"/>
  <c r="AA336" i="32"/>
  <c r="AB336" i="32"/>
  <c r="AC336" i="32"/>
  <c r="AE337" i="32"/>
  <c r="Z337" i="32" s="1"/>
  <c r="Z340" i="32"/>
  <c r="AA340" i="32"/>
  <c r="AB340" i="32"/>
  <c r="AC340" i="32"/>
  <c r="AE341" i="32"/>
  <c r="Z341" i="32" s="1"/>
  <c r="Z344" i="32"/>
  <c r="AA344" i="32"/>
  <c r="AB344" i="32"/>
  <c r="AC344" i="32"/>
  <c r="AE345" i="32"/>
  <c r="Z348" i="32"/>
  <c r="AA348" i="32"/>
  <c r="AB348" i="32"/>
  <c r="AC348" i="32"/>
  <c r="AE349" i="32"/>
  <c r="Z352" i="32"/>
  <c r="AA352" i="32"/>
  <c r="AB352" i="32"/>
  <c r="AC352" i="32"/>
  <c r="AB353" i="32"/>
  <c r="AE353" i="32"/>
  <c r="Z356" i="32"/>
  <c r="AA356" i="32"/>
  <c r="AB356" i="32"/>
  <c r="AC356" i="32"/>
  <c r="AB357" i="32"/>
  <c r="AE357" i="32"/>
  <c r="Z360" i="32"/>
  <c r="AA360" i="32"/>
  <c r="AB360" i="32"/>
  <c r="AC360" i="32"/>
  <c r="AC361" i="32"/>
  <c r="AE361" i="32"/>
  <c r="Z361" i="32" s="1"/>
  <c r="Z364" i="32"/>
  <c r="AA364" i="32"/>
  <c r="AB364" i="32"/>
  <c r="AC364" i="32"/>
  <c r="AE365" i="32"/>
  <c r="Z368" i="32"/>
  <c r="AA368" i="32"/>
  <c r="AB368" i="32"/>
  <c r="AC368" i="32"/>
  <c r="AE369" i="32"/>
  <c r="Z369" i="32" s="1"/>
  <c r="Z372" i="32"/>
  <c r="AA372" i="32"/>
  <c r="AB372" i="32"/>
  <c r="AC372" i="32"/>
  <c r="AE373" i="32"/>
  <c r="Z376" i="32"/>
  <c r="AA376" i="32"/>
  <c r="AB376" i="32"/>
  <c r="AC376" i="32"/>
  <c r="AE377" i="32"/>
  <c r="Z380" i="32"/>
  <c r="AA380" i="32"/>
  <c r="AB380" i="32"/>
  <c r="AC380" i="32"/>
  <c r="AE381" i="32"/>
  <c r="Z384" i="32"/>
  <c r="AA384" i="32"/>
  <c r="AB384" i="32"/>
  <c r="AC384" i="32"/>
  <c r="AE385" i="32"/>
  <c r="AB385" i="32" s="1"/>
  <c r="Z388" i="32"/>
  <c r="AA388" i="32"/>
  <c r="AB388" i="32"/>
  <c r="AC388" i="32"/>
  <c r="AC389" i="32"/>
  <c r="AE389" i="32"/>
  <c r="AE390" i="32" s="1"/>
  <c r="Z392" i="32"/>
  <c r="AA392" i="32"/>
  <c r="AB392" i="32"/>
  <c r="AC392" i="32"/>
  <c r="Z393" i="32"/>
  <c r="AE393" i="32"/>
  <c r="AB393" i="32" s="1"/>
  <c r="AE394" i="32"/>
  <c r="Z396" i="32"/>
  <c r="AA396" i="32"/>
  <c r="AB396" i="32"/>
  <c r="AC396" i="32"/>
  <c r="AE397" i="32"/>
  <c r="AA397" i="32" s="1"/>
  <c r="Z400" i="32"/>
  <c r="AA400" i="32"/>
  <c r="AB400" i="32"/>
  <c r="AC400" i="32"/>
  <c r="Z401" i="32"/>
  <c r="AE401" i="32"/>
  <c r="AA401" i="32" s="1"/>
  <c r="AC96" i="32"/>
  <c r="AB96" i="32"/>
  <c r="AA96" i="32"/>
  <c r="Z96" i="32"/>
  <c r="AC92" i="32"/>
  <c r="AB92" i="32"/>
  <c r="AA92" i="32"/>
  <c r="Z92" i="32"/>
  <c r="AC88" i="32"/>
  <c r="AB88" i="32"/>
  <c r="AA88" i="32"/>
  <c r="Z88" i="32"/>
  <c r="AC84" i="32"/>
  <c r="AB84" i="32"/>
  <c r="AA84" i="32"/>
  <c r="Z84" i="32"/>
  <c r="AC80" i="32"/>
  <c r="AB80" i="32"/>
  <c r="AA80" i="32"/>
  <c r="Z80" i="32"/>
  <c r="AC76" i="32"/>
  <c r="AB76" i="32"/>
  <c r="AA76" i="32"/>
  <c r="Z76" i="32"/>
  <c r="AC72" i="32"/>
  <c r="AB72" i="32"/>
  <c r="AA72" i="32"/>
  <c r="Z72" i="32"/>
  <c r="AC68" i="32"/>
  <c r="AB68" i="32"/>
  <c r="AA68" i="32"/>
  <c r="Z68" i="32"/>
  <c r="AC64" i="32"/>
  <c r="AB64" i="32"/>
  <c r="AA64" i="32"/>
  <c r="Z64" i="32"/>
  <c r="AC60" i="32"/>
  <c r="AB60" i="32"/>
  <c r="AA60" i="32"/>
  <c r="Z60" i="32"/>
  <c r="AC56" i="32"/>
  <c r="AB56" i="32"/>
  <c r="AA56" i="32"/>
  <c r="Z56" i="32"/>
  <c r="AC52" i="32"/>
  <c r="AB52" i="32"/>
  <c r="AA52" i="32"/>
  <c r="Z52" i="32"/>
  <c r="AC48" i="32"/>
  <c r="AB48" i="32"/>
  <c r="AA48" i="32"/>
  <c r="Z48" i="32"/>
  <c r="AC44" i="32"/>
  <c r="AB44" i="32"/>
  <c r="AA44" i="32"/>
  <c r="Z44" i="32"/>
  <c r="AC40" i="32"/>
  <c r="AB40" i="32"/>
  <c r="AA40" i="32"/>
  <c r="Z40" i="32"/>
  <c r="AC36" i="32"/>
  <c r="AB36" i="32"/>
  <c r="AA36" i="32"/>
  <c r="Z36" i="32"/>
  <c r="AC32" i="32"/>
  <c r="AB32" i="32"/>
  <c r="AA32" i="32"/>
  <c r="Z32" i="32"/>
  <c r="AC28" i="32"/>
  <c r="AB28" i="32"/>
  <c r="AA28" i="32"/>
  <c r="Z28" i="32"/>
  <c r="AC24" i="32"/>
  <c r="AB24" i="32"/>
  <c r="AA24" i="32"/>
  <c r="Z24" i="32"/>
  <c r="AC20" i="32"/>
  <c r="AB20" i="32"/>
  <c r="AA20" i="32"/>
  <c r="Z20" i="32"/>
  <c r="AC16" i="32"/>
  <c r="AB16" i="32"/>
  <c r="AA16" i="32"/>
  <c r="Z16" i="32"/>
  <c r="AC12" i="32"/>
  <c r="AB12" i="32"/>
  <c r="AA12" i="32"/>
  <c r="Z12" i="32"/>
  <c r="AC8" i="32"/>
  <c r="AB8" i="32"/>
  <c r="AA8" i="32"/>
  <c r="Z8" i="32"/>
  <c r="AC4" i="32"/>
  <c r="AB4" i="32"/>
  <c r="AA4" i="32"/>
  <c r="Z4" i="32"/>
  <c r="AE85" i="32"/>
  <c r="AE86" i="32" s="1"/>
  <c r="AD86" i="32" s="1"/>
  <c r="AE89" i="32"/>
  <c r="AC89" i="32" s="1"/>
  <c r="AE90" i="32"/>
  <c r="AE93" i="32"/>
  <c r="AE97" i="32"/>
  <c r="S587" i="32"/>
  <c r="S592" i="32"/>
  <c r="S597" i="32"/>
  <c r="S602" i="32"/>
  <c r="S616" i="32"/>
  <c r="AD88" i="32" s="1"/>
  <c r="S621" i="32"/>
  <c r="S626" i="32"/>
  <c r="S631" i="32"/>
  <c r="S645" i="32"/>
  <c r="U669" i="32" s="1"/>
  <c r="S650" i="32"/>
  <c r="S655" i="32"/>
  <c r="S660" i="32"/>
  <c r="S674" i="32"/>
  <c r="S679" i="32"/>
  <c r="S684" i="32"/>
  <c r="S689" i="32"/>
  <c r="S703" i="32"/>
  <c r="AD100" i="32" s="1"/>
  <c r="S708" i="32"/>
  <c r="S713" i="32"/>
  <c r="S718" i="32"/>
  <c r="S732" i="32"/>
  <c r="AD104" i="32" s="1"/>
  <c r="S737" i="32"/>
  <c r="AD105" i="32" s="1"/>
  <c r="S742" i="32"/>
  <c r="AD106" i="32" s="1"/>
  <c r="S747" i="32"/>
  <c r="S761" i="32"/>
  <c r="S766" i="32"/>
  <c r="AD109" i="32" s="1"/>
  <c r="S771" i="32"/>
  <c r="S776" i="32"/>
  <c r="S790" i="32"/>
  <c r="AD112" i="32" s="1"/>
  <c r="S795" i="32"/>
  <c r="S800" i="32"/>
  <c r="S805" i="32"/>
  <c r="S819" i="32"/>
  <c r="S824" i="32"/>
  <c r="S829" i="32"/>
  <c r="S834" i="32"/>
  <c r="S848" i="32"/>
  <c r="AD120" i="32" s="1"/>
  <c r="S853" i="32"/>
  <c r="S858" i="32"/>
  <c r="S863" i="32"/>
  <c r="S877" i="32"/>
  <c r="AD124" i="32" s="1"/>
  <c r="S882" i="32"/>
  <c r="S887" i="32"/>
  <c r="S892" i="32"/>
  <c r="S906" i="32"/>
  <c r="S911" i="32"/>
  <c r="S916" i="32"/>
  <c r="S921" i="32"/>
  <c r="S935" i="32"/>
  <c r="AD132" i="32" s="1"/>
  <c r="S940" i="32"/>
  <c r="S945" i="32"/>
  <c r="S950" i="32"/>
  <c r="S964" i="32"/>
  <c r="S969" i="32"/>
  <c r="S974" i="32"/>
  <c r="S979" i="32"/>
  <c r="S993" i="32"/>
  <c r="S998" i="32"/>
  <c r="AD141" i="32" s="1"/>
  <c r="S1003" i="32"/>
  <c r="S1008" i="32"/>
  <c r="S1022" i="32"/>
  <c r="AD144" i="32" s="1"/>
  <c r="S1027" i="32"/>
  <c r="S1032" i="32"/>
  <c r="S1037" i="32"/>
  <c r="S1051" i="32"/>
  <c r="U1075" i="32" s="1"/>
  <c r="S1056" i="32"/>
  <c r="S1061" i="32"/>
  <c r="S1066" i="32"/>
  <c r="S1080" i="32"/>
  <c r="AD152" i="32" s="1"/>
  <c r="S1085" i="32"/>
  <c r="S1090" i="32"/>
  <c r="S1095" i="32"/>
  <c r="S1109" i="32"/>
  <c r="AD156" i="32" s="1"/>
  <c r="S1114" i="32"/>
  <c r="S1119" i="32"/>
  <c r="S1124" i="32"/>
  <c r="S1138" i="32"/>
  <c r="AD160" i="32" s="1"/>
  <c r="S1143" i="32"/>
  <c r="S1148" i="32"/>
  <c r="S1153" i="32"/>
  <c r="S1167" i="32"/>
  <c r="AD164" i="32" s="1"/>
  <c r="S1172" i="32"/>
  <c r="S1177" i="32"/>
  <c r="S1182" i="32"/>
  <c r="S1196" i="32"/>
  <c r="S1201" i="32"/>
  <c r="S1206" i="32"/>
  <c r="S1211" i="32"/>
  <c r="S1225" i="32"/>
  <c r="S1230" i="32"/>
  <c r="S1235" i="32"/>
  <c r="S1240" i="32"/>
  <c r="S1254" i="32"/>
  <c r="S1259" i="32"/>
  <c r="AD177" i="32" s="1"/>
  <c r="S1264" i="32"/>
  <c r="S1269" i="32"/>
  <c r="S1283" i="32"/>
  <c r="S1288" i="32"/>
  <c r="S1293" i="32"/>
  <c r="S1298" i="32"/>
  <c r="S1312" i="32"/>
  <c r="AD184" i="32" s="1"/>
  <c r="S1317" i="32"/>
  <c r="S1322" i="32"/>
  <c r="S1327" i="32"/>
  <c r="S1341" i="32"/>
  <c r="AD188" i="32" s="1"/>
  <c r="S1346" i="32"/>
  <c r="S1351" i="32"/>
  <c r="S1356" i="32"/>
  <c r="S1370" i="32"/>
  <c r="AD192" i="32" s="1"/>
  <c r="S1375" i="32"/>
  <c r="S1380" i="32"/>
  <c r="S1385" i="32"/>
  <c r="S1399" i="32"/>
  <c r="AD196" i="32" s="1"/>
  <c r="S1404" i="32"/>
  <c r="S1409" i="32"/>
  <c r="S1414" i="32"/>
  <c r="S1428" i="32"/>
  <c r="S1433" i="32"/>
  <c r="S1438" i="32"/>
  <c r="S1443" i="32"/>
  <c r="S1457" i="32"/>
  <c r="S1462" i="32"/>
  <c r="S1467" i="32"/>
  <c r="S1472" i="32"/>
  <c r="S1486" i="32"/>
  <c r="AD208" i="32" s="1"/>
  <c r="S1491" i="32"/>
  <c r="S1496" i="32"/>
  <c r="S1501" i="32"/>
  <c r="S1515" i="32"/>
  <c r="AD212" i="32" s="1"/>
  <c r="S1520" i="32"/>
  <c r="S1525" i="32"/>
  <c r="S1530" i="32"/>
  <c r="S1544" i="32"/>
  <c r="AD216" i="32" s="1"/>
  <c r="S1549" i="32"/>
  <c r="S1554" i="32"/>
  <c r="S1559" i="32"/>
  <c r="S1573" i="32"/>
  <c r="AD220" i="32" s="1"/>
  <c r="S1578" i="32"/>
  <c r="S1583" i="32"/>
  <c r="S1588" i="32"/>
  <c r="S1602" i="32"/>
  <c r="AD224" i="32" s="1"/>
  <c r="S1607" i="32"/>
  <c r="S1612" i="32"/>
  <c r="S1617" i="32"/>
  <c r="S1631" i="32"/>
  <c r="AD228" i="32" s="1"/>
  <c r="S1636" i="32"/>
  <c r="AD229" i="32" s="1"/>
  <c r="S1641" i="32"/>
  <c r="S1646" i="32"/>
  <c r="S1660" i="32"/>
  <c r="S1665" i="32"/>
  <c r="AD233" i="32" s="1"/>
  <c r="S1670" i="32"/>
  <c r="S1675" i="32"/>
  <c r="S1689" i="32"/>
  <c r="S1694" i="32"/>
  <c r="S1699" i="32"/>
  <c r="S1704" i="32"/>
  <c r="S1718" i="32"/>
  <c r="AD240" i="32" s="1"/>
  <c r="S1723" i="32"/>
  <c r="S1728" i="32"/>
  <c r="S1733" i="32"/>
  <c r="S1747" i="32"/>
  <c r="S1752" i="32"/>
  <c r="S1757" i="32"/>
  <c r="S1762" i="32"/>
  <c r="S1776" i="32"/>
  <c r="AD248" i="32" s="1"/>
  <c r="S1781" i="32"/>
  <c r="S1786" i="32"/>
  <c r="S1791" i="32"/>
  <c r="S1805" i="32"/>
  <c r="AD252" i="32" s="1"/>
  <c r="S1810" i="32"/>
  <c r="S1815" i="32"/>
  <c r="S1820" i="32"/>
  <c r="S1834" i="32"/>
  <c r="S1839" i="32"/>
  <c r="AD257" i="32" s="1"/>
  <c r="S1844" i="32"/>
  <c r="S1849" i="32"/>
  <c r="S1863" i="32"/>
  <c r="AD260" i="32" s="1"/>
  <c r="S1868" i="32"/>
  <c r="S1873" i="32"/>
  <c r="S1878" i="32"/>
  <c r="S1892" i="32"/>
  <c r="S1897" i="32"/>
  <c r="AD265" i="32" s="1"/>
  <c r="S1902" i="32"/>
  <c r="S1907" i="32"/>
  <c r="S1921" i="32"/>
  <c r="S1926" i="32"/>
  <c r="S1931" i="32"/>
  <c r="S1936" i="32"/>
  <c r="S1950" i="32"/>
  <c r="AD272" i="32" s="1"/>
  <c r="S1955" i="32"/>
  <c r="S1960" i="32"/>
  <c r="S1965" i="32"/>
  <c r="S1979" i="32"/>
  <c r="S1984" i="32"/>
  <c r="S1989" i="32"/>
  <c r="S1994" i="32"/>
  <c r="S2008" i="32"/>
  <c r="AD280" i="32" s="1"/>
  <c r="S2013" i="32"/>
  <c r="AD281" i="32" s="1"/>
  <c r="S2018" i="32"/>
  <c r="S2023" i="32"/>
  <c r="S2037" i="32"/>
  <c r="AD284" i="32" s="1"/>
  <c r="S2042" i="32"/>
  <c r="U2061" i="32" s="1"/>
  <c r="S2047" i="32"/>
  <c r="S2052" i="32"/>
  <c r="S2066" i="32"/>
  <c r="S2071" i="32"/>
  <c r="S2076" i="32"/>
  <c r="S2081" i="32"/>
  <c r="S2095" i="32"/>
  <c r="AD292" i="32" s="1"/>
  <c r="S2100" i="32"/>
  <c r="S2105" i="32"/>
  <c r="S2110" i="32"/>
  <c r="S2124" i="32"/>
  <c r="S2129" i="32"/>
  <c r="AD297" i="32" s="1"/>
  <c r="S2134" i="32"/>
  <c r="S2139" i="32"/>
  <c r="S2153" i="32"/>
  <c r="AD300" i="32" s="1"/>
  <c r="S2158" i="32"/>
  <c r="S2163" i="32"/>
  <c r="S2168" i="32"/>
  <c r="S2182" i="32"/>
  <c r="AD304" i="32" s="1"/>
  <c r="S2187" i="32"/>
  <c r="S2192" i="32"/>
  <c r="S2197" i="32"/>
  <c r="S2211" i="32"/>
  <c r="S2216" i="32"/>
  <c r="S2221" i="32"/>
  <c r="S2226" i="32"/>
  <c r="S2240" i="32"/>
  <c r="AD312" i="32" s="1"/>
  <c r="S2245" i="32"/>
  <c r="S2250" i="32"/>
  <c r="S2255" i="32"/>
  <c r="S2269" i="32"/>
  <c r="AD316" i="32" s="1"/>
  <c r="S2274" i="32"/>
  <c r="S2279" i="32"/>
  <c r="S2284" i="32"/>
  <c r="S2298" i="32"/>
  <c r="S2303" i="32"/>
  <c r="AD321" i="32" s="1"/>
  <c r="S2308" i="32"/>
  <c r="S2313" i="32"/>
  <c r="S2327" i="32"/>
  <c r="AD324" i="32" s="1"/>
  <c r="S2332" i="32"/>
  <c r="S2337" i="32"/>
  <c r="S2342" i="32"/>
  <c r="S2356" i="32"/>
  <c r="S2361" i="32"/>
  <c r="S2366" i="32"/>
  <c r="S2371" i="32"/>
  <c r="S2385" i="32"/>
  <c r="S2390" i="32"/>
  <c r="S2395" i="32"/>
  <c r="S2400" i="32"/>
  <c r="S2414" i="32"/>
  <c r="AD336" i="32" s="1"/>
  <c r="S2419" i="32"/>
  <c r="S2424" i="32"/>
  <c r="S2429" i="32"/>
  <c r="S2443" i="32"/>
  <c r="S2448" i="32"/>
  <c r="S2453" i="32"/>
  <c r="S2458" i="32"/>
  <c r="S2472" i="32"/>
  <c r="AD344" i="32" s="1"/>
  <c r="S2477" i="32"/>
  <c r="S2482" i="32"/>
  <c r="S2487" i="32"/>
  <c r="S2501" i="32"/>
  <c r="AD348" i="32" s="1"/>
  <c r="S2506" i="32"/>
  <c r="S2511" i="32"/>
  <c r="S2516" i="32"/>
  <c r="S2530" i="32"/>
  <c r="S2535" i="32"/>
  <c r="S2540" i="32"/>
  <c r="S2545" i="32"/>
  <c r="S2559" i="32"/>
  <c r="AD356" i="32" s="1"/>
  <c r="S2564" i="32"/>
  <c r="S2569" i="32"/>
  <c r="S2574" i="32"/>
  <c r="S2588" i="32"/>
  <c r="AD360" i="32" s="1"/>
  <c r="S2593" i="32"/>
  <c r="AD361" i="32" s="1"/>
  <c r="S2598" i="32"/>
  <c r="S2603" i="32"/>
  <c r="S2617" i="32"/>
  <c r="S2622" i="32"/>
  <c r="S2627" i="32"/>
  <c r="S2632" i="32"/>
  <c r="S2646" i="32"/>
  <c r="AD368" i="32" s="1"/>
  <c r="S2651" i="32"/>
  <c r="S2656" i="32"/>
  <c r="S2661" i="32"/>
  <c r="S2675" i="32"/>
  <c r="S2680" i="32"/>
  <c r="S2685" i="32"/>
  <c r="S2690" i="32"/>
  <c r="S2704" i="32"/>
  <c r="AD376" i="32" s="1"/>
  <c r="S2709" i="32"/>
  <c r="S2714" i="32"/>
  <c r="S2719" i="32"/>
  <c r="S2733" i="32"/>
  <c r="AD380" i="32" s="1"/>
  <c r="S2738" i="32"/>
  <c r="S2743" i="32"/>
  <c r="S2748" i="32"/>
  <c r="S2762" i="32"/>
  <c r="S2767" i="32"/>
  <c r="S2772" i="32"/>
  <c r="S2777" i="32"/>
  <c r="S2791" i="32"/>
  <c r="AD388" i="32" s="1"/>
  <c r="S2796" i="32"/>
  <c r="S2801" i="32"/>
  <c r="S2806" i="32"/>
  <c r="S2820" i="32"/>
  <c r="AD392" i="32" s="1"/>
  <c r="S2825" i="32"/>
  <c r="S2830" i="32"/>
  <c r="S2835" i="32"/>
  <c r="S2849" i="32"/>
  <c r="S2854" i="32"/>
  <c r="S2859" i="32"/>
  <c r="S2864" i="32"/>
  <c r="S2878" i="32"/>
  <c r="AD400" i="32" s="1"/>
  <c r="S2883" i="32"/>
  <c r="AD401" i="32" s="1"/>
  <c r="S2888" i="32"/>
  <c r="S2893" i="32"/>
  <c r="AD403" i="17"/>
  <c r="AC403" i="17"/>
  <c r="AB403" i="17"/>
  <c r="AA403" i="17"/>
  <c r="Z403" i="17"/>
  <c r="AD402" i="17"/>
  <c r="AC402" i="17"/>
  <c r="AB402" i="17"/>
  <c r="AA402" i="17"/>
  <c r="Z402" i="17"/>
  <c r="AD401" i="17"/>
  <c r="AC401" i="17"/>
  <c r="AB401" i="17"/>
  <c r="AA401" i="17"/>
  <c r="Z401" i="17"/>
  <c r="AD400" i="17"/>
  <c r="AC400" i="17"/>
  <c r="AB400" i="17"/>
  <c r="AA400" i="17"/>
  <c r="Z400" i="17"/>
  <c r="AD399" i="17"/>
  <c r="AC399" i="17"/>
  <c r="AB399" i="17"/>
  <c r="AA399" i="17"/>
  <c r="Z399" i="17"/>
  <c r="AD398" i="17"/>
  <c r="AC398" i="17"/>
  <c r="AB398" i="17"/>
  <c r="AA398" i="17"/>
  <c r="Z398" i="17"/>
  <c r="AD397" i="17"/>
  <c r="AC397" i="17"/>
  <c r="AB397" i="17"/>
  <c r="AA397" i="17"/>
  <c r="Z397" i="17"/>
  <c r="AD396" i="17"/>
  <c r="AC396" i="17"/>
  <c r="AB396" i="17"/>
  <c r="AA396" i="17"/>
  <c r="Z396" i="17"/>
  <c r="AD395" i="17"/>
  <c r="AC395" i="17"/>
  <c r="AB395" i="17"/>
  <c r="AA395" i="17"/>
  <c r="Z395" i="17"/>
  <c r="AD394" i="17"/>
  <c r="AC394" i="17"/>
  <c r="AB394" i="17"/>
  <c r="AA394" i="17"/>
  <c r="Z394" i="17"/>
  <c r="AD393" i="17"/>
  <c r="AC393" i="17"/>
  <c r="AB393" i="17"/>
  <c r="AA393" i="17"/>
  <c r="Z393" i="17"/>
  <c r="AD392" i="17"/>
  <c r="AC392" i="17"/>
  <c r="AB392" i="17"/>
  <c r="AA392" i="17"/>
  <c r="Z392" i="17"/>
  <c r="AD391" i="17"/>
  <c r="AC391" i="17"/>
  <c r="AB391" i="17"/>
  <c r="AA391" i="17"/>
  <c r="Z391" i="17"/>
  <c r="AD390" i="17"/>
  <c r="AC390" i="17"/>
  <c r="AB390" i="17"/>
  <c r="AA390" i="17"/>
  <c r="Z390" i="17"/>
  <c r="AD389" i="17"/>
  <c r="AC389" i="17"/>
  <c r="AB389" i="17"/>
  <c r="AA389" i="17"/>
  <c r="Z389" i="17"/>
  <c r="AD388" i="17"/>
  <c r="AC388" i="17"/>
  <c r="AB388" i="17"/>
  <c r="AA388" i="17"/>
  <c r="Z388" i="17"/>
  <c r="AD387" i="17"/>
  <c r="AC387" i="17"/>
  <c r="AB387" i="17"/>
  <c r="AA387" i="17"/>
  <c r="Z387" i="17"/>
  <c r="AD386" i="17"/>
  <c r="AC386" i="17"/>
  <c r="AB386" i="17"/>
  <c r="AA386" i="17"/>
  <c r="Z386" i="17"/>
  <c r="AD385" i="17"/>
  <c r="AC385" i="17"/>
  <c r="AB385" i="17"/>
  <c r="AA385" i="17"/>
  <c r="Z385" i="17"/>
  <c r="AD384" i="17"/>
  <c r="AC384" i="17"/>
  <c r="AB384" i="17"/>
  <c r="AA384" i="17"/>
  <c r="Z384" i="17"/>
  <c r="AD383" i="17"/>
  <c r="AC383" i="17"/>
  <c r="AB383" i="17"/>
  <c r="AA383" i="17"/>
  <c r="Z383" i="17"/>
  <c r="AD382" i="17"/>
  <c r="AC382" i="17"/>
  <c r="AB382" i="17"/>
  <c r="AA382" i="17"/>
  <c r="Z382" i="17"/>
  <c r="AD381" i="17"/>
  <c r="AC381" i="17"/>
  <c r="AB381" i="17"/>
  <c r="AA381" i="17"/>
  <c r="Z381" i="17"/>
  <c r="AD380" i="17"/>
  <c r="AC380" i="17"/>
  <c r="AB380" i="17"/>
  <c r="AA380" i="17"/>
  <c r="Z380" i="17"/>
  <c r="AD379" i="17"/>
  <c r="AC379" i="17"/>
  <c r="AB379" i="17"/>
  <c r="AA379" i="17"/>
  <c r="Z379" i="17"/>
  <c r="AD378" i="17"/>
  <c r="AC378" i="17"/>
  <c r="AB378" i="17"/>
  <c r="AA378" i="17"/>
  <c r="Z378" i="17"/>
  <c r="AD377" i="17"/>
  <c r="AC377" i="17"/>
  <c r="AB377" i="17"/>
  <c r="AA377" i="17"/>
  <c r="Z377" i="17"/>
  <c r="AD376" i="17"/>
  <c r="AC376" i="17"/>
  <c r="AB376" i="17"/>
  <c r="AA376" i="17"/>
  <c r="Z376" i="17"/>
  <c r="AD375" i="17"/>
  <c r="AC375" i="17"/>
  <c r="AB375" i="17"/>
  <c r="AA375" i="17"/>
  <c r="Z375" i="17"/>
  <c r="AD374" i="17"/>
  <c r="AC374" i="17"/>
  <c r="AB374" i="17"/>
  <c r="AA374" i="17"/>
  <c r="Z374" i="17"/>
  <c r="AD373" i="17"/>
  <c r="AC373" i="17"/>
  <c r="AB373" i="17"/>
  <c r="AA373" i="17"/>
  <c r="Z373" i="17"/>
  <c r="AD372" i="17"/>
  <c r="AC372" i="17"/>
  <c r="AB372" i="17"/>
  <c r="AA372" i="17"/>
  <c r="Z372" i="17"/>
  <c r="AD371" i="17"/>
  <c r="AC371" i="17"/>
  <c r="AB371" i="17"/>
  <c r="AA371" i="17"/>
  <c r="Z371" i="17"/>
  <c r="AD370" i="17"/>
  <c r="AC370" i="17"/>
  <c r="AB370" i="17"/>
  <c r="AA370" i="17"/>
  <c r="Z370" i="17"/>
  <c r="AD369" i="17"/>
  <c r="AC369" i="17"/>
  <c r="AB369" i="17"/>
  <c r="AA369" i="17"/>
  <c r="Z369" i="17"/>
  <c r="AD368" i="17"/>
  <c r="AC368" i="17"/>
  <c r="AB368" i="17"/>
  <c r="AA368" i="17"/>
  <c r="Z368" i="17"/>
  <c r="AD367" i="17"/>
  <c r="AC367" i="17"/>
  <c r="AB367" i="17"/>
  <c r="AA367" i="17"/>
  <c r="Z367" i="17"/>
  <c r="AD366" i="17"/>
  <c r="AC366" i="17"/>
  <c r="AB366" i="17"/>
  <c r="AA366" i="17"/>
  <c r="Z366" i="17"/>
  <c r="AD365" i="17"/>
  <c r="AC365" i="17"/>
  <c r="AB365" i="17"/>
  <c r="AA365" i="17"/>
  <c r="Z365" i="17"/>
  <c r="AD364" i="17"/>
  <c r="AC364" i="17"/>
  <c r="AB364" i="17"/>
  <c r="AA364" i="17"/>
  <c r="Z364" i="17"/>
  <c r="AD363" i="17"/>
  <c r="AC363" i="17"/>
  <c r="AB363" i="17"/>
  <c r="AA363" i="17"/>
  <c r="Z363" i="17"/>
  <c r="AD362" i="17"/>
  <c r="AC362" i="17"/>
  <c r="AB362" i="17"/>
  <c r="AA362" i="17"/>
  <c r="Z362" i="17"/>
  <c r="AD361" i="17"/>
  <c r="AC361" i="17"/>
  <c r="AB361" i="17"/>
  <c r="AA361" i="17"/>
  <c r="Z361" i="17"/>
  <c r="AD360" i="17"/>
  <c r="AC360" i="17"/>
  <c r="AB360" i="17"/>
  <c r="AA360" i="17"/>
  <c r="Z360" i="17"/>
  <c r="AD359" i="17"/>
  <c r="AC359" i="17"/>
  <c r="AB359" i="17"/>
  <c r="AA359" i="17"/>
  <c r="Z359" i="17"/>
  <c r="AD358" i="17"/>
  <c r="AC358" i="17"/>
  <c r="AB358" i="17"/>
  <c r="AA358" i="17"/>
  <c r="Z358" i="17"/>
  <c r="AD357" i="17"/>
  <c r="AC357" i="17"/>
  <c r="AB357" i="17"/>
  <c r="AA357" i="17"/>
  <c r="Z357" i="17"/>
  <c r="AD356" i="17"/>
  <c r="AC356" i="17"/>
  <c r="AB356" i="17"/>
  <c r="AA356" i="17"/>
  <c r="Z356" i="17"/>
  <c r="AD355" i="17"/>
  <c r="AC355" i="17"/>
  <c r="AB355" i="17"/>
  <c r="AA355" i="17"/>
  <c r="Z355" i="17"/>
  <c r="AD354" i="17"/>
  <c r="AC354" i="17"/>
  <c r="AB354" i="17"/>
  <c r="AA354" i="17"/>
  <c r="Z354" i="17"/>
  <c r="AD353" i="17"/>
  <c r="AC353" i="17"/>
  <c r="AB353" i="17"/>
  <c r="AA353" i="17"/>
  <c r="Z353" i="17"/>
  <c r="AD352" i="17"/>
  <c r="AC352" i="17"/>
  <c r="AB352" i="17"/>
  <c r="AA352" i="17"/>
  <c r="Z352" i="17"/>
  <c r="AD351" i="17"/>
  <c r="AC351" i="17"/>
  <c r="AB351" i="17"/>
  <c r="AA351" i="17"/>
  <c r="Z351" i="17"/>
  <c r="AD350" i="17"/>
  <c r="AC350" i="17"/>
  <c r="AB350" i="17"/>
  <c r="AA350" i="17"/>
  <c r="Z350" i="17"/>
  <c r="AD349" i="17"/>
  <c r="AC349" i="17"/>
  <c r="AB349" i="17"/>
  <c r="AA349" i="17"/>
  <c r="Z349" i="17"/>
  <c r="AD348" i="17"/>
  <c r="AC348" i="17"/>
  <c r="AB348" i="17"/>
  <c r="AA348" i="17"/>
  <c r="Z348" i="17"/>
  <c r="AD347" i="17"/>
  <c r="AC347" i="17"/>
  <c r="AB347" i="17"/>
  <c r="AA347" i="17"/>
  <c r="Z347" i="17"/>
  <c r="AD346" i="17"/>
  <c r="AC346" i="17"/>
  <c r="AB346" i="17"/>
  <c r="AA346" i="17"/>
  <c r="Z346" i="17"/>
  <c r="AD345" i="17"/>
  <c r="AC345" i="17"/>
  <c r="AB345" i="17"/>
  <c r="AA345" i="17"/>
  <c r="Z345" i="17"/>
  <c r="AD344" i="17"/>
  <c r="AC344" i="17"/>
  <c r="AB344" i="17"/>
  <c r="AA344" i="17"/>
  <c r="Z344" i="17"/>
  <c r="AD343" i="17"/>
  <c r="AC343" i="17"/>
  <c r="AB343" i="17"/>
  <c r="AA343" i="17"/>
  <c r="Z343" i="17"/>
  <c r="AD342" i="17"/>
  <c r="AC342" i="17"/>
  <c r="AB342" i="17"/>
  <c r="AA342" i="17"/>
  <c r="Z342" i="17"/>
  <c r="AD341" i="17"/>
  <c r="AC341" i="17"/>
  <c r="AB341" i="17"/>
  <c r="AA341" i="17"/>
  <c r="Z341" i="17"/>
  <c r="AD340" i="17"/>
  <c r="AC340" i="17"/>
  <c r="AB340" i="17"/>
  <c r="AA340" i="17"/>
  <c r="Z340" i="17"/>
  <c r="AD339" i="17"/>
  <c r="AC339" i="17"/>
  <c r="AB339" i="17"/>
  <c r="AA339" i="17"/>
  <c r="Z339" i="17"/>
  <c r="AD338" i="17"/>
  <c r="AC338" i="17"/>
  <c r="AB338" i="17"/>
  <c r="AA338" i="17"/>
  <c r="Z338" i="17"/>
  <c r="AD337" i="17"/>
  <c r="AC337" i="17"/>
  <c r="AB337" i="17"/>
  <c r="AA337" i="17"/>
  <c r="Z337" i="17"/>
  <c r="AD336" i="17"/>
  <c r="AC336" i="17"/>
  <c r="AB336" i="17"/>
  <c r="AA336" i="17"/>
  <c r="Z336" i="17"/>
  <c r="AD335" i="17"/>
  <c r="AC335" i="17"/>
  <c r="AB335" i="17"/>
  <c r="AA335" i="17"/>
  <c r="Z335" i="17"/>
  <c r="AD334" i="17"/>
  <c r="AC334" i="17"/>
  <c r="AB334" i="17"/>
  <c r="AA334" i="17"/>
  <c r="Z334" i="17"/>
  <c r="AD333" i="17"/>
  <c r="AC333" i="17"/>
  <c r="AB333" i="17"/>
  <c r="AA333" i="17"/>
  <c r="Z333" i="17"/>
  <c r="AD332" i="17"/>
  <c r="AC332" i="17"/>
  <c r="AB332" i="17"/>
  <c r="AA332" i="17"/>
  <c r="Z332" i="17"/>
  <c r="AD331" i="17"/>
  <c r="AC331" i="17"/>
  <c r="AB331" i="17"/>
  <c r="AA331" i="17"/>
  <c r="Z331" i="17"/>
  <c r="AD330" i="17"/>
  <c r="AC330" i="17"/>
  <c r="AB330" i="17"/>
  <c r="AA330" i="17"/>
  <c r="Z330" i="17"/>
  <c r="AD329" i="17"/>
  <c r="AC329" i="17"/>
  <c r="AB329" i="17"/>
  <c r="AA329" i="17"/>
  <c r="Z329" i="17"/>
  <c r="AD328" i="17"/>
  <c r="AC328" i="17"/>
  <c r="AB328" i="17"/>
  <c r="AA328" i="17"/>
  <c r="Z328" i="17"/>
  <c r="AD327" i="17"/>
  <c r="AC327" i="17"/>
  <c r="AB327" i="17"/>
  <c r="AA327" i="17"/>
  <c r="Z327" i="17"/>
  <c r="AD326" i="17"/>
  <c r="AC326" i="17"/>
  <c r="AB326" i="17"/>
  <c r="AA326" i="17"/>
  <c r="Z326" i="17"/>
  <c r="AD325" i="17"/>
  <c r="AC325" i="17"/>
  <c r="AB325" i="17"/>
  <c r="AA325" i="17"/>
  <c r="Z325" i="17"/>
  <c r="AD324" i="17"/>
  <c r="AC324" i="17"/>
  <c r="AB324" i="17"/>
  <c r="AA324" i="17"/>
  <c r="Z324" i="17"/>
  <c r="AD323" i="17"/>
  <c r="AC323" i="17"/>
  <c r="AB323" i="17"/>
  <c r="AA323" i="17"/>
  <c r="Z323" i="17"/>
  <c r="AD322" i="17"/>
  <c r="AC322" i="17"/>
  <c r="AB322" i="17"/>
  <c r="AA322" i="17"/>
  <c r="Z322" i="17"/>
  <c r="AD321" i="17"/>
  <c r="AC321" i="17"/>
  <c r="AB321" i="17"/>
  <c r="AA321" i="17"/>
  <c r="Z321" i="17"/>
  <c r="AD320" i="17"/>
  <c r="AC320" i="17"/>
  <c r="AB320" i="17"/>
  <c r="AA320" i="17"/>
  <c r="Z320" i="17"/>
  <c r="AD319" i="17"/>
  <c r="AC319" i="17"/>
  <c r="AB319" i="17"/>
  <c r="AA319" i="17"/>
  <c r="Z319" i="17"/>
  <c r="AD318" i="17"/>
  <c r="AC318" i="17"/>
  <c r="AB318" i="17"/>
  <c r="AA318" i="17"/>
  <c r="Z318" i="17"/>
  <c r="AD317" i="17"/>
  <c r="AC317" i="17"/>
  <c r="AB317" i="17"/>
  <c r="AA317" i="17"/>
  <c r="Z317" i="17"/>
  <c r="AD316" i="17"/>
  <c r="AC316" i="17"/>
  <c r="AB316" i="17"/>
  <c r="AA316" i="17"/>
  <c r="Z316" i="17"/>
  <c r="AD315" i="17"/>
  <c r="AC315" i="17"/>
  <c r="AB315" i="17"/>
  <c r="AA315" i="17"/>
  <c r="Z315" i="17"/>
  <c r="AD314" i="17"/>
  <c r="AC314" i="17"/>
  <c r="AB314" i="17"/>
  <c r="AA314" i="17"/>
  <c r="Z314" i="17"/>
  <c r="AD313" i="17"/>
  <c r="AC313" i="17"/>
  <c r="AB313" i="17"/>
  <c r="AA313" i="17"/>
  <c r="Z313" i="17"/>
  <c r="AD312" i="17"/>
  <c r="AC312" i="17"/>
  <c r="AB312" i="17"/>
  <c r="AA312" i="17"/>
  <c r="Z312" i="17"/>
  <c r="AD311" i="17"/>
  <c r="AC311" i="17"/>
  <c r="AB311" i="17"/>
  <c r="AA311" i="17"/>
  <c r="Z311" i="17"/>
  <c r="AD310" i="17"/>
  <c r="AC310" i="17"/>
  <c r="AB310" i="17"/>
  <c r="AA310" i="17"/>
  <c r="Z310" i="17"/>
  <c r="AD309" i="17"/>
  <c r="AC309" i="17"/>
  <c r="AB309" i="17"/>
  <c r="AA309" i="17"/>
  <c r="Z309" i="17"/>
  <c r="AD308" i="17"/>
  <c r="AC308" i="17"/>
  <c r="AB308" i="17"/>
  <c r="AA308" i="17"/>
  <c r="Z308" i="17"/>
  <c r="AD307" i="17"/>
  <c r="AC307" i="17"/>
  <c r="AB307" i="17"/>
  <c r="AA307" i="17"/>
  <c r="Z307" i="17"/>
  <c r="AD306" i="17"/>
  <c r="AC306" i="17"/>
  <c r="AB306" i="17"/>
  <c r="AA306" i="17"/>
  <c r="Z306" i="17"/>
  <c r="AD305" i="17"/>
  <c r="AC305" i="17"/>
  <c r="AB305" i="17"/>
  <c r="AA305" i="17"/>
  <c r="Z305" i="17"/>
  <c r="AD304" i="17"/>
  <c r="AC304" i="17"/>
  <c r="AB304" i="17"/>
  <c r="AA304" i="17"/>
  <c r="Z304" i="17"/>
  <c r="AD303" i="17"/>
  <c r="AC303" i="17"/>
  <c r="AB303" i="17"/>
  <c r="AA303" i="17"/>
  <c r="Z303" i="17"/>
  <c r="AD302" i="17"/>
  <c r="AC302" i="17"/>
  <c r="AB302" i="17"/>
  <c r="AA302" i="17"/>
  <c r="Z302" i="17"/>
  <c r="AD301" i="17"/>
  <c r="AC301" i="17"/>
  <c r="AB301" i="17"/>
  <c r="AA301" i="17"/>
  <c r="Z301" i="17"/>
  <c r="AD300" i="17"/>
  <c r="AC300" i="17"/>
  <c r="AB300" i="17"/>
  <c r="AA300" i="17"/>
  <c r="Z300" i="17"/>
  <c r="AD299" i="17"/>
  <c r="AC299" i="17"/>
  <c r="AB299" i="17"/>
  <c r="AA299" i="17"/>
  <c r="Z299" i="17"/>
  <c r="AD298" i="17"/>
  <c r="AC298" i="17"/>
  <c r="AB298" i="17"/>
  <c r="AA298" i="17"/>
  <c r="Z298" i="17"/>
  <c r="AD297" i="17"/>
  <c r="AC297" i="17"/>
  <c r="AB297" i="17"/>
  <c r="AA297" i="17"/>
  <c r="Z297" i="17"/>
  <c r="AD296" i="17"/>
  <c r="AC296" i="17"/>
  <c r="AB296" i="17"/>
  <c r="AA296" i="17"/>
  <c r="Z296" i="17"/>
  <c r="AD295" i="17"/>
  <c r="AC295" i="17"/>
  <c r="AB295" i="17"/>
  <c r="AA295" i="17"/>
  <c r="Z295" i="17"/>
  <c r="AD294" i="17"/>
  <c r="AC294" i="17"/>
  <c r="AB294" i="17"/>
  <c r="AA294" i="17"/>
  <c r="Z294" i="17"/>
  <c r="AD293" i="17"/>
  <c r="AC293" i="17"/>
  <c r="AB293" i="17"/>
  <c r="AA293" i="17"/>
  <c r="Z293" i="17"/>
  <c r="AD292" i="17"/>
  <c r="AC292" i="17"/>
  <c r="AB292" i="17"/>
  <c r="AA292" i="17"/>
  <c r="Z292" i="17"/>
  <c r="AD291" i="17"/>
  <c r="AC291" i="17"/>
  <c r="AB291" i="17"/>
  <c r="AA291" i="17"/>
  <c r="Z291" i="17"/>
  <c r="AD290" i="17"/>
  <c r="AC290" i="17"/>
  <c r="AB290" i="17"/>
  <c r="AA290" i="17"/>
  <c r="Z290" i="17"/>
  <c r="AD289" i="17"/>
  <c r="AC289" i="17"/>
  <c r="AB289" i="17"/>
  <c r="AA289" i="17"/>
  <c r="Z289" i="17"/>
  <c r="AD288" i="17"/>
  <c r="AC288" i="17"/>
  <c r="AB288" i="17"/>
  <c r="AA288" i="17"/>
  <c r="Z288" i="17"/>
  <c r="AD287" i="17"/>
  <c r="AC287" i="17"/>
  <c r="AB287" i="17"/>
  <c r="AA287" i="17"/>
  <c r="Z287" i="17"/>
  <c r="AD286" i="17"/>
  <c r="AC286" i="17"/>
  <c r="AB286" i="17"/>
  <c r="AA286" i="17"/>
  <c r="Z286" i="17"/>
  <c r="AD285" i="17"/>
  <c r="AC285" i="17"/>
  <c r="AB285" i="17"/>
  <c r="AA285" i="17"/>
  <c r="Z285" i="17"/>
  <c r="AD284" i="17"/>
  <c r="AC284" i="17"/>
  <c r="AB284" i="17"/>
  <c r="AA284" i="17"/>
  <c r="Z284" i="17"/>
  <c r="AD283" i="17"/>
  <c r="AC283" i="17"/>
  <c r="AB283" i="17"/>
  <c r="AA283" i="17"/>
  <c r="Z283" i="17"/>
  <c r="AD282" i="17"/>
  <c r="AC282" i="17"/>
  <c r="AB282" i="17"/>
  <c r="AA282" i="17"/>
  <c r="Z282" i="17"/>
  <c r="AD281" i="17"/>
  <c r="AC281" i="17"/>
  <c r="AB281" i="17"/>
  <c r="AA281" i="17"/>
  <c r="Z281" i="17"/>
  <c r="AD280" i="17"/>
  <c r="AC280" i="17"/>
  <c r="AB280" i="17"/>
  <c r="AA280" i="17"/>
  <c r="Z280" i="17"/>
  <c r="AD279" i="17"/>
  <c r="AC279" i="17"/>
  <c r="AB279" i="17"/>
  <c r="AA279" i="17"/>
  <c r="Z279" i="17"/>
  <c r="AD278" i="17"/>
  <c r="AC278" i="17"/>
  <c r="AB278" i="17"/>
  <c r="AA278" i="17"/>
  <c r="Z278" i="17"/>
  <c r="AD277" i="17"/>
  <c r="AC277" i="17"/>
  <c r="AB277" i="17"/>
  <c r="AA277" i="17"/>
  <c r="Z277" i="17"/>
  <c r="AD276" i="17"/>
  <c r="AC276" i="17"/>
  <c r="AB276" i="17"/>
  <c r="AA276" i="17"/>
  <c r="Z276" i="17"/>
  <c r="AD275" i="17"/>
  <c r="AC275" i="17"/>
  <c r="AB275" i="17"/>
  <c r="AA275" i="17"/>
  <c r="Z275" i="17"/>
  <c r="AD274" i="17"/>
  <c r="AC274" i="17"/>
  <c r="AB274" i="17"/>
  <c r="AA274" i="17"/>
  <c r="Z274" i="17"/>
  <c r="AD273" i="17"/>
  <c r="AC273" i="17"/>
  <c r="AB273" i="17"/>
  <c r="AA273" i="17"/>
  <c r="Z273" i="17"/>
  <c r="AD272" i="17"/>
  <c r="AC272" i="17"/>
  <c r="AB272" i="17"/>
  <c r="AA272" i="17"/>
  <c r="Z272" i="17"/>
  <c r="AD271" i="17"/>
  <c r="AC271" i="17"/>
  <c r="AB271" i="17"/>
  <c r="AA271" i="17"/>
  <c r="Z271" i="17"/>
  <c r="AD270" i="17"/>
  <c r="AC270" i="17"/>
  <c r="AB270" i="17"/>
  <c r="AA270" i="17"/>
  <c r="Z270" i="17"/>
  <c r="AD269" i="17"/>
  <c r="AC269" i="17"/>
  <c r="AB269" i="17"/>
  <c r="AA269" i="17"/>
  <c r="Z269" i="17"/>
  <c r="AD268" i="17"/>
  <c r="AC268" i="17"/>
  <c r="AB268" i="17"/>
  <c r="AA268" i="17"/>
  <c r="Z268" i="17"/>
  <c r="AD267" i="17"/>
  <c r="AC267" i="17"/>
  <c r="AB267" i="17"/>
  <c r="AA267" i="17"/>
  <c r="Z267" i="17"/>
  <c r="AD266" i="17"/>
  <c r="AC266" i="17"/>
  <c r="AB266" i="17"/>
  <c r="AA266" i="17"/>
  <c r="Z266" i="17"/>
  <c r="AD265" i="17"/>
  <c r="AC265" i="17"/>
  <c r="AB265" i="17"/>
  <c r="AA265" i="17"/>
  <c r="Z265" i="17"/>
  <c r="AD264" i="17"/>
  <c r="AC264" i="17"/>
  <c r="AB264" i="17"/>
  <c r="AA264" i="17"/>
  <c r="Z264" i="17"/>
  <c r="AD263" i="17"/>
  <c r="AC263" i="17"/>
  <c r="AB263" i="17"/>
  <c r="AA263" i="17"/>
  <c r="Z263" i="17"/>
  <c r="AD262" i="17"/>
  <c r="AC262" i="17"/>
  <c r="AB262" i="17"/>
  <c r="AA262" i="17"/>
  <c r="Z262" i="17"/>
  <c r="AD261" i="17"/>
  <c r="AC261" i="17"/>
  <c r="AB261" i="17"/>
  <c r="AA261" i="17"/>
  <c r="Z261" i="17"/>
  <c r="AD260" i="17"/>
  <c r="AC260" i="17"/>
  <c r="AB260" i="17"/>
  <c r="AA260" i="17"/>
  <c r="Z260" i="17"/>
  <c r="AD259" i="17"/>
  <c r="AC259" i="17"/>
  <c r="AB259" i="17"/>
  <c r="AA259" i="17"/>
  <c r="Z259" i="17"/>
  <c r="AD258" i="17"/>
  <c r="AC258" i="17"/>
  <c r="AB258" i="17"/>
  <c r="AA258" i="17"/>
  <c r="Z258" i="17"/>
  <c r="AD257" i="17"/>
  <c r="AC257" i="17"/>
  <c r="AB257" i="17"/>
  <c r="AA257" i="17"/>
  <c r="Z257" i="17"/>
  <c r="AD256" i="17"/>
  <c r="AC256" i="17"/>
  <c r="AB256" i="17"/>
  <c r="AA256" i="17"/>
  <c r="Z256" i="17"/>
  <c r="AD255" i="17"/>
  <c r="AC255" i="17"/>
  <c r="AB255" i="17"/>
  <c r="AA255" i="17"/>
  <c r="Z255" i="17"/>
  <c r="AD254" i="17"/>
  <c r="AC254" i="17"/>
  <c r="AB254" i="17"/>
  <c r="AA254" i="17"/>
  <c r="Z254" i="17"/>
  <c r="AD253" i="17"/>
  <c r="AC253" i="17"/>
  <c r="AB253" i="17"/>
  <c r="AA253" i="17"/>
  <c r="Z253" i="17"/>
  <c r="AD252" i="17"/>
  <c r="AC252" i="17"/>
  <c r="AB252" i="17"/>
  <c r="AA252" i="17"/>
  <c r="Z252" i="17"/>
  <c r="AD251" i="17"/>
  <c r="AC251" i="17"/>
  <c r="AB251" i="17"/>
  <c r="AA251" i="17"/>
  <c r="Z251" i="17"/>
  <c r="AD250" i="17"/>
  <c r="AC250" i="17"/>
  <c r="AB250" i="17"/>
  <c r="AA250" i="17"/>
  <c r="Z250" i="17"/>
  <c r="AD249" i="17"/>
  <c r="AC249" i="17"/>
  <c r="AB249" i="17"/>
  <c r="AA249" i="17"/>
  <c r="Z249" i="17"/>
  <c r="AD248" i="17"/>
  <c r="AC248" i="17"/>
  <c r="AB248" i="17"/>
  <c r="AA248" i="17"/>
  <c r="Z248" i="17"/>
  <c r="AD247" i="17"/>
  <c r="AC247" i="17"/>
  <c r="AB247" i="17"/>
  <c r="AA247" i="17"/>
  <c r="Z247" i="17"/>
  <c r="AD246" i="17"/>
  <c r="AC246" i="17"/>
  <c r="AB246" i="17"/>
  <c r="AA246" i="17"/>
  <c r="Z246" i="17"/>
  <c r="AD245" i="17"/>
  <c r="AC245" i="17"/>
  <c r="AB245" i="17"/>
  <c r="AA245" i="17"/>
  <c r="Z245" i="17"/>
  <c r="AD244" i="17"/>
  <c r="AC244" i="17"/>
  <c r="AB244" i="17"/>
  <c r="AA244" i="17"/>
  <c r="Z244" i="17"/>
  <c r="AD243" i="17"/>
  <c r="AC243" i="17"/>
  <c r="AB243" i="17"/>
  <c r="AA243" i="17"/>
  <c r="Z243" i="17"/>
  <c r="AD242" i="17"/>
  <c r="AC242" i="17"/>
  <c r="AB242" i="17"/>
  <c r="AA242" i="17"/>
  <c r="Z242" i="17"/>
  <c r="AD241" i="17"/>
  <c r="AC241" i="17"/>
  <c r="AB241" i="17"/>
  <c r="AA241" i="17"/>
  <c r="Z241" i="17"/>
  <c r="AD240" i="17"/>
  <c r="AC240" i="17"/>
  <c r="AB240" i="17"/>
  <c r="AA240" i="17"/>
  <c r="Z240" i="17"/>
  <c r="AD239" i="17"/>
  <c r="AC239" i="17"/>
  <c r="AB239" i="17"/>
  <c r="AA239" i="17"/>
  <c r="Z239" i="17"/>
  <c r="AD238" i="17"/>
  <c r="AC238" i="17"/>
  <c r="AB238" i="17"/>
  <c r="AA238" i="17"/>
  <c r="Z238" i="17"/>
  <c r="AD237" i="17"/>
  <c r="AC237" i="17"/>
  <c r="AB237" i="17"/>
  <c r="AA237" i="17"/>
  <c r="Z237" i="17"/>
  <c r="AD236" i="17"/>
  <c r="AC236" i="17"/>
  <c r="AB236" i="17"/>
  <c r="AA236" i="17"/>
  <c r="Z236" i="17"/>
  <c r="AD235" i="17"/>
  <c r="AC235" i="17"/>
  <c r="AB235" i="17"/>
  <c r="AA235" i="17"/>
  <c r="Z235" i="17"/>
  <c r="AD234" i="17"/>
  <c r="AC234" i="17"/>
  <c r="AB234" i="17"/>
  <c r="AA234" i="17"/>
  <c r="Z234" i="17"/>
  <c r="AD233" i="17"/>
  <c r="AC233" i="17"/>
  <c r="AB233" i="17"/>
  <c r="AA233" i="17"/>
  <c r="Z233" i="17"/>
  <c r="AD232" i="17"/>
  <c r="AC232" i="17"/>
  <c r="AB232" i="17"/>
  <c r="AA232" i="17"/>
  <c r="Z232" i="17"/>
  <c r="AD231" i="17"/>
  <c r="AC231" i="17"/>
  <c r="AB231" i="17"/>
  <c r="AA231" i="17"/>
  <c r="Z231" i="17"/>
  <c r="AD230" i="17"/>
  <c r="AC230" i="17"/>
  <c r="AB230" i="17"/>
  <c r="AA230" i="17"/>
  <c r="Z230" i="17"/>
  <c r="AD229" i="17"/>
  <c r="AC229" i="17"/>
  <c r="AB229" i="17"/>
  <c r="AA229" i="17"/>
  <c r="Z229" i="17"/>
  <c r="AD228" i="17"/>
  <c r="AC228" i="17"/>
  <c r="AB228" i="17"/>
  <c r="AA228" i="17"/>
  <c r="Z228" i="17"/>
  <c r="AD227" i="17"/>
  <c r="AC227" i="17"/>
  <c r="AB227" i="17"/>
  <c r="AA227" i="17"/>
  <c r="Z227" i="17"/>
  <c r="AD226" i="17"/>
  <c r="AC226" i="17"/>
  <c r="AB226" i="17"/>
  <c r="AA226" i="17"/>
  <c r="Z226" i="17"/>
  <c r="AD225" i="17"/>
  <c r="AC225" i="17"/>
  <c r="AB225" i="17"/>
  <c r="AA225" i="17"/>
  <c r="Z225" i="17"/>
  <c r="AD224" i="17"/>
  <c r="AC224" i="17"/>
  <c r="AB224" i="17"/>
  <c r="AA224" i="17"/>
  <c r="Z224" i="17"/>
  <c r="AD223" i="17"/>
  <c r="AC223" i="17"/>
  <c r="AB223" i="17"/>
  <c r="AA223" i="17"/>
  <c r="Z223" i="17"/>
  <c r="AD222" i="17"/>
  <c r="AC222" i="17"/>
  <c r="AB222" i="17"/>
  <c r="AA222" i="17"/>
  <c r="Z222" i="17"/>
  <c r="AD221" i="17"/>
  <c r="AC221" i="17"/>
  <c r="AB221" i="17"/>
  <c r="AA221" i="17"/>
  <c r="Z221" i="17"/>
  <c r="AD220" i="17"/>
  <c r="AC220" i="17"/>
  <c r="AB220" i="17"/>
  <c r="AA220" i="17"/>
  <c r="Z220" i="17"/>
  <c r="AD219" i="17"/>
  <c r="AC219" i="17"/>
  <c r="AB219" i="17"/>
  <c r="AA219" i="17"/>
  <c r="Z219" i="17"/>
  <c r="AD218" i="17"/>
  <c r="AC218" i="17"/>
  <c r="AB218" i="17"/>
  <c r="AA218" i="17"/>
  <c r="Z218" i="17"/>
  <c r="AD217" i="17"/>
  <c r="AC217" i="17"/>
  <c r="AB217" i="17"/>
  <c r="AA217" i="17"/>
  <c r="Z217" i="17"/>
  <c r="AD216" i="17"/>
  <c r="AC216" i="17"/>
  <c r="AB216" i="17"/>
  <c r="AA216" i="17"/>
  <c r="Z216" i="17"/>
  <c r="AD215" i="17"/>
  <c r="AC215" i="17"/>
  <c r="AB215" i="17"/>
  <c r="AA215" i="17"/>
  <c r="Z215" i="17"/>
  <c r="AD214" i="17"/>
  <c r="AC214" i="17"/>
  <c r="AB214" i="17"/>
  <c r="AA214" i="17"/>
  <c r="Z214" i="17"/>
  <c r="AD213" i="17"/>
  <c r="AC213" i="17"/>
  <c r="AB213" i="17"/>
  <c r="AA213" i="17"/>
  <c r="Z213" i="17"/>
  <c r="AD212" i="17"/>
  <c r="AC212" i="17"/>
  <c r="AB212" i="17"/>
  <c r="AA212" i="17"/>
  <c r="Z212" i="17"/>
  <c r="AD211" i="17"/>
  <c r="AC211" i="17"/>
  <c r="AB211" i="17"/>
  <c r="AA211" i="17"/>
  <c r="Z211" i="17"/>
  <c r="AD210" i="17"/>
  <c r="AC210" i="17"/>
  <c r="AB210" i="17"/>
  <c r="AA210" i="17"/>
  <c r="Z210" i="17"/>
  <c r="AD209" i="17"/>
  <c r="AC209" i="17"/>
  <c r="AB209" i="17"/>
  <c r="AA209" i="17"/>
  <c r="Z209" i="17"/>
  <c r="AD208" i="17"/>
  <c r="AC208" i="17"/>
  <c r="AB208" i="17"/>
  <c r="AA208" i="17"/>
  <c r="Z208" i="17"/>
  <c r="AD207" i="17"/>
  <c r="AC207" i="17"/>
  <c r="AB207" i="17"/>
  <c r="AA207" i="17"/>
  <c r="Z207" i="17"/>
  <c r="AD206" i="17"/>
  <c r="AC206" i="17"/>
  <c r="AB206" i="17"/>
  <c r="AA206" i="17"/>
  <c r="Z206" i="17"/>
  <c r="AD205" i="17"/>
  <c r="AC205" i="17"/>
  <c r="AB205" i="17"/>
  <c r="AA205" i="17"/>
  <c r="Z205" i="17"/>
  <c r="AD204" i="17"/>
  <c r="AC204" i="17"/>
  <c r="AB204" i="17"/>
  <c r="AA204" i="17"/>
  <c r="Z204" i="17"/>
  <c r="AD203" i="17"/>
  <c r="AC203" i="17"/>
  <c r="AB203" i="17"/>
  <c r="AA203" i="17"/>
  <c r="Z203" i="17"/>
  <c r="AD202" i="17"/>
  <c r="AC202" i="17"/>
  <c r="AB202" i="17"/>
  <c r="AA202" i="17"/>
  <c r="Z202" i="17"/>
  <c r="AD201" i="17"/>
  <c r="AC201" i="17"/>
  <c r="AB201" i="17"/>
  <c r="AA201" i="17"/>
  <c r="Z201" i="17"/>
  <c r="AD200" i="17"/>
  <c r="AC200" i="17"/>
  <c r="AB200" i="17"/>
  <c r="AA200" i="17"/>
  <c r="Z200" i="17"/>
  <c r="AD199" i="17"/>
  <c r="AC199" i="17"/>
  <c r="AB199" i="17"/>
  <c r="AA199" i="17"/>
  <c r="Z199" i="17"/>
  <c r="AD198" i="17"/>
  <c r="AC198" i="17"/>
  <c r="AB198" i="17"/>
  <c r="AA198" i="17"/>
  <c r="Z198" i="17"/>
  <c r="AD197" i="17"/>
  <c r="AC197" i="17"/>
  <c r="AB197" i="17"/>
  <c r="AA197" i="17"/>
  <c r="Z197" i="17"/>
  <c r="AD196" i="17"/>
  <c r="AC196" i="17"/>
  <c r="AB196" i="17"/>
  <c r="AA196" i="17"/>
  <c r="Z196" i="17"/>
  <c r="AD195" i="17"/>
  <c r="AC195" i="17"/>
  <c r="AB195" i="17"/>
  <c r="AA195" i="17"/>
  <c r="Z195" i="17"/>
  <c r="AD194" i="17"/>
  <c r="AC194" i="17"/>
  <c r="AB194" i="17"/>
  <c r="AA194" i="17"/>
  <c r="Z194" i="17"/>
  <c r="AD193" i="17"/>
  <c r="AC193" i="17"/>
  <c r="AB193" i="17"/>
  <c r="AA193" i="17"/>
  <c r="Z193" i="17"/>
  <c r="AD192" i="17"/>
  <c r="AC192" i="17"/>
  <c r="AB192" i="17"/>
  <c r="AA192" i="17"/>
  <c r="Z192" i="17"/>
  <c r="AD191" i="17"/>
  <c r="AC191" i="17"/>
  <c r="AB191" i="17"/>
  <c r="AA191" i="17"/>
  <c r="Z191" i="17"/>
  <c r="AD190" i="17"/>
  <c r="AC190" i="17"/>
  <c r="AB190" i="17"/>
  <c r="AA190" i="17"/>
  <c r="Z190" i="17"/>
  <c r="AD189" i="17"/>
  <c r="AC189" i="17"/>
  <c r="AB189" i="17"/>
  <c r="AA189" i="17"/>
  <c r="Z189" i="17"/>
  <c r="AD188" i="17"/>
  <c r="AC188" i="17"/>
  <c r="AB188" i="17"/>
  <c r="AA188" i="17"/>
  <c r="Z188" i="17"/>
  <c r="AD187" i="17"/>
  <c r="AC187" i="17"/>
  <c r="AB187" i="17"/>
  <c r="AA187" i="17"/>
  <c r="Z187" i="17"/>
  <c r="AD186" i="17"/>
  <c r="AC186" i="17"/>
  <c r="AB186" i="17"/>
  <c r="AA186" i="17"/>
  <c r="Z186" i="17"/>
  <c r="AD185" i="17"/>
  <c r="AC185" i="17"/>
  <c r="AB185" i="17"/>
  <c r="AA185" i="17"/>
  <c r="Z185" i="17"/>
  <c r="AD184" i="17"/>
  <c r="AC184" i="17"/>
  <c r="AB184" i="17"/>
  <c r="AA184" i="17"/>
  <c r="Z184" i="17"/>
  <c r="AD183" i="17"/>
  <c r="AC183" i="17"/>
  <c r="AB183" i="17"/>
  <c r="AA183" i="17"/>
  <c r="Z183" i="17"/>
  <c r="AD182" i="17"/>
  <c r="AC182" i="17"/>
  <c r="AB182" i="17"/>
  <c r="AA182" i="17"/>
  <c r="Z182" i="17"/>
  <c r="AD181" i="17"/>
  <c r="AC181" i="17"/>
  <c r="AB181" i="17"/>
  <c r="AA181" i="17"/>
  <c r="Z181" i="17"/>
  <c r="AD180" i="17"/>
  <c r="AC180" i="17"/>
  <c r="AB180" i="17"/>
  <c r="AA180" i="17"/>
  <c r="Z180" i="17"/>
  <c r="AD179" i="17"/>
  <c r="AC179" i="17"/>
  <c r="AB179" i="17"/>
  <c r="AA179" i="17"/>
  <c r="Z179" i="17"/>
  <c r="AD178" i="17"/>
  <c r="AC178" i="17"/>
  <c r="AB178" i="17"/>
  <c r="AA178" i="17"/>
  <c r="Z178" i="17"/>
  <c r="AD177" i="17"/>
  <c r="AC177" i="17"/>
  <c r="AB177" i="17"/>
  <c r="AA177" i="17"/>
  <c r="Z177" i="17"/>
  <c r="AD176" i="17"/>
  <c r="AC176" i="17"/>
  <c r="AB176" i="17"/>
  <c r="AA176" i="17"/>
  <c r="Z176" i="17"/>
  <c r="AD175" i="17"/>
  <c r="AC175" i="17"/>
  <c r="AB175" i="17"/>
  <c r="AA175" i="17"/>
  <c r="Z175" i="17"/>
  <c r="AD174" i="17"/>
  <c r="AC174" i="17"/>
  <c r="AB174" i="17"/>
  <c r="AA174" i="17"/>
  <c r="Z174" i="17"/>
  <c r="AD173" i="17"/>
  <c r="AC173" i="17"/>
  <c r="AB173" i="17"/>
  <c r="AA173" i="17"/>
  <c r="Z173" i="17"/>
  <c r="AD172" i="17"/>
  <c r="AC172" i="17"/>
  <c r="AB172" i="17"/>
  <c r="AA172" i="17"/>
  <c r="Z172" i="17"/>
  <c r="AD171" i="17"/>
  <c r="AC171" i="17"/>
  <c r="AB171" i="17"/>
  <c r="AA171" i="17"/>
  <c r="Z171" i="17"/>
  <c r="AD170" i="17"/>
  <c r="AC170" i="17"/>
  <c r="AB170" i="17"/>
  <c r="AA170" i="17"/>
  <c r="Z170" i="17"/>
  <c r="AD169" i="17"/>
  <c r="AC169" i="17"/>
  <c r="AB169" i="17"/>
  <c r="AA169" i="17"/>
  <c r="Z169" i="17"/>
  <c r="AD168" i="17"/>
  <c r="AC168" i="17"/>
  <c r="AB168" i="17"/>
  <c r="AA168" i="17"/>
  <c r="Z168" i="17"/>
  <c r="AD167" i="17"/>
  <c r="AC167" i="17"/>
  <c r="AB167" i="17"/>
  <c r="AA167" i="17"/>
  <c r="Z167" i="17"/>
  <c r="AD166" i="17"/>
  <c r="AC166" i="17"/>
  <c r="AB166" i="17"/>
  <c r="AA166" i="17"/>
  <c r="Z166" i="17"/>
  <c r="AD165" i="17"/>
  <c r="AC165" i="17"/>
  <c r="AB165" i="17"/>
  <c r="AA165" i="17"/>
  <c r="Z165" i="17"/>
  <c r="AD164" i="17"/>
  <c r="AC164" i="17"/>
  <c r="AB164" i="17"/>
  <c r="AA164" i="17"/>
  <c r="Z164" i="17"/>
  <c r="AD163" i="17"/>
  <c r="AC163" i="17"/>
  <c r="AB163" i="17"/>
  <c r="AA163" i="17"/>
  <c r="Z163" i="17"/>
  <c r="AD162" i="17"/>
  <c r="AC162" i="17"/>
  <c r="AB162" i="17"/>
  <c r="AA162" i="17"/>
  <c r="Z162" i="17"/>
  <c r="AD161" i="17"/>
  <c r="AC161" i="17"/>
  <c r="AB161" i="17"/>
  <c r="AA161" i="17"/>
  <c r="Z161" i="17"/>
  <c r="AD160" i="17"/>
  <c r="AC160" i="17"/>
  <c r="AB160" i="17"/>
  <c r="AA160" i="17"/>
  <c r="Z160" i="17"/>
  <c r="AD159" i="17"/>
  <c r="AC159" i="17"/>
  <c r="AB159" i="17"/>
  <c r="AA159" i="17"/>
  <c r="Z159" i="17"/>
  <c r="AD158" i="17"/>
  <c r="AC158" i="17"/>
  <c r="AB158" i="17"/>
  <c r="AA158" i="17"/>
  <c r="Z158" i="17"/>
  <c r="AD157" i="17"/>
  <c r="AC157" i="17"/>
  <c r="AB157" i="17"/>
  <c r="AA157" i="17"/>
  <c r="Z157" i="17"/>
  <c r="AD156" i="17"/>
  <c r="AC156" i="17"/>
  <c r="AB156" i="17"/>
  <c r="AA156" i="17"/>
  <c r="Z156" i="17"/>
  <c r="AD155" i="17"/>
  <c r="AC155" i="17"/>
  <c r="AB155" i="17"/>
  <c r="AA155" i="17"/>
  <c r="Z155" i="17"/>
  <c r="AD154" i="17"/>
  <c r="AC154" i="17"/>
  <c r="AB154" i="17"/>
  <c r="AA154" i="17"/>
  <c r="Z154" i="17"/>
  <c r="AD153" i="17"/>
  <c r="AC153" i="17"/>
  <c r="AB153" i="17"/>
  <c r="AA153" i="17"/>
  <c r="Z153" i="17"/>
  <c r="AD152" i="17"/>
  <c r="AC152" i="17"/>
  <c r="AB152" i="17"/>
  <c r="AA152" i="17"/>
  <c r="Z152" i="17"/>
  <c r="AD151" i="17"/>
  <c r="AC151" i="17"/>
  <c r="AB151" i="17"/>
  <c r="AA151" i="17"/>
  <c r="Z151" i="17"/>
  <c r="AD150" i="17"/>
  <c r="AC150" i="17"/>
  <c r="AB150" i="17"/>
  <c r="AA150" i="17"/>
  <c r="Z150" i="17"/>
  <c r="AD149" i="17"/>
  <c r="AC149" i="17"/>
  <c r="AB149" i="17"/>
  <c r="AA149" i="17"/>
  <c r="Z149" i="17"/>
  <c r="AD148" i="17"/>
  <c r="AC148" i="17"/>
  <c r="AB148" i="17"/>
  <c r="AA148" i="17"/>
  <c r="Z148" i="17"/>
  <c r="AD147" i="17"/>
  <c r="AC147" i="17"/>
  <c r="AB147" i="17"/>
  <c r="AA147" i="17"/>
  <c r="Z147" i="17"/>
  <c r="AD146" i="17"/>
  <c r="AC146" i="17"/>
  <c r="AB146" i="17"/>
  <c r="AA146" i="17"/>
  <c r="Z146" i="17"/>
  <c r="AD145" i="17"/>
  <c r="AC145" i="17"/>
  <c r="AB145" i="17"/>
  <c r="AA145" i="17"/>
  <c r="Z145" i="17"/>
  <c r="AD144" i="17"/>
  <c r="AC144" i="17"/>
  <c r="AB144" i="17"/>
  <c r="AA144" i="17"/>
  <c r="Z144" i="17"/>
  <c r="AD143" i="17"/>
  <c r="AC143" i="17"/>
  <c r="AB143" i="17"/>
  <c r="AA143" i="17"/>
  <c r="Z143" i="17"/>
  <c r="AD142" i="17"/>
  <c r="AC142" i="17"/>
  <c r="AB142" i="17"/>
  <c r="AA142" i="17"/>
  <c r="Z142" i="17"/>
  <c r="AD141" i="17"/>
  <c r="AC141" i="17"/>
  <c r="AB141" i="17"/>
  <c r="AA141" i="17"/>
  <c r="Z141" i="17"/>
  <c r="AD140" i="17"/>
  <c r="AC140" i="17"/>
  <c r="AB140" i="17"/>
  <c r="AA140" i="17"/>
  <c r="Z140" i="17"/>
  <c r="AD139" i="17"/>
  <c r="AC139" i="17"/>
  <c r="AB139" i="17"/>
  <c r="AA139" i="17"/>
  <c r="Z139" i="17"/>
  <c r="AD138" i="17"/>
  <c r="AC138" i="17"/>
  <c r="AB138" i="17"/>
  <c r="AA138" i="17"/>
  <c r="Z138" i="17"/>
  <c r="AD137" i="17"/>
  <c r="AC137" i="17"/>
  <c r="AB137" i="17"/>
  <c r="AA137" i="17"/>
  <c r="Z137" i="17"/>
  <c r="AD136" i="17"/>
  <c r="AC136" i="17"/>
  <c r="AB136" i="17"/>
  <c r="AA136" i="17"/>
  <c r="Z136" i="17"/>
  <c r="AD135" i="17"/>
  <c r="AC135" i="17"/>
  <c r="AB135" i="17"/>
  <c r="AA135" i="17"/>
  <c r="Z135" i="17"/>
  <c r="AD134" i="17"/>
  <c r="AC134" i="17"/>
  <c r="AB134" i="17"/>
  <c r="AA134" i="17"/>
  <c r="Z134" i="17"/>
  <c r="AD133" i="17"/>
  <c r="AC133" i="17"/>
  <c r="AB133" i="17"/>
  <c r="AA133" i="17"/>
  <c r="Z133" i="17"/>
  <c r="AD132" i="17"/>
  <c r="AC132" i="17"/>
  <c r="AB132" i="17"/>
  <c r="AA132" i="17"/>
  <c r="Z132" i="17"/>
  <c r="AD131" i="17"/>
  <c r="AC131" i="17"/>
  <c r="AB131" i="17"/>
  <c r="AA131" i="17"/>
  <c r="Z131" i="17"/>
  <c r="AD130" i="17"/>
  <c r="AC130" i="17"/>
  <c r="AB130" i="17"/>
  <c r="AA130" i="17"/>
  <c r="Z130" i="17"/>
  <c r="AD129" i="17"/>
  <c r="AC129" i="17"/>
  <c r="AB129" i="17"/>
  <c r="AA129" i="17"/>
  <c r="Z129" i="17"/>
  <c r="AD128" i="17"/>
  <c r="AC128" i="17"/>
  <c r="AB128" i="17"/>
  <c r="AA128" i="17"/>
  <c r="Z128" i="17"/>
  <c r="AD127" i="17"/>
  <c r="AC127" i="17"/>
  <c r="AB127" i="17"/>
  <c r="AA127" i="17"/>
  <c r="Z127" i="17"/>
  <c r="AD126" i="17"/>
  <c r="AC126" i="17"/>
  <c r="AB126" i="17"/>
  <c r="AA126" i="17"/>
  <c r="Z126" i="17"/>
  <c r="AD125" i="17"/>
  <c r="AC125" i="17"/>
  <c r="AB125" i="17"/>
  <c r="AA125" i="17"/>
  <c r="Z125" i="17"/>
  <c r="AD124" i="17"/>
  <c r="AC124" i="17"/>
  <c r="AB124" i="17"/>
  <c r="AA124" i="17"/>
  <c r="Z124" i="17"/>
  <c r="AD123" i="17"/>
  <c r="AC123" i="17"/>
  <c r="AB123" i="17"/>
  <c r="AA123" i="17"/>
  <c r="Z123" i="17"/>
  <c r="AD122" i="17"/>
  <c r="AC122" i="17"/>
  <c r="AB122" i="17"/>
  <c r="AA122" i="17"/>
  <c r="Z122" i="17"/>
  <c r="AD121" i="17"/>
  <c r="AC121" i="17"/>
  <c r="AB121" i="17"/>
  <c r="AA121" i="17"/>
  <c r="Z121" i="17"/>
  <c r="AD120" i="17"/>
  <c r="AC120" i="17"/>
  <c r="AB120" i="17"/>
  <c r="AA120" i="17"/>
  <c r="Z120" i="17"/>
  <c r="AD119" i="17"/>
  <c r="AC119" i="17"/>
  <c r="AB119" i="17"/>
  <c r="AA119" i="17"/>
  <c r="Z119" i="17"/>
  <c r="AD118" i="17"/>
  <c r="AC118" i="17"/>
  <c r="AB118" i="17"/>
  <c r="AA118" i="17"/>
  <c r="Z118" i="17"/>
  <c r="AD117" i="17"/>
  <c r="AC117" i="17"/>
  <c r="AB117" i="17"/>
  <c r="AA117" i="17"/>
  <c r="Z117" i="17"/>
  <c r="AD116" i="17"/>
  <c r="AC116" i="17"/>
  <c r="AB116" i="17"/>
  <c r="AA116" i="17"/>
  <c r="Z116" i="17"/>
  <c r="AD115" i="17"/>
  <c r="AC115" i="17"/>
  <c r="AB115" i="17"/>
  <c r="AA115" i="17"/>
  <c r="Z115" i="17"/>
  <c r="AD114" i="17"/>
  <c r="AC114" i="17"/>
  <c r="AB114" i="17"/>
  <c r="AA114" i="17"/>
  <c r="Z114" i="17"/>
  <c r="AD113" i="17"/>
  <c r="AC113" i="17"/>
  <c r="AB113" i="17"/>
  <c r="AA113" i="17"/>
  <c r="Z113" i="17"/>
  <c r="AD112" i="17"/>
  <c r="AC112" i="17"/>
  <c r="AB112" i="17"/>
  <c r="AA112" i="17"/>
  <c r="Z112" i="17"/>
  <c r="AD111" i="17"/>
  <c r="AC111" i="17"/>
  <c r="AB111" i="17"/>
  <c r="AA111" i="17"/>
  <c r="Z111" i="17"/>
  <c r="AD110" i="17"/>
  <c r="AC110" i="17"/>
  <c r="AB110" i="17"/>
  <c r="AA110" i="17"/>
  <c r="Z110" i="17"/>
  <c r="AD109" i="17"/>
  <c r="AC109" i="17"/>
  <c r="AB109" i="17"/>
  <c r="AA109" i="17"/>
  <c r="Z109" i="17"/>
  <c r="AD108" i="17"/>
  <c r="AC108" i="17"/>
  <c r="AB108" i="17"/>
  <c r="AA108" i="17"/>
  <c r="Z108" i="17"/>
  <c r="AD107" i="17"/>
  <c r="AC107" i="17"/>
  <c r="AB107" i="17"/>
  <c r="AA107" i="17"/>
  <c r="Z107" i="17"/>
  <c r="AD106" i="17"/>
  <c r="AC106" i="17"/>
  <c r="AB106" i="17"/>
  <c r="AA106" i="17"/>
  <c r="Z106" i="17"/>
  <c r="AD105" i="17"/>
  <c r="AC105" i="17"/>
  <c r="AB105" i="17"/>
  <c r="AA105" i="17"/>
  <c r="Z105" i="17"/>
  <c r="AD104" i="17"/>
  <c r="AC104" i="17"/>
  <c r="AB104" i="17"/>
  <c r="AA104" i="17"/>
  <c r="Z104" i="17"/>
  <c r="AD103" i="17"/>
  <c r="AC103" i="17"/>
  <c r="AB103" i="17"/>
  <c r="AA103" i="17"/>
  <c r="Z103" i="17"/>
  <c r="AD102" i="17"/>
  <c r="AC102" i="17"/>
  <c r="AB102" i="17"/>
  <c r="AA102" i="17"/>
  <c r="Z102" i="17"/>
  <c r="AD101" i="17"/>
  <c r="AC101" i="17"/>
  <c r="AB101" i="17"/>
  <c r="AA101" i="17"/>
  <c r="Z101" i="17"/>
  <c r="AD100" i="17"/>
  <c r="AC100" i="17"/>
  <c r="AB100" i="17"/>
  <c r="AA100" i="17"/>
  <c r="Z100" i="17"/>
  <c r="AD99" i="17"/>
  <c r="AC99" i="17"/>
  <c r="AB99" i="17"/>
  <c r="AA99" i="17"/>
  <c r="Z99" i="17"/>
  <c r="AD98" i="17"/>
  <c r="AC98" i="17"/>
  <c r="AB98" i="17"/>
  <c r="AA98" i="17"/>
  <c r="Z98" i="17"/>
  <c r="AD97" i="17"/>
  <c r="AC97" i="17"/>
  <c r="AB97" i="17"/>
  <c r="AA97" i="17"/>
  <c r="Z97" i="17"/>
  <c r="AD96" i="17"/>
  <c r="AC96" i="17"/>
  <c r="AB96" i="17"/>
  <c r="AA96" i="17"/>
  <c r="Z96" i="17"/>
  <c r="AD95" i="17"/>
  <c r="AC95" i="17"/>
  <c r="AB95" i="17"/>
  <c r="AA95" i="17"/>
  <c r="Z95" i="17"/>
  <c r="AD94" i="17"/>
  <c r="AC94" i="17"/>
  <c r="AB94" i="17"/>
  <c r="AA94" i="17"/>
  <c r="Z94" i="17"/>
  <c r="AD93" i="17"/>
  <c r="AC93" i="17"/>
  <c r="AB93" i="17"/>
  <c r="AA93" i="17"/>
  <c r="Z93" i="17"/>
  <c r="AD92" i="17"/>
  <c r="AC92" i="17"/>
  <c r="AB92" i="17"/>
  <c r="AA92" i="17"/>
  <c r="Z92" i="17"/>
  <c r="AD91" i="17"/>
  <c r="AC91" i="17"/>
  <c r="AB91" i="17"/>
  <c r="AA91" i="17"/>
  <c r="Z91" i="17"/>
  <c r="AD90" i="17"/>
  <c r="AC90" i="17"/>
  <c r="AB90" i="17"/>
  <c r="AA90" i="17"/>
  <c r="Z90" i="17"/>
  <c r="AD89" i="17"/>
  <c r="AC89" i="17"/>
  <c r="AB89" i="17"/>
  <c r="AA89" i="17"/>
  <c r="Z89" i="17"/>
  <c r="AD88" i="17"/>
  <c r="AC88" i="17"/>
  <c r="AB88" i="17"/>
  <c r="AA88" i="17"/>
  <c r="Z88" i="17"/>
  <c r="AD87" i="17"/>
  <c r="AC87" i="17"/>
  <c r="AB87" i="17"/>
  <c r="AA87" i="17"/>
  <c r="Z87" i="17"/>
  <c r="AD86" i="17"/>
  <c r="AC86" i="17"/>
  <c r="AB86" i="17"/>
  <c r="AA86" i="17"/>
  <c r="Z86" i="17"/>
  <c r="AD85" i="17"/>
  <c r="AC85" i="17"/>
  <c r="AB85" i="17"/>
  <c r="AA85" i="17"/>
  <c r="Z85" i="17"/>
  <c r="AD84" i="17"/>
  <c r="AC84" i="17"/>
  <c r="AB84" i="17"/>
  <c r="AA84" i="17"/>
  <c r="Z84" i="17"/>
  <c r="AD83" i="17"/>
  <c r="AC83" i="17"/>
  <c r="AB83" i="17"/>
  <c r="AA83" i="17"/>
  <c r="Z83" i="17"/>
  <c r="AD82" i="17"/>
  <c r="AC82" i="17"/>
  <c r="AB82" i="17"/>
  <c r="AA82" i="17"/>
  <c r="Z82" i="17"/>
  <c r="AD81" i="17"/>
  <c r="AC81" i="17"/>
  <c r="AB81" i="17"/>
  <c r="AA81" i="17"/>
  <c r="Z81" i="17"/>
  <c r="AD80" i="17"/>
  <c r="AC80" i="17"/>
  <c r="AB80" i="17"/>
  <c r="AA80" i="17"/>
  <c r="Z80" i="17"/>
  <c r="AD79" i="17"/>
  <c r="AC79" i="17"/>
  <c r="AB79" i="17"/>
  <c r="AA79" i="17"/>
  <c r="Z79" i="17"/>
  <c r="AD78" i="17"/>
  <c r="AC78" i="17"/>
  <c r="AB78" i="17"/>
  <c r="AA78" i="17"/>
  <c r="Z78" i="17"/>
  <c r="AD77" i="17"/>
  <c r="AC77" i="17"/>
  <c r="AB77" i="17"/>
  <c r="AA77" i="17"/>
  <c r="Z77" i="17"/>
  <c r="AD76" i="17"/>
  <c r="AC76" i="17"/>
  <c r="AB76" i="17"/>
  <c r="AA76" i="17"/>
  <c r="Z76" i="17"/>
  <c r="AD75" i="17"/>
  <c r="AC75" i="17"/>
  <c r="AB75" i="17"/>
  <c r="AA75" i="17"/>
  <c r="Z75" i="17"/>
  <c r="AD74" i="17"/>
  <c r="AC74" i="17"/>
  <c r="AB74" i="17"/>
  <c r="AA74" i="17"/>
  <c r="Z74" i="17"/>
  <c r="AD73" i="17"/>
  <c r="AC73" i="17"/>
  <c r="AB73" i="17"/>
  <c r="AA73" i="17"/>
  <c r="Z73" i="17"/>
  <c r="AD72" i="17"/>
  <c r="AC72" i="17"/>
  <c r="AB72" i="17"/>
  <c r="AA72" i="17"/>
  <c r="Z72" i="17"/>
  <c r="AD71" i="17"/>
  <c r="AC71" i="17"/>
  <c r="AB71" i="17"/>
  <c r="AA71" i="17"/>
  <c r="Z71" i="17"/>
  <c r="AD70" i="17"/>
  <c r="AC70" i="17"/>
  <c r="AB70" i="17"/>
  <c r="AA70" i="17"/>
  <c r="Z70" i="17"/>
  <c r="AD69" i="17"/>
  <c r="AC69" i="17"/>
  <c r="AB69" i="17"/>
  <c r="AA69" i="17"/>
  <c r="Z69" i="17"/>
  <c r="AD68" i="17"/>
  <c r="AC68" i="17"/>
  <c r="AB68" i="17"/>
  <c r="AA68" i="17"/>
  <c r="Z68" i="17"/>
  <c r="AD67" i="17"/>
  <c r="AC67" i="17"/>
  <c r="AB67" i="17"/>
  <c r="AA67" i="17"/>
  <c r="Z67" i="17"/>
  <c r="AD66" i="17"/>
  <c r="AC66" i="17"/>
  <c r="AB66" i="17"/>
  <c r="AA66" i="17"/>
  <c r="Z66" i="17"/>
  <c r="AD65" i="17"/>
  <c r="AC65" i="17"/>
  <c r="AB65" i="17"/>
  <c r="AA65" i="17"/>
  <c r="Z65" i="17"/>
  <c r="AD64" i="17"/>
  <c r="AC64" i="17"/>
  <c r="AB64" i="17"/>
  <c r="AA64" i="17"/>
  <c r="Z64" i="17"/>
  <c r="AD63" i="17"/>
  <c r="AC63" i="17"/>
  <c r="AB63" i="17"/>
  <c r="AA63" i="17"/>
  <c r="Z63" i="17"/>
  <c r="AD62" i="17"/>
  <c r="AC62" i="17"/>
  <c r="AB62" i="17"/>
  <c r="AA62" i="17"/>
  <c r="Z62" i="17"/>
  <c r="AD61" i="17"/>
  <c r="AC61" i="17"/>
  <c r="AB61" i="17"/>
  <c r="AA61" i="17"/>
  <c r="Z61" i="17"/>
  <c r="AD60" i="17"/>
  <c r="AC60" i="17"/>
  <c r="AB60" i="17"/>
  <c r="AA60" i="17"/>
  <c r="Z60" i="17"/>
  <c r="AD59" i="17"/>
  <c r="AC59" i="17"/>
  <c r="AB59" i="17"/>
  <c r="AA59" i="17"/>
  <c r="Z59" i="17"/>
  <c r="AD58" i="17"/>
  <c r="AC58" i="17"/>
  <c r="AB58" i="17"/>
  <c r="AA58" i="17"/>
  <c r="Z58" i="17"/>
  <c r="AD57" i="17"/>
  <c r="AC57" i="17"/>
  <c r="AB57" i="17"/>
  <c r="AA57" i="17"/>
  <c r="Z57" i="17"/>
  <c r="AD56" i="17"/>
  <c r="AC56" i="17"/>
  <c r="AB56" i="17"/>
  <c r="AA56" i="17"/>
  <c r="Z56" i="17"/>
  <c r="AD55" i="17"/>
  <c r="AC55" i="17"/>
  <c r="AB55" i="17"/>
  <c r="AA55" i="17"/>
  <c r="Z55" i="17"/>
  <c r="AD54" i="17"/>
  <c r="AC54" i="17"/>
  <c r="AB54" i="17"/>
  <c r="AA54" i="17"/>
  <c r="Z54" i="17"/>
  <c r="AD53" i="17"/>
  <c r="AC53" i="17"/>
  <c r="AB53" i="17"/>
  <c r="AA53" i="17"/>
  <c r="Z53" i="17"/>
  <c r="AD52" i="17"/>
  <c r="AC52" i="17"/>
  <c r="AB52" i="17"/>
  <c r="AA52" i="17"/>
  <c r="Z52" i="17"/>
  <c r="AD51" i="17"/>
  <c r="AC51" i="17"/>
  <c r="AB51" i="17"/>
  <c r="AA51" i="17"/>
  <c r="Z51" i="17"/>
  <c r="AD50" i="17"/>
  <c r="AC50" i="17"/>
  <c r="AB50" i="17"/>
  <c r="AA50" i="17"/>
  <c r="Z50" i="17"/>
  <c r="AD49" i="17"/>
  <c r="AC49" i="17"/>
  <c r="AB49" i="17"/>
  <c r="AA49" i="17"/>
  <c r="Z49" i="17"/>
  <c r="AD48" i="17"/>
  <c r="AC48" i="17"/>
  <c r="AB48" i="17"/>
  <c r="AA48" i="17"/>
  <c r="Z48" i="17"/>
  <c r="AD47" i="17"/>
  <c r="AC47" i="17"/>
  <c r="AB47" i="17"/>
  <c r="AA47" i="17"/>
  <c r="Z47" i="17"/>
  <c r="AD46" i="17"/>
  <c r="AC46" i="17"/>
  <c r="AB46" i="17"/>
  <c r="AA46" i="17"/>
  <c r="Z46" i="17"/>
  <c r="AD45" i="17"/>
  <c r="AC45" i="17"/>
  <c r="AB45" i="17"/>
  <c r="AA45" i="17"/>
  <c r="Z45" i="17"/>
  <c r="AD44" i="17"/>
  <c r="AC44" i="17"/>
  <c r="AB44" i="17"/>
  <c r="AA44" i="17"/>
  <c r="Z44" i="17"/>
  <c r="AD43" i="17"/>
  <c r="AC43" i="17"/>
  <c r="AB43" i="17"/>
  <c r="AA43" i="17"/>
  <c r="Z43" i="17"/>
  <c r="AD42" i="17"/>
  <c r="AC42" i="17"/>
  <c r="AB42" i="17"/>
  <c r="AA42" i="17"/>
  <c r="Z42" i="17"/>
  <c r="AD41" i="17"/>
  <c r="AC41" i="17"/>
  <c r="AB41" i="17"/>
  <c r="AA41" i="17"/>
  <c r="Z41" i="17"/>
  <c r="AD40" i="17"/>
  <c r="AC40" i="17"/>
  <c r="AB40" i="17"/>
  <c r="AA40" i="17"/>
  <c r="Z40" i="17"/>
  <c r="AD39" i="17"/>
  <c r="AC39" i="17"/>
  <c r="AB39" i="17"/>
  <c r="AA39" i="17"/>
  <c r="Z39" i="17"/>
  <c r="AD38" i="17"/>
  <c r="AC38" i="17"/>
  <c r="AB38" i="17"/>
  <c r="AA38" i="17"/>
  <c r="Z38" i="17"/>
  <c r="AD37" i="17"/>
  <c r="AC37" i="17"/>
  <c r="AB37" i="17"/>
  <c r="AA37" i="17"/>
  <c r="Z37" i="17"/>
  <c r="AD36" i="17"/>
  <c r="AC36" i="17"/>
  <c r="AB36" i="17"/>
  <c r="AA36" i="17"/>
  <c r="Z36" i="17"/>
  <c r="AD35" i="17"/>
  <c r="AC35" i="17"/>
  <c r="AB35" i="17"/>
  <c r="AA35" i="17"/>
  <c r="Z35" i="17"/>
  <c r="AD34" i="17"/>
  <c r="AC34" i="17"/>
  <c r="AB34" i="17"/>
  <c r="AA34" i="17"/>
  <c r="Z34" i="17"/>
  <c r="AD33" i="17"/>
  <c r="AC33" i="17"/>
  <c r="AB33" i="17"/>
  <c r="AA33" i="17"/>
  <c r="Z33" i="17"/>
  <c r="AD32" i="17"/>
  <c r="AC32" i="17"/>
  <c r="AB32" i="17"/>
  <c r="AA32" i="17"/>
  <c r="Z32" i="17"/>
  <c r="AD31" i="17"/>
  <c r="AC31" i="17"/>
  <c r="AB31" i="17"/>
  <c r="AA31" i="17"/>
  <c r="Z31" i="17"/>
  <c r="AD30" i="17"/>
  <c r="AC30" i="17"/>
  <c r="AB30" i="17"/>
  <c r="AA30" i="17"/>
  <c r="Z30" i="17"/>
  <c r="AD29" i="17"/>
  <c r="AC29" i="17"/>
  <c r="AB29" i="17"/>
  <c r="AA29" i="17"/>
  <c r="Z29" i="17"/>
  <c r="AD28" i="17"/>
  <c r="AC28" i="17"/>
  <c r="AB28" i="17"/>
  <c r="AA28" i="17"/>
  <c r="Z28" i="17"/>
  <c r="AD27" i="17"/>
  <c r="AC27" i="17"/>
  <c r="AB27" i="17"/>
  <c r="AA27" i="17"/>
  <c r="Z27" i="17"/>
  <c r="AD26" i="17"/>
  <c r="AC26" i="17"/>
  <c r="AB26" i="17"/>
  <c r="AA26" i="17"/>
  <c r="Z26" i="17"/>
  <c r="AD25" i="17"/>
  <c r="AC25" i="17"/>
  <c r="AB25" i="17"/>
  <c r="AA25" i="17"/>
  <c r="Z25" i="17"/>
  <c r="AD24" i="17"/>
  <c r="AC24" i="17"/>
  <c r="AB24" i="17"/>
  <c r="AA24" i="17"/>
  <c r="Z24" i="17"/>
  <c r="AD23" i="17"/>
  <c r="AC23" i="17"/>
  <c r="AB23" i="17"/>
  <c r="AA23" i="17"/>
  <c r="Z23" i="17"/>
  <c r="AD22" i="17"/>
  <c r="AC22" i="17"/>
  <c r="AB22" i="17"/>
  <c r="AA22" i="17"/>
  <c r="Z22" i="17"/>
  <c r="AD21" i="17"/>
  <c r="AC21" i="17"/>
  <c r="AB21" i="17"/>
  <c r="AA21" i="17"/>
  <c r="Z21" i="17"/>
  <c r="AD20" i="17"/>
  <c r="AC20" i="17"/>
  <c r="AB20" i="17"/>
  <c r="AA20" i="17"/>
  <c r="Z20" i="17"/>
  <c r="AD19" i="17"/>
  <c r="AC19" i="17"/>
  <c r="AB19" i="17"/>
  <c r="AA19" i="17"/>
  <c r="Z19" i="17"/>
  <c r="AD18" i="17"/>
  <c r="AC18" i="17"/>
  <c r="AB18" i="17"/>
  <c r="AA18" i="17"/>
  <c r="Z18" i="17"/>
  <c r="AD17" i="17"/>
  <c r="AC17" i="17"/>
  <c r="AB17" i="17"/>
  <c r="AA17" i="17"/>
  <c r="Z17" i="17"/>
  <c r="AD16" i="17"/>
  <c r="AC16" i="17"/>
  <c r="AB16" i="17"/>
  <c r="AA16" i="17"/>
  <c r="Z16" i="17"/>
  <c r="AD15" i="17"/>
  <c r="AC15" i="17"/>
  <c r="AB15" i="17"/>
  <c r="AA15" i="17"/>
  <c r="Z15" i="17"/>
  <c r="AD14" i="17"/>
  <c r="AC14" i="17"/>
  <c r="AB14" i="17"/>
  <c r="AA14" i="17"/>
  <c r="Z14" i="17"/>
  <c r="AD13" i="17"/>
  <c r="AC13" i="17"/>
  <c r="AB13" i="17"/>
  <c r="AA13" i="17"/>
  <c r="Z13" i="17"/>
  <c r="AD12" i="17"/>
  <c r="AC12" i="17"/>
  <c r="AB12" i="17"/>
  <c r="AA12" i="17"/>
  <c r="Z12" i="17"/>
  <c r="AD11" i="17"/>
  <c r="AC11" i="17"/>
  <c r="AB11" i="17"/>
  <c r="AA11" i="17"/>
  <c r="Z11" i="17"/>
  <c r="AD10" i="17"/>
  <c r="AC10" i="17"/>
  <c r="AB10" i="17"/>
  <c r="AA10" i="17"/>
  <c r="Z10" i="17"/>
  <c r="AD9" i="17"/>
  <c r="AC9" i="17"/>
  <c r="AB9" i="17"/>
  <c r="AA9" i="17"/>
  <c r="Z9" i="17"/>
  <c r="AD8" i="17"/>
  <c r="AC8" i="17"/>
  <c r="AB8" i="17"/>
  <c r="AA8" i="17"/>
  <c r="Z8" i="17"/>
  <c r="AC7" i="17"/>
  <c r="AB7" i="17"/>
  <c r="AA7" i="17"/>
  <c r="Z7" i="17"/>
  <c r="AC6" i="17"/>
  <c r="AB6" i="17"/>
  <c r="AA6" i="17"/>
  <c r="Z6" i="17"/>
  <c r="AC5" i="17"/>
  <c r="AB5" i="17"/>
  <c r="AA5" i="17"/>
  <c r="Z5" i="17"/>
  <c r="AD4" i="17"/>
  <c r="AC4" i="17"/>
  <c r="AB4" i="17"/>
  <c r="AA4" i="17"/>
  <c r="Z4" i="17"/>
  <c r="AE81" i="17"/>
  <c r="AE85" i="17"/>
  <c r="AE86" i="17"/>
  <c r="AE89" i="17"/>
  <c r="AE93" i="17"/>
  <c r="AE97" i="17"/>
  <c r="AE98" i="17"/>
  <c r="AE99" i="17"/>
  <c r="AE101" i="17"/>
  <c r="AE102" i="17"/>
  <c r="AE103" i="17"/>
  <c r="AE105" i="17"/>
  <c r="AE106" i="17"/>
  <c r="AE109" i="17"/>
  <c r="AE110" i="17"/>
  <c r="AE111" i="17"/>
  <c r="AE113" i="17"/>
  <c r="AE117" i="17"/>
  <c r="AE118" i="17"/>
  <c r="AE121" i="17"/>
  <c r="AE125" i="17"/>
  <c r="AE129" i="17"/>
  <c r="AE130" i="17"/>
  <c r="AE131" i="17"/>
  <c r="AE133" i="17"/>
  <c r="AE134" i="17"/>
  <c r="AE135" i="17"/>
  <c r="AE137" i="17"/>
  <c r="AE138" i="17"/>
  <c r="AE141" i="17"/>
  <c r="AE142" i="17"/>
  <c r="AE143" i="17"/>
  <c r="AE145" i="17"/>
  <c r="AE149" i="17"/>
  <c r="AE150" i="17"/>
  <c r="AE153" i="17"/>
  <c r="AE154" i="17"/>
  <c r="AE155" i="17"/>
  <c r="AE157" i="17"/>
  <c r="AE161" i="17"/>
  <c r="AE162" i="17"/>
  <c r="AE163" i="17"/>
  <c r="AE165" i="17"/>
  <c r="AE166" i="17"/>
  <c r="AE167" i="17"/>
  <c r="AE169" i="17"/>
  <c r="AE170" i="17"/>
  <c r="AE173" i="17"/>
  <c r="AE174" i="17"/>
  <c r="AE175" i="17"/>
  <c r="AE177" i="17"/>
  <c r="AE181" i="17"/>
  <c r="AE182" i="17"/>
  <c r="AE185" i="17"/>
  <c r="AE186" i="17"/>
  <c r="AE187" i="17"/>
  <c r="AE189" i="17"/>
  <c r="AE193" i="17"/>
  <c r="AE194" i="17"/>
  <c r="AE195" i="17"/>
  <c r="AE197" i="17"/>
  <c r="AE198" i="17"/>
  <c r="AE199" i="17"/>
  <c r="AE201" i="17"/>
  <c r="AE202" i="17"/>
  <c r="AE205" i="17"/>
  <c r="AE206" i="17"/>
  <c r="AE207" i="17"/>
  <c r="AE209" i="17"/>
  <c r="AE213" i="17"/>
  <c r="AE214" i="17"/>
  <c r="AE217" i="17"/>
  <c r="AE218" i="17"/>
  <c r="AE219" i="17"/>
  <c r="AE221" i="17"/>
  <c r="AE225" i="17"/>
  <c r="AE229" i="17"/>
  <c r="AE230" i="17"/>
  <c r="AE231" i="17"/>
  <c r="AE233" i="17"/>
  <c r="AE234" i="17"/>
  <c r="AE237" i="17"/>
  <c r="AE241" i="17"/>
  <c r="AE245" i="17"/>
  <c r="AE249" i="17"/>
  <c r="AE253" i="17"/>
  <c r="AE254" i="17"/>
  <c r="AE257" i="17"/>
  <c r="AE258" i="17"/>
  <c r="AE259" i="17"/>
  <c r="AE261" i="17"/>
  <c r="AE265" i="17"/>
  <c r="AE269" i="17"/>
  <c r="AE273" i="17"/>
  <c r="AE277" i="17"/>
  <c r="AE281" i="17"/>
  <c r="AE282" i="17"/>
  <c r="AE283" i="17"/>
  <c r="AE285" i="17"/>
  <c r="AE286" i="17"/>
  <c r="AE289" i="17"/>
  <c r="AE290" i="17"/>
  <c r="AE291" i="17"/>
  <c r="AE293" i="17"/>
  <c r="AE297" i="17"/>
  <c r="AE298" i="17"/>
  <c r="AE301" i="17"/>
  <c r="AE305" i="17"/>
  <c r="AE309" i="17"/>
  <c r="AE313" i="17"/>
  <c r="AE314" i="17"/>
  <c r="AE315" i="17"/>
  <c r="AE317" i="17"/>
  <c r="AE318" i="17"/>
  <c r="AE321" i="17"/>
  <c r="AE322" i="17"/>
  <c r="AE325" i="17"/>
  <c r="AE329" i="17"/>
  <c r="AE333" i="17"/>
  <c r="AE334" i="17"/>
  <c r="AE335" i="17"/>
  <c r="AE337" i="17"/>
  <c r="AE341" i="17"/>
  <c r="AE342" i="17"/>
  <c r="AE343" i="17"/>
  <c r="AE345" i="17"/>
  <c r="AE346" i="17"/>
  <c r="AE347" i="17"/>
  <c r="AE349" i="17"/>
  <c r="AE350" i="17"/>
  <c r="AE353" i="17"/>
  <c r="AE354" i="17"/>
  <c r="AE355" i="17"/>
  <c r="AE357" i="17"/>
  <c r="AE361" i="17"/>
  <c r="AE362" i="17"/>
  <c r="AE365" i="17"/>
  <c r="AE369" i="17"/>
  <c r="AE373" i="17"/>
  <c r="AE374" i="17"/>
  <c r="AE377" i="17"/>
  <c r="AE378" i="17"/>
  <c r="AE381" i="17"/>
  <c r="AE385" i="17"/>
  <c r="AE386" i="17"/>
  <c r="AE387" i="17"/>
  <c r="AE389" i="17"/>
  <c r="AE393" i="17"/>
  <c r="AE397" i="17"/>
  <c r="AE398" i="17"/>
  <c r="AE401" i="17"/>
  <c r="AE402" i="17"/>
  <c r="S558" i="17"/>
  <c r="S563" i="17"/>
  <c r="S568" i="17"/>
  <c r="S573" i="17"/>
  <c r="S587" i="17"/>
  <c r="S592" i="17"/>
  <c r="S597" i="17"/>
  <c r="S602" i="17"/>
  <c r="S616" i="17"/>
  <c r="U640" i="17" s="1"/>
  <c r="S621" i="17"/>
  <c r="S626" i="17"/>
  <c r="S631" i="17"/>
  <c r="S645" i="17"/>
  <c r="S650" i="17"/>
  <c r="S655" i="17"/>
  <c r="S660" i="17"/>
  <c r="S674" i="17"/>
  <c r="S679" i="17"/>
  <c r="S684" i="17"/>
  <c r="U698" i="17" s="1"/>
  <c r="S689" i="17"/>
  <c r="S703" i="17"/>
  <c r="S708" i="17"/>
  <c r="S713" i="17"/>
  <c r="S718" i="17"/>
  <c r="S732" i="17"/>
  <c r="S737" i="17"/>
  <c r="S742" i="17"/>
  <c r="S747" i="17"/>
  <c r="S761" i="17"/>
  <c r="S766" i="17"/>
  <c r="S771" i="17"/>
  <c r="S776" i="17"/>
  <c r="S790" i="17"/>
  <c r="S795" i="17"/>
  <c r="S800" i="17"/>
  <c r="S805" i="17"/>
  <c r="S819" i="17"/>
  <c r="S824" i="17"/>
  <c r="U843" i="17" s="1"/>
  <c r="S829" i="17"/>
  <c r="S834" i="17"/>
  <c r="S848" i="17"/>
  <c r="S853" i="17"/>
  <c r="S858" i="17"/>
  <c r="U872" i="17" s="1"/>
  <c r="S863" i="17"/>
  <c r="S877" i="17"/>
  <c r="U901" i="17" s="1"/>
  <c r="S882" i="17"/>
  <c r="S887" i="17"/>
  <c r="S892" i="17"/>
  <c r="S906" i="17"/>
  <c r="S911" i="17"/>
  <c r="S916" i="17"/>
  <c r="S921" i="17"/>
  <c r="S935" i="17"/>
  <c r="U959" i="17" s="1"/>
  <c r="S940" i="17"/>
  <c r="S945" i="17"/>
  <c r="S950" i="17"/>
  <c r="S964" i="17"/>
  <c r="S969" i="17"/>
  <c r="S974" i="17"/>
  <c r="S979" i="17"/>
  <c r="S993" i="17"/>
  <c r="S998" i="17"/>
  <c r="S1003" i="17"/>
  <c r="S1008" i="17"/>
  <c r="S1022" i="17"/>
  <c r="S1027" i="17"/>
  <c r="S1032" i="17"/>
  <c r="S1037" i="17"/>
  <c r="S1051" i="17"/>
  <c r="S1056" i="17"/>
  <c r="S1061" i="17"/>
  <c r="S1066" i="17"/>
  <c r="S1080" i="17"/>
  <c r="S1085" i="17"/>
  <c r="S1090" i="17"/>
  <c r="S1095" i="17"/>
  <c r="U1104" i="17"/>
  <c r="S1109" i="17"/>
  <c r="S1114" i="17"/>
  <c r="S1119" i="17"/>
  <c r="S1124" i="17"/>
  <c r="S1138" i="17"/>
  <c r="S1143" i="17"/>
  <c r="S1148" i="17"/>
  <c r="S1153" i="17"/>
  <c r="S1167" i="17"/>
  <c r="S1172" i="17"/>
  <c r="S1177" i="17"/>
  <c r="S1182" i="17"/>
  <c r="S1196" i="17"/>
  <c r="S1201" i="17"/>
  <c r="S1206" i="17"/>
  <c r="S1211" i="17"/>
  <c r="S1225" i="17"/>
  <c r="S1230" i="17"/>
  <c r="S1235" i="17"/>
  <c r="S1240" i="17"/>
  <c r="U1249" i="17" s="1"/>
  <c r="S1254" i="17"/>
  <c r="S1259" i="17"/>
  <c r="S1264" i="17"/>
  <c r="S1269" i="17"/>
  <c r="S1283" i="17"/>
  <c r="S1288" i="17"/>
  <c r="S1293" i="17"/>
  <c r="S1298" i="17"/>
  <c r="S1312" i="17"/>
  <c r="U1336" i="17" s="1"/>
  <c r="S1317" i="17"/>
  <c r="S1322" i="17"/>
  <c r="S1327" i="17"/>
  <c r="S1341" i="17"/>
  <c r="S1346" i="17"/>
  <c r="S1351" i="17"/>
  <c r="S1356" i="17"/>
  <c r="S1370" i="17"/>
  <c r="S1375" i="17"/>
  <c r="S1380" i="17"/>
  <c r="U1394" i="17" s="1"/>
  <c r="S1385" i="17"/>
  <c r="S1399" i="17"/>
  <c r="S1404" i="17"/>
  <c r="S1409" i="17"/>
  <c r="S1414" i="17"/>
  <c r="S1428" i="17"/>
  <c r="S1433" i="17"/>
  <c r="S1438" i="17"/>
  <c r="S1443" i="17"/>
  <c r="S1457" i="17"/>
  <c r="S1462" i="17"/>
  <c r="S1467" i="17"/>
  <c r="S1472" i="17"/>
  <c r="U1481" i="17" s="1"/>
  <c r="S1486" i="17"/>
  <c r="S1491" i="17"/>
  <c r="S1496" i="17"/>
  <c r="S1501" i="17"/>
  <c r="S1515" i="17"/>
  <c r="U1539" i="17" s="1"/>
  <c r="S1520" i="17"/>
  <c r="S1525" i="17"/>
  <c r="S1530" i="17"/>
  <c r="S1544" i="17"/>
  <c r="U1568" i="17" s="1"/>
  <c r="S1549" i="17"/>
  <c r="S1554" i="17"/>
  <c r="S1559" i="17"/>
  <c r="S1573" i="17"/>
  <c r="S1578" i="17"/>
  <c r="S1583" i="17"/>
  <c r="S1588" i="17"/>
  <c r="S1602" i="17"/>
  <c r="S1607" i="17"/>
  <c r="S1612" i="17"/>
  <c r="S1617" i="17"/>
  <c r="S1631" i="17"/>
  <c r="S1636" i="17"/>
  <c r="S1641" i="17"/>
  <c r="S1646" i="17"/>
  <c r="S1660" i="17"/>
  <c r="U1684" i="17" s="1"/>
  <c r="S1665" i="17"/>
  <c r="S1670" i="17"/>
  <c r="S1675" i="17"/>
  <c r="S1689" i="17"/>
  <c r="S1694" i="17"/>
  <c r="S1699" i="17"/>
  <c r="S1704" i="17"/>
  <c r="S1718" i="17"/>
  <c r="U1742" i="17" s="1"/>
  <c r="S1723" i="17"/>
  <c r="S1728" i="17"/>
  <c r="S1733" i="17"/>
  <c r="S1747" i="17"/>
  <c r="S1752" i="17"/>
  <c r="S1757" i="17"/>
  <c r="S1762" i="17"/>
  <c r="U1771" i="17"/>
  <c r="S1776" i="17"/>
  <c r="S1781" i="17"/>
  <c r="S1786" i="17"/>
  <c r="S1791" i="17"/>
  <c r="U1800" i="17"/>
  <c r="S1805" i="17"/>
  <c r="S1810" i="17"/>
  <c r="S1815" i="17"/>
  <c r="S1820" i="17"/>
  <c r="S1834" i="17"/>
  <c r="S1839" i="17"/>
  <c r="S1844" i="17"/>
  <c r="S1849" i="17"/>
  <c r="S1863" i="17"/>
  <c r="S1868" i="17"/>
  <c r="S1873" i="17"/>
  <c r="S1878" i="17"/>
  <c r="S1892" i="17"/>
  <c r="S1897" i="17"/>
  <c r="S1902" i="17"/>
  <c r="S1907" i="17"/>
  <c r="S1921" i="17"/>
  <c r="S1926" i="17"/>
  <c r="S1931" i="17"/>
  <c r="S1936" i="17"/>
  <c r="S1950" i="17"/>
  <c r="S1955" i="17"/>
  <c r="S1960" i="17"/>
  <c r="S1965" i="17"/>
  <c r="S1979" i="17"/>
  <c r="S1984" i="17"/>
  <c r="S1989" i="17"/>
  <c r="U2003" i="17" s="1"/>
  <c r="S1994" i="17"/>
  <c r="S2008" i="17"/>
  <c r="S2013" i="17"/>
  <c r="U2032" i="17" s="1"/>
  <c r="S2018" i="17"/>
  <c r="S2023" i="17"/>
  <c r="S2037" i="17"/>
  <c r="S2042" i="17"/>
  <c r="S2047" i="17"/>
  <c r="S2052" i="17"/>
  <c r="S2066" i="17"/>
  <c r="S2071" i="17"/>
  <c r="S2076" i="17"/>
  <c r="S2081" i="17"/>
  <c r="U2090" i="17"/>
  <c r="S2095" i="17"/>
  <c r="S2100" i="17"/>
  <c r="S2105" i="17"/>
  <c r="S2110" i="17"/>
  <c r="S2124" i="17"/>
  <c r="S2129" i="17"/>
  <c r="S2134" i="17"/>
  <c r="S2139" i="17"/>
  <c r="S2153" i="17"/>
  <c r="S2158" i="17"/>
  <c r="S2163" i="17"/>
  <c r="S2168" i="17"/>
  <c r="S2182" i="17"/>
  <c r="S2187" i="17"/>
  <c r="S2192" i="17"/>
  <c r="S2197" i="17"/>
  <c r="S2211" i="17"/>
  <c r="S2216" i="17"/>
  <c r="S2221" i="17"/>
  <c r="S2226" i="17"/>
  <c r="U2235" i="17"/>
  <c r="S2240" i="17"/>
  <c r="S2245" i="17"/>
  <c r="S2250" i="17"/>
  <c r="U2264" i="17" s="1"/>
  <c r="S2255" i="17"/>
  <c r="S2269" i="17"/>
  <c r="S2274" i="17"/>
  <c r="S2279" i="17"/>
  <c r="S2284" i="17"/>
  <c r="S2298" i="17"/>
  <c r="U2322" i="17" s="1"/>
  <c r="S2303" i="17"/>
  <c r="S2308" i="17"/>
  <c r="S2313" i="17"/>
  <c r="S2327" i="17"/>
  <c r="S2332" i="17"/>
  <c r="S2337" i="17"/>
  <c r="S2342" i="17"/>
  <c r="S2356" i="17"/>
  <c r="U2380" i="17" s="1"/>
  <c r="S2361" i="17"/>
  <c r="S2366" i="17"/>
  <c r="S2371" i="17"/>
  <c r="S2385" i="17"/>
  <c r="S2390" i="17"/>
  <c r="S2395" i="17"/>
  <c r="S2400" i="17"/>
  <c r="S2414" i="17"/>
  <c r="U2438" i="17" s="1"/>
  <c r="S2419" i="17"/>
  <c r="S2424" i="17"/>
  <c r="S2429" i="17"/>
  <c r="S2443" i="17"/>
  <c r="S2448" i="17"/>
  <c r="S2453" i="17"/>
  <c r="S2458" i="17"/>
  <c r="U2467" i="17"/>
  <c r="S2472" i="17"/>
  <c r="S2477" i="17"/>
  <c r="S2482" i="17"/>
  <c r="S2487" i="17"/>
  <c r="U2496" i="17"/>
  <c r="S2501" i="17"/>
  <c r="S2506" i="17"/>
  <c r="S2511" i="17"/>
  <c r="S2516" i="17"/>
  <c r="S2530" i="17"/>
  <c r="U2554" i="17" s="1"/>
  <c r="S2535" i="17"/>
  <c r="S2540" i="17"/>
  <c r="S2545" i="17"/>
  <c r="S2559" i="17"/>
  <c r="S2564" i="17"/>
  <c r="S2569" i="17"/>
  <c r="S2574" i="17"/>
  <c r="S2588" i="17"/>
  <c r="S2593" i="17"/>
  <c r="S2598" i="17"/>
  <c r="S2603" i="17"/>
  <c r="S2617" i="17"/>
  <c r="S2622" i="17"/>
  <c r="S2627" i="17"/>
  <c r="S2632" i="17"/>
  <c r="S2646" i="17"/>
  <c r="S2651" i="17"/>
  <c r="S2656" i="17"/>
  <c r="S2661" i="17"/>
  <c r="S2675" i="17"/>
  <c r="U2699" i="17" s="1"/>
  <c r="S2680" i="17"/>
  <c r="S2685" i="17"/>
  <c r="S2690" i="17"/>
  <c r="S2704" i="17"/>
  <c r="S2709" i="17"/>
  <c r="S2714" i="17"/>
  <c r="S2719" i="17"/>
  <c r="U2728" i="17"/>
  <c r="S2733" i="17"/>
  <c r="S2738" i="17"/>
  <c r="U2757" i="17" s="1"/>
  <c r="S2743" i="17"/>
  <c r="S2748" i="17"/>
  <c r="S2762" i="17"/>
  <c r="U2786" i="17" s="1"/>
  <c r="S2767" i="17"/>
  <c r="S2772" i="17"/>
  <c r="S2777" i="17"/>
  <c r="S2791" i="17"/>
  <c r="S2796" i="17"/>
  <c r="S2801" i="17"/>
  <c r="S2806" i="17"/>
  <c r="S2820" i="17"/>
  <c r="S2825" i="17"/>
  <c r="S2830" i="17"/>
  <c r="S2835" i="17"/>
  <c r="S2849" i="17"/>
  <c r="S2854" i="17"/>
  <c r="S2859" i="17"/>
  <c r="S2864" i="17"/>
  <c r="S2878" i="17"/>
  <c r="S2883" i="17"/>
  <c r="S2888" i="17"/>
  <c r="S2893" i="17"/>
  <c r="BA78" i="34" l="1"/>
  <c r="BA70" i="34"/>
  <c r="BA62" i="34"/>
  <c r="BA54" i="34"/>
  <c r="BA72" i="9"/>
  <c r="BA64" i="9"/>
  <c r="BA56" i="9"/>
  <c r="BA53" i="34"/>
  <c r="BA55" i="9"/>
  <c r="BA77" i="34"/>
  <c r="BA69" i="34"/>
  <c r="BA61" i="34"/>
  <c r="BA79" i="9"/>
  <c r="BA76" i="34"/>
  <c r="BA68" i="34"/>
  <c r="BA60" i="34"/>
  <c r="BA52" i="34"/>
  <c r="BA78" i="9"/>
  <c r="BA70" i="9"/>
  <c r="BA62" i="9"/>
  <c r="BA54" i="9"/>
  <c r="BA53" i="9"/>
  <c r="BA63" i="9"/>
  <c r="BA75" i="34"/>
  <c r="BA67" i="34"/>
  <c r="BA59" i="34"/>
  <c r="BA51" i="34"/>
  <c r="BA77" i="9"/>
  <c r="BA69" i="9"/>
  <c r="BA61" i="9"/>
  <c r="BA74" i="34"/>
  <c r="BA66" i="34"/>
  <c r="BA58" i="34"/>
  <c r="BA76" i="9"/>
  <c r="BA68" i="9"/>
  <c r="BA60" i="9"/>
  <c r="BA52" i="9"/>
  <c r="BA51" i="9"/>
  <c r="BA58" i="9"/>
  <c r="BA55" i="34"/>
  <c r="BA73" i="34"/>
  <c r="BA65" i="34"/>
  <c r="BA57" i="34"/>
  <c r="BA75" i="9"/>
  <c r="BA67" i="9"/>
  <c r="BA59" i="9"/>
  <c r="BA63" i="34"/>
  <c r="BA57" i="9"/>
  <c r="BA72" i="34"/>
  <c r="BA64" i="34"/>
  <c r="BA56" i="34"/>
  <c r="BA74" i="9"/>
  <c r="BA66" i="9"/>
  <c r="BA73" i="9"/>
  <c r="BA71" i="9"/>
  <c r="BA79" i="34"/>
  <c r="BA71" i="34"/>
  <c r="BA65" i="9"/>
  <c r="S2899" i="32"/>
  <c r="S2898" i="32"/>
  <c r="U2525" i="33"/>
  <c r="U1829" i="33"/>
  <c r="U727" i="33"/>
  <c r="AB349" i="33"/>
  <c r="Z349" i="33"/>
  <c r="AA349" i="33"/>
  <c r="AE350" i="33"/>
  <c r="AC349" i="33"/>
  <c r="AD349" i="33"/>
  <c r="AA317" i="33"/>
  <c r="AB317" i="33"/>
  <c r="AE318" i="33"/>
  <c r="AC317" i="33"/>
  <c r="AD317" i="33"/>
  <c r="Z297" i="33"/>
  <c r="AC297" i="33"/>
  <c r="AE298" i="33"/>
  <c r="AA297" i="33"/>
  <c r="Z290" i="33"/>
  <c r="AD290" i="33"/>
  <c r="AE291" i="33"/>
  <c r="AA290" i="33"/>
  <c r="AB290" i="33"/>
  <c r="U2061" i="33"/>
  <c r="AD284" i="33"/>
  <c r="U2003" i="33"/>
  <c r="AD276" i="33"/>
  <c r="U1945" i="33"/>
  <c r="AD268" i="33"/>
  <c r="U1365" i="33"/>
  <c r="AD188" i="33"/>
  <c r="AD348" i="33"/>
  <c r="Z317" i="33"/>
  <c r="Z273" i="33"/>
  <c r="AD273" i="33"/>
  <c r="AE274" i="33"/>
  <c r="U2206" i="33"/>
  <c r="U1510" i="33"/>
  <c r="U1075" i="33"/>
  <c r="AD148" i="33"/>
  <c r="U901" i="33"/>
  <c r="AD124" i="33"/>
  <c r="U843" i="33"/>
  <c r="AD116" i="33"/>
  <c r="U669" i="33"/>
  <c r="AD92" i="33"/>
  <c r="U611" i="33"/>
  <c r="AD84" i="33"/>
  <c r="AD316" i="33"/>
  <c r="AA306" i="33"/>
  <c r="Z306" i="33"/>
  <c r="AB297" i="33"/>
  <c r="AC273" i="33"/>
  <c r="AA253" i="33"/>
  <c r="AB253" i="33"/>
  <c r="AC253" i="33"/>
  <c r="AE254" i="33"/>
  <c r="AD253" i="33"/>
  <c r="AA221" i="33"/>
  <c r="Z221" i="33"/>
  <c r="AD221" i="33"/>
  <c r="U2786" i="33"/>
  <c r="AD384" i="33"/>
  <c r="AD286" i="33"/>
  <c r="Z286" i="33"/>
  <c r="AA286" i="33"/>
  <c r="AB286" i="33"/>
  <c r="AB173" i="33"/>
  <c r="Z173" i="33"/>
  <c r="AE174" i="33"/>
  <c r="AA173" i="33"/>
  <c r="AD173" i="33"/>
  <c r="AD134" i="33"/>
  <c r="AB113" i="33"/>
  <c r="AA113" i="33"/>
  <c r="U1423" i="33"/>
  <c r="AD198" i="33"/>
  <c r="AE294" i="33"/>
  <c r="AA293" i="33"/>
  <c r="AB293" i="33"/>
  <c r="AC293" i="33"/>
  <c r="AD293" i="33"/>
  <c r="U2757" i="33"/>
  <c r="U2728" i="33"/>
  <c r="AD376" i="33"/>
  <c r="U2612" i="33"/>
  <c r="AD360" i="33"/>
  <c r="U2032" i="33"/>
  <c r="AB381" i="33"/>
  <c r="AA381" i="33"/>
  <c r="AE382" i="33"/>
  <c r="Z199" i="33"/>
  <c r="AB199" i="33"/>
  <c r="AC199" i="33"/>
  <c r="AD199" i="33"/>
  <c r="U872" i="33"/>
  <c r="AD121" i="33"/>
  <c r="Z381" i="33"/>
  <c r="AA363" i="33"/>
  <c r="Z363" i="33"/>
  <c r="Z266" i="33"/>
  <c r="AD266" i="33"/>
  <c r="AE267" i="33"/>
  <c r="U2583" i="33"/>
  <c r="U1133" i="33"/>
  <c r="U988" i="33"/>
  <c r="AD136" i="33"/>
  <c r="U930" i="33"/>
  <c r="AD128" i="33"/>
  <c r="Z369" i="33"/>
  <c r="AC369" i="33"/>
  <c r="AE370" i="33"/>
  <c r="Z370" i="33" s="1"/>
  <c r="Z362" i="33"/>
  <c r="AC362" i="33"/>
  <c r="AD362" i="33"/>
  <c r="AC266" i="33"/>
  <c r="AA214" i="33"/>
  <c r="Z214" i="33"/>
  <c r="AD214" i="33"/>
  <c r="AE138" i="33"/>
  <c r="Z138" i="33" s="1"/>
  <c r="Z137" i="33"/>
  <c r="AA137" i="33"/>
  <c r="AB137" i="33"/>
  <c r="AC137" i="33"/>
  <c r="AD137" i="33"/>
  <c r="AD117" i="33"/>
  <c r="AE118" i="33"/>
  <c r="AB117" i="33"/>
  <c r="AC117" i="33"/>
  <c r="AC106" i="33"/>
  <c r="AA106" i="33"/>
  <c r="AB106" i="33"/>
  <c r="AB357" i="33"/>
  <c r="AE330" i="33"/>
  <c r="AB325" i="33"/>
  <c r="Z285" i="33"/>
  <c r="Z261" i="33"/>
  <c r="AB257" i="33"/>
  <c r="AB238" i="33"/>
  <c r="AB233" i="33"/>
  <c r="AD217" i="33"/>
  <c r="AB206" i="33"/>
  <c r="AA201" i="33"/>
  <c r="Z198" i="33"/>
  <c r="AC181" i="33"/>
  <c r="AE170" i="33"/>
  <c r="AC170" i="33" s="1"/>
  <c r="AE142" i="33"/>
  <c r="AA142" i="33" s="1"/>
  <c r="AB134" i="33"/>
  <c r="AA109" i="33"/>
  <c r="AE102" i="33"/>
  <c r="AB394" i="33"/>
  <c r="AD389" i="33"/>
  <c r="AA357" i="33"/>
  <c r="AB353" i="33"/>
  <c r="AB321" i="33"/>
  <c r="AE258" i="33"/>
  <c r="AA257" i="33"/>
  <c r="AA233" i="33"/>
  <c r="AB229" i="33"/>
  <c r="Z201" i="33"/>
  <c r="AB181" i="33"/>
  <c r="AA177" i="33"/>
  <c r="AA134" i="33"/>
  <c r="Z109" i="33"/>
  <c r="AB85" i="33"/>
  <c r="AB401" i="33"/>
  <c r="AA397" i="33"/>
  <c r="Z394" i="33"/>
  <c r="AA353" i="33"/>
  <c r="Z345" i="33"/>
  <c r="AD289" i="33"/>
  <c r="AC265" i="33"/>
  <c r="AE262" i="33"/>
  <c r="AE207" i="33"/>
  <c r="AE186" i="33"/>
  <c r="Z181" i="33"/>
  <c r="AE154" i="33"/>
  <c r="AE135" i="33"/>
  <c r="AA135" i="33" s="1"/>
  <c r="Z134" i="33"/>
  <c r="AE122" i="33"/>
  <c r="Z401" i="33"/>
  <c r="Z313" i="33"/>
  <c r="AD133" i="33"/>
  <c r="AE90" i="33"/>
  <c r="Z90" i="33" s="1"/>
  <c r="AD101" i="33"/>
  <c r="AB393" i="33"/>
  <c r="AA385" i="33"/>
  <c r="AD357" i="33"/>
  <c r="AB329" i="33"/>
  <c r="AD325" i="33"/>
  <c r="Z289" i="33"/>
  <c r="AD257" i="33"/>
  <c r="AD233" i="33"/>
  <c r="AD206" i="33"/>
  <c r="Z165" i="33"/>
  <c r="AD149" i="33"/>
  <c r="AA141" i="33"/>
  <c r="AA133" i="33"/>
  <c r="Z121" i="33"/>
  <c r="AB101" i="33"/>
  <c r="AC89" i="33"/>
  <c r="AD86" i="33"/>
  <c r="AA377" i="33"/>
  <c r="AB377" i="33"/>
  <c r="AC377" i="33"/>
  <c r="AE378" i="33"/>
  <c r="AD377" i="33"/>
  <c r="Z377" i="33"/>
  <c r="Z365" i="33"/>
  <c r="AA365" i="33"/>
  <c r="AD365" i="33"/>
  <c r="Z358" i="33"/>
  <c r="AA358" i="33"/>
  <c r="AB358" i="33"/>
  <c r="AC358" i="33"/>
  <c r="AE359" i="33"/>
  <c r="AD358" i="33"/>
  <c r="Z326" i="33"/>
  <c r="AA326" i="33"/>
  <c r="AB326" i="33"/>
  <c r="AC326" i="33"/>
  <c r="AE327" i="33"/>
  <c r="AD326" i="33"/>
  <c r="AD397" i="33"/>
  <c r="Z391" i="33"/>
  <c r="AA391" i="33"/>
  <c r="AB391" i="33"/>
  <c r="AC391" i="33"/>
  <c r="Z262" i="33"/>
  <c r="AA262" i="33"/>
  <c r="AB262" i="33"/>
  <c r="AC262" i="33"/>
  <c r="AE263" i="33"/>
  <c r="AD262" i="33"/>
  <c r="Z186" i="33"/>
  <c r="AA186" i="33"/>
  <c r="AB186" i="33"/>
  <c r="AC186" i="33"/>
  <c r="AE187" i="33"/>
  <c r="AD186" i="33"/>
  <c r="AD401" i="33"/>
  <c r="AE398" i="33"/>
  <c r="AC397" i="33"/>
  <c r="AD394" i="33"/>
  <c r="AD391" i="33"/>
  <c r="Z373" i="33"/>
  <c r="AA373" i="33"/>
  <c r="AB373" i="33"/>
  <c r="AC373" i="33"/>
  <c r="AE374" i="33"/>
  <c r="AB365" i="33"/>
  <c r="Z333" i="33"/>
  <c r="AA333" i="33"/>
  <c r="AB333" i="33"/>
  <c r="AC333" i="33"/>
  <c r="AE334" i="33"/>
  <c r="AD333" i="33"/>
  <c r="Z301" i="33"/>
  <c r="AA301" i="33"/>
  <c r="AB301" i="33"/>
  <c r="AC301" i="33"/>
  <c r="AE302" i="33"/>
  <c r="AD301" i="33"/>
  <c r="Z294" i="33"/>
  <c r="AA294" i="33"/>
  <c r="AB294" i="33"/>
  <c r="AC294" i="33"/>
  <c r="AE295" i="33"/>
  <c r="AD294" i="33"/>
  <c r="AE402" i="33"/>
  <c r="AC401" i="33"/>
  <c r="AB397" i="33"/>
  <c r="AE395" i="33"/>
  <c r="AC394" i="33"/>
  <c r="Z390" i="33"/>
  <c r="AA390" i="33"/>
  <c r="AE371" i="33"/>
  <c r="AB241" i="33"/>
  <c r="AD241" i="33"/>
  <c r="Z241" i="33"/>
  <c r="AE242" i="33"/>
  <c r="AA241" i="33"/>
  <c r="AC241" i="33"/>
  <c r="Z269" i="33"/>
  <c r="AA269" i="33"/>
  <c r="AB269" i="33"/>
  <c r="AC269" i="33"/>
  <c r="AE270" i="33"/>
  <c r="AD269" i="33"/>
  <c r="Z161" i="33"/>
  <c r="AA161" i="33"/>
  <c r="AB161" i="33"/>
  <c r="AC161" i="33"/>
  <c r="AE162" i="33"/>
  <c r="AD161" i="33"/>
  <c r="AC390" i="33"/>
  <c r="Z287" i="33"/>
  <c r="AA287" i="33"/>
  <c r="AB287" i="33"/>
  <c r="AC287" i="33"/>
  <c r="AD287" i="33"/>
  <c r="Z218" i="33"/>
  <c r="AA218" i="33"/>
  <c r="AB218" i="33"/>
  <c r="AC218" i="33"/>
  <c r="AE219" i="33"/>
  <c r="AD218" i="33"/>
  <c r="Z366" i="33"/>
  <c r="AA366" i="33"/>
  <c r="AB366" i="33"/>
  <c r="AC366" i="33"/>
  <c r="AE367" i="33"/>
  <c r="Z225" i="33"/>
  <c r="AA225" i="33"/>
  <c r="AB225" i="33"/>
  <c r="AC225" i="33"/>
  <c r="AE226" i="33"/>
  <c r="AD225" i="33"/>
  <c r="Z193" i="33"/>
  <c r="AA193" i="33"/>
  <c r="AB193" i="33"/>
  <c r="AC193" i="33"/>
  <c r="AE194" i="33"/>
  <c r="AD193" i="33"/>
  <c r="AD341" i="33"/>
  <c r="AD309" i="33"/>
  <c r="AD277" i="33"/>
  <c r="AB369" i="33"/>
  <c r="AD363" i="33"/>
  <c r="AB362" i="33"/>
  <c r="AD345" i="33"/>
  <c r="AE342" i="33"/>
  <c r="AC341" i="33"/>
  <c r="AD338" i="33"/>
  <c r="AB337" i="33"/>
  <c r="AB330" i="33"/>
  <c r="AD313" i="33"/>
  <c r="AE310" i="33"/>
  <c r="AC309" i="33"/>
  <c r="AD306" i="33"/>
  <c r="AB305" i="33"/>
  <c r="AB298" i="33"/>
  <c r="AB291" i="33"/>
  <c r="AD281" i="33"/>
  <c r="AE278" i="33"/>
  <c r="AC277" i="33"/>
  <c r="AD274" i="33"/>
  <c r="AB273" i="33"/>
  <c r="AD267" i="33"/>
  <c r="AB266" i="33"/>
  <c r="AD249" i="33"/>
  <c r="AE246" i="33"/>
  <c r="AC245" i="33"/>
  <c r="Z122" i="33"/>
  <c r="AA122" i="33"/>
  <c r="AB122" i="33"/>
  <c r="AC122" i="33"/>
  <c r="AE123" i="33"/>
  <c r="AD122" i="33"/>
  <c r="AD381" i="33"/>
  <c r="AA369" i="33"/>
  <c r="AC363" i="33"/>
  <c r="AA362" i="33"/>
  <c r="AE346" i="33"/>
  <c r="AC345" i="33"/>
  <c r="AB341" i="33"/>
  <c r="AE339" i="33"/>
  <c r="AC338" i="33"/>
  <c r="AA337" i="33"/>
  <c r="AA330" i="33"/>
  <c r="AE314" i="33"/>
  <c r="AC313" i="33"/>
  <c r="AB309" i="33"/>
  <c r="AE307" i="33"/>
  <c r="AC306" i="33"/>
  <c r="AA305" i="33"/>
  <c r="AA298" i="33"/>
  <c r="AA291" i="33"/>
  <c r="AE282" i="33"/>
  <c r="AC281" i="33"/>
  <c r="AB277" i="33"/>
  <c r="AE275" i="33"/>
  <c r="AC274" i="33"/>
  <c r="AA273" i="33"/>
  <c r="AC267" i="33"/>
  <c r="AA266" i="33"/>
  <c r="AE250" i="33"/>
  <c r="AC249" i="33"/>
  <c r="AB245" i="33"/>
  <c r="AC381" i="33"/>
  <c r="AB363" i="33"/>
  <c r="AD353" i="33"/>
  <c r="AB345" i="33"/>
  <c r="AA341" i="33"/>
  <c r="AB338" i="33"/>
  <c r="AD321" i="33"/>
  <c r="AB313" i="33"/>
  <c r="AA309" i="33"/>
  <c r="AB306" i="33"/>
  <c r="AB281" i="33"/>
  <c r="AA277" i="33"/>
  <c r="AB274" i="33"/>
  <c r="AB267" i="33"/>
  <c r="AB249" i="33"/>
  <c r="Z245" i="33"/>
  <c r="Z129" i="33"/>
  <c r="AA129" i="33"/>
  <c r="AB129" i="33"/>
  <c r="AC129" i="33"/>
  <c r="AE130" i="33"/>
  <c r="AD129" i="33"/>
  <c r="Z97" i="33"/>
  <c r="AA97" i="33"/>
  <c r="AB97" i="33"/>
  <c r="AC97" i="33"/>
  <c r="AE98" i="33"/>
  <c r="AD97" i="33"/>
  <c r="AE386" i="33"/>
  <c r="AE354" i="33"/>
  <c r="AE322" i="33"/>
  <c r="Z154" i="33"/>
  <c r="AA154" i="33"/>
  <c r="AB154" i="33"/>
  <c r="AC154" i="33"/>
  <c r="AE155" i="33"/>
  <c r="AD154" i="33"/>
  <c r="AA238" i="33"/>
  <c r="Z234" i="33"/>
  <c r="AE222" i="33"/>
  <c r="AC221" i="33"/>
  <c r="AB217" i="33"/>
  <c r="AE215" i="33"/>
  <c r="AC214" i="33"/>
  <c r="AA213" i="33"/>
  <c r="Z209" i="33"/>
  <c r="AC207" i="33"/>
  <c r="AA206" i="33"/>
  <c r="Z202" i="33"/>
  <c r="AA199" i="33"/>
  <c r="AE190" i="33"/>
  <c r="AC189" i="33"/>
  <c r="AB185" i="33"/>
  <c r="AE183" i="33"/>
  <c r="AC182" i="33"/>
  <c r="Z177" i="33"/>
  <c r="Z170" i="33"/>
  <c r="AE158" i="33"/>
  <c r="AC157" i="33"/>
  <c r="AB153" i="33"/>
  <c r="AE151" i="33"/>
  <c r="AC150" i="33"/>
  <c r="AA149" i="33"/>
  <c r="Z145" i="33"/>
  <c r="AE126" i="33"/>
  <c r="AC125" i="33"/>
  <c r="AB121" i="33"/>
  <c r="AE119" i="33"/>
  <c r="AC118" i="33"/>
  <c r="AA117" i="33"/>
  <c r="Z113" i="33"/>
  <c r="Z106" i="33"/>
  <c r="AE94" i="33"/>
  <c r="AC93" i="33"/>
  <c r="AB89" i="33"/>
  <c r="AE87" i="33"/>
  <c r="AC86" i="33"/>
  <c r="AA85" i="33"/>
  <c r="Z238" i="33"/>
  <c r="AD229" i="33"/>
  <c r="AB221" i="33"/>
  <c r="AA217" i="33"/>
  <c r="AB214" i="33"/>
  <c r="AB207" i="33"/>
  <c r="AB189" i="33"/>
  <c r="AA185" i="33"/>
  <c r="AB182" i="33"/>
  <c r="AB157" i="33"/>
  <c r="AA153" i="33"/>
  <c r="AB150" i="33"/>
  <c r="Z149" i="33"/>
  <c r="AB125" i="33"/>
  <c r="AB118" i="33"/>
  <c r="Z117" i="33"/>
  <c r="AB93" i="33"/>
  <c r="AB86" i="33"/>
  <c r="Z85" i="33"/>
  <c r="AE230" i="33"/>
  <c r="Z217" i="33"/>
  <c r="AD201" i="33"/>
  <c r="AD169" i="33"/>
  <c r="AE166" i="33"/>
  <c r="AA125" i="33"/>
  <c r="AA93" i="33"/>
  <c r="AD234" i="33"/>
  <c r="AD209" i="33"/>
  <c r="AD202" i="33"/>
  <c r="AD177" i="33"/>
  <c r="AC173" i="33"/>
  <c r="AD170" i="33"/>
  <c r="AB169" i="33"/>
  <c r="AD145" i="33"/>
  <c r="AD113" i="33"/>
  <c r="AE110" i="33"/>
  <c r="AC109" i="33"/>
  <c r="AD106" i="33"/>
  <c r="AC102" i="33"/>
  <c r="AE235" i="33"/>
  <c r="AC234" i="33"/>
  <c r="AE210" i="33"/>
  <c r="AC209" i="33"/>
  <c r="AE203" i="33"/>
  <c r="AC202" i="33"/>
  <c r="AE178" i="33"/>
  <c r="AC177" i="33"/>
  <c r="AE171" i="33"/>
  <c r="AE146" i="33"/>
  <c r="AC145" i="33"/>
  <c r="AC138" i="33"/>
  <c r="AE114" i="33"/>
  <c r="AC113" i="33"/>
  <c r="AE107" i="33"/>
  <c r="AD85" i="33"/>
  <c r="AE239" i="33"/>
  <c r="U2554" i="33"/>
  <c r="U2496" i="33"/>
  <c r="U1974" i="33"/>
  <c r="U1771" i="33"/>
  <c r="U1713" i="33"/>
  <c r="U1191" i="33"/>
  <c r="U756" i="33"/>
  <c r="U698" i="33"/>
  <c r="U640" i="33"/>
  <c r="U2873" i="33"/>
  <c r="U2815" i="33"/>
  <c r="U2380" i="33"/>
  <c r="U2322" i="33"/>
  <c r="U2264" i="33"/>
  <c r="U1742" i="33"/>
  <c r="U1539" i="33"/>
  <c r="U1481" i="33"/>
  <c r="U959" i="33"/>
  <c r="U2148" i="33"/>
  <c r="U2090" i="33"/>
  <c r="U1307" i="33"/>
  <c r="U1249" i="33"/>
  <c r="U2699" i="33"/>
  <c r="U2641" i="33"/>
  <c r="U2351" i="33"/>
  <c r="U1916" i="33"/>
  <c r="U1858" i="33"/>
  <c r="U1800" i="33"/>
  <c r="U1278" i="33"/>
  <c r="U1017" i="33"/>
  <c r="U2670" i="33"/>
  <c r="U1684" i="33"/>
  <c r="U1626" i="33"/>
  <c r="U1568" i="33"/>
  <c r="U1046" i="33"/>
  <c r="U785" i="33"/>
  <c r="U2467" i="33"/>
  <c r="U2409" i="33"/>
  <c r="U1887" i="33"/>
  <c r="U1452" i="33"/>
  <c r="U1394" i="33"/>
  <c r="U1336" i="33"/>
  <c r="U814" i="33"/>
  <c r="U2438" i="33"/>
  <c r="U2235" i="33"/>
  <c r="U2177" i="33"/>
  <c r="U1655" i="33"/>
  <c r="U1220" i="33"/>
  <c r="U1162" i="33"/>
  <c r="U1104" i="33"/>
  <c r="AD250" i="32"/>
  <c r="U814" i="32"/>
  <c r="AE386" i="32"/>
  <c r="AB297" i="32"/>
  <c r="AC281" i="32"/>
  <c r="AC277" i="32"/>
  <c r="AE266" i="32"/>
  <c r="Z266" i="32" s="1"/>
  <c r="AB261" i="32"/>
  <c r="AA249" i="32"/>
  <c r="AA229" i="32"/>
  <c r="AB225" i="32"/>
  <c r="AE222" i="32"/>
  <c r="AE223" i="32" s="1"/>
  <c r="AC223" i="32" s="1"/>
  <c r="AE174" i="32"/>
  <c r="AD390" i="32"/>
  <c r="AC250" i="32"/>
  <c r="AC221" i="32"/>
  <c r="AA217" i="32"/>
  <c r="AC101" i="32"/>
  <c r="AB277" i="32"/>
  <c r="U2351" i="32"/>
  <c r="U1829" i="32"/>
  <c r="U1597" i="32"/>
  <c r="AC393" i="32"/>
  <c r="AB250" i="32"/>
  <c r="AB221" i="32"/>
  <c r="AE190" i="32"/>
  <c r="AB190" i="32" s="1"/>
  <c r="AC141" i="32"/>
  <c r="AE110" i="32"/>
  <c r="U1626" i="32"/>
  <c r="Z281" i="32"/>
  <c r="AA261" i="32"/>
  <c r="U1887" i="32"/>
  <c r="AA393" i="32"/>
  <c r="Z250" i="32"/>
  <c r="AE230" i="32"/>
  <c r="AE231" i="32" s="1"/>
  <c r="AA221" i="32"/>
  <c r="AD277" i="32"/>
  <c r="U1365" i="32"/>
  <c r="U1191" i="32"/>
  <c r="AD227" i="32"/>
  <c r="U2670" i="32"/>
  <c r="U2438" i="32"/>
  <c r="U2206" i="32"/>
  <c r="AD221" i="32"/>
  <c r="AD173" i="32"/>
  <c r="AE282" i="32"/>
  <c r="AC282" i="32" s="1"/>
  <c r="AE278" i="32"/>
  <c r="Z278" i="32" s="1"/>
  <c r="AE262" i="32"/>
  <c r="AB262" i="32" s="1"/>
  <c r="AC229" i="32"/>
  <c r="U1916" i="32"/>
  <c r="AD264" i="32"/>
  <c r="U2699" i="32"/>
  <c r="AD372" i="32"/>
  <c r="U2641" i="32"/>
  <c r="AD364" i="32"/>
  <c r="U2119" i="32"/>
  <c r="U1684" i="32"/>
  <c r="AD232" i="32"/>
  <c r="U1568" i="32"/>
  <c r="U1394" i="32"/>
  <c r="AD193" i="32"/>
  <c r="U843" i="32"/>
  <c r="AD116" i="32"/>
  <c r="U785" i="32"/>
  <c r="AD108" i="32"/>
  <c r="Z85" i="32"/>
  <c r="AD85" i="32"/>
  <c r="AC85" i="32"/>
  <c r="AB85" i="32"/>
  <c r="AA377" i="32"/>
  <c r="Z377" i="32"/>
  <c r="AB377" i="32"/>
  <c r="AD377" i="32"/>
  <c r="U2873" i="32"/>
  <c r="AD396" i="32"/>
  <c r="U1800" i="32"/>
  <c r="AD249" i="32"/>
  <c r="U2467" i="32"/>
  <c r="U2409" i="32"/>
  <c r="AD332" i="32"/>
  <c r="U1510" i="32"/>
  <c r="U1452" i="32"/>
  <c r="AD200" i="32"/>
  <c r="U1336" i="32"/>
  <c r="U1162" i="32"/>
  <c r="U611" i="32"/>
  <c r="AB349" i="32"/>
  <c r="Z349" i="32"/>
  <c r="AA349" i="32"/>
  <c r="AD222" i="32"/>
  <c r="AA222" i="32"/>
  <c r="AB222" i="32"/>
  <c r="AC222" i="32"/>
  <c r="AD161" i="32"/>
  <c r="Z102" i="32"/>
  <c r="AD102" i="32"/>
  <c r="AE103" i="32"/>
  <c r="AB157" i="32"/>
  <c r="AE158" i="32"/>
  <c r="Z157" i="32"/>
  <c r="AA157" i="32"/>
  <c r="U2235" i="32"/>
  <c r="AD308" i="32"/>
  <c r="U2177" i="32"/>
  <c r="U1655" i="32"/>
  <c r="U1278" i="32"/>
  <c r="AD176" i="32"/>
  <c r="U1220" i="32"/>
  <c r="AD168" i="32"/>
  <c r="U1104" i="32"/>
  <c r="AD197" i="32"/>
  <c r="AE198" i="32"/>
  <c r="AA197" i="32"/>
  <c r="AB197" i="32"/>
  <c r="AC197" i="32"/>
  <c r="AD165" i="32"/>
  <c r="AC165" i="32"/>
  <c r="AE166" i="32"/>
  <c r="AA165" i="32"/>
  <c r="AD148" i="32"/>
  <c r="U1858" i="32"/>
  <c r="AD256" i="32"/>
  <c r="U1017" i="32"/>
  <c r="AD140" i="32"/>
  <c r="AD293" i="32"/>
  <c r="AE294" i="32"/>
  <c r="Z294" i="32" s="1"/>
  <c r="Z293" i="32"/>
  <c r="AA293" i="32"/>
  <c r="AB293" i="32"/>
  <c r="AC293" i="32"/>
  <c r="AB278" i="32"/>
  <c r="AA278" i="32"/>
  <c r="U2844" i="32"/>
  <c r="U2786" i="32"/>
  <c r="AD384" i="32"/>
  <c r="U2728" i="32"/>
  <c r="U2003" i="32"/>
  <c r="AD276" i="32"/>
  <c r="U1945" i="32"/>
  <c r="AD268" i="32"/>
  <c r="U1423" i="32"/>
  <c r="U1133" i="32"/>
  <c r="U1046" i="32"/>
  <c r="U988" i="32"/>
  <c r="AD136" i="32"/>
  <c r="U930" i="32"/>
  <c r="AD128" i="32"/>
  <c r="U872" i="32"/>
  <c r="AD121" i="32"/>
  <c r="AD97" i="32"/>
  <c r="AB97" i="32"/>
  <c r="AA97" i="32"/>
  <c r="Z97" i="32"/>
  <c r="AB381" i="32"/>
  <c r="Z381" i="32"/>
  <c r="AA381" i="32"/>
  <c r="AC353" i="32"/>
  <c r="AD353" i="32"/>
  <c r="Z353" i="32"/>
  <c r="AA353" i="32"/>
  <c r="AD325" i="32"/>
  <c r="AC325" i="32"/>
  <c r="AE326" i="32"/>
  <c r="Z325" i="32"/>
  <c r="AA325" i="32"/>
  <c r="AB165" i="32"/>
  <c r="AD131" i="32"/>
  <c r="U2757" i="32"/>
  <c r="U2612" i="32"/>
  <c r="U2554" i="32"/>
  <c r="AD352" i="32"/>
  <c r="U2496" i="32"/>
  <c r="U1974" i="32"/>
  <c r="U1771" i="32"/>
  <c r="AD244" i="32"/>
  <c r="U1713" i="32"/>
  <c r="AD236" i="32"/>
  <c r="U901" i="32"/>
  <c r="U756" i="32"/>
  <c r="U698" i="32"/>
  <c r="AD96" i="32"/>
  <c r="U640" i="32"/>
  <c r="Z93" i="32"/>
  <c r="AD93" i="32"/>
  <c r="AC93" i="32"/>
  <c r="AB93" i="32"/>
  <c r="AD84" i="32"/>
  <c r="AD92" i="32"/>
  <c r="AC97" i="32"/>
  <c r="AE387" i="32"/>
  <c r="Z387" i="32" s="1"/>
  <c r="Z386" i="32"/>
  <c r="AA386" i="32"/>
  <c r="AB386" i="32"/>
  <c r="AC386" i="32"/>
  <c r="AD386" i="32"/>
  <c r="AD340" i="32"/>
  <c r="AB325" i="32"/>
  <c r="AA153" i="32"/>
  <c r="Z153" i="32"/>
  <c r="AD137" i="32"/>
  <c r="AE138" i="32"/>
  <c r="AD138" i="32" s="1"/>
  <c r="Z137" i="32"/>
  <c r="AA137" i="32"/>
  <c r="AB137" i="32"/>
  <c r="Z130" i="32"/>
  <c r="AA130" i="32"/>
  <c r="AB130" i="32"/>
  <c r="AC130" i="32"/>
  <c r="AD130" i="32"/>
  <c r="AC86" i="32"/>
  <c r="AA86" i="32"/>
  <c r="Z86" i="32"/>
  <c r="U2815" i="32"/>
  <c r="U2525" i="32"/>
  <c r="U2380" i="32"/>
  <c r="U2322" i="32"/>
  <c r="AD320" i="32"/>
  <c r="U2264" i="32"/>
  <c r="U1742" i="32"/>
  <c r="U1539" i="32"/>
  <c r="U1481" i="32"/>
  <c r="AD204" i="32"/>
  <c r="U959" i="32"/>
  <c r="AD90" i="32"/>
  <c r="AC90" i="32"/>
  <c r="AB90" i="32"/>
  <c r="AA90" i="32"/>
  <c r="AA85" i="32"/>
  <c r="Z90" i="32"/>
  <c r="AA93" i="32"/>
  <c r="AC385" i="32"/>
  <c r="AD385" i="32"/>
  <c r="Z385" i="32"/>
  <c r="AA385" i="32"/>
  <c r="AD357" i="32"/>
  <c r="AC357" i="32"/>
  <c r="AE358" i="32"/>
  <c r="AA169" i="32"/>
  <c r="AE170" i="32"/>
  <c r="Z170" i="32" s="1"/>
  <c r="Z169" i="32"/>
  <c r="AB169" i="32"/>
  <c r="AC169" i="32"/>
  <c r="AD169" i="32"/>
  <c r="AC137" i="32"/>
  <c r="AD129" i="32"/>
  <c r="Z129" i="32"/>
  <c r="AA129" i="32"/>
  <c r="AB129" i="32"/>
  <c r="AD190" i="32"/>
  <c r="AC190" i="32"/>
  <c r="AE191" i="32"/>
  <c r="AA190" i="32"/>
  <c r="U2583" i="32"/>
  <c r="U2293" i="32"/>
  <c r="U2148" i="32"/>
  <c r="AD296" i="32"/>
  <c r="U2090" i="32"/>
  <c r="AD288" i="32"/>
  <c r="U2032" i="32"/>
  <c r="U1307" i="32"/>
  <c r="AD180" i="32"/>
  <c r="U1249" i="32"/>
  <c r="AD172" i="32"/>
  <c r="U727" i="32"/>
  <c r="AD89" i="32"/>
  <c r="AB89" i="32"/>
  <c r="AA89" i="32"/>
  <c r="Z89" i="32"/>
  <c r="AB86" i="32"/>
  <c r="Z373" i="32"/>
  <c r="AE374" i="32"/>
  <c r="AA373" i="32"/>
  <c r="AC373" i="32"/>
  <c r="AA345" i="32"/>
  <c r="Z345" i="32"/>
  <c r="AD328" i="32"/>
  <c r="Z226" i="32"/>
  <c r="AB226" i="32"/>
  <c r="AC226" i="32"/>
  <c r="AD226" i="32"/>
  <c r="AB389" i="32"/>
  <c r="AE330" i="32"/>
  <c r="Z330" i="32" s="1"/>
  <c r="AE322" i="32"/>
  <c r="AC321" i="32"/>
  <c r="AC265" i="32"/>
  <c r="AC257" i="32"/>
  <c r="AB253" i="32"/>
  <c r="AE251" i="32"/>
  <c r="AA251" i="32" s="1"/>
  <c r="Z217" i="32"/>
  <c r="AC173" i="32"/>
  <c r="AB161" i="32"/>
  <c r="AE135" i="32"/>
  <c r="AC109" i="32"/>
  <c r="AB101" i="32"/>
  <c r="AB265" i="32"/>
  <c r="AB257" i="32"/>
  <c r="AA253" i="32"/>
  <c r="AA161" i="32"/>
  <c r="AA101" i="32"/>
  <c r="AD329" i="32"/>
  <c r="AA321" i="32"/>
  <c r="AA317" i="32"/>
  <c r="Z313" i="32"/>
  <c r="AB289" i="32"/>
  <c r="AA285" i="32"/>
  <c r="AB282" i="32"/>
  <c r="AA265" i="32"/>
  <c r="AE258" i="32"/>
  <c r="AA257" i="32"/>
  <c r="AE254" i="32"/>
  <c r="AC233" i="32"/>
  <c r="AA189" i="32"/>
  <c r="Z185" i="32"/>
  <c r="Z161" i="32"/>
  <c r="AD134" i="32"/>
  <c r="Z125" i="32"/>
  <c r="AA121" i="32"/>
  <c r="AC105" i="32"/>
  <c r="AD393" i="32"/>
  <c r="AE362" i="32"/>
  <c r="Z362" i="32" s="1"/>
  <c r="AC329" i="32"/>
  <c r="Z317" i="32"/>
  <c r="AA289" i="32"/>
  <c r="Z285" i="32"/>
  <c r="AA282" i="32"/>
  <c r="AB233" i="32"/>
  <c r="AD225" i="32"/>
  <c r="AD205" i="32"/>
  <c r="AD201" i="32"/>
  <c r="AA193" i="32"/>
  <c r="Z189" i="32"/>
  <c r="AC134" i="32"/>
  <c r="Z121" i="32"/>
  <c r="AB105" i="32"/>
  <c r="AB329" i="32"/>
  <c r="AD133" i="32"/>
  <c r="AD389" i="32"/>
  <c r="AD253" i="32"/>
  <c r="AD101" i="32"/>
  <c r="AD397" i="32"/>
  <c r="Z326" i="32"/>
  <c r="AA326" i="32"/>
  <c r="AB326" i="32"/>
  <c r="AC326" i="32"/>
  <c r="AE327" i="32"/>
  <c r="AD326" i="32"/>
  <c r="AD262" i="32"/>
  <c r="AC397" i="32"/>
  <c r="Z301" i="32"/>
  <c r="AA301" i="32"/>
  <c r="AB301" i="32"/>
  <c r="AC301" i="32"/>
  <c r="AE302" i="32"/>
  <c r="AD301" i="32"/>
  <c r="AE398" i="32"/>
  <c r="Z394" i="32"/>
  <c r="AA394" i="32"/>
  <c r="AB394" i="32"/>
  <c r="AC394" i="32"/>
  <c r="AE395" i="32"/>
  <c r="AD394" i="32"/>
  <c r="Z237" i="32"/>
  <c r="AA237" i="32"/>
  <c r="AB237" i="32"/>
  <c r="AE238" i="32"/>
  <c r="AC237" i="32"/>
  <c r="AD237" i="32"/>
  <c r="AE402" i="32"/>
  <c r="AC401" i="32"/>
  <c r="AC170" i="32"/>
  <c r="Z206" i="32"/>
  <c r="AA206" i="32"/>
  <c r="AB206" i="32"/>
  <c r="AC206" i="32"/>
  <c r="AE207" i="32"/>
  <c r="AD206" i="32"/>
  <c r="AB401" i="32"/>
  <c r="AB294" i="32"/>
  <c r="AC294" i="32"/>
  <c r="Z397" i="32"/>
  <c r="AB397" i="32"/>
  <c r="Z390" i="32"/>
  <c r="AA390" i="32"/>
  <c r="AB390" i="32"/>
  <c r="AC390" i="32"/>
  <c r="AE391" i="32"/>
  <c r="Z365" i="32"/>
  <c r="AA365" i="32"/>
  <c r="AB365" i="32"/>
  <c r="AC365" i="32"/>
  <c r="AE366" i="32"/>
  <c r="AD365" i="32"/>
  <c r="Z358" i="32"/>
  <c r="AA358" i="32"/>
  <c r="AB358" i="32"/>
  <c r="AC358" i="32"/>
  <c r="AE359" i="32"/>
  <c r="AD358" i="32"/>
  <c r="Z333" i="32"/>
  <c r="AA333" i="32"/>
  <c r="AB333" i="32"/>
  <c r="AC333" i="32"/>
  <c r="AE334" i="32"/>
  <c r="AD333" i="32"/>
  <c r="Z269" i="32"/>
  <c r="AA269" i="32"/>
  <c r="AB269" i="32"/>
  <c r="AC269" i="32"/>
  <c r="AE270" i="32"/>
  <c r="AD269" i="32"/>
  <c r="Z234" i="32"/>
  <c r="AA234" i="32"/>
  <c r="AB234" i="32"/>
  <c r="AC234" i="32"/>
  <c r="AE235" i="32"/>
  <c r="Z209" i="32"/>
  <c r="AA209" i="32"/>
  <c r="AB209" i="32"/>
  <c r="AC209" i="32"/>
  <c r="AE210" i="32"/>
  <c r="AA389" i="32"/>
  <c r="AD387" i="32"/>
  <c r="AD369" i="32"/>
  <c r="AB361" i="32"/>
  <c r="AA357" i="32"/>
  <c r="AD337" i="32"/>
  <c r="AD305" i="32"/>
  <c r="AD298" i="32"/>
  <c r="Z289" i="32"/>
  <c r="Z282" i="32"/>
  <c r="AD273" i="32"/>
  <c r="AD266" i="32"/>
  <c r="Z258" i="32"/>
  <c r="AA258" i="32"/>
  <c r="AD234" i="32"/>
  <c r="Z227" i="32"/>
  <c r="AA227" i="32"/>
  <c r="AB227" i="32"/>
  <c r="AC227" i="32"/>
  <c r="Z223" i="32"/>
  <c r="AA223" i="32"/>
  <c r="AB223" i="32"/>
  <c r="AD209" i="32"/>
  <c r="Z135" i="32"/>
  <c r="AA135" i="32"/>
  <c r="AB135" i="32"/>
  <c r="AC135" i="32"/>
  <c r="AD135" i="32"/>
  <c r="Z389" i="32"/>
  <c r="AD373" i="32"/>
  <c r="AE370" i="32"/>
  <c r="AC369" i="32"/>
  <c r="AA361" i="32"/>
  <c r="Z357" i="32"/>
  <c r="AD341" i="32"/>
  <c r="AE338" i="32"/>
  <c r="AC337" i="32"/>
  <c r="AD309" i="32"/>
  <c r="AE306" i="32"/>
  <c r="AC305" i="32"/>
  <c r="AE299" i="32"/>
  <c r="AC298" i="32"/>
  <c r="AE274" i="32"/>
  <c r="AC273" i="32"/>
  <c r="AE267" i="32"/>
  <c r="AC266" i="32"/>
  <c r="AD223" i="32"/>
  <c r="Z205" i="32"/>
  <c r="AA205" i="32"/>
  <c r="AB205" i="32"/>
  <c r="Z103" i="32"/>
  <c r="AA103" i="32"/>
  <c r="AB103" i="32"/>
  <c r="AC103" i="32"/>
  <c r="AD103" i="32"/>
  <c r="AB369" i="32"/>
  <c r="AB362" i="32"/>
  <c r="AD345" i="32"/>
  <c r="AE342" i="32"/>
  <c r="AC341" i="32"/>
  <c r="AB337" i="32"/>
  <c r="AD313" i="32"/>
  <c r="AE310" i="32"/>
  <c r="AC309" i="32"/>
  <c r="AB305" i="32"/>
  <c r="AB298" i="32"/>
  <c r="AB273" i="32"/>
  <c r="AB266" i="32"/>
  <c r="Z245" i="32"/>
  <c r="AA245" i="32"/>
  <c r="AB245" i="32"/>
  <c r="AC245" i="32"/>
  <c r="AE246" i="32"/>
  <c r="AD245" i="32"/>
  <c r="Z231" i="32"/>
  <c r="AA231" i="32"/>
  <c r="AB231" i="32"/>
  <c r="AC231" i="32"/>
  <c r="AD231" i="32"/>
  <c r="Z202" i="32"/>
  <c r="AA202" i="32"/>
  <c r="AB202" i="32"/>
  <c r="AC202" i="32"/>
  <c r="AE203" i="32"/>
  <c r="Z149" i="32"/>
  <c r="AA149" i="32"/>
  <c r="AB149" i="32"/>
  <c r="AC149" i="32"/>
  <c r="AE150" i="32"/>
  <c r="AD149" i="32"/>
  <c r="Z145" i="32"/>
  <c r="AA145" i="32"/>
  <c r="AB145" i="32"/>
  <c r="AC145" i="32"/>
  <c r="AE146" i="32"/>
  <c r="Z142" i="32"/>
  <c r="AA142" i="32"/>
  <c r="AB142" i="32"/>
  <c r="AC142" i="32"/>
  <c r="AE143" i="32"/>
  <c r="AD142" i="32"/>
  <c r="AD381" i="32"/>
  <c r="AE378" i="32"/>
  <c r="AC377" i="32"/>
  <c r="AB373" i="32"/>
  <c r="AA369" i="32"/>
  <c r="AD349" i="32"/>
  <c r="AE346" i="32"/>
  <c r="AC345" i="32"/>
  <c r="AB341" i="32"/>
  <c r="AA337" i="32"/>
  <c r="AD317" i="32"/>
  <c r="AE314" i="32"/>
  <c r="AC313" i="32"/>
  <c r="AB309" i="32"/>
  <c r="AA305" i="32"/>
  <c r="AA298" i="32"/>
  <c r="AD285" i="32"/>
  <c r="AD278" i="32"/>
  <c r="AA273" i="32"/>
  <c r="AA266" i="32"/>
  <c r="Z230" i="32"/>
  <c r="AA230" i="32"/>
  <c r="AB230" i="32"/>
  <c r="AC205" i="32"/>
  <c r="AD202" i="32"/>
  <c r="AD145" i="32"/>
  <c r="Z138" i="32"/>
  <c r="AA138" i="32"/>
  <c r="AB138" i="32"/>
  <c r="AC138" i="32"/>
  <c r="AE139" i="32"/>
  <c r="AE382" i="32"/>
  <c r="AC381" i="32"/>
  <c r="AE350" i="32"/>
  <c r="AC349" i="32"/>
  <c r="AB345" i="32"/>
  <c r="AA341" i="32"/>
  <c r="AE318" i="32"/>
  <c r="AC317" i="32"/>
  <c r="AB313" i="32"/>
  <c r="AA309" i="32"/>
  <c r="AD289" i="32"/>
  <c r="AE286" i="32"/>
  <c r="AC285" i="32"/>
  <c r="AD282" i="32"/>
  <c r="AB281" i="32"/>
  <c r="AE279" i="32"/>
  <c r="AC278" i="32"/>
  <c r="AA277" i="32"/>
  <c r="AD261" i="32"/>
  <c r="Z241" i="32"/>
  <c r="AA241" i="32"/>
  <c r="AB241" i="32"/>
  <c r="AC241" i="32"/>
  <c r="AE242" i="32"/>
  <c r="AD230" i="32"/>
  <c r="Z117" i="32"/>
  <c r="AA117" i="32"/>
  <c r="AB117" i="32"/>
  <c r="AC117" i="32"/>
  <c r="AE118" i="32"/>
  <c r="AD117" i="32"/>
  <c r="Z113" i="32"/>
  <c r="AA113" i="32"/>
  <c r="AB113" i="32"/>
  <c r="AC113" i="32"/>
  <c r="AE114" i="32"/>
  <c r="Z110" i="32"/>
  <c r="AA110" i="32"/>
  <c r="AB110" i="32"/>
  <c r="AC110" i="32"/>
  <c r="AE111" i="32"/>
  <c r="AD110" i="32"/>
  <c r="AE354" i="32"/>
  <c r="AE290" i="32"/>
  <c r="AE283" i="32"/>
  <c r="AC261" i="32"/>
  <c r="AD241" i="32"/>
  <c r="AC230" i="32"/>
  <c r="Z213" i="32"/>
  <c r="AA213" i="32"/>
  <c r="AB213" i="32"/>
  <c r="AC213" i="32"/>
  <c r="AE214" i="32"/>
  <c r="AD213" i="32"/>
  <c r="Z181" i="32"/>
  <c r="AA181" i="32"/>
  <c r="AB181" i="32"/>
  <c r="AC181" i="32"/>
  <c r="AE182" i="32"/>
  <c r="AD181" i="32"/>
  <c r="Z177" i="32"/>
  <c r="AA177" i="32"/>
  <c r="AB177" i="32"/>
  <c r="AC177" i="32"/>
  <c r="AE178" i="32"/>
  <c r="Z174" i="32"/>
  <c r="AA174" i="32"/>
  <c r="AB174" i="32"/>
  <c r="AC174" i="32"/>
  <c r="AE175" i="32"/>
  <c r="AD174" i="32"/>
  <c r="Z131" i="32"/>
  <c r="AA131" i="32"/>
  <c r="AB131" i="32"/>
  <c r="AC131" i="32"/>
  <c r="AD113" i="32"/>
  <c r="Z106" i="32"/>
  <c r="AA106" i="32"/>
  <c r="AB106" i="32"/>
  <c r="AC106" i="32"/>
  <c r="AE107" i="32"/>
  <c r="Z254" i="32"/>
  <c r="AA233" i="32"/>
  <c r="AA226" i="32"/>
  <c r="Z222" i="32"/>
  <c r="AA201" i="32"/>
  <c r="AB198" i="32"/>
  <c r="Z197" i="32"/>
  <c r="AB191" i="32"/>
  <c r="Z190" i="32"/>
  <c r="AB173" i="32"/>
  <c r="AB166" i="32"/>
  <c r="Z165" i="32"/>
  <c r="Z158" i="32"/>
  <c r="AB141" i="32"/>
  <c r="AB134" i="32"/>
  <c r="Z133" i="32"/>
  <c r="AB109" i="32"/>
  <c r="AB102" i="32"/>
  <c r="Z101" i="32"/>
  <c r="AD217" i="32"/>
  <c r="AA198" i="32"/>
  <c r="AA191" i="32"/>
  <c r="AD185" i="32"/>
  <c r="AA173" i="32"/>
  <c r="AA166" i="32"/>
  <c r="AD153" i="32"/>
  <c r="AA141" i="32"/>
  <c r="AA134" i="32"/>
  <c r="AA109" i="32"/>
  <c r="AA102" i="32"/>
  <c r="AE218" i="32"/>
  <c r="AC217" i="32"/>
  <c r="AD189" i="32"/>
  <c r="AE186" i="32"/>
  <c r="AC185" i="32"/>
  <c r="AD157" i="32"/>
  <c r="AE154" i="32"/>
  <c r="AC153" i="32"/>
  <c r="AD125" i="32"/>
  <c r="AE122" i="32"/>
  <c r="AC121" i="32"/>
  <c r="AC189" i="32"/>
  <c r="AB185" i="32"/>
  <c r="AC157" i="32"/>
  <c r="AB153" i="32"/>
  <c r="AE126" i="32"/>
  <c r="AC125" i="32"/>
  <c r="AE194" i="32"/>
  <c r="AE162" i="32"/>
  <c r="AE94" i="32"/>
  <c r="AE87" i="32"/>
  <c r="AE98" i="32"/>
  <c r="AE91" i="32"/>
  <c r="AE363" i="17"/>
  <c r="AE358" i="17"/>
  <c r="AE294" i="17"/>
  <c r="AE238" i="17"/>
  <c r="AE210" i="17"/>
  <c r="AE399" i="17"/>
  <c r="AE190" i="17"/>
  <c r="AE94" i="17"/>
  <c r="AE338" i="17"/>
  <c r="AE403" i="17"/>
  <c r="AE351" i="17"/>
  <c r="AE375" i="17"/>
  <c r="AE274" i="17"/>
  <c r="AE119" i="17"/>
  <c r="AE319" i="17"/>
  <c r="AE299" i="17"/>
  <c r="AE151" i="17"/>
  <c r="AE390" i="17"/>
  <c r="AE370" i="17"/>
  <c r="AE366" i="17"/>
  <c r="AE306" i="17"/>
  <c r="AE394" i="17"/>
  <c r="AE382" i="17"/>
  <c r="AE379" i="17"/>
  <c r="AE330" i="17"/>
  <c r="AE326" i="17"/>
  <c r="AE323" i="17"/>
  <c r="AE266" i="17"/>
  <c r="AE139" i="17"/>
  <c r="AE302" i="17"/>
  <c r="AE270" i="17"/>
  <c r="AE235" i="17"/>
  <c r="AE178" i="17"/>
  <c r="AE126" i="17"/>
  <c r="AE215" i="17"/>
  <c r="AE146" i="17"/>
  <c r="AE310" i="17"/>
  <c r="AE278" i="17"/>
  <c r="AE246" i="17"/>
  <c r="AE158" i="17"/>
  <c r="AE250" i="17"/>
  <c r="AE203" i="17"/>
  <c r="AE222" i="17"/>
  <c r="AE183" i="17"/>
  <c r="AE287" i="17"/>
  <c r="AE262" i="17"/>
  <c r="AE255" i="17"/>
  <c r="AE242" i="17"/>
  <c r="AE171" i="17"/>
  <c r="AE87" i="17"/>
  <c r="AE122" i="17"/>
  <c r="AE90" i="17"/>
  <c r="AE226" i="17"/>
  <c r="AE114" i="17"/>
  <c r="AE107" i="17"/>
  <c r="AE82" i="17"/>
  <c r="U2641" i="17"/>
  <c r="U2583" i="17"/>
  <c r="U2525" i="17"/>
  <c r="U1713" i="17"/>
  <c r="U1162" i="17"/>
  <c r="U727" i="17"/>
  <c r="U669" i="17"/>
  <c r="U611" i="17"/>
  <c r="U2844" i="17"/>
  <c r="U1887" i="17"/>
  <c r="U1829" i="17"/>
  <c r="U1510" i="17"/>
  <c r="U1452" i="17"/>
  <c r="U930" i="17"/>
  <c r="U2206" i="17"/>
  <c r="U2148" i="17"/>
  <c r="U1278" i="17"/>
  <c r="U1220" i="17"/>
  <c r="U2409" i="17"/>
  <c r="U2351" i="17"/>
  <c r="U2293" i="17"/>
  <c r="U1858" i="17"/>
  <c r="U1655" i="17"/>
  <c r="U1597" i="17"/>
  <c r="U1046" i="17"/>
  <c r="U988" i="17"/>
  <c r="U2670" i="17"/>
  <c r="U2612" i="17"/>
  <c r="U1017" i="17"/>
  <c r="U814" i="17"/>
  <c r="U756" i="17"/>
  <c r="U2873" i="17"/>
  <c r="U2815" i="17"/>
  <c r="U1974" i="17"/>
  <c r="U1916" i="17"/>
  <c r="U1626" i="17"/>
  <c r="U1423" i="17"/>
  <c r="U1365" i="17"/>
  <c r="U1307" i="17"/>
  <c r="U785" i="17"/>
  <c r="U582" i="17"/>
  <c r="U2177" i="17"/>
  <c r="U2119" i="17"/>
  <c r="U2061" i="17"/>
  <c r="U1945" i="17"/>
  <c r="U1191" i="17"/>
  <c r="U1133" i="17"/>
  <c r="U1075" i="17"/>
  <c r="T21" i="21"/>
  <c r="T3" i="21"/>
  <c r="T4" i="21"/>
  <c r="T5" i="21"/>
  <c r="T6" i="21"/>
  <c r="T7" i="21"/>
  <c r="T8" i="21"/>
  <c r="T9" i="21"/>
  <c r="T10" i="21"/>
  <c r="T11" i="21"/>
  <c r="T12" i="21"/>
  <c r="T13" i="21"/>
  <c r="T14" i="21"/>
  <c r="T15" i="21"/>
  <c r="T16" i="21"/>
  <c r="T17" i="21"/>
  <c r="T18" i="21"/>
  <c r="T19" i="21"/>
  <c r="T20" i="21"/>
  <c r="T22" i="21"/>
  <c r="K187" i="21"/>
  <c r="U13" i="21" s="1"/>
  <c r="L187" i="21"/>
  <c r="V13" i="21" s="1"/>
  <c r="M187" i="21"/>
  <c r="W13" i="21" s="1"/>
  <c r="N187" i="21"/>
  <c r="X13" i="21" s="1"/>
  <c r="O187" i="21"/>
  <c r="Y13" i="21" s="1"/>
  <c r="P187" i="21"/>
  <c r="Z13" i="21" s="1"/>
  <c r="K204" i="21"/>
  <c r="U14" i="21" s="1"/>
  <c r="L204" i="21"/>
  <c r="V14" i="21" s="1"/>
  <c r="M204" i="21"/>
  <c r="W14" i="21" s="1"/>
  <c r="N204" i="21"/>
  <c r="X14" i="21" s="1"/>
  <c r="O204" i="21"/>
  <c r="Y14" i="21" s="1"/>
  <c r="P204" i="21"/>
  <c r="Z14" i="21" s="1"/>
  <c r="K221" i="21"/>
  <c r="U15" i="21" s="1"/>
  <c r="L221" i="21"/>
  <c r="V15" i="21" s="1"/>
  <c r="M221" i="21"/>
  <c r="W15" i="21" s="1"/>
  <c r="N221" i="21"/>
  <c r="X15" i="21" s="1"/>
  <c r="O221" i="21"/>
  <c r="Y15" i="21" s="1"/>
  <c r="P221" i="21"/>
  <c r="Z15" i="21" s="1"/>
  <c r="K238" i="21"/>
  <c r="L238" i="21"/>
  <c r="V16" i="21" s="1"/>
  <c r="M238" i="21"/>
  <c r="W16" i="21" s="1"/>
  <c r="N238" i="21"/>
  <c r="X16" i="21" s="1"/>
  <c r="O238" i="21"/>
  <c r="Y16" i="21" s="1"/>
  <c r="P238" i="21"/>
  <c r="Z16" i="21" s="1"/>
  <c r="K255" i="21"/>
  <c r="L255" i="21"/>
  <c r="V17" i="21" s="1"/>
  <c r="M255" i="21"/>
  <c r="W17" i="21" s="1"/>
  <c r="N255" i="21"/>
  <c r="X17" i="21" s="1"/>
  <c r="O255" i="21"/>
  <c r="Y17" i="21" s="1"/>
  <c r="P255" i="21"/>
  <c r="Z17" i="21" s="1"/>
  <c r="K272" i="21"/>
  <c r="L272" i="21"/>
  <c r="V18" i="21" s="1"/>
  <c r="M272" i="21"/>
  <c r="W18" i="21" s="1"/>
  <c r="N272" i="21"/>
  <c r="X18" i="21" s="1"/>
  <c r="O272" i="21"/>
  <c r="Y18" i="21" s="1"/>
  <c r="P272" i="21"/>
  <c r="Z18" i="21" s="1"/>
  <c r="K289" i="21"/>
  <c r="U19" i="21" s="1"/>
  <c r="L289" i="21"/>
  <c r="M289" i="21"/>
  <c r="W19" i="21" s="1"/>
  <c r="N289" i="21"/>
  <c r="X19" i="21" s="1"/>
  <c r="O289" i="21"/>
  <c r="Y19" i="21" s="1"/>
  <c r="P289" i="21"/>
  <c r="Z19" i="21" s="1"/>
  <c r="K306" i="21"/>
  <c r="U20" i="21" s="1"/>
  <c r="L306" i="21"/>
  <c r="V20" i="21" s="1"/>
  <c r="M306" i="21"/>
  <c r="W20" i="21" s="1"/>
  <c r="N306" i="21"/>
  <c r="X20" i="21" s="1"/>
  <c r="O306" i="21"/>
  <c r="Y20" i="21" s="1"/>
  <c r="P306" i="21"/>
  <c r="Z20" i="21" s="1"/>
  <c r="K323" i="21"/>
  <c r="U21" i="21" s="1"/>
  <c r="L323" i="21"/>
  <c r="V21" i="21" s="1"/>
  <c r="M323" i="21"/>
  <c r="W21" i="21" s="1"/>
  <c r="N323" i="21"/>
  <c r="X21" i="21" s="1"/>
  <c r="O323" i="21"/>
  <c r="Y21" i="21" s="1"/>
  <c r="P323" i="21"/>
  <c r="Z21" i="21" s="1"/>
  <c r="K340" i="21"/>
  <c r="U22" i="21" s="1"/>
  <c r="L340" i="21"/>
  <c r="V22" i="21" s="1"/>
  <c r="M340" i="21"/>
  <c r="W22" i="21" s="1"/>
  <c r="N340" i="21"/>
  <c r="X22" i="21" s="1"/>
  <c r="O340" i="21"/>
  <c r="Y22" i="21" s="1"/>
  <c r="P340" i="21"/>
  <c r="Z22" i="21" s="1"/>
  <c r="S239" i="33"/>
  <c r="S244" i="33"/>
  <c r="S249" i="33"/>
  <c r="S254" i="33"/>
  <c r="S268" i="33"/>
  <c r="AD40" i="33" s="1"/>
  <c r="S273" i="33"/>
  <c r="S278" i="33"/>
  <c r="S283" i="33"/>
  <c r="S297" i="33"/>
  <c r="S302" i="33"/>
  <c r="S307" i="33"/>
  <c r="S312" i="33"/>
  <c r="S326" i="33"/>
  <c r="AD48" i="33" s="1"/>
  <c r="S331" i="33"/>
  <c r="S336" i="33"/>
  <c r="S341" i="33"/>
  <c r="S355" i="33"/>
  <c r="AD52" i="33" s="1"/>
  <c r="S360" i="33"/>
  <c r="S365" i="33"/>
  <c r="S370" i="33"/>
  <c r="S384" i="33"/>
  <c r="S389" i="33"/>
  <c r="S394" i="33"/>
  <c r="S399" i="33"/>
  <c r="S413" i="33"/>
  <c r="S418" i="33"/>
  <c r="S423" i="33"/>
  <c r="S428" i="33"/>
  <c r="S442" i="33"/>
  <c r="AD64" i="33" s="1"/>
  <c r="S447" i="33"/>
  <c r="S452" i="33"/>
  <c r="S457" i="33"/>
  <c r="S471" i="33"/>
  <c r="S476" i="33"/>
  <c r="S481" i="33"/>
  <c r="S486" i="33"/>
  <c r="S500" i="33"/>
  <c r="S505" i="33"/>
  <c r="S510" i="33"/>
  <c r="S515" i="33"/>
  <c r="S529" i="33"/>
  <c r="AD76" i="33" s="1"/>
  <c r="S534" i="33"/>
  <c r="S539" i="33"/>
  <c r="U553" i="33" s="1"/>
  <c r="S544" i="33"/>
  <c r="S558" i="33"/>
  <c r="AD80" i="33" s="1"/>
  <c r="S563" i="33"/>
  <c r="S568" i="33"/>
  <c r="S573" i="33"/>
  <c r="AE81" i="33"/>
  <c r="AE77" i="33"/>
  <c r="AE73" i="33"/>
  <c r="AE69" i="33"/>
  <c r="AE66" i="33"/>
  <c r="AE65" i="33"/>
  <c r="AE61" i="33"/>
  <c r="AE57" i="33"/>
  <c r="AE53" i="33"/>
  <c r="AE49" i="33"/>
  <c r="AE45" i="33"/>
  <c r="AE41" i="33"/>
  <c r="AE37" i="33"/>
  <c r="AE33" i="33"/>
  <c r="AE29" i="33"/>
  <c r="AE25" i="33"/>
  <c r="AE21" i="33"/>
  <c r="AE17" i="33"/>
  <c r="AE13" i="33"/>
  <c r="AE9" i="33"/>
  <c r="AE5" i="33"/>
  <c r="S239" i="32"/>
  <c r="S244" i="32"/>
  <c r="S249" i="32"/>
  <c r="S254" i="32"/>
  <c r="S268" i="32"/>
  <c r="S273" i="32"/>
  <c r="S278" i="32"/>
  <c r="S283" i="32"/>
  <c r="S297" i="32"/>
  <c r="AD44" i="32" s="1"/>
  <c r="S302" i="32"/>
  <c r="S307" i="32"/>
  <c r="S312" i="32"/>
  <c r="S326" i="32"/>
  <c r="S331" i="32"/>
  <c r="S336" i="32"/>
  <c r="S341" i="32"/>
  <c r="S355" i="32"/>
  <c r="AD52" i="32" s="1"/>
  <c r="S360" i="32"/>
  <c r="S365" i="32"/>
  <c r="S370" i="32"/>
  <c r="S384" i="32"/>
  <c r="AD56" i="32" s="1"/>
  <c r="S389" i="32"/>
  <c r="S394" i="32"/>
  <c r="S399" i="32"/>
  <c r="S413" i="32"/>
  <c r="S418" i="32"/>
  <c r="S423" i="32"/>
  <c r="S428" i="32"/>
  <c r="S442" i="32"/>
  <c r="AD64" i="32" s="1"/>
  <c r="S447" i="32"/>
  <c r="S452" i="32"/>
  <c r="S457" i="32"/>
  <c r="S471" i="32"/>
  <c r="S476" i="32"/>
  <c r="S481" i="32"/>
  <c r="S486" i="32"/>
  <c r="S500" i="32"/>
  <c r="AD72" i="32" s="1"/>
  <c r="S505" i="32"/>
  <c r="S510" i="32"/>
  <c r="S515" i="32"/>
  <c r="S529" i="32"/>
  <c r="AD76" i="32" s="1"/>
  <c r="S534" i="32"/>
  <c r="S539" i="32"/>
  <c r="S544" i="32"/>
  <c r="S558" i="32"/>
  <c r="S563" i="32"/>
  <c r="S568" i="32"/>
  <c r="S573" i="32"/>
  <c r="AE81" i="32"/>
  <c r="AE78" i="32"/>
  <c r="AE77" i="32"/>
  <c r="AE73" i="32"/>
  <c r="AE69" i="32"/>
  <c r="AE65" i="32"/>
  <c r="AE66" i="32" s="1"/>
  <c r="AE61" i="32"/>
  <c r="AE57" i="32"/>
  <c r="AE54" i="32"/>
  <c r="AE53" i="32"/>
  <c r="AE49" i="32"/>
  <c r="AE46" i="32"/>
  <c r="AE47" i="32" s="1"/>
  <c r="AE45" i="32"/>
  <c r="AE41" i="32"/>
  <c r="AE37" i="32"/>
  <c r="AE33" i="32"/>
  <c r="AE34" i="32" s="1"/>
  <c r="AE29" i="32"/>
  <c r="AE25" i="32"/>
  <c r="AE22" i="32"/>
  <c r="AE21" i="32"/>
  <c r="AE17" i="32"/>
  <c r="AE18" i="32" s="1"/>
  <c r="AE14" i="32"/>
  <c r="AE15" i="32" s="1"/>
  <c r="AE13" i="32"/>
  <c r="AE9" i="32"/>
  <c r="AE5" i="32"/>
  <c r="AE9" i="17"/>
  <c r="AE77" i="17"/>
  <c r="AE73" i="17"/>
  <c r="AE69" i="17"/>
  <c r="AE65" i="17"/>
  <c r="AE61" i="17"/>
  <c r="AE57" i="17"/>
  <c r="AE53" i="17"/>
  <c r="AE49" i="17"/>
  <c r="AE45" i="17"/>
  <c r="AE41" i="17"/>
  <c r="AE37" i="17"/>
  <c r="AE33" i="17"/>
  <c r="AE29" i="17"/>
  <c r="AE25" i="17"/>
  <c r="AE21" i="17"/>
  <c r="AE17" i="17"/>
  <c r="AE13" i="17"/>
  <c r="AE5" i="17"/>
  <c r="AC21" i="33" l="1"/>
  <c r="AB21" i="33"/>
  <c r="AA21" i="33"/>
  <c r="Z21" i="33"/>
  <c r="Z53" i="33"/>
  <c r="AD53" i="33"/>
  <c r="AC53" i="33"/>
  <c r="AB53" i="33"/>
  <c r="AA53" i="33"/>
  <c r="AD81" i="33"/>
  <c r="AA81" i="33"/>
  <c r="Z81" i="33"/>
  <c r="AC81" i="33"/>
  <c r="AB81" i="33"/>
  <c r="AE139" i="33"/>
  <c r="AA139" i="33" s="1"/>
  <c r="AC370" i="33"/>
  <c r="AA118" i="33"/>
  <c r="Z118" i="33"/>
  <c r="AD118" i="33"/>
  <c r="AA267" i="33"/>
  <c r="Z267" i="33"/>
  <c r="AD350" i="33"/>
  <c r="Z350" i="33"/>
  <c r="AC350" i="33"/>
  <c r="AE351" i="33"/>
  <c r="AB350" i="33"/>
  <c r="AA350" i="33"/>
  <c r="Z77" i="33"/>
  <c r="AD77" i="33"/>
  <c r="AC77" i="33"/>
  <c r="AB77" i="33"/>
  <c r="AA77" i="33"/>
  <c r="U495" i="33"/>
  <c r="AD68" i="33"/>
  <c r="U437" i="33"/>
  <c r="AD60" i="33"/>
  <c r="U321" i="33"/>
  <c r="AD44" i="33"/>
  <c r="U263" i="33"/>
  <c r="AD36" i="33"/>
  <c r="Z135" i="33"/>
  <c r="AD90" i="33"/>
  <c r="AB370" i="33"/>
  <c r="AA207" i="33"/>
  <c r="Z207" i="33"/>
  <c r="AD207" i="33"/>
  <c r="AB102" i="33"/>
  <c r="AE103" i="33"/>
  <c r="Z102" i="33"/>
  <c r="AA102" i="33"/>
  <c r="AD102" i="33"/>
  <c r="Z330" i="33"/>
  <c r="AE331" i="33"/>
  <c r="AC330" i="33"/>
  <c r="AD330" i="33"/>
  <c r="AD174" i="33"/>
  <c r="Z174" i="33"/>
  <c r="AA174" i="33"/>
  <c r="AB174" i="33"/>
  <c r="AC174" i="33"/>
  <c r="AE175" i="33"/>
  <c r="AB17" i="33"/>
  <c r="AA17" i="33"/>
  <c r="Z17" i="33"/>
  <c r="AC17" i="33"/>
  <c r="Z29" i="33"/>
  <c r="AC29" i="33"/>
  <c r="AB29" i="33"/>
  <c r="AA29" i="33"/>
  <c r="Z61" i="33"/>
  <c r="AD61" i="33"/>
  <c r="AC61" i="33"/>
  <c r="AB61" i="33"/>
  <c r="AA61" i="33"/>
  <c r="AD138" i="33"/>
  <c r="Z142" i="33"/>
  <c r="AE91" i="33"/>
  <c r="AB91" i="33" s="1"/>
  <c r="AA370" i="33"/>
  <c r="Z291" i="33"/>
  <c r="AD291" i="33"/>
  <c r="AC291" i="33"/>
  <c r="AB138" i="33"/>
  <c r="AA138" i="33"/>
  <c r="AE26" i="33"/>
  <c r="AB25" i="33"/>
  <c r="AC25" i="33"/>
  <c r="AA25" i="33"/>
  <c r="Z25" i="33"/>
  <c r="AE58" i="33"/>
  <c r="AD57" i="33"/>
  <c r="AA57" i="33"/>
  <c r="Z57" i="33"/>
  <c r="AB57" i="33"/>
  <c r="AC57" i="33"/>
  <c r="AA33" i="33"/>
  <c r="Z33" i="33"/>
  <c r="AC33" i="33"/>
  <c r="AB33" i="33"/>
  <c r="AD65" i="33"/>
  <c r="AA65" i="33"/>
  <c r="Z65" i="33"/>
  <c r="AC65" i="33"/>
  <c r="AB65" i="33"/>
  <c r="AC90" i="33"/>
  <c r="Z258" i="33"/>
  <c r="AE259" i="33"/>
  <c r="AC258" i="33"/>
  <c r="AD258" i="33"/>
  <c r="AA258" i="33"/>
  <c r="AB258" i="33"/>
  <c r="AA274" i="33"/>
  <c r="Z274" i="33"/>
  <c r="AD318" i="33"/>
  <c r="Z318" i="33"/>
  <c r="AC318" i="33"/>
  <c r="AE319" i="33"/>
  <c r="AB318" i="33"/>
  <c r="AA318" i="33"/>
  <c r="AE38" i="33"/>
  <c r="Z37" i="33"/>
  <c r="AD37" i="33"/>
  <c r="AC37" i="33"/>
  <c r="AB37" i="33"/>
  <c r="AA37" i="33"/>
  <c r="AD66" i="33"/>
  <c r="AC66" i="33"/>
  <c r="AB66" i="33"/>
  <c r="AA66" i="33"/>
  <c r="Z66" i="33"/>
  <c r="AB90" i="33"/>
  <c r="AD142" i="33"/>
  <c r="AE143" i="33"/>
  <c r="AB142" i="33"/>
  <c r="AC142" i="33"/>
  <c r="AD382" i="33"/>
  <c r="AA382" i="33"/>
  <c r="AB382" i="33"/>
  <c r="AC382" i="33"/>
  <c r="Z382" i="33"/>
  <c r="AE383" i="33"/>
  <c r="AD49" i="33"/>
  <c r="AA49" i="33"/>
  <c r="Z49" i="33"/>
  <c r="AC49" i="33"/>
  <c r="AB49" i="33"/>
  <c r="AB9" i="33"/>
  <c r="AA9" i="33"/>
  <c r="AC9" i="33"/>
  <c r="Z9" i="33"/>
  <c r="AE70" i="33"/>
  <c r="Z69" i="33"/>
  <c r="AD69" i="33"/>
  <c r="AC69" i="33"/>
  <c r="AB69" i="33"/>
  <c r="AA69" i="33"/>
  <c r="AA90" i="33"/>
  <c r="AD135" i="33"/>
  <c r="AB135" i="33"/>
  <c r="AC135" i="33"/>
  <c r="AB170" i="33"/>
  <c r="AA170" i="33"/>
  <c r="AE6" i="33"/>
  <c r="AC5" i="33"/>
  <c r="AB5" i="33"/>
  <c r="AA5" i="33"/>
  <c r="Z5" i="33"/>
  <c r="AD41" i="33"/>
  <c r="AA41" i="33"/>
  <c r="Z41" i="33"/>
  <c r="AB41" i="33"/>
  <c r="AC41" i="33"/>
  <c r="U524" i="33"/>
  <c r="AD72" i="33"/>
  <c r="U408" i="33"/>
  <c r="AD56" i="33"/>
  <c r="AC13" i="33"/>
  <c r="AB13" i="33"/>
  <c r="AA13" i="33"/>
  <c r="Z13" i="33"/>
  <c r="Z45" i="33"/>
  <c r="AD45" i="33"/>
  <c r="AC45" i="33"/>
  <c r="AB45" i="33"/>
  <c r="AA45" i="33"/>
  <c r="AD73" i="33"/>
  <c r="AA73" i="33"/>
  <c r="Z73" i="33"/>
  <c r="AB73" i="33"/>
  <c r="AC73" i="33"/>
  <c r="AD370" i="33"/>
  <c r="Z254" i="33"/>
  <c r="AC254" i="33"/>
  <c r="AD254" i="33"/>
  <c r="AE255" i="33"/>
  <c r="AA254" i="33"/>
  <c r="AB254" i="33"/>
  <c r="Z298" i="33"/>
  <c r="AC298" i="33"/>
  <c r="AD298" i="33"/>
  <c r="AE299" i="33"/>
  <c r="Z270" i="33"/>
  <c r="AA270" i="33"/>
  <c r="AB270" i="33"/>
  <c r="AC270" i="33"/>
  <c r="AE271" i="33"/>
  <c r="AD270" i="33"/>
  <c r="AA398" i="33"/>
  <c r="AB398" i="33"/>
  <c r="AC398" i="33"/>
  <c r="AE399" i="33"/>
  <c r="AD398" i="33"/>
  <c r="Z398" i="33"/>
  <c r="Z94" i="33"/>
  <c r="AA94" i="33"/>
  <c r="AB94" i="33"/>
  <c r="AC94" i="33"/>
  <c r="AE95" i="33"/>
  <c r="AD94" i="33"/>
  <c r="Z322" i="33"/>
  <c r="AA322" i="33"/>
  <c r="AB322" i="33"/>
  <c r="AC322" i="33"/>
  <c r="AE323" i="33"/>
  <c r="AD322" i="33"/>
  <c r="Z219" i="33"/>
  <c r="AA219" i="33"/>
  <c r="AB219" i="33"/>
  <c r="AC219" i="33"/>
  <c r="AD219" i="33"/>
  <c r="AC371" i="33"/>
  <c r="AD371" i="33"/>
  <c r="AA371" i="33"/>
  <c r="Z371" i="33"/>
  <c r="AB371" i="33"/>
  <c r="Z302" i="33"/>
  <c r="AA302" i="33"/>
  <c r="AB302" i="33"/>
  <c r="AC302" i="33"/>
  <c r="AE303" i="33"/>
  <c r="AD302" i="33"/>
  <c r="Z263" i="33"/>
  <c r="AA263" i="33"/>
  <c r="AB263" i="33"/>
  <c r="AC263" i="33"/>
  <c r="AD263" i="33"/>
  <c r="AD178" i="33"/>
  <c r="Z178" i="33"/>
  <c r="AA178" i="33"/>
  <c r="AB178" i="33"/>
  <c r="AC178" i="33"/>
  <c r="AE179" i="33"/>
  <c r="Z222" i="33"/>
  <c r="AA222" i="33"/>
  <c r="AB222" i="33"/>
  <c r="AC222" i="33"/>
  <c r="AE223" i="33"/>
  <c r="AD222" i="33"/>
  <c r="AB395" i="33"/>
  <c r="AC395" i="33"/>
  <c r="AD395" i="33"/>
  <c r="AA395" i="33"/>
  <c r="Z395" i="33"/>
  <c r="Z139" i="33"/>
  <c r="AD203" i="33"/>
  <c r="Z203" i="33"/>
  <c r="AA203" i="33"/>
  <c r="AB203" i="33"/>
  <c r="AC203" i="33"/>
  <c r="AC110" i="33"/>
  <c r="AE111" i="33"/>
  <c r="AD110" i="33"/>
  <c r="Z110" i="33"/>
  <c r="AA110" i="33"/>
  <c r="AB110" i="33"/>
  <c r="Z126" i="33"/>
  <c r="AA126" i="33"/>
  <c r="AB126" i="33"/>
  <c r="AC126" i="33"/>
  <c r="AE127" i="33"/>
  <c r="AD126" i="33"/>
  <c r="Z151" i="33"/>
  <c r="AA151" i="33"/>
  <c r="AB151" i="33"/>
  <c r="AC151" i="33"/>
  <c r="AD151" i="33"/>
  <c r="Z183" i="33"/>
  <c r="AA183" i="33"/>
  <c r="AB183" i="33"/>
  <c r="AC183" i="33"/>
  <c r="AD183" i="33"/>
  <c r="Z354" i="33"/>
  <c r="AA354" i="33"/>
  <c r="AB354" i="33"/>
  <c r="AC354" i="33"/>
  <c r="AE355" i="33"/>
  <c r="AD354" i="33"/>
  <c r="AC275" i="33"/>
  <c r="AD275" i="33"/>
  <c r="Z275" i="33"/>
  <c r="AA275" i="33"/>
  <c r="AB275" i="33"/>
  <c r="Z123" i="33"/>
  <c r="AA123" i="33"/>
  <c r="AB123" i="33"/>
  <c r="AC123" i="33"/>
  <c r="AD123" i="33"/>
  <c r="Z162" i="33"/>
  <c r="AA162" i="33"/>
  <c r="AB162" i="33"/>
  <c r="AC162" i="33"/>
  <c r="AE163" i="33"/>
  <c r="AD162" i="33"/>
  <c r="Z359" i="33"/>
  <c r="AA359" i="33"/>
  <c r="AB359" i="33"/>
  <c r="AC359" i="33"/>
  <c r="AD359" i="33"/>
  <c r="AB278" i="33"/>
  <c r="AC278" i="33"/>
  <c r="AE279" i="33"/>
  <c r="AD278" i="33"/>
  <c r="Z278" i="33"/>
  <c r="AA278" i="33"/>
  <c r="AA230" i="33"/>
  <c r="AB230" i="33"/>
  <c r="AC230" i="33"/>
  <c r="AE231" i="33"/>
  <c r="AD230" i="33"/>
  <c r="Z230" i="33"/>
  <c r="Z386" i="33"/>
  <c r="AB386" i="33"/>
  <c r="AC386" i="33"/>
  <c r="AD386" i="33"/>
  <c r="AA386" i="33"/>
  <c r="AE387" i="33"/>
  <c r="Z130" i="33"/>
  <c r="AA130" i="33"/>
  <c r="AB130" i="33"/>
  <c r="AC130" i="33"/>
  <c r="AE131" i="33"/>
  <c r="AD130" i="33"/>
  <c r="AC307" i="33"/>
  <c r="AD307" i="33"/>
  <c r="Z307" i="33"/>
  <c r="AA307" i="33"/>
  <c r="AB307" i="33"/>
  <c r="AC339" i="33"/>
  <c r="AD339" i="33"/>
  <c r="Z339" i="33"/>
  <c r="AA339" i="33"/>
  <c r="AB339" i="33"/>
  <c r="AB367" i="33"/>
  <c r="AC367" i="33"/>
  <c r="AD367" i="33"/>
  <c r="Z367" i="33"/>
  <c r="AA367" i="33"/>
  <c r="AB402" i="33"/>
  <c r="AA402" i="33"/>
  <c r="AC402" i="33"/>
  <c r="AE403" i="33"/>
  <c r="AD402" i="33"/>
  <c r="Z402" i="33"/>
  <c r="Z295" i="33"/>
  <c r="AA295" i="33"/>
  <c r="AB295" i="33"/>
  <c r="AC295" i="33"/>
  <c r="AD295" i="33"/>
  <c r="Z187" i="33"/>
  <c r="AA187" i="33"/>
  <c r="AB187" i="33"/>
  <c r="AC187" i="33"/>
  <c r="AD187" i="33"/>
  <c r="AB246" i="33"/>
  <c r="AC246" i="33"/>
  <c r="AE247" i="33"/>
  <c r="AD246" i="33"/>
  <c r="Z246" i="33"/>
  <c r="AA246" i="33"/>
  <c r="AB310" i="33"/>
  <c r="AC310" i="33"/>
  <c r="AE311" i="33"/>
  <c r="AD310" i="33"/>
  <c r="Z310" i="33"/>
  <c r="AA310" i="33"/>
  <c r="Z194" i="33"/>
  <c r="AA194" i="33"/>
  <c r="AB194" i="33"/>
  <c r="AC194" i="33"/>
  <c r="AE195" i="33"/>
  <c r="AD194" i="33"/>
  <c r="AA239" i="33"/>
  <c r="AB239" i="33"/>
  <c r="AC239" i="33"/>
  <c r="Z239" i="33"/>
  <c r="AD239" i="33"/>
  <c r="AD146" i="33"/>
  <c r="Z146" i="33"/>
  <c r="AA146" i="33"/>
  <c r="AB146" i="33"/>
  <c r="AC146" i="33"/>
  <c r="AE147" i="33"/>
  <c r="AD210" i="33"/>
  <c r="Z210" i="33"/>
  <c r="AA210" i="33"/>
  <c r="AB210" i="33"/>
  <c r="AC210" i="33"/>
  <c r="AE211" i="33"/>
  <c r="Z155" i="33"/>
  <c r="AA155" i="33"/>
  <c r="AB155" i="33"/>
  <c r="AC155" i="33"/>
  <c r="AD155" i="33"/>
  <c r="AC250" i="33"/>
  <c r="AE251" i="33"/>
  <c r="AD250" i="33"/>
  <c r="Z250" i="33"/>
  <c r="AA250" i="33"/>
  <c r="AB250" i="33"/>
  <c r="AA91" i="33"/>
  <c r="AD242" i="33"/>
  <c r="Z242" i="33"/>
  <c r="AA242" i="33"/>
  <c r="AB242" i="33"/>
  <c r="AC242" i="33"/>
  <c r="AE243" i="33"/>
  <c r="Z327" i="33"/>
  <c r="AA327" i="33"/>
  <c r="AB327" i="33"/>
  <c r="AC327" i="33"/>
  <c r="AD327" i="33"/>
  <c r="AC378" i="33"/>
  <c r="AE379" i="33"/>
  <c r="AD378" i="33"/>
  <c r="AA378" i="33"/>
  <c r="Z378" i="33"/>
  <c r="AB378" i="33"/>
  <c r="Z158" i="33"/>
  <c r="AA158" i="33"/>
  <c r="AB158" i="33"/>
  <c r="AC158" i="33"/>
  <c r="AE159" i="33"/>
  <c r="AD158" i="33"/>
  <c r="Z190" i="33"/>
  <c r="AA190" i="33"/>
  <c r="AB190" i="33"/>
  <c r="AC190" i="33"/>
  <c r="AE191" i="33"/>
  <c r="AD190" i="33"/>
  <c r="Z215" i="33"/>
  <c r="AA215" i="33"/>
  <c r="AB215" i="33"/>
  <c r="AC215" i="33"/>
  <c r="AD215" i="33"/>
  <c r="Z98" i="33"/>
  <c r="AA98" i="33"/>
  <c r="AB98" i="33"/>
  <c r="AC98" i="33"/>
  <c r="AE99" i="33"/>
  <c r="AD98" i="33"/>
  <c r="AC282" i="33"/>
  <c r="AE283" i="33"/>
  <c r="AD282" i="33"/>
  <c r="Z282" i="33"/>
  <c r="AA282" i="33"/>
  <c r="AB282" i="33"/>
  <c r="AB374" i="33"/>
  <c r="AC374" i="33"/>
  <c r="AE375" i="33"/>
  <c r="AD374" i="33"/>
  <c r="Z374" i="33"/>
  <c r="AA374" i="33"/>
  <c r="AD114" i="33"/>
  <c r="Z114" i="33"/>
  <c r="AA114" i="33"/>
  <c r="AB114" i="33"/>
  <c r="AC114" i="33"/>
  <c r="AE115" i="33"/>
  <c r="AD107" i="33"/>
  <c r="Z107" i="33"/>
  <c r="AA107" i="33"/>
  <c r="AB107" i="33"/>
  <c r="AC107" i="33"/>
  <c r="AD171" i="33"/>
  <c r="Z171" i="33"/>
  <c r="AA171" i="33"/>
  <c r="AB171" i="33"/>
  <c r="AC171" i="33"/>
  <c r="AD235" i="33"/>
  <c r="Z235" i="33"/>
  <c r="AA235" i="33"/>
  <c r="AB235" i="33"/>
  <c r="AC235" i="33"/>
  <c r="Z87" i="33"/>
  <c r="AA87" i="33"/>
  <c r="AB87" i="33"/>
  <c r="AC87" i="33"/>
  <c r="AD87" i="33"/>
  <c r="AC314" i="33"/>
  <c r="AE315" i="33"/>
  <c r="AD314" i="33"/>
  <c r="Z314" i="33"/>
  <c r="AA314" i="33"/>
  <c r="AB314" i="33"/>
  <c r="AC346" i="33"/>
  <c r="AE347" i="33"/>
  <c r="AD346" i="33"/>
  <c r="Z346" i="33"/>
  <c r="AA346" i="33"/>
  <c r="AB346" i="33"/>
  <c r="Z226" i="33"/>
  <c r="AA226" i="33"/>
  <c r="AB226" i="33"/>
  <c r="AC226" i="33"/>
  <c r="AE227" i="33"/>
  <c r="AD226" i="33"/>
  <c r="AA166" i="33"/>
  <c r="AB166" i="33"/>
  <c r="AC166" i="33"/>
  <c r="AE167" i="33"/>
  <c r="AD166" i="33"/>
  <c r="Z166" i="33"/>
  <c r="Z119" i="33"/>
  <c r="AA119" i="33"/>
  <c r="AB119" i="33"/>
  <c r="AC119" i="33"/>
  <c r="AD119" i="33"/>
  <c r="AB342" i="33"/>
  <c r="AC342" i="33"/>
  <c r="AE343" i="33"/>
  <c r="AD342" i="33"/>
  <c r="Z342" i="33"/>
  <c r="AA342" i="33"/>
  <c r="Z334" i="33"/>
  <c r="AA334" i="33"/>
  <c r="AB334" i="33"/>
  <c r="AC334" i="33"/>
  <c r="AE335" i="33"/>
  <c r="AD334" i="33"/>
  <c r="U350" i="33"/>
  <c r="AE14" i="33"/>
  <c r="AE78" i="33"/>
  <c r="U292" i="33"/>
  <c r="AE46" i="33"/>
  <c r="AE10" i="33"/>
  <c r="U379" i="33"/>
  <c r="AE34" i="33"/>
  <c r="AE18" i="33"/>
  <c r="AE22" i="33"/>
  <c r="U466" i="33"/>
  <c r="AE54" i="33"/>
  <c r="U582" i="33"/>
  <c r="U466" i="32"/>
  <c r="U408" i="32"/>
  <c r="AE263" i="32"/>
  <c r="AC262" i="32"/>
  <c r="AB330" i="32"/>
  <c r="AC362" i="32"/>
  <c r="AD362" i="32"/>
  <c r="AA262" i="32"/>
  <c r="AC330" i="32"/>
  <c r="AE363" i="32"/>
  <c r="Z262" i="32"/>
  <c r="U553" i="32"/>
  <c r="AA362" i="32"/>
  <c r="AE331" i="32"/>
  <c r="AA330" i="32"/>
  <c r="AD330" i="32"/>
  <c r="AC47" i="32"/>
  <c r="AB47" i="32"/>
  <c r="Z47" i="32"/>
  <c r="AA47" i="32"/>
  <c r="AD47" i="32"/>
  <c r="AC22" i="32"/>
  <c r="AB22" i="32"/>
  <c r="AA22" i="32"/>
  <c r="Z22" i="32"/>
  <c r="AD66" i="32"/>
  <c r="AC66" i="32"/>
  <c r="AA66" i="32"/>
  <c r="AB66" i="32"/>
  <c r="Z66" i="32"/>
  <c r="AE26" i="32"/>
  <c r="AC25" i="32"/>
  <c r="AB25" i="32"/>
  <c r="AA25" i="32"/>
  <c r="Z25" i="32"/>
  <c r="AE70" i="32"/>
  <c r="AD69" i="32"/>
  <c r="AB69" i="32"/>
  <c r="AC69" i="32"/>
  <c r="AA69" i="32"/>
  <c r="Z69" i="32"/>
  <c r="AC15" i="32"/>
  <c r="AB15" i="32"/>
  <c r="AA15" i="32"/>
  <c r="Z15" i="32"/>
  <c r="AE19" i="32"/>
  <c r="AC18" i="32"/>
  <c r="Z18" i="32"/>
  <c r="AB18" i="32"/>
  <c r="AA18" i="32"/>
  <c r="AA41" i="32"/>
  <c r="Z41" i="32"/>
  <c r="AD41" i="32"/>
  <c r="AC41" i="32"/>
  <c r="AB41" i="32"/>
  <c r="AD61" i="32"/>
  <c r="AB61" i="32"/>
  <c r="AC61" i="32"/>
  <c r="AA61" i="32"/>
  <c r="Z61" i="32"/>
  <c r="U495" i="32"/>
  <c r="AD68" i="32"/>
  <c r="U437" i="32"/>
  <c r="AD60" i="32"/>
  <c r="U379" i="32"/>
  <c r="AD98" i="32"/>
  <c r="AC98" i="32"/>
  <c r="AB98" i="32"/>
  <c r="AA98" i="32"/>
  <c r="Z98" i="32"/>
  <c r="AD294" i="32"/>
  <c r="AD170" i="32"/>
  <c r="Z5" i="32"/>
  <c r="AA5" i="32"/>
  <c r="AC5" i="32"/>
  <c r="AB5" i="32"/>
  <c r="U263" i="32"/>
  <c r="AD36" i="32"/>
  <c r="AA54" i="32"/>
  <c r="Z54" i="32"/>
  <c r="AB54" i="32"/>
  <c r="AD54" i="32"/>
  <c r="AC54" i="32"/>
  <c r="Z21" i="32"/>
  <c r="AA21" i="32"/>
  <c r="AC21" i="32"/>
  <c r="AB21" i="32"/>
  <c r="AD45" i="32"/>
  <c r="AB45" i="32"/>
  <c r="AC45" i="32"/>
  <c r="AA45" i="32"/>
  <c r="Z45" i="32"/>
  <c r="AB65" i="32"/>
  <c r="AA65" i="32"/>
  <c r="Z65" i="32"/>
  <c r="AD65" i="32"/>
  <c r="AC65" i="32"/>
  <c r="AD87" i="32"/>
  <c r="AC87" i="32"/>
  <c r="AB87" i="32"/>
  <c r="AA87" i="32"/>
  <c r="Z87" i="32"/>
  <c r="AA387" i="32"/>
  <c r="AC387" i="32"/>
  <c r="AE295" i="32"/>
  <c r="AE171" i="32"/>
  <c r="AD171" i="32" s="1"/>
  <c r="AD254" i="32"/>
  <c r="AB254" i="32"/>
  <c r="AC254" i="32"/>
  <c r="AE255" i="32"/>
  <c r="AA254" i="32"/>
  <c r="Z251" i="32"/>
  <c r="AB251" i="32"/>
  <c r="AC251" i="32"/>
  <c r="AD251" i="32"/>
  <c r="Z198" i="32"/>
  <c r="AC198" i="32"/>
  <c r="AE199" i="32"/>
  <c r="AD198" i="32"/>
  <c r="AB374" i="32"/>
  <c r="Z374" i="32"/>
  <c r="AC374" i="32"/>
  <c r="AE375" i="32"/>
  <c r="AA374" i="32"/>
  <c r="AB170" i="32"/>
  <c r="AC258" i="32"/>
  <c r="AD258" i="32"/>
  <c r="AB258" i="32"/>
  <c r="Z166" i="32"/>
  <c r="AC166" i="32"/>
  <c r="AD166" i="32"/>
  <c r="AE167" i="32"/>
  <c r="Z46" i="32"/>
  <c r="AD46" i="32"/>
  <c r="AC46" i="32"/>
  <c r="AB46" i="32"/>
  <c r="AA46" i="32"/>
  <c r="AE10" i="32"/>
  <c r="AC9" i="32"/>
  <c r="AB9" i="32"/>
  <c r="AA9" i="32"/>
  <c r="Z9" i="32"/>
  <c r="Z13" i="32"/>
  <c r="AA13" i="32"/>
  <c r="AC13" i="32"/>
  <c r="AB13" i="32"/>
  <c r="Z29" i="32"/>
  <c r="AC29" i="32"/>
  <c r="AB29" i="32"/>
  <c r="AA29" i="32"/>
  <c r="AA49" i="32"/>
  <c r="Z49" i="32"/>
  <c r="AB49" i="32"/>
  <c r="AC49" i="32"/>
  <c r="AD49" i="32"/>
  <c r="AB73" i="32"/>
  <c r="AA73" i="32"/>
  <c r="Z73" i="32"/>
  <c r="AD73" i="32"/>
  <c r="AC73" i="32"/>
  <c r="AA294" i="32"/>
  <c r="AA170" i="32"/>
  <c r="AC14" i="32"/>
  <c r="AB14" i="32"/>
  <c r="AA14" i="32"/>
  <c r="Z14" i="32"/>
  <c r="AA33" i="32"/>
  <c r="Z33" i="32"/>
  <c r="AB33" i="32"/>
  <c r="AC33" i="32"/>
  <c r="AD53" i="32"/>
  <c r="AB53" i="32"/>
  <c r="AC53" i="32"/>
  <c r="AA53" i="32"/>
  <c r="Z53" i="32"/>
  <c r="Z77" i="32"/>
  <c r="AD77" i="32"/>
  <c r="AB77" i="32"/>
  <c r="AC77" i="32"/>
  <c r="AA77" i="32"/>
  <c r="U350" i="32"/>
  <c r="AD48" i="32"/>
  <c r="AD374" i="32"/>
  <c r="AC94" i="32"/>
  <c r="AA94" i="32"/>
  <c r="Z94" i="32"/>
  <c r="AB94" i="32"/>
  <c r="AD94" i="32"/>
  <c r="AD80" i="32"/>
  <c r="U582" i="32"/>
  <c r="U292" i="32"/>
  <c r="AD40" i="32"/>
  <c r="AA322" i="32"/>
  <c r="AB322" i="32"/>
  <c r="AC322" i="32"/>
  <c r="AD322" i="32"/>
  <c r="Z322" i="32"/>
  <c r="AE323" i="32"/>
  <c r="Z191" i="32"/>
  <c r="AC191" i="32"/>
  <c r="AD191" i="32"/>
  <c r="AD158" i="32"/>
  <c r="AA158" i="32"/>
  <c r="AC158" i="32"/>
  <c r="AE159" i="32"/>
  <c r="AB158" i="32"/>
  <c r="AC34" i="32"/>
  <c r="AA34" i="32"/>
  <c r="AB34" i="32"/>
  <c r="Z34" i="32"/>
  <c r="AC78" i="32"/>
  <c r="AA78" i="32"/>
  <c r="Z78" i="32"/>
  <c r="AD78" i="32"/>
  <c r="AB78" i="32"/>
  <c r="U321" i="32"/>
  <c r="AC17" i="32"/>
  <c r="AB17" i="32"/>
  <c r="AA17" i="32"/>
  <c r="Z17" i="32"/>
  <c r="AD37" i="32"/>
  <c r="AB37" i="32"/>
  <c r="AC37" i="32"/>
  <c r="AA37" i="32"/>
  <c r="Z37" i="32"/>
  <c r="AE58" i="32"/>
  <c r="AB57" i="32"/>
  <c r="AA57" i="32"/>
  <c r="Z57" i="32"/>
  <c r="AD57" i="32"/>
  <c r="AC57" i="32"/>
  <c r="AD81" i="32"/>
  <c r="AB81" i="32"/>
  <c r="AA81" i="32"/>
  <c r="Z81" i="32"/>
  <c r="AC81" i="32"/>
  <c r="AB91" i="32"/>
  <c r="Z91" i="32"/>
  <c r="AD91" i="32"/>
  <c r="AA91" i="32"/>
  <c r="AC91" i="32"/>
  <c r="AE259" i="32"/>
  <c r="AB387" i="32"/>
  <c r="Z114" i="32"/>
  <c r="AA114" i="32"/>
  <c r="AB114" i="32"/>
  <c r="AC114" i="32"/>
  <c r="AE115" i="32"/>
  <c r="AD114" i="32"/>
  <c r="AD162" i="32"/>
  <c r="Z162" i="32"/>
  <c r="AA162" i="32"/>
  <c r="AB162" i="32"/>
  <c r="AC162" i="32"/>
  <c r="AE163" i="32"/>
  <c r="Z354" i="32"/>
  <c r="AA354" i="32"/>
  <c r="AB354" i="32"/>
  <c r="AC354" i="32"/>
  <c r="AE355" i="32"/>
  <c r="AD354" i="32"/>
  <c r="AD350" i="32"/>
  <c r="Z350" i="32"/>
  <c r="AA350" i="32"/>
  <c r="AB350" i="32"/>
  <c r="AC350" i="32"/>
  <c r="AE351" i="32"/>
  <c r="AA143" i="32"/>
  <c r="AB143" i="32"/>
  <c r="AC143" i="32"/>
  <c r="AD143" i="32"/>
  <c r="Z143" i="32"/>
  <c r="AB246" i="32"/>
  <c r="AC246" i="32"/>
  <c r="AE247" i="32"/>
  <c r="AD246" i="32"/>
  <c r="Z246" i="32"/>
  <c r="AA246" i="32"/>
  <c r="AB342" i="32"/>
  <c r="AC342" i="32"/>
  <c r="AE343" i="32"/>
  <c r="AD342" i="32"/>
  <c r="Z342" i="32"/>
  <c r="AA342" i="32"/>
  <c r="AA267" i="32"/>
  <c r="AB267" i="32"/>
  <c r="AC267" i="32"/>
  <c r="AD267" i="32"/>
  <c r="Z267" i="32"/>
  <c r="Z327" i="32"/>
  <c r="AA327" i="32"/>
  <c r="AB327" i="32"/>
  <c r="AC327" i="32"/>
  <c r="AD327" i="32"/>
  <c r="AD194" i="32"/>
  <c r="Z194" i="32"/>
  <c r="AA194" i="32"/>
  <c r="AB194" i="32"/>
  <c r="AC194" i="32"/>
  <c r="AE195" i="32"/>
  <c r="AB122" i="32"/>
  <c r="AC122" i="32"/>
  <c r="AE123" i="32"/>
  <c r="AD122" i="32"/>
  <c r="Z122" i="32"/>
  <c r="AA122" i="32"/>
  <c r="AA363" i="32"/>
  <c r="AB363" i="32"/>
  <c r="AC363" i="32"/>
  <c r="AD363" i="32"/>
  <c r="Z363" i="32"/>
  <c r="AA210" i="32"/>
  <c r="AB210" i="32"/>
  <c r="AC210" i="32"/>
  <c r="AE211" i="32"/>
  <c r="AD210" i="32"/>
  <c r="Z210" i="32"/>
  <c r="Z366" i="32"/>
  <c r="AA366" i="32"/>
  <c r="AB366" i="32"/>
  <c r="AC366" i="32"/>
  <c r="AE367" i="32"/>
  <c r="AD366" i="32"/>
  <c r="AB171" i="32"/>
  <c r="AC171" i="32"/>
  <c r="Z238" i="32"/>
  <c r="AA238" i="32"/>
  <c r="AB238" i="32"/>
  <c r="AC238" i="32"/>
  <c r="AE239" i="32"/>
  <c r="AD238" i="32"/>
  <c r="AC218" i="32"/>
  <c r="AE219" i="32"/>
  <c r="AD218" i="32"/>
  <c r="AB218" i="32"/>
  <c r="Z218" i="32"/>
  <c r="AA218" i="32"/>
  <c r="AA182" i="32"/>
  <c r="AB182" i="32"/>
  <c r="AC182" i="32"/>
  <c r="AE183" i="32"/>
  <c r="AD182" i="32"/>
  <c r="Z182" i="32"/>
  <c r="AA111" i="32"/>
  <c r="AB111" i="32"/>
  <c r="AC111" i="32"/>
  <c r="AD111" i="32"/>
  <c r="Z111" i="32"/>
  <c r="AD382" i="32"/>
  <c r="Z382" i="32"/>
  <c r="AA382" i="32"/>
  <c r="AB382" i="32"/>
  <c r="AC382" i="32"/>
  <c r="AE383" i="32"/>
  <c r="AB310" i="32"/>
  <c r="AC310" i="32"/>
  <c r="AE311" i="32"/>
  <c r="AD310" i="32"/>
  <c r="Z310" i="32"/>
  <c r="AA310" i="32"/>
  <c r="AA274" i="32"/>
  <c r="AB274" i="32"/>
  <c r="AC274" i="32"/>
  <c r="AE275" i="32"/>
  <c r="AD274" i="32"/>
  <c r="Z274" i="32"/>
  <c r="AA331" i="32"/>
  <c r="AB331" i="32"/>
  <c r="AC331" i="32"/>
  <c r="AD331" i="32"/>
  <c r="Z331" i="32"/>
  <c r="Z263" i="32"/>
  <c r="AA263" i="32"/>
  <c r="AB263" i="32"/>
  <c r="AC263" i="32"/>
  <c r="AD263" i="32"/>
  <c r="AD286" i="32"/>
  <c r="Z286" i="32"/>
  <c r="AA286" i="32"/>
  <c r="AB286" i="32"/>
  <c r="AC286" i="32"/>
  <c r="AE287" i="32"/>
  <c r="AC126" i="32"/>
  <c r="AE127" i="32"/>
  <c r="AD126" i="32"/>
  <c r="Z126" i="32"/>
  <c r="AA126" i="32"/>
  <c r="AB126" i="32"/>
  <c r="AA242" i="32"/>
  <c r="AB242" i="32"/>
  <c r="AC242" i="32"/>
  <c r="AE243" i="32"/>
  <c r="AD242" i="32"/>
  <c r="Z242" i="32"/>
  <c r="AD279" i="32"/>
  <c r="Z279" i="32"/>
  <c r="AA279" i="32"/>
  <c r="AB279" i="32"/>
  <c r="AC279" i="32"/>
  <c r="Z139" i="32"/>
  <c r="AA139" i="32"/>
  <c r="AB139" i="32"/>
  <c r="AC139" i="32"/>
  <c r="AD139" i="32"/>
  <c r="AA150" i="32"/>
  <c r="AB150" i="32"/>
  <c r="AC150" i="32"/>
  <c r="AE151" i="32"/>
  <c r="AD150" i="32"/>
  <c r="Z150" i="32"/>
  <c r="AA370" i="32"/>
  <c r="AB370" i="32"/>
  <c r="AC370" i="32"/>
  <c r="AE371" i="32"/>
  <c r="AD370" i="32"/>
  <c r="Z370" i="32"/>
  <c r="Z359" i="32"/>
  <c r="AA359" i="32"/>
  <c r="AB359" i="32"/>
  <c r="AC359" i="32"/>
  <c r="AD359" i="32"/>
  <c r="AB207" i="32"/>
  <c r="AC207" i="32"/>
  <c r="AD207" i="32"/>
  <c r="Z207" i="32"/>
  <c r="AA207" i="32"/>
  <c r="Z398" i="32"/>
  <c r="AB398" i="32"/>
  <c r="AC398" i="32"/>
  <c r="AE399" i="32"/>
  <c r="AD398" i="32"/>
  <c r="AA398" i="32"/>
  <c r="Z302" i="32"/>
  <c r="AA302" i="32"/>
  <c r="AB302" i="32"/>
  <c r="AC302" i="32"/>
  <c r="AE303" i="32"/>
  <c r="AD302" i="32"/>
  <c r="AB186" i="32"/>
  <c r="AC186" i="32"/>
  <c r="AE187" i="32"/>
  <c r="AD186" i="32"/>
  <c r="Z186" i="32"/>
  <c r="AA186" i="32"/>
  <c r="AB154" i="32"/>
  <c r="AC154" i="32"/>
  <c r="AE155" i="32"/>
  <c r="AD154" i="32"/>
  <c r="Z154" i="32"/>
  <c r="AA154" i="32"/>
  <c r="Z107" i="32"/>
  <c r="AA107" i="32"/>
  <c r="AB107" i="32"/>
  <c r="AC107" i="32"/>
  <c r="AD107" i="32"/>
  <c r="Z178" i="32"/>
  <c r="AA178" i="32"/>
  <c r="AB178" i="32"/>
  <c r="AC178" i="32"/>
  <c r="AE179" i="32"/>
  <c r="AD178" i="32"/>
  <c r="AA259" i="32"/>
  <c r="AB259" i="32"/>
  <c r="AC259" i="32"/>
  <c r="Z259" i="32"/>
  <c r="AD259" i="32"/>
  <c r="AD318" i="32"/>
  <c r="Z318" i="32"/>
  <c r="AA318" i="32"/>
  <c r="AB318" i="32"/>
  <c r="AE319" i="32"/>
  <c r="AC318" i="32"/>
  <c r="AC378" i="32"/>
  <c r="AE379" i="32"/>
  <c r="AD378" i="32"/>
  <c r="Z378" i="32"/>
  <c r="AA378" i="32"/>
  <c r="AB378" i="32"/>
  <c r="AA299" i="32"/>
  <c r="AB299" i="32"/>
  <c r="AC299" i="32"/>
  <c r="AD299" i="32"/>
  <c r="Z299" i="32"/>
  <c r="AA338" i="32"/>
  <c r="AB338" i="32"/>
  <c r="AC338" i="32"/>
  <c r="AE339" i="32"/>
  <c r="AD338" i="32"/>
  <c r="Z338" i="32"/>
  <c r="AC402" i="32"/>
  <c r="AE403" i="32"/>
  <c r="AD402" i="32"/>
  <c r="AA402" i="32"/>
  <c r="AB402" i="32"/>
  <c r="Z402" i="32"/>
  <c r="AB214" i="32"/>
  <c r="AC214" i="32"/>
  <c r="AE215" i="32"/>
  <c r="AD214" i="32"/>
  <c r="Z214" i="32"/>
  <c r="AA214" i="32"/>
  <c r="AA118" i="32"/>
  <c r="AB118" i="32"/>
  <c r="AC118" i="32"/>
  <c r="AE119" i="32"/>
  <c r="AD118" i="32"/>
  <c r="Z118" i="32"/>
  <c r="AC346" i="32"/>
  <c r="AE347" i="32"/>
  <c r="AD346" i="32"/>
  <c r="Z346" i="32"/>
  <c r="AA346" i="32"/>
  <c r="AB346" i="32"/>
  <c r="Z146" i="32"/>
  <c r="AA146" i="32"/>
  <c r="AB146" i="32"/>
  <c r="AC146" i="32"/>
  <c r="AE147" i="32"/>
  <c r="AD146" i="32"/>
  <c r="AA203" i="32"/>
  <c r="AB203" i="32"/>
  <c r="AC203" i="32"/>
  <c r="AD203" i="32"/>
  <c r="Z203" i="32"/>
  <c r="Z334" i="32"/>
  <c r="AA334" i="32"/>
  <c r="AB334" i="32"/>
  <c r="AC334" i="32"/>
  <c r="AE335" i="32"/>
  <c r="AD334" i="32"/>
  <c r="AA175" i="32"/>
  <c r="AB175" i="32"/>
  <c r="AC175" i="32"/>
  <c r="AD175" i="32"/>
  <c r="Z175" i="32"/>
  <c r="Z290" i="32"/>
  <c r="AA290" i="32"/>
  <c r="AB290" i="32"/>
  <c r="AC290" i="32"/>
  <c r="AE291" i="32"/>
  <c r="AD290" i="32"/>
  <c r="Z270" i="32"/>
  <c r="AA270" i="32"/>
  <c r="AB270" i="32"/>
  <c r="AC270" i="32"/>
  <c r="AE271" i="32"/>
  <c r="AD270" i="32"/>
  <c r="Z283" i="32"/>
  <c r="AA283" i="32"/>
  <c r="AB283" i="32"/>
  <c r="AC283" i="32"/>
  <c r="AD283" i="32"/>
  <c r="AC314" i="32"/>
  <c r="AE315" i="32"/>
  <c r="AD314" i="32"/>
  <c r="Z314" i="32"/>
  <c r="AA314" i="32"/>
  <c r="AB314" i="32"/>
  <c r="AA306" i="32"/>
  <c r="AB306" i="32"/>
  <c r="AC306" i="32"/>
  <c r="AE307" i="32"/>
  <c r="AD306" i="32"/>
  <c r="Z306" i="32"/>
  <c r="AA235" i="32"/>
  <c r="AB235" i="32"/>
  <c r="AC235" i="32"/>
  <c r="AD235" i="32"/>
  <c r="Z235" i="32"/>
  <c r="Z391" i="32"/>
  <c r="AA391" i="32"/>
  <c r="AB391" i="32"/>
  <c r="AC391" i="32"/>
  <c r="AD391" i="32"/>
  <c r="Z295" i="32"/>
  <c r="AA295" i="32"/>
  <c r="AB295" i="32"/>
  <c r="AC295" i="32"/>
  <c r="AD295" i="32"/>
  <c r="AA395" i="32"/>
  <c r="AB395" i="32"/>
  <c r="AC395" i="32"/>
  <c r="Z395" i="32"/>
  <c r="AD395" i="32"/>
  <c r="AE95" i="32"/>
  <c r="AE99" i="32"/>
  <c r="AE327" i="17"/>
  <c r="AE359" i="17"/>
  <c r="AE227" i="17"/>
  <c r="AE263" i="17"/>
  <c r="AE159" i="17"/>
  <c r="AE311" i="17"/>
  <c r="AE147" i="17"/>
  <c r="AE367" i="17"/>
  <c r="AE83" i="17"/>
  <c r="AE127" i="17"/>
  <c r="AE331" i="17"/>
  <c r="AE339" i="17"/>
  <c r="AE239" i="17"/>
  <c r="AE295" i="17"/>
  <c r="AE383" i="17"/>
  <c r="AE115" i="17"/>
  <c r="AE91" i="17"/>
  <c r="AE303" i="17"/>
  <c r="AE223" i="17"/>
  <c r="AE251" i="17"/>
  <c r="AE247" i="17"/>
  <c r="AE179" i="17"/>
  <c r="AE275" i="17"/>
  <c r="AE191" i="17"/>
  <c r="AE123" i="17"/>
  <c r="AE243" i="17"/>
  <c r="AE267" i="17"/>
  <c r="AE395" i="17"/>
  <c r="AE371" i="17"/>
  <c r="AE391" i="17"/>
  <c r="AE95" i="17"/>
  <c r="AE279" i="17"/>
  <c r="AE271" i="17"/>
  <c r="AE307" i="17"/>
  <c r="AE211" i="17"/>
  <c r="AE38" i="17"/>
  <c r="AE46" i="17"/>
  <c r="AE26" i="17"/>
  <c r="AE30" i="17"/>
  <c r="AE62" i="17"/>
  <c r="AE70" i="17"/>
  <c r="AE14" i="17"/>
  <c r="AE58" i="17"/>
  <c r="AE34" i="17"/>
  <c r="AE66" i="17"/>
  <c r="AE42" i="17"/>
  <c r="AE74" i="17"/>
  <c r="AE78" i="17"/>
  <c r="AE18" i="17"/>
  <c r="AE50" i="17"/>
  <c r="AE22" i="17"/>
  <c r="AE54" i="17"/>
  <c r="AE10" i="17"/>
  <c r="AD17" i="5"/>
  <c r="AX35" i="5"/>
  <c r="AT22" i="5"/>
  <c r="AT34" i="5"/>
  <c r="AP17" i="5"/>
  <c r="AX18" i="5"/>
  <c r="AH20" i="5"/>
  <c r="AP21" i="5"/>
  <c r="AX22" i="5"/>
  <c r="AH24" i="5"/>
  <c r="AP25" i="5"/>
  <c r="AX26" i="5"/>
  <c r="AH28" i="5"/>
  <c r="AP29" i="5"/>
  <c r="AX30" i="5"/>
  <c r="AH32" i="5"/>
  <c r="AP33" i="5"/>
  <c r="AX34" i="5"/>
  <c r="AL21" i="5"/>
  <c r="AD32" i="5"/>
  <c r="AT17" i="5"/>
  <c r="AD19" i="5"/>
  <c r="AL20" i="5"/>
  <c r="AT21" i="5"/>
  <c r="AD23" i="5"/>
  <c r="AL24" i="5"/>
  <c r="AT25" i="5"/>
  <c r="AD27" i="5"/>
  <c r="AL28" i="5"/>
  <c r="AT29" i="5"/>
  <c r="AD31" i="5"/>
  <c r="AL32" i="5"/>
  <c r="AT33" i="5"/>
  <c r="AD35" i="5"/>
  <c r="AD24" i="5"/>
  <c r="AL29" i="5"/>
  <c r="AX17" i="5"/>
  <c r="AH19" i="5"/>
  <c r="AP20" i="5"/>
  <c r="AX21" i="5"/>
  <c r="AH23" i="5"/>
  <c r="AP24" i="5"/>
  <c r="AX25" i="5"/>
  <c r="AH27" i="5"/>
  <c r="AP28" i="5"/>
  <c r="AX29" i="5"/>
  <c r="AH31" i="5"/>
  <c r="AP32" i="5"/>
  <c r="AX33" i="5"/>
  <c r="AH35" i="5"/>
  <c r="AT18" i="5"/>
  <c r="AL33" i="5"/>
  <c r="AD18" i="5"/>
  <c r="AL19" i="5"/>
  <c r="AT20" i="5"/>
  <c r="AD22" i="5"/>
  <c r="AL23" i="5"/>
  <c r="AT24" i="5"/>
  <c r="AD26" i="5"/>
  <c r="AL27" i="5"/>
  <c r="AT28" i="5"/>
  <c r="AD30" i="5"/>
  <c r="AL31" i="5"/>
  <c r="AT32" i="5"/>
  <c r="AD34" i="5"/>
  <c r="AL35" i="5"/>
  <c r="AL17" i="5"/>
  <c r="AL25" i="5"/>
  <c r="AD28" i="5"/>
  <c r="AH18" i="5"/>
  <c r="AP19" i="5"/>
  <c r="AX20" i="5"/>
  <c r="AH22" i="5"/>
  <c r="AP23" i="5"/>
  <c r="AX24" i="5"/>
  <c r="AH26" i="5"/>
  <c r="AP27" i="5"/>
  <c r="AX28" i="5"/>
  <c r="AH30" i="5"/>
  <c r="AP31" i="5"/>
  <c r="AX32" i="5"/>
  <c r="AH34" i="5"/>
  <c r="AP35" i="5"/>
  <c r="AT26" i="5"/>
  <c r="AL18" i="5"/>
  <c r="AT19" i="5"/>
  <c r="AD21" i="5"/>
  <c r="AL22" i="5"/>
  <c r="AT23" i="5"/>
  <c r="AD25" i="5"/>
  <c r="AL26" i="5"/>
  <c r="AT27" i="5"/>
  <c r="AD29" i="5"/>
  <c r="AL30" i="5"/>
  <c r="AT31" i="5"/>
  <c r="AD33" i="5"/>
  <c r="AL34" i="5"/>
  <c r="AT35" i="5"/>
  <c r="AD20" i="5"/>
  <c r="AT30" i="5"/>
  <c r="AH17" i="5"/>
  <c r="AP18" i="5"/>
  <c r="AX19" i="5"/>
  <c r="AH21" i="5"/>
  <c r="AP22" i="5"/>
  <c r="AX23" i="5"/>
  <c r="AH25" i="5"/>
  <c r="AP26" i="5"/>
  <c r="AX27" i="5"/>
  <c r="AH29" i="5"/>
  <c r="AP30" i="5"/>
  <c r="AX31" i="5"/>
  <c r="AH33" i="5"/>
  <c r="AP34" i="5"/>
  <c r="P291" i="21"/>
  <c r="Q291" i="21" s="1"/>
  <c r="P240" i="21"/>
  <c r="Q240" i="21" s="1"/>
  <c r="P325" i="21"/>
  <c r="Q325" i="21" s="1"/>
  <c r="P257" i="21"/>
  <c r="Q257" i="21" s="1"/>
  <c r="P189" i="21"/>
  <c r="Q189" i="21" s="1"/>
  <c r="U16" i="21"/>
  <c r="P274" i="21"/>
  <c r="Q274" i="21" s="1"/>
  <c r="P206" i="21"/>
  <c r="Q206" i="21" s="1"/>
  <c r="U17" i="21"/>
  <c r="P223" i="21"/>
  <c r="Q223" i="21" s="1"/>
  <c r="V19" i="21"/>
  <c r="U18" i="21"/>
  <c r="P308" i="21"/>
  <c r="Q308" i="21" s="1"/>
  <c r="AE39" i="33"/>
  <c r="AE59" i="33"/>
  <c r="AE71" i="33"/>
  <c r="AE27" i="33"/>
  <c r="AE50" i="33"/>
  <c r="AE82" i="33"/>
  <c r="AE35" i="33"/>
  <c r="AE42" i="33"/>
  <c r="AE67" i="33"/>
  <c r="AE74" i="33"/>
  <c r="AE23" i="33"/>
  <c r="AE30" i="33"/>
  <c r="AE55" i="33"/>
  <c r="AE62" i="33"/>
  <c r="U524" i="32"/>
  <c r="AE11" i="32"/>
  <c r="AE59" i="32"/>
  <c r="AE71" i="32"/>
  <c r="AE79" i="32"/>
  <c r="AE50" i="32"/>
  <c r="AE82" i="32"/>
  <c r="AE35" i="32"/>
  <c r="AE42" i="32"/>
  <c r="AE67" i="32"/>
  <c r="AE74" i="32"/>
  <c r="AE6" i="32"/>
  <c r="AE38" i="32"/>
  <c r="AE23" i="32"/>
  <c r="AE30" i="32"/>
  <c r="AE55" i="32"/>
  <c r="AE62" i="32"/>
  <c r="AE47" i="17"/>
  <c r="AE6" i="17"/>
  <c r="S239" i="17"/>
  <c r="S244" i="17"/>
  <c r="S249" i="17"/>
  <c r="S254" i="17"/>
  <c r="S268" i="17"/>
  <c r="S273" i="17"/>
  <c r="S278" i="17"/>
  <c r="S283" i="17"/>
  <c r="S297" i="17"/>
  <c r="S302" i="17"/>
  <c r="S307" i="17"/>
  <c r="S312" i="17"/>
  <c r="S326" i="17"/>
  <c r="S331" i="17"/>
  <c r="S336" i="17"/>
  <c r="S341" i="17"/>
  <c r="S355" i="17"/>
  <c r="S360" i="17"/>
  <c r="S365" i="17"/>
  <c r="S370" i="17"/>
  <c r="S384" i="17"/>
  <c r="S389" i="17"/>
  <c r="S394" i="17"/>
  <c r="S399" i="17"/>
  <c r="S413" i="17"/>
  <c r="S418" i="17"/>
  <c r="S423" i="17"/>
  <c r="S428" i="17"/>
  <c r="S442" i="17"/>
  <c r="S447" i="17"/>
  <c r="S452" i="17"/>
  <c r="S457" i="17"/>
  <c r="S471" i="17"/>
  <c r="S476" i="17"/>
  <c r="S481" i="17"/>
  <c r="S486" i="17"/>
  <c r="S500" i="17"/>
  <c r="S505" i="17"/>
  <c r="S510" i="17"/>
  <c r="S515" i="17"/>
  <c r="S529" i="17"/>
  <c r="S534" i="17"/>
  <c r="S539" i="17"/>
  <c r="S544" i="17"/>
  <c r="AH36" i="5" l="1"/>
  <c r="AX36" i="5"/>
  <c r="AT36" i="5"/>
  <c r="AP36" i="5"/>
  <c r="AL36" i="5"/>
  <c r="AD36" i="5"/>
  <c r="AB67" i="33"/>
  <c r="AD67" i="33"/>
  <c r="AA67" i="33"/>
  <c r="Z67" i="33"/>
  <c r="AC67" i="33"/>
  <c r="AB59" i="33"/>
  <c r="AD59" i="33"/>
  <c r="AC59" i="33"/>
  <c r="AA59" i="33"/>
  <c r="Z59" i="33"/>
  <c r="AC46" i="33"/>
  <c r="Z46" i="33"/>
  <c r="AD46" i="33"/>
  <c r="AB46" i="33"/>
  <c r="AA46" i="33"/>
  <c r="Z91" i="33"/>
  <c r="AD139" i="33"/>
  <c r="Z259" i="33"/>
  <c r="AC259" i="33"/>
  <c r="AD259" i="33"/>
  <c r="AA259" i="33"/>
  <c r="AB259" i="33"/>
  <c r="AC26" i="33"/>
  <c r="AB26" i="33"/>
  <c r="AA26" i="33"/>
  <c r="Z26" i="33"/>
  <c r="AD42" i="33"/>
  <c r="AC42" i="33"/>
  <c r="AB42" i="33"/>
  <c r="AA42" i="33"/>
  <c r="Z42" i="33"/>
  <c r="AC39" i="33"/>
  <c r="AB39" i="33"/>
  <c r="AA39" i="33"/>
  <c r="Z39" i="33"/>
  <c r="AD39" i="33"/>
  <c r="AC54" i="33"/>
  <c r="Z54" i="33"/>
  <c r="AA54" i="33"/>
  <c r="AB54" i="33"/>
  <c r="AD54" i="33"/>
  <c r="AA175" i="33"/>
  <c r="Z175" i="33"/>
  <c r="AD175" i="33"/>
  <c r="AC175" i="33"/>
  <c r="AB175" i="33"/>
  <c r="AA331" i="33"/>
  <c r="Z331" i="33"/>
  <c r="AC331" i="33"/>
  <c r="AD331" i="33"/>
  <c r="AB331" i="33"/>
  <c r="AB35" i="33"/>
  <c r="AA35" i="33"/>
  <c r="Z35" i="33"/>
  <c r="AC35" i="33"/>
  <c r="AC78" i="33"/>
  <c r="Z78" i="33"/>
  <c r="AD78" i="33"/>
  <c r="AB78" i="33"/>
  <c r="AA78" i="33"/>
  <c r="AD58" i="33"/>
  <c r="AC58" i="33"/>
  <c r="AB58" i="33"/>
  <c r="AA58" i="33"/>
  <c r="Z58" i="33"/>
  <c r="AC10" i="33"/>
  <c r="AB10" i="33"/>
  <c r="AA10" i="33"/>
  <c r="Z10" i="33"/>
  <c r="AC62" i="33"/>
  <c r="Z62" i="33"/>
  <c r="AD62" i="33"/>
  <c r="AB62" i="33"/>
  <c r="AA62" i="33"/>
  <c r="AD82" i="33"/>
  <c r="AC82" i="33"/>
  <c r="AB82" i="33"/>
  <c r="AA82" i="33"/>
  <c r="Z82" i="33"/>
  <c r="AA22" i="33"/>
  <c r="Z22" i="33"/>
  <c r="AB22" i="33"/>
  <c r="AC22" i="33"/>
  <c r="AA14" i="33"/>
  <c r="Z14" i="33"/>
  <c r="AC14" i="33"/>
  <c r="AB14" i="33"/>
  <c r="AC70" i="33"/>
  <c r="Z70" i="33"/>
  <c r="AA70" i="33"/>
  <c r="AB70" i="33"/>
  <c r="AD70" i="33"/>
  <c r="AC38" i="33"/>
  <c r="Z38" i="33"/>
  <c r="AA38" i="33"/>
  <c r="AB38" i="33"/>
  <c r="AD38" i="33"/>
  <c r="AC71" i="33"/>
  <c r="AB71" i="33"/>
  <c r="AA71" i="33"/>
  <c r="Z71" i="33"/>
  <c r="AD71" i="33"/>
  <c r="AA299" i="33"/>
  <c r="Z299" i="33"/>
  <c r="AC299" i="33"/>
  <c r="AB299" i="33"/>
  <c r="AD299" i="33"/>
  <c r="AC55" i="33"/>
  <c r="AB55" i="33"/>
  <c r="AA55" i="33"/>
  <c r="Z55" i="33"/>
  <c r="AD55" i="33"/>
  <c r="AD50" i="33"/>
  <c r="AC50" i="33"/>
  <c r="AB50" i="33"/>
  <c r="AA50" i="33"/>
  <c r="Z50" i="33"/>
  <c r="AC18" i="33"/>
  <c r="AB18" i="33"/>
  <c r="AA18" i="33"/>
  <c r="Z18" i="33"/>
  <c r="AD91" i="33"/>
  <c r="AC139" i="33"/>
  <c r="AD74" i="33"/>
  <c r="AC74" i="33"/>
  <c r="AB74" i="33"/>
  <c r="AA74" i="33"/>
  <c r="Z74" i="33"/>
  <c r="AA6" i="33"/>
  <c r="Z6" i="33"/>
  <c r="AC6" i="33"/>
  <c r="AB6" i="33"/>
  <c r="AC30" i="33"/>
  <c r="Z30" i="33"/>
  <c r="AB30" i="33"/>
  <c r="AA30" i="33"/>
  <c r="AB27" i="33"/>
  <c r="AC27" i="33"/>
  <c r="AA27" i="33"/>
  <c r="Z27" i="33"/>
  <c r="AC34" i="33"/>
  <c r="AB34" i="33"/>
  <c r="AA34" i="33"/>
  <c r="Z34" i="33"/>
  <c r="AC91" i="33"/>
  <c r="AB139" i="33"/>
  <c r="Z255" i="33"/>
  <c r="AA255" i="33"/>
  <c r="AB255" i="33"/>
  <c r="AC255" i="33"/>
  <c r="AD255" i="33"/>
  <c r="Z351" i="33"/>
  <c r="AA351" i="33"/>
  <c r="AB351" i="33"/>
  <c r="AC351" i="33"/>
  <c r="AD351" i="33"/>
  <c r="AC23" i="33"/>
  <c r="AB23" i="33"/>
  <c r="AA23" i="33"/>
  <c r="Z23" i="33"/>
  <c r="AE7" i="33"/>
  <c r="AC383" i="33"/>
  <c r="AB383" i="33"/>
  <c r="Z383" i="33"/>
  <c r="AD383" i="33"/>
  <c r="AA383" i="33"/>
  <c r="AA143" i="33"/>
  <c r="AD143" i="33"/>
  <c r="Z143" i="33"/>
  <c r="AC143" i="33"/>
  <c r="AB143" i="33"/>
  <c r="AA319" i="33"/>
  <c r="AB319" i="33"/>
  <c r="AC319" i="33"/>
  <c r="AD319" i="33"/>
  <c r="Z319" i="33"/>
  <c r="AD103" i="33"/>
  <c r="AC103" i="33"/>
  <c r="AB103" i="33"/>
  <c r="Z103" i="33"/>
  <c r="AA103" i="33"/>
  <c r="AA223" i="33"/>
  <c r="AB223" i="33"/>
  <c r="AC223" i="33"/>
  <c r="AD223" i="33"/>
  <c r="Z223" i="33"/>
  <c r="AC167" i="33"/>
  <c r="AD167" i="33"/>
  <c r="Z167" i="33"/>
  <c r="AA167" i="33"/>
  <c r="AB167" i="33"/>
  <c r="AA191" i="33"/>
  <c r="AB191" i="33"/>
  <c r="AC191" i="33"/>
  <c r="AD191" i="33"/>
  <c r="Z191" i="33"/>
  <c r="AB303" i="33"/>
  <c r="AC303" i="33"/>
  <c r="AD303" i="33"/>
  <c r="Z303" i="33"/>
  <c r="AA303" i="33"/>
  <c r="Z323" i="33"/>
  <c r="AA323" i="33"/>
  <c r="AB323" i="33"/>
  <c r="AC323" i="33"/>
  <c r="AD323" i="33"/>
  <c r="AB131" i="33"/>
  <c r="AC131" i="33"/>
  <c r="AD131" i="33"/>
  <c r="Z131" i="33"/>
  <c r="AA131" i="33"/>
  <c r="Z115" i="33"/>
  <c r="AA115" i="33"/>
  <c r="AB115" i="33"/>
  <c r="AC115" i="33"/>
  <c r="AD115" i="33"/>
  <c r="Z283" i="33"/>
  <c r="AA283" i="33"/>
  <c r="AB283" i="33"/>
  <c r="AC283" i="33"/>
  <c r="AD283" i="33"/>
  <c r="Z147" i="33"/>
  <c r="AA147" i="33"/>
  <c r="AB147" i="33"/>
  <c r="AC147" i="33"/>
  <c r="AD147" i="33"/>
  <c r="AB271" i="33"/>
  <c r="AC271" i="33"/>
  <c r="AD271" i="33"/>
  <c r="Z271" i="33"/>
  <c r="AA271" i="33"/>
  <c r="Z379" i="33"/>
  <c r="AC379" i="33"/>
  <c r="AA379" i="33"/>
  <c r="AB379" i="33"/>
  <c r="AD379" i="33"/>
  <c r="AD375" i="33"/>
  <c r="AB375" i="33"/>
  <c r="AC375" i="33"/>
  <c r="AA375" i="33"/>
  <c r="Z375" i="33"/>
  <c r="AD403" i="33"/>
  <c r="Z403" i="33"/>
  <c r="AA403" i="33"/>
  <c r="AC403" i="33"/>
  <c r="AB403" i="33"/>
  <c r="AD279" i="33"/>
  <c r="Z279" i="33"/>
  <c r="AA279" i="33"/>
  <c r="AB279" i="33"/>
  <c r="AC279" i="33"/>
  <c r="Z315" i="33"/>
  <c r="AA315" i="33"/>
  <c r="AB315" i="33"/>
  <c r="AC315" i="33"/>
  <c r="AD315" i="33"/>
  <c r="Z211" i="33"/>
  <c r="AA211" i="33"/>
  <c r="AB211" i="33"/>
  <c r="AC211" i="33"/>
  <c r="AD211" i="33"/>
  <c r="AD247" i="33"/>
  <c r="Z247" i="33"/>
  <c r="AA247" i="33"/>
  <c r="AB247" i="33"/>
  <c r="AC247" i="33"/>
  <c r="Z387" i="33"/>
  <c r="AA387" i="33"/>
  <c r="AB387" i="33"/>
  <c r="AC387" i="33"/>
  <c r="AD387" i="33"/>
  <c r="AC231" i="33"/>
  <c r="AD231" i="33"/>
  <c r="Z231" i="33"/>
  <c r="AA231" i="33"/>
  <c r="AB231" i="33"/>
  <c r="AB163" i="33"/>
  <c r="AC163" i="33"/>
  <c r="AD163" i="33"/>
  <c r="Z163" i="33"/>
  <c r="AA163" i="33"/>
  <c r="Z355" i="33"/>
  <c r="AA355" i="33"/>
  <c r="AB355" i="33"/>
  <c r="AC355" i="33"/>
  <c r="AD355" i="33"/>
  <c r="AA127" i="33"/>
  <c r="AB127" i="33"/>
  <c r="AC127" i="33"/>
  <c r="AD127" i="33"/>
  <c r="Z127" i="33"/>
  <c r="Z179" i="33"/>
  <c r="AA179" i="33"/>
  <c r="AB179" i="33"/>
  <c r="AC179" i="33"/>
  <c r="AD179" i="33"/>
  <c r="AB227" i="33"/>
  <c r="AC227" i="33"/>
  <c r="AD227" i="33"/>
  <c r="Z227" i="33"/>
  <c r="AA227" i="33"/>
  <c r="AB99" i="33"/>
  <c r="AC99" i="33"/>
  <c r="AD99" i="33"/>
  <c r="Z99" i="33"/>
  <c r="AA99" i="33"/>
  <c r="Z251" i="33"/>
  <c r="AA251" i="33"/>
  <c r="AB251" i="33"/>
  <c r="AC251" i="33"/>
  <c r="AD251" i="33"/>
  <c r="Z111" i="33"/>
  <c r="AA111" i="33"/>
  <c r="AB111" i="33"/>
  <c r="AC111" i="33"/>
  <c r="AD111" i="33"/>
  <c r="AC399" i="33"/>
  <c r="AD399" i="33"/>
  <c r="Z399" i="33"/>
  <c r="AA399" i="33"/>
  <c r="AB399" i="33"/>
  <c r="AB335" i="33"/>
  <c r="AC335" i="33"/>
  <c r="AD335" i="33"/>
  <c r="Z335" i="33"/>
  <c r="AA335" i="33"/>
  <c r="AD343" i="33"/>
  <c r="Z343" i="33"/>
  <c r="AA343" i="33"/>
  <c r="AB343" i="33"/>
  <c r="AC343" i="33"/>
  <c r="Z347" i="33"/>
  <c r="AA347" i="33"/>
  <c r="AB347" i="33"/>
  <c r="AC347" i="33"/>
  <c r="AD347" i="33"/>
  <c r="AA159" i="33"/>
  <c r="AB159" i="33"/>
  <c r="AC159" i="33"/>
  <c r="AD159" i="33"/>
  <c r="Z159" i="33"/>
  <c r="Z243" i="33"/>
  <c r="AB243" i="33"/>
  <c r="AC243" i="33"/>
  <c r="AD243" i="33"/>
  <c r="AA243" i="33"/>
  <c r="AB195" i="33"/>
  <c r="AC195" i="33"/>
  <c r="AD195" i="33"/>
  <c r="Z195" i="33"/>
  <c r="AA195" i="33"/>
  <c r="AD311" i="33"/>
  <c r="Z311" i="33"/>
  <c r="AA311" i="33"/>
  <c r="AB311" i="33"/>
  <c r="AC311" i="33"/>
  <c r="AA95" i="33"/>
  <c r="AB95" i="33"/>
  <c r="AC95" i="33"/>
  <c r="AD95" i="33"/>
  <c r="Z95" i="33"/>
  <c r="AE19" i="33"/>
  <c r="AE11" i="33"/>
  <c r="AE79" i="33"/>
  <c r="AE47" i="33"/>
  <c r="AE15" i="33"/>
  <c r="Z10" i="32"/>
  <c r="AC10" i="32"/>
  <c r="AB10" i="32"/>
  <c r="AA10" i="32"/>
  <c r="AC26" i="32"/>
  <c r="Z26" i="32"/>
  <c r="AB26" i="32"/>
  <c r="AA26" i="32"/>
  <c r="AB99" i="32"/>
  <c r="Z99" i="32"/>
  <c r="AD99" i="32"/>
  <c r="AA99" i="32"/>
  <c r="AC99" i="32"/>
  <c r="AA171" i="32"/>
  <c r="AD58" i="32"/>
  <c r="AC58" i="32"/>
  <c r="AA58" i="32"/>
  <c r="AB58" i="32"/>
  <c r="Z58" i="32"/>
  <c r="AD50" i="32"/>
  <c r="AC50" i="32"/>
  <c r="AA50" i="32"/>
  <c r="AB50" i="32"/>
  <c r="Z50" i="32"/>
  <c r="AD95" i="32"/>
  <c r="AC95" i="32"/>
  <c r="AB95" i="32"/>
  <c r="AA95" i="32"/>
  <c r="Z95" i="32"/>
  <c r="Z171" i="32"/>
  <c r="AA70" i="32"/>
  <c r="Z70" i="32"/>
  <c r="AB70" i="32"/>
  <c r="AD70" i="32"/>
  <c r="AC70" i="32"/>
  <c r="AC35" i="32"/>
  <c r="AB35" i="32"/>
  <c r="AA35" i="32"/>
  <c r="Z35" i="32"/>
  <c r="Z38" i="32"/>
  <c r="AA38" i="32"/>
  <c r="AD38" i="32"/>
  <c r="AC38" i="32"/>
  <c r="AB38" i="32"/>
  <c r="AD42" i="32"/>
  <c r="AC42" i="32"/>
  <c r="AA42" i="32"/>
  <c r="AB42" i="32"/>
  <c r="Z42" i="32"/>
  <c r="AD55" i="32"/>
  <c r="AC55" i="32"/>
  <c r="AB55" i="32"/>
  <c r="Z55" i="32"/>
  <c r="AA55" i="32"/>
  <c r="Z30" i="32"/>
  <c r="AC30" i="32"/>
  <c r="AB30" i="32"/>
  <c r="AA30" i="32"/>
  <c r="AD79" i="32"/>
  <c r="AC79" i="32"/>
  <c r="AB79" i="32"/>
  <c r="Z79" i="32"/>
  <c r="AA79" i="32"/>
  <c r="AC6" i="32"/>
  <c r="AB6" i="32"/>
  <c r="AA6" i="32"/>
  <c r="Z6" i="32"/>
  <c r="AD71" i="32"/>
  <c r="AC71" i="32"/>
  <c r="AB71" i="32"/>
  <c r="Z71" i="32"/>
  <c r="AA71" i="32"/>
  <c r="AD199" i="32"/>
  <c r="Z199" i="32"/>
  <c r="AA199" i="32"/>
  <c r="AB199" i="32"/>
  <c r="AC199" i="32"/>
  <c r="AA255" i="32"/>
  <c r="AB255" i="32"/>
  <c r="AD255" i="32"/>
  <c r="AC255" i="32"/>
  <c r="Z255" i="32"/>
  <c r="AD82" i="32"/>
  <c r="AC82" i="32"/>
  <c r="AB82" i="32"/>
  <c r="AA82" i="32"/>
  <c r="Z82" i="32"/>
  <c r="AC23" i="32"/>
  <c r="AB23" i="32"/>
  <c r="AA23" i="32"/>
  <c r="Z23" i="32"/>
  <c r="AB11" i="32"/>
  <c r="AA11" i="32"/>
  <c r="Z11" i="32"/>
  <c r="AC11" i="32"/>
  <c r="Z323" i="32"/>
  <c r="AB323" i="32"/>
  <c r="AA323" i="32"/>
  <c r="AC323" i="32"/>
  <c r="AD323" i="32"/>
  <c r="AD375" i="32"/>
  <c r="AB375" i="32"/>
  <c r="AC375" i="32"/>
  <c r="AA375" i="32"/>
  <c r="Z375" i="32"/>
  <c r="Z159" i="32"/>
  <c r="AC159" i="32"/>
  <c r="AD159" i="32"/>
  <c r="AA159" i="32"/>
  <c r="AB159" i="32"/>
  <c r="AD74" i="32"/>
  <c r="AC74" i="32"/>
  <c r="AA74" i="32"/>
  <c r="AB74" i="32"/>
  <c r="Z74" i="32"/>
  <c r="Z59" i="32"/>
  <c r="AD59" i="32"/>
  <c r="AC59" i="32"/>
  <c r="AB59" i="32"/>
  <c r="AA59" i="32"/>
  <c r="Z67" i="32"/>
  <c r="AD67" i="32"/>
  <c r="AC67" i="32"/>
  <c r="AB67" i="32"/>
  <c r="AA67" i="32"/>
  <c r="AE27" i="32"/>
  <c r="Z167" i="32"/>
  <c r="AA167" i="32"/>
  <c r="AB167" i="32"/>
  <c r="AC167" i="32"/>
  <c r="AD167" i="32"/>
  <c r="AA62" i="32"/>
  <c r="Z62" i="32"/>
  <c r="AD62" i="32"/>
  <c r="AB62" i="32"/>
  <c r="AC62" i="32"/>
  <c r="AB19" i="32"/>
  <c r="AC19" i="32"/>
  <c r="AA19" i="32"/>
  <c r="Z19" i="32"/>
  <c r="AD247" i="32"/>
  <c r="Z247" i="32"/>
  <c r="AC247" i="32"/>
  <c r="AA247" i="32"/>
  <c r="AB247" i="32"/>
  <c r="AD403" i="32"/>
  <c r="Z403" i="32"/>
  <c r="AA403" i="32"/>
  <c r="AB403" i="32"/>
  <c r="AC403" i="32"/>
  <c r="AD399" i="32"/>
  <c r="AC399" i="32"/>
  <c r="AB399" i="32"/>
  <c r="Z399" i="32"/>
  <c r="AA399" i="32"/>
  <c r="AC371" i="32"/>
  <c r="AD371" i="32"/>
  <c r="Z371" i="32"/>
  <c r="AA371" i="32"/>
  <c r="AB371" i="32"/>
  <c r="Z287" i="32"/>
  <c r="AA287" i="32"/>
  <c r="AB287" i="32"/>
  <c r="AC287" i="32"/>
  <c r="AD287" i="32"/>
  <c r="Z195" i="32"/>
  <c r="AA195" i="32"/>
  <c r="AB195" i="32"/>
  <c r="AC195" i="32"/>
  <c r="AD195" i="32"/>
  <c r="AD343" i="32"/>
  <c r="Z343" i="32"/>
  <c r="AA343" i="32"/>
  <c r="AB343" i="32"/>
  <c r="AC343" i="32"/>
  <c r="Z291" i="32"/>
  <c r="AA291" i="32"/>
  <c r="AB291" i="32"/>
  <c r="AC291" i="32"/>
  <c r="AD291" i="32"/>
  <c r="AD215" i="32"/>
  <c r="Z215" i="32"/>
  <c r="AA215" i="32"/>
  <c r="AB215" i="32"/>
  <c r="AC215" i="32"/>
  <c r="AB303" i="32"/>
  <c r="AC303" i="32"/>
  <c r="AD303" i="32"/>
  <c r="Z303" i="32"/>
  <c r="AA303" i="32"/>
  <c r="AD311" i="32"/>
  <c r="Z311" i="32"/>
  <c r="AA311" i="32"/>
  <c r="AB311" i="32"/>
  <c r="AC311" i="32"/>
  <c r="AC183" i="32"/>
  <c r="AD183" i="32"/>
  <c r="Z183" i="32"/>
  <c r="AA183" i="32"/>
  <c r="AB183" i="32"/>
  <c r="Z219" i="32"/>
  <c r="AA219" i="32"/>
  <c r="AB219" i="32"/>
  <c r="AC219" i="32"/>
  <c r="AD219" i="32"/>
  <c r="AC211" i="32"/>
  <c r="AD211" i="32"/>
  <c r="Z211" i="32"/>
  <c r="AA211" i="32"/>
  <c r="AB211" i="32"/>
  <c r="AB115" i="32"/>
  <c r="AC115" i="32"/>
  <c r="AD115" i="32"/>
  <c r="Z115" i="32"/>
  <c r="AA115" i="32"/>
  <c r="Z127" i="32"/>
  <c r="AA127" i="32"/>
  <c r="AB127" i="32"/>
  <c r="AC127" i="32"/>
  <c r="AD127" i="32"/>
  <c r="AC339" i="32"/>
  <c r="AD339" i="32"/>
  <c r="Z339" i="32"/>
  <c r="AA339" i="32"/>
  <c r="AB339" i="32"/>
  <c r="AB335" i="32"/>
  <c r="AC335" i="32"/>
  <c r="AD335" i="32"/>
  <c r="Z335" i="32"/>
  <c r="AA335" i="32"/>
  <c r="AC119" i="32"/>
  <c r="AD119" i="32"/>
  <c r="Z119" i="32"/>
  <c r="AA119" i="32"/>
  <c r="AB119" i="32"/>
  <c r="AB179" i="32"/>
  <c r="AC179" i="32"/>
  <c r="AD179" i="32"/>
  <c r="Z179" i="32"/>
  <c r="AA179" i="32"/>
  <c r="AC275" i="32"/>
  <c r="AD275" i="32"/>
  <c r="Z275" i="32"/>
  <c r="AA275" i="32"/>
  <c r="AB275" i="32"/>
  <c r="AB367" i="32"/>
  <c r="AC367" i="32"/>
  <c r="AD367" i="32"/>
  <c r="Z367" i="32"/>
  <c r="AA367" i="32"/>
  <c r="Z163" i="32"/>
  <c r="AA163" i="32"/>
  <c r="AB163" i="32"/>
  <c r="AC163" i="32"/>
  <c r="AD163" i="32"/>
  <c r="AC243" i="32"/>
  <c r="AD243" i="32"/>
  <c r="Z243" i="32"/>
  <c r="AA243" i="32"/>
  <c r="AB243" i="32"/>
  <c r="AB239" i="32"/>
  <c r="AC239" i="32"/>
  <c r="AD239" i="32"/>
  <c r="Z239" i="32"/>
  <c r="AA239" i="32"/>
  <c r="AC307" i="32"/>
  <c r="AD307" i="32"/>
  <c r="Z307" i="32"/>
  <c r="AA307" i="32"/>
  <c r="AB307" i="32"/>
  <c r="Z315" i="32"/>
  <c r="AA315" i="32"/>
  <c r="AB315" i="32"/>
  <c r="AC315" i="32"/>
  <c r="AD315" i="32"/>
  <c r="AB271" i="32"/>
  <c r="AC271" i="32"/>
  <c r="AD271" i="32"/>
  <c r="Z271" i="32"/>
  <c r="AA271" i="32"/>
  <c r="Z351" i="32"/>
  <c r="AA351" i="32"/>
  <c r="AB351" i="32"/>
  <c r="AC351" i="32"/>
  <c r="AD351" i="32"/>
  <c r="Z319" i="32"/>
  <c r="AA319" i="32"/>
  <c r="AB319" i="32"/>
  <c r="AC319" i="32"/>
  <c r="AD319" i="32"/>
  <c r="AD155" i="32"/>
  <c r="Z155" i="32"/>
  <c r="AA155" i="32"/>
  <c r="AB155" i="32"/>
  <c r="AC155" i="32"/>
  <c r="Z379" i="32"/>
  <c r="AA379" i="32"/>
  <c r="AB379" i="32"/>
  <c r="AC379" i="32"/>
  <c r="AD379" i="32"/>
  <c r="Z383" i="32"/>
  <c r="AA383" i="32"/>
  <c r="AB383" i="32"/>
  <c r="AC383" i="32"/>
  <c r="AD383" i="32"/>
  <c r="Z347" i="32"/>
  <c r="AA347" i="32"/>
  <c r="AB347" i="32"/>
  <c r="AC347" i="32"/>
  <c r="AD347" i="32"/>
  <c r="AC151" i="32"/>
  <c r="AD151" i="32"/>
  <c r="Z151" i="32"/>
  <c r="AA151" i="32"/>
  <c r="AB151" i="32"/>
  <c r="AB147" i="32"/>
  <c r="AC147" i="32"/>
  <c r="AD147" i="32"/>
  <c r="Z147" i="32"/>
  <c r="AA147" i="32"/>
  <c r="AD187" i="32"/>
  <c r="Z187" i="32"/>
  <c r="AA187" i="32"/>
  <c r="AB187" i="32"/>
  <c r="AC187" i="32"/>
  <c r="AD123" i="32"/>
  <c r="Z123" i="32"/>
  <c r="AA123" i="32"/>
  <c r="AB123" i="32"/>
  <c r="AC123" i="32"/>
  <c r="Z355" i="32"/>
  <c r="AA355" i="32"/>
  <c r="AB355" i="32"/>
  <c r="AC355" i="32"/>
  <c r="AD355" i="32"/>
  <c r="U553" i="17"/>
  <c r="AE19" i="17"/>
  <c r="AE79" i="17"/>
  <c r="AE43" i="17"/>
  <c r="AE15" i="17"/>
  <c r="AE59" i="17"/>
  <c r="AE71" i="17"/>
  <c r="AE27" i="17"/>
  <c r="AE23" i="17"/>
  <c r="AE35" i="17"/>
  <c r="AE31" i="17"/>
  <c r="AE39" i="17"/>
  <c r="AE51" i="17"/>
  <c r="AE75" i="17"/>
  <c r="AE11" i="17"/>
  <c r="AE55" i="17"/>
  <c r="AE67" i="17"/>
  <c r="AE63" i="17"/>
  <c r="AE63" i="33"/>
  <c r="AE75" i="33"/>
  <c r="AE31" i="33"/>
  <c r="AE51" i="33"/>
  <c r="AE43" i="33"/>
  <c r="AE83" i="33"/>
  <c r="AE31" i="32"/>
  <c r="AE75" i="32"/>
  <c r="AE39" i="32"/>
  <c r="AE43" i="32"/>
  <c r="AE7" i="32"/>
  <c r="AE63" i="32"/>
  <c r="AE83" i="32"/>
  <c r="AE51" i="32"/>
  <c r="U408" i="17"/>
  <c r="U350" i="17"/>
  <c r="U321" i="17"/>
  <c r="U495" i="17"/>
  <c r="U437" i="17"/>
  <c r="AE7" i="17"/>
  <c r="U466" i="17"/>
  <c r="U263" i="17"/>
  <c r="U524" i="17"/>
  <c r="U292" i="17"/>
  <c r="U379" i="17"/>
  <c r="N4" i="21"/>
  <c r="L4" i="21"/>
  <c r="BA149" i="34" l="1"/>
  <c r="AB43" i="33"/>
  <c r="AD43" i="33"/>
  <c r="AC43" i="33"/>
  <c r="AA43" i="33"/>
  <c r="Z43" i="33"/>
  <c r="AC79" i="33"/>
  <c r="AB79" i="33"/>
  <c r="AA79" i="33"/>
  <c r="Z79" i="33"/>
  <c r="AD79" i="33"/>
  <c r="Z11" i="33"/>
  <c r="BA143" i="34" s="1"/>
  <c r="AA11" i="33"/>
  <c r="AC11" i="33"/>
  <c r="AB11" i="33"/>
  <c r="AB51" i="33"/>
  <c r="AD51" i="33"/>
  <c r="AA51" i="33"/>
  <c r="Z51" i="33"/>
  <c r="AC51" i="33"/>
  <c r="AC31" i="33"/>
  <c r="AB31" i="33"/>
  <c r="AA31" i="33"/>
  <c r="Z31" i="33"/>
  <c r="Z19" i="33"/>
  <c r="AA19" i="33"/>
  <c r="AC19" i="33"/>
  <c r="AB19" i="33"/>
  <c r="AB75" i="33"/>
  <c r="AD75" i="33"/>
  <c r="AC75" i="33"/>
  <c r="AA75" i="33"/>
  <c r="Z75" i="33"/>
  <c r="AC7" i="33"/>
  <c r="AB7" i="33"/>
  <c r="AA7" i="33"/>
  <c r="Z7" i="33"/>
  <c r="BA140" i="34" s="1"/>
  <c r="AC63" i="33"/>
  <c r="AB63" i="33"/>
  <c r="AA63" i="33"/>
  <c r="Z63" i="33"/>
  <c r="AD63" i="33"/>
  <c r="AB83" i="33"/>
  <c r="AD83" i="33"/>
  <c r="AA83" i="33"/>
  <c r="Z83" i="33"/>
  <c r="AC83" i="33"/>
  <c r="AC47" i="33"/>
  <c r="AB47" i="33"/>
  <c r="AA47" i="33"/>
  <c r="Z47" i="33"/>
  <c r="AD47" i="33"/>
  <c r="AD15" i="33"/>
  <c r="AC15" i="33"/>
  <c r="AB15" i="33"/>
  <c r="AA15" i="33"/>
  <c r="Z15" i="33"/>
  <c r="BA159" i="9" s="1"/>
  <c r="AB83" i="32"/>
  <c r="Z83" i="32"/>
  <c r="AD83" i="32"/>
  <c r="AA83" i="32"/>
  <c r="AC83" i="32"/>
  <c r="AD63" i="32"/>
  <c r="AC63" i="32"/>
  <c r="AB63" i="32"/>
  <c r="Z63" i="32"/>
  <c r="AA63" i="32"/>
  <c r="AD51" i="32"/>
  <c r="AC51" i="32"/>
  <c r="AB51" i="32"/>
  <c r="AA51" i="32"/>
  <c r="Z51" i="32"/>
  <c r="AC7" i="32"/>
  <c r="AB7" i="32"/>
  <c r="AA7" i="32"/>
  <c r="Z7" i="32"/>
  <c r="BA116" i="34" s="1"/>
  <c r="AB27" i="32"/>
  <c r="AC27" i="32"/>
  <c r="AA27" i="32"/>
  <c r="Z27" i="32"/>
  <c r="AD43" i="32"/>
  <c r="Z43" i="32"/>
  <c r="AC43" i="32"/>
  <c r="AB43" i="32"/>
  <c r="AA43" i="32"/>
  <c r="AC39" i="32"/>
  <c r="AB39" i="32"/>
  <c r="Z39" i="32"/>
  <c r="AD39" i="32"/>
  <c r="AA39" i="32"/>
  <c r="AB75" i="32"/>
  <c r="Z75" i="32"/>
  <c r="AD75" i="32"/>
  <c r="AC75" i="32"/>
  <c r="AA75" i="32"/>
  <c r="AC31" i="32"/>
  <c r="AB31" i="32"/>
  <c r="Z31" i="32"/>
  <c r="BA102" i="34" s="1"/>
  <c r="AA31" i="32"/>
  <c r="S225" i="33"/>
  <c r="AD35" i="33" s="1"/>
  <c r="S220" i="33"/>
  <c r="AD34" i="33" s="1"/>
  <c r="S215" i="33"/>
  <c r="AD33" i="33" s="1"/>
  <c r="S210" i="33"/>
  <c r="AD32" i="33" s="1"/>
  <c r="S196" i="33"/>
  <c r="AD31" i="33" s="1"/>
  <c r="S191" i="33"/>
  <c r="AD30" i="33" s="1"/>
  <c r="S186" i="33"/>
  <c r="AD29" i="33" s="1"/>
  <c r="S181" i="33"/>
  <c r="AD28" i="33" s="1"/>
  <c r="S167" i="33"/>
  <c r="AD27" i="33" s="1"/>
  <c r="S162" i="33"/>
  <c r="AD26" i="33" s="1"/>
  <c r="S157" i="33"/>
  <c r="AD25" i="33" s="1"/>
  <c r="S152" i="33"/>
  <c r="AD24" i="33" s="1"/>
  <c r="S138" i="33"/>
  <c r="AD23" i="33" s="1"/>
  <c r="S133" i="33"/>
  <c r="AD22" i="33" s="1"/>
  <c r="S128" i="33"/>
  <c r="AD21" i="33" s="1"/>
  <c r="S123" i="33"/>
  <c r="AD20" i="33" s="1"/>
  <c r="S109" i="33"/>
  <c r="AD19" i="33" s="1"/>
  <c r="S104" i="33"/>
  <c r="AD18" i="33" s="1"/>
  <c r="S99" i="33"/>
  <c r="AD17" i="33" s="1"/>
  <c r="S94" i="33"/>
  <c r="AD16" i="33" s="1"/>
  <c r="S80" i="33"/>
  <c r="S75" i="33"/>
  <c r="AD14" i="33" s="1"/>
  <c r="S70" i="33"/>
  <c r="AD13" i="33" s="1"/>
  <c r="S65" i="33"/>
  <c r="AD12" i="33" s="1"/>
  <c r="S51" i="33"/>
  <c r="AD11" i="33" s="1"/>
  <c r="S46" i="33"/>
  <c r="AD10" i="33" s="1"/>
  <c r="S41" i="33"/>
  <c r="AD9" i="33" s="1"/>
  <c r="S36" i="33"/>
  <c r="AD8" i="33" s="1"/>
  <c r="S22" i="33"/>
  <c r="AD7" i="33" s="1"/>
  <c r="S17" i="33"/>
  <c r="AD6" i="33" s="1"/>
  <c r="S12" i="33"/>
  <c r="AD5" i="33" s="1"/>
  <c r="S7" i="33"/>
  <c r="AD4" i="33" s="1"/>
  <c r="S225" i="32"/>
  <c r="S220" i="32"/>
  <c r="AD34" i="32" s="1"/>
  <c r="S215" i="32"/>
  <c r="AD33" i="32" s="1"/>
  <c r="S210" i="32"/>
  <c r="S196" i="32"/>
  <c r="AD31" i="32" s="1"/>
  <c r="S191" i="32"/>
  <c r="AD30" i="32" s="1"/>
  <c r="S186" i="32"/>
  <c r="AD29" i="32" s="1"/>
  <c r="S181" i="32"/>
  <c r="AD28" i="32" s="1"/>
  <c r="S167" i="32"/>
  <c r="AD27" i="32" s="1"/>
  <c r="S162" i="32"/>
  <c r="AD26" i="32" s="1"/>
  <c r="S157" i="32"/>
  <c r="AD25" i="32" s="1"/>
  <c r="S152" i="32"/>
  <c r="AD24" i="32" s="1"/>
  <c r="S138" i="32"/>
  <c r="AD23" i="32" s="1"/>
  <c r="S133" i="32"/>
  <c r="AD22" i="32" s="1"/>
  <c r="S128" i="32"/>
  <c r="AD21" i="32" s="1"/>
  <c r="S123" i="32"/>
  <c r="AD20" i="32" s="1"/>
  <c r="S109" i="32"/>
  <c r="AD19" i="32" s="1"/>
  <c r="S104" i="32"/>
  <c r="AD18" i="32" s="1"/>
  <c r="S99" i="32"/>
  <c r="AD17" i="32" s="1"/>
  <c r="S94" i="32"/>
  <c r="AD16" i="32" s="1"/>
  <c r="S80" i="32"/>
  <c r="AD15" i="32" s="1"/>
  <c r="S75" i="32"/>
  <c r="AD14" i="32" s="1"/>
  <c r="S70" i="32"/>
  <c r="AD13" i="32" s="1"/>
  <c r="S65" i="32"/>
  <c r="AD12" i="32" s="1"/>
  <c r="S51" i="32"/>
  <c r="AD11" i="32" s="1"/>
  <c r="S46" i="32"/>
  <c r="AD10" i="32" s="1"/>
  <c r="S41" i="32"/>
  <c r="AD9" i="32" s="1"/>
  <c r="S36" i="32"/>
  <c r="AD8" i="32" s="1"/>
  <c r="AD7" i="32"/>
  <c r="S17" i="32"/>
  <c r="S12" i="32"/>
  <c r="S7" i="32"/>
  <c r="S225" i="17"/>
  <c r="S220" i="17"/>
  <c r="S215" i="17"/>
  <c r="S210" i="17"/>
  <c r="S196" i="17"/>
  <c r="S191" i="17"/>
  <c r="S186" i="17"/>
  <c r="S181" i="17"/>
  <c r="S167" i="17"/>
  <c r="S162" i="17"/>
  <c r="S157" i="17"/>
  <c r="S152" i="17"/>
  <c r="S138" i="17"/>
  <c r="S133" i="17"/>
  <c r="S128" i="17"/>
  <c r="S123" i="17"/>
  <c r="S109" i="17"/>
  <c r="S104" i="17"/>
  <c r="S99" i="17"/>
  <c r="S94" i="17"/>
  <c r="S80" i="17"/>
  <c r="S75" i="17"/>
  <c r="S70" i="17"/>
  <c r="S65" i="17"/>
  <c r="S51" i="17"/>
  <c r="S46" i="17"/>
  <c r="S41" i="17"/>
  <c r="S36" i="17"/>
  <c r="S22" i="17"/>
  <c r="S17" i="17"/>
  <c r="AD6" i="17" s="1"/>
  <c r="S12" i="17"/>
  <c r="AD5" i="17" s="1"/>
  <c r="S7" i="17"/>
  <c r="BA141" i="34" l="1"/>
  <c r="BA135" i="9"/>
  <c r="BA158" i="9"/>
  <c r="BA145" i="9"/>
  <c r="BA154" i="9"/>
  <c r="BA151" i="34"/>
  <c r="BA150" i="9"/>
  <c r="BA156" i="9"/>
  <c r="BA149" i="9"/>
  <c r="BA151" i="9"/>
  <c r="BA152" i="34"/>
  <c r="BA136" i="34"/>
  <c r="BA153" i="9"/>
  <c r="BA150" i="34"/>
  <c r="BA148" i="9"/>
  <c r="BA147" i="9"/>
  <c r="BA144" i="34"/>
  <c r="BA160" i="34"/>
  <c r="BA163" i="34"/>
  <c r="BA145" i="34"/>
  <c r="BA141" i="9"/>
  <c r="BA139" i="9"/>
  <c r="BA163" i="9"/>
  <c r="BA143" i="9"/>
  <c r="BA155" i="9"/>
  <c r="BA156" i="34"/>
  <c r="BA159" i="34"/>
  <c r="BA160" i="9"/>
  <c r="BA137" i="9"/>
  <c r="BA157" i="9"/>
  <c r="BA136" i="9"/>
  <c r="BA146" i="9"/>
  <c r="BA161" i="34"/>
  <c r="BA142" i="9"/>
  <c r="BA138" i="34"/>
  <c r="BA137" i="34"/>
  <c r="BA161" i="9"/>
  <c r="BA153" i="34"/>
  <c r="BA155" i="34"/>
  <c r="BA162" i="9"/>
  <c r="BA135" i="34"/>
  <c r="BA138" i="9"/>
  <c r="BA162" i="34"/>
  <c r="BA148" i="34"/>
  <c r="BA152" i="9"/>
  <c r="BA144" i="9"/>
  <c r="BA147" i="34"/>
  <c r="BA154" i="34"/>
  <c r="BA142" i="34"/>
  <c r="BA158" i="34"/>
  <c r="BA139" i="34"/>
  <c r="BA146" i="34"/>
  <c r="BA140" i="9"/>
  <c r="BA157" i="34"/>
  <c r="S28" i="17"/>
  <c r="S27" i="17"/>
  <c r="AD7" i="17"/>
  <c r="AD35" i="32"/>
  <c r="S231" i="32"/>
  <c r="S230" i="32"/>
  <c r="S27" i="32"/>
  <c r="AD5" i="32"/>
  <c r="S28" i="32"/>
  <c r="AD6" i="32"/>
  <c r="BA112" i="34"/>
  <c r="BA104" i="34"/>
  <c r="BA119" i="9"/>
  <c r="BA111" i="9"/>
  <c r="BA118" i="34"/>
  <c r="BA95" i="34"/>
  <c r="BA117" i="34"/>
  <c r="BA110" i="9"/>
  <c r="BA103" i="9"/>
  <c r="BA94" i="34"/>
  <c r="BA117" i="9"/>
  <c r="BA97" i="9"/>
  <c r="BA101" i="9"/>
  <c r="BA107" i="9"/>
  <c r="BA93" i="9"/>
  <c r="BA98" i="34"/>
  <c r="BA109" i="9"/>
  <c r="BA95" i="9"/>
  <c r="BA94" i="9"/>
  <c r="BA109" i="34"/>
  <c r="BA108" i="34"/>
  <c r="BA106" i="34"/>
  <c r="BA115" i="34"/>
  <c r="BA119" i="34"/>
  <c r="BA101" i="34"/>
  <c r="BA100" i="34"/>
  <c r="BA99" i="9"/>
  <c r="BA112" i="9"/>
  <c r="BA111" i="34"/>
  <c r="BA93" i="34"/>
  <c r="BA115" i="9"/>
  <c r="BA113" i="9"/>
  <c r="BA104" i="9"/>
  <c r="BA103" i="34"/>
  <c r="BA116" i="9"/>
  <c r="BA99" i="34"/>
  <c r="BA105" i="9"/>
  <c r="BA107" i="34"/>
  <c r="BA108" i="9"/>
  <c r="BA114" i="9"/>
  <c r="BA96" i="9"/>
  <c r="BA121" i="9"/>
  <c r="BA96" i="34"/>
  <c r="BA118" i="9"/>
  <c r="BA100" i="9"/>
  <c r="BA106" i="9"/>
  <c r="BA121" i="34"/>
  <c r="BA120" i="9"/>
  <c r="BA110" i="34"/>
  <c r="BA102" i="9"/>
  <c r="BA98" i="9"/>
  <c r="BA113" i="34"/>
  <c r="BA97" i="34"/>
  <c r="BA114" i="34"/>
  <c r="BA105" i="34"/>
  <c r="BA120" i="34"/>
  <c r="U31" i="33"/>
  <c r="U60" i="33"/>
  <c r="U89" i="33"/>
  <c r="U118" i="33"/>
  <c r="U234" i="33"/>
  <c r="U147" i="33"/>
  <c r="U176" i="33"/>
  <c r="U205" i="33"/>
  <c r="U31" i="32"/>
  <c r="AD4" i="32"/>
  <c r="U60" i="32"/>
  <c r="U89" i="32"/>
  <c r="U118" i="32"/>
  <c r="U147" i="32"/>
  <c r="AD32" i="32"/>
  <c r="U234" i="32"/>
  <c r="U176" i="32"/>
  <c r="U205" i="32"/>
  <c r="U118" i="17"/>
  <c r="U176" i="17"/>
  <c r="U234" i="17"/>
  <c r="U147" i="17"/>
  <c r="U89" i="17"/>
  <c r="U205" i="17"/>
  <c r="U60" i="17"/>
  <c r="U31" i="17"/>
  <c r="AD163" i="34"/>
  <c r="AD162" i="34"/>
  <c r="AD161" i="34"/>
  <c r="AD160" i="34"/>
  <c r="AD159" i="34"/>
  <c r="AD158" i="34"/>
  <c r="AD157" i="34"/>
  <c r="AD156" i="34"/>
  <c r="AD155" i="34"/>
  <c r="AD154" i="34"/>
  <c r="AD153" i="34"/>
  <c r="AD152" i="34"/>
  <c r="AD151" i="34"/>
  <c r="AD150" i="34"/>
  <c r="AD149" i="34"/>
  <c r="AD148" i="34"/>
  <c r="AD147" i="34"/>
  <c r="AD146" i="34"/>
  <c r="AD145" i="34"/>
  <c r="AD144" i="34"/>
  <c r="AD143" i="34"/>
  <c r="AD142" i="34"/>
  <c r="AD141" i="34"/>
  <c r="AD140" i="34"/>
  <c r="AD139" i="34"/>
  <c r="AD138" i="34"/>
  <c r="AD137" i="34"/>
  <c r="AD136" i="34"/>
  <c r="AD135" i="34"/>
  <c r="AD121" i="34"/>
  <c r="AD120" i="34"/>
  <c r="AD119" i="34"/>
  <c r="AD118" i="34"/>
  <c r="AD117" i="34"/>
  <c r="AD116" i="34"/>
  <c r="AD115" i="34"/>
  <c r="AD114" i="34"/>
  <c r="AD113" i="34"/>
  <c r="AD112" i="34"/>
  <c r="AD111" i="34"/>
  <c r="AD110" i="34"/>
  <c r="AD109" i="34"/>
  <c r="AD108" i="34"/>
  <c r="AD107" i="34"/>
  <c r="AD106" i="34"/>
  <c r="AD105" i="34"/>
  <c r="AD104" i="34"/>
  <c r="AD103" i="34"/>
  <c r="AD102" i="34"/>
  <c r="AD101" i="34"/>
  <c r="AD100" i="34"/>
  <c r="AD99" i="34"/>
  <c r="AD98" i="34"/>
  <c r="AD97" i="34"/>
  <c r="AD96" i="34"/>
  <c r="AD95" i="34"/>
  <c r="AD94" i="34"/>
  <c r="AD93" i="34"/>
  <c r="AD79" i="34"/>
  <c r="AD78" i="34"/>
  <c r="AD77" i="34"/>
  <c r="AD76" i="34"/>
  <c r="AD75" i="34"/>
  <c r="AD74" i="34"/>
  <c r="AD73" i="34"/>
  <c r="AD72" i="34"/>
  <c r="AD71" i="34"/>
  <c r="AD70" i="34"/>
  <c r="AD69" i="34"/>
  <c r="AD68" i="34"/>
  <c r="AD67" i="34"/>
  <c r="AD66" i="34"/>
  <c r="AD65" i="34"/>
  <c r="AD64" i="34"/>
  <c r="AD63" i="34"/>
  <c r="AD62" i="34"/>
  <c r="AD61" i="34"/>
  <c r="AD60" i="34"/>
  <c r="AD59" i="34"/>
  <c r="AD58" i="34"/>
  <c r="AD57" i="34"/>
  <c r="AD56" i="34"/>
  <c r="AD55" i="34"/>
  <c r="AD54" i="34"/>
  <c r="AD53" i="34"/>
  <c r="AD52" i="34"/>
  <c r="AD51" i="34"/>
  <c r="AC164" i="34"/>
  <c r="AB164" i="34"/>
  <c r="AA164" i="34"/>
  <c r="Z164" i="34"/>
  <c r="Y164" i="34"/>
  <c r="X164" i="34"/>
  <c r="W164" i="34"/>
  <c r="V164" i="34"/>
  <c r="U164" i="34"/>
  <c r="T164" i="34"/>
  <c r="S164" i="34"/>
  <c r="R164" i="34"/>
  <c r="Q164" i="34"/>
  <c r="P164" i="34"/>
  <c r="O164" i="34"/>
  <c r="N164" i="34"/>
  <c r="M164" i="34"/>
  <c r="L164" i="34"/>
  <c r="K164" i="34"/>
  <c r="J164" i="34"/>
  <c r="I164" i="34"/>
  <c r="H164" i="34"/>
  <c r="G164" i="34"/>
  <c r="F164"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AC80" i="34"/>
  <c r="AB80" i="34"/>
  <c r="AA80" i="34"/>
  <c r="Z80" i="34"/>
  <c r="Y80" i="34"/>
  <c r="X80" i="34"/>
  <c r="W80" i="34"/>
  <c r="V80" i="34"/>
  <c r="U80" i="34"/>
  <c r="T80" i="34"/>
  <c r="S80" i="34"/>
  <c r="R80" i="34"/>
  <c r="Q80" i="34"/>
  <c r="P80" i="34"/>
  <c r="O80" i="34"/>
  <c r="N80" i="34"/>
  <c r="M80" i="34"/>
  <c r="L80" i="34"/>
  <c r="K80" i="34"/>
  <c r="J80" i="34"/>
  <c r="I80" i="34"/>
  <c r="H80" i="34"/>
  <c r="G80" i="34"/>
  <c r="F80" i="34"/>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C164" i="9"/>
  <c r="AB164" i="9"/>
  <c r="AA164" i="9"/>
  <c r="Z164" i="9"/>
  <c r="Y164" i="9"/>
  <c r="X164" i="9"/>
  <c r="W164" i="9"/>
  <c r="V164" i="9"/>
  <c r="U164" i="9"/>
  <c r="T164" i="9"/>
  <c r="S164" i="9"/>
  <c r="R164" i="9"/>
  <c r="Q164" i="9"/>
  <c r="P164" i="9"/>
  <c r="O164" i="9"/>
  <c r="N164" i="9"/>
  <c r="M164" i="9"/>
  <c r="L164" i="9"/>
  <c r="K164" i="9"/>
  <c r="J164" i="9"/>
  <c r="I164" i="9"/>
  <c r="H164" i="9"/>
  <c r="G164" i="9"/>
  <c r="F164" i="9"/>
  <c r="AC122" i="9"/>
  <c r="AB122" i="9"/>
  <c r="AA122" i="9"/>
  <c r="Z122" i="9"/>
  <c r="Y122" i="9"/>
  <c r="X122" i="9"/>
  <c r="W122" i="9"/>
  <c r="V122" i="9"/>
  <c r="U122" i="9"/>
  <c r="T122" i="9"/>
  <c r="S122" i="9"/>
  <c r="R122" i="9"/>
  <c r="Q122" i="9"/>
  <c r="P122" i="9"/>
  <c r="O122" i="9"/>
  <c r="N122" i="9"/>
  <c r="M122" i="9"/>
  <c r="L122" i="9"/>
  <c r="K122" i="9"/>
  <c r="J122" i="9"/>
  <c r="I122" i="9"/>
  <c r="H122" i="9"/>
  <c r="G122" i="9"/>
  <c r="F122" i="9"/>
  <c r="AC80" i="9"/>
  <c r="AD80" i="9" s="1"/>
  <c r="AB80" i="9"/>
  <c r="AA80" i="9"/>
  <c r="Z80" i="9"/>
  <c r="Y80" i="9"/>
  <c r="X80" i="9"/>
  <c r="W80" i="9"/>
  <c r="V80" i="9"/>
  <c r="U80" i="9"/>
  <c r="T80" i="9"/>
  <c r="S80" i="9"/>
  <c r="R80" i="9"/>
  <c r="Q80" i="9"/>
  <c r="P80" i="9"/>
  <c r="O80" i="9"/>
  <c r="N80" i="9"/>
  <c r="M80" i="9"/>
  <c r="L80" i="9"/>
  <c r="K80" i="9"/>
  <c r="J80" i="9"/>
  <c r="I80" i="9"/>
  <c r="H80" i="9"/>
  <c r="G80" i="9"/>
  <c r="F80" i="9"/>
  <c r="G7" i="35" l="1"/>
  <c r="KR2" i="36" l="1"/>
  <c r="KQ2" i="36"/>
  <c r="KJ2" i="36"/>
  <c r="A2" i="36" l="1"/>
  <c r="Q2" i="21" l="1"/>
  <c r="M17" i="21"/>
  <c r="W3" i="21" s="1"/>
  <c r="L34" i="21"/>
  <c r="V4" i="21" s="1"/>
  <c r="L2" i="36" l="1"/>
  <c r="K2" i="36"/>
  <c r="J2" i="36"/>
  <c r="I2" i="36"/>
  <c r="H2" i="36"/>
  <c r="G2" i="36"/>
  <c r="E2" i="36"/>
  <c r="D2" i="36"/>
  <c r="C2" i="36"/>
  <c r="B2" i="36"/>
  <c r="KX2" i="36"/>
  <c r="LG2" i="36"/>
  <c r="LR2" i="36" s="1"/>
  <c r="KT2" i="36"/>
  <c r="KS2" i="36"/>
  <c r="KP2" i="36"/>
  <c r="KO2" i="36"/>
  <c r="KN2" i="36"/>
  <c r="KZ2" i="36" s="1"/>
  <c r="LA2" i="36" s="1"/>
  <c r="LF2" i="36"/>
  <c r="LE2" i="36"/>
  <c r="LB2" i="36"/>
  <c r="KW2" i="36"/>
  <c r="KV2" i="36"/>
  <c r="KM2" i="36"/>
  <c r="KL2" i="36"/>
  <c r="K2" i="35"/>
  <c r="KK2" i="36" s="1"/>
  <c r="LV2" i="36" l="1"/>
  <c r="LQ2" i="36"/>
  <c r="LO2" i="36"/>
  <c r="LP2" i="36"/>
  <c r="LH2" i="36"/>
  <c r="LI2" i="36"/>
  <c r="LS2" i="36"/>
  <c r="LT2" i="36" s="1"/>
  <c r="LN2" i="36"/>
  <c r="LJ2" i="36"/>
  <c r="LU2" i="36"/>
  <c r="LL2" i="36"/>
  <c r="LM2" i="36"/>
  <c r="LK2" i="36"/>
  <c r="KU2" i="36"/>
  <c r="LW2" i="36" l="1"/>
  <c r="G4" i="28"/>
  <c r="H18" i="35"/>
  <c r="H21" i="35" s="1"/>
  <c r="H17" i="35"/>
  <c r="H16" i="35"/>
  <c r="H20" i="35" l="1"/>
  <c r="H19" i="35"/>
  <c r="P170" i="21"/>
  <c r="Z12" i="21" s="1"/>
  <c r="O170" i="21"/>
  <c r="Y12" i="21" s="1"/>
  <c r="N170" i="21"/>
  <c r="X12" i="21" s="1"/>
  <c r="M170" i="21"/>
  <c r="W12" i="21" s="1"/>
  <c r="L170" i="21"/>
  <c r="V12" i="21" s="1"/>
  <c r="K170" i="21"/>
  <c r="P153" i="21"/>
  <c r="Z11" i="21" s="1"/>
  <c r="O153" i="21"/>
  <c r="Y11" i="21" s="1"/>
  <c r="N153" i="21"/>
  <c r="X11" i="21" s="1"/>
  <c r="M153" i="21"/>
  <c r="L153" i="21"/>
  <c r="V11" i="21" s="1"/>
  <c r="K153" i="21"/>
  <c r="U11" i="21" s="1"/>
  <c r="P136" i="21"/>
  <c r="Z10" i="21" s="1"/>
  <c r="O136" i="21"/>
  <c r="Y10" i="21" s="1"/>
  <c r="N136" i="21"/>
  <c r="M136" i="21"/>
  <c r="W10" i="21" s="1"/>
  <c r="L136" i="21"/>
  <c r="V10" i="21" s="1"/>
  <c r="K136" i="21"/>
  <c r="U10" i="21" s="1"/>
  <c r="P119" i="21"/>
  <c r="Z9" i="21" s="1"/>
  <c r="O119" i="21"/>
  <c r="Y9" i="21" s="1"/>
  <c r="N119" i="21"/>
  <c r="X9" i="21" s="1"/>
  <c r="M119" i="21"/>
  <c r="L119" i="21"/>
  <c r="V9" i="21" s="1"/>
  <c r="K119" i="21"/>
  <c r="U9" i="21" s="1"/>
  <c r="P102" i="21"/>
  <c r="Z8" i="21" s="1"/>
  <c r="O102" i="21"/>
  <c r="Y8" i="21" s="1"/>
  <c r="N102" i="21"/>
  <c r="X8" i="21" s="1"/>
  <c r="M102" i="21"/>
  <c r="L102" i="21"/>
  <c r="V8" i="21" s="1"/>
  <c r="K102" i="21"/>
  <c r="U8" i="21" s="1"/>
  <c r="P85" i="21"/>
  <c r="Z7" i="21" s="1"/>
  <c r="O85" i="21"/>
  <c r="Y7" i="21" s="1"/>
  <c r="N85" i="21"/>
  <c r="X7" i="21" s="1"/>
  <c r="M85" i="21"/>
  <c r="W7" i="21" s="1"/>
  <c r="L85" i="21"/>
  <c r="K85" i="21"/>
  <c r="U7" i="21" s="1"/>
  <c r="P68" i="21"/>
  <c r="Z6" i="21" s="1"/>
  <c r="O68" i="21"/>
  <c r="Y6" i="21" s="1"/>
  <c r="N68" i="21"/>
  <c r="X6" i="21" s="1"/>
  <c r="M68" i="21"/>
  <c r="W6" i="21" s="1"/>
  <c r="L68" i="21"/>
  <c r="V6" i="21" s="1"/>
  <c r="K68" i="21"/>
  <c r="U6" i="21" s="1"/>
  <c r="P51" i="21"/>
  <c r="Z5" i="21" s="1"/>
  <c r="O51" i="21"/>
  <c r="Y5" i="21" s="1"/>
  <c r="N51" i="21"/>
  <c r="X5" i="21" s="1"/>
  <c r="M51" i="21"/>
  <c r="W5" i="21" s="1"/>
  <c r="L51" i="21"/>
  <c r="K51" i="21"/>
  <c r="U5" i="21" s="1"/>
  <c r="N21" i="21"/>
  <c r="N38" i="21" s="1"/>
  <c r="N55" i="21" s="1"/>
  <c r="N72" i="21" s="1"/>
  <c r="N89" i="21" s="1"/>
  <c r="N106" i="21" s="1"/>
  <c r="N123" i="21" s="1"/>
  <c r="N140" i="21" s="1"/>
  <c r="N157" i="21" s="1"/>
  <c r="N174" i="21" s="1"/>
  <c r="N191" i="21" s="1"/>
  <c r="N208" i="21" s="1"/>
  <c r="N225" i="21" s="1"/>
  <c r="N242" i="21" s="1"/>
  <c r="N259" i="21" s="1"/>
  <c r="N276" i="21" s="1"/>
  <c r="N293" i="21" s="1"/>
  <c r="N310" i="21" s="1"/>
  <c r="N327" i="21" s="1"/>
  <c r="L21" i="21"/>
  <c r="L38" i="21" s="1"/>
  <c r="L55" i="21" s="1"/>
  <c r="L72" i="21" s="1"/>
  <c r="L89" i="21" s="1"/>
  <c r="L106" i="21" s="1"/>
  <c r="L123" i="21" s="1"/>
  <c r="L140" i="21" s="1"/>
  <c r="L157" i="21" s="1"/>
  <c r="L174" i="21" s="1"/>
  <c r="L191" i="21" s="1"/>
  <c r="L208" i="21" s="1"/>
  <c r="L225" i="21" s="1"/>
  <c r="L242" i="21" s="1"/>
  <c r="L259" i="21" s="1"/>
  <c r="L276" i="21" s="1"/>
  <c r="L293" i="21" s="1"/>
  <c r="L310" i="21" s="1"/>
  <c r="L327" i="21" s="1"/>
  <c r="J21" i="21"/>
  <c r="J38" i="21" s="1"/>
  <c r="J55" i="21" s="1"/>
  <c r="J72" i="21" s="1"/>
  <c r="J89" i="21" s="1"/>
  <c r="J106" i="21" s="1"/>
  <c r="J123" i="21" s="1"/>
  <c r="J140" i="21" s="1"/>
  <c r="J157" i="21" s="1"/>
  <c r="J174" i="21" s="1"/>
  <c r="J191" i="21" s="1"/>
  <c r="J208" i="21" s="1"/>
  <c r="J225" i="21" s="1"/>
  <c r="J242" i="21" s="1"/>
  <c r="J259" i="21" s="1"/>
  <c r="J276" i="21" s="1"/>
  <c r="J293" i="21" s="1"/>
  <c r="J310" i="21" s="1"/>
  <c r="J327" i="21" s="1"/>
  <c r="P121" i="21" l="1"/>
  <c r="Q121" i="21" s="1"/>
  <c r="W9" i="21"/>
  <c r="U12" i="21"/>
  <c r="P172" i="21"/>
  <c r="Q172" i="21" s="1"/>
  <c r="P53" i="21"/>
  <c r="Q53" i="21" s="1"/>
  <c r="V5" i="21"/>
  <c r="P104" i="21"/>
  <c r="Q104" i="21" s="1"/>
  <c r="W8" i="21"/>
  <c r="P87" i="21"/>
  <c r="Q87" i="21" s="1"/>
  <c r="V7" i="21"/>
  <c r="P155" i="21"/>
  <c r="Q155" i="21" s="1"/>
  <c r="W11" i="21"/>
  <c r="P138" i="21"/>
  <c r="Q138" i="21" s="1"/>
  <c r="X10" i="21"/>
  <c r="P70" i="21"/>
  <c r="Q70" i="21" s="1"/>
  <c r="F8" i="9"/>
  <c r="BX18" i="5" l="1"/>
  <c r="BV18" i="5"/>
  <c r="BX17" i="5"/>
  <c r="BV17" i="5"/>
  <c r="BX16" i="5"/>
  <c r="BV16" i="5"/>
  <c r="AV2" i="36" l="1"/>
  <c r="AU2" i="36"/>
  <c r="AT2" i="36"/>
  <c r="AS2" i="36"/>
  <c r="AR2" i="36"/>
  <c r="AQ2" i="36"/>
  <c r="AP2" i="36"/>
  <c r="AO2" i="36"/>
  <c r="AN2" i="36"/>
  <c r="AM2" i="36"/>
  <c r="AL2" i="36"/>
  <c r="AK2" i="36"/>
  <c r="AJ2" i="36"/>
  <c r="AI2" i="36"/>
  <c r="AH2" i="36"/>
  <c r="AG2" i="36"/>
  <c r="AF2" i="36"/>
  <c r="AE2" i="36"/>
  <c r="AD2" i="36"/>
  <c r="AC2" i="36"/>
  <c r="AB2" i="36"/>
  <c r="AA2" i="36"/>
  <c r="Z2" i="36"/>
  <c r="Y2" i="36"/>
  <c r="X2" i="36"/>
  <c r="W2" i="36"/>
  <c r="V2" i="36"/>
  <c r="U2" i="36"/>
  <c r="T2" i="36"/>
  <c r="P2" i="36"/>
  <c r="O2" i="36"/>
  <c r="N2" i="36"/>
  <c r="P34" i="21" l="1"/>
  <c r="Z4" i="21" s="1"/>
  <c r="O34" i="21"/>
  <c r="Y4" i="21" s="1"/>
  <c r="N34" i="21"/>
  <c r="X4" i="21" s="1"/>
  <c r="M34" i="21"/>
  <c r="W4" i="21" s="1"/>
  <c r="K34" i="21"/>
  <c r="P17" i="21"/>
  <c r="Z3" i="21" s="1"/>
  <c r="O17" i="21"/>
  <c r="Y3" i="21" s="1"/>
  <c r="N17" i="21"/>
  <c r="X3" i="21" s="1"/>
  <c r="L17" i="21"/>
  <c r="V3" i="21" s="1"/>
  <c r="K17" i="21"/>
  <c r="U3" i="21" s="1"/>
  <c r="U4" i="21" l="1"/>
  <c r="P36" i="21"/>
  <c r="Q36" i="21" s="1"/>
  <c r="M27" i="35"/>
  <c r="N27" i="35" s="1"/>
  <c r="LC2" i="36" s="1"/>
  <c r="LD2" i="36" s="1"/>
  <c r="M33" i="35"/>
  <c r="N33" i="35" s="1"/>
  <c r="N17" i="28" l="1"/>
  <c r="BL31" i="5" l="1"/>
  <c r="BL27" i="5"/>
  <c r="BL23" i="5"/>
  <c r="U2" i="33"/>
  <c r="AS162" i="34"/>
  <c r="AS164" i="34" s="1"/>
  <c r="AJ163" i="9"/>
  <c r="AJ117" i="9"/>
  <c r="AO106" i="9"/>
  <c r="P2" i="34"/>
  <c r="Z8" i="34"/>
  <c r="Z12" i="34"/>
  <c r="X31" i="34"/>
  <c r="X37" i="34" s="1"/>
  <c r="V33" i="5" s="1"/>
  <c r="U29" i="34"/>
  <c r="U37" i="34" s="1"/>
  <c r="V31" i="5" s="1"/>
  <c r="S27" i="34"/>
  <c r="S18" i="34"/>
  <c r="U29" i="9"/>
  <c r="S18" i="9"/>
  <c r="Z8" i="9"/>
  <c r="Z12" i="9"/>
  <c r="X31" i="9"/>
  <c r="X37" i="9" s="1"/>
  <c r="N33" i="5" s="1"/>
  <c r="S27" i="9"/>
  <c r="R16" i="9"/>
  <c r="AK161" i="9"/>
  <c r="AW157" i="9"/>
  <c r="AW164" i="9" s="1"/>
  <c r="AU154" i="9"/>
  <c r="AJ153" i="9"/>
  <c r="BB153" i="9" s="1"/>
  <c r="AJ150" i="9"/>
  <c r="AJ146" i="9"/>
  <c r="AH146" i="9"/>
  <c r="AJ144" i="9"/>
  <c r="AH144" i="9"/>
  <c r="AJ141" i="9"/>
  <c r="AN139" i="9"/>
  <c r="AM139" i="9"/>
  <c r="AJ139" i="9"/>
  <c r="AJ136" i="9"/>
  <c r="AQ135" i="9"/>
  <c r="AQ110" i="9"/>
  <c r="AH104" i="9"/>
  <c r="AU103" i="9"/>
  <c r="AM103" i="9"/>
  <c r="AH102" i="9"/>
  <c r="AT101" i="9"/>
  <c r="AL101" i="9"/>
  <c r="AJ98" i="9"/>
  <c r="AH98" i="9"/>
  <c r="AJ97" i="9"/>
  <c r="AH97" i="9"/>
  <c r="AJ96" i="9"/>
  <c r="AY93" i="9"/>
  <c r="AR93" i="9"/>
  <c r="AR122" i="9" s="1"/>
  <c r="AQ93" i="9"/>
  <c r="AH93" i="9"/>
  <c r="AH93" i="34"/>
  <c r="AJ121" i="34"/>
  <c r="AH121" i="34"/>
  <c r="AS120" i="34"/>
  <c r="AS122" i="34" s="1"/>
  <c r="AL119" i="34"/>
  <c r="AK119" i="34"/>
  <c r="AZ118" i="34"/>
  <c r="AZ122" i="34" s="1"/>
  <c r="AJ117" i="34"/>
  <c r="AT116" i="34"/>
  <c r="AW115" i="34"/>
  <c r="AV114" i="34"/>
  <c r="AV122" i="34" s="1"/>
  <c r="AL113" i="34"/>
  <c r="AU112" i="34"/>
  <c r="AJ111" i="34"/>
  <c r="AQ110" i="34"/>
  <c r="AJ110" i="34"/>
  <c r="AP109" i="34"/>
  <c r="AP122" i="34" s="1"/>
  <c r="AJ108" i="34"/>
  <c r="AJ107" i="34"/>
  <c r="AO106" i="34"/>
  <c r="AI105" i="34"/>
  <c r="AI122" i="34" s="1"/>
  <c r="AJ104" i="34"/>
  <c r="AH104" i="34"/>
  <c r="AU103" i="34"/>
  <c r="AM103" i="34"/>
  <c r="AJ103" i="34"/>
  <c r="AH103" i="34"/>
  <c r="AJ102" i="34"/>
  <c r="AH102" i="34"/>
  <c r="AT101" i="34"/>
  <c r="AL101" i="34"/>
  <c r="AK100" i="34"/>
  <c r="AJ99" i="34"/>
  <c r="AJ98" i="34"/>
  <c r="AH98" i="34"/>
  <c r="AY97" i="34"/>
  <c r="AQ97" i="34"/>
  <c r="AN97" i="34"/>
  <c r="AM97" i="34"/>
  <c r="AJ97" i="34"/>
  <c r="AH97" i="34"/>
  <c r="AJ96" i="34"/>
  <c r="AJ95" i="34"/>
  <c r="AJ94" i="34"/>
  <c r="AY93" i="34"/>
  <c r="AR93" i="34"/>
  <c r="AR122" i="34" s="1"/>
  <c r="AQ93" i="34"/>
  <c r="AN93" i="34"/>
  <c r="AJ163" i="34"/>
  <c r="AH163" i="34"/>
  <c r="AL161" i="34"/>
  <c r="AK161" i="34"/>
  <c r="AZ160" i="34"/>
  <c r="AZ164" i="34" s="1"/>
  <c r="AJ159" i="34"/>
  <c r="AT158" i="34"/>
  <c r="AV156" i="34"/>
  <c r="AV164" i="34" s="1"/>
  <c r="AU154" i="34"/>
  <c r="AJ153" i="34"/>
  <c r="AQ152" i="34"/>
  <c r="AJ152" i="34"/>
  <c r="AJ150" i="34"/>
  <c r="AJ149" i="34"/>
  <c r="AO148" i="34"/>
  <c r="AO164" i="34" s="1"/>
  <c r="AI147" i="34"/>
  <c r="AI164" i="34" s="1"/>
  <c r="AJ146" i="34"/>
  <c r="AH146" i="34"/>
  <c r="AU145" i="34"/>
  <c r="AM145" i="34"/>
  <c r="AJ145" i="34"/>
  <c r="AH145" i="34"/>
  <c r="AJ144" i="34"/>
  <c r="AH144" i="34"/>
  <c r="AT143" i="34"/>
  <c r="AL143" i="34"/>
  <c r="AK142" i="34"/>
  <c r="AJ141" i="34"/>
  <c r="AJ140" i="34"/>
  <c r="AH140" i="34"/>
  <c r="AY139" i="34"/>
  <c r="AQ139" i="34"/>
  <c r="AN139" i="34"/>
  <c r="AM139" i="34"/>
  <c r="AJ139" i="34"/>
  <c r="AH139" i="34"/>
  <c r="AJ138" i="34"/>
  <c r="AJ137" i="34"/>
  <c r="AJ136" i="34"/>
  <c r="AY135" i="34"/>
  <c r="AR135" i="34"/>
  <c r="AR164" i="34" s="1"/>
  <c r="AQ135" i="34"/>
  <c r="AN135" i="34"/>
  <c r="AA37" i="34"/>
  <c r="Y37" i="34"/>
  <c r="V37" i="34"/>
  <c r="T37" i="34"/>
  <c r="AC36" i="34"/>
  <c r="H36" i="34"/>
  <c r="F36" i="34"/>
  <c r="AC35" i="34"/>
  <c r="Q35" i="34"/>
  <c r="Q37" i="34" s="1"/>
  <c r="V28" i="5" s="1"/>
  <c r="AC34" i="34"/>
  <c r="J34" i="34"/>
  <c r="I34" i="34"/>
  <c r="AC33" i="34"/>
  <c r="AB33" i="34"/>
  <c r="AB37" i="34" s="1"/>
  <c r="V35" i="5" s="1"/>
  <c r="AC32" i="34"/>
  <c r="H32" i="34"/>
  <c r="AC31" i="34"/>
  <c r="R31" i="34"/>
  <c r="AC30" i="34"/>
  <c r="W30" i="34"/>
  <c r="W37" i="34" s="1"/>
  <c r="V32" i="5" s="1"/>
  <c r="AC29" i="34"/>
  <c r="AC28" i="34"/>
  <c r="J28" i="34"/>
  <c r="AC27" i="34"/>
  <c r="AC26" i="34"/>
  <c r="H26" i="34"/>
  <c r="AC25" i="34"/>
  <c r="O25" i="34"/>
  <c r="H25" i="34"/>
  <c r="AC24" i="34"/>
  <c r="N24" i="34"/>
  <c r="N37" i="34" s="1"/>
  <c r="V25" i="5" s="1"/>
  <c r="AC23" i="34"/>
  <c r="H23" i="34"/>
  <c r="AC22" i="34"/>
  <c r="H22" i="34"/>
  <c r="AC21" i="34"/>
  <c r="M21" i="34"/>
  <c r="M37" i="34" s="1"/>
  <c r="V24" i="5" s="1"/>
  <c r="AC20" i="34"/>
  <c r="G20" i="34"/>
  <c r="G37" i="34" s="1"/>
  <c r="V18" i="5" s="1"/>
  <c r="AC19" i="34"/>
  <c r="H19" i="34"/>
  <c r="F19" i="34"/>
  <c r="AC18" i="34"/>
  <c r="K18" i="34"/>
  <c r="H18" i="34"/>
  <c r="F18" i="34"/>
  <c r="AC17" i="34"/>
  <c r="H17" i="34"/>
  <c r="F17" i="34"/>
  <c r="AC16" i="34"/>
  <c r="R16" i="34"/>
  <c r="J16" i="34"/>
  <c r="AC15" i="34"/>
  <c r="I15" i="34"/>
  <c r="AC14" i="34"/>
  <c r="H14" i="34"/>
  <c r="AC13" i="34"/>
  <c r="H13" i="34"/>
  <c r="F13" i="34"/>
  <c r="AC12" i="34"/>
  <c r="O12" i="34"/>
  <c r="L12" i="34"/>
  <c r="K12" i="34"/>
  <c r="H12" i="34"/>
  <c r="F12" i="34"/>
  <c r="AC11" i="34"/>
  <c r="H11" i="34"/>
  <c r="AC10" i="34"/>
  <c r="H10" i="34"/>
  <c r="AC9" i="34"/>
  <c r="H9" i="34"/>
  <c r="AC8" i="34"/>
  <c r="P8" i="34"/>
  <c r="P37" i="34" s="1"/>
  <c r="V27" i="5" s="1"/>
  <c r="O8" i="34"/>
  <c r="L8" i="34"/>
  <c r="F8" i="34"/>
  <c r="AA37" i="9"/>
  <c r="Y37" i="9"/>
  <c r="V37" i="9"/>
  <c r="U37" i="9"/>
  <c r="N31" i="5" s="1"/>
  <c r="T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B33" i="9"/>
  <c r="AB37" i="9" s="1"/>
  <c r="N35" i="5" s="1"/>
  <c r="W30" i="9"/>
  <c r="W37" i="9" s="1"/>
  <c r="N32" i="5" s="1"/>
  <c r="Q35" i="9"/>
  <c r="Q37" i="9" s="1"/>
  <c r="N28" i="5" s="1"/>
  <c r="R31" i="9"/>
  <c r="O25" i="9"/>
  <c r="M21" i="9"/>
  <c r="M37" i="9" s="1"/>
  <c r="N24" i="5" s="1"/>
  <c r="N24" i="9"/>
  <c r="N37" i="9" s="1"/>
  <c r="N25" i="5" s="1"/>
  <c r="J28" i="9"/>
  <c r="H32" i="9"/>
  <c r="J34" i="9"/>
  <c r="I34" i="9"/>
  <c r="H36" i="9"/>
  <c r="F36" i="9"/>
  <c r="I15" i="9"/>
  <c r="J16" i="9"/>
  <c r="K18" i="9"/>
  <c r="O12" i="9"/>
  <c r="P8" i="9"/>
  <c r="P37" i="9" s="1"/>
  <c r="N27" i="5" s="1"/>
  <c r="O8" i="9"/>
  <c r="L8" i="9"/>
  <c r="L12" i="9"/>
  <c r="K12" i="9"/>
  <c r="H26" i="9"/>
  <c r="H25" i="9"/>
  <c r="H23" i="9"/>
  <c r="H22" i="9"/>
  <c r="G20" i="9"/>
  <c r="G37" i="9" s="1"/>
  <c r="N18" i="5" s="1"/>
  <c r="H19" i="9"/>
  <c r="H18" i="9"/>
  <c r="H17" i="9"/>
  <c r="H14" i="9"/>
  <c r="H13" i="9"/>
  <c r="H12" i="9"/>
  <c r="H11" i="9"/>
  <c r="H10" i="9"/>
  <c r="H9" i="9"/>
  <c r="F19" i="9"/>
  <c r="F18" i="9"/>
  <c r="F17" i="9"/>
  <c r="F13" i="9"/>
  <c r="F12" i="9"/>
  <c r="BV33" i="5"/>
  <c r="BV29" i="5"/>
  <c r="BV25" i="5"/>
  <c r="BV21" i="5"/>
  <c r="B33" i="5" l="1"/>
  <c r="BB156" i="34"/>
  <c r="BB136" i="9"/>
  <c r="BB144" i="9"/>
  <c r="BB157" i="9"/>
  <c r="BB146" i="9"/>
  <c r="BB150" i="9"/>
  <c r="AT122" i="34"/>
  <c r="AK122" i="34"/>
  <c r="BB141" i="9"/>
  <c r="BB149" i="34"/>
  <c r="BB153" i="34"/>
  <c r="BB118" i="34"/>
  <c r="AK164" i="34"/>
  <c r="BB98" i="9"/>
  <c r="AO122" i="9"/>
  <c r="BB106" i="9"/>
  <c r="AJ110" i="9"/>
  <c r="AV114" i="9"/>
  <c r="AV122" i="9" s="1"/>
  <c r="AH121" i="9"/>
  <c r="BB120" i="34"/>
  <c r="BB117" i="9"/>
  <c r="Z37" i="34"/>
  <c r="V34" i="5" s="1"/>
  <c r="AT158" i="9"/>
  <c r="AL161" i="9"/>
  <c r="AW157" i="34"/>
  <c r="AW164" i="34" s="1"/>
  <c r="BB160" i="34"/>
  <c r="BB163" i="34"/>
  <c r="AH135" i="9"/>
  <c r="AJ137" i="9"/>
  <c r="AQ139" i="9"/>
  <c r="AK142" i="9"/>
  <c r="AK164" i="9" s="1"/>
  <c r="AH145" i="9"/>
  <c r="AI147" i="9"/>
  <c r="AP151" i="9"/>
  <c r="BB154" i="9"/>
  <c r="AX158" i="9"/>
  <c r="AX164" i="9" s="1"/>
  <c r="AH135" i="34"/>
  <c r="BB135" i="34" s="1"/>
  <c r="AN135" i="9"/>
  <c r="AN164" i="9" s="1"/>
  <c r="AY139" i="9"/>
  <c r="AJ145" i="9"/>
  <c r="AL155" i="9"/>
  <c r="AS162" i="9"/>
  <c r="AJ138" i="9"/>
  <c r="AL143" i="9"/>
  <c r="AM145" i="9"/>
  <c r="AM164" i="9" s="1"/>
  <c r="AO148" i="9"/>
  <c r="AJ152" i="9"/>
  <c r="AJ159" i="9"/>
  <c r="AP151" i="34"/>
  <c r="BB154" i="34"/>
  <c r="AX158" i="34"/>
  <c r="AX164" i="34" s="1"/>
  <c r="BB161" i="34"/>
  <c r="AR135" i="9"/>
  <c r="AR164" i="9" s="1"/>
  <c r="AH140" i="9"/>
  <c r="AT143" i="9"/>
  <c r="AU145" i="9"/>
  <c r="AU164" i="9" s="1"/>
  <c r="AQ152" i="9"/>
  <c r="AV156" i="9"/>
  <c r="AH163" i="9"/>
  <c r="BB163" i="9" s="1"/>
  <c r="BB148" i="34"/>
  <c r="AL155" i="34"/>
  <c r="BB155" i="34" s="1"/>
  <c r="AY135" i="9"/>
  <c r="AH139" i="9"/>
  <c r="AJ140" i="9"/>
  <c r="AJ149" i="9"/>
  <c r="BB149" i="9" s="1"/>
  <c r="AZ160" i="9"/>
  <c r="BB101" i="9"/>
  <c r="AJ107" i="9"/>
  <c r="BB107" i="9" s="1"/>
  <c r="AZ118" i="9"/>
  <c r="AJ121" i="9"/>
  <c r="AJ111" i="9"/>
  <c r="AW115" i="9"/>
  <c r="BB121" i="34"/>
  <c r="AJ94" i="9"/>
  <c r="AM97" i="9"/>
  <c r="AM122" i="9" s="1"/>
  <c r="AJ99" i="9"/>
  <c r="AJ102" i="9"/>
  <c r="AJ104" i="9"/>
  <c r="AJ108" i="9"/>
  <c r="AK119" i="9"/>
  <c r="AN97" i="9"/>
  <c r="AU112" i="9"/>
  <c r="AU122" i="9" s="1"/>
  <c r="AT116" i="9"/>
  <c r="AL119" i="9"/>
  <c r="AJ95" i="9"/>
  <c r="AQ97" i="9"/>
  <c r="AQ122" i="9" s="1"/>
  <c r="AK100" i="9"/>
  <c r="AH103" i="9"/>
  <c r="AI105" i="9"/>
  <c r="AP109" i="9"/>
  <c r="AX116" i="9"/>
  <c r="AX122" i="9" s="1"/>
  <c r="AX116" i="34"/>
  <c r="AX122" i="34" s="1"/>
  <c r="BB119" i="34"/>
  <c r="AN93" i="9"/>
  <c r="AY97" i="9"/>
  <c r="AY122" i="9" s="1"/>
  <c r="AJ103" i="9"/>
  <c r="AL113" i="9"/>
  <c r="AS120" i="9"/>
  <c r="AS122" i="9" s="1"/>
  <c r="B18" i="5"/>
  <c r="BU2" i="36" s="1"/>
  <c r="B31" i="5"/>
  <c r="IH2" i="36" s="1"/>
  <c r="J37" i="34"/>
  <c r="V21" i="5" s="1"/>
  <c r="AD30" i="34"/>
  <c r="AD28" i="9"/>
  <c r="AD32" i="34"/>
  <c r="I37" i="34"/>
  <c r="V20" i="5" s="1"/>
  <c r="AD28" i="34"/>
  <c r="AD20" i="34"/>
  <c r="B25" i="5"/>
  <c r="FD2" i="36" s="1"/>
  <c r="AD11" i="34"/>
  <c r="AD16" i="34"/>
  <c r="AD34" i="34"/>
  <c r="B24" i="5"/>
  <c r="EL2" i="36" s="1"/>
  <c r="EV2" i="36" s="1"/>
  <c r="AD33" i="34"/>
  <c r="AD25" i="34"/>
  <c r="AD22" i="34"/>
  <c r="L37" i="34"/>
  <c r="V23" i="5" s="1"/>
  <c r="B28" i="5"/>
  <c r="GM2" i="36" s="1"/>
  <c r="GR2" i="36" s="1"/>
  <c r="AD29" i="9"/>
  <c r="B27" i="5"/>
  <c r="GF2" i="36" s="1"/>
  <c r="AD32" i="9"/>
  <c r="B32" i="5"/>
  <c r="B35" i="5"/>
  <c r="JA2" i="36"/>
  <c r="JH2" i="36"/>
  <c r="IY2" i="36"/>
  <c r="JI2" i="36" s="1"/>
  <c r="IX2" i="36"/>
  <c r="JG2" i="36"/>
  <c r="IW2" i="36"/>
  <c r="JF2" i="36"/>
  <c r="JD2" i="36"/>
  <c r="JC2" i="36"/>
  <c r="IZ2" i="36"/>
  <c r="JE2" i="36" s="1"/>
  <c r="JB2" i="36"/>
  <c r="BB112" i="34"/>
  <c r="BB150" i="34"/>
  <c r="BB145" i="34"/>
  <c r="BB159" i="34"/>
  <c r="BB162" i="34"/>
  <c r="BB146" i="34"/>
  <c r="AT164" i="34"/>
  <c r="AU164" i="34"/>
  <c r="AM164" i="34"/>
  <c r="BB140" i="34"/>
  <c r="BB136" i="34"/>
  <c r="BB141" i="34"/>
  <c r="BB137" i="34"/>
  <c r="BB147" i="34"/>
  <c r="AY164" i="34"/>
  <c r="BB152" i="34"/>
  <c r="BB138" i="34"/>
  <c r="BB139" i="34"/>
  <c r="AH164" i="34"/>
  <c r="AJ164" i="34"/>
  <c r="AQ164" i="34"/>
  <c r="AN164" i="34"/>
  <c r="BB142" i="34"/>
  <c r="BB143" i="34"/>
  <c r="BB144" i="34"/>
  <c r="BB94" i="34"/>
  <c r="BB99" i="34"/>
  <c r="BB108" i="34"/>
  <c r="AN122" i="34"/>
  <c r="AU122" i="34"/>
  <c r="BB104" i="34"/>
  <c r="BB117" i="34"/>
  <c r="BB96" i="9"/>
  <c r="BB114" i="34"/>
  <c r="BB113" i="34"/>
  <c r="BB98" i="34"/>
  <c r="BB95" i="34"/>
  <c r="AY122" i="34"/>
  <c r="AQ122" i="34"/>
  <c r="BB96" i="34"/>
  <c r="BB106" i="34"/>
  <c r="BB111" i="34"/>
  <c r="BB115" i="34"/>
  <c r="BB97" i="34"/>
  <c r="BB101" i="34"/>
  <c r="BB103" i="34"/>
  <c r="BB107" i="34"/>
  <c r="BB110" i="34"/>
  <c r="AM122" i="34"/>
  <c r="BB102" i="34"/>
  <c r="AO122" i="34"/>
  <c r="BB105" i="34"/>
  <c r="BB93" i="34"/>
  <c r="AH122" i="34"/>
  <c r="AJ122" i="34"/>
  <c r="AW122" i="34"/>
  <c r="BB100" i="34"/>
  <c r="BB109" i="34"/>
  <c r="AL122" i="34"/>
  <c r="R37" i="34"/>
  <c r="V29" i="5" s="1"/>
  <c r="J37" i="9"/>
  <c r="N21" i="5" s="1"/>
  <c r="AD11" i="9"/>
  <c r="AD10" i="34"/>
  <c r="R37" i="9"/>
  <c r="N29" i="5" s="1"/>
  <c r="AD31" i="9"/>
  <c r="K37" i="34"/>
  <c r="V22" i="5" s="1"/>
  <c r="AD23" i="9"/>
  <c r="AD23" i="34"/>
  <c r="AD27" i="9"/>
  <c r="AD14" i="9"/>
  <c r="AD26" i="34"/>
  <c r="AD31" i="34"/>
  <c r="AD13" i="9"/>
  <c r="AD30" i="9"/>
  <c r="I37" i="9"/>
  <c r="N20" i="5" s="1"/>
  <c r="AD22" i="9"/>
  <c r="AD13" i="34"/>
  <c r="AD16" i="9"/>
  <c r="AD9" i="34"/>
  <c r="AD15" i="34"/>
  <c r="AD9" i="9"/>
  <c r="AD34" i="9"/>
  <c r="AD14" i="34"/>
  <c r="AD35" i="34"/>
  <c r="S37" i="34"/>
  <c r="V30" i="5" s="1"/>
  <c r="AD33" i="9"/>
  <c r="AC37" i="9"/>
  <c r="L37" i="9"/>
  <c r="N23" i="5" s="1"/>
  <c r="AD8" i="34"/>
  <c r="S37" i="9"/>
  <c r="N30" i="5" s="1"/>
  <c r="F37" i="9"/>
  <c r="N17" i="5" s="1"/>
  <c r="AD17" i="9"/>
  <c r="AD36" i="34"/>
  <c r="AD19" i="9"/>
  <c r="AD26" i="9"/>
  <c r="AD29" i="34"/>
  <c r="K37" i="9"/>
  <c r="N22" i="5" s="1"/>
  <c r="AD24" i="9"/>
  <c r="AD21" i="34"/>
  <c r="Z37" i="9"/>
  <c r="N34" i="5" s="1"/>
  <c r="AD20" i="9"/>
  <c r="AD36" i="9"/>
  <c r="AD25" i="9"/>
  <c r="O37" i="9"/>
  <c r="N26" i="5" s="1"/>
  <c r="AD17" i="34"/>
  <c r="AD19" i="34"/>
  <c r="H37" i="34"/>
  <c r="V19" i="5" s="1"/>
  <c r="AD27" i="34"/>
  <c r="AD24" i="34"/>
  <c r="F37" i="34"/>
  <c r="V17" i="5" s="1"/>
  <c r="AD10" i="9"/>
  <c r="H37" i="9"/>
  <c r="AD35" i="9"/>
  <c r="AD8" i="9"/>
  <c r="AD21" i="9"/>
  <c r="AD12" i="9"/>
  <c r="AD15" i="9"/>
  <c r="AC37" i="34"/>
  <c r="AD12" i="34"/>
  <c r="P19" i="21"/>
  <c r="Q19" i="21" s="1"/>
  <c r="AD18" i="9"/>
  <c r="O37" i="34"/>
  <c r="V26" i="5" s="1"/>
  <c r="AD18" i="34"/>
  <c r="HW2" i="36" l="1"/>
  <c r="AQ164" i="9"/>
  <c r="BB157" i="34"/>
  <c r="AY164" i="9"/>
  <c r="BB139" i="9"/>
  <c r="BB94" i="9"/>
  <c r="BB110" i="9"/>
  <c r="BB137" i="9"/>
  <c r="BB114" i="9"/>
  <c r="BB142" i="9"/>
  <c r="AT164" i="9"/>
  <c r="AL122" i="9"/>
  <c r="AN122" i="9"/>
  <c r="B34" i="5"/>
  <c r="JK2" i="36" s="1"/>
  <c r="B21" i="5"/>
  <c r="DD2" i="36" s="1"/>
  <c r="BB104" i="9"/>
  <c r="BB111" i="9"/>
  <c r="BA122" i="34"/>
  <c r="BA122" i="9"/>
  <c r="BB95" i="9"/>
  <c r="BB103" i="9"/>
  <c r="HX2" i="36"/>
  <c r="HY2" i="36"/>
  <c r="II2" i="36" s="1"/>
  <c r="IG2" i="36"/>
  <c r="HZ2" i="36"/>
  <c r="IE2" i="36" s="1"/>
  <c r="IB2" i="36"/>
  <c r="IF2" i="36"/>
  <c r="IA2" i="36"/>
  <c r="ID2" i="36"/>
  <c r="IC2" i="36"/>
  <c r="BB120" i="9"/>
  <c r="BB112" i="9"/>
  <c r="BB143" i="9"/>
  <c r="BA164" i="34"/>
  <c r="AJ164" i="9"/>
  <c r="AH164" i="9"/>
  <c r="BB140" i="9"/>
  <c r="BO2" i="36"/>
  <c r="BN2" i="36"/>
  <c r="FB2" i="36"/>
  <c r="EY2" i="36"/>
  <c r="FI2" i="36" s="1"/>
  <c r="BB155" i="9"/>
  <c r="AL164" i="9"/>
  <c r="BA164" i="9"/>
  <c r="AV164" i="9"/>
  <c r="BB156" i="9"/>
  <c r="BB148" i="9"/>
  <c r="AO164" i="9"/>
  <c r="BB158" i="34"/>
  <c r="AL164" i="34"/>
  <c r="BB160" i="9"/>
  <c r="AZ164" i="9"/>
  <c r="BB151" i="34"/>
  <c r="AP164" i="34"/>
  <c r="BB138" i="9"/>
  <c r="AP164" i="9"/>
  <c r="BB151" i="9"/>
  <c r="BB159" i="9"/>
  <c r="AI164" i="9"/>
  <c r="BB147" i="9"/>
  <c r="BB135" i="9"/>
  <c r="BB162" i="9"/>
  <c r="AS164" i="9"/>
  <c r="BB145" i="9"/>
  <c r="BB161" i="9"/>
  <c r="BB152" i="9"/>
  <c r="BB158" i="9"/>
  <c r="BB102" i="9"/>
  <c r="BB93" i="9"/>
  <c r="BB99" i="9"/>
  <c r="BB121" i="9"/>
  <c r="AZ122" i="9"/>
  <c r="BB118" i="9"/>
  <c r="AH122" i="9"/>
  <c r="BB113" i="9"/>
  <c r="BB97" i="9"/>
  <c r="AJ122" i="9"/>
  <c r="BB109" i="9"/>
  <c r="AP122" i="9"/>
  <c r="BB116" i="9"/>
  <c r="AT122" i="9"/>
  <c r="BB119" i="9"/>
  <c r="AI122" i="9"/>
  <c r="BB105" i="9"/>
  <c r="BB116" i="34"/>
  <c r="BB100" i="9"/>
  <c r="AK122" i="9"/>
  <c r="BB108" i="9"/>
  <c r="BB115" i="9"/>
  <c r="AW122" i="9"/>
  <c r="BP2" i="36"/>
  <c r="BK2" i="36"/>
  <c r="FC2" i="36"/>
  <c r="B20" i="5"/>
  <c r="CQ2" i="36" s="1"/>
  <c r="BQ2" i="36"/>
  <c r="EZ2" i="36"/>
  <c r="FE2" i="36" s="1"/>
  <c r="BS2" i="36"/>
  <c r="FF2" i="36"/>
  <c r="BJ2" i="36"/>
  <c r="FG2" i="36"/>
  <c r="BT2" i="36"/>
  <c r="BL2" i="36"/>
  <c r="BV2" i="36" s="1"/>
  <c r="BM2" i="36"/>
  <c r="BR2" i="36" s="1"/>
  <c r="FH2" i="36"/>
  <c r="EO2" i="36"/>
  <c r="EM2" i="36"/>
  <c r="ER2" i="36" s="1"/>
  <c r="EW2" i="36"/>
  <c r="EX2" i="36"/>
  <c r="FA2" i="36"/>
  <c r="GT2" i="36"/>
  <c r="GQ2" i="36"/>
  <c r="GS2" i="36"/>
  <c r="EP2" i="36"/>
  <c r="EN2" i="36"/>
  <c r="EQ2" i="36"/>
  <c r="EU2" i="36"/>
  <c r="ES2" i="36"/>
  <c r="EJ2" i="36"/>
  <c r="ET2" i="36"/>
  <c r="EK2" i="36"/>
  <c r="GG2" i="36"/>
  <c r="GC2" i="36"/>
  <c r="FW2" i="36"/>
  <c r="GA2" i="36"/>
  <c r="GH2" i="36"/>
  <c r="FY2" i="36"/>
  <c r="GI2" i="36" s="1"/>
  <c r="FZ2" i="36"/>
  <c r="GE2" i="36" s="1"/>
  <c r="GB2" i="36"/>
  <c r="B23" i="5"/>
  <c r="DX2" i="36" s="1"/>
  <c r="GJ2" i="36"/>
  <c r="GO2" i="36"/>
  <c r="GP2" i="36"/>
  <c r="B22" i="5"/>
  <c r="DO2" i="36" s="1"/>
  <c r="B29" i="5"/>
  <c r="GY2" i="36" s="1"/>
  <c r="HI2" i="36" s="1"/>
  <c r="FX2" i="36"/>
  <c r="GK2" i="36"/>
  <c r="GU2" i="36"/>
  <c r="GD2" i="36"/>
  <c r="GL2" i="36"/>
  <c r="GV2" i="36" s="1"/>
  <c r="GN2" i="36"/>
  <c r="B30" i="5"/>
  <c r="HK2" i="36" s="1"/>
  <c r="IU2" i="36"/>
  <c r="IN2" i="36"/>
  <c r="IM2" i="36"/>
  <c r="IR2" i="36" s="1"/>
  <c r="IL2" i="36"/>
  <c r="IV2" i="36" s="1"/>
  <c r="IK2" i="36"/>
  <c r="IT2" i="36"/>
  <c r="IJ2" i="36"/>
  <c r="IS2" i="36"/>
  <c r="IQ2" i="36"/>
  <c r="IP2" i="36"/>
  <c r="IO2" i="36"/>
  <c r="B26" i="5"/>
  <c r="KA2" i="36"/>
  <c r="KH2" i="36"/>
  <c r="KG2" i="36"/>
  <c r="JW2" i="36"/>
  <c r="KF2" i="36"/>
  <c r="JX2" i="36"/>
  <c r="KD2" i="36"/>
  <c r="KC2" i="36"/>
  <c r="KB2" i="36"/>
  <c r="JZ2" i="36"/>
  <c r="KE2" i="36" s="1"/>
  <c r="JY2" i="36"/>
  <c r="KI2" i="36" s="1"/>
  <c r="B17" i="5"/>
  <c r="N19" i="5"/>
  <c r="B19" i="5" s="1"/>
  <c r="JL2" i="36" l="1"/>
  <c r="JV2" i="36" s="1"/>
  <c r="JU2" i="36"/>
  <c r="JP2" i="36"/>
  <c r="JN2" i="36"/>
  <c r="JO2" i="36"/>
  <c r="JS2" i="36"/>
  <c r="CK2" i="36"/>
  <c r="JJ2" i="36"/>
  <c r="DG2" i="36"/>
  <c r="JQ2" i="36"/>
  <c r="JT2" i="36"/>
  <c r="DA2" i="36"/>
  <c r="JM2" i="36"/>
  <c r="JR2" i="36" s="1"/>
  <c r="CT2" i="36"/>
  <c r="CJ2" i="36"/>
  <c r="CS2" i="36"/>
  <c r="CY2" i="36"/>
  <c r="DI2" i="36" s="1"/>
  <c r="CX2" i="36"/>
  <c r="DH2" i="36"/>
  <c r="CZ2" i="36"/>
  <c r="DE2" i="36" s="1"/>
  <c r="DB2" i="36"/>
  <c r="DF2" i="36"/>
  <c r="DC2" i="36"/>
  <c r="CW2" i="36"/>
  <c r="CU2" i="36"/>
  <c r="CL2" i="36"/>
  <c r="CV2" i="36" s="1"/>
  <c r="CM2" i="36"/>
  <c r="CR2" i="36" s="1"/>
  <c r="CN2" i="36"/>
  <c r="CO2" i="36"/>
  <c r="CP2" i="36"/>
  <c r="HH2" i="36"/>
  <c r="GW2" i="36"/>
  <c r="DP2" i="36"/>
  <c r="DN2" i="36"/>
  <c r="DS2" i="36"/>
  <c r="DU2" i="36"/>
  <c r="DQ2" i="36"/>
  <c r="DJ2" i="36"/>
  <c r="DT2" i="36"/>
  <c r="DL2" i="36"/>
  <c r="DV2" i="36" s="1"/>
  <c r="DM2" i="36"/>
  <c r="DR2" i="36" s="1"/>
  <c r="HA2" i="36"/>
  <c r="DK2" i="36"/>
  <c r="EC2" i="36"/>
  <c r="DY2" i="36"/>
  <c r="EI2" i="36" s="1"/>
  <c r="DW2" i="36"/>
  <c r="DZ2" i="36"/>
  <c r="EE2" i="36" s="1"/>
  <c r="EB2" i="36"/>
  <c r="EH2" i="36"/>
  <c r="ED2" i="36"/>
  <c r="EF2" i="36"/>
  <c r="EA2" i="36"/>
  <c r="EG2" i="36"/>
  <c r="HB2" i="36"/>
  <c r="HF2" i="36"/>
  <c r="HG2" i="36"/>
  <c r="GZ2" i="36"/>
  <c r="HE2" i="36" s="1"/>
  <c r="GX2" i="36"/>
  <c r="HC2" i="36"/>
  <c r="HD2" i="36"/>
  <c r="HQ2" i="36"/>
  <c r="HL2" i="36"/>
  <c r="HV2" i="36" s="1"/>
  <c r="HM2" i="36"/>
  <c r="HR2" i="36" s="1"/>
  <c r="HO2" i="36"/>
  <c r="HS2" i="36"/>
  <c r="HP2" i="36"/>
  <c r="HJ2" i="36"/>
  <c r="HN2" i="36"/>
  <c r="HT2" i="36"/>
  <c r="HU2" i="36"/>
  <c r="BA2" i="36"/>
  <c r="BH2" i="36"/>
  <c r="AX2" i="36"/>
  <c r="BG2" i="36"/>
  <c r="AW2" i="36"/>
  <c r="BF2" i="36"/>
  <c r="BD2" i="36"/>
  <c r="BC2" i="36"/>
  <c r="BB2" i="36"/>
  <c r="AZ2" i="36"/>
  <c r="BE2" i="36" s="1"/>
  <c r="AY2" i="36"/>
  <c r="BI2" i="36" s="1"/>
  <c r="FU2" i="36"/>
  <c r="FN2" i="36"/>
  <c r="FK2" i="36"/>
  <c r="FL2" i="36"/>
  <c r="FV2" i="36" s="1"/>
  <c r="FT2" i="36"/>
  <c r="FJ2" i="36"/>
  <c r="FS2" i="36"/>
  <c r="FQ2" i="36"/>
  <c r="FP2" i="36"/>
  <c r="FO2" i="36"/>
  <c r="FM2" i="36"/>
  <c r="FR2" i="36" s="1"/>
  <c r="CA2" i="36"/>
  <c r="CH2" i="36"/>
  <c r="CG2" i="36"/>
  <c r="BW2" i="36"/>
  <c r="CF2" i="36"/>
  <c r="BY2" i="36"/>
  <c r="CI2" i="36" s="1"/>
  <c r="CD2" i="36"/>
  <c r="CC2" i="36"/>
  <c r="CB2" i="36"/>
  <c r="BZ2" i="36"/>
  <c r="CE2" i="36" s="1"/>
  <c r="BX2" i="36"/>
  <c r="AH60" i="34"/>
  <c r="AS78" i="34"/>
  <c r="AH56" i="9"/>
  <c r="AH60" i="9"/>
  <c r="AH61" i="9"/>
  <c r="AU70" i="34"/>
  <c r="AJ79" i="34"/>
  <c r="AT59" i="9" l="1"/>
  <c r="AY51" i="34"/>
  <c r="AJ65" i="34"/>
  <c r="AI63" i="9"/>
  <c r="AI80" i="9" s="1"/>
  <c r="AO64" i="34"/>
  <c r="AO80" i="34" s="1"/>
  <c r="AL59" i="34"/>
  <c r="AJ52" i="9"/>
  <c r="AJ54" i="34"/>
  <c r="AN51" i="9"/>
  <c r="AY51" i="9"/>
  <c r="AV72" i="34"/>
  <c r="AV80" i="34" s="1"/>
  <c r="AH79" i="34"/>
  <c r="AM55" i="9"/>
  <c r="AU70" i="9"/>
  <c r="AK58" i="34"/>
  <c r="AH62" i="9"/>
  <c r="AH55" i="34"/>
  <c r="AT74" i="9"/>
  <c r="AH55" i="9"/>
  <c r="AH51" i="34"/>
  <c r="AJ53" i="34"/>
  <c r="AJ52" i="34"/>
  <c r="AW73" i="34"/>
  <c r="AO64" i="9"/>
  <c r="AJ69" i="9"/>
  <c r="AR51" i="9"/>
  <c r="AR80" i="9" s="1"/>
  <c r="AJ62" i="9"/>
  <c r="AQ55" i="9"/>
  <c r="AJ66" i="9"/>
  <c r="AJ69" i="34"/>
  <c r="AJ75" i="34"/>
  <c r="AR51" i="34"/>
  <c r="AR80" i="34" s="1"/>
  <c r="AJ68" i="9"/>
  <c r="BB63" i="9"/>
  <c r="AL77" i="34"/>
  <c r="AJ61" i="9"/>
  <c r="AJ56" i="34"/>
  <c r="AS80" i="34"/>
  <c r="AK77" i="34"/>
  <c r="AK58" i="9"/>
  <c r="AL71" i="34"/>
  <c r="AQ68" i="34"/>
  <c r="BB79" i="34"/>
  <c r="AJ79" i="9"/>
  <c r="AJ55" i="34"/>
  <c r="AJ66" i="34"/>
  <c r="AH51" i="9"/>
  <c r="AQ51" i="34"/>
  <c r="AP67" i="34"/>
  <c r="AZ76" i="34"/>
  <c r="AV72" i="9"/>
  <c r="AJ60" i="34"/>
  <c r="AJ55" i="9"/>
  <c r="BB70" i="34"/>
  <c r="AP67" i="9"/>
  <c r="AN51" i="34"/>
  <c r="AJ54" i="9"/>
  <c r="AH62" i="34"/>
  <c r="AT59" i="34"/>
  <c r="AJ53" i="9"/>
  <c r="AJ75" i="9"/>
  <c r="BB75" i="9" s="1"/>
  <c r="AU61" i="9"/>
  <c r="AQ68" i="9"/>
  <c r="AN55" i="34"/>
  <c r="AJ60" i="9"/>
  <c r="AY55" i="34"/>
  <c r="AJ57" i="9"/>
  <c r="AX74" i="9"/>
  <c r="AX80" i="9" s="1"/>
  <c r="AZ76" i="9"/>
  <c r="AH79" i="9"/>
  <c r="AK77" i="9"/>
  <c r="AW73" i="9"/>
  <c r="AS78" i="9"/>
  <c r="AM55" i="34"/>
  <c r="AL59" i="9"/>
  <c r="AU61" i="34"/>
  <c r="AU80" i="34" s="1"/>
  <c r="AJ62" i="34"/>
  <c r="AN55" i="9"/>
  <c r="BB78" i="34"/>
  <c r="AT74" i="34"/>
  <c r="AH56" i="34"/>
  <c r="AX74" i="34"/>
  <c r="AX80" i="34" s="1"/>
  <c r="AI63" i="34"/>
  <c r="AM61" i="34"/>
  <c r="AJ56" i="9"/>
  <c r="AJ61" i="34"/>
  <c r="AQ55" i="34"/>
  <c r="AM61" i="9"/>
  <c r="AH61" i="34"/>
  <c r="AJ57" i="34"/>
  <c r="AL71" i="9"/>
  <c r="AJ68" i="34"/>
  <c r="AQ51" i="9"/>
  <c r="AJ65" i="9"/>
  <c r="AY55" i="9"/>
  <c r="AL77" i="9"/>
  <c r="BB64" i="34" l="1"/>
  <c r="AM80" i="9"/>
  <c r="BB52" i="9"/>
  <c r="BB70" i="9"/>
  <c r="BB58" i="34"/>
  <c r="AN80" i="9"/>
  <c r="AT80" i="9"/>
  <c r="AY80" i="34"/>
  <c r="AU80" i="9"/>
  <c r="BB65" i="34"/>
  <c r="BB72" i="34"/>
  <c r="AY80" i="9"/>
  <c r="BB57" i="34"/>
  <c r="AQ80" i="9"/>
  <c r="BB54" i="34"/>
  <c r="BB71" i="9"/>
  <c r="BB56" i="34"/>
  <c r="AL80" i="34"/>
  <c r="BB60" i="9"/>
  <c r="BB69" i="34"/>
  <c r="BB60" i="34"/>
  <c r="BB62" i="9"/>
  <c r="BB74" i="34"/>
  <c r="AH80" i="34"/>
  <c r="BB56" i="9"/>
  <c r="BB61" i="9"/>
  <c r="BB55" i="9"/>
  <c r="BB62" i="34"/>
  <c r="BB65" i="9"/>
  <c r="AM80" i="34"/>
  <c r="BA80" i="34"/>
  <c r="BB79" i="9"/>
  <c r="BB53" i="9"/>
  <c r="BB72" i="9"/>
  <c r="AV80" i="9"/>
  <c r="BB55" i="34"/>
  <c r="BB71" i="34"/>
  <c r="BB75" i="34"/>
  <c r="BB59" i="9"/>
  <c r="AL80" i="9"/>
  <c r="BB76" i="9"/>
  <c r="AZ80" i="9"/>
  <c r="AT80" i="34"/>
  <c r="BB76" i="34"/>
  <c r="AZ80" i="34"/>
  <c r="AK80" i="9"/>
  <c r="BB58" i="9"/>
  <c r="BB69" i="9"/>
  <c r="AJ80" i="9"/>
  <c r="AP80" i="34"/>
  <c r="BB67" i="34"/>
  <c r="BB77" i="34"/>
  <c r="AO80" i="9"/>
  <c r="BB64" i="9"/>
  <c r="BB63" i="34"/>
  <c r="AI80" i="34"/>
  <c r="BB68" i="34"/>
  <c r="AS80" i="9"/>
  <c r="BB78" i="9"/>
  <c r="BB57" i="9"/>
  <c r="BB54" i="9"/>
  <c r="AQ80" i="34"/>
  <c r="BB66" i="9"/>
  <c r="AW80" i="34"/>
  <c r="BB73" i="34"/>
  <c r="BA80" i="9"/>
  <c r="BB73" i="9"/>
  <c r="AW80" i="9"/>
  <c r="AN80" i="34"/>
  <c r="N14" i="28"/>
  <c r="BB51" i="9"/>
  <c r="AH80" i="9"/>
  <c r="BB59" i="34"/>
  <c r="AJ80" i="34"/>
  <c r="BB52" i="34"/>
  <c r="AK80" i="34"/>
  <c r="BB67" i="9"/>
  <c r="AP80" i="9"/>
  <c r="BB66" i="34"/>
  <c r="BB53" i="34"/>
  <c r="BB74" i="9"/>
  <c r="BB61" i="34"/>
  <c r="BB77" i="9"/>
  <c r="BB68" i="9"/>
  <c r="BB51" i="34"/>
</calcChain>
</file>

<file path=xl/sharedStrings.xml><?xml version="1.0" encoding="utf-8"?>
<sst xmlns="http://schemas.openxmlformats.org/spreadsheetml/2006/main" count="34326" uniqueCount="513">
  <si>
    <t>並びにこの申請書及び添付書類のすべての記載事項は事実と相違ないことを誓約します。</t>
    <rPh sb="0" eb="1">
      <t>ナラ</t>
    </rPh>
    <rPh sb="5" eb="8">
      <t>シンセイショ</t>
    </rPh>
    <rPh sb="8" eb="9">
      <t>オヨ</t>
    </rPh>
    <rPh sb="10" eb="12">
      <t>テンプ</t>
    </rPh>
    <rPh sb="12" eb="14">
      <t>ショルイ</t>
    </rPh>
    <rPh sb="19" eb="21">
      <t>キサイ</t>
    </rPh>
    <rPh sb="21" eb="23">
      <t>ジコウ</t>
    </rPh>
    <rPh sb="24" eb="26">
      <t>ジジツ</t>
    </rPh>
    <rPh sb="27" eb="29">
      <t>ソウイ</t>
    </rPh>
    <rPh sb="34" eb="36">
      <t>セイヤク</t>
    </rPh>
    <phoneticPr fontId="3"/>
  </si>
  <si>
    <t>郵便番号</t>
    <rPh sb="0" eb="2">
      <t>ユウビン</t>
    </rPh>
    <rPh sb="2" eb="4">
      <t>バンゴウ</t>
    </rPh>
    <phoneticPr fontId="3"/>
  </si>
  <si>
    <t>所在地</t>
    <rPh sb="0" eb="3">
      <t>ショザイチ</t>
    </rPh>
    <phoneticPr fontId="3"/>
  </si>
  <si>
    <t>商号又は名称</t>
    <rPh sb="0" eb="2">
      <t>ショウゴウ</t>
    </rPh>
    <rPh sb="2" eb="3">
      <t>マタ</t>
    </rPh>
    <rPh sb="4" eb="6">
      <t>メイショウ</t>
    </rPh>
    <phoneticPr fontId="3"/>
  </si>
  <si>
    <t>電話番号</t>
    <rPh sb="0" eb="2">
      <t>デンワ</t>
    </rPh>
    <rPh sb="2" eb="4">
      <t>バンゴウ</t>
    </rPh>
    <phoneticPr fontId="3"/>
  </si>
  <si>
    <t>所属名</t>
    <rPh sb="0" eb="3">
      <t>ショゾクメイ</t>
    </rPh>
    <phoneticPr fontId="3"/>
  </si>
  <si>
    <t>５　その他契約締結に関する事項</t>
    <rPh sb="14" eb="15">
      <t>コウ</t>
    </rPh>
    <phoneticPr fontId="3"/>
  </si>
  <si>
    <t>６　共同企業体の結成に関する事項</t>
  </si>
  <si>
    <t>７　前記各号に関する復代理人選任に関する事項</t>
  </si>
  <si>
    <t>なお、申請者及び受任者が地方自治法施行令第１６７条の４第１項（同令第１６７条の１１第１項において準用する場合を含む。）に該当するものでないこと</t>
    <rPh sb="3" eb="6">
      <t>シンセイシャ</t>
    </rPh>
    <rPh sb="6" eb="7">
      <t>オヨ</t>
    </rPh>
    <rPh sb="12" eb="14">
      <t>チホウ</t>
    </rPh>
    <rPh sb="14" eb="17">
      <t>ジチホウ</t>
    </rPh>
    <rPh sb="17" eb="19">
      <t>セコウ</t>
    </rPh>
    <rPh sb="19" eb="20">
      <t>レイ</t>
    </rPh>
    <rPh sb="20" eb="21">
      <t>ダイ</t>
    </rPh>
    <rPh sb="24" eb="25">
      <t>ジョウ</t>
    </rPh>
    <rPh sb="27" eb="28">
      <t>ダイ</t>
    </rPh>
    <rPh sb="29" eb="30">
      <t>コウ</t>
    </rPh>
    <rPh sb="31" eb="32">
      <t>ドウ</t>
    </rPh>
    <rPh sb="32" eb="33">
      <t>レイ</t>
    </rPh>
    <rPh sb="33" eb="34">
      <t>ダイ</t>
    </rPh>
    <rPh sb="37" eb="38">
      <t>ジョウ</t>
    </rPh>
    <rPh sb="41" eb="42">
      <t>ダイ</t>
    </rPh>
    <rPh sb="43" eb="44">
      <t>コウ</t>
    </rPh>
    <rPh sb="48" eb="50">
      <t>ジュンヨウ</t>
    </rPh>
    <rPh sb="52" eb="54">
      <t>バアイ</t>
    </rPh>
    <rPh sb="55" eb="56">
      <t>フク</t>
    </rPh>
    <rPh sb="60" eb="62">
      <t>ガイトウ</t>
    </rPh>
    <phoneticPr fontId="3"/>
  </si>
  <si>
    <t>　</t>
    <phoneticPr fontId="3"/>
  </si>
  <si>
    <t>記入上の注意</t>
    <rPh sb="0" eb="2">
      <t>キニュウ</t>
    </rPh>
    <rPh sb="2" eb="3">
      <t>ジョウ</t>
    </rPh>
    <rPh sb="4" eb="6">
      <t>チュウイ</t>
    </rPh>
    <phoneticPr fontId="3"/>
  </si>
  <si>
    <t>１ 申請者（本店(本社））</t>
    <rPh sb="6" eb="8">
      <t>ホンテン</t>
    </rPh>
    <rPh sb="9" eb="11">
      <t>ホンシャ</t>
    </rPh>
    <phoneticPr fontId="3"/>
  </si>
  <si>
    <t>　　　　　(例）「代表取締役社長」「取締役社長」など</t>
    <rPh sb="6" eb="7">
      <t>レイ</t>
    </rPh>
    <rPh sb="9" eb="11">
      <t>ダイヒョウ</t>
    </rPh>
    <rPh sb="11" eb="14">
      <t>トリシマリヤク</t>
    </rPh>
    <rPh sb="14" eb="16">
      <t>シャチョウ</t>
    </rPh>
    <rPh sb="18" eb="21">
      <t>トリシマリヤク</t>
    </rPh>
    <rPh sb="21" eb="23">
      <t>シャチョウ</t>
    </rPh>
    <phoneticPr fontId="3"/>
  </si>
  <si>
    <r>
      <t>　　（６）代表者の氏名等で外字を使用されている方で、第２水準漢字に置き換えられる場合は、当該文字で記入をお願いいたします。</t>
    </r>
    <r>
      <rPr>
        <sz val="12"/>
        <rFont val="ＭＳ ゴシック"/>
        <family val="3"/>
        <charset val="128"/>
      </rPr>
      <t/>
    </r>
    <rPh sb="5" eb="8">
      <t>ダイヒョウシャ</t>
    </rPh>
    <rPh sb="9" eb="12">
      <t>シメイトウ</t>
    </rPh>
    <rPh sb="13" eb="15">
      <t>ガイジ</t>
    </rPh>
    <rPh sb="16" eb="18">
      <t>シヨウ</t>
    </rPh>
    <rPh sb="23" eb="24">
      <t>カタ</t>
    </rPh>
    <rPh sb="26" eb="27">
      <t>ダイ</t>
    </rPh>
    <rPh sb="28" eb="30">
      <t>スイジュン</t>
    </rPh>
    <rPh sb="30" eb="32">
      <t>カンジ</t>
    </rPh>
    <rPh sb="33" eb="34">
      <t>オ</t>
    </rPh>
    <rPh sb="35" eb="36">
      <t>カ</t>
    </rPh>
    <rPh sb="40" eb="42">
      <t>バアイ</t>
    </rPh>
    <rPh sb="44" eb="46">
      <t>トウガイ</t>
    </rPh>
    <rPh sb="46" eb="48">
      <t>モジ</t>
    </rPh>
    <rPh sb="49" eb="51">
      <t>キニュウ</t>
    </rPh>
    <rPh sb="53" eb="54">
      <t>ネガ</t>
    </rPh>
    <phoneticPr fontId="3"/>
  </si>
  <si>
    <t>２ 本店（本社）以外と契約を締結する支店・営業所　※本店（本社）と契約する場合は記載不要です。</t>
    <rPh sb="26" eb="28">
      <t>ホンテン</t>
    </rPh>
    <rPh sb="29" eb="31">
      <t>ホンシャ</t>
    </rPh>
    <rPh sb="33" eb="35">
      <t>ケイヤク</t>
    </rPh>
    <rPh sb="37" eb="39">
      <t>バアイ</t>
    </rPh>
    <rPh sb="40" eb="42">
      <t>キサイ</t>
    </rPh>
    <rPh sb="42" eb="44">
      <t>フヨウ</t>
    </rPh>
    <phoneticPr fontId="3"/>
  </si>
  <si>
    <t>３ 本店（本社）及び受任された支店・営業所以外の連絡先事業所の登録について</t>
    <rPh sb="2" eb="4">
      <t>ホンテン</t>
    </rPh>
    <rPh sb="5" eb="7">
      <t>ホンシャ</t>
    </rPh>
    <rPh sb="8" eb="9">
      <t>オヨ</t>
    </rPh>
    <rPh sb="10" eb="12">
      <t>ジュニン</t>
    </rPh>
    <rPh sb="15" eb="17">
      <t>シテン</t>
    </rPh>
    <rPh sb="18" eb="20">
      <t>エイギョウ</t>
    </rPh>
    <rPh sb="20" eb="21">
      <t>ジョ</t>
    </rPh>
    <rPh sb="21" eb="23">
      <t>イガイ</t>
    </rPh>
    <rPh sb="24" eb="27">
      <t>レンラクサキ</t>
    </rPh>
    <rPh sb="27" eb="30">
      <t>ジギョウショ</t>
    </rPh>
    <rPh sb="31" eb="33">
      <t>トウロク</t>
    </rPh>
    <phoneticPr fontId="3"/>
  </si>
  <si>
    <t>１　申請時建設業許可番号</t>
    <rPh sb="2" eb="5">
      <t>シンセイジ</t>
    </rPh>
    <rPh sb="5" eb="7">
      <t>ケンセツ</t>
    </rPh>
    <rPh sb="7" eb="8">
      <t>ギョウ</t>
    </rPh>
    <rPh sb="8" eb="10">
      <t>キョカ</t>
    </rPh>
    <rPh sb="10" eb="12">
      <t>バンゴウ</t>
    </rPh>
    <phoneticPr fontId="3"/>
  </si>
  <si>
    <t>知事　・　大臣</t>
    <rPh sb="0" eb="2">
      <t>チジ</t>
    </rPh>
    <rPh sb="5" eb="7">
      <t>ダイジン</t>
    </rPh>
    <phoneticPr fontId="3"/>
  </si>
  <si>
    <t>一般</t>
    <rPh sb="0" eb="2">
      <t>イッパン</t>
    </rPh>
    <phoneticPr fontId="3"/>
  </si>
  <si>
    <t>年度</t>
    <rPh sb="0" eb="2">
      <t>ネンド</t>
    </rPh>
    <phoneticPr fontId="3"/>
  </si>
  <si>
    <t>第</t>
    <rPh sb="0" eb="1">
      <t>ダイ</t>
    </rPh>
    <phoneticPr fontId="3"/>
  </si>
  <si>
    <t>号</t>
    <rPh sb="0" eb="1">
      <t>ゴウ</t>
    </rPh>
    <phoneticPr fontId="3"/>
  </si>
  <si>
    <t>特定</t>
    <rPh sb="0" eb="2">
      <t>トクテイ</t>
    </rPh>
    <phoneticPr fontId="3"/>
  </si>
  <si>
    <t>２　建設業許可業種</t>
    <rPh sb="2" eb="5">
      <t>ケンセツギョウ</t>
    </rPh>
    <rPh sb="5" eb="7">
      <t>キョカ</t>
    </rPh>
    <rPh sb="7" eb="9">
      <t>ギョウシュ</t>
    </rPh>
    <phoneticPr fontId="3"/>
  </si>
  <si>
    <t>土</t>
    <rPh sb="0" eb="1">
      <t>ツチ</t>
    </rPh>
    <phoneticPr fontId="3"/>
  </si>
  <si>
    <t>建</t>
    <rPh sb="0" eb="1">
      <t>ケン</t>
    </rPh>
    <phoneticPr fontId="3"/>
  </si>
  <si>
    <t>大</t>
    <rPh sb="0" eb="1">
      <t>ダイ</t>
    </rPh>
    <phoneticPr fontId="3"/>
  </si>
  <si>
    <t>左</t>
    <rPh sb="0" eb="1">
      <t>サ</t>
    </rPh>
    <phoneticPr fontId="3"/>
  </si>
  <si>
    <t>石</t>
    <rPh sb="0" eb="1">
      <t>イシ</t>
    </rPh>
    <phoneticPr fontId="3"/>
  </si>
  <si>
    <t>屋</t>
    <rPh sb="0" eb="1">
      <t>ヤ</t>
    </rPh>
    <phoneticPr fontId="3"/>
  </si>
  <si>
    <t>電</t>
    <rPh sb="0" eb="1">
      <t>デン</t>
    </rPh>
    <phoneticPr fontId="3"/>
  </si>
  <si>
    <t>管</t>
    <rPh sb="0" eb="1">
      <t>カン</t>
    </rPh>
    <phoneticPr fontId="3"/>
  </si>
  <si>
    <t>鋼</t>
    <rPh sb="0" eb="1">
      <t>コウ</t>
    </rPh>
    <phoneticPr fontId="3"/>
  </si>
  <si>
    <t>筋</t>
    <rPh sb="0" eb="1">
      <t>キン</t>
    </rPh>
    <phoneticPr fontId="3"/>
  </si>
  <si>
    <t>舗</t>
    <rPh sb="0" eb="1">
      <t>ホ</t>
    </rPh>
    <phoneticPr fontId="3"/>
  </si>
  <si>
    <t>板</t>
    <rPh sb="0" eb="1">
      <t>バン</t>
    </rPh>
    <phoneticPr fontId="3"/>
  </si>
  <si>
    <t>塗</t>
    <rPh sb="0" eb="1">
      <t>ヌリ</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</si>
  <si>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</si>
  <si>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</si>
  <si>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</si>
  <si>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</si>
  <si>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</si>
  <si>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</si>
  <si>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</si>
  <si>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</si>
  <si>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</si>
  <si>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ショウ</t>
    </rPh>
    <phoneticPr fontId="3"/>
  </si>
  <si>
    <t>清</t>
    <rPh sb="0" eb="1">
      <t>セイ</t>
    </rPh>
    <phoneticPr fontId="3"/>
  </si>
  <si>
    <t>解</t>
    <rPh sb="0" eb="1">
      <t>カイ</t>
    </rPh>
    <phoneticPr fontId="3"/>
  </si>
  <si>
    <t>一般：１、特定：２　と記入</t>
    <rPh sb="0" eb="2">
      <t>イッパン</t>
    </rPh>
    <rPh sb="5" eb="7">
      <t>トクテイ</t>
    </rPh>
    <rPh sb="11" eb="13">
      <t>キニュウ</t>
    </rPh>
    <phoneticPr fontId="3"/>
  </si>
  <si>
    <t>３　経営規模・経営状況等</t>
    <rPh sb="2" eb="4">
      <t>ケイエイ</t>
    </rPh>
    <rPh sb="4" eb="6">
      <t>キボ</t>
    </rPh>
    <rPh sb="7" eb="9">
      <t>ケイエイ</t>
    </rPh>
    <rPh sb="9" eb="11">
      <t>ジョウキョウ</t>
    </rPh>
    <rPh sb="11" eb="12">
      <t>トウ</t>
    </rPh>
    <phoneticPr fontId="3"/>
  </si>
  <si>
    <t>経営審査基準日</t>
    <rPh sb="0" eb="2">
      <t>ケイエイ</t>
    </rPh>
    <rPh sb="2" eb="4">
      <t>シンサ</t>
    </rPh>
    <rPh sb="4" eb="6">
      <t>キジュン</t>
    </rPh>
    <rPh sb="6" eb="7">
      <t>ビ</t>
    </rPh>
    <phoneticPr fontId="3"/>
  </si>
  <si>
    <t>加入の有無</t>
    <rPh sb="0" eb="2">
      <t>カニュウ</t>
    </rPh>
    <rPh sb="3" eb="5">
      <t>ウム</t>
    </rPh>
    <phoneticPr fontId="3"/>
  </si>
  <si>
    <t>６ 希望順位調べ</t>
    <rPh sb="2" eb="4">
      <t>キボウ</t>
    </rPh>
    <rPh sb="4" eb="6">
      <t>ジュンイ</t>
    </rPh>
    <rPh sb="6" eb="7">
      <t>シラ</t>
    </rPh>
    <phoneticPr fontId="3"/>
  </si>
  <si>
    <t>希　望　工　種</t>
    <rPh sb="0" eb="1">
      <t>マレ</t>
    </rPh>
    <rPh sb="2" eb="3">
      <t>ボウ</t>
    </rPh>
    <rPh sb="4" eb="5">
      <t>コウ</t>
    </rPh>
    <rPh sb="6" eb="7">
      <t>シュ</t>
    </rPh>
    <phoneticPr fontId="3"/>
  </si>
  <si>
    <t>１級技術者数</t>
    <rPh sb="1" eb="2">
      <t>キュウ</t>
    </rPh>
    <rPh sb="2" eb="4">
      <t>ギジュツ</t>
    </rPh>
    <rPh sb="4" eb="5">
      <t>シャ</t>
    </rPh>
    <rPh sb="5" eb="6">
      <t>スウ</t>
    </rPh>
    <phoneticPr fontId="3"/>
  </si>
  <si>
    <t>工種番号</t>
    <rPh sb="0" eb="2">
      <t>コウシュ</t>
    </rPh>
    <rPh sb="2" eb="4">
      <t>バンゴウ</t>
    </rPh>
    <phoneticPr fontId="3"/>
  </si>
  <si>
    <t>希望工種</t>
    <rPh sb="0" eb="2">
      <t>キボウ</t>
    </rPh>
    <rPh sb="2" eb="3">
      <t>コウ</t>
    </rPh>
    <rPh sb="3" eb="4">
      <t>シュ</t>
    </rPh>
    <phoneticPr fontId="3"/>
  </si>
  <si>
    <t>得意とする施工方法・工法等</t>
    <rPh sb="0" eb="2">
      <t>トクイ</t>
    </rPh>
    <rPh sb="5" eb="7">
      <t>セコウ</t>
    </rPh>
    <rPh sb="7" eb="9">
      <t>ホウホウ</t>
    </rPh>
    <rPh sb="10" eb="13">
      <t>コウホウトウ</t>
    </rPh>
    <phoneticPr fontId="3"/>
  </si>
  <si>
    <t>例
１</t>
    <rPh sb="0" eb="1">
      <t>レイ</t>
    </rPh>
    <phoneticPr fontId="3"/>
  </si>
  <si>
    <t>建築工事</t>
    <rPh sb="0" eb="2">
      <t>ケンチク</t>
    </rPh>
    <rPh sb="2" eb="4">
      <t>コウジ</t>
    </rPh>
    <phoneticPr fontId="3"/>
  </si>
  <si>
    <t>１ 申請時建設業許可番号について</t>
    <phoneticPr fontId="3"/>
  </si>
  <si>
    <t>（２）「年度」欄は最新許可年度を、「第□□□□□号」欄は許可番号を記入してください。</t>
    <rPh sb="4" eb="6">
      <t>ネンド</t>
    </rPh>
    <rPh sb="9" eb="11">
      <t>サイシン</t>
    </rPh>
    <rPh sb="11" eb="13">
      <t>キョカ</t>
    </rPh>
    <rPh sb="13" eb="15">
      <t>ネンド</t>
    </rPh>
    <rPh sb="18" eb="19">
      <t>ダイ</t>
    </rPh>
    <rPh sb="24" eb="25">
      <t>ゴウ</t>
    </rPh>
    <rPh sb="26" eb="27">
      <t>ラン</t>
    </rPh>
    <rPh sb="28" eb="30">
      <t>キョカ</t>
    </rPh>
    <rPh sb="30" eb="32">
      <t>バンゴウ</t>
    </rPh>
    <rPh sb="33" eb="35">
      <t>キニュウ</t>
    </rPh>
    <phoneticPr fontId="3"/>
  </si>
  <si>
    <t>２ 建設業許可業種について</t>
    <rPh sb="2" eb="5">
      <t>ケンセツギョウ</t>
    </rPh>
    <rPh sb="5" eb="7">
      <t>キョカ</t>
    </rPh>
    <rPh sb="7" eb="9">
      <t>ギョウシュ</t>
    </rPh>
    <phoneticPr fontId="3"/>
  </si>
  <si>
    <t>土木工事業（土）</t>
  </si>
  <si>
    <t>屋根工事業（屋）</t>
  </si>
  <si>
    <t>舗装工事業（舗）</t>
    <rPh sb="0" eb="1">
      <t>ホ</t>
    </rPh>
    <rPh sb="6" eb="7">
      <t>ホ</t>
    </rPh>
    <phoneticPr fontId="3"/>
  </si>
  <si>
    <t>内装仕上工事業（内）</t>
  </si>
  <si>
    <t>建具工事業（具）</t>
  </si>
  <si>
    <t>建築工事業（建）</t>
  </si>
  <si>
    <t>電気工事業（電）</t>
  </si>
  <si>
    <t>しゅんせつ工事業（しゅ）</t>
  </si>
  <si>
    <t>機械器具設置工事業（機）</t>
  </si>
  <si>
    <t>水道施設工事業（水）</t>
  </si>
  <si>
    <t>大工工事業（大）</t>
  </si>
  <si>
    <t>管工事業（管）</t>
  </si>
  <si>
    <t>板金工事業（板）</t>
  </si>
  <si>
    <t>熱絶縁工事業（絶）</t>
  </si>
  <si>
    <t>消防施設工事業（消）</t>
  </si>
  <si>
    <t>左官工事業（左）</t>
  </si>
  <si>
    <t>ﾀｲﾙ・れんが･ﾌﾞﾛｯｸ工事業(ﾀ)</t>
  </si>
  <si>
    <t>ガラス工事業（ガ）</t>
  </si>
  <si>
    <t>電気通信工事業（通）</t>
  </si>
  <si>
    <t>清掃施設工事業（清）</t>
  </si>
  <si>
    <t>とび・土工事業（と）</t>
  </si>
  <si>
    <t>鋼構造物工事業（鋼）</t>
  </si>
  <si>
    <t>塗装工事業（塗）</t>
  </si>
  <si>
    <t>造園工事業（園）</t>
  </si>
  <si>
    <t>解体工事業（解）</t>
    <rPh sb="0" eb="2">
      <t>カイタイ</t>
    </rPh>
    <rPh sb="6" eb="7">
      <t>カイ</t>
    </rPh>
    <phoneticPr fontId="3"/>
  </si>
  <si>
    <t>石工事業（石）</t>
  </si>
  <si>
    <t>鉄筋工事業（筋）</t>
  </si>
  <si>
    <t>防水工事業（防）</t>
  </si>
  <si>
    <t>さく井工事業（井）</t>
  </si>
  <si>
    <t>３ 経営規模・経営状況等について</t>
    <rPh sb="2" eb="4">
      <t>ケイエイ</t>
    </rPh>
    <rPh sb="4" eb="6">
      <t>キボ</t>
    </rPh>
    <rPh sb="7" eb="9">
      <t>ケイエイ</t>
    </rPh>
    <rPh sb="9" eb="11">
      <t>ジョウキョウ</t>
    </rPh>
    <rPh sb="11" eb="12">
      <t>トウ</t>
    </rPh>
    <phoneticPr fontId="3"/>
  </si>
  <si>
    <t>（１）経営審査基準日及び自己資本額、利益額評点（Ｘ２）、経営状況評点（Ｙ）、及びその他の審査項目（社会性等）評点（Ｗ）については、有効期間内の「総合評定値通知書」から転記してください。</t>
    <rPh sb="3" eb="5">
      <t>ケイエイ</t>
    </rPh>
    <rPh sb="5" eb="7">
      <t>シンサ</t>
    </rPh>
    <rPh sb="7" eb="9">
      <t>キジュン</t>
    </rPh>
    <rPh sb="9" eb="10">
      <t>ビ</t>
    </rPh>
    <rPh sb="10" eb="11">
      <t>オヨ</t>
    </rPh>
    <rPh sb="65" eb="67">
      <t>ユウコウ</t>
    </rPh>
    <rPh sb="67" eb="70">
      <t>キカンナイ</t>
    </rPh>
    <phoneticPr fontId="3"/>
  </si>
  <si>
    <t>４ 建設業退職金共済制度について</t>
    <rPh sb="2" eb="5">
      <t>ケンセツギョウ</t>
    </rPh>
    <rPh sb="5" eb="7">
      <t>タイショク</t>
    </rPh>
    <rPh sb="7" eb="8">
      <t>キン</t>
    </rPh>
    <rPh sb="8" eb="10">
      <t>キョウサイ</t>
    </rPh>
    <rPh sb="10" eb="12">
      <t>セイド</t>
    </rPh>
    <phoneticPr fontId="3"/>
  </si>
  <si>
    <r>
      <t>（１）建設業退職金共済制度については、該当部分に○を付けてください。なお、</t>
    </r>
    <r>
      <rPr>
        <b/>
        <u/>
        <sz val="14"/>
        <rFont val="BIZ UDゴシック"/>
        <family val="3"/>
        <charset val="128"/>
      </rPr>
      <t>加入しているが「総合評定値通知書」では加入「無」と表示されている方は、加入証明書の写しを付けてください</t>
    </r>
    <r>
      <rPr>
        <sz val="14"/>
        <rFont val="BIZ UDゴシック"/>
        <family val="3"/>
        <charset val="128"/>
      </rPr>
      <t>。</t>
    </r>
    <rPh sb="3" eb="6">
      <t>ケンセツギョウ</t>
    </rPh>
    <rPh sb="6" eb="8">
      <t>タイショク</t>
    </rPh>
    <rPh sb="8" eb="9">
      <t>キン</t>
    </rPh>
    <rPh sb="9" eb="11">
      <t>キョウサイ</t>
    </rPh>
    <rPh sb="11" eb="13">
      <t>セイド</t>
    </rPh>
    <rPh sb="19" eb="21">
      <t>ガイトウ</t>
    </rPh>
    <rPh sb="21" eb="23">
      <t>ブブン</t>
    </rPh>
    <rPh sb="26" eb="27">
      <t>ツ</t>
    </rPh>
    <rPh sb="37" eb="39">
      <t>カニュウ</t>
    </rPh>
    <rPh sb="45" eb="47">
      <t>ソウゴウ</t>
    </rPh>
    <rPh sb="47" eb="49">
      <t>ヒョウテイ</t>
    </rPh>
    <rPh sb="49" eb="50">
      <t>チ</t>
    </rPh>
    <rPh sb="50" eb="53">
      <t>ツウチショ</t>
    </rPh>
    <rPh sb="56" eb="58">
      <t>カニュウ</t>
    </rPh>
    <rPh sb="59" eb="60">
      <t>ナ</t>
    </rPh>
    <rPh sb="62" eb="64">
      <t>ヒョウジ</t>
    </rPh>
    <rPh sb="69" eb="70">
      <t>カタ</t>
    </rPh>
    <rPh sb="72" eb="74">
      <t>カニュウ</t>
    </rPh>
    <rPh sb="74" eb="77">
      <t>ショウメイショ</t>
    </rPh>
    <rPh sb="78" eb="79">
      <t>ウツ</t>
    </rPh>
    <rPh sb="81" eb="82">
      <t>ツ</t>
    </rPh>
    <phoneticPr fontId="3"/>
  </si>
  <si>
    <t>５ 希望工種別平均完成工事高等について</t>
    <phoneticPr fontId="3"/>
  </si>
  <si>
    <t>(2)申込を希望していない工種については記載しないでください。</t>
    <rPh sb="13" eb="14">
      <t>コウ</t>
    </rPh>
    <rPh sb="14" eb="15">
      <t>シュ</t>
    </rPh>
    <rPh sb="20" eb="22">
      <t>キサイ</t>
    </rPh>
    <phoneticPr fontId="3"/>
  </si>
  <si>
    <t>６ 希望順位調べについて</t>
    <phoneticPr fontId="3"/>
  </si>
  <si>
    <t>(1)工事の希望工種のうち主力となる工種について優先順位をつけて１位から３位まで記入してください。</t>
    <phoneticPr fontId="3"/>
  </si>
  <si>
    <t xml:space="preserve">    （注：希望工種が複数ある場合に優先順位をつけて３工種まで記入していただくもので、希望工種を３工種に制限するものではありません。）</t>
    <phoneticPr fontId="3"/>
  </si>
  <si>
    <t>(2)得意とする施工方法・工法等については具体的に３０字以内で記入してください。</t>
    <phoneticPr fontId="3"/>
  </si>
  <si>
    <t>様式第１－３号</t>
  </si>
  <si>
    <t>工　　事　　経　　歴　　書</t>
    <rPh sb="0" eb="1">
      <t>コウ</t>
    </rPh>
    <rPh sb="3" eb="4">
      <t>コト</t>
    </rPh>
    <rPh sb="6" eb="7">
      <t>ヘ</t>
    </rPh>
    <rPh sb="9" eb="10">
      <t>レキ</t>
    </rPh>
    <rPh sb="12" eb="13">
      <t>ショ</t>
    </rPh>
    <phoneticPr fontId="3"/>
  </si>
  <si>
    <t>発  注  者  名</t>
    <rPh sb="0" eb="1">
      <t>ヒラク</t>
    </rPh>
    <rPh sb="3" eb="4">
      <t>チュウ</t>
    </rPh>
    <rPh sb="6" eb="7">
      <t>モノ</t>
    </rPh>
    <rPh sb="9" eb="10">
      <t>メイ</t>
    </rPh>
    <phoneticPr fontId="3"/>
  </si>
  <si>
    <t>工          事          名</t>
    <rPh sb="0" eb="1">
      <t>コウ</t>
    </rPh>
    <rPh sb="11" eb="12">
      <t>コト</t>
    </rPh>
    <rPh sb="22" eb="23">
      <t>メイ</t>
    </rPh>
    <phoneticPr fontId="3"/>
  </si>
  <si>
    <t>工事場所の</t>
    <rPh sb="0" eb="1">
      <t>コウ</t>
    </rPh>
    <rPh sb="1" eb="2">
      <t>コト</t>
    </rPh>
    <rPh sb="2" eb="3">
      <t>バ</t>
    </rPh>
    <rPh sb="3" eb="4">
      <t>トコロ</t>
    </rPh>
    <phoneticPr fontId="3"/>
  </si>
  <si>
    <t>着 工 年 月</t>
    <rPh sb="0" eb="1">
      <t>キ</t>
    </rPh>
    <rPh sb="2" eb="3">
      <t>コウ</t>
    </rPh>
    <rPh sb="4" eb="5">
      <t>ネン</t>
    </rPh>
    <rPh sb="6" eb="7">
      <t>ツキ</t>
    </rPh>
    <phoneticPr fontId="3"/>
  </si>
  <si>
    <t>都道府県名</t>
    <rPh sb="0" eb="1">
      <t>ミヤコ</t>
    </rPh>
    <rPh sb="1" eb="2">
      <t>ミチ</t>
    </rPh>
    <rPh sb="2" eb="3">
      <t>フ</t>
    </rPh>
    <rPh sb="3" eb="4">
      <t>ケン</t>
    </rPh>
    <rPh sb="4" eb="5">
      <t>メイ</t>
    </rPh>
    <phoneticPr fontId="3"/>
  </si>
  <si>
    <t xml:space="preserve"> </t>
    <phoneticPr fontId="3"/>
  </si>
  <si>
    <t>※記載上の注意</t>
    <rPh sb="1" eb="3">
      <t>キサイ</t>
    </rPh>
    <rPh sb="3" eb="4">
      <t>ジョウ</t>
    </rPh>
    <rPh sb="5" eb="7">
      <t>チュウイ</t>
    </rPh>
    <phoneticPr fontId="3"/>
  </si>
  <si>
    <t>様式第１－４号</t>
    <phoneticPr fontId="3"/>
  </si>
  <si>
    <t>技　　術　　者　　経　　歴　　書</t>
    <rPh sb="0" eb="1">
      <t>ワザ</t>
    </rPh>
    <rPh sb="3" eb="4">
      <t>ジュツ</t>
    </rPh>
    <rPh sb="6" eb="7">
      <t>モノ</t>
    </rPh>
    <rPh sb="9" eb="10">
      <t>ヘ</t>
    </rPh>
    <rPh sb="12" eb="13">
      <t>レキ</t>
    </rPh>
    <rPh sb="15" eb="16">
      <t>ショ</t>
    </rPh>
    <phoneticPr fontId="3"/>
  </si>
  <si>
    <t>）</t>
  </si>
  <si>
    <t>職　名</t>
    <rPh sb="0" eb="1">
      <t>ショク</t>
    </rPh>
    <rPh sb="2" eb="3">
      <t>メイ</t>
    </rPh>
    <phoneticPr fontId="3"/>
  </si>
  <si>
    <t>氏　　　名</t>
    <rPh sb="0" eb="1">
      <t>シ</t>
    </rPh>
    <rPh sb="4" eb="5">
      <t>メイ</t>
    </rPh>
    <phoneticPr fontId="3"/>
  </si>
  <si>
    <t>年齢</t>
    <rPh sb="0" eb="1">
      <t>トシ</t>
    </rPh>
    <rPh sb="1" eb="2">
      <t>ヨワイ</t>
    </rPh>
    <phoneticPr fontId="3"/>
  </si>
  <si>
    <t>法 令 に よ る 免 許 等</t>
    <rPh sb="0" eb="1">
      <t>ホウ</t>
    </rPh>
    <rPh sb="2" eb="3">
      <t>レイ</t>
    </rPh>
    <rPh sb="10" eb="11">
      <t>メン</t>
    </rPh>
    <rPh sb="12" eb="13">
      <t>モト</t>
    </rPh>
    <rPh sb="14" eb="15">
      <t>トウ</t>
    </rPh>
    <phoneticPr fontId="3"/>
  </si>
  <si>
    <t>実   務   経   歴</t>
    <rPh sb="0" eb="1">
      <t>ミ</t>
    </rPh>
    <rPh sb="4" eb="5">
      <t>ツトム</t>
    </rPh>
    <rPh sb="8" eb="9">
      <t>ヘ</t>
    </rPh>
    <rPh sb="12" eb="13">
      <t>レキ</t>
    </rPh>
    <phoneticPr fontId="3"/>
  </si>
  <si>
    <t>経験年数</t>
    <rPh sb="0" eb="2">
      <t>ケイケン</t>
    </rPh>
    <rPh sb="2" eb="4">
      <t>ネンスウ</t>
    </rPh>
    <phoneticPr fontId="3"/>
  </si>
  <si>
    <t>技術者区分</t>
    <rPh sb="0" eb="3">
      <t>ギジュツシャ</t>
    </rPh>
    <rPh sb="3" eb="5">
      <t>クブン</t>
    </rPh>
    <phoneticPr fontId="3"/>
  </si>
  <si>
    <t>名    称</t>
    <rPh sb="0" eb="1">
      <t>メイ</t>
    </rPh>
    <rPh sb="5" eb="6">
      <t>ショウ</t>
    </rPh>
    <phoneticPr fontId="3"/>
  </si>
  <si>
    <t>取得年月日</t>
    <rPh sb="0" eb="1">
      <t>トリ</t>
    </rPh>
    <rPh sb="1" eb="2">
      <t>エ</t>
    </rPh>
    <rPh sb="2" eb="5">
      <t>ネンガッピ</t>
    </rPh>
    <phoneticPr fontId="3"/>
  </si>
  <si>
    <t>1級</t>
    <rPh sb="1" eb="2">
      <t>キュウ</t>
    </rPh>
    <phoneticPr fontId="3"/>
  </si>
  <si>
    <t>受講</t>
    <rPh sb="0" eb="2">
      <t>ジュコウ</t>
    </rPh>
    <phoneticPr fontId="3"/>
  </si>
  <si>
    <t>基幹</t>
    <rPh sb="0" eb="2">
      <t>キカン</t>
    </rPh>
    <phoneticPr fontId="3"/>
  </si>
  <si>
    <t>2級</t>
    <rPh sb="1" eb="2">
      <t>キュウ</t>
    </rPh>
    <phoneticPr fontId="3"/>
  </si>
  <si>
    <t>その他</t>
    <phoneticPr fontId="3"/>
  </si>
  <si>
    <t>計</t>
    <rPh sb="0" eb="1">
      <t>ケイ</t>
    </rPh>
    <phoneticPr fontId="3"/>
  </si>
  <si>
    <t>単位：千円</t>
    <rPh sb="0" eb="2">
      <t>タンイ</t>
    </rPh>
    <rPh sb="3" eb="5">
      <t>センエン</t>
    </rPh>
    <phoneticPr fontId="3"/>
  </si>
  <si>
    <t>【申請外】</t>
    <rPh sb="1" eb="3">
      <t>シンセイ</t>
    </rPh>
    <rPh sb="3" eb="4">
      <t>ガイ</t>
    </rPh>
    <phoneticPr fontId="3"/>
  </si>
  <si>
    <t>一般土木
工事</t>
    <rPh sb="5" eb="7">
      <t>コウジ</t>
    </rPh>
    <phoneticPr fontId="3"/>
  </si>
  <si>
    <t>舗装工事</t>
    <phoneticPr fontId="3"/>
  </si>
  <si>
    <t>建築工事</t>
  </si>
  <si>
    <t>電気設備
工事</t>
    <rPh sb="5" eb="7">
      <t>コウジ</t>
    </rPh>
    <phoneticPr fontId="3"/>
  </si>
  <si>
    <t>鋼橋上部
工事</t>
    <rPh sb="5" eb="7">
      <t>コウジ</t>
    </rPh>
    <phoneticPr fontId="3"/>
  </si>
  <si>
    <t>ＰＣ橋上部
工事</t>
    <rPh sb="6" eb="8">
      <t>コウジ</t>
    </rPh>
    <phoneticPr fontId="3"/>
  </si>
  <si>
    <t>しゅんせつ工事</t>
    <rPh sb="5" eb="7">
      <t>コウジ</t>
    </rPh>
    <phoneticPr fontId="3"/>
  </si>
  <si>
    <t>塗装工事</t>
  </si>
  <si>
    <t>法面処理
工事</t>
    <rPh sb="5" eb="7">
      <t>コウジ</t>
    </rPh>
    <phoneticPr fontId="3"/>
  </si>
  <si>
    <t>下水道
工事</t>
    <rPh sb="4" eb="6">
      <t>コウジ</t>
    </rPh>
    <phoneticPr fontId="3"/>
  </si>
  <si>
    <t>清掃施設
工事</t>
    <rPh sb="5" eb="7">
      <t>コウジ</t>
    </rPh>
    <phoneticPr fontId="3"/>
  </si>
  <si>
    <t>消雪工事　</t>
    <phoneticPr fontId="3"/>
  </si>
  <si>
    <t>機械設備
工事</t>
    <rPh sb="5" eb="7">
      <t>コウジ</t>
    </rPh>
    <phoneticPr fontId="3"/>
  </si>
  <si>
    <t>通信設備
工事</t>
    <rPh sb="5" eb="7">
      <t>コウジ</t>
    </rPh>
    <phoneticPr fontId="3"/>
  </si>
  <si>
    <t>造園工事</t>
    <phoneticPr fontId="3"/>
  </si>
  <si>
    <t>さく井工事</t>
    <rPh sb="3" eb="5">
      <t>コウジ</t>
    </rPh>
    <phoneticPr fontId="3"/>
  </si>
  <si>
    <t>グラウト
工事</t>
    <rPh sb="5" eb="7">
      <t>コウジ</t>
    </rPh>
    <phoneticPr fontId="3"/>
  </si>
  <si>
    <t>水道施設
工事</t>
    <rPh sb="5" eb="7">
      <t>コウジ</t>
    </rPh>
    <phoneticPr fontId="3"/>
  </si>
  <si>
    <t>合　計</t>
    <rPh sb="0" eb="1">
      <t>ゴウ</t>
    </rPh>
    <rPh sb="2" eb="3">
      <t>ケイ</t>
    </rPh>
    <phoneticPr fontId="3"/>
  </si>
  <si>
    <t>経審</t>
  </si>
  <si>
    <t>工事種類</t>
  </si>
  <si>
    <t>大工工事</t>
    <rPh sb="0" eb="2">
      <t>ダイク</t>
    </rPh>
    <rPh sb="2" eb="4">
      <t>コウジ</t>
    </rPh>
    <phoneticPr fontId="3"/>
  </si>
  <si>
    <t>左官工事</t>
    <rPh sb="0" eb="2">
      <t>サカン</t>
    </rPh>
    <rPh sb="2" eb="4">
      <t>コウジ</t>
    </rPh>
    <phoneticPr fontId="3"/>
  </si>
  <si>
    <t>合計</t>
    <rPh sb="0" eb="2">
      <t>ゴウケイ</t>
    </rPh>
    <phoneticPr fontId="3"/>
  </si>
  <si>
    <t>※経営事項審査の２年平均又は３年平均の選択に合わせること。２年平均＝（①+②）×１/２ 又は ３年平均＝（①+②+③）×１/３</t>
    <rPh sb="1" eb="3">
      <t>ケイエイ</t>
    </rPh>
    <rPh sb="3" eb="5">
      <t>ジコウ</t>
    </rPh>
    <rPh sb="5" eb="7">
      <t>シンサ</t>
    </rPh>
    <rPh sb="10" eb="12">
      <t>ヘイキン</t>
    </rPh>
    <rPh sb="16" eb="18">
      <t>ヘイキン</t>
    </rPh>
    <rPh sb="19" eb="21">
      <t>センタク</t>
    </rPh>
    <rPh sb="22" eb="23">
      <t>ア</t>
    </rPh>
    <rPh sb="30" eb="31">
      <t>ネン</t>
    </rPh>
    <rPh sb="31" eb="33">
      <t>ヘイキン</t>
    </rPh>
    <rPh sb="44" eb="45">
      <t>マタ</t>
    </rPh>
    <phoneticPr fontId="3"/>
  </si>
  <si>
    <t>※経営事項審査の２年平均の場合、この表に併せて、完成工事高集計表①（前１年決算分）及び完成工事高集計表②（前２年決算分）を記載し提出すること。</t>
    <rPh sb="1" eb="3">
      <t>ケイエイ</t>
    </rPh>
    <rPh sb="3" eb="5">
      <t>ジコウ</t>
    </rPh>
    <rPh sb="5" eb="7">
      <t>シンサ</t>
    </rPh>
    <rPh sb="10" eb="12">
      <t>ヘイキン</t>
    </rPh>
    <rPh sb="13" eb="15">
      <t>バアイ</t>
    </rPh>
    <rPh sb="18" eb="19">
      <t>ヒョウ</t>
    </rPh>
    <rPh sb="20" eb="21">
      <t>アワ</t>
    </rPh>
    <rPh sb="41" eb="42">
      <t>オヨ</t>
    </rPh>
    <rPh sb="61" eb="63">
      <t>キサイ</t>
    </rPh>
    <rPh sb="64" eb="66">
      <t>テイシュツ</t>
    </rPh>
    <phoneticPr fontId="3"/>
  </si>
  <si>
    <t>※経営事項審査の３年平均の場合、この表に併せて、完成工事高集計表①（前１年決算分）及び完成工事高集計表②（前２年決算分）び完成工事高集計表③（前３年決算分）を記載し提出すること。</t>
    <rPh sb="1" eb="3">
      <t>ケイエイ</t>
    </rPh>
    <rPh sb="3" eb="5">
      <t>ジコウ</t>
    </rPh>
    <rPh sb="5" eb="7">
      <t>シンサ</t>
    </rPh>
    <rPh sb="10" eb="12">
      <t>ヘイキン</t>
    </rPh>
    <rPh sb="13" eb="15">
      <t>バアイ</t>
    </rPh>
    <rPh sb="18" eb="19">
      <t>ヒョウ</t>
    </rPh>
    <rPh sb="20" eb="21">
      <t>アワ</t>
    </rPh>
    <rPh sb="41" eb="42">
      <t>オヨ</t>
    </rPh>
    <rPh sb="79" eb="81">
      <t>キサイ</t>
    </rPh>
    <rPh sb="82" eb="84">
      <t>テイシュツ</t>
    </rPh>
    <phoneticPr fontId="3"/>
  </si>
  <si>
    <t>※【横欄】　この表における経審工事種類の合計と経営事項審査における総合評定値通知書の完成工事高２年平均又は３年平均が一致すること。</t>
    <rPh sb="2" eb="3">
      <t>ヨコ</t>
    </rPh>
    <rPh sb="3" eb="4">
      <t>ラン</t>
    </rPh>
    <rPh sb="8" eb="9">
      <t>オモテ</t>
    </rPh>
    <rPh sb="13" eb="14">
      <t>キョウ</t>
    </rPh>
    <rPh sb="14" eb="15">
      <t>シン</t>
    </rPh>
    <rPh sb="15" eb="17">
      <t>コウジ</t>
    </rPh>
    <rPh sb="17" eb="19">
      <t>シュルイ</t>
    </rPh>
    <rPh sb="20" eb="22">
      <t>ゴウケイ</t>
    </rPh>
    <rPh sb="23" eb="25">
      <t>ケイエイ</t>
    </rPh>
    <rPh sb="25" eb="27">
      <t>ジコウ</t>
    </rPh>
    <rPh sb="27" eb="29">
      <t>シンサ</t>
    </rPh>
    <rPh sb="33" eb="35">
      <t>ソウゴウ</t>
    </rPh>
    <rPh sb="35" eb="37">
      <t>ヒョウテイ</t>
    </rPh>
    <rPh sb="37" eb="38">
      <t>チ</t>
    </rPh>
    <rPh sb="38" eb="40">
      <t>ツウチ</t>
    </rPh>
    <rPh sb="40" eb="41">
      <t>ショ</t>
    </rPh>
    <rPh sb="42" eb="44">
      <t>カンセイ</t>
    </rPh>
    <rPh sb="44" eb="46">
      <t>コウジ</t>
    </rPh>
    <rPh sb="46" eb="47">
      <t>タカ</t>
    </rPh>
    <rPh sb="49" eb="51">
      <t>ヘイキン</t>
    </rPh>
    <rPh sb="55" eb="57">
      <t>ヘイキン</t>
    </rPh>
    <rPh sb="58" eb="60">
      <t>イッチ</t>
    </rPh>
    <phoneticPr fontId="3"/>
  </si>
  <si>
    <t>※【縦欄】　この表における希望工種の合計と建設工事入札参加資格審査申請書様式１-１-３号(希望工種申込書）の希望工種に平均完成工事高が一致すること</t>
    <rPh sb="2" eb="3">
      <t>タテ</t>
    </rPh>
    <rPh sb="3" eb="4">
      <t>ラン</t>
    </rPh>
    <rPh sb="13" eb="15">
      <t>キボウ</t>
    </rPh>
    <phoneticPr fontId="3"/>
  </si>
  <si>
    <t>　　　　様式１－１０－１号　内訳①</t>
    <rPh sb="4" eb="6">
      <t>ヨウシキ</t>
    </rPh>
    <rPh sb="12" eb="13">
      <t>ゴウ</t>
    </rPh>
    <rPh sb="14" eb="16">
      <t>ウチワケ</t>
    </rPh>
    <phoneticPr fontId="3"/>
  </si>
  <si>
    <t>完成工事高集計表①（前１年決算分）</t>
    <rPh sb="0" eb="2">
      <t>カンセイ</t>
    </rPh>
    <rPh sb="2" eb="4">
      <t>コウジ</t>
    </rPh>
    <rPh sb="4" eb="5">
      <t>タカ</t>
    </rPh>
    <rPh sb="5" eb="7">
      <t>シュウケイ</t>
    </rPh>
    <rPh sb="7" eb="8">
      <t>ヒョウ</t>
    </rPh>
    <rPh sb="10" eb="11">
      <t>ゼン</t>
    </rPh>
    <rPh sb="12" eb="13">
      <t>ネン</t>
    </rPh>
    <rPh sb="13" eb="15">
      <t>ケッサン</t>
    </rPh>
    <rPh sb="15" eb="16">
      <t>ブン</t>
    </rPh>
    <phoneticPr fontId="3"/>
  </si>
  <si>
    <t>暖冷房
衛生設備
工事</t>
    <rPh sb="6" eb="8">
      <t>セツビ</t>
    </rPh>
    <rPh sb="9" eb="11">
      <t>コウジ</t>
    </rPh>
    <phoneticPr fontId="3"/>
  </si>
  <si>
    <t>※この表における入札参加希望工種の合計と決算年度が対応する工事経歴書(様式第１-３号）の希望工種の合計額が一致すること</t>
    <rPh sb="8" eb="10">
      <t>ニュウサツ</t>
    </rPh>
    <rPh sb="10" eb="12">
      <t>サンカ</t>
    </rPh>
    <rPh sb="12" eb="14">
      <t>キボウ</t>
    </rPh>
    <rPh sb="20" eb="22">
      <t>ケッサン</t>
    </rPh>
    <rPh sb="22" eb="24">
      <t>ネンド</t>
    </rPh>
    <rPh sb="25" eb="27">
      <t>タイオウ</t>
    </rPh>
    <rPh sb="29" eb="31">
      <t>コウジ</t>
    </rPh>
    <rPh sb="31" eb="34">
      <t>ケイレキショ</t>
    </rPh>
    <rPh sb="35" eb="37">
      <t>ヨウシキ</t>
    </rPh>
    <rPh sb="37" eb="38">
      <t>ダイ</t>
    </rPh>
    <rPh sb="41" eb="42">
      <t>ゴウ</t>
    </rPh>
    <rPh sb="44" eb="46">
      <t>キボウ</t>
    </rPh>
    <rPh sb="46" eb="47">
      <t>コウ</t>
    </rPh>
    <rPh sb="47" eb="48">
      <t>シュ</t>
    </rPh>
    <rPh sb="49" eb="51">
      <t>ゴウケイ</t>
    </rPh>
    <rPh sb="51" eb="52">
      <t>ガク</t>
    </rPh>
    <phoneticPr fontId="3"/>
  </si>
  <si>
    <r>
      <t>(１)　この表は、各営業年度の工事経歴書から記入例Ｐ５の「経審工事種類と入札参加申込業種の対応表」に対応するよう</t>
    </r>
    <r>
      <rPr>
        <b/>
        <u/>
        <sz val="11"/>
        <color indexed="10"/>
        <rFont val="BIZ UDゴシック"/>
        <family val="3"/>
        <charset val="128"/>
      </rPr>
      <t>決算年度ごとに作成</t>
    </r>
    <r>
      <rPr>
        <sz val="11"/>
        <rFont val="BIZ UDゴシック"/>
        <family val="3"/>
        <charset val="128"/>
      </rPr>
      <t>してください。</t>
    </r>
    <rPh sb="9" eb="12">
      <t>カクエイギョウ</t>
    </rPh>
    <rPh sb="12" eb="14">
      <t>ネンド</t>
    </rPh>
    <rPh sb="15" eb="17">
      <t>コウジ</t>
    </rPh>
    <rPh sb="17" eb="20">
      <t>ケイレキショ</t>
    </rPh>
    <rPh sb="22" eb="24">
      <t>キニュウ</t>
    </rPh>
    <rPh sb="24" eb="25">
      <t>レイ</t>
    </rPh>
    <rPh sb="50" eb="52">
      <t>タイオウ</t>
    </rPh>
    <rPh sb="56" eb="58">
      <t>ケッサン</t>
    </rPh>
    <rPh sb="58" eb="60">
      <t>ネンド</t>
    </rPh>
    <rPh sb="63" eb="65">
      <t>サクセイ</t>
    </rPh>
    <phoneticPr fontId="3"/>
  </si>
  <si>
    <r>
      <t>(２)　</t>
    </r>
    <r>
      <rPr>
        <b/>
        <u/>
        <sz val="11"/>
        <color indexed="10"/>
        <rFont val="BIZ UDゴシック"/>
        <family val="3"/>
        <charset val="128"/>
      </rPr>
      <t>経営事項審査の選択（２年平均又は３年平均）に合わせ作成</t>
    </r>
    <r>
      <rPr>
        <sz val="11"/>
        <rFont val="BIZ UDゴシック"/>
        <family val="3"/>
        <charset val="128"/>
      </rPr>
      <t>するものとし、２年平均の場合、完成工事高集計表①（前１年決算分）及び完成工事高集計表②（前２年決算分）作成してください。</t>
    </r>
    <rPh sb="4" eb="6">
      <t>ケイエイ</t>
    </rPh>
    <rPh sb="6" eb="8">
      <t>ジコウ</t>
    </rPh>
    <rPh sb="8" eb="10">
      <t>シンサ</t>
    </rPh>
    <rPh sb="11" eb="13">
      <t>センタク</t>
    </rPh>
    <rPh sb="15" eb="16">
      <t>ネン</t>
    </rPh>
    <rPh sb="16" eb="18">
      <t>ヘイキン</t>
    </rPh>
    <rPh sb="18" eb="19">
      <t>マタ</t>
    </rPh>
    <rPh sb="21" eb="22">
      <t>ネン</t>
    </rPh>
    <rPh sb="22" eb="24">
      <t>ヘイキン</t>
    </rPh>
    <rPh sb="26" eb="27">
      <t>ア</t>
    </rPh>
    <rPh sb="29" eb="31">
      <t>サクセイ</t>
    </rPh>
    <rPh sb="39" eb="40">
      <t>ネン</t>
    </rPh>
    <rPh sb="40" eb="42">
      <t>ヘイキン</t>
    </rPh>
    <rPh sb="43" eb="45">
      <t>バアイ</t>
    </rPh>
    <rPh sb="46" eb="55">
      <t>カンセイコウジダカシュウケイヒョウ１</t>
    </rPh>
    <rPh sb="56" eb="57">
      <t>ゼン</t>
    </rPh>
    <rPh sb="58" eb="59">
      <t>ネン</t>
    </rPh>
    <rPh sb="59" eb="61">
      <t>ケッサン</t>
    </rPh>
    <rPh sb="61" eb="62">
      <t>ブン</t>
    </rPh>
    <rPh sb="63" eb="64">
      <t>オヨ</t>
    </rPh>
    <rPh sb="65" eb="67">
      <t>カンセイ</t>
    </rPh>
    <rPh sb="67" eb="69">
      <t>コウジ</t>
    </rPh>
    <rPh sb="69" eb="70">
      <t>ダカ</t>
    </rPh>
    <rPh sb="70" eb="72">
      <t>シュウケイ</t>
    </rPh>
    <rPh sb="72" eb="73">
      <t>ヒョウ</t>
    </rPh>
    <rPh sb="75" eb="76">
      <t>ゼン</t>
    </rPh>
    <rPh sb="77" eb="78">
      <t>ネン</t>
    </rPh>
    <rPh sb="78" eb="80">
      <t>ケッサン</t>
    </rPh>
    <phoneticPr fontId="3"/>
  </si>
  <si>
    <t>　 　 また、３年平均の場合、完成工事高集計表①（前１年決算分）、完成工事高集計表②（前２年決算分）及び完成工事高集計表③（前３年決算分）作成してください。</t>
    <phoneticPr fontId="3"/>
  </si>
  <si>
    <t>　　　　様式１－１０－１号　内訳②</t>
    <rPh sb="4" eb="6">
      <t>ヨウシキ</t>
    </rPh>
    <rPh sb="12" eb="13">
      <t>ゴウ</t>
    </rPh>
    <rPh sb="14" eb="16">
      <t>ウチワケ</t>
    </rPh>
    <phoneticPr fontId="3"/>
  </si>
  <si>
    <t>完成工事高集計表②（前２年決算分）</t>
    <rPh sb="0" eb="2">
      <t>カンセイ</t>
    </rPh>
    <rPh sb="2" eb="4">
      <t>コウジ</t>
    </rPh>
    <rPh sb="4" eb="5">
      <t>タカ</t>
    </rPh>
    <rPh sb="5" eb="7">
      <t>シュウケイ</t>
    </rPh>
    <rPh sb="7" eb="8">
      <t>ヒョウ</t>
    </rPh>
    <rPh sb="10" eb="11">
      <t>ゼン</t>
    </rPh>
    <rPh sb="12" eb="13">
      <t>ネン</t>
    </rPh>
    <rPh sb="13" eb="15">
      <t>ケッサン</t>
    </rPh>
    <rPh sb="15" eb="16">
      <t>ブン</t>
    </rPh>
    <phoneticPr fontId="3"/>
  </si>
  <si>
    <t>入札参加
希望工種</t>
    <phoneticPr fontId="19"/>
  </si>
  <si>
    <t>とび・土工工事</t>
  </si>
  <si>
    <t>石工事</t>
  </si>
  <si>
    <t>屋根工事</t>
  </si>
  <si>
    <t>電気工事</t>
  </si>
  <si>
    <t>管工事</t>
  </si>
  <si>
    <t>タイル工事</t>
  </si>
  <si>
    <t>鋼構造物
工事</t>
  </si>
  <si>
    <t>鉄筋工事</t>
  </si>
  <si>
    <t>舗装工事</t>
  </si>
  <si>
    <t>しゅんせつ
工事</t>
  </si>
  <si>
    <t>板金工事</t>
  </si>
  <si>
    <t>ガラス工事</t>
  </si>
  <si>
    <t>防水工事</t>
  </si>
  <si>
    <t>内装仕上
工事</t>
  </si>
  <si>
    <t>機械器具
設置工事</t>
  </si>
  <si>
    <t>熱絶縁工事</t>
  </si>
  <si>
    <t>電気通信
工事</t>
  </si>
  <si>
    <t>造園工事</t>
  </si>
  <si>
    <t>さく井工事</t>
  </si>
  <si>
    <t>建具工事</t>
  </si>
  <si>
    <t>水道施設
工事</t>
  </si>
  <si>
    <t>消防施設
工事</t>
  </si>
  <si>
    <t>清掃施設
工事</t>
  </si>
  <si>
    <t>解体工事</t>
  </si>
  <si>
    <t>土木一式工事</t>
    <rPh sb="0" eb="2">
      <t>ドボク</t>
    </rPh>
    <rPh sb="2" eb="4">
      <t>イッシキ</t>
    </rPh>
    <rPh sb="4" eb="6">
      <t>コウジ</t>
    </rPh>
    <phoneticPr fontId="3"/>
  </si>
  <si>
    <t>建築一式工事</t>
    <rPh sb="0" eb="2">
      <t>ケンチク</t>
    </rPh>
    <rPh sb="2" eb="4">
      <t>イッシキ</t>
    </rPh>
    <rPh sb="4" eb="6">
      <t>コウジ</t>
    </rPh>
    <phoneticPr fontId="3"/>
  </si>
  <si>
    <t>　　　　様式１－１０－１号　内訳③</t>
    <rPh sb="4" eb="6">
      <t>ヨウシキ</t>
    </rPh>
    <rPh sb="12" eb="13">
      <t>ゴウ</t>
    </rPh>
    <rPh sb="14" eb="16">
      <t>ウチワケ</t>
    </rPh>
    <phoneticPr fontId="3"/>
  </si>
  <si>
    <t>完成工事高集計表③（前３年決算分）</t>
    <rPh sb="0" eb="2">
      <t>カンセイ</t>
    </rPh>
    <rPh sb="2" eb="4">
      <t>コウジ</t>
    </rPh>
    <rPh sb="4" eb="5">
      <t>タカ</t>
    </rPh>
    <rPh sb="5" eb="7">
      <t>シュウケイ</t>
    </rPh>
    <rPh sb="7" eb="8">
      <t>ヒョウ</t>
    </rPh>
    <rPh sb="10" eb="11">
      <t>ゼン</t>
    </rPh>
    <rPh sb="12" eb="13">
      <t>ネン</t>
    </rPh>
    <rPh sb="13" eb="15">
      <t>ケッサン</t>
    </rPh>
    <rPh sb="15" eb="16">
      <t>ブン</t>
    </rPh>
    <phoneticPr fontId="3"/>
  </si>
  <si>
    <t>様式第１－１０－１号</t>
    <rPh sb="0" eb="2">
      <t>ヨウシキ</t>
    </rPh>
    <rPh sb="2" eb="3">
      <t>ダイ</t>
    </rPh>
    <rPh sb="9" eb="10">
      <t>ゴウ</t>
    </rPh>
    <phoneticPr fontId="3"/>
  </si>
  <si>
    <t>完成工事高集計表（経営事項審査の選択：</t>
    <phoneticPr fontId="19"/>
  </si>
  <si>
    <t>）</t>
    <phoneticPr fontId="19"/>
  </si>
  <si>
    <t>平均</t>
    <rPh sb="0" eb="2">
      <t>ヘイキン</t>
    </rPh>
    <phoneticPr fontId="19"/>
  </si>
  <si>
    <t>決算期</t>
    <rPh sb="0" eb="3">
      <t>ケッサンキ</t>
    </rPh>
    <phoneticPr fontId="3"/>
  </si>
  <si>
    <t>～</t>
    <phoneticPr fontId="19"/>
  </si>
  <si>
    <t>代表者氏名</t>
    <rPh sb="0" eb="3">
      <t>ダイヒョウシャ</t>
    </rPh>
    <rPh sb="3" eb="5">
      <t>シメイ</t>
    </rPh>
    <phoneticPr fontId="19"/>
  </si>
  <si>
    <t>１申請者
（本店（本社））</t>
    <rPh sb="1" eb="2">
      <t>サル</t>
    </rPh>
    <rPh sb="2" eb="3">
      <t>ショウ</t>
    </rPh>
    <rPh sb="3" eb="4">
      <t>シャ</t>
    </rPh>
    <rPh sb="6" eb="8">
      <t>ホンテン</t>
    </rPh>
    <rPh sb="9" eb="11">
      <t>ホンシャ</t>
    </rPh>
    <phoneticPr fontId="3"/>
  </si>
  <si>
    <t>福島市長</t>
    <rPh sb="0" eb="4">
      <t>フクシマシチョウ</t>
    </rPh>
    <phoneticPr fontId="19"/>
  </si>
  <si>
    <t>登録番号</t>
    <rPh sb="0" eb="4">
      <t>トウロクバンゴウ</t>
    </rPh>
    <phoneticPr fontId="19"/>
  </si>
  <si>
    <t>担当者名</t>
    <rPh sb="0" eb="3">
      <t>タントウシャ</t>
    </rPh>
    <rPh sb="3" eb="4">
      <t>メイ</t>
    </rPh>
    <phoneticPr fontId="19"/>
  </si>
  <si>
    <t>委任事項　１　入札及び見積に関する事項</t>
    <phoneticPr fontId="19"/>
  </si>
  <si>
    <t>　　　　　２　契約の締結、変更及び解除に関する事項</t>
    <phoneticPr fontId="19"/>
  </si>
  <si>
    <t>　　　　　３　代金の請求及び受領に関する事項　</t>
    <phoneticPr fontId="19"/>
  </si>
  <si>
    <t>　　　　　４　契約保証に関する事項</t>
    <phoneticPr fontId="19"/>
  </si>
  <si>
    <r>
      <t>商号又は名称</t>
    </r>
    <r>
      <rPr>
        <sz val="10"/>
        <rFont val="BIZ UDゴシック"/>
        <family val="3"/>
        <charset val="128"/>
      </rPr>
      <t>（フリガナ）</t>
    </r>
    <rPh sb="0" eb="2">
      <t>ショウゴウ</t>
    </rPh>
    <rPh sb="2" eb="3">
      <t>マタ</t>
    </rPh>
    <rPh sb="4" eb="6">
      <t>メイショウ</t>
    </rPh>
    <phoneticPr fontId="3"/>
  </si>
  <si>
    <r>
      <t>担当者名</t>
    </r>
    <r>
      <rPr>
        <sz val="10"/>
        <rFont val="BIZ UDゴシック"/>
        <family val="3"/>
        <charset val="128"/>
      </rPr>
      <t>（フリガナ）</t>
    </r>
    <rPh sb="0" eb="3">
      <t>タントウシャ</t>
    </rPh>
    <rPh sb="3" eb="4">
      <t>メイ</t>
    </rPh>
    <phoneticPr fontId="3"/>
  </si>
  <si>
    <t>月</t>
    <phoneticPr fontId="19"/>
  </si>
  <si>
    <t>日</t>
    <phoneticPr fontId="19"/>
  </si>
  <si>
    <t>令和</t>
    <phoneticPr fontId="19"/>
  </si>
  <si>
    <t>年</t>
    <rPh sb="0" eb="1">
      <t>ネン</t>
    </rPh>
    <phoneticPr fontId="19"/>
  </si>
  <si>
    <t>民間</t>
    <rPh sb="0" eb="2">
      <t>ミンカン</t>
    </rPh>
    <phoneticPr fontId="19"/>
  </si>
  <si>
    <t>元請</t>
    <rPh sb="0" eb="2">
      <t>モトウケ</t>
    </rPh>
    <phoneticPr fontId="19"/>
  </si>
  <si>
    <t>下請</t>
    <rPh sb="0" eb="2">
      <t>シタウ</t>
    </rPh>
    <phoneticPr fontId="19"/>
  </si>
  <si>
    <t>経審
工事種類</t>
    <rPh sb="0" eb="2">
      <t>ケイシン</t>
    </rPh>
    <rPh sb="3" eb="7">
      <t>コウジシュルイ</t>
    </rPh>
    <phoneticPr fontId="19"/>
  </si>
  <si>
    <t>月</t>
    <rPh sb="0" eb="1">
      <t>ツキ</t>
    </rPh>
    <phoneticPr fontId="19"/>
  </si>
  <si>
    <t>竣工（予定)年月</t>
    <rPh sb="0" eb="2">
      <t>シュンコウ</t>
    </rPh>
    <rPh sb="3" eb="5">
      <t>ヨテイ</t>
    </rPh>
    <rPh sb="6" eb="8">
      <t>ネンゲツ</t>
    </rPh>
    <phoneticPr fontId="3"/>
  </si>
  <si>
    <t>No</t>
    <phoneticPr fontId="19"/>
  </si>
  <si>
    <t>（工事種別</t>
    <phoneticPr fontId="19"/>
  </si>
  <si>
    <t>)</t>
    <phoneticPr fontId="19"/>
  </si>
  <si>
    <t>月）</t>
    <rPh sb="0" eb="1">
      <t>ツキ</t>
    </rPh>
    <phoneticPr fontId="19"/>
  </si>
  <si>
    <t>営業年度(</t>
    <phoneticPr fontId="19"/>
  </si>
  <si>
    <t>ほか（</t>
    <phoneticPr fontId="19"/>
  </si>
  <si>
    <t>請負代金</t>
    <rPh sb="0" eb="2">
      <t>ウケオイ</t>
    </rPh>
    <rPh sb="2" eb="4">
      <t>ダイキン</t>
    </rPh>
    <phoneticPr fontId="3"/>
  </si>
  <si>
    <t>小計 （千円）</t>
    <rPh sb="0" eb="2">
      <t>ショウケイ</t>
    </rPh>
    <phoneticPr fontId="19"/>
  </si>
  <si>
    <t>請負代金の額</t>
    <rPh sb="0" eb="1">
      <t>ショウ</t>
    </rPh>
    <rPh sb="1" eb="2">
      <t>フ</t>
    </rPh>
    <rPh sb="2" eb="3">
      <t>ダイ</t>
    </rPh>
    <rPh sb="3" eb="4">
      <t>キン</t>
    </rPh>
    <rPh sb="5" eb="6">
      <t>ガク</t>
    </rPh>
    <phoneticPr fontId="3"/>
  </si>
  <si>
    <t xml:space="preserve"> （千円）</t>
    <phoneticPr fontId="19"/>
  </si>
  <si>
    <t>公共</t>
    <rPh sb="0" eb="2">
      <t>コウキョウ</t>
    </rPh>
    <phoneticPr fontId="3"/>
  </si>
  <si>
    <t>年</t>
    <phoneticPr fontId="19"/>
  </si>
  <si>
    <t>）件。※５件目以降をまとめてください。</t>
    <rPh sb="1" eb="2">
      <t>ケン</t>
    </rPh>
    <rPh sb="5" eb="6">
      <t>ケン</t>
    </rPh>
    <rPh sb="6" eb="7">
      <t>メ</t>
    </rPh>
    <rPh sb="7" eb="9">
      <t>イコウ</t>
    </rPh>
    <phoneticPr fontId="19"/>
  </si>
  <si>
    <t>許可業種ごと代表的な工事をそれぞれ４件程度とその他の工事にまとめて記載してください。</t>
    <rPh sb="0" eb="2">
      <t>キョカ</t>
    </rPh>
    <rPh sb="2" eb="4">
      <t>ギョウシュ</t>
    </rPh>
    <rPh sb="6" eb="9">
      <t>ダイヒョウテキ</t>
    </rPh>
    <rPh sb="10" eb="12">
      <t>コウジ</t>
    </rPh>
    <rPh sb="18" eb="19">
      <t>ケン</t>
    </rPh>
    <rPh sb="19" eb="21">
      <t>テイド</t>
    </rPh>
    <rPh sb="24" eb="25">
      <t>タ</t>
    </rPh>
    <rPh sb="26" eb="28">
      <t>コウジ</t>
    </rPh>
    <rPh sb="33" eb="35">
      <t>キサイ</t>
    </rPh>
    <phoneticPr fontId="3"/>
  </si>
  <si>
    <t>No.</t>
    <phoneticPr fontId="19"/>
  </si>
  <si>
    <r>
      <rPr>
        <b/>
        <u/>
        <sz val="12"/>
        <color indexed="10"/>
        <rFont val="BIZ UDゴシック"/>
        <family val="3"/>
        <charset val="128"/>
      </rPr>
      <t>希望する工事種別ごとに区分</t>
    </r>
    <r>
      <rPr>
        <u/>
        <sz val="12"/>
        <rFont val="BIZ UDゴシック"/>
        <family val="3"/>
        <charset val="128"/>
      </rPr>
      <t>し、</t>
    </r>
    <r>
      <rPr>
        <b/>
        <u/>
        <sz val="12"/>
        <color indexed="10"/>
        <rFont val="BIZ UDゴシック"/>
        <family val="3"/>
        <charset val="128"/>
      </rPr>
      <t>営業年度ごと別葉に</t>
    </r>
    <r>
      <rPr>
        <u/>
        <sz val="12"/>
        <rFont val="BIZ UDゴシック"/>
        <family val="3"/>
        <charset val="128"/>
      </rPr>
      <t>消費税抜きで作成してください。</t>
    </r>
    <rPh sb="0" eb="2">
      <t>キボウ</t>
    </rPh>
    <rPh sb="4" eb="6">
      <t>コウジ</t>
    </rPh>
    <rPh sb="6" eb="8">
      <t>シュベツ</t>
    </rPh>
    <rPh sb="21" eb="22">
      <t>ベツ</t>
    </rPh>
    <rPh sb="22" eb="23">
      <t>ハ</t>
    </rPh>
    <rPh sb="24" eb="27">
      <t>ショウヒゼイ</t>
    </rPh>
    <rPh sb="27" eb="28">
      <t>ヌ</t>
    </rPh>
    <rPh sb="30" eb="32">
      <t>サクセイ</t>
    </rPh>
    <phoneticPr fontId="3"/>
  </si>
  <si>
    <r>
      <t>　　（前</t>
    </r>
    <r>
      <rPr>
        <sz val="20"/>
        <color indexed="10"/>
        <rFont val="BIZ UDゴシック"/>
        <family val="3"/>
        <charset val="128"/>
      </rPr>
      <t>１</t>
    </r>
    <r>
      <rPr>
        <sz val="20"/>
        <rFont val="BIZ UDゴシック"/>
        <family val="3"/>
        <charset val="128"/>
      </rPr>
      <t>年決算分）</t>
    </r>
    <rPh sb="3" eb="4">
      <t>マエ</t>
    </rPh>
    <rPh sb="5" eb="6">
      <t>ネン</t>
    </rPh>
    <rPh sb="6" eb="8">
      <t>ケッサン</t>
    </rPh>
    <rPh sb="8" eb="9">
      <t>ブン</t>
    </rPh>
    <phoneticPr fontId="19"/>
  </si>
  <si>
    <t>と</t>
  </si>
  <si>
    <t>タ</t>
  </si>
  <si>
    <t>しゅ</t>
  </si>
  <si>
    <t>ガ</t>
  </si>
  <si>
    <t>講習受講者数</t>
    <phoneticPr fontId="19"/>
  </si>
  <si>
    <t>月</t>
    <rPh sb="0" eb="1">
      <t>ガツ</t>
    </rPh>
    <phoneticPr fontId="19"/>
  </si>
  <si>
    <t>日</t>
    <rPh sb="0" eb="1">
      <t>ニチ</t>
    </rPh>
    <phoneticPr fontId="19"/>
  </si>
  <si>
    <t>平均完成工事高
（千円）</t>
    <rPh sb="0" eb="2">
      <t>ヘイキン</t>
    </rPh>
    <rPh sb="2" eb="4">
      <t>カンセイ</t>
    </rPh>
    <rPh sb="4" eb="6">
      <t>コウジ</t>
    </rPh>
    <rPh sb="6" eb="7">
      <t>ダカ</t>
    </rPh>
    <rPh sb="9" eb="11">
      <t>センエン</t>
    </rPh>
    <phoneticPr fontId="3"/>
  </si>
  <si>
    <t>平均元請完成工事高
（千円）</t>
    <phoneticPr fontId="19"/>
  </si>
  <si>
    <t>その他
技術者数</t>
    <phoneticPr fontId="19"/>
  </si>
  <si>
    <t>SRC造、免震工法、制振工法、耐震補強工</t>
    <rPh sb="3" eb="4">
      <t>ゾウ</t>
    </rPh>
    <rPh sb="5" eb="9">
      <t>メンシンコウホウ</t>
    </rPh>
    <rPh sb="10" eb="14">
      <t>セイシンコウホウ</t>
    </rPh>
    <rPh sb="15" eb="19">
      <t>タイシンホキョウ</t>
    </rPh>
    <rPh sb="19" eb="20">
      <t>コウ</t>
    </rPh>
    <phoneticPr fontId="3"/>
  </si>
  <si>
    <t>希望
順位</t>
    <rPh sb="0" eb="2">
      <t>キボウ</t>
    </rPh>
    <rPh sb="3" eb="5">
      <t>ジュンイ</t>
    </rPh>
    <phoneticPr fontId="3"/>
  </si>
  <si>
    <t>文字数</t>
    <rPh sb="0" eb="3">
      <t>モジスウ</t>
    </rPh>
    <phoneticPr fontId="19"/>
  </si>
  <si>
    <t>基幹
技能者数</t>
    <phoneticPr fontId="19"/>
  </si>
  <si>
    <t>２級
技術者数</t>
    <phoneticPr fontId="19"/>
  </si>
  <si>
    <t>監理
補佐数</t>
    <rPh sb="0" eb="2">
      <t>カンリ</t>
    </rPh>
    <rPh sb="3" eb="5">
      <t>ホサ</t>
    </rPh>
    <rPh sb="5" eb="6">
      <t>スウ</t>
    </rPh>
    <phoneticPr fontId="3"/>
  </si>
  <si>
    <r>
      <t xml:space="preserve">申込
</t>
    </r>
    <r>
      <rPr>
        <sz val="9"/>
        <color indexed="10"/>
        <rFont val="BIZ UDゴシック"/>
        <family val="3"/>
        <charset val="128"/>
      </rPr>
      <t>○で囲む</t>
    </r>
    <rPh sb="0" eb="2">
      <t>モウシコミ</t>
    </rPh>
    <rPh sb="5" eb="6">
      <t>カコ</t>
    </rPh>
    <phoneticPr fontId="3"/>
  </si>
  <si>
    <t>経営状況評点</t>
    <rPh sb="0" eb="2">
      <t>ケイエイ</t>
    </rPh>
    <rPh sb="2" eb="4">
      <t>ジョウキョウ</t>
    </rPh>
    <rPh sb="4" eb="6">
      <t>ヒョウテン</t>
    </rPh>
    <phoneticPr fontId="3"/>
  </si>
  <si>
    <t>（Ｙ）</t>
    <phoneticPr fontId="19"/>
  </si>
  <si>
    <t>（Ｗ）</t>
    <phoneticPr fontId="19"/>
  </si>
  <si>
    <t>有 　・　 無</t>
  </si>
  <si>
    <t>監理</t>
    <rPh sb="0" eb="2">
      <t>カンリ</t>
    </rPh>
    <phoneticPr fontId="3"/>
  </si>
  <si>
    <t>（工事等種別</t>
    <phoneticPr fontId="19"/>
  </si>
  <si>
    <t>ほか</t>
    <phoneticPr fontId="19"/>
  </si>
  <si>
    <t>名</t>
    <rPh sb="0" eb="1">
      <t>メイ</t>
    </rPh>
    <phoneticPr fontId="19"/>
  </si>
  <si>
    <t>※人数を入力してください。→</t>
    <rPh sb="1" eb="3">
      <t>ニンズウ</t>
    </rPh>
    <rPh sb="4" eb="6">
      <t>ニュウリョク</t>
    </rPh>
    <phoneticPr fontId="3"/>
  </si>
  <si>
    <t>日現在</t>
    <phoneticPr fontId="19"/>
  </si>
  <si>
    <t>令和</t>
    <rPh sb="0" eb="2">
      <t>レイワ</t>
    </rPh>
    <phoneticPr fontId="3"/>
  </si>
  <si>
    <t>下記のとおり申請します。今後、私への福島市の支払金は、下記の口座に振り込んでください。</t>
    <phoneticPr fontId="3"/>
  </si>
  <si>
    <t>その他</t>
  </si>
  <si>
    <t>工事種別</t>
    <rPh sb="0" eb="2">
      <t>コウジ</t>
    </rPh>
    <rPh sb="2" eb="4">
      <t>シュベツ</t>
    </rPh>
    <phoneticPr fontId="19"/>
  </si>
  <si>
    <t>消雪工事　</t>
  </si>
  <si>
    <t>一般土木
工事</t>
  </si>
  <si>
    <t>電気設備
工事</t>
  </si>
  <si>
    <t>暖冷房
衛生設備
工事</t>
  </si>
  <si>
    <t>鋼橋上部
工事</t>
  </si>
  <si>
    <t>ＰＣ橋上部
工事</t>
  </si>
  <si>
    <t>しゅんせつ工事</t>
  </si>
  <si>
    <t>法面処理
工事</t>
  </si>
  <si>
    <t>下水道
工事</t>
  </si>
  <si>
    <t>機械設備
工事</t>
  </si>
  <si>
    <t>通信設備
工事</t>
  </si>
  <si>
    <t>グラウト
工事</t>
  </si>
  <si>
    <t>金融機関名</t>
    <rPh sb="0" eb="5">
      <t>キンユウキカンメイ</t>
    </rPh>
    <phoneticPr fontId="19"/>
  </si>
  <si>
    <t>口座番号
（７桁）</t>
    <rPh sb="0" eb="4">
      <t>コウザバンゴウ</t>
    </rPh>
    <rPh sb="7" eb="8">
      <t>ケタ</t>
    </rPh>
    <phoneticPr fontId="19"/>
  </si>
  <si>
    <t>口座名義人</t>
    <rPh sb="0" eb="2">
      <t>コウザ</t>
    </rPh>
    <rPh sb="2" eb="5">
      <t>メイギニン</t>
    </rPh>
    <phoneticPr fontId="19"/>
  </si>
  <si>
    <t>本店
支店・支所
出張所</t>
    <rPh sb="0" eb="2">
      <t>ホンテン</t>
    </rPh>
    <rPh sb="3" eb="5">
      <t>シテン</t>
    </rPh>
    <rPh sb="6" eb="8">
      <t>シショ</t>
    </rPh>
    <rPh sb="9" eb="12">
      <t>シュッチョウジョ</t>
    </rPh>
    <phoneticPr fontId="19"/>
  </si>
  <si>
    <t>金融機関
コード（４桁）</t>
    <rPh sb="0" eb="4">
      <t>キンユウキカン</t>
    </rPh>
    <rPh sb="10" eb="11">
      <t>ケタ</t>
    </rPh>
    <phoneticPr fontId="19"/>
  </si>
  <si>
    <t>本・支店（所）
コード（３桁）</t>
    <rPh sb="0" eb="1">
      <t>ホン</t>
    </rPh>
    <rPh sb="2" eb="4">
      <t>シテン</t>
    </rPh>
    <rPh sb="5" eb="6">
      <t>ショ</t>
    </rPh>
    <rPh sb="13" eb="14">
      <t>ケタ</t>
    </rPh>
    <phoneticPr fontId="19"/>
  </si>
  <si>
    <t>A</t>
    <phoneticPr fontId="19"/>
  </si>
  <si>
    <t>B</t>
    <phoneticPr fontId="19"/>
  </si>
  <si>
    <t>債権者登録（口座振替）申 請 書</t>
    <rPh sb="0" eb="3">
      <t>サイケンシャ</t>
    </rPh>
    <rPh sb="3" eb="5">
      <t>トウロク</t>
    </rPh>
    <rPh sb="6" eb="8">
      <t>コウザ</t>
    </rPh>
    <rPh sb="8" eb="10">
      <t>フリカエ</t>
    </rPh>
    <phoneticPr fontId="3"/>
  </si>
  <si>
    <t>福島市長</t>
    <rPh sb="0" eb="4">
      <t>フクシマシチョウ</t>
    </rPh>
    <phoneticPr fontId="3"/>
  </si>
  <si>
    <t>登録分類</t>
    <rPh sb="0" eb="4">
      <t>トウロクブンルイ</t>
    </rPh>
    <phoneticPr fontId="19"/>
  </si>
  <si>
    <t>↑下記の１、２のいずれかの番号を選択してください。</t>
    <rPh sb="1" eb="3">
      <t>カキ</t>
    </rPh>
    <rPh sb="13" eb="15">
      <t>バンゴウ</t>
    </rPh>
    <rPh sb="16" eb="18">
      <t>センタク</t>
    </rPh>
    <phoneticPr fontId="3"/>
  </si>
  <si>
    <t>※公共工事の前払金保証事業に関する法律（昭和27年法律第184号）第２条第４項に規定する保証事業会社と締結する契約</t>
    <phoneticPr fontId="19" type="halfwidthKatakana"/>
  </si>
  <si>
    <t>銀行
金庫
組合
その他</t>
    <rPh sb="0" eb="2">
      <t>ギンコウ</t>
    </rPh>
    <rPh sb="3" eb="5">
      <t>キンコ</t>
    </rPh>
    <rPh sb="6" eb="8">
      <t>クミアイ</t>
    </rPh>
    <rPh sb="11" eb="12">
      <t>タ</t>
    </rPh>
    <phoneticPr fontId="19"/>
  </si>
  <si>
    <r>
      <t>希望する</t>
    </r>
    <r>
      <rPr>
        <b/>
        <u/>
        <sz val="11"/>
        <color indexed="10"/>
        <rFont val="BIZ UDゴシック"/>
        <family val="3"/>
        <charset val="128"/>
      </rPr>
      <t>工事種別ごとに区分</t>
    </r>
    <r>
      <rPr>
        <u/>
        <sz val="11"/>
        <rFont val="BIZ UDゴシック"/>
        <family val="3"/>
        <charset val="128"/>
      </rPr>
      <t>して、</t>
    </r>
    <r>
      <rPr>
        <b/>
        <u/>
        <sz val="11"/>
        <color indexed="10"/>
        <rFont val="BIZ UDゴシック"/>
        <family val="3"/>
        <charset val="128"/>
      </rPr>
      <t>別葉に各１</t>
    </r>
    <r>
      <rPr>
        <u/>
        <sz val="11"/>
        <rFont val="BIZ UDゴシック"/>
        <family val="3"/>
        <charset val="128"/>
      </rPr>
      <t>ページで作成してください。</t>
    </r>
    <rPh sb="0" eb="2">
      <t>キボウ</t>
    </rPh>
    <rPh sb="4" eb="6">
      <t>コウジ</t>
    </rPh>
    <rPh sb="6" eb="8">
      <t>シュベツ</t>
    </rPh>
    <rPh sb="11" eb="13">
      <t>クブン</t>
    </rPh>
    <rPh sb="16" eb="17">
      <t>ベツ</t>
    </rPh>
    <rPh sb="17" eb="18">
      <t>ハ</t>
    </rPh>
    <rPh sb="19" eb="20">
      <t>カク</t>
    </rPh>
    <rPh sb="25" eb="27">
      <t>サクセイ</t>
    </rPh>
    <phoneticPr fontId="3"/>
  </si>
  <si>
    <t>元請完成工事高集計表①（前１年決算分）</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phoneticPr fontId="3"/>
  </si>
  <si>
    <t>様式第１-１-３号</t>
    <rPh sb="0" eb="2">
      <t>ヨウシキ</t>
    </rPh>
    <rPh sb="2" eb="3">
      <t>ダイ</t>
    </rPh>
    <rPh sb="8" eb="9">
      <t>ゴウ</t>
    </rPh>
    <phoneticPr fontId="3"/>
  </si>
  <si>
    <t>様式第１－１０－２号</t>
    <rPh sb="0" eb="2">
      <t>ヨウシキ</t>
    </rPh>
    <rPh sb="2" eb="3">
      <t>ダイ</t>
    </rPh>
    <rPh sb="9" eb="10">
      <t>ゴウ</t>
    </rPh>
    <phoneticPr fontId="3"/>
  </si>
  <si>
    <t>番号</t>
    <rPh sb="0" eb="2">
      <t>バンゴウ</t>
    </rPh>
    <phoneticPr fontId="3"/>
  </si>
  <si>
    <t>書　類　の　名　称</t>
    <rPh sb="0" eb="3">
      <t>ショルイ</t>
    </rPh>
    <rPh sb="6" eb="9">
      <t>メイショウ</t>
    </rPh>
    <phoneticPr fontId="3"/>
  </si>
  <si>
    <t>申請者チェック欄</t>
    <rPh sb="0" eb="3">
      <t>シンセイシャ</t>
    </rPh>
    <rPh sb="7" eb="8">
      <t>ラン</t>
    </rPh>
    <phoneticPr fontId="3"/>
  </si>
  <si>
    <t>福 島 市 確 認 欄</t>
    <rPh sb="0" eb="1">
      <t>フク</t>
    </rPh>
    <rPh sb="2" eb="3">
      <t>シマ</t>
    </rPh>
    <rPh sb="4" eb="5">
      <t>シ</t>
    </rPh>
    <rPh sb="6" eb="7">
      <t>アキラ</t>
    </rPh>
    <rPh sb="8" eb="9">
      <t>シノブ</t>
    </rPh>
    <rPh sb="10" eb="11">
      <t>ラン</t>
    </rPh>
    <phoneticPr fontId="3"/>
  </si>
  <si>
    <t>不足</t>
    <rPh sb="0" eb="2">
      <t>フソク</t>
    </rPh>
    <phoneticPr fontId="3"/>
  </si>
  <si>
    <t>不備</t>
    <rPh sb="0" eb="2">
      <t>フビ</t>
    </rPh>
    <phoneticPr fontId="3"/>
  </si>
  <si>
    <t>備　　考</t>
    <rPh sb="0" eb="1">
      <t>ソナエ</t>
    </rPh>
    <rPh sb="3" eb="4">
      <t>コウ</t>
    </rPh>
    <phoneticPr fontId="3"/>
  </si>
  <si>
    <r>
      <t>フラットファイルＡ４Ｓ型（グレー</t>
    </r>
    <r>
      <rPr>
        <b/>
        <sz val="10"/>
        <rFont val="BIZ UDゴシック"/>
        <family val="3"/>
        <charset val="128"/>
      </rPr>
      <t>色</t>
    </r>
    <r>
      <rPr>
        <sz val="10"/>
        <rFont val="BIZ UDゴシック"/>
        <family val="3"/>
        <charset val="128"/>
      </rPr>
      <t>）は準備されていますか</t>
    </r>
    <rPh sb="11" eb="12">
      <t>カタ</t>
    </rPh>
    <rPh sb="16" eb="17">
      <t>イロ</t>
    </rPh>
    <rPh sb="19" eb="21">
      <t>ジュンビ</t>
    </rPh>
    <phoneticPr fontId="3"/>
  </si>
  <si>
    <t>□</t>
  </si>
  <si>
    <t>□</t>
    <phoneticPr fontId="3"/>
  </si>
  <si>
    <t>様式１-１-１</t>
    <phoneticPr fontId="3"/>
  </si>
  <si>
    <t>様式１-１-３</t>
  </si>
  <si>
    <t>完成工事高集計表・元請完成工事高集計はありますか
※２年平均（計６枚）又は３年平均（計８枚）</t>
    <rPh sb="0" eb="2">
      <t>カンセイ</t>
    </rPh>
    <rPh sb="2" eb="4">
      <t>コウジ</t>
    </rPh>
    <rPh sb="4" eb="5">
      <t>タカ</t>
    </rPh>
    <rPh sb="5" eb="7">
      <t>シュウケイ</t>
    </rPh>
    <rPh sb="7" eb="8">
      <t>ヒョウ</t>
    </rPh>
    <rPh sb="31" eb="32">
      <t>ケイ</t>
    </rPh>
    <rPh sb="33" eb="34">
      <t>マイ</t>
    </rPh>
    <rPh sb="35" eb="36">
      <t>マタ</t>
    </rPh>
    <rPh sb="42" eb="43">
      <t>ケイ</t>
    </rPh>
    <rPh sb="44" eb="45">
      <t>マイ</t>
    </rPh>
    <phoneticPr fontId="3"/>
  </si>
  <si>
    <t>申請書の名称が商業登記簿と一致していますか</t>
    <rPh sb="0" eb="3">
      <t>シンセイショ</t>
    </rPh>
    <rPh sb="4" eb="6">
      <t>メイショウ</t>
    </rPh>
    <rPh sb="7" eb="9">
      <t>ショウギョウ</t>
    </rPh>
    <rPh sb="9" eb="12">
      <t>トウキボ</t>
    </rPh>
    <rPh sb="13" eb="15">
      <t>イッチ</t>
    </rPh>
    <phoneticPr fontId="3"/>
  </si>
  <si>
    <t>法人</t>
    <phoneticPr fontId="3"/>
  </si>
  <si>
    <t>個人</t>
    <rPh sb="0" eb="2">
      <t>コジン</t>
    </rPh>
    <phoneticPr fontId="3"/>
  </si>
  <si>
    <t>暴力団等の排除に関する誓約書はありますか</t>
    <rPh sb="0" eb="4">
      <t>ボウリョクダントウ</t>
    </rPh>
    <rPh sb="5" eb="7">
      <t>ハイジョ</t>
    </rPh>
    <rPh sb="8" eb="9">
      <t>カン</t>
    </rPh>
    <rPh sb="11" eb="13">
      <t>セイヤク</t>
    </rPh>
    <rPh sb="13" eb="14">
      <t>ショ</t>
    </rPh>
    <phoneticPr fontId="3"/>
  </si>
  <si>
    <t>市指定様式</t>
    <rPh sb="0" eb="1">
      <t>シ</t>
    </rPh>
    <rPh sb="1" eb="3">
      <t>シテイ</t>
    </rPh>
    <rPh sb="3" eb="5">
      <t>ヨウシキ</t>
    </rPh>
    <phoneticPr fontId="3"/>
  </si>
  <si>
    <t>納税証明書</t>
    <rPh sb="0" eb="2">
      <t>ノウゼイ</t>
    </rPh>
    <rPh sb="2" eb="4">
      <t>ショウメイ</t>
    </rPh>
    <rPh sb="4" eb="5">
      <t>ショ</t>
    </rPh>
    <phoneticPr fontId="3"/>
  </si>
  <si>
    <t>法人</t>
    <rPh sb="0" eb="2">
      <t>ホウジン</t>
    </rPh>
    <phoneticPr fontId="3"/>
  </si>
  <si>
    <t>法人税・消費税（写し可）はありますか</t>
    <rPh sb="0" eb="2">
      <t>ホウジン</t>
    </rPh>
    <rPh sb="2" eb="3">
      <t>ゼイ</t>
    </rPh>
    <rPh sb="4" eb="7">
      <t>ショウヒゼイ</t>
    </rPh>
    <rPh sb="8" eb="9">
      <t>ウツ</t>
    </rPh>
    <rPh sb="10" eb="11">
      <t>カ</t>
    </rPh>
    <phoneticPr fontId="3"/>
  </si>
  <si>
    <t>市税の証明（写し可）はありますか</t>
    <rPh sb="0" eb="2">
      <t>シゼイ</t>
    </rPh>
    <rPh sb="3" eb="5">
      <t>ショウメイ</t>
    </rPh>
    <rPh sb="6" eb="7">
      <t>ウツ</t>
    </rPh>
    <rPh sb="8" eb="9">
      <t>カ</t>
    </rPh>
    <phoneticPr fontId="3"/>
  </si>
  <si>
    <t>所得税・消費税（写し可）はありますか</t>
    <rPh sb="0" eb="3">
      <t>ショトクゼイ</t>
    </rPh>
    <rPh sb="4" eb="7">
      <t>ショウヒゼイ</t>
    </rPh>
    <rPh sb="8" eb="9">
      <t>ウツ</t>
    </rPh>
    <rPh sb="10" eb="11">
      <t>カ</t>
    </rPh>
    <phoneticPr fontId="3"/>
  </si>
  <si>
    <r>
      <t xml:space="preserve">経営規模等評価結果通知書・総合評定値通知書（写し）はありますか
</t>
    </r>
    <r>
      <rPr>
        <b/>
        <sz val="10"/>
        <rFont val="BIZ UDゴシック"/>
        <family val="3"/>
        <charset val="128"/>
      </rPr>
      <t>※有効期間内のものですか</t>
    </r>
    <rPh sb="0" eb="2">
      <t>ケイエイ</t>
    </rPh>
    <rPh sb="2" eb="5">
      <t>キボトウ</t>
    </rPh>
    <rPh sb="5" eb="7">
      <t>ヒョウカ</t>
    </rPh>
    <rPh sb="7" eb="9">
      <t>ケッカ</t>
    </rPh>
    <rPh sb="9" eb="12">
      <t>ツウチショ</t>
    </rPh>
    <rPh sb="13" eb="15">
      <t>ソウゴウ</t>
    </rPh>
    <rPh sb="15" eb="17">
      <t>ヒョウテイ</t>
    </rPh>
    <rPh sb="17" eb="18">
      <t>チ</t>
    </rPh>
    <rPh sb="18" eb="21">
      <t>ツウチショ</t>
    </rPh>
    <rPh sb="22" eb="23">
      <t>ウツ</t>
    </rPh>
    <phoneticPr fontId="3"/>
  </si>
  <si>
    <t>様式1-3</t>
    <rPh sb="0" eb="2">
      <t>ヨウシキ</t>
    </rPh>
    <phoneticPr fontId="3"/>
  </si>
  <si>
    <t>技術者経歴書　※工事種別ごとに作成されていますか　</t>
    <rPh sb="0" eb="2">
      <t>ギジュツ</t>
    </rPh>
    <rPh sb="2" eb="3">
      <t>シャ</t>
    </rPh>
    <rPh sb="3" eb="6">
      <t>ケイレキショ</t>
    </rPh>
    <phoneticPr fontId="3"/>
  </si>
  <si>
    <t>様式1-4</t>
    <rPh sb="0" eb="2">
      <t>ヨウシキ</t>
    </rPh>
    <phoneticPr fontId="3"/>
  </si>
  <si>
    <t>舗装工事の施工体制状況調書（舗装工事を希望する場合）はありますか</t>
    <rPh sb="0" eb="2">
      <t>ホソウ</t>
    </rPh>
    <rPh sb="2" eb="4">
      <t>コウジ</t>
    </rPh>
    <rPh sb="5" eb="7">
      <t>セコウ</t>
    </rPh>
    <rPh sb="7" eb="9">
      <t>タイセイ</t>
    </rPh>
    <rPh sb="9" eb="11">
      <t>ジョウキョウ</t>
    </rPh>
    <rPh sb="11" eb="13">
      <t>チョウショ</t>
    </rPh>
    <rPh sb="14" eb="16">
      <t>ホソウ</t>
    </rPh>
    <rPh sb="16" eb="18">
      <t>コウジ</t>
    </rPh>
    <rPh sb="19" eb="21">
      <t>キボウ</t>
    </rPh>
    <rPh sb="23" eb="25">
      <t>バアイ</t>
    </rPh>
    <phoneticPr fontId="3"/>
  </si>
  <si>
    <t>様式1-9</t>
    <rPh sb="0" eb="2">
      <t>ヨウシキ</t>
    </rPh>
    <phoneticPr fontId="3"/>
  </si>
  <si>
    <t>組合の場合、組合員名簿が付いていますか</t>
    <rPh sb="0" eb="2">
      <t>クミアイ</t>
    </rPh>
    <rPh sb="3" eb="5">
      <t>バアイ</t>
    </rPh>
    <rPh sb="6" eb="9">
      <t>クミアイイン</t>
    </rPh>
    <rPh sb="9" eb="11">
      <t>メイボ</t>
    </rPh>
    <rPh sb="12" eb="13">
      <t>ツ</t>
    </rPh>
    <phoneticPr fontId="3"/>
  </si>
  <si>
    <t>申請書提出の際には必要な書類がそろっているか、必ず「申請者チェック」欄でチェックをし、提出してください。</t>
    <rPh sb="0" eb="3">
      <t>シンセイショ</t>
    </rPh>
    <rPh sb="3" eb="5">
      <t>テイシュツ</t>
    </rPh>
    <rPh sb="6" eb="7">
      <t>サイ</t>
    </rPh>
    <rPh sb="9" eb="11">
      <t>ヒツヨウ</t>
    </rPh>
    <rPh sb="12" eb="14">
      <t>ショルイ</t>
    </rPh>
    <rPh sb="23" eb="24">
      <t>カナラ</t>
    </rPh>
    <rPh sb="26" eb="29">
      <t>シンセイシャ</t>
    </rPh>
    <rPh sb="34" eb="35">
      <t>ラン</t>
    </rPh>
    <rPh sb="43" eb="45">
      <t>テイシュツ</t>
    </rPh>
    <phoneticPr fontId="3"/>
  </si>
  <si>
    <t>申請書類に不足・不備があった場合は、訂正又は修正したものと併せて再度このチェックリストに該当する箇所にチェックを入れたものを作成し、受付期間中に提出してください。</t>
    <rPh sb="0" eb="2">
      <t>シンセイ</t>
    </rPh>
    <rPh sb="2" eb="4">
      <t>ショルイ</t>
    </rPh>
    <rPh sb="5" eb="7">
      <t>フソク</t>
    </rPh>
    <rPh sb="8" eb="10">
      <t>フビ</t>
    </rPh>
    <rPh sb="14" eb="16">
      <t>バアイ</t>
    </rPh>
    <rPh sb="18" eb="20">
      <t>テイセイ</t>
    </rPh>
    <rPh sb="20" eb="21">
      <t>マタ</t>
    </rPh>
    <rPh sb="22" eb="24">
      <t>シュウセイ</t>
    </rPh>
    <rPh sb="29" eb="30">
      <t>アワ</t>
    </rPh>
    <rPh sb="32" eb="34">
      <t>サイド</t>
    </rPh>
    <rPh sb="44" eb="46">
      <t>ガイトウ</t>
    </rPh>
    <rPh sb="48" eb="50">
      <t>カショ</t>
    </rPh>
    <rPh sb="56" eb="57">
      <t>イ</t>
    </rPh>
    <rPh sb="62" eb="64">
      <t>サクセイ</t>
    </rPh>
    <rPh sb="66" eb="68">
      <t>ウケツケ</t>
    </rPh>
    <rPh sb="68" eb="71">
      <t>キカンチュウ</t>
    </rPh>
    <rPh sb="72" eb="74">
      <t>テイシュツ</t>
    </rPh>
    <phoneticPr fontId="3"/>
  </si>
  <si>
    <t>経審</t>
    <phoneticPr fontId="19"/>
  </si>
  <si>
    <t>完成工事高集計表①（前１年決算分）チェック表</t>
    <rPh sb="0" eb="2">
      <t>カンセイ</t>
    </rPh>
    <rPh sb="2" eb="4">
      <t>コウジ</t>
    </rPh>
    <rPh sb="4" eb="5">
      <t>タカ</t>
    </rPh>
    <rPh sb="5" eb="7">
      <t>シュウケイ</t>
    </rPh>
    <rPh sb="7" eb="8">
      <t>ヒョウ</t>
    </rPh>
    <rPh sb="10" eb="11">
      <t>ゼン</t>
    </rPh>
    <rPh sb="12" eb="13">
      <t>ネン</t>
    </rPh>
    <rPh sb="13" eb="15">
      <t>ケッサン</t>
    </rPh>
    <rPh sb="15" eb="16">
      <t>ブン</t>
    </rPh>
    <rPh sb="21" eb="22">
      <t>ヒョウ</t>
    </rPh>
    <phoneticPr fontId="3"/>
  </si>
  <si>
    <t>完成工事高集計表②（前２年決算分）チェック表</t>
    <rPh sb="0" eb="2">
      <t>カンセイ</t>
    </rPh>
    <rPh sb="2" eb="4">
      <t>コウジ</t>
    </rPh>
    <rPh sb="4" eb="5">
      <t>タカ</t>
    </rPh>
    <rPh sb="5" eb="7">
      <t>シュウケイ</t>
    </rPh>
    <rPh sb="7" eb="8">
      <t>ヒョウ</t>
    </rPh>
    <rPh sb="10" eb="11">
      <t>ゼン</t>
    </rPh>
    <rPh sb="12" eb="13">
      <t>ネン</t>
    </rPh>
    <rPh sb="13" eb="15">
      <t>ケッサン</t>
    </rPh>
    <rPh sb="15" eb="16">
      <t>ブン</t>
    </rPh>
    <rPh sb="21" eb="22">
      <t>ヒョウ</t>
    </rPh>
    <phoneticPr fontId="3"/>
  </si>
  <si>
    <t>完成工事高集計表③（前３年決算分）チェック表</t>
    <rPh sb="0" eb="2">
      <t>カンセイ</t>
    </rPh>
    <rPh sb="2" eb="4">
      <t>コウジ</t>
    </rPh>
    <rPh sb="4" eb="5">
      <t>タカ</t>
    </rPh>
    <rPh sb="5" eb="7">
      <t>シュウケイ</t>
    </rPh>
    <rPh sb="7" eb="8">
      <t>ヒョウ</t>
    </rPh>
    <rPh sb="10" eb="11">
      <t>ゼン</t>
    </rPh>
    <rPh sb="12" eb="13">
      <t>ネン</t>
    </rPh>
    <rPh sb="13" eb="15">
      <t>ケッサン</t>
    </rPh>
    <rPh sb="15" eb="16">
      <t>ブン</t>
    </rPh>
    <rPh sb="21" eb="22">
      <t>ヒョウ</t>
    </rPh>
    <phoneticPr fontId="3"/>
  </si>
  <si>
    <t>元請完成工事高集計表（経営事項審査の選択：</t>
    <rPh sb="0" eb="2">
      <t>モトウケ</t>
    </rPh>
    <phoneticPr fontId="19"/>
  </si>
  <si>
    <t>元請完成工事高集計表②（前２年決算分）</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phoneticPr fontId="3"/>
  </si>
  <si>
    <t>元請完成工事高集計表③（前３年決算分）</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phoneticPr fontId="3"/>
  </si>
  <si>
    <t>元請完成工事高集計表③（前３年決算分）チェック表</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rPh sb="23" eb="24">
      <t>ヒョウ</t>
    </rPh>
    <phoneticPr fontId="3"/>
  </si>
  <si>
    <t>元請完成工事高集計表②（前２年決算分）チェック表</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rPh sb="23" eb="24">
      <t>ヒョウ</t>
    </rPh>
    <phoneticPr fontId="3"/>
  </si>
  <si>
    <t>元請完成工事高集計表①（前１年決算分）チェック表</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rPh sb="23" eb="24">
      <t>ヒョウ</t>
    </rPh>
    <phoneticPr fontId="3"/>
  </si>
  <si>
    <r>
      <t>申請者　</t>
    </r>
    <r>
      <rPr>
        <sz val="11"/>
        <rFont val="BIZ UDゴシック"/>
        <family val="3"/>
        <charset val="128"/>
      </rPr>
      <t>商号又は名称</t>
    </r>
    <r>
      <rPr>
        <sz val="16"/>
        <rFont val="BIZ UDゴシック"/>
        <family val="3"/>
        <charset val="128"/>
      </rPr>
      <t>（</t>
    </r>
    <phoneticPr fontId="3"/>
  </si>
  <si>
    <t>電子申請</t>
    <rPh sb="0" eb="2">
      <t>デンシ</t>
    </rPh>
    <rPh sb="2" eb="4">
      <t>シンセイ</t>
    </rPh>
    <phoneticPr fontId="19"/>
  </si>
  <si>
    <t>紙申請</t>
    <rPh sb="0" eb="3">
      <t>カミシンセイ</t>
    </rPh>
    <phoneticPr fontId="19"/>
  </si>
  <si>
    <t>（１）「知事・大臣」欄及び「一般・特定」欄は、該当する方を選択してください。</t>
    <rPh sb="4" eb="6">
      <t>チジ</t>
    </rPh>
    <rPh sb="7" eb="9">
      <t>ダイジン</t>
    </rPh>
    <rPh sb="11" eb="12">
      <t>オヨ</t>
    </rPh>
    <rPh sb="14" eb="16">
      <t>イッパン</t>
    </rPh>
    <rPh sb="17" eb="19">
      <t>トクテイ</t>
    </rPh>
    <rPh sb="23" eb="25">
      <t>ガイトウ</t>
    </rPh>
    <rPh sb="27" eb="28">
      <t>ホウ</t>
    </rPh>
    <rPh sb="29" eb="31">
      <t>センタク</t>
    </rPh>
    <phoneticPr fontId="3"/>
  </si>
  <si>
    <r>
      <t>(3)技術者数は、「総合評定値通知書」や「技術者経歴書」（様式第１－４号）をもとに人数を記載してください。なお、</t>
    </r>
    <r>
      <rPr>
        <b/>
        <u/>
        <sz val="14"/>
        <color indexed="10"/>
        <rFont val="BIZ UDゴシック"/>
        <family val="3"/>
        <charset val="128"/>
      </rPr>
      <t>同一人が複数の工事種別の技術者要件を満たす</t>
    </r>
    <r>
      <rPr>
        <u/>
        <sz val="14"/>
        <color indexed="10"/>
        <rFont val="BIZ UDゴシック"/>
        <family val="3"/>
        <charset val="128"/>
      </rPr>
      <t>場合は、２工種まで技術者として</t>
    </r>
    <r>
      <rPr>
        <sz val="14"/>
        <rFont val="BIZ UDゴシック"/>
        <family val="3"/>
        <charset val="128"/>
      </rPr>
      <t>記載できます。よって、各技術者数の合計は経営事項審査における技術者数の２倍以内の数となります。</t>
    </r>
    <rPh sb="5" eb="6">
      <t>シャ</t>
    </rPh>
    <rPh sb="10" eb="12">
      <t>ソウゴウ</t>
    </rPh>
    <rPh sb="12" eb="14">
      <t>ヒョウテイ</t>
    </rPh>
    <rPh sb="14" eb="15">
      <t>チ</t>
    </rPh>
    <rPh sb="15" eb="18">
      <t>ツウチショ</t>
    </rPh>
    <rPh sb="44" eb="46">
      <t>キサイ</t>
    </rPh>
    <rPh sb="56" eb="58">
      <t>ドウイツ</t>
    </rPh>
    <rPh sb="58" eb="59">
      <t>ニン</t>
    </rPh>
    <rPh sb="60" eb="62">
      <t>フクスウ</t>
    </rPh>
    <rPh sb="63" eb="65">
      <t>コウジ</t>
    </rPh>
    <rPh sb="65" eb="67">
      <t>シュベツ</t>
    </rPh>
    <rPh sb="68" eb="71">
      <t>ギジュツシャ</t>
    </rPh>
    <rPh sb="71" eb="73">
      <t>ヨウケン</t>
    </rPh>
    <rPh sb="74" eb="75">
      <t>ミ</t>
    </rPh>
    <phoneticPr fontId="3"/>
  </si>
  <si>
    <t>(1)申込を希望する工種の申込欄の数字を○で囲み、平均完成工事高及び平均元請完成工事高は、「完成工事高集計表」（様式第１－１０－１号）・「元請完成工事高集計表」（様式第１－１０－２号）の縦欄合計から転記してください。　※エクセル入力の場合は様式1-10-1、1-10-2から自動で転記されます。</t>
    <rPh sb="32" eb="33">
      <t>オヨ</t>
    </rPh>
    <rPh sb="34" eb="36">
      <t>ヘイキン</t>
    </rPh>
    <rPh sb="36" eb="38">
      <t>モトウケ</t>
    </rPh>
    <rPh sb="38" eb="40">
      <t>カンセイ</t>
    </rPh>
    <rPh sb="40" eb="42">
      <t>コウジ</t>
    </rPh>
    <rPh sb="42" eb="43">
      <t>ダカ</t>
    </rPh>
    <rPh sb="46" eb="48">
      <t>カンセイ</t>
    </rPh>
    <rPh sb="48" eb="50">
      <t>コウジ</t>
    </rPh>
    <rPh sb="50" eb="51">
      <t>ダカ</t>
    </rPh>
    <rPh sb="51" eb="53">
      <t>シュウケイ</t>
    </rPh>
    <rPh sb="53" eb="54">
      <t>オモテ</t>
    </rPh>
    <rPh sb="69" eb="71">
      <t>モトウケ</t>
    </rPh>
    <rPh sb="71" eb="75">
      <t>カンセイコウジ</t>
    </rPh>
    <rPh sb="75" eb="76">
      <t>ダカ</t>
    </rPh>
    <phoneticPr fontId="3"/>
  </si>
  <si>
    <t>様式１－１０－１、１－１０－２及び内訳</t>
    <rPh sb="0" eb="2">
      <t>ヨウシキ</t>
    </rPh>
    <rPh sb="15" eb="16">
      <t>オヨ</t>
    </rPh>
    <rPh sb="17" eb="19">
      <t>ウチワケ</t>
    </rPh>
    <phoneticPr fontId="3"/>
  </si>
  <si>
    <t>令和</t>
    <rPh sb="0" eb="2">
      <t>レイワ</t>
    </rPh>
    <phoneticPr fontId="19"/>
  </si>
  <si>
    <t>全角カナ</t>
    <rPh sb="0" eb="2">
      <t>ゼンカク</t>
    </rPh>
    <phoneticPr fontId="19"/>
  </si>
  <si>
    <t>株式会社→（株）で記入</t>
    <rPh sb="0" eb="2">
      <t>カブシキ</t>
    </rPh>
    <rPh sb="2" eb="4">
      <t>ガイシャ</t>
    </rPh>
    <rPh sb="6" eb="7">
      <t>カブ</t>
    </rPh>
    <rPh sb="9" eb="11">
      <t>キニュウ</t>
    </rPh>
    <phoneticPr fontId="19"/>
  </si>
  <si>
    <r>
      <t>代表者氏名</t>
    </r>
    <r>
      <rPr>
        <sz val="10"/>
        <rFont val="BIZ UDゴシック"/>
        <family val="3"/>
        <charset val="128"/>
      </rPr>
      <t>（フリガナ）</t>
    </r>
    <rPh sb="0" eb="3">
      <t>ダイヒョウシャ</t>
    </rPh>
    <rPh sb="3" eb="5">
      <t>シメイ</t>
    </rPh>
    <phoneticPr fontId="19"/>
  </si>
  <si>
    <t>ハイフン(-)含む</t>
    <phoneticPr fontId="19"/>
  </si>
  <si>
    <t>商号又は名称</t>
    <rPh sb="0" eb="2">
      <t>ｼｮｳｺﾞｳ</t>
    </rPh>
    <rPh sb="2" eb="3">
      <t>ﾏﾀ</t>
    </rPh>
    <rPh sb="4" eb="6">
      <t>ﾒｲｼｮｳ</t>
    </rPh>
    <phoneticPr fontId="19" type="halfwidthKatakana"/>
  </si>
  <si>
    <t>所在地</t>
    <rPh sb="0" eb="3">
      <t>ｼｮｻﾞｲﾁ</t>
    </rPh>
    <phoneticPr fontId="19" type="halfwidthKatakana"/>
  </si>
  <si>
    <t>債権者情報</t>
    <rPh sb="0" eb="5">
      <t>ｻｲｹﾝｼｬｼﾞｮｳﾎｳ</t>
    </rPh>
    <phoneticPr fontId="19" type="halfwidthKatakana"/>
  </si>
  <si>
    <t>適格請求書発行事業者（インボイス）記入欄</t>
    <phoneticPr fontId="19"/>
  </si>
  <si>
    <t>T</t>
    <phoneticPr fontId="19"/>
  </si>
  <si>
    <t>※該当部分を選択</t>
    <rPh sb="6" eb="8">
      <t>センタク</t>
    </rPh>
    <phoneticPr fontId="19"/>
  </si>
  <si>
    <t>代表者</t>
    <rPh sb="0" eb="3">
      <t>ﾀﾞｲﾋｮｳｼｬ</t>
    </rPh>
    <phoneticPr fontId="19" type="halfwidthKatakana"/>
  </si>
  <si>
    <t>　A通常口座：完成金などの入金を受け取る口座</t>
    <rPh sb="2" eb="6">
      <t>ツウジョウコウザ</t>
    </rPh>
    <rPh sb="7" eb="10">
      <t>カンセイキン</t>
    </rPh>
    <rPh sb="13" eb="15">
      <t>ニュウキン</t>
    </rPh>
    <rPh sb="16" eb="17">
      <t>ウ</t>
    </rPh>
    <rPh sb="18" eb="19">
      <t>ト</t>
    </rPh>
    <rPh sb="20" eb="22">
      <t>コウザ</t>
    </rPh>
    <phoneticPr fontId="19"/>
  </si>
  <si>
    <t>１．通常口座のみ登録</t>
    <rPh sb="2" eb="6">
      <t>ツウジョウコウザ</t>
    </rPh>
    <rPh sb="8" eb="10">
      <t>トウロク</t>
    </rPh>
    <phoneticPr fontId="3"/>
  </si>
  <si>
    <t>２．通常口座及び前金口座を登録</t>
    <rPh sb="2" eb="6">
      <t>ツウジョウコウザ</t>
    </rPh>
    <rPh sb="6" eb="7">
      <t>オヨ</t>
    </rPh>
    <rPh sb="8" eb="12">
      <t>マエキンコウザ</t>
    </rPh>
    <rPh sb="13" eb="15">
      <t>トウロク</t>
    </rPh>
    <phoneticPr fontId="19"/>
  </si>
  <si>
    <t>⇒枠Ａのみ記入してください。</t>
    <rPh sb="1" eb="2">
      <t>ワク</t>
    </rPh>
    <rPh sb="5" eb="7">
      <t>キニュウ</t>
    </rPh>
    <phoneticPr fontId="19"/>
  </si>
  <si>
    <t>⇒枠Ａ及び枠Ｂを記入してください。</t>
    <rPh sb="1" eb="2">
      <t>ワク</t>
    </rPh>
    <rPh sb="3" eb="4">
      <t>オヨ</t>
    </rPh>
    <rPh sb="5" eb="6">
      <t>ワク</t>
    </rPh>
    <rPh sb="8" eb="10">
      <t>キニュウ</t>
    </rPh>
    <phoneticPr fontId="19"/>
  </si>
  <si>
    <t>通常口座</t>
    <rPh sb="0" eb="2">
      <t>ツウジョウ</t>
    </rPh>
    <rPh sb="2" eb="4">
      <t>コウザ</t>
    </rPh>
    <phoneticPr fontId="19"/>
  </si>
  <si>
    <t>前金口座</t>
    <rPh sb="0" eb="2">
      <t>マエキン</t>
    </rPh>
    <rPh sb="2" eb="4">
      <t>コウザ</t>
    </rPh>
    <phoneticPr fontId="19"/>
  </si>
  <si>
    <t>【記入上の注意】</t>
    <rPh sb="1" eb="4">
      <t>キニュウジョウ</t>
    </rPh>
    <rPh sb="5" eb="7">
      <t>チュウイ</t>
    </rPh>
    <phoneticPr fontId="19"/>
  </si>
  <si>
    <r>
      <t>　B前金口座：前払金保証契約</t>
    </r>
    <r>
      <rPr>
        <sz val="10"/>
        <color indexed="10"/>
        <rFont val="BIZ UDPゴシック"/>
        <family val="3"/>
        <charset val="128"/>
      </rPr>
      <t>（※）</t>
    </r>
    <r>
      <rPr>
        <sz val="10"/>
        <rFont val="BIZ UDPゴシック"/>
        <family val="3"/>
        <charset val="128"/>
      </rPr>
      <t>に該当する専用口座（該当がない場合は記入不要）</t>
    </r>
    <rPh sb="2" eb="4">
      <t>マエキン</t>
    </rPh>
    <rPh sb="4" eb="6">
      <t>コウザ</t>
    </rPh>
    <rPh sb="35" eb="37">
      <t>キニュウ</t>
    </rPh>
    <phoneticPr fontId="19"/>
  </si>
  <si>
    <t>〇前払金保証契約（※）に該当する専用口座を記入してください。該当がない場合は記入不要です。
※公共工事の前払金保証事業に関する法律（昭和27年法律第184号）第２条第４項に規定する保証事業会社と締結する契約
〇その他の記入上の注意は、A通常口座と同様です。</t>
    <rPh sb="21" eb="23">
      <t>ｷﾆｭｳ</t>
    </rPh>
    <rPh sb="38" eb="40">
      <t>ｷﾆｭｳ</t>
    </rPh>
    <rPh sb="107" eb="108">
      <t>ﾀ</t>
    </rPh>
    <rPh sb="109" eb="112">
      <t>ｷﾆｭｳｼﾞｮｳ</t>
    </rPh>
    <rPh sb="113" eb="115">
      <t>ﾁｭｳｲ</t>
    </rPh>
    <rPh sb="118" eb="120">
      <t>ﾂｳｼﾞｮｳ</t>
    </rPh>
    <rPh sb="120" eb="122">
      <t>ｺｳｻﾞ</t>
    </rPh>
    <rPh sb="123" eb="125">
      <t>ﾄﾞｳﾖｳ</t>
    </rPh>
    <phoneticPr fontId="19" type="halfwidthKatakana"/>
  </si>
  <si>
    <t>２ 受任者
（契約を締結する支店・営業所）</t>
    <rPh sb="7" eb="9">
      <t>ケイヤク</t>
    </rPh>
    <rPh sb="10" eb="12">
      <t>テイケツ</t>
    </rPh>
    <rPh sb="14" eb="16">
      <t>シテン</t>
    </rPh>
    <rPh sb="17" eb="19">
      <t>エイギョウ</t>
    </rPh>
    <rPh sb="19" eb="20">
      <t>ジョ</t>
    </rPh>
    <phoneticPr fontId="3"/>
  </si>
  <si>
    <t>・本店(本社）と契約する場合は記載不要
※委任先となる支店・営業所等は建設業法の許可が必要です</t>
    <phoneticPr fontId="3"/>
  </si>
  <si>
    <r>
      <t>（工事種別のうち得意とする希望工種等について、具体的に</t>
    </r>
    <r>
      <rPr>
        <b/>
        <sz val="11"/>
        <color indexed="10"/>
        <rFont val="BIZ UDPゴシック"/>
        <family val="3"/>
        <charset val="128"/>
      </rPr>
      <t>３０字以内</t>
    </r>
    <r>
      <rPr>
        <sz val="11"/>
        <color indexed="10"/>
        <rFont val="BIZ UDPゴシック"/>
        <family val="3"/>
        <charset val="128"/>
      </rPr>
      <t>で記入ください。）</t>
    </r>
    <rPh sb="1" eb="3">
      <t>コウジ</t>
    </rPh>
    <rPh sb="3" eb="5">
      <t>シュベツ</t>
    </rPh>
    <rPh sb="8" eb="10">
      <t>トクイ</t>
    </rPh>
    <rPh sb="13" eb="15">
      <t>キボウ</t>
    </rPh>
    <rPh sb="15" eb="16">
      <t>コウ</t>
    </rPh>
    <rPh sb="16" eb="17">
      <t>シュ</t>
    </rPh>
    <rPh sb="17" eb="18">
      <t>トウ</t>
    </rPh>
    <phoneticPr fontId="3"/>
  </si>
  <si>
    <t>（１）審査基準日時点で許可を受けている建設業の許可を下表の工事種別毎、一般建設業の場合は「１」を、特定建設業の場合は「２」を、次の表の（　）内に示された略号の欄に記入してください。</t>
    <phoneticPr fontId="3"/>
  </si>
  <si>
    <t>PDF</t>
    <phoneticPr fontId="19"/>
  </si>
  <si>
    <t>ｴｸｾﾙ</t>
    <phoneticPr fontId="19"/>
  </si>
  <si>
    <t>印鑑証明書（写し可）は９月１日以降に発行されたものですか</t>
    <rPh sb="6" eb="7">
      <t>ウツ</t>
    </rPh>
    <rPh sb="8" eb="9">
      <t>カ</t>
    </rPh>
    <rPh sb="12" eb="13">
      <t>ゲツ</t>
    </rPh>
    <rPh sb="14" eb="15">
      <t>ヒ</t>
    </rPh>
    <rPh sb="18" eb="20">
      <t>ハッコウ</t>
    </rPh>
    <phoneticPr fontId="3"/>
  </si>
  <si>
    <t>商業登記簿謄本※９月１日以降に発行されたものですか</t>
    <rPh sb="0" eb="2">
      <t>ショウギョウ</t>
    </rPh>
    <rPh sb="2" eb="4">
      <t>トウキボ</t>
    </rPh>
    <rPh sb="4" eb="5">
      <t>ボ</t>
    </rPh>
    <rPh sb="5" eb="7">
      <t>トウホン</t>
    </rPh>
    <rPh sb="11" eb="12">
      <t>ヒ</t>
    </rPh>
    <rPh sb="13" eb="14">
      <t>クダ</t>
    </rPh>
    <phoneticPr fontId="3"/>
  </si>
  <si>
    <t>身分証明書※９月１日以降に発行されたものですか</t>
    <rPh sb="0" eb="2">
      <t>ミブン</t>
    </rPh>
    <rPh sb="9" eb="10">
      <t>ヒ</t>
    </rPh>
    <rPh sb="11" eb="12">
      <t>クダ</t>
    </rPh>
    <phoneticPr fontId="3"/>
  </si>
  <si>
    <r>
      <t xml:space="preserve">工事経歴書　
</t>
    </r>
    <r>
      <rPr>
        <sz val="9"/>
        <rFont val="BIZ UDPゴシック"/>
        <family val="3"/>
        <charset val="128"/>
      </rPr>
      <t>※工事種別・年次ごと(直前２年又は３年分）に作成されていますか</t>
    </r>
    <rPh sb="0" eb="2">
      <t>コウジ</t>
    </rPh>
    <rPh sb="2" eb="5">
      <t>ケイレキショ</t>
    </rPh>
    <rPh sb="18" eb="20">
      <t>チョクゼン</t>
    </rPh>
    <rPh sb="21" eb="22">
      <t>ネン</t>
    </rPh>
    <rPh sb="22" eb="23">
      <t>マタ</t>
    </rPh>
    <rPh sb="25" eb="26">
      <t>ネン</t>
    </rPh>
    <rPh sb="26" eb="27">
      <t>ブン</t>
    </rPh>
    <phoneticPr fontId="3"/>
  </si>
  <si>
    <t>↓様式1-10-1から転記</t>
    <rPh sb="1" eb="3">
      <t>ヨウシキ</t>
    </rPh>
    <rPh sb="11" eb="13">
      <t>テンキ</t>
    </rPh>
    <phoneticPr fontId="19"/>
  </si>
  <si>
    <r>
      <t>　　（前</t>
    </r>
    <r>
      <rPr>
        <sz val="20"/>
        <color indexed="10"/>
        <rFont val="BIZ UDゴシック"/>
        <family val="3"/>
        <charset val="128"/>
      </rPr>
      <t>２</t>
    </r>
    <r>
      <rPr>
        <sz val="20"/>
        <rFont val="BIZ UDゴシック"/>
        <family val="3"/>
        <charset val="128"/>
      </rPr>
      <t>年決算分）</t>
    </r>
    <rPh sb="3" eb="4">
      <t>マエ</t>
    </rPh>
    <rPh sb="5" eb="6">
      <t>ネン</t>
    </rPh>
    <rPh sb="6" eb="8">
      <t>ケッサン</t>
    </rPh>
    <rPh sb="8" eb="9">
      <t>ブン</t>
    </rPh>
    <phoneticPr fontId="19"/>
  </si>
  <si>
    <r>
      <t>　　（前</t>
    </r>
    <r>
      <rPr>
        <sz val="20"/>
        <color indexed="10"/>
        <rFont val="BIZ UDゴシック"/>
        <family val="3"/>
        <charset val="128"/>
      </rPr>
      <t>３</t>
    </r>
    <r>
      <rPr>
        <sz val="20"/>
        <rFont val="BIZ UDゴシック"/>
        <family val="3"/>
        <charset val="128"/>
      </rPr>
      <t>年決算分）</t>
    </r>
    <rPh sb="3" eb="4">
      <t>マエ</t>
    </rPh>
    <rPh sb="5" eb="6">
      <t>ネン</t>
    </rPh>
    <rPh sb="6" eb="8">
      <t>ケッサン</t>
    </rPh>
    <rPh sb="8" eb="9">
      <t>ブン</t>
    </rPh>
    <phoneticPr fontId="19"/>
  </si>
  <si>
    <t>※委任ありの場合、別紙使用印鑑届（兼委任届）提出必須。</t>
    <rPh sb="11" eb="13">
      <t>シヨウ</t>
    </rPh>
    <phoneticPr fontId="19"/>
  </si>
  <si>
    <t>商号１</t>
    <rPh sb="0" eb="2">
      <t>ショウゴウ</t>
    </rPh>
    <phoneticPr fontId="19"/>
  </si>
  <si>
    <t>商号２</t>
    <rPh sb="0" eb="2">
      <t>ショウゴウ</t>
    </rPh>
    <phoneticPr fontId="19"/>
  </si>
  <si>
    <t>商号カナ</t>
    <rPh sb="0" eb="2">
      <t>ショウゴウ</t>
    </rPh>
    <phoneticPr fontId="19"/>
  </si>
  <si>
    <t>代表者役職</t>
    <rPh sb="0" eb="3">
      <t>ダイヒョウシャ</t>
    </rPh>
    <rPh sb="3" eb="5">
      <t>ヤクショク</t>
    </rPh>
    <phoneticPr fontId="19"/>
  </si>
  <si>
    <t>代表者</t>
    <rPh sb="0" eb="3">
      <t>ダイヒョウシャ</t>
    </rPh>
    <phoneticPr fontId="19"/>
  </si>
  <si>
    <t>代表者カナ</t>
    <rPh sb="0" eb="3">
      <t>ダイヒョウシャ</t>
    </rPh>
    <phoneticPr fontId="19"/>
  </si>
  <si>
    <t>郵便番号</t>
    <rPh sb="0" eb="4">
      <t>ユウビンバンゴウ</t>
    </rPh>
    <phoneticPr fontId="19"/>
  </si>
  <si>
    <t>所在地１</t>
    <rPh sb="0" eb="3">
      <t>ショザイチ</t>
    </rPh>
    <phoneticPr fontId="19"/>
  </si>
  <si>
    <t>所在地２</t>
    <rPh sb="0" eb="3">
      <t>ショザイチ</t>
    </rPh>
    <phoneticPr fontId="19"/>
  </si>
  <si>
    <t>電話番号</t>
    <rPh sb="0" eb="4">
      <t>デンワバンゴウ</t>
    </rPh>
    <phoneticPr fontId="19"/>
  </si>
  <si>
    <t>FAX</t>
    <phoneticPr fontId="19"/>
  </si>
  <si>
    <t>e-mail</t>
    <phoneticPr fontId="19"/>
  </si>
  <si>
    <t>許可番号２</t>
    <rPh sb="0" eb="4">
      <t>キョカバンゴウ</t>
    </rPh>
    <phoneticPr fontId="19"/>
  </si>
  <si>
    <t>許可番号１</t>
    <rPh sb="0" eb="4">
      <t>キョカバンゴウ</t>
    </rPh>
    <phoneticPr fontId="19"/>
  </si>
  <si>
    <r>
      <t>４　建設業退職金共済制度</t>
    </r>
    <r>
      <rPr>
        <sz val="12"/>
        <rFont val="BIZ UDPゴシック"/>
        <family val="3"/>
        <charset val="128"/>
      </rPr>
      <t>　</t>
    </r>
    <r>
      <rPr>
        <sz val="10"/>
        <color indexed="10"/>
        <rFont val="BIZ UDPゴシック"/>
        <family val="3"/>
        <charset val="128"/>
      </rPr>
      <t>※該当部分を選択</t>
    </r>
    <rPh sb="19" eb="21">
      <t>センタク</t>
    </rPh>
    <phoneticPr fontId="3"/>
  </si>
  <si>
    <t>X2</t>
    <phoneticPr fontId="19"/>
  </si>
  <si>
    <t>Y</t>
    <phoneticPr fontId="19"/>
  </si>
  <si>
    <t>W</t>
    <phoneticPr fontId="19"/>
  </si>
  <si>
    <t>審査基準日</t>
    <rPh sb="0" eb="5">
      <t>シンサキジュンビ</t>
    </rPh>
    <phoneticPr fontId="19"/>
  </si>
  <si>
    <t>業種大分類</t>
    <rPh sb="0" eb="2">
      <t>ギョウシュ</t>
    </rPh>
    <rPh sb="2" eb="5">
      <t>ダイブンルイ</t>
    </rPh>
    <phoneticPr fontId="19"/>
  </si>
  <si>
    <t>業種小分類</t>
    <rPh sb="0" eb="2">
      <t>ギョウシュ</t>
    </rPh>
    <rPh sb="2" eb="5">
      <t>ショウブンルイ</t>
    </rPh>
    <phoneticPr fontId="19"/>
  </si>
  <si>
    <t>希望順位</t>
    <rPh sb="0" eb="4">
      <t>キボウジュンイ</t>
    </rPh>
    <phoneticPr fontId="19"/>
  </si>
  <si>
    <t>完成工事高</t>
    <rPh sb="0" eb="5">
      <t>カンセイコウジダカ</t>
    </rPh>
    <phoneticPr fontId="19"/>
  </si>
  <si>
    <t>基幹
技能者数</t>
  </si>
  <si>
    <t>２級
技術者数</t>
  </si>
  <si>
    <t>その他
技術者数</t>
  </si>
  <si>
    <t>講習受講者数</t>
  </si>
  <si>
    <t>元請完成工事高</t>
    <rPh sb="0" eb="2">
      <t>モトウケ</t>
    </rPh>
    <rPh sb="2" eb="4">
      <t>カンセイ</t>
    </rPh>
    <rPh sb="4" eb="7">
      <t>コウジダカ</t>
    </rPh>
    <phoneticPr fontId="19"/>
  </si>
  <si>
    <t>備考</t>
    <rPh sb="0" eb="2">
      <t>ビコウ</t>
    </rPh>
    <phoneticPr fontId="19"/>
  </si>
  <si>
    <t>株式会社→（株）で記入。　※20文字まで</t>
    <rPh sb="0" eb="2">
      <t>カブシキ</t>
    </rPh>
    <rPh sb="2" eb="4">
      <t>ガイシャ</t>
    </rPh>
    <rPh sb="6" eb="7">
      <t>カブ</t>
    </rPh>
    <rPh sb="9" eb="11">
      <t>キニュウ</t>
    </rPh>
    <rPh sb="16" eb="18">
      <t>モジ</t>
    </rPh>
    <rPh sb="17" eb="18">
      <t>ジ</t>
    </rPh>
    <phoneticPr fontId="19"/>
  </si>
  <si>
    <r>
      <t>建設工事(様式１-１-１～１-１-３)入札参加資格審査申請書
（</t>
    </r>
    <r>
      <rPr>
        <b/>
        <sz val="9.5"/>
        <rFont val="BIZ UDゴシック"/>
        <family val="3"/>
        <charset val="128"/>
      </rPr>
      <t>日付</t>
    </r>
    <r>
      <rPr>
        <sz val="9.5"/>
        <rFont val="BIZ UDゴシック"/>
        <family val="3"/>
        <charset val="128"/>
      </rPr>
      <t>も含め、記入もれはありませんか）</t>
    </r>
    <rPh sb="32" eb="34">
      <t>ヒヅケ</t>
    </rPh>
    <rPh sb="35" eb="36">
      <t>フク</t>
    </rPh>
    <phoneticPr fontId="3"/>
  </si>
  <si>
    <t>債権者登録（口座振替）申請書を作成されてますか</t>
    <rPh sb="15" eb="17">
      <t>サクセイ</t>
    </rPh>
    <phoneticPr fontId="3"/>
  </si>
  <si>
    <t>使用印鑑届の印鑑は実印が押印されていますか</t>
    <rPh sb="0" eb="2">
      <t>シヨウ</t>
    </rPh>
    <rPh sb="2" eb="4">
      <t>インカン</t>
    </rPh>
    <rPh sb="4" eb="5">
      <t>トドケ</t>
    </rPh>
    <rPh sb="6" eb="8">
      <t>インカン</t>
    </rPh>
    <rPh sb="9" eb="11">
      <t>ジツイン</t>
    </rPh>
    <rPh sb="12" eb="14">
      <t>オウイン</t>
    </rPh>
    <phoneticPr fontId="3"/>
  </si>
  <si>
    <t>申請者
（本店（本社））</t>
    <phoneticPr fontId="19" type="halfwidthKatakana"/>
  </si>
  <si>
    <t>受任者
（契約を締結する支店・営業所）</t>
    <phoneticPr fontId="19" type="halfwidthKatakana"/>
  </si>
  <si>
    <t>　　（７）「電話番号」及び「ＦＡＸ番号」欄は、市外局番、局番、番号をそれぞれ「－（ハイフン）」で区切りを入れてください。</t>
    <phoneticPr fontId="19"/>
  </si>
  <si>
    <t>　　（９）「申請書作成者（代行者含む。）」欄は、所属名、担当者名、直通電話番号を記入してください。</t>
    <rPh sb="6" eb="9">
      <t>シンセイショ</t>
    </rPh>
    <rPh sb="9" eb="12">
      <t>サクセイシャ</t>
    </rPh>
    <rPh sb="24" eb="26">
      <t>ショゾク</t>
    </rPh>
    <phoneticPr fontId="3"/>
  </si>
  <si>
    <t>↓（選択）</t>
    <rPh sb="2" eb="4">
      <t>ｾﾝﾀｸ</t>
    </rPh>
    <phoneticPr fontId="19" type="halfwidthKatakana"/>
  </si>
  <si>
    <t>使用印鑑届（兼委任届）</t>
    <rPh sb="0" eb="4">
      <t>シヨウインカン</t>
    </rPh>
    <rPh sb="4" eb="5">
      <t>トドケ</t>
    </rPh>
    <rPh sb="6" eb="7">
      <t>ケン</t>
    </rPh>
    <rPh sb="7" eb="10">
      <t>イニントドケ</t>
    </rPh>
    <phoneticPr fontId="19"/>
  </si>
  <si>
    <t>※（権限を委任する場合）委任欄の記載がされていますか</t>
    <phoneticPr fontId="19"/>
  </si>
  <si>
    <t>カナ登録内容
（半角）</t>
    <rPh sb="2" eb="6">
      <t>トウロクナイヨウ</t>
    </rPh>
    <rPh sb="8" eb="10">
      <t>ハンカク</t>
    </rPh>
    <phoneticPr fontId="19"/>
  </si>
  <si>
    <t>○口座名義人は申請者（委任している場合は受任者も可）を記入してください。
○コード及び口座番号はそれぞれ指定の桁数で記入してください。
例：1234→0001234
○口座名義人は、金融機関のカナ登録内容のとおり記入してください。
例：株式会社ＭＯＭＯＲＩＮ商事　ａｂｃ営業所　所長　桃　林檎郎　⇒　ｶ)ﾓﾓﾘﾝｼﾖｳｼﾞ ABC(ｴｲ
○カナ登録されていない内容は入力不要です。（例の場合、所長以降）
○スペースなども全て半角で記入してください。</t>
    <rPh sb="1" eb="5">
      <t>ｺｳｻﾞﾒｲｷﾞ</t>
    </rPh>
    <rPh sb="5" eb="6">
      <t>ﾆﾝ</t>
    </rPh>
    <rPh sb="7" eb="10">
      <t>ｼﾝｾｲｼｬ</t>
    </rPh>
    <rPh sb="11" eb="13">
      <t>ｲﾆﾝ</t>
    </rPh>
    <rPh sb="17" eb="19">
      <t>ﾊﾞｱｲ</t>
    </rPh>
    <rPh sb="20" eb="23">
      <t>ｼﾞｭﾆﾝｼｬ</t>
    </rPh>
    <rPh sb="24" eb="25">
      <t>ｶ</t>
    </rPh>
    <rPh sb="27" eb="29">
      <t>ｷﾆｭｳ</t>
    </rPh>
    <phoneticPr fontId="19" type="halfwidthKatakana"/>
  </si>
  <si>
    <t>※市使用欄</t>
    <rPh sb="1" eb="5">
      <t>シシヨウラン</t>
    </rPh>
    <phoneticPr fontId="19"/>
  </si>
  <si>
    <t>一次</t>
    <rPh sb="0" eb="2">
      <t>イチジ</t>
    </rPh>
    <phoneticPr fontId="19"/>
  </si>
  <si>
    <t>二次</t>
    <rPh sb="0" eb="2">
      <t>ニジ</t>
    </rPh>
    <phoneticPr fontId="19"/>
  </si>
  <si>
    <t>受付
番号</t>
    <rPh sb="0" eb="2">
      <t>ウケツケ</t>
    </rPh>
    <rPh sb="3" eb="5">
      <t>バンゴウ</t>
    </rPh>
    <phoneticPr fontId="19"/>
  </si>
  <si>
    <t>◎入札参加資格審査申請書チェックリスト（建設工事）</t>
    <phoneticPr fontId="3"/>
  </si>
  <si>
    <t>様式第１－２号（建設工事）</t>
    <phoneticPr fontId="3"/>
  </si>
  <si>
    <t>インボイス</t>
    <phoneticPr fontId="19"/>
  </si>
  <si>
    <t>ハイフン（-）無しで記入</t>
    <rPh sb="7" eb="8">
      <t>ナ</t>
    </rPh>
    <rPh sb="10" eb="12">
      <t>キニュウ</t>
    </rPh>
    <phoneticPr fontId="19"/>
  </si>
  <si>
    <t>※所在地が登記簿が違う場合→</t>
    <rPh sb="1" eb="4">
      <t>ショザイチ</t>
    </rPh>
    <rPh sb="5" eb="8">
      <t>トウキボ</t>
    </rPh>
    <rPh sb="9" eb="10">
      <t>チガ</t>
    </rPh>
    <rPh sb="11" eb="13">
      <t>バアイ</t>
    </rPh>
    <phoneticPr fontId="19"/>
  </si>
  <si>
    <t>代表者役職</t>
    <rPh sb="0" eb="3">
      <t>ダイヒョウシャ</t>
    </rPh>
    <rPh sb="3" eb="5">
      <t>ヤクショク</t>
    </rPh>
    <rPh sb="4" eb="5">
      <t>ショク</t>
    </rPh>
    <phoneticPr fontId="3"/>
  </si>
  <si>
    <t>※個人の場合不要</t>
    <phoneticPr fontId="19"/>
  </si>
  <si>
    <t>電話番号</t>
    <phoneticPr fontId="19"/>
  </si>
  <si>
    <t>ＦＡＸ番号</t>
    <rPh sb="3" eb="5">
      <t>バンゴウ</t>
    </rPh>
    <phoneticPr fontId="19"/>
  </si>
  <si>
    <r>
      <t xml:space="preserve">申請書作成者
</t>
    </r>
    <r>
      <rPr>
        <sz val="12"/>
        <color rgb="FFFF0000"/>
        <rFont val="BIZ UDゴシック"/>
        <family val="3"/>
        <charset val="128"/>
      </rPr>
      <t>※必須事項</t>
    </r>
    <rPh sb="0" eb="3">
      <t>シンセイショ</t>
    </rPh>
    <rPh sb="3" eb="6">
      <t>サクセイシャ</t>
    </rPh>
    <rPh sb="8" eb="12">
      <t>ヒッスジコウ</t>
    </rPh>
    <phoneticPr fontId="3"/>
  </si>
  <si>
    <t>※該当する場合のみ記入してください。</t>
    <rPh sb="1" eb="3">
      <t>ガイトウ</t>
    </rPh>
    <rPh sb="5" eb="7">
      <t>バアイ</t>
    </rPh>
    <rPh sb="9" eb="11">
      <t>キニュウ</t>
    </rPh>
    <phoneticPr fontId="19"/>
  </si>
  <si>
    <t>４ 入札・契約連絡先の登録について</t>
    <rPh sb="2" eb="4">
      <t>ニュウサツ</t>
    </rPh>
    <rPh sb="5" eb="7">
      <t>ケイヤク</t>
    </rPh>
    <rPh sb="7" eb="9">
      <t>レンラク</t>
    </rPh>
    <rPh sb="9" eb="10">
      <t>サキ</t>
    </rPh>
    <rPh sb="11" eb="13">
      <t>トウロク</t>
    </rPh>
    <phoneticPr fontId="3"/>
  </si>
  <si>
    <t>貴市が発注する建設工事にかかる競争入札に参加したいので、指定の書類を添えて入札参加資格の審査を申請します。</t>
    <rPh sb="0" eb="2">
      <t>キシ</t>
    </rPh>
    <rPh sb="3" eb="5">
      <t>ハッチュウ</t>
    </rPh>
    <rPh sb="7" eb="11">
      <t>ケンセツコウジ</t>
    </rPh>
    <rPh sb="15" eb="17">
      <t>キョウソウ</t>
    </rPh>
    <rPh sb="17" eb="19">
      <t>ニュウサツ</t>
    </rPh>
    <rPh sb="20" eb="22">
      <t>サンカ</t>
    </rPh>
    <rPh sb="28" eb="30">
      <t>シテイ</t>
    </rPh>
    <rPh sb="31" eb="33">
      <t>ショルイ</t>
    </rPh>
    <rPh sb="34" eb="35">
      <t>ソ</t>
    </rPh>
    <rPh sb="37" eb="39">
      <t>ニュウサツ</t>
    </rPh>
    <rPh sb="39" eb="41">
      <t>サンカ</t>
    </rPh>
    <rPh sb="41" eb="43">
      <t>シカク</t>
    </rPh>
    <rPh sb="44" eb="46">
      <t>シンサ</t>
    </rPh>
    <rPh sb="47" eb="49">
      <t>シンセイ</t>
    </rPh>
    <phoneticPr fontId="3"/>
  </si>
  <si>
    <t>種別</t>
    <rPh sb="0" eb="2">
      <t>シュベツ</t>
    </rPh>
    <phoneticPr fontId="19"/>
  </si>
  <si>
    <t>登録番号</t>
  </si>
  <si>
    <t>債権債務者名上段</t>
  </si>
  <si>
    <t>債権債務者名下段</t>
  </si>
  <si>
    <t>債権債務者名カナ</t>
  </si>
  <si>
    <t>代表者肩書</t>
  </si>
  <si>
    <t>代表者名</t>
  </si>
  <si>
    <t>住所１</t>
  </si>
  <si>
    <t>住所２</t>
  </si>
  <si>
    <t>口座識別</t>
  </si>
  <si>
    <t>銀行コード</t>
  </si>
  <si>
    <t>金融機関名</t>
  </si>
  <si>
    <t>本支店コード</t>
  </si>
  <si>
    <t>店舗名</t>
  </si>
  <si>
    <t>預金種目</t>
  </si>
  <si>
    <t>預金種目名称</t>
  </si>
  <si>
    <t>口座番号</t>
  </si>
  <si>
    <t>口座名義人</t>
  </si>
  <si>
    <t>区分</t>
  </si>
  <si>
    <t>建設工事入札参加資格審査申請書（兼入力表）</t>
    <rPh sb="0" eb="2">
      <t>ケンセツ</t>
    </rPh>
    <rPh sb="2" eb="4">
      <t>コウジ</t>
    </rPh>
    <rPh sb="4" eb="6">
      <t>ニュウサツ</t>
    </rPh>
    <rPh sb="6" eb="8">
      <t>サンカ</t>
    </rPh>
    <rPh sb="8" eb="10">
      <t>シカク</t>
    </rPh>
    <rPh sb="10" eb="12">
      <t>シンサ</t>
    </rPh>
    <rPh sb="12" eb="15">
      <t>シンセイショ</t>
    </rPh>
    <rPh sb="16" eb="17">
      <t>ケン</t>
    </rPh>
    <rPh sb="17" eb="19">
      <t>ニュウリョク</t>
    </rPh>
    <rPh sb="19" eb="20">
      <t>ヒョウ</t>
    </rPh>
    <phoneticPr fontId="3"/>
  </si>
  <si>
    <r>
      <t xml:space="preserve">３ 連絡先として登録する事業所
</t>
    </r>
    <r>
      <rPr>
        <sz val="9"/>
        <color rgb="FFFF0000"/>
        <rFont val="BIZ UDゴシック"/>
        <family val="3"/>
        <charset val="128"/>
      </rPr>
      <t>・上記１、２以外に事業所を置き連絡先として登録する場合</t>
    </r>
    <rPh sb="17" eb="19">
      <t>ジョウキ</t>
    </rPh>
    <phoneticPr fontId="3"/>
  </si>
  <si>
    <t>４ 入札・契約連絡先</t>
    <rPh sb="2" eb="4">
      <t>ニュウサツ</t>
    </rPh>
    <rPh sb="5" eb="7">
      <t>ケイヤク</t>
    </rPh>
    <rPh sb="7" eb="10">
      <t>レンラクサキ</t>
    </rPh>
    <phoneticPr fontId="19"/>
  </si>
  <si>
    <t>※必須事項</t>
    <phoneticPr fontId="19"/>
  </si>
  <si>
    <t>（１）「郵便番号」欄は、必ず７桁の番号を記入してください。</t>
    <phoneticPr fontId="19"/>
  </si>
  <si>
    <t>（２）「所在地」欄は、主たる営業所の住所を都道府県から記入し、「一丁目３番１号」等と記入し、「１－（ハイフン）３－１」等と略しては記載しないでください。</t>
    <phoneticPr fontId="19"/>
  </si>
  <si>
    <t>（３）「商号又は名称のフリガナ」欄は、カタカナで記入し、カブシキガイシャ等の法人の組織名は省略してください。</t>
    <phoneticPr fontId="19"/>
  </si>
  <si>
    <t>（４）「商号又は名称」欄の法人の組織名の表現は、次の略号を使用してください。</t>
    <rPh sb="24" eb="25">
      <t>ツギ</t>
    </rPh>
    <rPh sb="26" eb="28">
      <t>リャクゴウ</t>
    </rPh>
    <rPh sb="29" eb="31">
      <t>シヨウ</t>
    </rPh>
    <phoneticPr fontId="19"/>
  </si>
  <si>
    <t>上記申請書（本店（本社））の記入上の注意を参考に記入してください。</t>
    <rPh sb="0" eb="2">
      <t>ジョウキ</t>
    </rPh>
    <rPh sb="2" eb="4">
      <t>シンセイ</t>
    </rPh>
    <rPh sb="4" eb="5">
      <t>ショ</t>
    </rPh>
    <rPh sb="6" eb="8">
      <t>ホンテン</t>
    </rPh>
    <rPh sb="9" eb="11">
      <t>ホンシャ</t>
    </rPh>
    <rPh sb="14" eb="16">
      <t>キニュウ</t>
    </rPh>
    <rPh sb="16" eb="17">
      <t>ジョウ</t>
    </rPh>
    <rPh sb="18" eb="20">
      <t>チュウイ</t>
    </rPh>
    <rPh sb="21" eb="23">
      <t>サンコウ</t>
    </rPh>
    <rPh sb="24" eb="26">
      <t>キニュウ</t>
    </rPh>
    <phoneticPr fontId="19"/>
  </si>
  <si>
    <t>（例）「本社」の所在地は東京、受任者「支店」の所在地は仙台市で、福島市内に置く「営業所」を連絡先事業所として登録する場合です。</t>
    <rPh sb="48" eb="51">
      <t>ジギョウショ</t>
    </rPh>
    <rPh sb="54" eb="56">
      <t>トウロク</t>
    </rPh>
    <phoneticPr fontId="19"/>
  </si>
  <si>
    <t>（５）「代表者職氏名」欄のうち（役職）欄は、契約書や見積書などで通常使用している役職名を正確に記入してください。また、（氏名）欄は姓と名の間を１文字あけてください。登録が違う場合、契約や支払いが出来なくなる場合がありますのでご注意ください。</t>
    <rPh sb="22" eb="25">
      <t>ケイヤクショ</t>
    </rPh>
    <rPh sb="26" eb="29">
      <t>ミツモリショ</t>
    </rPh>
    <rPh sb="32" eb="34">
      <t>ツウジョウ</t>
    </rPh>
    <rPh sb="34" eb="36">
      <t>シヨウ</t>
    </rPh>
    <rPh sb="40" eb="43">
      <t>ヤクショクメイ</t>
    </rPh>
    <rPh sb="44" eb="46">
      <t>セイカク</t>
    </rPh>
    <rPh sb="47" eb="49">
      <t>キニュウ</t>
    </rPh>
    <phoneticPr fontId="3"/>
  </si>
  <si>
    <r>
      <t>　　　　株式会社＝（株）、有限会社＝（有）、合資会社＝（資）、</t>
    </r>
    <r>
      <rPr>
        <sz val="10.5"/>
        <color indexed="10"/>
        <rFont val="BIZ UDゴシック"/>
        <family val="3"/>
        <charset val="128"/>
      </rPr>
      <t>公益社団法人＝（公社）、公益財団法人＝（公財）、一般社団法人＝（一社）、一般財団法人＝（一財）</t>
    </r>
    <rPh sb="31" eb="33">
      <t>コウエキ</t>
    </rPh>
    <rPh sb="33" eb="35">
      <t>シャダン</t>
    </rPh>
    <rPh sb="35" eb="37">
      <t>ホウジン</t>
    </rPh>
    <rPh sb="39" eb="40">
      <t>コウ</t>
    </rPh>
    <rPh sb="40" eb="41">
      <t>シャ</t>
    </rPh>
    <rPh sb="43" eb="45">
      <t>コウエキ</t>
    </rPh>
    <rPh sb="45" eb="47">
      <t>ザイダン</t>
    </rPh>
    <rPh sb="47" eb="49">
      <t>ホウジン</t>
    </rPh>
    <rPh sb="51" eb="52">
      <t>コウ</t>
    </rPh>
    <rPh sb="52" eb="53">
      <t>ザイ</t>
    </rPh>
    <rPh sb="55" eb="57">
      <t>イッパン</t>
    </rPh>
    <rPh sb="57" eb="59">
      <t>シャダン</t>
    </rPh>
    <rPh sb="59" eb="61">
      <t>ホウジン</t>
    </rPh>
    <rPh sb="63" eb="64">
      <t>イチ</t>
    </rPh>
    <rPh sb="64" eb="65">
      <t>シャ</t>
    </rPh>
    <rPh sb="67" eb="69">
      <t>イッパン</t>
    </rPh>
    <rPh sb="69" eb="71">
      <t>ザイダン</t>
    </rPh>
    <rPh sb="71" eb="73">
      <t>ホウジン</t>
    </rPh>
    <rPh sb="75" eb="76">
      <t>イチ</t>
    </rPh>
    <rPh sb="76" eb="77">
      <t>ザイ</t>
    </rPh>
    <phoneticPr fontId="3"/>
  </si>
  <si>
    <t>　　　なお、行政書士が作成した場合は、所属名に「行政書士」の職名を付して記載してください。</t>
    <phoneticPr fontId="19"/>
  </si>
  <si>
    <t>様式第１-１-１号</t>
    <phoneticPr fontId="3"/>
  </si>
  <si>
    <t>↓継続の場合記入、新規は不要。</t>
    <phoneticPr fontId="19"/>
  </si>
  <si>
    <t>・「建設業新分野進出企業認定及び建設業新分野進出優良企業表彰の認証又は表彰」を受けている場合その証明書類がありますか
・「次世代育成支援に取り組む企業に対して行う認証」を取得している場合その証明書類がありますか
・「新卒者雇用」がある場合その証明書類がありますか
（市内業者のみ）</t>
    <rPh sb="3" eb="4">
      <t>エン</t>
    </rPh>
    <rPh sb="4" eb="6">
      <t>キッテ</t>
    </rPh>
    <rPh sb="6" eb="8">
      <t>テンプ</t>
    </rPh>
    <rPh sb="8" eb="11">
      <t>ヘンシンヨウ</t>
    </rPh>
    <rPh sb="11" eb="13">
      <t>フウトウ</t>
    </rPh>
    <rPh sb="14" eb="15">
      <t>チョウ</t>
    </rPh>
    <rPh sb="16" eb="18">
      <t>フウトウ</t>
    </rPh>
    <rPh sb="27" eb="29">
      <t>ヘンシン</t>
    </rPh>
    <rPh sb="29" eb="30">
      <t>サキ</t>
    </rPh>
    <rPh sb="30" eb="32">
      <t>ジュウショ</t>
    </rPh>
    <rPh sb="33" eb="35">
      <t>シメイ</t>
    </rPh>
    <rPh sb="36" eb="38">
      <t>キサイ</t>
    </rPh>
    <rPh sb="62" eb="64">
      <t>ホウジン</t>
    </rPh>
    <rPh sb="65" eb="67">
      <t>バアイ</t>
    </rPh>
    <rPh sb="68" eb="70">
      <t>オンチュウ</t>
    </rPh>
    <rPh sb="72" eb="74">
      <t>コジン</t>
    </rPh>
    <rPh sb="75" eb="77">
      <t>バアイ</t>
    </rPh>
    <rPh sb="78" eb="79">
      <t>サマ</t>
    </rPh>
    <rPh sb="84" eb="86">
      <t>メイキ</t>
    </rPh>
    <phoneticPr fontId="46"/>
  </si>
  <si>
    <r>
      <t>５ 資格審査を希望する工種の平均完成工事高記入欄　</t>
    </r>
    <r>
      <rPr>
        <sz val="12"/>
        <rFont val="BIZ UDゴシック"/>
        <family val="3"/>
        <charset val="128"/>
      </rPr>
      <t>※様式1-10-1、1-10-2、1-4から転記されます。</t>
    </r>
    <rPh sb="2" eb="4">
      <t>シカク</t>
    </rPh>
    <rPh sb="4" eb="6">
      <t>シンサ</t>
    </rPh>
    <rPh sb="7" eb="9">
      <t>キボウ</t>
    </rPh>
    <rPh sb="11" eb="13">
      <t>コウシュ</t>
    </rPh>
    <rPh sb="14" eb="16">
      <t>ヘイキン</t>
    </rPh>
    <rPh sb="16" eb="18">
      <t>カンセイ</t>
    </rPh>
    <rPh sb="18" eb="20">
      <t>コウジ</t>
    </rPh>
    <rPh sb="20" eb="21">
      <t>ダカ</t>
    </rPh>
    <rPh sb="21" eb="23">
      <t>キニュウ</t>
    </rPh>
    <rPh sb="23" eb="24">
      <t>ラン</t>
    </rPh>
    <phoneticPr fontId="3"/>
  </si>
  <si>
    <t>１・２</t>
  </si>
  <si>
    <t>提出書類は順番に綴じられていますか</t>
    <phoneticPr fontId="3"/>
  </si>
  <si>
    <t>建設業許可申請様式第八号専任技術者証明書の写し
（市内業者・準市内業者のみ）</t>
    <phoneticPr fontId="3"/>
  </si>
  <si>
    <t>建設業法に基づく許可通知書（写し）はありますか</t>
    <rPh sb="0" eb="3">
      <t>ケンセツギョウ</t>
    </rPh>
    <rPh sb="3" eb="4">
      <t>ホウ</t>
    </rPh>
    <rPh sb="5" eb="6">
      <t>モト</t>
    </rPh>
    <rPh sb="8" eb="10">
      <t>キョカ</t>
    </rPh>
    <rPh sb="10" eb="13">
      <t>ツウチショ</t>
    </rPh>
    <rPh sb="14" eb="15">
      <t>ウツ</t>
    </rPh>
    <phoneticPr fontId="3"/>
  </si>
  <si>
    <t>様式第１－３号</t>
    <phoneticPr fontId="3"/>
  </si>
  <si>
    <t>計</t>
    <rPh sb="0" eb="1">
      <t>ケイ</t>
    </rPh>
    <phoneticPr fontId="19"/>
  </si>
  <si>
    <t xml:space="preserve">      所在地の住所が登記簿と違う場合、所在地の住所を上段、登記簿の住所を下段に記入してください。</t>
    <rPh sb="6" eb="9">
      <t>ショザイチ</t>
    </rPh>
    <rPh sb="10" eb="12">
      <t>ジュウショ</t>
    </rPh>
    <rPh sb="13" eb="16">
      <t>トウキボ</t>
    </rPh>
    <rPh sb="17" eb="18">
      <t>チガ</t>
    </rPh>
    <rPh sb="19" eb="21">
      <t>バアイ</t>
    </rPh>
    <phoneticPr fontId="19"/>
  </si>
  <si>
    <t>営業所名</t>
    <rPh sb="0" eb="3">
      <t>エイギョウショ</t>
    </rPh>
    <rPh sb="3" eb="4">
      <t>メイ</t>
    </rPh>
    <phoneticPr fontId="19"/>
  </si>
  <si>
    <t>営業所住所</t>
    <rPh sb="0" eb="3">
      <t>エイギョウショ</t>
    </rPh>
    <rPh sb="3" eb="5">
      <t>ジュウショ</t>
    </rPh>
    <phoneticPr fontId="19"/>
  </si>
  <si>
    <r>
      <rPr>
        <sz val="10.5"/>
        <color rgb="FFFF0000"/>
        <rFont val="BIZ UDゴシック"/>
        <family val="3"/>
        <charset val="128"/>
      </rPr>
      <t>委任する場合は２受任者、連絡先を登録する場合は３連絡先</t>
    </r>
    <r>
      <rPr>
        <sz val="10.5"/>
        <rFont val="BIZ UDゴシック"/>
        <family val="3"/>
        <charset val="128"/>
      </rPr>
      <t>の電話番号及びＦＡＸ番号を記入してください。</t>
    </r>
    <rPh sb="0" eb="2">
      <t>イニン</t>
    </rPh>
    <rPh sb="4" eb="6">
      <t>バアイ</t>
    </rPh>
    <rPh sb="8" eb="11">
      <t>ジュニンシャ</t>
    </rPh>
    <rPh sb="12" eb="14">
      <t>レンラク</t>
    </rPh>
    <rPh sb="14" eb="15">
      <t>サキ</t>
    </rPh>
    <rPh sb="16" eb="18">
      <t>トウロク</t>
    </rPh>
    <rPh sb="20" eb="22">
      <t>バアイ</t>
    </rPh>
    <rPh sb="24" eb="27">
      <t>レンラクサキ</t>
    </rPh>
    <rPh sb="28" eb="32">
      <t>デンワバンゴウ</t>
    </rPh>
    <rPh sb="32" eb="33">
      <t>オヨ</t>
    </rPh>
    <rPh sb="37" eb="39">
      <t>バンゴウ</t>
    </rPh>
    <rPh sb="40" eb="42">
      <t>キニュウ</t>
    </rPh>
    <phoneticPr fontId="19"/>
  </si>
  <si>
    <r>
      <rPr>
        <sz val="10.5"/>
        <color rgb="FFFF0000"/>
        <rFont val="BIZ UDゴシック"/>
        <family val="3"/>
        <charset val="128"/>
      </rPr>
      <t>入札の案内及び発注等の連絡先</t>
    </r>
    <r>
      <rPr>
        <sz val="10.5"/>
        <rFont val="BIZ UDゴシック"/>
        <family val="3"/>
        <charset val="128"/>
      </rPr>
      <t>を記入してください。</t>
    </r>
    <rPh sb="0" eb="2">
      <t>ニュウサツ</t>
    </rPh>
    <rPh sb="3" eb="5">
      <t>アンナイ</t>
    </rPh>
    <rPh sb="5" eb="6">
      <t>オヨ</t>
    </rPh>
    <rPh sb="7" eb="9">
      <t>ハッチュウ</t>
    </rPh>
    <rPh sb="9" eb="10">
      <t>トウ</t>
    </rPh>
    <rPh sb="11" eb="13">
      <t>レンラク</t>
    </rPh>
    <rPh sb="13" eb="14">
      <t>サキ</t>
    </rPh>
    <rPh sb="15" eb="17">
      <t>キニュウ</t>
    </rPh>
    <phoneticPr fontId="19"/>
  </si>
  <si>
    <t>完成工事高</t>
    <rPh sb="0" eb="4">
      <t>カンセイコウジ</t>
    </rPh>
    <rPh sb="4" eb="5">
      <t>ダカ</t>
    </rPh>
    <phoneticPr fontId="19"/>
  </si>
  <si>
    <t>元請工事高</t>
    <rPh sb="0" eb="2">
      <t>モトウケ</t>
    </rPh>
    <rPh sb="2" eb="5">
      <t>コウジダカ</t>
    </rPh>
    <phoneticPr fontId="19"/>
  </si>
  <si>
    <t>監補</t>
    <rPh sb="0" eb="1">
      <t>カン</t>
    </rPh>
    <rPh sb="1" eb="2">
      <t>ホ</t>
    </rPh>
    <phoneticPr fontId="3"/>
  </si>
  <si>
    <t>監補</t>
    <phoneticPr fontId="3"/>
  </si>
  <si>
    <r>
      <rPr>
        <sz val="12"/>
        <rFont val="BIZ UDゴシック"/>
        <family val="3"/>
        <charset val="128"/>
      </rPr>
      <t>委任なし　・　委任あり</t>
    </r>
    <r>
      <rPr>
        <sz val="11"/>
        <rFont val="BIZ UDゴシック"/>
        <family val="3"/>
        <charset val="128"/>
      </rPr>
      <t>　</t>
    </r>
    <r>
      <rPr>
        <sz val="9"/>
        <rFont val="BIZ UDゴシック"/>
        <family val="3"/>
        <charset val="128"/>
      </rPr>
      <t>（選択してください）</t>
    </r>
    <rPh sb="7" eb="9">
      <t>イニン</t>
    </rPh>
    <rPh sb="13" eb="15">
      <t>センタク</t>
    </rPh>
    <phoneticPr fontId="19"/>
  </si>
  <si>
    <t>委任しない場合は、１申請者の連絡先または３連絡先事業所、</t>
    <rPh sb="0" eb="2">
      <t>イニン</t>
    </rPh>
    <rPh sb="5" eb="7">
      <t>バアイ</t>
    </rPh>
    <rPh sb="10" eb="13">
      <t>シンセイシャ</t>
    </rPh>
    <rPh sb="14" eb="16">
      <t>レンラク</t>
    </rPh>
    <rPh sb="16" eb="17">
      <t>サキ</t>
    </rPh>
    <rPh sb="21" eb="24">
      <t>レンラクサキ</t>
    </rPh>
    <rPh sb="24" eb="27">
      <t>ジギョウショ</t>
    </rPh>
    <phoneticPr fontId="19"/>
  </si>
  <si>
    <t>委任する場合は、２受任者または３連絡先事業所を記入してください。</t>
    <phoneticPr fontId="19"/>
  </si>
  <si>
    <t>※</t>
    <phoneticPr fontId="19"/>
  </si>
  <si>
    <r>
      <t xml:space="preserve">預金種別
</t>
    </r>
    <r>
      <rPr>
        <sz val="11"/>
        <rFont val="BIZ UDゴシック"/>
        <family val="3"/>
        <charset val="128"/>
      </rPr>
      <t>（普通or当座）</t>
    </r>
    <rPh sb="0" eb="4">
      <t>ヨキンシュベツ</t>
    </rPh>
    <rPh sb="6" eb="8">
      <t>フツウ</t>
    </rPh>
    <rPh sb="10" eb="12">
      <t>トウザ</t>
    </rPh>
    <phoneticPr fontId="19"/>
  </si>
  <si>
    <r>
      <t xml:space="preserve">平均年種別
</t>
    </r>
    <r>
      <rPr>
        <sz val="11"/>
        <color rgb="FFFF0000"/>
        <rFont val="BIZ UDゴシック"/>
        <family val="3"/>
        <charset val="128"/>
      </rPr>
      <t>※該当を選択</t>
    </r>
    <rPh sb="0" eb="2">
      <t>ヘイキン</t>
    </rPh>
    <rPh sb="2" eb="3">
      <t>ネン</t>
    </rPh>
    <rPh sb="3" eb="5">
      <t>シュベツ</t>
    </rPh>
    <rPh sb="7" eb="9">
      <t>ガイトウ</t>
    </rPh>
    <rPh sb="10" eb="12">
      <t>センタク</t>
    </rPh>
    <phoneticPr fontId="19"/>
  </si>
  <si>
    <t>自己資本額
及び利益額評点</t>
    <phoneticPr fontId="19"/>
  </si>
  <si>
    <t>その他の審査項目
（社会性等）評点</t>
    <phoneticPr fontId="19"/>
  </si>
  <si>
    <t>(Ｘ２)</t>
    <phoneticPr fontId="19"/>
  </si>
  <si>
    <t>２年・３年</t>
    <phoneticPr fontId="19"/>
  </si>
  <si>
    <t>７</t>
    <phoneticPr fontId="19"/>
  </si>
  <si>
    <r>
      <t xml:space="preserve">私は、次の者を代理人と定め、下記のとおり権限を委任します。
</t>
    </r>
    <r>
      <rPr>
        <sz val="9"/>
        <rFont val="BIZ UDゴシック"/>
        <family val="3"/>
        <charset val="128"/>
      </rPr>
      <t>委任期間　令和８年４月１日から令和９年３月３１日</t>
    </r>
    <rPh sb="36" eb="37">
      <t>ワ</t>
    </rPh>
    <phoneticPr fontId="19"/>
  </si>
  <si>
    <r>
      <t>　　（８） 本店（本社）以外と契約を締結する委任行為がある場合の</t>
    </r>
    <r>
      <rPr>
        <sz val="10.5"/>
        <color indexed="10"/>
        <rFont val="BIZ UDゴシック"/>
        <family val="3"/>
        <charset val="128"/>
      </rPr>
      <t>委任期間は、令和８年４月１日から令和９年３月３１日まで</t>
    </r>
    <r>
      <rPr>
        <sz val="10.5"/>
        <rFont val="BIZ UDゴシック"/>
        <family val="3"/>
        <charset val="128"/>
      </rPr>
      <t>です。</t>
    </r>
    <rPh sb="6" eb="8">
      <t>ホンテン</t>
    </rPh>
    <rPh sb="9" eb="11">
      <t>ホンシャ</t>
    </rPh>
    <rPh sb="12" eb="14">
      <t>イガイ</t>
    </rPh>
    <rPh sb="15" eb="17">
      <t>ケイヤク</t>
    </rPh>
    <rPh sb="18" eb="20">
      <t>テイケツ</t>
    </rPh>
    <rPh sb="22" eb="24">
      <t>イニン</t>
    </rPh>
    <rPh sb="24" eb="26">
      <t>コウイ</t>
    </rPh>
    <rPh sb="38" eb="40">
      <t>レイワ</t>
    </rPh>
    <rPh sb="48" eb="50">
      <t>レイワ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</si>
</sst>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name val="ＭＳ Ｐ明朝"/>
      <family val="1"/>
      <charset val="128"/>
    </font>
    <font>
      <sz val="11"/>
      <name val="ＭＳ Ｐゴシック"/>
      <family val="3"/>
      <charset val="128"/>
    </font>
    <font>
      <sz val="11"/>
      <name val="ＭＳ Ｐゴシック"/>
      <family val="3"/>
      <charset val="128"/>
    </font>
    <font>
      <sz val="6"/>
      <name val="ＭＳ Ｐゴシック"/>
      <family val="3"/>
      <charset val="128"/>
    </font>
    <font>
      <sz val="12"/>
      <name val="BIZ UDゴシック"/>
      <family val="3"/>
      <charset val="128"/>
    </font>
    <font>
      <sz val="11"/>
      <name val="BIZ UDゴシック"/>
      <family val="3"/>
      <charset val="128"/>
    </font>
    <font>
      <b/>
      <sz val="16"/>
      <name val="BIZ UDゴシック"/>
      <family val="3"/>
      <charset val="128"/>
    </font>
    <font>
      <sz val="24"/>
      <name val="BIZ UDゴシック"/>
      <family val="3"/>
      <charset val="128"/>
    </font>
    <font>
      <sz val="18"/>
      <name val="BIZ UDゴシック"/>
      <family val="3"/>
      <charset val="128"/>
    </font>
    <font>
      <sz val="10"/>
      <name val="BIZ UDゴシック"/>
      <family val="3"/>
      <charset val="128"/>
    </font>
    <font>
      <sz val="14"/>
      <name val="BIZ UDゴシック"/>
      <family val="3"/>
      <charset val="128"/>
    </font>
    <font>
      <b/>
      <sz val="18"/>
      <name val="BIZ UDゴシック"/>
      <family val="3"/>
      <charset val="128"/>
    </font>
    <font>
      <sz val="9.5"/>
      <name val="BIZ UDゴシック"/>
      <family val="3"/>
      <charset val="128"/>
    </font>
    <font>
      <sz val="16"/>
      <name val="BIZ UDゴシック"/>
      <family val="3"/>
      <charset val="128"/>
    </font>
    <font>
      <sz val="8"/>
      <name val="BIZ UDゴシック"/>
      <family val="3"/>
      <charset val="128"/>
    </font>
    <font>
      <sz val="20"/>
      <name val="BIZ UDゴシック"/>
      <family val="3"/>
      <charset val="128"/>
    </font>
    <font>
      <sz val="10.5"/>
      <name val="BIZ UDゴシック"/>
      <family val="3"/>
      <charset val="128"/>
    </font>
    <font>
      <u/>
      <sz val="11"/>
      <name val="BIZ UDゴシック"/>
      <family val="3"/>
      <charset val="128"/>
    </font>
    <font>
      <b/>
      <sz val="11"/>
      <name val="BIZ UDゴシック"/>
      <family val="3"/>
      <charset val="128"/>
    </font>
    <font>
      <sz val="6"/>
      <name val="ＭＳ Ｐ明朝"/>
      <family val="1"/>
      <charset val="128"/>
    </font>
    <font>
      <b/>
      <sz val="12"/>
      <name val="BIZ UDゴシック"/>
      <family val="3"/>
      <charset val="128"/>
    </font>
    <font>
      <sz val="12"/>
      <name val="ＭＳ ゴシック"/>
      <family val="3"/>
      <charset val="128"/>
    </font>
    <font>
      <u/>
      <sz val="12"/>
      <name val="BIZ UDゴシック"/>
      <family val="3"/>
      <charset val="128"/>
    </font>
    <font>
      <b/>
      <sz val="14"/>
      <name val="BIZ UDゴシック"/>
      <family val="3"/>
      <charset val="128"/>
    </font>
    <font>
      <sz val="9"/>
      <name val="BIZ UDゴシック"/>
      <family val="3"/>
      <charset val="128"/>
    </font>
    <font>
      <b/>
      <sz val="18"/>
      <color indexed="10"/>
      <name val="BIZ UDゴシック"/>
      <family val="3"/>
      <charset val="128"/>
    </font>
    <font>
      <i/>
      <sz val="16"/>
      <name val="BIZ UDゴシック"/>
      <family val="3"/>
      <charset val="128"/>
    </font>
    <font>
      <i/>
      <sz val="16"/>
      <color indexed="8"/>
      <name val="BIZ UDゴシック"/>
      <family val="3"/>
      <charset val="128"/>
    </font>
    <font>
      <sz val="11"/>
      <color indexed="8"/>
      <name val="BIZ UDゴシック"/>
      <family val="3"/>
      <charset val="128"/>
    </font>
    <font>
      <sz val="13"/>
      <name val="BIZ UDゴシック"/>
      <family val="3"/>
      <charset val="128"/>
    </font>
    <font>
      <u/>
      <sz val="14"/>
      <name val="BIZ UDゴシック"/>
      <family val="3"/>
      <charset val="128"/>
    </font>
    <font>
      <b/>
      <u/>
      <sz val="14"/>
      <name val="BIZ UDゴシック"/>
      <family val="3"/>
      <charset val="128"/>
    </font>
    <font>
      <b/>
      <u/>
      <sz val="14"/>
      <color indexed="10"/>
      <name val="BIZ UDゴシック"/>
      <family val="3"/>
      <charset val="128"/>
    </font>
    <font>
      <u/>
      <sz val="14"/>
      <color indexed="10"/>
      <name val="BIZ UDゴシック"/>
      <family val="3"/>
      <charset val="128"/>
    </font>
    <font>
      <sz val="14"/>
      <color indexed="10"/>
      <name val="BIZ UDゴシック"/>
      <family val="3"/>
      <charset val="128"/>
    </font>
    <font>
      <b/>
      <u/>
      <sz val="11"/>
      <color indexed="10"/>
      <name val="BIZ UDゴシック"/>
      <family val="3"/>
      <charset val="128"/>
    </font>
    <font>
      <sz val="24"/>
      <color indexed="8"/>
      <name val="BIZ UDゴシック"/>
      <family val="3"/>
      <charset val="128"/>
    </font>
    <font>
      <b/>
      <sz val="10"/>
      <name val="BIZ UDゴシック"/>
      <family val="3"/>
      <charset val="128"/>
    </font>
    <font>
      <b/>
      <u/>
      <sz val="12"/>
      <color indexed="10"/>
      <name val="BIZ UDゴシック"/>
      <family val="3"/>
      <charset val="128"/>
    </font>
    <font>
      <sz val="20"/>
      <color indexed="10"/>
      <name val="BIZ UDゴシック"/>
      <family val="3"/>
      <charset val="128"/>
    </font>
    <font>
      <sz val="9"/>
      <color indexed="10"/>
      <name val="BIZ UDゴシック"/>
      <family val="3"/>
      <charset val="128"/>
    </font>
    <font>
      <sz val="11"/>
      <name val="BIZ UDPゴシック"/>
      <family val="3"/>
      <charset val="128"/>
    </font>
    <font>
      <sz val="12"/>
      <name val="BIZ UDPゴシック"/>
      <family val="3"/>
      <charset val="128"/>
    </font>
    <font>
      <sz val="10"/>
      <name val="BIZ UDPゴシック"/>
      <family val="3"/>
      <charset val="128"/>
    </font>
    <font>
      <sz val="11"/>
      <name val="ＭＳ ゴシック"/>
      <family val="3"/>
      <charset val="128"/>
    </font>
    <font>
      <b/>
      <sz val="9.5"/>
      <name val="BIZ UDゴシック"/>
      <family val="3"/>
      <charset val="128"/>
    </font>
    <font>
      <sz val="10"/>
      <name val="ＭＳ Ｐゴシック"/>
      <family val="3"/>
      <charset val="128"/>
    </font>
    <font>
      <sz val="9"/>
      <color indexed="8"/>
      <name val="BIZ UDゴシック"/>
      <family val="3"/>
      <charset val="128"/>
    </font>
    <font>
      <sz val="14"/>
      <name val="BIZ UDPゴシック"/>
      <family val="3"/>
      <charset val="128"/>
    </font>
    <font>
      <sz val="10"/>
      <color indexed="10"/>
      <name val="BIZ UDPゴシック"/>
      <family val="3"/>
      <charset val="128"/>
    </font>
    <font>
      <b/>
      <sz val="12"/>
      <name val="BIZ UDPゴシック"/>
      <family val="3"/>
      <charset val="128"/>
    </font>
    <font>
      <b/>
      <sz val="11"/>
      <color indexed="10"/>
      <name val="BIZ UDPゴシック"/>
      <family val="3"/>
      <charset val="128"/>
    </font>
    <font>
      <sz val="11"/>
      <color indexed="10"/>
      <name val="BIZ UDPゴシック"/>
      <family val="3"/>
      <charset val="128"/>
    </font>
    <font>
      <sz val="9"/>
      <name val="BIZ UDPゴシック"/>
      <family val="3"/>
      <charset val="128"/>
    </font>
    <font>
      <b/>
      <u/>
      <sz val="16"/>
      <color rgb="FFFF0000"/>
      <name val="BIZ UDゴシック"/>
      <family val="3"/>
      <charset val="128"/>
    </font>
    <font>
      <sz val="10"/>
      <color rgb="FF0070C0"/>
      <name val="BIZ UDゴシック"/>
      <family val="3"/>
      <charset val="128"/>
    </font>
    <font>
      <sz val="12"/>
      <color theme="0"/>
      <name val="BIZ UDゴシック"/>
      <family val="3"/>
      <charset val="128"/>
    </font>
    <font>
      <b/>
      <sz val="18"/>
      <color rgb="FFFF0000"/>
      <name val="BIZ UDゴシック"/>
      <family val="3"/>
      <charset val="128"/>
    </font>
    <font>
      <sz val="9"/>
      <color rgb="FF0070C0"/>
      <name val="BIZ UDゴシック"/>
      <family val="3"/>
      <charset val="128"/>
    </font>
    <font>
      <sz val="10"/>
      <color rgb="FFFF0000"/>
      <name val="BIZ UDゴシック"/>
      <family val="3"/>
      <charset val="128"/>
    </font>
    <font>
      <sz val="12"/>
      <color rgb="FF0070C0"/>
      <name val="BIZ UDゴシック"/>
      <family val="3"/>
      <charset val="128"/>
    </font>
    <font>
      <sz val="18"/>
      <color theme="0" tint="-0.34998626667073579"/>
      <name val="BIZ UDゴシック"/>
      <family val="3"/>
      <charset val="128"/>
    </font>
    <font>
      <sz val="11"/>
      <color rgb="FF0070C0"/>
      <name val="BIZ UDゴシック"/>
      <family val="3"/>
      <charset val="128"/>
    </font>
    <font>
      <sz val="11"/>
      <color rgb="FFFF0000"/>
      <name val="BIZ UDゴシック"/>
      <family val="3"/>
      <charset val="128"/>
    </font>
    <font>
      <sz val="11"/>
      <color rgb="FFFF0000"/>
      <name val="BIZ UDPゴシック"/>
      <family val="3"/>
      <charset val="128"/>
    </font>
    <font>
      <sz val="9"/>
      <color rgb="FF0070C0"/>
      <name val="BIZ UDPゴシック"/>
      <family val="3"/>
      <charset val="128"/>
    </font>
    <font>
      <sz val="10"/>
      <color rgb="FFFF0000"/>
      <name val="BIZ UDPゴシック"/>
      <family val="3"/>
      <charset val="128"/>
    </font>
    <font>
      <sz val="12"/>
      <color rgb="FFFF0000"/>
      <name val="BIZ UDゴシック"/>
      <family val="3"/>
      <charset val="128"/>
    </font>
    <font>
      <sz val="11"/>
      <color theme="0"/>
      <name val="BIZ UDゴシック"/>
      <family val="3"/>
      <charset val="128"/>
    </font>
    <font>
      <sz val="9"/>
      <color rgb="FFFF0000"/>
      <name val="BIZ UDゴシック"/>
      <family val="3"/>
      <charset val="128"/>
    </font>
    <font>
      <sz val="10.5"/>
      <color indexed="10"/>
      <name val="BIZ UDゴシック"/>
      <family val="3"/>
      <charset val="128"/>
    </font>
    <font>
      <sz val="10.5"/>
      <color rgb="FFFF0000"/>
      <name val="BIZ UDゴシック"/>
      <family val="3"/>
      <charset val="128"/>
    </font>
  </fonts>
  <fills count="5">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
      <patternFill patternType="solid">
        <fgColor theme="0" tint="-0.499984740745262"/>
        <bgColor indexed="64"/>
      </patternFill>
    </fill>
  </fills>
  <borders count="17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double">
        <color indexed="64"/>
      </left>
      <right style="medium">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left style="thin">
        <color indexed="64"/>
      </left>
      <right style="thin">
        <color indexed="64"/>
      </right>
      <top style="double">
        <color indexed="64"/>
      </top>
      <bottom style="medium">
        <color indexed="64"/>
      </bottom>
      <diagonal/>
    </border>
    <border diagonalDown="1">
      <left style="double">
        <color indexed="64"/>
      </left>
      <right style="medium">
        <color indexed="64"/>
      </right>
      <top style="double">
        <color indexed="64"/>
      </top>
      <bottom style="medium">
        <color indexed="64"/>
      </bottom>
      <diagonal style="double">
        <color indexed="64"/>
      </diagonal>
    </border>
    <border>
      <left style="thin">
        <color indexed="64"/>
      </left>
      <right style="double">
        <color indexed="64"/>
      </right>
      <top style="thin">
        <color indexed="64"/>
      </top>
      <bottom style="thin">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top style="medium">
        <color indexed="64"/>
      </top>
      <bottom/>
      <diagonal/>
    </border>
    <border>
      <left style="double">
        <color indexed="64"/>
      </left>
      <right style="medium">
        <color indexed="64"/>
      </right>
      <top style="medium">
        <color indexed="64"/>
      </top>
      <bottom/>
      <diagonal/>
    </border>
    <border diagonalDown="1">
      <left/>
      <right style="thin">
        <color indexed="64"/>
      </right>
      <top/>
      <bottom/>
      <diagonal style="medium">
        <color indexed="64"/>
      </diagonal>
    </border>
    <border diagonalDown="1">
      <left/>
      <right/>
      <top/>
      <bottom/>
      <diagonal style="medium">
        <color indexed="64"/>
      </diagonal>
    </border>
    <border diagonalDown="1">
      <left style="medium">
        <color indexed="64"/>
      </left>
      <right/>
      <top style="medium">
        <color indexed="64"/>
      </top>
      <bottom/>
      <diagonal style="medium">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medium">
        <color indexed="64"/>
      </top>
      <bottom style="hair">
        <color indexed="64"/>
      </bottom>
      <diagonal/>
    </border>
    <border>
      <left style="thin">
        <color indexed="64"/>
      </left>
      <right style="hair">
        <color indexed="64"/>
      </right>
      <top/>
      <bottom style="hair">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hair">
        <color indexed="64"/>
      </left>
      <right style="medium">
        <color indexed="64"/>
      </right>
      <top/>
      <bottom style="hair">
        <color indexed="64"/>
      </bottom>
      <diagonal/>
    </border>
    <border>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hair">
        <color indexed="64"/>
      </bottom>
      <diagonal/>
    </border>
    <border>
      <left style="thin">
        <color indexed="64"/>
      </left>
      <right/>
      <top/>
      <bottom style="hair">
        <color indexed="64"/>
      </bottom>
      <diagonal/>
    </border>
    <border diagonalUp="1">
      <left style="thin">
        <color indexed="64"/>
      </left>
      <right style="dotted">
        <color indexed="64"/>
      </right>
      <top style="medium">
        <color indexed="64"/>
      </top>
      <bottom style="hair">
        <color indexed="64"/>
      </bottom>
      <diagonal style="thin">
        <color indexed="64"/>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diagonalUp="1">
      <left style="dotted">
        <color indexed="64"/>
      </left>
      <right style="thin">
        <color indexed="64"/>
      </right>
      <top style="medium">
        <color indexed="64"/>
      </top>
      <bottom style="hair">
        <color indexed="64"/>
      </bottom>
      <diagonal style="thin">
        <color indexed="64"/>
      </diagonal>
    </border>
    <border diagonalUp="1">
      <left style="thin">
        <color indexed="64"/>
      </left>
      <right style="dotted">
        <color indexed="64"/>
      </right>
      <top/>
      <bottom/>
      <diagonal style="thin">
        <color indexed="64"/>
      </diagonal>
    </border>
    <border diagonalUp="1">
      <left style="dotted">
        <color indexed="64"/>
      </left>
      <right style="thin">
        <color indexed="64"/>
      </right>
      <top/>
      <bottom/>
      <diagonal style="thin">
        <color indexed="64"/>
      </diagonal>
    </border>
    <border>
      <left style="thin">
        <color indexed="64"/>
      </left>
      <right style="dotted">
        <color indexed="64"/>
      </right>
      <top style="hair">
        <color indexed="64"/>
      </top>
      <bottom style="thin">
        <color indexed="64"/>
      </bottom>
      <diagonal/>
    </border>
    <border>
      <left style="thin">
        <color indexed="64"/>
      </left>
      <right style="dotted">
        <color indexed="64"/>
      </right>
      <top style="thin">
        <color indexed="64"/>
      </top>
      <bottom style="hair">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double">
        <color indexed="64"/>
      </top>
      <bottom/>
      <diagonal/>
    </border>
    <border>
      <left/>
      <right/>
      <top style="double">
        <color indexed="64"/>
      </top>
      <bottom/>
      <diagonal/>
    </border>
    <border>
      <left style="medium">
        <color indexed="64"/>
      </left>
      <right/>
      <top style="double">
        <color indexed="64"/>
      </top>
      <bottom/>
      <diagonal/>
    </border>
    <border>
      <left/>
      <right style="thin">
        <color indexed="64"/>
      </right>
      <top style="double">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style="thin">
        <color indexed="64"/>
      </bottom>
      <diagonal/>
    </border>
    <border>
      <left/>
      <right style="medium">
        <color indexed="64"/>
      </right>
      <top style="medium">
        <color indexed="64"/>
      </top>
      <bottom style="thin">
        <color indexed="64"/>
      </bottom>
      <diagonal/>
    </border>
    <border>
      <left style="thin">
        <color indexed="64"/>
      </left>
      <right style="double">
        <color indexed="64"/>
      </right>
      <top/>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medium">
        <color indexed="64"/>
      </right>
      <top/>
      <bottom/>
      <diagonal/>
    </border>
    <border diagonalDown="1">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dotted">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dotted">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dotted">
        <color indexed="64"/>
      </right>
      <top style="hair">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alignment vertical="center"/>
    </xf>
    <xf numFmtId="38" fontId="2" fillId="0" borderId="0" applyFont="0" applyFill="0" applyBorder="0" applyAlignment="0" applyProtection="0">
      <alignment vertical="center"/>
    </xf>
    <xf numFmtId="0" fontId="1" fillId="0" borderId="0"/>
    <xf numFmtId="0" fontId="44" fillId="0" borderId="0">
      <alignment vertical="center"/>
    </xf>
    <xf numFmtId="0" fontId="1" fillId="0" borderId="0"/>
  </cellStyleXfs>
  <cellXfs count="985">
    <xf numFmtId="0" fontId="0" fillId="0" borderId="0" xfId="0">
      <alignment vertical="center"/>
    </xf>
    <xf numFmtId="176" fontId="9" fillId="2" borderId="24" xfId="2" applyNumberFormat="1" applyFont="1" applyFill="1" applyBorder="1" applyAlignment="1">
      <alignment horizontal="right" vertical="center" shrinkToFit="1"/>
    </xf>
    <xf numFmtId="176" fontId="9" fillId="2" borderId="24" xfId="2" applyNumberFormat="1" applyFont="1" applyFill="1" applyBorder="1" applyAlignment="1" applyProtection="1">
      <alignment horizontal="right" vertical="center" shrinkToFit="1"/>
    </xf>
    <xf numFmtId="0" fontId="4" fillId="0" borderId="11" xfId="2" applyFont="1" applyFill="1" applyBorder="1" applyAlignment="1" applyProtection="1">
      <alignment vertical="center"/>
      <protection locked="0"/>
    </xf>
    <xf numFmtId="0" fontId="0" fillId="0" borderId="0" xfId="0" applyNumberFormat="1">
      <alignment vertical="center"/>
    </xf>
    <xf numFmtId="0" fontId="5" fillId="0" borderId="16" xfId="2" applyFont="1" applyFill="1" applyBorder="1" applyAlignment="1" applyProtection="1">
      <alignment horizontal="center" vertical="center" shrinkToFit="1"/>
      <protection locked="0"/>
    </xf>
    <xf numFmtId="0" fontId="5" fillId="3" borderId="0" xfId="0" applyFont="1" applyFill="1" applyProtection="1">
      <alignment vertical="center"/>
    </xf>
    <xf numFmtId="49" fontId="5" fillId="3" borderId="0" xfId="0" applyNumberFormat="1" applyFont="1" applyFill="1" applyProtection="1">
      <alignment vertical="center"/>
    </xf>
    <xf numFmtId="49" fontId="5" fillId="3" borderId="0" xfId="0" applyNumberFormat="1" applyFont="1" applyFill="1" applyAlignment="1" applyProtection="1">
      <alignment horizontal="right" vertical="center"/>
    </xf>
    <xf numFmtId="49" fontId="5" fillId="3" borderId="2" xfId="0" applyNumberFormat="1" applyFont="1" applyFill="1" applyBorder="1" applyAlignment="1" applyProtection="1">
      <alignment vertical="center"/>
    </xf>
    <xf numFmtId="49" fontId="5" fillId="3" borderId="2" xfId="0" applyNumberFormat="1" applyFont="1" applyFill="1" applyBorder="1" applyProtection="1">
      <alignment vertical="center"/>
    </xf>
    <xf numFmtId="0" fontId="5" fillId="3" borderId="2" xfId="0" applyFont="1" applyFill="1" applyBorder="1" applyProtection="1">
      <alignment vertical="center"/>
    </xf>
    <xf numFmtId="0" fontId="5" fillId="3" borderId="3" xfId="0" applyFont="1" applyFill="1" applyBorder="1" applyProtection="1">
      <alignment vertical="center"/>
    </xf>
    <xf numFmtId="49" fontId="15" fillId="3" borderId="0" xfId="0" applyNumberFormat="1" applyFont="1" applyFill="1" applyBorder="1" applyAlignment="1" applyProtection="1">
      <alignment horizontal="right" vertical="center"/>
    </xf>
    <xf numFmtId="49" fontId="4" fillId="3" borderId="0" xfId="0" applyNumberFormat="1" applyFont="1" applyFill="1" applyBorder="1" applyAlignment="1" applyProtection="1">
      <alignment horizontal="right" vertical="center"/>
    </xf>
    <xf numFmtId="0" fontId="5" fillId="3" borderId="4" xfId="0" applyFont="1" applyFill="1" applyBorder="1" applyProtection="1">
      <alignment vertical="center"/>
    </xf>
    <xf numFmtId="49" fontId="15" fillId="3" borderId="8" xfId="0" applyNumberFormat="1" applyFont="1" applyFill="1" applyBorder="1" applyAlignment="1" applyProtection="1">
      <alignment horizontal="right" vertical="center"/>
    </xf>
    <xf numFmtId="49" fontId="4" fillId="3" borderId="0" xfId="0" applyNumberFormat="1" applyFont="1" applyFill="1" applyBorder="1" applyAlignment="1" applyProtection="1">
      <alignment horizontal="center" vertical="center"/>
    </xf>
    <xf numFmtId="49" fontId="4" fillId="3" borderId="8" xfId="0" applyNumberFormat="1" applyFont="1" applyFill="1" applyBorder="1" applyAlignment="1" applyProtection="1">
      <alignment vertical="center"/>
    </xf>
    <xf numFmtId="49" fontId="4" fillId="3" borderId="0" xfId="0" applyNumberFormat="1" applyFont="1" applyFill="1" applyBorder="1" applyAlignment="1" applyProtection="1">
      <alignment vertical="center"/>
    </xf>
    <xf numFmtId="49" fontId="15" fillId="3" borderId="0" xfId="0" applyNumberFormat="1" applyFont="1" applyFill="1" applyBorder="1" applyAlignment="1" applyProtection="1">
      <alignment horizontal="center" vertical="center"/>
    </xf>
    <xf numFmtId="49" fontId="4" fillId="3" borderId="0" xfId="0" applyNumberFormat="1" applyFont="1" applyFill="1" applyBorder="1" applyAlignment="1" applyProtection="1">
      <alignment horizontal="right" vertical="center" shrinkToFit="1"/>
    </xf>
    <xf numFmtId="49" fontId="4" fillId="0" borderId="40" xfId="0" applyNumberFormat="1" applyFont="1" applyFill="1" applyBorder="1" applyAlignment="1" applyProtection="1">
      <alignment horizontal="right" vertical="center" shrinkToFit="1"/>
      <protection locked="0"/>
    </xf>
    <xf numFmtId="0" fontId="5" fillId="3" borderId="8" xfId="0" applyFont="1" applyFill="1" applyBorder="1" applyAlignment="1" applyProtection="1">
      <alignment horizontal="left" vertical="center" indent="3"/>
    </xf>
    <xf numFmtId="0" fontId="5" fillId="3" borderId="0" xfId="0" applyFont="1" applyFill="1" applyBorder="1" applyAlignment="1" applyProtection="1">
      <alignment horizontal="left" vertical="center" indent="3"/>
    </xf>
    <xf numFmtId="0" fontId="5" fillId="3" borderId="0" xfId="0" applyFont="1" applyFill="1" applyBorder="1" applyProtection="1">
      <alignment vertical="center"/>
    </xf>
    <xf numFmtId="49" fontId="5" fillId="3" borderId="0" xfId="0" applyNumberFormat="1" applyFont="1" applyFill="1" applyBorder="1" applyAlignment="1" applyProtection="1">
      <alignment horizontal="center" vertical="center"/>
    </xf>
    <xf numFmtId="49" fontId="5" fillId="3" borderId="0" xfId="0" applyNumberFormat="1" applyFont="1" applyFill="1" applyBorder="1" applyAlignment="1" applyProtection="1">
      <alignment vertical="center"/>
    </xf>
    <xf numFmtId="49" fontId="5" fillId="3" borderId="5" xfId="0" applyNumberFormat="1" applyFont="1" applyFill="1" applyBorder="1" applyProtection="1">
      <alignment vertical="center"/>
    </xf>
    <xf numFmtId="49" fontId="5" fillId="3" borderId="6" xfId="0" applyNumberFormat="1" applyFont="1" applyFill="1" applyBorder="1" applyProtection="1">
      <alignment vertical="center"/>
    </xf>
    <xf numFmtId="49" fontId="5" fillId="3" borderId="6" xfId="0" applyNumberFormat="1" applyFont="1" applyFill="1" applyBorder="1" applyAlignment="1" applyProtection="1">
      <alignment horizontal="right" vertical="center"/>
    </xf>
    <xf numFmtId="0" fontId="5" fillId="3" borderId="6" xfId="0" applyFont="1" applyFill="1" applyBorder="1" applyProtection="1">
      <alignment vertical="center"/>
    </xf>
    <xf numFmtId="0" fontId="5" fillId="3" borderId="7" xfId="0" applyFont="1" applyFill="1" applyBorder="1" applyProtection="1">
      <alignment vertical="center"/>
    </xf>
    <xf numFmtId="0" fontId="4" fillId="3" borderId="2" xfId="0" applyFont="1" applyFill="1" applyBorder="1" applyAlignment="1" applyProtection="1">
      <alignment horizontal="center" vertical="center" wrapText="1"/>
    </xf>
    <xf numFmtId="49" fontId="4" fillId="3" borderId="2" xfId="0" applyNumberFormat="1" applyFont="1" applyFill="1" applyBorder="1" applyAlignment="1" applyProtection="1">
      <alignment horizontal="left" vertical="center"/>
    </xf>
    <xf numFmtId="49" fontId="4" fillId="3" borderId="2" xfId="0" applyNumberFormat="1" applyFont="1" applyFill="1" applyBorder="1" applyAlignment="1" applyProtection="1">
      <alignment horizontal="right" vertical="center"/>
    </xf>
    <xf numFmtId="0" fontId="4" fillId="3" borderId="2" xfId="0" applyFont="1" applyFill="1" applyBorder="1" applyProtection="1">
      <alignment vertical="center"/>
    </xf>
    <xf numFmtId="0" fontId="4" fillId="3" borderId="0" xfId="0" applyFont="1" applyFill="1" applyBorder="1" applyAlignment="1" applyProtection="1">
      <alignment horizontal="center" vertical="center" wrapText="1"/>
    </xf>
    <xf numFmtId="0" fontId="5" fillId="3" borderId="7" xfId="0" applyFont="1" applyFill="1" applyBorder="1" applyAlignment="1" applyProtection="1">
      <alignment vertical="center" shrinkToFit="1"/>
    </xf>
    <xf numFmtId="0" fontId="9" fillId="3" borderId="0" xfId="0" applyFont="1" applyFill="1" applyProtection="1">
      <alignment vertical="center"/>
    </xf>
    <xf numFmtId="0" fontId="4" fillId="3" borderId="7" xfId="0" applyFont="1" applyFill="1" applyBorder="1" applyAlignment="1" applyProtection="1">
      <alignment vertical="center" shrinkToFit="1"/>
    </xf>
    <xf numFmtId="49" fontId="4" fillId="3" borderId="2" xfId="0" applyNumberFormat="1" applyFont="1" applyFill="1" applyBorder="1" applyAlignment="1" applyProtection="1">
      <alignment horizontal="center" vertical="center"/>
    </xf>
    <xf numFmtId="0" fontId="4" fillId="3" borderId="0" xfId="0" applyFont="1" applyFill="1" applyBorder="1" applyProtection="1">
      <alignment vertical="center"/>
    </xf>
    <xf numFmtId="49" fontId="4" fillId="0" borderId="41" xfId="0" applyNumberFormat="1" applyFont="1" applyFill="1" applyBorder="1" applyAlignment="1" applyProtection="1">
      <alignment vertical="center" shrinkToFit="1"/>
      <protection locked="0"/>
    </xf>
    <xf numFmtId="49" fontId="4" fillId="3" borderId="0" xfId="0" applyNumberFormat="1" applyFont="1" applyFill="1" applyBorder="1" applyAlignment="1" applyProtection="1">
      <alignment vertical="center" shrinkToFit="1"/>
    </xf>
    <xf numFmtId="0" fontId="5" fillId="3" borderId="0" xfId="0" applyFont="1" applyFill="1" applyBorder="1" applyAlignment="1" applyProtection="1">
      <alignment horizontal="right" vertical="center"/>
    </xf>
    <xf numFmtId="0" fontId="9" fillId="3" borderId="0" xfId="0" applyNumberFormat="1" applyFont="1" applyFill="1" applyProtection="1">
      <alignment vertical="center"/>
    </xf>
    <xf numFmtId="0" fontId="4" fillId="3" borderId="0" xfId="0" applyFont="1" applyFill="1" applyBorder="1" applyAlignment="1" applyProtection="1">
      <alignment vertical="center" shrinkToFit="1"/>
    </xf>
    <xf numFmtId="49" fontId="55" fillId="3" borderId="8" xfId="0" applyNumberFormat="1" applyFont="1" applyFill="1" applyBorder="1" applyAlignment="1" applyProtection="1">
      <alignment vertical="center"/>
    </xf>
    <xf numFmtId="0" fontId="5" fillId="3" borderId="0" xfId="0" applyFont="1" applyFill="1" applyAlignment="1" applyProtection="1">
      <alignment horizontal="right" vertical="center"/>
    </xf>
    <xf numFmtId="49" fontId="9" fillId="3" borderId="8" xfId="0" applyNumberFormat="1" applyFont="1" applyFill="1" applyBorder="1" applyAlignment="1" applyProtection="1">
      <alignment vertical="center" shrinkToFit="1"/>
    </xf>
    <xf numFmtId="0" fontId="4" fillId="3" borderId="158" xfId="0" applyFont="1" applyFill="1" applyBorder="1" applyAlignment="1" applyProtection="1">
      <alignment horizontal="center" vertical="center" wrapText="1"/>
    </xf>
    <xf numFmtId="0" fontId="4" fillId="3" borderId="159" xfId="0" applyFont="1" applyFill="1" applyBorder="1" applyAlignment="1" applyProtection="1">
      <alignment vertical="center" shrinkToFit="1"/>
    </xf>
    <xf numFmtId="49" fontId="4" fillId="3" borderId="159" xfId="0" applyNumberFormat="1" applyFont="1" applyFill="1" applyBorder="1" applyAlignment="1" applyProtection="1">
      <alignment vertical="center" shrinkToFit="1"/>
    </xf>
    <xf numFmtId="49" fontId="9" fillId="3" borderId="159" xfId="0" applyNumberFormat="1" applyFont="1" applyFill="1" applyBorder="1" applyAlignment="1" applyProtection="1">
      <alignment vertical="center" shrinkToFit="1"/>
    </xf>
    <xf numFmtId="0" fontId="5" fillId="3" borderId="159" xfId="0" applyFont="1" applyFill="1" applyBorder="1" applyProtection="1">
      <alignment vertical="center"/>
    </xf>
    <xf numFmtId="0" fontId="5" fillId="3" borderId="159" xfId="0" applyFont="1" applyFill="1" applyBorder="1" applyAlignment="1" applyProtection="1">
      <alignment horizontal="right" vertical="center"/>
    </xf>
    <xf numFmtId="0" fontId="5" fillId="3" borderId="160" xfId="0" applyFont="1" applyFill="1" applyBorder="1" applyProtection="1">
      <alignment vertical="center"/>
    </xf>
    <xf numFmtId="0" fontId="5" fillId="3" borderId="8" xfId="0" applyFont="1" applyFill="1" applyBorder="1" applyAlignment="1" applyProtection="1">
      <alignment vertical="center"/>
    </xf>
    <xf numFmtId="0" fontId="5" fillId="3" borderId="0" xfId="0" applyFont="1" applyFill="1" applyBorder="1" applyAlignment="1" applyProtection="1">
      <alignment vertical="center"/>
    </xf>
    <xf numFmtId="0" fontId="24" fillId="3" borderId="0" xfId="0" applyFont="1" applyFill="1" applyBorder="1" applyAlignment="1" applyProtection="1">
      <alignment vertical="center"/>
    </xf>
    <xf numFmtId="49" fontId="24" fillId="3" borderId="0" xfId="0" applyNumberFormat="1" applyFont="1" applyFill="1" applyBorder="1" applyAlignment="1" applyProtection="1">
      <alignment horizontal="center" vertical="center"/>
    </xf>
    <xf numFmtId="0" fontId="24" fillId="3" borderId="0" xfId="0" applyFont="1" applyFill="1" applyBorder="1" applyProtection="1">
      <alignment vertical="center"/>
    </xf>
    <xf numFmtId="0" fontId="24" fillId="3" borderId="0" xfId="0" applyFont="1" applyFill="1" applyBorder="1" applyAlignment="1" applyProtection="1">
      <alignment horizontal="right" vertical="center"/>
    </xf>
    <xf numFmtId="0" fontId="5" fillId="3" borderId="8" xfId="0" applyFont="1" applyFill="1" applyBorder="1" applyProtection="1">
      <alignment vertical="center"/>
    </xf>
    <xf numFmtId="0" fontId="9" fillId="3" borderId="0" xfId="0" applyFont="1" applyFill="1" applyBorder="1" applyAlignment="1" applyProtection="1">
      <alignment horizontal="right" vertical="center"/>
    </xf>
    <xf numFmtId="0" fontId="4" fillId="3" borderId="5" xfId="0" applyFont="1" applyFill="1" applyBorder="1" applyAlignment="1" applyProtection="1">
      <alignment vertical="center"/>
    </xf>
    <xf numFmtId="0" fontId="4" fillId="3" borderId="7" xfId="0" applyFont="1" applyFill="1" applyBorder="1" applyAlignment="1" applyProtection="1">
      <alignment vertical="center"/>
    </xf>
    <xf numFmtId="0" fontId="4" fillId="3" borderId="6" xfId="0" applyFont="1" applyFill="1" applyBorder="1" applyAlignment="1" applyProtection="1">
      <alignment horizontal="center" vertical="center" wrapText="1"/>
    </xf>
    <xf numFmtId="49" fontId="4" fillId="3" borderId="6" xfId="0" applyNumberFormat="1" applyFont="1" applyFill="1" applyBorder="1" applyAlignment="1" applyProtection="1">
      <alignment horizontal="left" vertical="center"/>
    </xf>
    <xf numFmtId="49" fontId="4" fillId="3" borderId="6" xfId="0" applyNumberFormat="1" applyFont="1" applyFill="1" applyBorder="1" applyAlignment="1" applyProtection="1">
      <alignment horizontal="right" vertical="center"/>
    </xf>
    <xf numFmtId="0" fontId="4" fillId="3" borderId="6" xfId="0" applyFont="1" applyFill="1" applyBorder="1" applyProtection="1">
      <alignment vertical="center"/>
    </xf>
    <xf numFmtId="0" fontId="4" fillId="3" borderId="6" xfId="0" applyFont="1" applyFill="1" applyBorder="1" applyAlignment="1" applyProtection="1">
      <alignment vertical="center" shrinkToFit="1"/>
    </xf>
    <xf numFmtId="0" fontId="5" fillId="3" borderId="0" xfId="0" applyFont="1" applyFill="1" applyAlignment="1" applyProtection="1">
      <alignment vertical="center"/>
    </xf>
    <xf numFmtId="49" fontId="55" fillId="3" borderId="5" xfId="0" applyNumberFormat="1" applyFont="1" applyFill="1" applyBorder="1" applyAlignment="1" applyProtection="1">
      <alignment vertical="center"/>
    </xf>
    <xf numFmtId="49" fontId="55" fillId="3" borderId="6" xfId="0" applyNumberFormat="1" applyFont="1" applyFill="1" applyBorder="1" applyAlignment="1" applyProtection="1">
      <alignment vertical="center"/>
    </xf>
    <xf numFmtId="49" fontId="4" fillId="3" borderId="6" xfId="0" applyNumberFormat="1" applyFont="1" applyFill="1" applyBorder="1" applyAlignment="1" applyProtection="1">
      <alignment horizontal="center" vertical="center"/>
    </xf>
    <xf numFmtId="49" fontId="63" fillId="3" borderId="1" xfId="0" applyNumberFormat="1" applyFont="1" applyFill="1" applyBorder="1" applyAlignment="1" applyProtection="1">
      <alignment vertical="center" wrapText="1"/>
    </xf>
    <xf numFmtId="49" fontId="63" fillId="3" borderId="3" xfId="0" applyNumberFormat="1" applyFont="1" applyFill="1" applyBorder="1" applyAlignment="1" applyProtection="1">
      <alignment vertical="center" wrapText="1"/>
    </xf>
    <xf numFmtId="49" fontId="55" fillId="3" borderId="13" xfId="0" applyNumberFormat="1" applyFont="1" applyFill="1" applyBorder="1" applyAlignment="1" applyProtection="1">
      <alignment vertical="center"/>
    </xf>
    <xf numFmtId="49" fontId="63" fillId="3" borderId="5" xfId="0" applyNumberFormat="1" applyFont="1" applyFill="1" applyBorder="1" applyAlignment="1" applyProtection="1">
      <alignment vertical="center" wrapText="1"/>
    </xf>
    <xf numFmtId="49" fontId="63" fillId="3" borderId="7" xfId="0" applyNumberFormat="1" applyFont="1" applyFill="1" applyBorder="1" applyAlignment="1" applyProtection="1">
      <alignment vertical="center" wrapText="1"/>
    </xf>
    <xf numFmtId="0" fontId="4" fillId="3" borderId="9" xfId="0" applyFont="1" applyFill="1" applyBorder="1" applyAlignment="1" applyProtection="1">
      <alignment horizontal="center" vertical="center" wrapText="1"/>
    </xf>
    <xf numFmtId="49" fontId="4" fillId="3" borderId="9" xfId="0" applyNumberFormat="1" applyFont="1" applyFill="1" applyBorder="1" applyAlignment="1" applyProtection="1">
      <alignment horizontal="left" vertical="center"/>
    </xf>
    <xf numFmtId="49" fontId="4" fillId="3" borderId="10" xfId="0" applyNumberFormat="1" applyFont="1" applyFill="1" applyBorder="1" applyAlignment="1" applyProtection="1">
      <alignment horizontal="left" vertical="center"/>
    </xf>
    <xf numFmtId="0" fontId="5" fillId="3" borderId="6" xfId="0" applyFont="1" applyFill="1" applyBorder="1" applyAlignment="1" applyProtection="1">
      <alignment vertical="center" shrinkToFit="1"/>
    </xf>
    <xf numFmtId="49" fontId="55" fillId="3" borderId="13" xfId="0" applyNumberFormat="1" applyFont="1" applyFill="1" applyBorder="1" applyAlignment="1" applyProtection="1">
      <alignment vertical="center" shrinkToFit="1"/>
    </xf>
    <xf numFmtId="49" fontId="4" fillId="3" borderId="13" xfId="0" applyNumberFormat="1" applyFont="1" applyFill="1" applyBorder="1" applyAlignment="1" applyProtection="1">
      <alignment vertical="center" shrinkToFit="1"/>
    </xf>
    <xf numFmtId="0" fontId="4" fillId="3" borderId="43" xfId="0" applyNumberFormat="1" applyFont="1" applyFill="1" applyBorder="1" applyAlignment="1" applyProtection="1">
      <alignment vertical="center" shrinkToFit="1"/>
    </xf>
    <xf numFmtId="0" fontId="4" fillId="3" borderId="11" xfId="0" applyFont="1" applyFill="1" applyBorder="1" applyAlignment="1" applyProtection="1">
      <alignment horizontal="center" vertical="center" wrapText="1"/>
    </xf>
    <xf numFmtId="0" fontId="4" fillId="3" borderId="11" xfId="0" applyFont="1" applyFill="1" applyBorder="1" applyProtection="1">
      <alignment vertical="center"/>
    </xf>
    <xf numFmtId="0" fontId="4" fillId="3" borderId="17" xfId="0" applyFont="1" applyFill="1" applyBorder="1" applyProtection="1">
      <alignment vertical="center"/>
    </xf>
    <xf numFmtId="0" fontId="5" fillId="3" borderId="11" xfId="0" applyFont="1" applyFill="1" applyBorder="1" applyAlignment="1">
      <alignment vertical="center"/>
    </xf>
    <xf numFmtId="0" fontId="5" fillId="3" borderId="11" xfId="0" applyFont="1" applyFill="1" applyBorder="1">
      <alignment vertical="center"/>
    </xf>
    <xf numFmtId="0" fontId="5" fillId="3" borderId="2" xfId="0" applyFont="1" applyFill="1" applyBorder="1">
      <alignment vertical="center"/>
    </xf>
    <xf numFmtId="0" fontId="5" fillId="3" borderId="0" xfId="0" applyFont="1" applyFill="1">
      <alignment vertical="center"/>
    </xf>
    <xf numFmtId="0" fontId="5" fillId="3" borderId="12"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9" xfId="0" applyFont="1" applyFill="1" applyBorder="1" applyAlignment="1">
      <alignment vertical="center" wrapText="1"/>
    </xf>
    <xf numFmtId="0" fontId="5" fillId="3" borderId="9" xfId="0" applyFont="1" applyFill="1" applyBorder="1" applyAlignment="1">
      <alignment horizontal="left" vertical="center"/>
    </xf>
    <xf numFmtId="0" fontId="5" fillId="3" borderId="9" xfId="0" applyFont="1" applyFill="1" applyBorder="1">
      <alignment vertical="center"/>
    </xf>
    <xf numFmtId="0" fontId="5" fillId="3" borderId="10" xfId="0" applyFont="1" applyFill="1" applyBorder="1">
      <alignment vertical="center"/>
    </xf>
    <xf numFmtId="0" fontId="5" fillId="3" borderId="0" xfId="0" applyFont="1" applyFill="1" applyBorder="1">
      <alignment vertical="center"/>
    </xf>
    <xf numFmtId="49" fontId="4" fillId="3" borderId="0" xfId="0" applyNumberFormat="1" applyFont="1" applyFill="1" applyBorder="1" applyAlignment="1">
      <alignment horizontal="center" vertical="center"/>
    </xf>
    <xf numFmtId="49" fontId="4" fillId="3" borderId="8" xfId="0" applyNumberFormat="1" applyFont="1" applyFill="1" applyBorder="1" applyAlignment="1">
      <alignment horizontal="center" vertical="center"/>
    </xf>
    <xf numFmtId="49" fontId="10" fillId="3" borderId="0" xfId="0" applyNumberFormat="1" applyFont="1" applyFill="1" applyBorder="1" applyAlignment="1">
      <alignment horizontal="center" vertical="center" wrapText="1"/>
    </xf>
    <xf numFmtId="0" fontId="5" fillId="3" borderId="13" xfId="0" applyFont="1" applyFill="1" applyBorder="1">
      <alignment vertical="center"/>
    </xf>
    <xf numFmtId="0" fontId="5" fillId="3" borderId="14" xfId="0" applyFont="1" applyFill="1" applyBorder="1" applyAlignment="1">
      <alignment horizontal="left" vertical="center" shrinkToFit="1"/>
    </xf>
    <xf numFmtId="0" fontId="5" fillId="3" borderId="11" xfId="0" applyFont="1" applyFill="1" applyBorder="1" applyAlignment="1">
      <alignment horizontal="left" vertical="center" shrinkToFit="1"/>
    </xf>
    <xf numFmtId="49" fontId="5" fillId="3" borderId="11" xfId="0" applyNumberFormat="1" applyFont="1" applyFill="1" applyBorder="1">
      <alignment vertical="center"/>
    </xf>
    <xf numFmtId="49" fontId="5" fillId="3" borderId="11" xfId="0" applyNumberFormat="1" applyFont="1" applyFill="1" applyBorder="1" applyAlignment="1">
      <alignment vertical="center"/>
    </xf>
    <xf numFmtId="49" fontId="59" fillId="3" borderId="11" xfId="0" applyNumberFormat="1" applyFont="1" applyFill="1" applyBorder="1" applyAlignment="1">
      <alignment horizontal="center" vertical="center" wrapText="1"/>
    </xf>
    <xf numFmtId="0" fontId="15" fillId="3" borderId="11" xfId="0" applyFont="1" applyFill="1" applyBorder="1" applyAlignment="1">
      <alignment vertical="center"/>
    </xf>
    <xf numFmtId="0" fontId="5" fillId="3" borderId="11" xfId="0" applyFont="1" applyFill="1" applyBorder="1" applyAlignment="1">
      <alignment horizontal="center" vertical="center"/>
    </xf>
    <xf numFmtId="49" fontId="15" fillId="3" borderId="11" xfId="0" applyNumberFormat="1" applyFont="1" applyFill="1" applyBorder="1" applyAlignment="1">
      <alignment horizontal="center" vertical="center"/>
    </xf>
    <xf numFmtId="0" fontId="5" fillId="3" borderId="15" xfId="0" applyFont="1" applyFill="1" applyBorder="1" applyAlignment="1">
      <alignment horizontal="left" vertical="center" shrinkToFit="1"/>
    </xf>
    <xf numFmtId="0" fontId="5" fillId="3" borderId="0" xfId="0" applyFont="1" applyFill="1" applyBorder="1" applyAlignment="1">
      <alignment horizontal="left" vertical="center" shrinkToFit="1"/>
    </xf>
    <xf numFmtId="49" fontId="5" fillId="3" borderId="0" xfId="0" applyNumberFormat="1" applyFont="1" applyFill="1" applyBorder="1">
      <alignment vertical="center"/>
    </xf>
    <xf numFmtId="49" fontId="5" fillId="3" borderId="0" xfId="0" applyNumberFormat="1" applyFont="1" applyFill="1" applyBorder="1" applyAlignment="1">
      <alignment vertical="center"/>
    </xf>
    <xf numFmtId="49" fontId="5" fillId="3" borderId="0" xfId="0" applyNumberFormat="1" applyFont="1" applyFill="1" applyBorder="1" applyAlignment="1">
      <alignment horizontal="center" vertical="center" wrapText="1"/>
    </xf>
    <xf numFmtId="0" fontId="24" fillId="3" borderId="0" xfId="0" applyFont="1" applyFill="1" applyBorder="1">
      <alignment vertical="center"/>
    </xf>
    <xf numFmtId="0" fontId="15" fillId="3" borderId="0" xfId="0" applyFont="1" applyFill="1" applyBorder="1" applyAlignment="1">
      <alignment vertical="center"/>
    </xf>
    <xf numFmtId="0" fontId="5" fillId="3" borderId="0" xfId="0" applyFont="1" applyFill="1" applyBorder="1" applyAlignment="1">
      <alignment horizontal="center" vertical="center"/>
    </xf>
    <xf numFmtId="49" fontId="15" fillId="3" borderId="0"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4" fillId="3" borderId="0" xfId="0" applyFont="1" applyFill="1" applyBorder="1" applyAlignment="1">
      <alignment vertical="center"/>
    </xf>
    <xf numFmtId="0" fontId="4" fillId="3" borderId="13" xfId="0" applyFont="1" applyFill="1" applyBorder="1" applyAlignment="1">
      <alignment vertical="center"/>
    </xf>
    <xf numFmtId="0" fontId="18" fillId="3" borderId="0" xfId="0" applyFont="1" applyFill="1" applyBorder="1" applyAlignment="1">
      <alignment horizontal="left" vertical="center"/>
    </xf>
    <xf numFmtId="0" fontId="5" fillId="3" borderId="14" xfId="0" applyFont="1" applyFill="1" applyBorder="1" applyAlignment="1">
      <alignment horizontal="center" vertical="center"/>
    </xf>
    <xf numFmtId="0" fontId="5" fillId="3" borderId="11" xfId="0" applyFont="1" applyFill="1" applyBorder="1" applyAlignment="1">
      <alignment horizontal="left" vertical="center"/>
    </xf>
    <xf numFmtId="0" fontId="5" fillId="3" borderId="16" xfId="0" applyFont="1" applyFill="1" applyBorder="1">
      <alignment vertical="center"/>
    </xf>
    <xf numFmtId="0" fontId="5" fillId="3" borderId="17" xfId="0" applyFont="1" applyFill="1" applyBorder="1">
      <alignment vertical="center"/>
    </xf>
    <xf numFmtId="0" fontId="5" fillId="3" borderId="15" xfId="0" applyFont="1" applyFill="1" applyBorder="1" applyAlignment="1">
      <alignment horizontal="center" vertical="center"/>
    </xf>
    <xf numFmtId="0" fontId="5" fillId="3" borderId="0" xfId="0" applyFont="1" applyFill="1" applyBorder="1" applyAlignment="1">
      <alignment vertical="center" wrapText="1"/>
    </xf>
    <xf numFmtId="0" fontId="5" fillId="3" borderId="0" xfId="0" applyFont="1" applyFill="1" applyBorder="1" applyAlignment="1">
      <alignment horizontal="left" vertical="center"/>
    </xf>
    <xf numFmtId="0" fontId="24" fillId="3" borderId="9" xfId="0" applyFont="1" applyFill="1" applyBorder="1" applyAlignment="1">
      <alignment vertical="center"/>
    </xf>
    <xf numFmtId="0" fontId="5" fillId="3" borderId="12" xfId="0" applyFont="1" applyFill="1" applyBorder="1">
      <alignment vertical="center"/>
    </xf>
    <xf numFmtId="0" fontId="4" fillId="3" borderId="0" xfId="0" applyFont="1" applyFill="1" applyBorder="1">
      <alignment vertical="center"/>
    </xf>
    <xf numFmtId="0" fontId="5" fillId="3" borderId="15" xfId="0" applyFont="1" applyFill="1" applyBorder="1">
      <alignment vertical="center"/>
    </xf>
    <xf numFmtId="0" fontId="20" fillId="3" borderId="0" xfId="0" applyFont="1" applyFill="1" applyBorder="1" applyAlignment="1">
      <alignment vertical="center"/>
    </xf>
    <xf numFmtId="0" fontId="5" fillId="3" borderId="0" xfId="0" applyFont="1" applyFill="1" applyBorder="1" applyAlignment="1">
      <alignment vertical="center" shrinkToFit="1"/>
    </xf>
    <xf numFmtId="0" fontId="5" fillId="3" borderId="0" xfId="0" applyFont="1" applyFill="1" applyBorder="1" applyAlignment="1">
      <alignment horizontal="center" vertical="center" shrinkToFit="1"/>
    </xf>
    <xf numFmtId="0" fontId="20" fillId="3" borderId="0" xfId="0" applyFont="1" applyFill="1" applyBorder="1">
      <alignment vertical="center"/>
    </xf>
    <xf numFmtId="49" fontId="68" fillId="3" borderId="0" xfId="0" applyNumberFormat="1" applyFont="1" applyFill="1">
      <alignment vertical="center"/>
    </xf>
    <xf numFmtId="0" fontId="68" fillId="3" borderId="0" xfId="0" applyFont="1" applyFill="1">
      <alignment vertical="center"/>
    </xf>
    <xf numFmtId="0" fontId="68" fillId="3" borderId="0" xfId="0" applyNumberFormat="1" applyFont="1" applyFill="1">
      <alignment vertical="center"/>
    </xf>
    <xf numFmtId="0" fontId="61" fillId="3" borderId="0" xfId="0" applyFont="1" applyFill="1">
      <alignment vertical="center"/>
    </xf>
    <xf numFmtId="49" fontId="25" fillId="3" borderId="0" xfId="0" applyNumberFormat="1" applyFont="1" applyFill="1" applyBorder="1" applyAlignment="1">
      <alignment vertical="center"/>
    </xf>
    <xf numFmtId="0" fontId="13" fillId="3" borderId="0" xfId="0" applyFont="1" applyFill="1" applyBorder="1" applyAlignment="1">
      <alignment vertical="center"/>
    </xf>
    <xf numFmtId="0" fontId="4" fillId="3" borderId="0" xfId="0" applyFont="1" applyFill="1" applyBorder="1" applyAlignment="1">
      <alignment horizontal="center" vertical="center"/>
    </xf>
    <xf numFmtId="0" fontId="4" fillId="3" borderId="0" xfId="0" applyFont="1" applyFill="1" applyBorder="1" applyAlignment="1">
      <alignment horizontal="left" vertical="center"/>
    </xf>
    <xf numFmtId="0" fontId="8" fillId="3" borderId="0" xfId="0" applyNumberFormat="1" applyFont="1" applyFill="1" applyBorder="1" applyAlignment="1">
      <alignment horizontal="center" vertical="center"/>
    </xf>
    <xf numFmtId="0" fontId="13" fillId="3" borderId="0" xfId="0" applyFont="1" applyFill="1">
      <alignment vertical="center"/>
    </xf>
    <xf numFmtId="0" fontId="6" fillId="3" borderId="0" xfId="0" applyFont="1" applyFill="1">
      <alignment vertical="center"/>
    </xf>
    <xf numFmtId="0" fontId="13" fillId="3" borderId="0" xfId="0" applyFont="1" applyFill="1" applyBorder="1">
      <alignment vertical="center"/>
    </xf>
    <xf numFmtId="0" fontId="10" fillId="3" borderId="0" xfId="0" applyFont="1" applyFill="1">
      <alignment vertical="center"/>
    </xf>
    <xf numFmtId="0" fontId="10" fillId="3" borderId="0" xfId="0" applyFont="1" applyFill="1" applyBorder="1">
      <alignment vertical="center"/>
    </xf>
    <xf numFmtId="0" fontId="28" fillId="3" borderId="0" xfId="0" applyFont="1" applyFill="1" applyBorder="1" applyAlignment="1">
      <alignment vertical="center"/>
    </xf>
    <xf numFmtId="0" fontId="10" fillId="3" borderId="0" xfId="0" applyFont="1" applyFill="1" applyAlignment="1">
      <alignment vertical="center" shrinkToFit="1"/>
    </xf>
    <xf numFmtId="0" fontId="10" fillId="3" borderId="0" xfId="0" applyFont="1" applyFill="1" applyAlignment="1">
      <alignment vertical="center"/>
    </xf>
    <xf numFmtId="0" fontId="10" fillId="3" borderId="0" xfId="0" applyFont="1" applyFill="1" applyBorder="1" applyAlignment="1">
      <alignment horizontal="left" vertical="center" indent="1"/>
    </xf>
    <xf numFmtId="0" fontId="30" fillId="3" borderId="0" xfId="0" applyFont="1" applyFill="1">
      <alignment vertical="center"/>
    </xf>
    <xf numFmtId="0" fontId="30" fillId="3" borderId="0" xfId="0" applyFont="1" applyFill="1" applyBorder="1">
      <alignment vertical="center"/>
    </xf>
    <xf numFmtId="0" fontId="6" fillId="3" borderId="0" xfId="0" applyFont="1" applyFill="1" applyAlignment="1">
      <alignment vertical="center"/>
    </xf>
    <xf numFmtId="0" fontId="6" fillId="3" borderId="0" xfId="0" applyFont="1" applyFill="1" applyBorder="1">
      <alignment vertical="center"/>
    </xf>
    <xf numFmtId="0" fontId="10" fillId="3" borderId="0" xfId="0" applyFont="1" applyFill="1" applyAlignment="1">
      <alignment vertical="center" wrapText="1"/>
    </xf>
    <xf numFmtId="0" fontId="54" fillId="3" borderId="0" xfId="0" applyFont="1" applyFill="1" applyAlignment="1">
      <alignment vertical="center"/>
    </xf>
    <xf numFmtId="0" fontId="6" fillId="3" borderId="0" xfId="0" applyFont="1" applyFill="1" applyAlignment="1">
      <alignment horizontal="left" vertical="center"/>
    </xf>
    <xf numFmtId="49" fontId="4" fillId="3" borderId="0" xfId="0" applyNumberFormat="1" applyFont="1" applyFill="1" applyAlignment="1">
      <alignment vertical="center"/>
    </xf>
    <xf numFmtId="49" fontId="10" fillId="3" borderId="0" xfId="0" applyNumberFormat="1" applyFont="1" applyFill="1">
      <alignment vertical="center"/>
    </xf>
    <xf numFmtId="0" fontId="9" fillId="3" borderId="0" xfId="2" applyFont="1" applyFill="1" applyAlignment="1">
      <alignment vertical="center"/>
    </xf>
    <xf numFmtId="0" fontId="14" fillId="3" borderId="0" xfId="2" applyFont="1" applyFill="1" applyAlignment="1">
      <alignment vertical="center"/>
    </xf>
    <xf numFmtId="0" fontId="5" fillId="3" borderId="0" xfId="2" applyFont="1" applyFill="1" applyAlignment="1">
      <alignment vertical="center"/>
    </xf>
    <xf numFmtId="0" fontId="11" fillId="3" borderId="0" xfId="2" applyFont="1" applyFill="1" applyAlignment="1">
      <alignment vertical="center"/>
    </xf>
    <xf numFmtId="0" fontId="11" fillId="3" borderId="0" xfId="2" applyFont="1" applyFill="1" applyBorder="1" applyAlignment="1">
      <alignment vertical="center"/>
    </xf>
    <xf numFmtId="0" fontId="56" fillId="3" borderId="0" xfId="2" applyFont="1" applyFill="1" applyAlignment="1">
      <alignment vertical="center"/>
    </xf>
    <xf numFmtId="0" fontId="23" fillId="3" borderId="0" xfId="2" applyFont="1" applyFill="1" applyAlignment="1">
      <alignment horizontal="left" vertical="center"/>
    </xf>
    <xf numFmtId="0" fontId="4" fillId="3" borderId="0" xfId="2" applyFont="1" applyFill="1" applyAlignment="1">
      <alignment vertical="center"/>
    </xf>
    <xf numFmtId="0" fontId="5" fillId="3" borderId="37" xfId="2" applyFont="1" applyFill="1" applyBorder="1" applyAlignment="1">
      <alignment vertical="center" wrapText="1"/>
    </xf>
    <xf numFmtId="0" fontId="5" fillId="3" borderId="9" xfId="2" applyFont="1" applyFill="1" applyBorder="1" applyAlignment="1">
      <alignment horizontal="right" vertical="center" wrapText="1"/>
    </xf>
    <xf numFmtId="0" fontId="5" fillId="3" borderId="18" xfId="2" applyFont="1" applyFill="1" applyBorder="1" applyAlignment="1">
      <alignment horizontal="distributed" vertical="center"/>
    </xf>
    <xf numFmtId="0" fontId="5" fillId="3" borderId="18" xfId="2" applyFont="1" applyFill="1" applyBorder="1" applyAlignment="1">
      <alignment horizontal="center" vertical="center"/>
    </xf>
    <xf numFmtId="0" fontId="5" fillId="3" borderId="33" xfId="2" applyFont="1" applyFill="1" applyBorder="1" applyAlignment="1">
      <alignment horizontal="distributed" vertical="center"/>
    </xf>
    <xf numFmtId="0" fontId="5" fillId="3" borderId="34" xfId="2" applyFont="1" applyFill="1" applyBorder="1" applyAlignment="1">
      <alignment horizontal="distributed" vertical="center"/>
    </xf>
    <xf numFmtId="0" fontId="5" fillId="3" borderId="15" xfId="2" applyFont="1" applyFill="1" applyBorder="1" applyAlignment="1">
      <alignment vertical="center" wrapText="1"/>
    </xf>
    <xf numFmtId="0" fontId="5" fillId="3" borderId="36" xfId="2" applyFont="1" applyFill="1" applyBorder="1" applyAlignment="1">
      <alignment horizontal="right" vertical="center" wrapText="1"/>
    </xf>
    <xf numFmtId="0" fontId="5" fillId="3" borderId="36" xfId="2" applyFont="1" applyFill="1" applyBorder="1" applyAlignment="1">
      <alignment horizontal="left" vertical="center" shrinkToFit="1"/>
    </xf>
    <xf numFmtId="0" fontId="5" fillId="3" borderId="4" xfId="2" applyFont="1" applyFill="1" applyBorder="1" applyAlignment="1">
      <alignment horizontal="left" vertical="center" shrinkToFit="1"/>
    </xf>
    <xf numFmtId="0" fontId="5" fillId="3" borderId="0" xfId="2" applyFont="1" applyFill="1" applyBorder="1" applyAlignment="1">
      <alignment vertical="center"/>
    </xf>
    <xf numFmtId="0" fontId="5" fillId="3" borderId="35" xfId="2" applyFont="1" applyFill="1" applyBorder="1" applyAlignment="1">
      <alignment vertical="center"/>
    </xf>
    <xf numFmtId="176" fontId="9" fillId="3" borderId="26" xfId="2" applyNumberFormat="1" applyFont="1" applyFill="1" applyBorder="1" applyAlignment="1">
      <alignment horizontal="right" vertical="center" shrinkToFit="1"/>
    </xf>
    <xf numFmtId="176" fontId="9" fillId="3" borderId="29" xfId="2" applyNumberFormat="1" applyFont="1" applyFill="1" applyBorder="1" applyAlignment="1">
      <alignment horizontal="right" vertical="center" shrinkToFit="1"/>
    </xf>
    <xf numFmtId="176" fontId="55" fillId="3" borderId="29" xfId="2" applyNumberFormat="1" applyFont="1" applyFill="1" applyBorder="1" applyAlignment="1">
      <alignment horizontal="right" vertical="center" shrinkToFit="1"/>
    </xf>
    <xf numFmtId="176" fontId="9" fillId="3" borderId="30" xfId="2" applyNumberFormat="1" applyFont="1" applyFill="1" applyBorder="1" applyAlignment="1">
      <alignment horizontal="right" vertical="center" shrinkToFit="1"/>
    </xf>
    <xf numFmtId="0" fontId="23" fillId="3" borderId="0" xfId="2" applyFont="1" applyFill="1" applyAlignment="1">
      <alignment vertical="center"/>
    </xf>
    <xf numFmtId="0" fontId="6" fillId="3" borderId="0" xfId="2" applyFont="1" applyFill="1" applyAlignment="1">
      <alignment vertical="center"/>
    </xf>
    <xf numFmtId="0" fontId="4" fillId="3" borderId="0" xfId="2" applyFont="1" applyFill="1" applyAlignment="1">
      <alignment horizontal="right" vertical="center"/>
    </xf>
    <xf numFmtId="0" fontId="4" fillId="3" borderId="0" xfId="2" applyFont="1" applyFill="1" applyAlignment="1">
      <alignment horizontal="center" vertical="center"/>
    </xf>
    <xf numFmtId="176" fontId="9" fillId="3" borderId="24" xfId="2" applyNumberFormat="1" applyFont="1" applyFill="1" applyBorder="1" applyAlignment="1" applyProtection="1">
      <alignment horizontal="center" vertical="center" shrinkToFit="1"/>
    </xf>
    <xf numFmtId="0" fontId="20" fillId="3" borderId="0" xfId="2" applyFont="1" applyFill="1" applyAlignment="1">
      <alignment horizontal="center" vertical="center"/>
    </xf>
    <xf numFmtId="0" fontId="10" fillId="3" borderId="0" xfId="2" applyFont="1" applyFill="1" applyAlignment="1">
      <alignment vertical="center"/>
    </xf>
    <xf numFmtId="0" fontId="10" fillId="3" borderId="0" xfId="2" applyFont="1" applyFill="1" applyAlignment="1">
      <alignment horizontal="center" vertical="center"/>
    </xf>
    <xf numFmtId="0" fontId="5" fillId="3" borderId="0" xfId="0" applyFont="1" applyFill="1" applyAlignment="1">
      <alignment vertical="center"/>
    </xf>
    <xf numFmtId="0" fontId="14" fillId="3" borderId="0" xfId="0" applyFont="1" applyFill="1" applyAlignment="1">
      <alignment vertical="center"/>
    </xf>
    <xf numFmtId="0" fontId="23" fillId="3" borderId="0" xfId="0" applyFont="1" applyFill="1" applyAlignment="1">
      <alignment horizontal="left" vertical="center"/>
    </xf>
    <xf numFmtId="176" fontId="9" fillId="0" borderId="23" xfId="2" applyNumberFormat="1" applyFont="1" applyFill="1" applyBorder="1" applyAlignment="1" applyProtection="1">
      <alignment horizontal="right" vertical="center" shrinkToFit="1"/>
      <protection locked="0"/>
    </xf>
    <xf numFmtId="176" fontId="9" fillId="0" borderId="40" xfId="2" applyNumberFormat="1" applyFont="1" applyFill="1" applyBorder="1" applyAlignment="1" applyProtection="1">
      <alignment horizontal="right" vertical="center" shrinkToFit="1"/>
      <protection locked="0"/>
    </xf>
    <xf numFmtId="176" fontId="55" fillId="0" borderId="31" xfId="2" applyNumberFormat="1" applyFont="1" applyFill="1" applyBorder="1" applyAlignment="1" applyProtection="1">
      <alignment horizontal="right" vertical="center" shrinkToFit="1"/>
      <protection locked="0"/>
    </xf>
    <xf numFmtId="176" fontId="9" fillId="0" borderId="41" xfId="2" applyNumberFormat="1" applyFont="1" applyFill="1" applyBorder="1" applyAlignment="1" applyProtection="1">
      <alignment horizontal="right" vertical="center" shrinkToFit="1"/>
      <protection locked="0"/>
    </xf>
    <xf numFmtId="176" fontId="9" fillId="0" borderId="42" xfId="2" applyNumberFormat="1" applyFont="1" applyFill="1" applyBorder="1" applyAlignment="1" applyProtection="1">
      <alignment horizontal="right" vertical="center" shrinkToFit="1"/>
      <protection locked="0"/>
    </xf>
    <xf numFmtId="0" fontId="14" fillId="3" borderId="0" xfId="2" applyFont="1" applyFill="1" applyAlignment="1" applyProtection="1">
      <alignment vertical="center"/>
    </xf>
    <xf numFmtId="0" fontId="5" fillId="3" borderId="0" xfId="2" applyFont="1" applyFill="1" applyAlignment="1" applyProtection="1">
      <alignment vertical="center"/>
    </xf>
    <xf numFmtId="0" fontId="5" fillId="3" borderId="12" xfId="2" applyFont="1" applyFill="1" applyBorder="1" applyAlignment="1" applyProtection="1">
      <alignment vertical="center" shrinkToFit="1"/>
    </xf>
    <xf numFmtId="0" fontId="5" fillId="3" borderId="18" xfId="2" applyFont="1" applyFill="1" applyBorder="1" applyAlignment="1" applyProtection="1">
      <alignment horizontal="distributed" vertical="center"/>
    </xf>
    <xf numFmtId="0" fontId="5" fillId="3" borderId="18" xfId="2" applyFont="1" applyFill="1" applyBorder="1" applyAlignment="1" applyProtection="1">
      <alignment horizontal="center" vertical="center"/>
    </xf>
    <xf numFmtId="0" fontId="5" fillId="3" borderId="33" xfId="2" applyFont="1" applyFill="1" applyBorder="1" applyAlignment="1" applyProtection="1">
      <alignment horizontal="center" vertical="center"/>
    </xf>
    <xf numFmtId="0" fontId="5" fillId="3" borderId="33" xfId="2" applyFont="1" applyFill="1" applyBorder="1" applyAlignment="1" applyProtection="1">
      <alignment horizontal="distributed" vertical="center"/>
    </xf>
    <xf numFmtId="0" fontId="58" fillId="3" borderId="69" xfId="2" applyFont="1" applyFill="1" applyBorder="1" applyAlignment="1" applyProtection="1">
      <alignment vertical="center" shrinkToFit="1"/>
    </xf>
    <xf numFmtId="0" fontId="9" fillId="3" borderId="34" xfId="2" applyFont="1" applyFill="1" applyBorder="1" applyAlignment="1" applyProtection="1">
      <alignment vertical="center"/>
    </xf>
    <xf numFmtId="0" fontId="5" fillId="3" borderId="73" xfId="2" applyFont="1" applyFill="1" applyBorder="1" applyAlignment="1" applyProtection="1">
      <alignment vertical="center" shrinkToFit="1"/>
    </xf>
    <xf numFmtId="0" fontId="9" fillId="3" borderId="23" xfId="2" applyFont="1" applyFill="1" applyBorder="1" applyAlignment="1" applyProtection="1">
      <alignment vertical="center" shrinkToFit="1"/>
    </xf>
    <xf numFmtId="0" fontId="14" fillId="3" borderId="23" xfId="2" applyFont="1" applyFill="1" applyBorder="1" applyAlignment="1" applyProtection="1">
      <alignment vertical="center" shrinkToFit="1"/>
    </xf>
    <xf numFmtId="0" fontId="9" fillId="3" borderId="5" xfId="2" applyFont="1" applyFill="1" applyBorder="1" applyAlignment="1" applyProtection="1">
      <alignment vertical="center" shrinkToFit="1"/>
    </xf>
    <xf numFmtId="0" fontId="58" fillId="3" borderId="74" xfId="2" applyFont="1" applyFill="1" applyBorder="1" applyAlignment="1" applyProtection="1">
      <alignment vertical="center" shrinkToFit="1"/>
    </xf>
    <xf numFmtId="0" fontId="9" fillId="3" borderId="72" xfId="2" applyFont="1" applyFill="1" applyBorder="1" applyAlignment="1" applyProtection="1">
      <alignment vertical="center"/>
    </xf>
    <xf numFmtId="0" fontId="9" fillId="3" borderId="71" xfId="2" applyFont="1" applyFill="1" applyBorder="1" applyAlignment="1" applyProtection="1">
      <alignment horizontal="center" vertical="center" shrinkToFit="1"/>
    </xf>
    <xf numFmtId="176" fontId="9" fillId="3" borderId="40" xfId="2" applyNumberFormat="1" applyFont="1" applyFill="1" applyBorder="1" applyAlignment="1" applyProtection="1">
      <alignment horizontal="center" vertical="center" shrinkToFit="1"/>
    </xf>
    <xf numFmtId="176" fontId="9" fillId="3" borderId="41" xfId="2" applyNumberFormat="1" applyFont="1" applyFill="1" applyBorder="1" applyAlignment="1" applyProtection="1">
      <alignment horizontal="center" vertical="center" shrinkToFit="1"/>
    </xf>
    <xf numFmtId="176" fontId="55" fillId="3" borderId="75" xfId="2" applyNumberFormat="1" applyFont="1" applyFill="1" applyBorder="1" applyAlignment="1" applyProtection="1">
      <alignment horizontal="center" vertical="center" shrinkToFit="1"/>
    </xf>
    <xf numFmtId="176" fontId="9" fillId="3" borderId="72" xfId="2" applyNumberFormat="1" applyFont="1" applyFill="1" applyBorder="1" applyAlignment="1" applyProtection="1">
      <alignment horizontal="right" vertical="center" shrinkToFit="1"/>
    </xf>
    <xf numFmtId="0" fontId="9" fillId="3" borderId="70" xfId="2" applyFont="1" applyFill="1" applyBorder="1" applyAlignment="1" applyProtection="1">
      <alignment horizontal="center" vertical="center" shrinkToFit="1"/>
    </xf>
    <xf numFmtId="176" fontId="55" fillId="3" borderId="31" xfId="2" applyNumberFormat="1" applyFont="1" applyFill="1" applyBorder="1" applyAlignment="1" applyProtection="1">
      <alignment horizontal="center" vertical="center" shrinkToFit="1"/>
    </xf>
    <xf numFmtId="176" fontId="9" fillId="3" borderId="26" xfId="2" applyNumberFormat="1" applyFont="1" applyFill="1" applyBorder="1" applyAlignment="1" applyProtection="1">
      <alignment horizontal="right" vertical="center" shrinkToFit="1"/>
    </xf>
    <xf numFmtId="176" fontId="9" fillId="3" borderId="76" xfId="2" applyNumberFormat="1" applyFont="1" applyFill="1" applyBorder="1" applyAlignment="1" applyProtection="1">
      <alignment horizontal="center" vertical="center" shrinkToFit="1"/>
    </xf>
    <xf numFmtId="176" fontId="9" fillId="3" borderId="32" xfId="2" applyNumberFormat="1" applyFont="1" applyFill="1" applyBorder="1" applyAlignment="1" applyProtection="1">
      <alignment horizontal="center" vertical="center" shrinkToFit="1"/>
    </xf>
    <xf numFmtId="0" fontId="9" fillId="3" borderId="60" xfId="2" applyFont="1" applyFill="1" applyBorder="1" applyAlignment="1" applyProtection="1">
      <alignment horizontal="center" vertical="center"/>
    </xf>
    <xf numFmtId="176" fontId="9" fillId="3" borderId="29" xfId="2" applyNumberFormat="1" applyFont="1" applyFill="1" applyBorder="1" applyAlignment="1" applyProtection="1">
      <alignment horizontal="right" vertical="center" shrinkToFit="1"/>
    </xf>
    <xf numFmtId="176" fontId="9" fillId="3" borderId="61" xfId="2" applyNumberFormat="1" applyFont="1" applyFill="1" applyBorder="1" applyAlignment="1" applyProtection="1">
      <alignment vertical="center" shrinkToFit="1"/>
    </xf>
    <xf numFmtId="176" fontId="55" fillId="3" borderId="29" xfId="2" applyNumberFormat="1" applyFont="1" applyFill="1" applyBorder="1" applyAlignment="1" applyProtection="1">
      <alignment horizontal="right" vertical="center" shrinkToFit="1"/>
    </xf>
    <xf numFmtId="176" fontId="9" fillId="3" borderId="30" xfId="2" applyNumberFormat="1" applyFont="1" applyFill="1" applyBorder="1" applyAlignment="1" applyProtection="1">
      <alignment horizontal="right" vertical="center" shrinkToFit="1"/>
    </xf>
    <xf numFmtId="0" fontId="10" fillId="3" borderId="0" xfId="2" applyFont="1" applyFill="1" applyAlignment="1" applyProtection="1">
      <alignment vertical="center"/>
    </xf>
    <xf numFmtId="0" fontId="14" fillId="3" borderId="0" xfId="0" applyFont="1" applyFill="1" applyAlignment="1" applyProtection="1">
      <alignment vertical="center"/>
    </xf>
    <xf numFmtId="0" fontId="4" fillId="3" borderId="11" xfId="2" applyFont="1" applyFill="1" applyBorder="1" applyAlignment="1" applyProtection="1">
      <alignment vertical="center"/>
    </xf>
    <xf numFmtId="0" fontId="4" fillId="3" borderId="0" xfId="2" applyFont="1" applyFill="1" applyBorder="1" applyAlignment="1" applyProtection="1">
      <alignment horizontal="right" vertical="center"/>
    </xf>
    <xf numFmtId="176" fontId="9" fillId="2" borderId="38" xfId="2" applyNumberFormat="1" applyFont="1" applyFill="1" applyBorder="1" applyAlignment="1">
      <alignment horizontal="right" vertical="center" shrinkToFit="1"/>
    </xf>
    <xf numFmtId="176" fontId="9" fillId="2" borderId="39" xfId="2" applyNumberFormat="1" applyFont="1" applyFill="1" applyBorder="1" applyAlignment="1">
      <alignment horizontal="right" vertical="center" shrinkToFit="1"/>
    </xf>
    <xf numFmtId="176" fontId="9" fillId="2" borderId="25" xfId="2" applyNumberFormat="1" applyFont="1" applyFill="1" applyBorder="1" applyAlignment="1">
      <alignment horizontal="right" vertical="center" shrinkToFit="1"/>
    </xf>
    <xf numFmtId="176" fontId="9" fillId="2" borderId="27" xfId="2" applyNumberFormat="1" applyFont="1" applyFill="1" applyBorder="1" applyAlignment="1">
      <alignment horizontal="right" vertical="center" shrinkToFit="1"/>
    </xf>
    <xf numFmtId="176" fontId="9" fillId="2" borderId="28" xfId="2" applyNumberFormat="1" applyFont="1" applyFill="1" applyBorder="1" applyAlignment="1">
      <alignment horizontal="right" vertical="center" shrinkToFit="1"/>
    </xf>
    <xf numFmtId="176" fontId="9" fillId="2" borderId="32" xfId="2" applyNumberFormat="1" applyFont="1" applyFill="1" applyBorder="1" applyAlignment="1">
      <alignment horizontal="right" vertical="center" shrinkToFit="1"/>
    </xf>
    <xf numFmtId="176" fontId="9" fillId="2" borderId="38" xfId="2" applyNumberFormat="1" applyFont="1" applyFill="1" applyBorder="1" applyAlignment="1" applyProtection="1">
      <alignment horizontal="right" vertical="center" shrinkToFit="1"/>
    </xf>
    <xf numFmtId="176" fontId="9" fillId="2" borderId="39" xfId="2" applyNumberFormat="1" applyFont="1" applyFill="1" applyBorder="1" applyAlignment="1" applyProtection="1">
      <alignment horizontal="right" vertical="center" shrinkToFit="1"/>
    </xf>
    <xf numFmtId="176" fontId="9" fillId="2" borderId="25" xfId="2" applyNumberFormat="1" applyFont="1" applyFill="1" applyBorder="1" applyAlignment="1" applyProtection="1">
      <alignment horizontal="right" vertical="center" shrinkToFit="1"/>
    </xf>
    <xf numFmtId="176" fontId="9" fillId="2" borderId="27" xfId="2" applyNumberFormat="1" applyFont="1" applyFill="1" applyBorder="1" applyAlignment="1" applyProtection="1">
      <alignment horizontal="right" vertical="center" shrinkToFit="1"/>
    </xf>
    <xf numFmtId="176" fontId="9" fillId="2" borderId="28" xfId="2" applyNumberFormat="1" applyFont="1" applyFill="1" applyBorder="1" applyAlignment="1" applyProtection="1">
      <alignment horizontal="right" vertical="center" shrinkToFit="1"/>
    </xf>
    <xf numFmtId="176" fontId="9" fillId="2" borderId="32" xfId="2" applyNumberFormat="1" applyFont="1" applyFill="1" applyBorder="1" applyAlignment="1" applyProtection="1">
      <alignment horizontal="right" vertical="center" shrinkToFit="1"/>
    </xf>
    <xf numFmtId="176" fontId="9" fillId="3" borderId="23" xfId="2" applyNumberFormat="1" applyFont="1" applyFill="1" applyBorder="1" applyAlignment="1" applyProtection="1">
      <alignment horizontal="right" vertical="center" shrinkToFit="1"/>
    </xf>
    <xf numFmtId="176" fontId="9" fillId="3" borderId="40" xfId="2" applyNumberFormat="1" applyFont="1" applyFill="1" applyBorder="1" applyAlignment="1" applyProtection="1">
      <alignment horizontal="right" vertical="center" shrinkToFit="1"/>
    </xf>
    <xf numFmtId="176" fontId="9" fillId="3" borderId="41" xfId="2" applyNumberFormat="1" applyFont="1" applyFill="1" applyBorder="1" applyAlignment="1" applyProtection="1">
      <alignment horizontal="right" vertical="center" shrinkToFit="1"/>
    </xf>
    <xf numFmtId="176" fontId="9" fillId="3" borderId="42" xfId="2" applyNumberFormat="1" applyFont="1" applyFill="1" applyBorder="1" applyAlignment="1" applyProtection="1">
      <alignment horizontal="right" vertical="center" shrinkToFit="1"/>
    </xf>
    <xf numFmtId="176" fontId="55" fillId="3" borderId="31" xfId="2" applyNumberFormat="1" applyFont="1" applyFill="1" applyBorder="1" applyAlignment="1" applyProtection="1">
      <alignment horizontal="right" vertical="center" shrinkToFit="1"/>
    </xf>
    <xf numFmtId="0" fontId="5" fillId="3" borderId="0" xfId="2" applyFont="1" applyFill="1" applyBorder="1" applyAlignment="1">
      <alignment vertical="center"/>
    </xf>
    <xf numFmtId="0" fontId="5" fillId="3" borderId="0" xfId="2" applyFont="1" applyFill="1" applyAlignment="1">
      <alignment horizontal="right" vertical="center"/>
    </xf>
    <xf numFmtId="0" fontId="4" fillId="3" borderId="0" xfId="2" applyFont="1" applyFill="1" applyAlignment="1">
      <alignment horizontal="left" vertical="center"/>
    </xf>
    <xf numFmtId="0" fontId="5" fillId="3" borderId="0" xfId="2" applyNumberFormat="1" applyFont="1" applyFill="1" applyAlignment="1">
      <alignment vertical="center"/>
    </xf>
    <xf numFmtId="0" fontId="13" fillId="3" borderId="0" xfId="2" applyFont="1" applyFill="1" applyAlignment="1">
      <alignment horizontal="right" vertical="center"/>
    </xf>
    <xf numFmtId="0" fontId="13" fillId="3" borderId="0" xfId="2" applyFont="1" applyFill="1" applyAlignment="1">
      <alignment vertical="center"/>
    </xf>
    <xf numFmtId="0" fontId="8" fillId="3" borderId="0" xfId="2" applyFont="1" applyFill="1" applyAlignment="1">
      <alignment vertical="center"/>
    </xf>
    <xf numFmtId="0" fontId="4" fillId="3" borderId="0" xfId="2" applyFont="1" applyFill="1" applyBorder="1" applyAlignment="1">
      <alignment horizontal="right" vertical="center"/>
    </xf>
    <xf numFmtId="0" fontId="4" fillId="3" borderId="0" xfId="2" applyFont="1" applyFill="1" applyBorder="1" applyAlignment="1">
      <alignment vertical="center"/>
    </xf>
    <xf numFmtId="0" fontId="14" fillId="3" borderId="65" xfId="2" applyNumberFormat="1" applyFont="1" applyFill="1" applyBorder="1" applyAlignment="1">
      <alignment vertical="center"/>
    </xf>
    <xf numFmtId="0" fontId="14" fillId="3" borderId="66" xfId="2" applyNumberFormat="1" applyFont="1" applyFill="1" applyBorder="1" applyAlignment="1">
      <alignment vertical="center"/>
    </xf>
    <xf numFmtId="0" fontId="14" fillId="3" borderId="62" xfId="2" applyNumberFormat="1" applyFont="1" applyFill="1" applyBorder="1" applyAlignment="1">
      <alignment vertical="center"/>
    </xf>
    <xf numFmtId="0" fontId="5" fillId="3" borderId="18" xfId="2" applyFont="1" applyFill="1" applyBorder="1" applyAlignment="1">
      <alignment horizontal="center" vertical="center" wrapText="1"/>
    </xf>
    <xf numFmtId="0" fontId="14" fillId="3" borderId="67" xfId="2" applyNumberFormat="1" applyFont="1" applyFill="1" applyBorder="1" applyAlignment="1">
      <alignment vertical="center"/>
    </xf>
    <xf numFmtId="0" fontId="14" fillId="3" borderId="40" xfId="2" applyNumberFormat="1" applyFont="1" applyFill="1" applyBorder="1" applyAlignment="1">
      <alignment vertical="center"/>
    </xf>
    <xf numFmtId="0" fontId="14" fillId="3" borderId="63" xfId="2" applyNumberFormat="1" applyFont="1" applyFill="1" applyBorder="1" applyAlignment="1">
      <alignment vertical="center"/>
    </xf>
    <xf numFmtId="0" fontId="5" fillId="3" borderId="19" xfId="2" applyFont="1" applyFill="1" applyBorder="1" applyAlignment="1">
      <alignment horizontal="center" vertical="center" wrapText="1"/>
    </xf>
    <xf numFmtId="0" fontId="5" fillId="3" borderId="19" xfId="2" applyFont="1" applyFill="1" applyBorder="1" applyAlignment="1">
      <alignment horizontal="center" vertical="center"/>
    </xf>
    <xf numFmtId="0" fontId="5" fillId="3" borderId="46" xfId="2" applyFont="1" applyFill="1" applyBorder="1" applyAlignment="1">
      <alignment vertical="center" shrinkToFit="1"/>
    </xf>
    <xf numFmtId="0" fontId="5" fillId="3" borderId="47" xfId="2" applyFont="1" applyFill="1" applyBorder="1" applyAlignment="1">
      <alignment vertical="center" shrinkToFit="1"/>
    </xf>
    <xf numFmtId="0" fontId="14" fillId="3" borderId="68" xfId="2" applyNumberFormat="1" applyFont="1" applyFill="1" applyBorder="1" applyAlignment="1">
      <alignment vertical="center"/>
    </xf>
    <xf numFmtId="0" fontId="14" fillId="3" borderId="45" xfId="2" applyNumberFormat="1" applyFont="1" applyFill="1" applyBorder="1" applyAlignment="1">
      <alignment vertical="center"/>
    </xf>
    <xf numFmtId="0" fontId="14" fillId="3" borderId="64" xfId="2" applyNumberFormat="1" applyFont="1" applyFill="1" applyBorder="1" applyAlignment="1">
      <alignment vertical="center"/>
    </xf>
    <xf numFmtId="0" fontId="5" fillId="3" borderId="48" xfId="2" applyFont="1" applyFill="1" applyBorder="1" applyAlignment="1">
      <alignment vertical="center" shrinkToFit="1"/>
    </xf>
    <xf numFmtId="0" fontId="5" fillId="3" borderId="49" xfId="2" applyFont="1" applyFill="1" applyBorder="1" applyAlignment="1">
      <alignment vertical="center" shrinkToFit="1"/>
    </xf>
    <xf numFmtId="0" fontId="5" fillId="3" borderId="44" xfId="2" applyFont="1" applyFill="1" applyBorder="1" applyAlignment="1">
      <alignment horizontal="right" vertical="center" shrinkToFit="1"/>
    </xf>
    <xf numFmtId="0" fontId="4" fillId="3" borderId="0" xfId="2" applyFont="1" applyFill="1" applyBorder="1" applyAlignment="1"/>
    <xf numFmtId="0" fontId="34" fillId="3" borderId="0" xfId="2" applyFont="1" applyFill="1" applyBorder="1" applyAlignment="1">
      <alignment vertical="center"/>
    </xf>
    <xf numFmtId="176" fontId="34" fillId="3" borderId="0" xfId="2" applyNumberFormat="1" applyFont="1" applyFill="1" applyBorder="1" applyAlignment="1">
      <alignment vertical="center"/>
    </xf>
    <xf numFmtId="0" fontId="5" fillId="3" borderId="0" xfId="2" applyFont="1" applyFill="1" applyBorder="1" applyAlignment="1">
      <alignment horizontal="center" vertical="center"/>
    </xf>
    <xf numFmtId="0" fontId="14" fillId="3" borderId="0" xfId="2" applyNumberFormat="1" applyFont="1" applyFill="1" applyAlignment="1">
      <alignment vertical="center"/>
    </xf>
    <xf numFmtId="0" fontId="9" fillId="3" borderId="0" xfId="2" applyFont="1" applyFill="1" applyBorder="1" applyAlignment="1">
      <alignment vertical="center"/>
    </xf>
    <xf numFmtId="0" fontId="17" fillId="3" borderId="0" xfId="2" applyFont="1" applyFill="1" applyBorder="1" applyAlignment="1">
      <alignment vertical="center"/>
    </xf>
    <xf numFmtId="0" fontId="5" fillId="0" borderId="66" xfId="2" applyFont="1" applyFill="1" applyBorder="1" applyAlignment="1" applyProtection="1">
      <alignment vertical="center" shrinkToFit="1"/>
      <protection locked="0"/>
    </xf>
    <xf numFmtId="176" fontId="5" fillId="0" borderId="66" xfId="2" applyNumberFormat="1" applyFont="1" applyFill="1" applyBorder="1" applyAlignment="1" applyProtection="1">
      <alignment vertical="center" shrinkToFit="1"/>
      <protection locked="0"/>
    </xf>
    <xf numFmtId="0" fontId="5" fillId="0" borderId="40" xfId="2" applyFont="1" applyFill="1" applyBorder="1" applyAlignment="1" applyProtection="1">
      <alignment vertical="center" shrinkToFit="1"/>
      <protection locked="0"/>
    </xf>
    <xf numFmtId="176" fontId="5" fillId="0" borderId="40" xfId="2" applyNumberFormat="1" applyFont="1" applyFill="1" applyBorder="1" applyAlignment="1" applyProtection="1">
      <alignment vertical="center" shrinkToFit="1"/>
      <protection locked="0"/>
    </xf>
    <xf numFmtId="0" fontId="5" fillId="0" borderId="79" xfId="2" applyFont="1" applyFill="1" applyBorder="1" applyAlignment="1" applyProtection="1">
      <alignment vertical="center" shrinkToFit="1"/>
      <protection locked="0"/>
    </xf>
    <xf numFmtId="0" fontId="5" fillId="0" borderId="80" xfId="2" applyFont="1" applyFill="1" applyBorder="1" applyAlignment="1" applyProtection="1">
      <alignment vertical="center" shrinkToFit="1"/>
      <protection locked="0"/>
    </xf>
    <xf numFmtId="176" fontId="5" fillId="0" borderId="45" xfId="2" applyNumberFormat="1" applyFont="1" applyFill="1" applyBorder="1" applyAlignment="1" applyProtection="1">
      <alignment vertical="center" shrinkToFit="1"/>
      <protection locked="0"/>
    </xf>
    <xf numFmtId="0" fontId="5" fillId="0" borderId="46" xfId="2" applyFont="1" applyFill="1" applyBorder="1" applyAlignment="1" applyProtection="1">
      <alignment vertical="center" shrinkToFit="1"/>
      <protection locked="0"/>
    </xf>
    <xf numFmtId="0" fontId="5" fillId="0" borderId="48" xfId="2" applyFont="1" applyFill="1" applyBorder="1" applyAlignment="1" applyProtection="1">
      <alignment vertical="center" shrinkToFit="1"/>
      <protection locked="0"/>
    </xf>
    <xf numFmtId="0" fontId="5" fillId="0" borderId="71" xfId="2" applyFont="1" applyFill="1" applyBorder="1" applyAlignment="1" applyProtection="1">
      <alignment horizontal="center" vertical="center" shrinkToFit="1"/>
      <protection locked="0"/>
    </xf>
    <xf numFmtId="0" fontId="5" fillId="0" borderId="23" xfId="2" applyFont="1" applyFill="1" applyBorder="1" applyAlignment="1" applyProtection="1">
      <alignment horizontal="center" vertical="center" shrinkToFit="1"/>
      <protection locked="0"/>
    </xf>
    <xf numFmtId="0" fontId="5" fillId="0" borderId="23" xfId="2" applyFont="1" applyFill="1" applyBorder="1" applyAlignment="1" applyProtection="1">
      <alignment vertical="center" wrapText="1"/>
      <protection locked="0"/>
    </xf>
    <xf numFmtId="57" fontId="5" fillId="0" borderId="23" xfId="2" applyNumberFormat="1" applyFont="1" applyFill="1" applyBorder="1" applyAlignment="1" applyProtection="1">
      <alignment vertical="center" shrinkToFit="1"/>
      <protection locked="0"/>
    </xf>
    <xf numFmtId="0" fontId="5" fillId="0" borderId="5" xfId="2" applyFont="1" applyFill="1" applyBorder="1" applyAlignment="1" applyProtection="1">
      <alignment vertical="center" wrapText="1"/>
      <protection locked="0"/>
    </xf>
    <xf numFmtId="0" fontId="5" fillId="0" borderId="79" xfId="2" applyFont="1" applyFill="1" applyBorder="1" applyAlignment="1" applyProtection="1">
      <alignment horizontal="right" vertical="center"/>
      <protection locked="0"/>
    </xf>
    <xf numFmtId="0" fontId="5" fillId="0" borderId="46" xfId="2" applyFont="1" applyFill="1" applyBorder="1" applyAlignment="1" applyProtection="1">
      <alignment horizontal="right" vertical="center"/>
      <protection locked="0"/>
    </xf>
    <xf numFmtId="0" fontId="5" fillId="0" borderId="85" xfId="2" applyFont="1" applyFill="1" applyBorder="1" applyAlignment="1" applyProtection="1">
      <alignment horizontal="center" vertical="center"/>
      <protection locked="0"/>
    </xf>
    <xf numFmtId="0" fontId="5" fillId="0" borderId="47" xfId="2" applyFont="1" applyFill="1" applyBorder="1" applyAlignment="1" applyProtection="1">
      <alignment horizontal="center" vertical="center"/>
      <protection locked="0"/>
    </xf>
    <xf numFmtId="0" fontId="5" fillId="0" borderId="66" xfId="2" applyFont="1" applyFill="1" applyBorder="1" applyAlignment="1" applyProtection="1">
      <alignment horizontal="center" vertical="center"/>
      <protection locked="0"/>
    </xf>
    <xf numFmtId="0" fontId="5" fillId="0" borderId="86" xfId="2" applyFont="1" applyFill="1" applyBorder="1" applyAlignment="1" applyProtection="1">
      <alignment horizontal="center" vertical="center"/>
      <protection locked="0"/>
    </xf>
    <xf numFmtId="49" fontId="5" fillId="0" borderId="62" xfId="2" applyNumberFormat="1" applyFont="1" applyFill="1" applyBorder="1" applyAlignment="1" applyProtection="1">
      <alignment horizontal="center" vertical="center"/>
      <protection locked="0"/>
    </xf>
    <xf numFmtId="0" fontId="5" fillId="0" borderId="67" xfId="2" applyFont="1" applyFill="1" applyBorder="1" applyAlignment="1" applyProtection="1">
      <alignment horizontal="center" vertical="center" shrinkToFit="1"/>
      <protection locked="0"/>
    </xf>
    <xf numFmtId="0" fontId="5" fillId="0" borderId="40" xfId="2" applyFont="1" applyFill="1" applyBorder="1" applyAlignment="1" applyProtection="1">
      <alignment horizontal="center" vertical="center" shrinkToFit="1"/>
      <protection locked="0"/>
    </xf>
    <xf numFmtId="0" fontId="5" fillId="0" borderId="40" xfId="2" applyFont="1" applyFill="1" applyBorder="1" applyAlignment="1" applyProtection="1">
      <alignment vertical="center" wrapText="1"/>
      <protection locked="0"/>
    </xf>
    <xf numFmtId="57" fontId="5" fillId="0" borderId="40" xfId="2" applyNumberFormat="1" applyFont="1" applyFill="1" applyBorder="1" applyAlignment="1" applyProtection="1">
      <alignment horizontal="left" vertical="center" shrinkToFit="1"/>
      <protection locked="0"/>
    </xf>
    <xf numFmtId="0" fontId="5" fillId="0" borderId="41" xfId="2" applyFont="1" applyFill="1" applyBorder="1" applyAlignment="1" applyProtection="1">
      <alignment vertical="center" wrapText="1"/>
      <protection locked="0"/>
    </xf>
    <xf numFmtId="0" fontId="5" fillId="0" borderId="80" xfId="2" applyFont="1" applyFill="1" applyBorder="1" applyAlignment="1" applyProtection="1">
      <alignment horizontal="right" vertical="center"/>
      <protection locked="0"/>
    </xf>
    <xf numFmtId="0" fontId="5" fillId="0" borderId="48" xfId="2" applyFont="1" applyFill="1" applyBorder="1" applyAlignment="1" applyProtection="1">
      <alignment horizontal="right" vertical="center"/>
      <protection locked="0"/>
    </xf>
    <xf numFmtId="0" fontId="5" fillId="0" borderId="41" xfId="2" applyFont="1" applyFill="1" applyBorder="1" applyAlignment="1" applyProtection="1">
      <alignment horizontal="center" vertical="center"/>
      <protection locked="0"/>
    </xf>
    <xf numFmtId="0" fontId="5" fillId="0" borderId="49" xfId="2" applyFont="1" applyFill="1" applyBorder="1" applyAlignment="1" applyProtection="1">
      <alignment horizontal="center" vertical="center"/>
      <protection locked="0"/>
    </xf>
    <xf numFmtId="0" fontId="5" fillId="0" borderId="40" xfId="2" applyFont="1" applyFill="1" applyBorder="1" applyAlignment="1" applyProtection="1">
      <alignment horizontal="center" vertical="center"/>
      <protection locked="0"/>
    </xf>
    <xf numFmtId="0" fontId="5" fillId="0" borderId="43" xfId="2" applyFont="1" applyFill="1" applyBorder="1" applyAlignment="1" applyProtection="1">
      <alignment horizontal="center" vertical="center"/>
      <protection locked="0"/>
    </xf>
    <xf numFmtId="49" fontId="5" fillId="0" borderId="63" xfId="2" applyNumberFormat="1" applyFont="1" applyFill="1" applyBorder="1" applyAlignment="1" applyProtection="1">
      <alignment horizontal="center" vertical="center"/>
      <protection locked="0"/>
    </xf>
    <xf numFmtId="0" fontId="5" fillId="0" borderId="44" xfId="2" applyFont="1" applyFill="1" applyBorder="1" applyAlignment="1" applyProtection="1">
      <alignment horizontal="center" vertical="center"/>
      <protection locked="0"/>
    </xf>
    <xf numFmtId="0" fontId="5" fillId="0" borderId="21" xfId="2" applyFont="1" applyFill="1" applyBorder="1" applyAlignment="1" applyProtection="1">
      <alignment horizontal="center" vertical="center"/>
      <protection locked="0"/>
    </xf>
    <xf numFmtId="0" fontId="5" fillId="0" borderId="45" xfId="2" applyFont="1" applyFill="1" applyBorder="1" applyAlignment="1" applyProtection="1">
      <alignment horizontal="center" vertical="center"/>
      <protection locked="0"/>
    </xf>
    <xf numFmtId="0" fontId="5" fillId="0" borderId="16" xfId="2" applyFont="1" applyFill="1" applyBorder="1" applyAlignment="1" applyProtection="1">
      <alignment horizontal="center" vertical="center"/>
      <protection locked="0"/>
    </xf>
    <xf numFmtId="0" fontId="5" fillId="0" borderId="64" xfId="2" applyFont="1" applyFill="1" applyBorder="1" applyAlignment="1" applyProtection="1">
      <alignment vertical="center"/>
      <protection locked="0"/>
    </xf>
    <xf numFmtId="0" fontId="28" fillId="3" borderId="0" xfId="2" applyFont="1" applyFill="1" applyAlignment="1">
      <alignment vertical="center"/>
    </xf>
    <xf numFmtId="0" fontId="28" fillId="3" borderId="0" xfId="2" applyFont="1" applyFill="1" applyAlignment="1">
      <alignment horizontal="center" vertical="center"/>
    </xf>
    <xf numFmtId="0" fontId="47" fillId="3" borderId="0" xfId="2" applyFont="1" applyFill="1" applyAlignment="1">
      <alignment vertical="center"/>
    </xf>
    <xf numFmtId="0" fontId="36" fillId="3" borderId="0" xfId="2" applyFont="1" applyFill="1" applyAlignment="1">
      <alignment horizontal="center" vertical="center"/>
    </xf>
    <xf numFmtId="0" fontId="4" fillId="3" borderId="11" xfId="2" applyFont="1" applyFill="1" applyBorder="1" applyAlignment="1">
      <alignment vertical="center"/>
    </xf>
    <xf numFmtId="0" fontId="24" fillId="3" borderId="0" xfId="2" applyFont="1" applyFill="1" applyAlignment="1">
      <alignment vertical="center"/>
    </xf>
    <xf numFmtId="0" fontId="9" fillId="3" borderId="19" xfId="2" applyFont="1" applyFill="1" applyBorder="1" applyAlignment="1">
      <alignment horizontal="center" vertical="center" shrinkToFit="1"/>
    </xf>
    <xf numFmtId="0" fontId="5" fillId="3" borderId="20" xfId="2" applyFont="1" applyFill="1" applyBorder="1" applyAlignment="1">
      <alignment vertical="center" shrinkToFit="1"/>
    </xf>
    <xf numFmtId="0" fontId="5" fillId="3" borderId="21" xfId="2" applyFont="1" applyFill="1" applyBorder="1" applyAlignment="1">
      <alignment vertical="center" shrinkToFit="1"/>
    </xf>
    <xf numFmtId="0" fontId="5" fillId="3" borderId="45" xfId="2" applyFont="1" applyFill="1" applyBorder="1" applyAlignment="1">
      <alignment vertical="center" shrinkToFit="1"/>
    </xf>
    <xf numFmtId="0" fontId="5" fillId="3" borderId="11" xfId="2" applyFont="1" applyFill="1" applyBorder="1" applyAlignment="1">
      <alignment vertical="center" shrinkToFit="1"/>
    </xf>
    <xf numFmtId="0" fontId="5" fillId="3" borderId="22" xfId="2" applyFont="1" applyFill="1" applyBorder="1" applyAlignment="1">
      <alignment vertical="center" shrinkToFit="1"/>
    </xf>
    <xf numFmtId="0" fontId="5" fillId="3" borderId="46" xfId="2" applyFont="1" applyFill="1" applyBorder="1" applyAlignment="1">
      <alignment horizontal="right" vertical="center"/>
    </xf>
    <xf numFmtId="0" fontId="5" fillId="3" borderId="47" xfId="2" applyFont="1" applyFill="1" applyBorder="1" applyAlignment="1">
      <alignment horizontal="right" vertical="center"/>
    </xf>
    <xf numFmtId="0" fontId="5" fillId="3" borderId="48" xfId="2" applyFont="1" applyFill="1" applyBorder="1" applyAlignment="1">
      <alignment horizontal="right" vertical="center"/>
    </xf>
    <xf numFmtId="0" fontId="5" fillId="3" borderId="49" xfId="2" applyFont="1" applyFill="1" applyBorder="1" applyAlignment="1">
      <alignment horizontal="right" vertical="center"/>
    </xf>
    <xf numFmtId="0" fontId="4" fillId="3" borderId="45" xfId="2" applyFont="1" applyFill="1" applyBorder="1" applyAlignment="1">
      <alignment vertical="center"/>
    </xf>
    <xf numFmtId="0" fontId="28" fillId="3" borderId="0" xfId="2" applyFont="1" applyFill="1" applyBorder="1" applyAlignment="1">
      <alignment vertical="center"/>
    </xf>
    <xf numFmtId="0" fontId="4" fillId="3" borderId="11" xfId="2" applyFont="1" applyFill="1" applyBorder="1" applyAlignment="1" applyProtection="1">
      <alignment horizontal="right" vertical="center"/>
    </xf>
    <xf numFmtId="0" fontId="4" fillId="3" borderId="11" xfId="2" applyNumberFormat="1" applyFont="1" applyFill="1" applyBorder="1" applyAlignment="1" applyProtection="1">
      <alignment horizontal="center" vertical="center"/>
    </xf>
    <xf numFmtId="49" fontId="4" fillId="3" borderId="11" xfId="2" applyNumberFormat="1" applyFont="1" applyFill="1" applyBorder="1" applyAlignment="1" applyProtection="1">
      <alignment vertical="center"/>
    </xf>
    <xf numFmtId="0" fontId="4" fillId="3" borderId="12" xfId="2" applyFont="1" applyFill="1" applyBorder="1"/>
    <xf numFmtId="0" fontId="24" fillId="3" borderId="9" xfId="2" applyFont="1" applyFill="1" applyBorder="1" applyAlignment="1">
      <alignment vertical="center"/>
    </xf>
    <xf numFmtId="0" fontId="5" fillId="3" borderId="9" xfId="2" applyFont="1" applyFill="1" applyBorder="1" applyAlignment="1">
      <alignment vertical="center"/>
    </xf>
    <xf numFmtId="0" fontId="5" fillId="3" borderId="10" xfId="2" applyFont="1" applyFill="1" applyBorder="1" applyAlignment="1">
      <alignment vertical="center"/>
    </xf>
    <xf numFmtId="0" fontId="5" fillId="3" borderId="0" xfId="2" applyFont="1" applyFill="1"/>
    <xf numFmtId="0" fontId="4" fillId="3" borderId="0" xfId="2" applyFont="1" applyFill="1"/>
    <xf numFmtId="0" fontId="4" fillId="3" borderId="15" xfId="2" applyFont="1" applyFill="1" applyBorder="1"/>
    <xf numFmtId="0" fontId="15" fillId="3" borderId="0" xfId="2" applyFont="1" applyFill="1" applyBorder="1" applyAlignment="1">
      <alignment vertical="center"/>
    </xf>
    <xf numFmtId="0" fontId="5" fillId="3" borderId="13" xfId="2" applyFont="1" applyFill="1" applyBorder="1" applyAlignment="1">
      <alignment vertical="center"/>
    </xf>
    <xf numFmtId="0" fontId="10" fillId="3" borderId="0" xfId="2" applyFont="1" applyFill="1" applyBorder="1" applyAlignment="1">
      <alignment vertical="center"/>
    </xf>
    <xf numFmtId="0" fontId="4" fillId="3" borderId="13" xfId="2" applyFont="1" applyFill="1" applyBorder="1" applyAlignment="1">
      <alignment vertical="center"/>
    </xf>
    <xf numFmtId="0" fontId="4" fillId="3" borderId="0" xfId="2" applyFont="1" applyFill="1" applyBorder="1"/>
    <xf numFmtId="0" fontId="10" fillId="3" borderId="0" xfId="2" applyFont="1" applyFill="1" applyBorder="1" applyAlignment="1">
      <alignment vertical="center" shrinkToFit="1"/>
    </xf>
    <xf numFmtId="0" fontId="67" fillId="3" borderId="0" xfId="2" applyFont="1" applyFill="1" applyBorder="1" applyAlignment="1">
      <alignment vertical="center"/>
    </xf>
    <xf numFmtId="0" fontId="9" fillId="3" borderId="0" xfId="2" applyFont="1" applyFill="1"/>
    <xf numFmtId="0" fontId="4" fillId="3" borderId="13" xfId="2" applyFont="1" applyFill="1" applyBorder="1"/>
    <xf numFmtId="0" fontId="43" fillId="3" borderId="0" xfId="2" applyFont="1" applyFill="1" applyBorder="1" applyAlignment="1">
      <alignment vertical="center"/>
    </xf>
    <xf numFmtId="0" fontId="41" fillId="3" borderId="13" xfId="2" applyFont="1" applyFill="1" applyBorder="1" applyAlignment="1">
      <alignment vertical="center" wrapText="1"/>
    </xf>
    <xf numFmtId="0" fontId="43" fillId="3" borderId="0" xfId="2" applyFont="1" applyFill="1" applyBorder="1" applyAlignment="1">
      <alignment vertical="center" wrapText="1"/>
    </xf>
    <xf numFmtId="0" fontId="4" fillId="3" borderId="0" xfId="2" applyFont="1" applyFill="1" applyAlignment="1">
      <alignment wrapText="1"/>
    </xf>
    <xf numFmtId="0" fontId="4" fillId="3" borderId="1" xfId="2" applyFont="1" applyFill="1" applyBorder="1" applyAlignment="1">
      <alignment horizontal="center" vertical="center"/>
    </xf>
    <xf numFmtId="0" fontId="55" fillId="3" borderId="43" xfId="2" applyFont="1" applyFill="1" applyBorder="1" applyAlignment="1">
      <alignment horizontal="right"/>
    </xf>
    <xf numFmtId="0" fontId="4" fillId="3" borderId="43" xfId="2" applyFont="1" applyFill="1" applyBorder="1" applyAlignment="1"/>
    <xf numFmtId="0" fontId="55" fillId="3" borderId="82" xfId="2" applyFont="1" applyFill="1" applyBorder="1" applyAlignment="1">
      <alignment horizontal="right"/>
    </xf>
    <xf numFmtId="0" fontId="60" fillId="3" borderId="0" xfId="2" applyFont="1" applyFill="1" applyBorder="1" applyAlignment="1">
      <alignment vertical="center"/>
    </xf>
    <xf numFmtId="0" fontId="4" fillId="3" borderId="0" xfId="2" applyFont="1" applyFill="1" applyAlignment="1">
      <alignment vertical="top"/>
    </xf>
    <xf numFmtId="0" fontId="4" fillId="3" borderId="40" xfId="2" applyFont="1" applyFill="1" applyBorder="1" applyAlignment="1">
      <alignment horizontal="center" vertical="center" wrapText="1"/>
    </xf>
    <xf numFmtId="0" fontId="4" fillId="3" borderId="40" xfId="2" applyFont="1" applyFill="1" applyBorder="1" applyAlignment="1">
      <alignment horizontal="center" vertical="center" textRotation="255" shrinkToFit="1"/>
    </xf>
    <xf numFmtId="0" fontId="43" fillId="3" borderId="13" xfId="0" applyFont="1" applyFill="1" applyBorder="1" applyAlignment="1">
      <alignment vertical="center" wrapText="1"/>
    </xf>
    <xf numFmtId="0" fontId="43" fillId="3" borderId="13" xfId="2" applyFont="1" applyFill="1" applyBorder="1"/>
    <xf numFmtId="0" fontId="42" fillId="3" borderId="0" xfId="2" applyFont="1" applyFill="1" applyBorder="1"/>
    <xf numFmtId="0" fontId="4" fillId="3" borderId="14" xfId="2" applyFont="1" applyFill="1" applyBorder="1"/>
    <xf numFmtId="0" fontId="4" fillId="3" borderId="11" xfId="2" applyFont="1" applyFill="1" applyBorder="1"/>
    <xf numFmtId="0" fontId="4" fillId="3" borderId="17" xfId="2" applyFont="1" applyFill="1" applyBorder="1"/>
    <xf numFmtId="0" fontId="16" fillId="0" borderId="49" xfId="2" applyFont="1" applyFill="1" applyBorder="1" applyAlignment="1" applyProtection="1">
      <alignment horizontal="distributed" vertical="distributed" wrapText="1"/>
      <protection locked="0"/>
    </xf>
    <xf numFmtId="0" fontId="4" fillId="0" borderId="80" xfId="2" applyFont="1" applyFill="1" applyBorder="1" applyAlignment="1" applyProtection="1">
      <alignment horizontal="center" vertical="center"/>
      <protection locked="0"/>
    </xf>
    <xf numFmtId="49" fontId="4" fillId="0" borderId="82" xfId="2" applyNumberFormat="1" applyFont="1" applyFill="1" applyBorder="1" applyAlignment="1" applyProtection="1">
      <alignment horizontal="center" vertical="center" wrapText="1"/>
      <protection locked="0"/>
    </xf>
    <xf numFmtId="0" fontId="4" fillId="0" borderId="40" xfId="2" applyFont="1" applyFill="1" applyBorder="1" applyAlignment="1" applyProtection="1">
      <alignment horizontal="center" vertical="distributed" wrapText="1"/>
      <protection locked="0"/>
    </xf>
    <xf numFmtId="0" fontId="23" fillId="3" borderId="0" xfId="4" applyFont="1" applyFill="1" applyAlignment="1">
      <alignment horizontal="center" vertical="center"/>
    </xf>
    <xf numFmtId="0" fontId="23" fillId="3" borderId="0" xfId="4" applyFont="1" applyFill="1" applyBorder="1" applyAlignment="1">
      <alignment horizontal="center" vertical="center"/>
    </xf>
    <xf numFmtId="0" fontId="10" fillId="3" borderId="0" xfId="4" applyFont="1" applyFill="1" applyBorder="1" applyAlignment="1">
      <alignment horizontal="center" vertical="center"/>
    </xf>
    <xf numFmtId="0" fontId="10" fillId="3" borderId="0" xfId="4" applyFont="1" applyFill="1" applyBorder="1" applyAlignment="1">
      <alignment vertical="center"/>
    </xf>
    <xf numFmtId="0" fontId="10" fillId="3" borderId="0" xfId="4" applyFont="1" applyFill="1" applyAlignment="1">
      <alignment vertical="center"/>
    </xf>
    <xf numFmtId="0" fontId="9" fillId="3" borderId="0" xfId="4" applyFont="1" applyFill="1" applyAlignment="1">
      <alignment vertical="center"/>
    </xf>
    <xf numFmtId="0" fontId="9" fillId="3" borderId="0" xfId="4" applyFont="1" applyFill="1" applyBorder="1" applyAlignment="1">
      <alignment vertical="center"/>
    </xf>
    <xf numFmtId="0" fontId="9" fillId="3" borderId="1" xfId="4" applyFont="1" applyFill="1" applyBorder="1" applyAlignment="1">
      <alignment vertical="center"/>
    </xf>
    <xf numFmtId="0" fontId="9" fillId="3" borderId="2" xfId="4" applyFont="1" applyFill="1" applyBorder="1" applyAlignment="1">
      <alignment vertical="center"/>
    </xf>
    <xf numFmtId="0" fontId="9" fillId="3" borderId="3" xfId="4" applyFont="1" applyFill="1" applyBorder="1" applyAlignment="1">
      <alignment vertical="center"/>
    </xf>
    <xf numFmtId="0" fontId="23" fillId="3" borderId="0" xfId="4" applyFont="1" applyFill="1" applyAlignment="1">
      <alignment vertical="center"/>
    </xf>
    <xf numFmtId="0" fontId="23" fillId="3" borderId="0" xfId="4" applyFont="1" applyFill="1" applyBorder="1" applyAlignment="1">
      <alignment vertical="center"/>
    </xf>
    <xf numFmtId="0" fontId="10" fillId="3" borderId="8" xfId="4" applyFont="1" applyFill="1" applyBorder="1" applyAlignment="1">
      <alignment vertical="center"/>
    </xf>
    <xf numFmtId="0" fontId="10" fillId="3" borderId="4" xfId="4" applyFont="1" applyFill="1" applyBorder="1" applyAlignment="1">
      <alignment vertical="center"/>
    </xf>
    <xf numFmtId="0" fontId="9" fillId="3" borderId="8" xfId="4" applyFont="1" applyFill="1" applyBorder="1" applyAlignment="1">
      <alignment horizontal="right" vertical="center" wrapText="1"/>
    </xf>
    <xf numFmtId="0" fontId="10" fillId="3" borderId="40" xfId="4" applyFont="1" applyFill="1" applyBorder="1" applyAlignment="1">
      <alignment horizontal="center" vertical="center"/>
    </xf>
    <xf numFmtId="0" fontId="23" fillId="3" borderId="5" xfId="4" applyFont="1" applyFill="1" applyBorder="1" applyAlignment="1">
      <alignment horizontal="center" vertical="center"/>
    </xf>
    <xf numFmtId="0" fontId="10" fillId="3" borderId="6" xfId="4" applyFont="1" applyFill="1" applyBorder="1" applyAlignment="1">
      <alignment horizontal="center" vertical="center"/>
    </xf>
    <xf numFmtId="0" fontId="23" fillId="3" borderId="6" xfId="4" applyFont="1" applyFill="1" applyBorder="1" applyAlignment="1">
      <alignment horizontal="center" vertical="center"/>
    </xf>
    <xf numFmtId="0" fontId="10" fillId="3" borderId="6" xfId="4" applyFont="1" applyFill="1" applyBorder="1" applyAlignment="1">
      <alignment vertical="center"/>
    </xf>
    <xf numFmtId="0" fontId="10" fillId="3" borderId="7" xfId="4" applyFont="1" applyFill="1" applyBorder="1" applyAlignment="1">
      <alignment vertical="center"/>
    </xf>
    <xf numFmtId="0" fontId="10" fillId="3" borderId="0" xfId="4" applyFont="1" applyFill="1" applyAlignment="1">
      <alignment horizontal="center" vertical="center"/>
    </xf>
    <xf numFmtId="0" fontId="9" fillId="3" borderId="0" xfId="4" applyFont="1" applyFill="1" applyAlignment="1">
      <alignment horizontal="center" vertical="center"/>
    </xf>
    <xf numFmtId="0" fontId="14" fillId="3" borderId="92" xfId="3" applyFont="1" applyFill="1" applyBorder="1" applyAlignment="1">
      <alignment horizontal="center" vertical="center" wrapText="1"/>
    </xf>
    <xf numFmtId="0" fontId="14" fillId="3" borderId="51" xfId="4" applyFont="1" applyFill="1" applyBorder="1" applyAlignment="1">
      <alignment horizontal="center" vertical="center"/>
    </xf>
    <xf numFmtId="0" fontId="14" fillId="3" borderId="156" xfId="4" applyFont="1" applyFill="1" applyBorder="1" applyAlignment="1">
      <alignment horizontal="center" vertical="center"/>
    </xf>
    <xf numFmtId="0" fontId="9" fillId="3" borderId="52" xfId="4" applyFont="1" applyFill="1" applyBorder="1" applyAlignment="1">
      <alignment horizontal="center" vertical="center"/>
    </xf>
    <xf numFmtId="0" fontId="5" fillId="3" borderId="89" xfId="4" applyFont="1" applyFill="1" applyBorder="1" applyAlignment="1">
      <alignment horizontal="center" vertical="center"/>
    </xf>
    <xf numFmtId="0" fontId="24" fillId="3" borderId="93" xfId="4" applyFont="1" applyFill="1" applyBorder="1" applyAlignment="1">
      <alignment horizontal="center" vertical="center" shrinkToFit="1"/>
    </xf>
    <xf numFmtId="0" fontId="5" fillId="3" borderId="78" xfId="4" applyFont="1" applyFill="1" applyBorder="1" applyAlignment="1">
      <alignment horizontal="center" vertical="center"/>
    </xf>
    <xf numFmtId="0" fontId="5" fillId="3" borderId="136" xfId="4" applyFont="1" applyFill="1" applyBorder="1" applyAlignment="1">
      <alignment horizontal="center" vertical="center"/>
    </xf>
    <xf numFmtId="0" fontId="9" fillId="3" borderId="53" xfId="4" applyFont="1" applyFill="1" applyBorder="1" applyAlignment="1">
      <alignment horizontal="center" vertical="center"/>
    </xf>
    <xf numFmtId="0" fontId="5" fillId="3" borderId="94" xfId="4" applyFont="1" applyFill="1" applyBorder="1" applyAlignment="1">
      <alignment horizontal="center" vertical="center"/>
    </xf>
    <xf numFmtId="0" fontId="24" fillId="3" borderId="95" xfId="4" applyFont="1" applyFill="1" applyBorder="1" applyAlignment="1">
      <alignment horizontal="center" vertical="center" shrinkToFit="1"/>
    </xf>
    <xf numFmtId="0" fontId="5" fillId="3" borderId="57" xfId="4" applyFont="1" applyFill="1" applyBorder="1" applyAlignment="1">
      <alignment horizontal="center" vertical="center"/>
    </xf>
    <xf numFmtId="0" fontId="5" fillId="3" borderId="145" xfId="4" applyFont="1" applyFill="1" applyBorder="1" applyAlignment="1">
      <alignment horizontal="center" vertical="center"/>
    </xf>
    <xf numFmtId="0" fontId="9" fillId="3" borderId="54" xfId="4" applyFont="1" applyFill="1" applyBorder="1" applyAlignment="1">
      <alignment horizontal="left" vertical="center"/>
    </xf>
    <xf numFmtId="0" fontId="9" fillId="3" borderId="55" xfId="4" applyFont="1" applyFill="1" applyBorder="1" applyAlignment="1">
      <alignment vertical="center"/>
    </xf>
    <xf numFmtId="0" fontId="9" fillId="3" borderId="58" xfId="4" applyFont="1" applyFill="1" applyBorder="1" applyAlignment="1">
      <alignment horizontal="center" vertical="center"/>
    </xf>
    <xf numFmtId="0" fontId="9" fillId="3" borderId="57" xfId="4" applyFont="1" applyFill="1" applyBorder="1" applyAlignment="1">
      <alignment horizontal="center" vertical="center"/>
    </xf>
    <xf numFmtId="0" fontId="9" fillId="3" borderId="56" xfId="4" applyFont="1" applyFill="1" applyBorder="1" applyAlignment="1">
      <alignment horizontal="center" vertical="center"/>
    </xf>
    <xf numFmtId="0" fontId="9" fillId="3" borderId="57" xfId="4" applyFont="1" applyFill="1" applyBorder="1" applyAlignment="1">
      <alignment horizontal="left" vertical="center"/>
    </xf>
    <xf numFmtId="0" fontId="9" fillId="3" borderId="55" xfId="4" applyFont="1" applyFill="1" applyBorder="1" applyAlignment="1">
      <alignment horizontal="left" vertical="center"/>
    </xf>
    <xf numFmtId="0" fontId="9" fillId="3" borderId="59" xfId="4" applyFont="1" applyFill="1" applyBorder="1" applyAlignment="1">
      <alignment vertical="center"/>
    </xf>
    <xf numFmtId="0" fontId="9" fillId="3" borderId="164" xfId="4" applyFont="1" applyFill="1" applyBorder="1" applyAlignment="1">
      <alignment horizontal="center" vertical="center"/>
    </xf>
    <xf numFmtId="0" fontId="5" fillId="3" borderId="51" xfId="4" applyFont="1" applyFill="1" applyBorder="1" applyAlignment="1">
      <alignment horizontal="center" vertical="center"/>
    </xf>
    <xf numFmtId="0" fontId="5" fillId="3" borderId="156" xfId="4" applyFont="1" applyFill="1" applyBorder="1" applyAlignment="1">
      <alignment horizontal="center" vertical="center"/>
    </xf>
    <xf numFmtId="0" fontId="9" fillId="3" borderId="0" xfId="4" applyFont="1" applyFill="1" applyAlignment="1">
      <alignment vertical="center" wrapText="1"/>
    </xf>
    <xf numFmtId="0" fontId="5" fillId="0" borderId="87" xfId="4" applyFont="1" applyFill="1" applyBorder="1" applyAlignment="1" applyProtection="1">
      <alignment horizontal="center" vertical="center"/>
      <protection locked="0"/>
    </xf>
    <xf numFmtId="0" fontId="5" fillId="0" borderId="88" xfId="4" applyFont="1" applyFill="1" applyBorder="1" applyAlignment="1" applyProtection="1">
      <alignment horizontal="center" vertical="center"/>
      <protection locked="0"/>
    </xf>
    <xf numFmtId="0" fontId="5" fillId="0" borderId="20" xfId="4" applyFont="1" applyFill="1" applyBorder="1" applyAlignment="1" applyProtection="1">
      <alignment horizontal="center" vertical="center"/>
      <protection locked="0"/>
    </xf>
    <xf numFmtId="0" fontId="5" fillId="0" borderId="97" xfId="4" applyFont="1" applyFill="1" applyBorder="1" applyAlignment="1" applyProtection="1">
      <alignment horizontal="center" vertical="center"/>
      <protection locked="0"/>
    </xf>
    <xf numFmtId="0" fontId="5" fillId="0" borderId="90" xfId="4" applyFont="1" applyFill="1" applyBorder="1" applyAlignment="1" applyProtection="1">
      <alignment horizontal="center" vertical="center"/>
      <protection locked="0"/>
    </xf>
    <xf numFmtId="0" fontId="5" fillId="0" borderId="91" xfId="4" applyFont="1" applyFill="1" applyBorder="1" applyAlignment="1" applyProtection="1">
      <alignment horizontal="center" vertical="center"/>
      <protection locked="0"/>
    </xf>
    <xf numFmtId="0" fontId="5" fillId="0" borderId="96" xfId="4" applyFont="1" applyFill="1" applyBorder="1" applyAlignment="1" applyProtection="1">
      <alignment horizontal="center" vertical="center"/>
      <protection locked="0"/>
    </xf>
    <xf numFmtId="0" fontId="5" fillId="0" borderId="168" xfId="4" applyFont="1" applyFill="1" applyBorder="1" applyAlignment="1" applyProtection="1">
      <alignment horizontal="center" vertical="center"/>
      <protection locked="0"/>
    </xf>
    <xf numFmtId="0" fontId="4" fillId="3" borderId="8" xfId="0" applyFont="1" applyFill="1" applyBorder="1" applyAlignment="1" applyProtection="1">
      <alignment vertical="center"/>
    </xf>
    <xf numFmtId="0" fontId="4" fillId="3" borderId="4" xfId="0" applyFont="1" applyFill="1" applyBorder="1" applyAlignment="1" applyProtection="1">
      <alignment vertical="center"/>
    </xf>
    <xf numFmtId="0" fontId="0" fillId="0" borderId="0" xfId="0" applyFont="1" applyAlignment="1">
      <alignment horizontal="right" vertical="center"/>
    </xf>
    <xf numFmtId="0" fontId="0" fillId="0" borderId="0" xfId="0" applyFont="1">
      <alignment vertical="center"/>
    </xf>
    <xf numFmtId="0" fontId="0" fillId="0" borderId="0" xfId="0" applyNumberFormat="1" applyFont="1">
      <alignment vertical="center"/>
    </xf>
    <xf numFmtId="0" fontId="4" fillId="3" borderId="1" xfId="0" applyFont="1" applyFill="1" applyBorder="1" applyProtection="1">
      <alignment vertical="center"/>
    </xf>
    <xf numFmtId="0" fontId="16" fillId="3" borderId="0" xfId="0" applyFont="1" applyFill="1" applyProtection="1">
      <alignment vertical="center"/>
    </xf>
    <xf numFmtId="0" fontId="16" fillId="3" borderId="0" xfId="0" applyFont="1" applyFill="1" applyBorder="1" applyAlignment="1" applyProtection="1">
      <alignment vertical="center" wrapText="1"/>
    </xf>
    <xf numFmtId="0" fontId="16" fillId="3" borderId="0" xfId="0" applyFont="1" applyFill="1" applyBorder="1" applyAlignment="1" applyProtection="1">
      <alignment horizontal="center" vertical="center" wrapText="1"/>
    </xf>
    <xf numFmtId="0" fontId="16" fillId="3" borderId="0" xfId="0" applyFont="1" applyFill="1" applyBorder="1" applyProtection="1">
      <alignment vertical="center"/>
    </xf>
    <xf numFmtId="0" fontId="16" fillId="3" borderId="0" xfId="0" applyFont="1" applyFill="1" applyAlignment="1" applyProtection="1">
      <alignment horizontal="right" vertical="center"/>
    </xf>
    <xf numFmtId="0" fontId="16" fillId="3" borderId="0" xfId="0" applyFont="1" applyFill="1" applyAlignment="1" applyProtection="1">
      <alignment vertical="top"/>
    </xf>
    <xf numFmtId="0" fontId="16" fillId="3" borderId="0" xfId="0" applyFont="1" applyFill="1" applyAlignment="1" applyProtection="1">
      <alignment horizontal="right" vertical="top"/>
    </xf>
    <xf numFmtId="0" fontId="5" fillId="3" borderId="0" xfId="0" applyFont="1" applyFill="1" applyAlignment="1" applyProtection="1">
      <alignment vertical="top"/>
    </xf>
    <xf numFmtId="0" fontId="16" fillId="3" borderId="0" xfId="0" applyFont="1" applyFill="1" applyAlignment="1" applyProtection="1">
      <alignment horizontal="left" vertical="top"/>
    </xf>
    <xf numFmtId="0" fontId="28" fillId="4" borderId="0" xfId="2" applyFont="1" applyFill="1" applyAlignment="1">
      <alignment vertical="center"/>
    </xf>
    <xf numFmtId="0" fontId="13" fillId="4" borderId="0" xfId="2" applyFont="1" applyFill="1" applyAlignment="1">
      <alignment vertical="center"/>
    </xf>
    <xf numFmtId="0" fontId="28" fillId="4" borderId="0" xfId="2" applyFont="1" applyFill="1" applyAlignment="1">
      <alignment horizontal="center" vertical="center"/>
    </xf>
    <xf numFmtId="0" fontId="5" fillId="4" borderId="0" xfId="2" applyFont="1" applyFill="1" applyAlignment="1">
      <alignment vertical="center"/>
    </xf>
    <xf numFmtId="0" fontId="47" fillId="4" borderId="0" xfId="2" applyFont="1" applyFill="1" applyAlignment="1">
      <alignment vertical="center"/>
    </xf>
    <xf numFmtId="57" fontId="5" fillId="0" borderId="23" xfId="2" applyNumberFormat="1" applyFont="1" applyFill="1" applyBorder="1" applyAlignment="1" applyProtection="1">
      <alignment horizontal="left" vertical="center" shrinkToFit="1"/>
      <protection locked="0"/>
    </xf>
    <xf numFmtId="49" fontId="9" fillId="3" borderId="1" xfId="0" applyNumberFormat="1" applyFont="1" applyFill="1" applyBorder="1" applyAlignment="1" applyProtection="1">
      <alignment vertical="center"/>
    </xf>
    <xf numFmtId="49" fontId="4" fillId="3" borderId="43" xfId="0" applyNumberFormat="1" applyFont="1" applyFill="1" applyBorder="1" applyAlignment="1">
      <alignment horizontal="center" vertical="center" shrinkToFit="1"/>
    </xf>
    <xf numFmtId="49" fontId="4" fillId="3" borderId="82" xfId="0" applyNumberFormat="1" applyFont="1" applyFill="1" applyBorder="1" applyAlignment="1">
      <alignment vertical="center" shrinkToFit="1"/>
    </xf>
    <xf numFmtId="0" fontId="5" fillId="3" borderId="0" xfId="2" applyFont="1" applyFill="1" applyBorder="1" applyAlignment="1">
      <alignment vertical="center"/>
    </xf>
    <xf numFmtId="0" fontId="5" fillId="3" borderId="18" xfId="2" applyFont="1" applyFill="1" applyBorder="1" applyAlignment="1">
      <alignment horizontal="center" vertical="center"/>
    </xf>
    <xf numFmtId="0" fontId="5" fillId="3" borderId="19" xfId="2" applyFont="1" applyFill="1" applyBorder="1" applyAlignment="1">
      <alignment horizontal="center" vertical="center"/>
    </xf>
    <xf numFmtId="0" fontId="5" fillId="3" borderId="18"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36" fillId="3" borderId="0" xfId="2" applyFont="1" applyFill="1" applyAlignment="1">
      <alignment horizontal="center" vertical="center"/>
    </xf>
    <xf numFmtId="0" fontId="5" fillId="0" borderId="44" xfId="2" applyFont="1" applyFill="1" applyBorder="1" applyAlignment="1" applyProtection="1">
      <alignment horizontal="center" vertical="center"/>
      <protection locked="0"/>
    </xf>
    <xf numFmtId="0" fontId="5" fillId="3" borderId="18"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5" fillId="3" borderId="18" xfId="2" applyFont="1" applyFill="1" applyBorder="1" applyAlignment="1">
      <alignment horizontal="center" vertical="center"/>
    </xf>
    <xf numFmtId="0" fontId="5" fillId="3" borderId="19" xfId="2" applyFont="1" applyFill="1" applyBorder="1" applyAlignment="1">
      <alignment horizontal="center" vertical="center"/>
    </xf>
    <xf numFmtId="0" fontId="4" fillId="3" borderId="0" xfId="2" applyFont="1" applyFill="1" applyBorder="1" applyAlignment="1" applyProtection="1">
      <alignment vertical="center"/>
    </xf>
    <xf numFmtId="0" fontId="4" fillId="0" borderId="0" xfId="2" applyFont="1" applyFill="1" applyBorder="1" applyAlignment="1" applyProtection="1">
      <alignment vertical="center"/>
    </xf>
    <xf numFmtId="176" fontId="9" fillId="3" borderId="169" xfId="2" applyNumberFormat="1" applyFont="1" applyFill="1" applyBorder="1" applyAlignment="1">
      <alignment horizontal="right" vertical="center" shrinkToFit="1"/>
    </xf>
    <xf numFmtId="0" fontId="5" fillId="3" borderId="0" xfId="2" applyFont="1" applyFill="1" applyBorder="1" applyAlignment="1">
      <alignment vertical="center"/>
    </xf>
    <xf numFmtId="0" fontId="22" fillId="3" borderId="0" xfId="2" applyFont="1" applyFill="1" applyBorder="1" applyAlignment="1"/>
    <xf numFmtId="0" fontId="5" fillId="3" borderId="0" xfId="0" applyFont="1" applyFill="1" applyBorder="1" applyAlignment="1">
      <alignment horizontal="center" vertical="center"/>
    </xf>
    <xf numFmtId="0" fontId="9" fillId="3" borderId="9" xfId="0" applyFont="1" applyFill="1" applyBorder="1" applyAlignment="1">
      <alignment wrapText="1"/>
    </xf>
    <xf numFmtId="0" fontId="24" fillId="3" borderId="9" xfId="0" applyFont="1" applyFill="1" applyBorder="1" applyAlignment="1">
      <alignment wrapText="1"/>
    </xf>
    <xf numFmtId="0" fontId="9" fillId="3" borderId="140" xfId="4" applyFont="1" applyFill="1" applyBorder="1" applyAlignment="1">
      <alignment horizontal="left" vertical="center"/>
    </xf>
    <xf numFmtId="0" fontId="9" fillId="3" borderId="141" xfId="4" applyFont="1" applyFill="1" applyBorder="1" applyAlignment="1">
      <alignment horizontal="left" vertical="center"/>
    </xf>
    <xf numFmtId="0" fontId="9" fillId="3" borderId="142" xfId="4" applyFont="1" applyFill="1" applyBorder="1" applyAlignment="1">
      <alignment horizontal="left" vertical="center"/>
    </xf>
    <xf numFmtId="0" fontId="9" fillId="3" borderId="56" xfId="4" applyFont="1" applyFill="1" applyBorder="1" applyAlignment="1">
      <alignment horizontal="center" vertical="center"/>
    </xf>
    <xf numFmtId="0" fontId="9" fillId="3" borderId="84" xfId="4" applyFont="1" applyFill="1" applyBorder="1" applyAlignment="1">
      <alignment horizontal="center" vertical="center"/>
    </xf>
    <xf numFmtId="0" fontId="9" fillId="3" borderId="77" xfId="4" applyFont="1" applyFill="1" applyBorder="1" applyAlignment="1">
      <alignment horizontal="center" vertical="center"/>
    </xf>
    <xf numFmtId="0" fontId="9" fillId="3" borderId="151" xfId="4" applyFont="1" applyFill="1" applyBorder="1" applyAlignment="1">
      <alignment horizontal="center" vertical="center"/>
    </xf>
    <xf numFmtId="0" fontId="9" fillId="3" borderId="154" xfId="4" applyFont="1" applyFill="1" applyBorder="1" applyAlignment="1">
      <alignment horizontal="center" vertical="center"/>
    </xf>
    <xf numFmtId="0" fontId="9" fillId="3" borderId="145" xfId="4" applyFont="1" applyFill="1" applyBorder="1" applyAlignment="1">
      <alignment vertical="center" wrapText="1"/>
    </xf>
    <xf numFmtId="0" fontId="9" fillId="3" borderId="155" xfId="4" applyFont="1" applyFill="1" applyBorder="1" applyAlignment="1">
      <alignment vertical="center" wrapText="1"/>
    </xf>
    <xf numFmtId="0" fontId="59" fillId="3" borderId="145" xfId="4" applyFont="1" applyFill="1" applyBorder="1" applyAlignment="1">
      <alignment vertical="center" shrinkToFit="1"/>
    </xf>
    <xf numFmtId="0" fontId="59" fillId="3" borderId="155" xfId="4" applyFont="1" applyFill="1" applyBorder="1" applyAlignment="1">
      <alignment vertical="center" shrinkToFit="1"/>
    </xf>
    <xf numFmtId="0" fontId="5" fillId="3" borderId="145" xfId="4" applyFont="1" applyFill="1" applyBorder="1" applyAlignment="1">
      <alignment horizontal="center" vertical="center"/>
    </xf>
    <xf numFmtId="0" fontId="5" fillId="3" borderId="57" xfId="4" applyFont="1" applyFill="1" applyBorder="1" applyAlignment="1">
      <alignment horizontal="center" vertical="center"/>
    </xf>
    <xf numFmtId="0" fontId="5" fillId="0" borderId="137" xfId="4" applyFont="1" applyFill="1" applyBorder="1" applyAlignment="1" applyProtection="1">
      <alignment horizontal="center" vertical="center"/>
      <protection locked="0"/>
    </xf>
    <xf numFmtId="0" fontId="5" fillId="0" borderId="138" xfId="4" applyFont="1" applyFill="1" applyBorder="1" applyAlignment="1" applyProtection="1">
      <alignment horizontal="center" vertical="center"/>
      <protection locked="0"/>
    </xf>
    <xf numFmtId="0" fontId="5" fillId="0" borderId="139" xfId="4" applyFont="1" applyFill="1" applyBorder="1" applyAlignment="1" applyProtection="1">
      <alignment horizontal="center" vertical="center"/>
      <protection locked="0"/>
    </xf>
    <xf numFmtId="0" fontId="5" fillId="0" borderId="90" xfId="4" applyFont="1" applyFill="1" applyBorder="1" applyAlignment="1" applyProtection="1">
      <alignment horizontal="center" vertical="center"/>
      <protection locked="0"/>
    </xf>
    <xf numFmtId="0" fontId="24" fillId="3" borderId="133" xfId="4" applyFont="1" applyFill="1" applyBorder="1" applyAlignment="1">
      <alignment horizontal="center" vertical="center" shrinkToFit="1"/>
    </xf>
    <xf numFmtId="0" fontId="24" fillId="3" borderId="132" xfId="4" applyFont="1" applyFill="1" applyBorder="1" applyAlignment="1">
      <alignment horizontal="center" vertical="center" shrinkToFit="1"/>
    </xf>
    <xf numFmtId="0" fontId="24" fillId="3" borderId="134" xfId="4" applyFont="1" applyFill="1" applyBorder="1" applyAlignment="1">
      <alignment horizontal="center" vertical="center" shrinkToFit="1"/>
    </xf>
    <xf numFmtId="0" fontId="23" fillId="3" borderId="0" xfId="4" applyFont="1" applyFill="1" applyAlignment="1">
      <alignment horizontal="right"/>
    </xf>
    <xf numFmtId="0" fontId="9" fillId="3" borderId="4" xfId="4" applyFont="1" applyFill="1" applyBorder="1" applyAlignment="1">
      <alignment horizontal="center" vertical="center"/>
    </xf>
    <xf numFmtId="0" fontId="10" fillId="3" borderId="40" xfId="4" applyFont="1" applyFill="1" applyBorder="1" applyAlignment="1">
      <alignment horizontal="center" vertical="center"/>
    </xf>
    <xf numFmtId="0" fontId="9" fillId="3" borderId="42" xfId="4" applyFont="1" applyFill="1" applyBorder="1" applyAlignment="1">
      <alignment horizontal="center" vertical="center"/>
    </xf>
    <xf numFmtId="0" fontId="10" fillId="3" borderId="0" xfId="4" applyFont="1" applyFill="1" applyAlignment="1">
      <alignment horizontal="right" vertical="center"/>
    </xf>
    <xf numFmtId="0" fontId="10" fillId="3" borderId="0" xfId="4" applyNumberFormat="1" applyFont="1" applyFill="1" applyBorder="1" applyAlignment="1">
      <alignment horizontal="center" vertical="center" shrinkToFit="1"/>
    </xf>
    <xf numFmtId="0" fontId="10" fillId="3" borderId="0" xfId="4" applyFont="1" applyFill="1" applyAlignment="1">
      <alignment horizontal="center" vertical="center"/>
    </xf>
    <xf numFmtId="0" fontId="5" fillId="3" borderId="132" xfId="4" applyFont="1" applyFill="1" applyBorder="1" applyAlignment="1">
      <alignment horizontal="center" vertical="center"/>
    </xf>
    <xf numFmtId="0" fontId="5" fillId="3" borderId="125" xfId="4" applyFont="1" applyFill="1" applyBorder="1" applyAlignment="1">
      <alignment horizontal="center" vertical="center"/>
    </xf>
    <xf numFmtId="0" fontId="9" fillId="3" borderId="135" xfId="4" applyFont="1" applyFill="1" applyBorder="1" applyAlignment="1">
      <alignment horizontal="center" vertical="center"/>
    </xf>
    <xf numFmtId="0" fontId="9" fillId="3" borderId="136" xfId="4" applyFont="1" applyFill="1" applyBorder="1" applyAlignment="1">
      <alignment horizontal="center" vertical="center"/>
    </xf>
    <xf numFmtId="0" fontId="9" fillId="3" borderId="54" xfId="4" applyFont="1" applyFill="1" applyBorder="1" applyAlignment="1">
      <alignment horizontal="left" vertical="center"/>
    </xf>
    <xf numFmtId="0" fontId="9" fillId="3" borderId="55" xfId="4" applyFont="1" applyFill="1" applyBorder="1" applyAlignment="1">
      <alignment horizontal="left" vertical="center"/>
    </xf>
    <xf numFmtId="0" fontId="9" fillId="3" borderId="58" xfId="4" applyFont="1" applyFill="1" applyBorder="1" applyAlignment="1">
      <alignment horizontal="left" vertical="center"/>
    </xf>
    <xf numFmtId="0" fontId="24" fillId="3" borderId="59" xfId="4" applyFont="1" applyFill="1" applyBorder="1" applyAlignment="1">
      <alignment vertical="center"/>
    </xf>
    <xf numFmtId="0" fontId="24" fillId="3" borderId="55" xfId="4" applyFont="1" applyFill="1" applyBorder="1" applyAlignment="1">
      <alignment vertical="center"/>
    </xf>
    <xf numFmtId="0" fontId="24" fillId="3" borderId="58" xfId="4" applyFont="1" applyFill="1" applyBorder="1" applyAlignment="1">
      <alignment vertical="center"/>
    </xf>
    <xf numFmtId="0" fontId="9" fillId="3" borderId="156" xfId="4" applyFont="1" applyFill="1" applyBorder="1" applyAlignment="1">
      <alignment vertical="center" wrapText="1"/>
    </xf>
    <xf numFmtId="0" fontId="9" fillId="3" borderId="157" xfId="4" applyFont="1" applyFill="1" applyBorder="1" applyAlignment="1">
      <alignment vertical="center" wrapText="1"/>
    </xf>
    <xf numFmtId="0" fontId="9" fillId="3" borderId="54" xfId="4" applyFont="1" applyFill="1" applyBorder="1" applyAlignment="1">
      <alignment horizontal="left" vertical="center" wrapText="1"/>
    </xf>
    <xf numFmtId="0" fontId="5" fillId="3" borderId="55" xfId="3" applyFont="1" applyFill="1" applyBorder="1" applyAlignment="1">
      <alignment horizontal="left" vertical="center" wrapText="1"/>
    </xf>
    <xf numFmtId="0" fontId="5" fillId="3" borderId="58" xfId="3" applyFont="1" applyFill="1" applyBorder="1" applyAlignment="1">
      <alignment horizontal="left" vertical="center" wrapText="1"/>
    </xf>
    <xf numFmtId="0" fontId="9" fillId="3" borderId="55" xfId="4" applyFont="1" applyFill="1" applyBorder="1" applyAlignment="1">
      <alignment horizontal="left" vertical="center" wrapText="1"/>
    </xf>
    <xf numFmtId="0" fontId="9" fillId="3" borderId="58" xfId="4" applyFont="1" applyFill="1" applyBorder="1" applyAlignment="1">
      <alignment horizontal="left" vertical="center" wrapText="1"/>
    </xf>
    <xf numFmtId="0" fontId="9" fillId="3" borderId="54" xfId="4" applyFont="1" applyFill="1" applyBorder="1" applyAlignment="1">
      <alignment horizontal="left" vertical="center" wrapText="1" shrinkToFit="1"/>
    </xf>
    <xf numFmtId="0" fontId="9" fillId="3" borderId="55" xfId="4" applyFont="1" applyFill="1" applyBorder="1" applyAlignment="1">
      <alignment horizontal="left" vertical="center" wrapText="1" shrinkToFit="1"/>
    </xf>
    <xf numFmtId="0" fontId="9" fillId="3" borderId="58" xfId="4" applyFont="1" applyFill="1" applyBorder="1" applyAlignment="1">
      <alignment horizontal="left" vertical="center" wrapText="1" shrinkToFit="1"/>
    </xf>
    <xf numFmtId="0" fontId="9" fillId="3" borderId="165" xfId="4" applyFont="1" applyFill="1" applyBorder="1" applyAlignment="1">
      <alignment horizontal="left" vertical="center" wrapText="1"/>
    </xf>
    <xf numFmtId="0" fontId="9" fillId="3" borderId="166" xfId="4" applyFont="1" applyFill="1" applyBorder="1" applyAlignment="1">
      <alignment horizontal="left" vertical="center" wrapText="1"/>
    </xf>
    <xf numFmtId="0" fontId="9" fillId="3" borderId="167" xfId="4" applyFont="1" applyFill="1" applyBorder="1" applyAlignment="1">
      <alignment horizontal="left" vertical="center" wrapText="1"/>
    </xf>
    <xf numFmtId="0" fontId="9" fillId="3" borderId="54" xfId="4" applyFont="1" applyFill="1" applyBorder="1" applyAlignment="1">
      <alignment vertical="center" shrinkToFit="1"/>
    </xf>
    <xf numFmtId="0" fontId="9" fillId="3" borderId="55" xfId="4" applyFont="1" applyFill="1" applyBorder="1" applyAlignment="1">
      <alignment vertical="center" shrinkToFit="1"/>
    </xf>
    <xf numFmtId="0" fontId="9" fillId="3" borderId="58" xfId="4" applyFont="1" applyFill="1" applyBorder="1" applyAlignment="1">
      <alignment vertical="center" shrinkToFit="1"/>
    </xf>
    <xf numFmtId="0" fontId="9" fillId="3" borderId="121" xfId="4" applyFont="1" applyFill="1" applyBorder="1" applyAlignment="1">
      <alignment horizontal="center" vertical="center"/>
    </xf>
    <xf numFmtId="0" fontId="9" fillId="3" borderId="57" xfId="4" applyFont="1" applyFill="1" applyBorder="1" applyAlignment="1">
      <alignment horizontal="center" vertical="center" textRotation="255"/>
    </xf>
    <xf numFmtId="0" fontId="9" fillId="3" borderId="145" xfId="4" applyFont="1" applyFill="1" applyBorder="1" applyAlignment="1">
      <alignment horizontal="center" vertical="center"/>
    </xf>
    <xf numFmtId="0" fontId="12" fillId="3" borderId="1" xfId="4" applyFont="1" applyFill="1" applyBorder="1" applyAlignment="1">
      <alignment horizontal="left" vertical="center" wrapText="1"/>
    </xf>
    <xf numFmtId="0" fontId="12" fillId="3" borderId="2" xfId="4" applyFont="1" applyFill="1" applyBorder="1" applyAlignment="1">
      <alignment horizontal="left" vertical="center" wrapText="1"/>
    </xf>
    <xf numFmtId="0" fontId="12" fillId="3" borderId="3" xfId="4" applyFont="1" applyFill="1" applyBorder="1" applyAlignment="1">
      <alignment horizontal="left" vertical="center" wrapText="1"/>
    </xf>
    <xf numFmtId="0" fontId="12" fillId="3" borderId="88" xfId="4" applyFont="1" applyFill="1" applyBorder="1" applyAlignment="1">
      <alignment horizontal="left" vertical="center" wrapText="1"/>
    </xf>
    <xf numFmtId="0" fontId="12" fillId="3" borderId="143" xfId="4" applyFont="1" applyFill="1" applyBorder="1" applyAlignment="1">
      <alignment horizontal="left" vertical="center" wrapText="1"/>
    </xf>
    <xf numFmtId="0" fontId="12" fillId="3" borderId="144" xfId="4" applyFont="1" applyFill="1" applyBorder="1" applyAlignment="1">
      <alignment horizontal="left" vertical="center" wrapText="1"/>
    </xf>
    <xf numFmtId="0" fontId="9" fillId="3" borderId="1" xfId="4" applyFont="1" applyFill="1" applyBorder="1" applyAlignment="1">
      <alignment horizontal="left" vertical="center" wrapText="1"/>
    </xf>
    <xf numFmtId="0" fontId="9" fillId="3" borderId="2" xfId="4" applyFont="1" applyFill="1" applyBorder="1" applyAlignment="1">
      <alignment horizontal="left" vertical="center"/>
    </xf>
    <xf numFmtId="0" fontId="9" fillId="3" borderId="3" xfId="4" applyFont="1" applyFill="1" applyBorder="1" applyAlignment="1">
      <alignment horizontal="left" vertical="center"/>
    </xf>
    <xf numFmtId="0" fontId="24" fillId="3" borderId="54" xfId="4" applyFont="1" applyFill="1" applyBorder="1" applyAlignment="1">
      <alignment horizontal="left" vertical="center"/>
    </xf>
    <xf numFmtId="0" fontId="24" fillId="3" borderId="55" xfId="4" applyFont="1" applyFill="1" applyBorder="1" applyAlignment="1">
      <alignment horizontal="left" vertical="center"/>
    </xf>
    <xf numFmtId="0" fontId="24" fillId="3" borderId="58" xfId="4" applyFont="1" applyFill="1" applyBorder="1" applyAlignment="1">
      <alignment horizontal="left" vertical="center"/>
    </xf>
    <xf numFmtId="0" fontId="9" fillId="3" borderId="146" xfId="4" applyFont="1" applyFill="1" applyBorder="1" applyAlignment="1">
      <alignment vertical="center" wrapText="1"/>
    </xf>
    <xf numFmtId="0" fontId="9" fillId="3" borderId="147" xfId="4" applyFont="1" applyFill="1" applyBorder="1" applyAlignment="1">
      <alignment vertical="center" wrapText="1"/>
    </xf>
    <xf numFmtId="0" fontId="9" fillId="3" borderId="148" xfId="4" applyFont="1" applyFill="1" applyBorder="1" applyAlignment="1">
      <alignment vertical="center" wrapText="1"/>
    </xf>
    <xf numFmtId="0" fontId="9" fillId="3" borderId="140" xfId="4" applyFont="1" applyFill="1" applyBorder="1" applyAlignment="1">
      <alignment vertical="center" wrapText="1"/>
    </xf>
    <xf numFmtId="0" fontId="9" fillId="3" borderId="141" xfId="4" applyFont="1" applyFill="1" applyBorder="1" applyAlignment="1">
      <alignment vertical="center" wrapText="1"/>
    </xf>
    <xf numFmtId="0" fontId="9" fillId="3" borderId="142" xfId="4" applyFont="1" applyFill="1" applyBorder="1" applyAlignment="1">
      <alignment vertical="center" wrapText="1"/>
    </xf>
    <xf numFmtId="0" fontId="9" fillId="3" borderId="88" xfId="4" applyFont="1" applyFill="1" applyBorder="1" applyAlignment="1">
      <alignment vertical="center" wrapText="1"/>
    </xf>
    <xf numFmtId="0" fontId="9" fillId="3" borderId="143" xfId="4" applyFont="1" applyFill="1" applyBorder="1" applyAlignment="1">
      <alignment vertical="center" wrapText="1"/>
    </xf>
    <xf numFmtId="0" fontId="9" fillId="3" borderId="144" xfId="4" applyFont="1" applyFill="1" applyBorder="1" applyAlignment="1">
      <alignment vertical="center" wrapText="1"/>
    </xf>
    <xf numFmtId="0" fontId="9" fillId="3" borderId="0" xfId="4" applyFont="1" applyFill="1" applyAlignment="1">
      <alignment vertical="center" wrapText="1"/>
    </xf>
    <xf numFmtId="0" fontId="9" fillId="3" borderId="9" xfId="4" applyFont="1" applyFill="1" applyBorder="1" applyAlignment="1">
      <alignment vertical="center" wrapText="1"/>
    </xf>
    <xf numFmtId="0" fontId="14" fillId="3" borderId="77" xfId="4" applyFont="1" applyFill="1" applyBorder="1" applyAlignment="1">
      <alignment horizontal="center" vertical="center" wrapText="1"/>
    </xf>
    <xf numFmtId="0" fontId="14" fillId="3" borderId="151" xfId="4" applyFont="1" applyFill="1" applyBorder="1" applyAlignment="1">
      <alignment horizontal="center" vertical="center" wrapText="1"/>
    </xf>
    <xf numFmtId="0" fontId="14" fillId="3" borderId="152" xfId="4" applyFont="1" applyFill="1" applyBorder="1" applyAlignment="1">
      <alignment horizontal="center" vertical="center" wrapText="1"/>
    </xf>
    <xf numFmtId="0" fontId="14" fillId="3" borderId="51" xfId="3" applyFont="1" applyFill="1" applyBorder="1" applyAlignment="1">
      <alignment horizontal="center" vertical="center" wrapText="1"/>
    </xf>
    <xf numFmtId="0" fontId="14" fillId="3" borderId="153" xfId="3" applyFont="1" applyFill="1" applyBorder="1" applyAlignment="1">
      <alignment horizontal="center" vertical="center" wrapText="1"/>
    </xf>
    <xf numFmtId="0" fontId="9" fillId="3" borderId="156" xfId="4" applyFont="1" applyFill="1" applyBorder="1" applyAlignment="1">
      <alignment horizontal="center" vertical="center"/>
    </xf>
    <xf numFmtId="0" fontId="9" fillId="3" borderId="157" xfId="4" applyFont="1" applyFill="1" applyBorder="1" applyAlignment="1">
      <alignment horizontal="center" vertical="center"/>
    </xf>
    <xf numFmtId="0" fontId="9" fillId="3" borderId="136" xfId="4" applyFont="1" applyFill="1" applyBorder="1" applyAlignment="1">
      <alignment vertical="center" wrapText="1"/>
    </xf>
    <xf numFmtId="0" fontId="9" fillId="3" borderId="81" xfId="4" applyFont="1" applyFill="1" applyBorder="1" applyAlignment="1">
      <alignment vertical="center" wrapText="1"/>
    </xf>
    <xf numFmtId="0" fontId="9" fillId="3" borderId="120" xfId="4" applyFont="1" applyFill="1" applyBorder="1" applyAlignment="1">
      <alignment horizontal="center" vertical="center"/>
    </xf>
    <xf numFmtId="0" fontId="9" fillId="3" borderId="50" xfId="4" applyFont="1" applyFill="1" applyBorder="1" applyAlignment="1">
      <alignment horizontal="center" vertical="center"/>
    </xf>
    <xf numFmtId="0" fontId="9" fillId="3" borderId="18" xfId="4" applyFont="1" applyFill="1" applyBorder="1" applyAlignment="1">
      <alignment horizontal="center" vertical="center"/>
    </xf>
    <xf numFmtId="0" fontId="9" fillId="3" borderId="19" xfId="4" applyFont="1" applyFill="1" applyBorder="1" applyAlignment="1">
      <alignment horizontal="center" vertical="center"/>
    </xf>
    <xf numFmtId="0" fontId="9" fillId="3" borderId="87" xfId="4" applyFont="1" applyFill="1" applyBorder="1" applyAlignment="1">
      <alignment horizontal="left" vertical="center" shrinkToFit="1"/>
    </xf>
    <xf numFmtId="0" fontId="9" fillId="3" borderId="149" xfId="4" applyFont="1" applyFill="1" applyBorder="1" applyAlignment="1">
      <alignment horizontal="left" vertical="center" shrinkToFit="1"/>
    </xf>
    <xf numFmtId="0" fontId="9" fillId="3" borderId="150" xfId="4" applyFont="1" applyFill="1" applyBorder="1" applyAlignment="1">
      <alignment horizontal="left" vertical="center" shrinkToFit="1"/>
    </xf>
    <xf numFmtId="0" fontId="16" fillId="3" borderId="0" xfId="0" applyFont="1" applyFill="1" applyAlignment="1" applyProtection="1">
      <alignment vertical="center" wrapText="1"/>
    </xf>
    <xf numFmtId="49" fontId="4" fillId="0" borderId="41" xfId="0" applyNumberFormat="1" applyFont="1" applyFill="1" applyBorder="1" applyAlignment="1" applyProtection="1">
      <alignment vertical="center" shrinkToFit="1"/>
      <protection locked="0"/>
    </xf>
    <xf numFmtId="49" fontId="4" fillId="0" borderId="43" xfId="0" applyNumberFormat="1" applyFont="1" applyFill="1" applyBorder="1" applyAlignment="1" applyProtection="1">
      <alignment vertical="center" shrinkToFit="1"/>
      <protection locked="0"/>
    </xf>
    <xf numFmtId="0" fontId="5" fillId="0" borderId="128" xfId="0" applyFont="1" applyFill="1" applyBorder="1" applyAlignment="1" applyProtection="1">
      <alignment horizontal="center" vertical="center" shrinkToFit="1"/>
      <protection locked="0"/>
    </xf>
    <xf numFmtId="0" fontId="5" fillId="0" borderId="129" xfId="0" applyFont="1" applyFill="1" applyBorder="1" applyAlignment="1" applyProtection="1">
      <alignment horizontal="center" vertical="center" shrinkToFit="1"/>
      <protection locked="0"/>
    </xf>
    <xf numFmtId="0" fontId="9" fillId="3" borderId="0"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4" fillId="3" borderId="1" xfId="0" applyFont="1" applyFill="1" applyBorder="1" applyAlignment="1" applyProtection="1">
      <alignment vertical="center" wrapText="1"/>
    </xf>
    <xf numFmtId="0" fontId="4" fillId="3" borderId="3"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4" fillId="3" borderId="4" xfId="0" applyFont="1" applyFill="1" applyBorder="1" applyAlignment="1" applyProtection="1">
      <alignment vertical="center" wrapText="1"/>
    </xf>
    <xf numFmtId="49" fontId="4" fillId="0" borderId="40" xfId="0" applyNumberFormat="1" applyFont="1" applyFill="1" applyBorder="1" applyAlignment="1" applyProtection="1">
      <alignment vertical="center" shrinkToFit="1"/>
      <protection locked="0"/>
    </xf>
    <xf numFmtId="49" fontId="63" fillId="3" borderId="8" xfId="0" applyNumberFormat="1" applyFont="1" applyFill="1" applyBorder="1" applyAlignment="1" applyProtection="1">
      <alignment vertical="top" wrapText="1"/>
    </xf>
    <xf numFmtId="49" fontId="63" fillId="3" borderId="4" xfId="0" applyNumberFormat="1" applyFont="1" applyFill="1" applyBorder="1" applyAlignment="1" applyProtection="1">
      <alignment vertical="top" wrapText="1"/>
    </xf>
    <xf numFmtId="49" fontId="63" fillId="3" borderId="5" xfId="0" applyNumberFormat="1" applyFont="1" applyFill="1" applyBorder="1" applyAlignment="1" applyProtection="1">
      <alignment vertical="top" wrapText="1"/>
    </xf>
    <xf numFmtId="49" fontId="63" fillId="3" borderId="7" xfId="0" applyNumberFormat="1" applyFont="1" applyFill="1" applyBorder="1" applyAlignment="1" applyProtection="1">
      <alignment vertical="top" wrapText="1"/>
    </xf>
    <xf numFmtId="49" fontId="4" fillId="0" borderId="23" xfId="0" applyNumberFormat="1" applyFont="1" applyFill="1" applyBorder="1" applyAlignment="1" applyProtection="1">
      <alignment vertical="center" shrinkToFit="1"/>
      <protection locked="0"/>
    </xf>
    <xf numFmtId="49" fontId="4" fillId="0" borderId="40" xfId="0" applyNumberFormat="1" applyFont="1" applyFill="1" applyBorder="1" applyAlignment="1" applyProtection="1">
      <alignment vertical="center"/>
      <protection locked="0"/>
    </xf>
    <xf numFmtId="49" fontId="55" fillId="3" borderId="8" xfId="0" applyNumberFormat="1" applyFont="1" applyFill="1" applyBorder="1" applyAlignment="1" applyProtection="1">
      <alignment vertical="center" shrinkToFit="1"/>
    </xf>
    <xf numFmtId="49" fontId="55" fillId="3" borderId="0" xfId="0" applyNumberFormat="1" applyFont="1" applyFill="1" applyBorder="1" applyAlignment="1" applyProtection="1">
      <alignment vertical="center" shrinkToFit="1"/>
    </xf>
    <xf numFmtId="0" fontId="62" fillId="3" borderId="0" xfId="0" applyFont="1" applyFill="1" applyBorder="1" applyAlignment="1" applyProtection="1">
      <alignment vertical="top" wrapText="1"/>
    </xf>
    <xf numFmtId="0" fontId="62" fillId="3" borderId="0" xfId="0" applyFont="1" applyFill="1" applyAlignment="1" applyProtection="1">
      <alignment vertical="top" wrapText="1"/>
    </xf>
    <xf numFmtId="0" fontId="5" fillId="3" borderId="0" xfId="0" applyFont="1" applyFill="1" applyBorder="1" applyAlignment="1" applyProtection="1">
      <alignment horizontal="left" vertical="center"/>
    </xf>
    <xf numFmtId="49" fontId="15" fillId="3" borderId="8" xfId="0" applyNumberFormat="1" applyFont="1" applyFill="1" applyBorder="1" applyAlignment="1" applyProtection="1">
      <alignment horizontal="right" vertical="center"/>
    </xf>
    <xf numFmtId="49" fontId="15" fillId="3" borderId="0" xfId="0" applyNumberFormat="1" applyFont="1" applyFill="1" applyBorder="1" applyAlignment="1" applyProtection="1">
      <alignment horizontal="right" vertical="center"/>
    </xf>
    <xf numFmtId="49" fontId="4" fillId="0" borderId="41" xfId="0" applyNumberFormat="1" applyFont="1" applyFill="1" applyBorder="1" applyAlignment="1" applyProtection="1">
      <alignment horizontal="center" vertical="center"/>
      <protection locked="0"/>
    </xf>
    <xf numFmtId="49" fontId="4" fillId="0" borderId="43" xfId="0" applyNumberFormat="1" applyFont="1" applyFill="1" applyBorder="1" applyAlignment="1" applyProtection="1">
      <alignment horizontal="center" vertical="center"/>
      <protection locked="0"/>
    </xf>
    <xf numFmtId="49" fontId="4" fillId="0" borderId="82" xfId="0" applyNumberFormat="1" applyFont="1" applyFill="1" applyBorder="1" applyAlignment="1" applyProtection="1">
      <alignment horizontal="center" vertical="center"/>
      <protection locked="0"/>
    </xf>
    <xf numFmtId="49" fontId="4" fillId="0" borderId="82" xfId="0" applyNumberFormat="1" applyFont="1" applyFill="1" applyBorder="1" applyAlignment="1" applyProtection="1">
      <alignment vertical="center" shrinkToFit="1"/>
      <protection locked="0"/>
    </xf>
    <xf numFmtId="0" fontId="4" fillId="3" borderId="1" xfId="0" applyFont="1" applyFill="1" applyBorder="1" applyAlignment="1" applyProtection="1">
      <alignment horizontal="center" wrapText="1"/>
    </xf>
    <xf numFmtId="0" fontId="4" fillId="3" borderId="3"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4" xfId="0" applyFont="1" applyFill="1" applyBorder="1" applyAlignment="1" applyProtection="1">
      <alignment horizontal="center" wrapText="1"/>
    </xf>
    <xf numFmtId="49" fontId="55" fillId="3" borderId="5" xfId="0" applyNumberFormat="1" applyFont="1" applyFill="1" applyBorder="1" applyAlignment="1" applyProtection="1">
      <alignment vertical="center" shrinkToFit="1"/>
    </xf>
    <xf numFmtId="49" fontId="55" fillId="3" borderId="6" xfId="0" applyNumberFormat="1" applyFont="1" applyFill="1" applyBorder="1" applyAlignment="1" applyProtection="1">
      <alignment vertical="center" shrinkToFit="1"/>
    </xf>
    <xf numFmtId="0" fontId="67" fillId="3" borderId="8" xfId="0" applyFont="1" applyFill="1" applyBorder="1" applyAlignment="1" applyProtection="1">
      <alignment horizontal="center" vertical="top"/>
    </xf>
    <xf numFmtId="0" fontId="67" fillId="3" borderId="4" xfId="0" applyFont="1" applyFill="1" applyBorder="1" applyAlignment="1" applyProtection="1">
      <alignment horizontal="center" vertical="top"/>
    </xf>
    <xf numFmtId="49" fontId="58" fillId="3" borderId="2" xfId="0" applyNumberFormat="1" applyFont="1" applyFill="1" applyBorder="1" applyAlignment="1" applyProtection="1">
      <alignment horizontal="left" shrinkToFit="1"/>
    </xf>
    <xf numFmtId="49" fontId="58" fillId="3" borderId="3" xfId="0" applyNumberFormat="1" applyFont="1" applyFill="1" applyBorder="1" applyAlignment="1" applyProtection="1">
      <alignment horizontal="left" shrinkToFit="1"/>
    </xf>
    <xf numFmtId="0" fontId="4" fillId="3" borderId="8"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center" vertical="center" wrapText="1"/>
    </xf>
    <xf numFmtId="0" fontId="67" fillId="3" borderId="4" xfId="0" applyNumberFormat="1" applyFont="1" applyFill="1" applyBorder="1" applyAlignment="1" applyProtection="1">
      <alignment horizontal="center" vertical="center" wrapText="1"/>
    </xf>
    <xf numFmtId="49" fontId="63" fillId="3" borderId="5" xfId="0" applyNumberFormat="1" applyFont="1" applyFill="1" applyBorder="1" applyAlignment="1" applyProtection="1">
      <alignment vertical="center" wrapText="1"/>
    </xf>
    <xf numFmtId="49" fontId="63" fillId="3" borderId="7" xfId="0" applyNumberFormat="1" applyFont="1" applyFill="1" applyBorder="1" applyAlignment="1" applyProtection="1">
      <alignment vertical="center" wrapText="1"/>
    </xf>
    <xf numFmtId="0" fontId="62" fillId="3" borderId="0" xfId="0" applyFont="1" applyFill="1" applyAlignment="1" applyProtection="1">
      <alignment horizontal="center" vertical="center"/>
    </xf>
    <xf numFmtId="0" fontId="62" fillId="3" borderId="6" xfId="0" applyFont="1" applyFill="1" applyBorder="1" applyAlignment="1" applyProtection="1">
      <alignment horizontal="center" vertical="center"/>
    </xf>
    <xf numFmtId="0" fontId="62" fillId="3" borderId="0" xfId="0" applyFont="1" applyFill="1" applyAlignment="1" applyProtection="1">
      <alignment vertical="center" shrinkToFit="1"/>
    </xf>
    <xf numFmtId="0" fontId="62" fillId="3" borderId="4" xfId="0" applyFont="1" applyFill="1" applyBorder="1" applyAlignment="1" applyProtection="1">
      <alignment vertical="center" shrinkToFit="1"/>
    </xf>
    <xf numFmtId="0" fontId="62" fillId="3" borderId="6" xfId="0" applyFont="1" applyFill="1" applyBorder="1" applyAlignment="1" applyProtection="1">
      <alignment vertical="top" shrinkToFit="1"/>
    </xf>
    <xf numFmtId="0" fontId="62" fillId="3" borderId="7" xfId="0" applyFont="1" applyFill="1" applyBorder="1" applyAlignment="1" applyProtection="1">
      <alignment vertical="top" shrinkToFit="1"/>
    </xf>
    <xf numFmtId="0" fontId="4" fillId="3" borderId="12" xfId="0" applyFont="1" applyFill="1" applyBorder="1" applyAlignment="1" applyProtection="1">
      <alignment horizontal="center" vertical="center" wrapText="1"/>
    </xf>
    <xf numFmtId="0" fontId="4" fillId="3" borderId="98"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99"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shrinkToFit="1"/>
    </xf>
    <xf numFmtId="0" fontId="4" fillId="3" borderId="2" xfId="0" applyFont="1" applyFill="1" applyBorder="1" applyAlignment="1" applyProtection="1">
      <alignment horizontal="center" vertical="center" shrinkToFit="1"/>
    </xf>
    <xf numFmtId="0" fontId="4" fillId="3" borderId="3" xfId="0" applyFont="1" applyFill="1" applyBorder="1" applyAlignment="1" applyProtection="1">
      <alignment horizontal="center" vertical="center" shrinkToFit="1"/>
    </xf>
    <xf numFmtId="0" fontId="4" fillId="3" borderId="8" xfId="0" applyFont="1" applyFill="1" applyBorder="1" applyAlignment="1" applyProtection="1">
      <alignment horizontal="center" vertical="center" shrinkToFit="1"/>
    </xf>
    <xf numFmtId="0" fontId="4" fillId="3" borderId="0" xfId="0" applyFont="1" applyFill="1" applyBorder="1" applyAlignment="1" applyProtection="1">
      <alignment horizontal="center" vertical="center" shrinkToFit="1"/>
    </xf>
    <xf numFmtId="0" fontId="4" fillId="3" borderId="4" xfId="0" applyFont="1" applyFill="1" applyBorder="1" applyAlignment="1" applyProtection="1">
      <alignment horizontal="center" vertical="center" shrinkToFit="1"/>
    </xf>
    <xf numFmtId="0" fontId="5" fillId="3" borderId="5" xfId="0" applyFont="1" applyFill="1" applyBorder="1" applyAlignment="1" applyProtection="1">
      <alignment horizontal="center" vertical="center" shrinkToFit="1"/>
    </xf>
    <xf numFmtId="0" fontId="5" fillId="3" borderId="6" xfId="0" applyFont="1" applyFill="1" applyBorder="1" applyAlignment="1" applyProtection="1">
      <alignment horizontal="center" vertical="center" shrinkToFit="1"/>
    </xf>
    <xf numFmtId="0" fontId="5" fillId="3" borderId="7" xfId="0" applyFont="1" applyFill="1" applyBorder="1" applyAlignment="1" applyProtection="1">
      <alignment horizontal="center" vertical="center" shrinkToFit="1"/>
    </xf>
    <xf numFmtId="0" fontId="4" fillId="3" borderId="161" xfId="0" applyFont="1" applyFill="1" applyBorder="1" applyAlignment="1" applyProtection="1">
      <alignment horizontal="center" vertical="center"/>
    </xf>
    <xf numFmtId="0" fontId="4" fillId="3" borderId="162" xfId="0" applyFont="1" applyFill="1" applyBorder="1" applyAlignment="1" applyProtection="1">
      <alignment horizontal="center" vertical="center"/>
    </xf>
    <xf numFmtId="0" fontId="4" fillId="3" borderId="163"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6" xfId="0" applyFont="1" applyFill="1" applyBorder="1" applyAlignment="1" applyProtection="1">
      <alignment horizontal="center" vertical="center"/>
    </xf>
    <xf numFmtId="49" fontId="4" fillId="0" borderId="2" xfId="0" applyNumberFormat="1" applyFont="1" applyFill="1" applyBorder="1" applyAlignment="1" applyProtection="1">
      <alignment horizontal="center" vertical="center" shrinkToFit="1"/>
      <protection locked="0"/>
    </xf>
    <xf numFmtId="49" fontId="4" fillId="0" borderId="3" xfId="0" applyNumberFormat="1" applyFont="1" applyFill="1" applyBorder="1" applyAlignment="1" applyProtection="1">
      <alignment horizontal="center" vertical="center" shrinkToFit="1"/>
      <protection locked="0"/>
    </xf>
    <xf numFmtId="49" fontId="4" fillId="0" borderId="0" xfId="0" applyNumberFormat="1" applyFont="1" applyFill="1" applyBorder="1" applyAlignment="1" applyProtection="1">
      <alignment horizontal="center" vertical="center" shrinkToFit="1"/>
      <protection locked="0"/>
    </xf>
    <xf numFmtId="49" fontId="4" fillId="0" borderId="4" xfId="0" applyNumberFormat="1" applyFont="1" applyFill="1" applyBorder="1" applyAlignment="1" applyProtection="1">
      <alignment horizontal="center" vertical="center" shrinkToFit="1"/>
      <protection locked="0"/>
    </xf>
    <xf numFmtId="49" fontId="4" fillId="0" borderId="6" xfId="0" applyNumberFormat="1" applyFont="1" applyFill="1" applyBorder="1" applyAlignment="1" applyProtection="1">
      <alignment horizontal="center" vertical="center" shrinkToFit="1"/>
      <protection locked="0"/>
    </xf>
    <xf numFmtId="49" fontId="4" fillId="0" borderId="7" xfId="0" applyNumberFormat="1" applyFont="1" applyFill="1" applyBorder="1" applyAlignment="1" applyProtection="1">
      <alignment horizontal="center" vertical="center" shrinkToFit="1"/>
      <protection locked="0"/>
    </xf>
    <xf numFmtId="0" fontId="9" fillId="3" borderId="9"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24" fillId="3" borderId="9" xfId="0" applyFont="1" applyFill="1" applyBorder="1" applyAlignment="1">
      <alignment horizontal="center" wrapText="1"/>
    </xf>
    <xf numFmtId="0" fontId="24" fillId="3" borderId="6" xfId="0" applyFont="1" applyFill="1" applyBorder="1" applyAlignment="1">
      <alignment horizontal="center" wrapText="1"/>
    </xf>
    <xf numFmtId="0" fontId="9" fillId="3" borderId="6" xfId="0" applyFont="1" applyFill="1" applyBorder="1" applyAlignment="1">
      <alignment horizontal="center" vertical="center"/>
    </xf>
    <xf numFmtId="0" fontId="4" fillId="3" borderId="6" xfId="0" applyFont="1" applyFill="1" applyBorder="1" applyAlignment="1">
      <alignment horizontal="center" vertical="center"/>
    </xf>
    <xf numFmtId="0" fontId="4" fillId="0" borderId="40" xfId="0" applyFont="1" applyFill="1" applyBorder="1" applyAlignment="1" applyProtection="1">
      <alignment horizontal="center" vertical="center"/>
      <protection locked="0"/>
    </xf>
    <xf numFmtId="0" fontId="10" fillId="0" borderId="40" xfId="0" applyFont="1" applyFill="1" applyBorder="1" applyAlignment="1" applyProtection="1">
      <alignment horizontal="center" vertical="center" shrinkToFit="1"/>
      <protection locked="0"/>
    </xf>
    <xf numFmtId="0" fontId="10" fillId="0" borderId="41" xfId="0" applyFont="1" applyFill="1" applyBorder="1" applyAlignment="1" applyProtection="1">
      <alignment horizontal="center" vertical="center" shrinkToFit="1"/>
      <protection locked="0"/>
    </xf>
    <xf numFmtId="0" fontId="10" fillId="0" borderId="43" xfId="0" applyFont="1" applyFill="1" applyBorder="1" applyAlignment="1" applyProtection="1">
      <alignment horizontal="center" vertical="center" shrinkToFit="1"/>
      <protection locked="0"/>
    </xf>
    <xf numFmtId="0" fontId="10" fillId="0" borderId="82" xfId="0" applyFont="1" applyFill="1" applyBorder="1" applyAlignment="1" applyProtection="1">
      <alignment horizontal="center" vertical="center" shrinkToFit="1"/>
      <protection locked="0"/>
    </xf>
    <xf numFmtId="0" fontId="4" fillId="3" borderId="29" xfId="0" applyNumberFormat="1" applyFont="1" applyFill="1" applyBorder="1" applyAlignment="1">
      <alignment vertical="center"/>
    </xf>
    <xf numFmtId="0" fontId="4" fillId="3" borderId="173" xfId="0" applyNumberFormat="1" applyFont="1" applyFill="1" applyBorder="1" applyAlignment="1">
      <alignment vertical="center"/>
    </xf>
    <xf numFmtId="0" fontId="4" fillId="3" borderId="60" xfId="0" applyFont="1" applyFill="1" applyBorder="1" applyAlignment="1">
      <alignment horizontal="center" vertical="center"/>
    </xf>
    <xf numFmtId="0" fontId="4" fillId="3" borderId="115" xfId="0" applyFont="1" applyFill="1" applyBorder="1" applyAlignment="1">
      <alignment horizontal="center" vertical="center"/>
    </xf>
    <xf numFmtId="0" fontId="4" fillId="3" borderId="116" xfId="0" applyFont="1" applyFill="1" applyBorder="1" applyAlignment="1">
      <alignment horizontal="center" vertical="center"/>
    </xf>
    <xf numFmtId="0" fontId="10" fillId="3" borderId="40"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82" xfId="0" applyFont="1" applyFill="1" applyBorder="1" applyAlignment="1">
      <alignment horizontal="center" vertical="center" wrapText="1"/>
    </xf>
    <xf numFmtId="0" fontId="29" fillId="3" borderId="40" xfId="0" applyFont="1" applyFill="1" applyBorder="1" applyAlignment="1">
      <alignment horizontal="center" vertical="center" wrapText="1"/>
    </xf>
    <xf numFmtId="0" fontId="10" fillId="3" borderId="0" xfId="0" applyFont="1" applyFill="1" applyAlignment="1">
      <alignment vertical="center" wrapText="1"/>
    </xf>
    <xf numFmtId="0" fontId="4" fillId="3" borderId="170" xfId="0" applyFont="1" applyFill="1" applyBorder="1" applyAlignment="1">
      <alignment horizontal="center" vertical="center"/>
    </xf>
    <xf numFmtId="0" fontId="4" fillId="3" borderId="171" xfId="0" applyFont="1" applyFill="1" applyBorder="1" applyAlignment="1">
      <alignment horizontal="center" vertical="center"/>
    </xf>
    <xf numFmtId="38" fontId="13" fillId="3" borderId="171" xfId="1" applyFont="1" applyFill="1" applyBorder="1" applyAlignment="1">
      <alignment vertical="center"/>
    </xf>
    <xf numFmtId="0" fontId="4" fillId="3" borderId="67" xfId="0" applyFont="1" applyFill="1" applyBorder="1" applyAlignment="1">
      <alignment horizontal="center" vertical="center"/>
    </xf>
    <xf numFmtId="0" fontId="4" fillId="3" borderId="40" xfId="0" applyFont="1" applyFill="1" applyBorder="1" applyAlignment="1">
      <alignment horizontal="center" vertical="center"/>
    </xf>
    <xf numFmtId="38" fontId="13" fillId="3" borderId="40" xfId="1" applyFont="1" applyFill="1" applyBorder="1" applyAlignment="1">
      <alignment vertical="center"/>
    </xf>
    <xf numFmtId="0" fontId="13" fillId="3" borderId="40" xfId="0" applyNumberFormat="1" applyFont="1" applyFill="1" applyBorder="1" applyAlignment="1">
      <alignment vertical="center"/>
    </xf>
    <xf numFmtId="0" fontId="4" fillId="3" borderId="18" xfId="0" applyFont="1" applyFill="1" applyBorder="1" applyAlignment="1">
      <alignment horizontal="center" vertical="center" wrapText="1"/>
    </xf>
    <xf numFmtId="0" fontId="4" fillId="3" borderId="66" xfId="0" applyFont="1" applyFill="1" applyBorder="1" applyAlignment="1">
      <alignment horizontal="center" vertical="center" wrapText="1"/>
    </xf>
    <xf numFmtId="0" fontId="5" fillId="3" borderId="40" xfId="0" applyFont="1" applyFill="1" applyBorder="1" applyAlignment="1">
      <alignment horizontal="center" vertical="center" shrinkToFit="1"/>
    </xf>
    <xf numFmtId="0" fontId="8" fillId="0" borderId="41" xfId="0" applyFont="1" applyFill="1" applyBorder="1" applyAlignment="1" applyProtection="1">
      <alignment horizontal="center" vertical="center"/>
      <protection locked="0"/>
    </xf>
    <xf numFmtId="0" fontId="8" fillId="0" borderId="82" xfId="0" applyFont="1" applyFill="1" applyBorder="1" applyAlignment="1" applyProtection="1">
      <alignment horizontal="center" vertical="center"/>
      <protection locked="0"/>
    </xf>
    <xf numFmtId="0" fontId="5" fillId="3" borderId="6" xfId="0" applyFont="1" applyFill="1" applyBorder="1" applyAlignment="1">
      <alignment horizontal="center" vertical="center"/>
    </xf>
    <xf numFmtId="0" fontId="13" fillId="3" borderId="63" xfId="0" applyNumberFormat="1" applyFont="1" applyFill="1" applyBorder="1" applyAlignment="1">
      <alignment vertical="center"/>
    </xf>
    <xf numFmtId="0" fontId="50" fillId="3" borderId="15" xfId="0" applyFont="1" applyFill="1" applyBorder="1" applyAlignment="1">
      <alignment vertical="center" shrinkToFit="1"/>
    </xf>
    <xf numFmtId="0" fontId="50" fillId="3" borderId="0" xfId="0" applyFont="1" applyFill="1" applyBorder="1" applyAlignment="1">
      <alignment vertical="center" shrinkToFit="1"/>
    </xf>
    <xf numFmtId="0" fontId="50" fillId="3" borderId="13" xfId="0" applyFont="1" applyFill="1" applyBorder="1" applyAlignment="1">
      <alignment vertical="center" shrinkToFit="1"/>
    </xf>
    <xf numFmtId="0" fontId="10" fillId="0" borderId="41" xfId="0" applyFont="1" applyFill="1" applyBorder="1" applyAlignment="1" applyProtection="1">
      <alignment horizontal="center" vertical="center"/>
      <protection locked="0"/>
    </xf>
    <xf numFmtId="0" fontId="10" fillId="0" borderId="43" xfId="0" applyFont="1" applyFill="1" applyBorder="1" applyAlignment="1" applyProtection="1">
      <alignment horizontal="center" vertical="center"/>
      <protection locked="0"/>
    </xf>
    <xf numFmtId="0" fontId="10" fillId="0" borderId="82" xfId="0" applyFont="1" applyFill="1" applyBorder="1" applyAlignment="1" applyProtection="1">
      <alignment horizontal="center" vertical="center"/>
      <protection locked="0"/>
    </xf>
    <xf numFmtId="0" fontId="20" fillId="3" borderId="85" xfId="0" applyFont="1" applyFill="1" applyBorder="1" applyAlignment="1">
      <alignment horizontal="center" vertical="center"/>
    </xf>
    <xf numFmtId="0" fontId="20" fillId="3" borderId="86" xfId="0" applyFont="1" applyFill="1" applyBorder="1" applyAlignment="1">
      <alignment horizontal="center" vertical="center"/>
    </xf>
    <xf numFmtId="0" fontId="20" fillId="3" borderId="113" xfId="0" applyFont="1" applyFill="1" applyBorder="1" applyAlignment="1">
      <alignment horizontal="center" vertical="center"/>
    </xf>
    <xf numFmtId="0" fontId="4" fillId="3" borderId="0" xfId="0" applyFont="1" applyFill="1" applyBorder="1" applyAlignment="1">
      <alignment horizontal="right" vertical="center"/>
    </xf>
    <xf numFmtId="0" fontId="4" fillId="3" borderId="66" xfId="0" applyFont="1" applyFill="1" applyBorder="1" applyAlignment="1">
      <alignment horizontal="center" vertical="center"/>
    </xf>
    <xf numFmtId="0" fontId="4" fillId="3" borderId="62" xfId="0" applyFont="1" applyFill="1" applyBorder="1" applyAlignment="1">
      <alignment horizontal="center" vertical="center" wrapText="1"/>
    </xf>
    <xf numFmtId="0" fontId="4" fillId="3" borderId="63" xfId="0" applyFont="1" applyFill="1" applyBorder="1" applyAlignment="1">
      <alignment horizontal="center" vertical="center" wrapText="1"/>
    </xf>
    <xf numFmtId="49" fontId="4" fillId="3" borderId="0" xfId="0" applyNumberFormat="1" applyFont="1" applyFill="1" applyAlignment="1">
      <alignment horizontal="center" vertical="center"/>
    </xf>
    <xf numFmtId="38" fontId="13" fillId="3" borderId="41" xfId="1" applyFont="1" applyFill="1" applyBorder="1" applyAlignment="1">
      <alignment vertical="center"/>
    </xf>
    <xf numFmtId="38" fontId="13" fillId="3" borderId="43" xfId="1" applyFont="1" applyFill="1" applyBorder="1" applyAlignment="1">
      <alignment vertical="center"/>
    </xf>
    <xf numFmtId="38" fontId="13" fillId="3" borderId="82" xfId="1" applyFont="1" applyFill="1" applyBorder="1" applyAlignment="1">
      <alignment vertical="center"/>
    </xf>
    <xf numFmtId="0" fontId="6" fillId="3" borderId="102" xfId="0" applyFont="1" applyFill="1" applyBorder="1" applyAlignment="1">
      <alignment horizontal="center" vertical="center"/>
    </xf>
    <xf numFmtId="0" fontId="6" fillId="3" borderId="101" xfId="0" applyFont="1" applyFill="1" applyBorder="1" applyAlignment="1">
      <alignment horizontal="center" vertical="center"/>
    </xf>
    <xf numFmtId="0" fontId="6" fillId="3" borderId="103"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04" xfId="0" applyFont="1" applyFill="1" applyBorder="1" applyAlignment="1">
      <alignment horizontal="center" vertical="center"/>
    </xf>
    <xf numFmtId="0" fontId="6" fillId="3" borderId="105" xfId="0" applyFont="1" applyFill="1" applyBorder="1" applyAlignment="1">
      <alignment horizontal="center" vertical="center"/>
    </xf>
    <xf numFmtId="0" fontId="6" fillId="3" borderId="106" xfId="0" applyFont="1" applyFill="1" applyBorder="1" applyAlignment="1">
      <alignment horizontal="center" vertical="center"/>
    </xf>
    <xf numFmtId="49" fontId="13" fillId="0" borderId="107" xfId="0" applyNumberFormat="1" applyFont="1" applyFill="1" applyBorder="1" applyAlignment="1" applyProtection="1">
      <alignment horizontal="center" vertical="center"/>
      <protection locked="0"/>
    </xf>
    <xf numFmtId="49" fontId="13" fillId="0" borderId="108" xfId="0" applyNumberFormat="1" applyFont="1" applyFill="1" applyBorder="1" applyAlignment="1" applyProtection="1">
      <alignment horizontal="center" vertical="center"/>
      <protection locked="0"/>
    </xf>
    <xf numFmtId="49" fontId="13" fillId="0" borderId="1" xfId="0" applyNumberFormat="1" applyFont="1" applyFill="1" applyBorder="1" applyAlignment="1" applyProtection="1">
      <alignment vertical="center" wrapText="1"/>
      <protection locked="0"/>
    </xf>
    <xf numFmtId="49" fontId="13" fillId="0" borderId="2" xfId="0" applyNumberFormat="1" applyFont="1" applyFill="1" applyBorder="1" applyAlignment="1" applyProtection="1">
      <alignment vertical="center" wrapText="1"/>
      <protection locked="0"/>
    </xf>
    <xf numFmtId="49" fontId="13" fillId="0" borderId="109" xfId="0" applyNumberFormat="1" applyFont="1" applyFill="1" applyBorder="1" applyAlignment="1" applyProtection="1">
      <alignment vertical="center" wrapText="1"/>
      <protection locked="0"/>
    </xf>
    <xf numFmtId="49" fontId="13" fillId="0" borderId="8" xfId="0" applyNumberFormat="1" applyFont="1" applyFill="1" applyBorder="1" applyAlignment="1" applyProtection="1">
      <alignment vertical="center" wrapText="1"/>
      <protection locked="0"/>
    </xf>
    <xf numFmtId="49" fontId="13" fillId="0" borderId="0" xfId="0" applyNumberFormat="1" applyFont="1" applyFill="1" applyBorder="1" applyAlignment="1" applyProtection="1">
      <alignment vertical="center" wrapText="1"/>
      <protection locked="0"/>
    </xf>
    <xf numFmtId="49" fontId="13" fillId="0" borderId="13" xfId="0" applyNumberFormat="1" applyFont="1" applyFill="1" applyBorder="1" applyAlignment="1" applyProtection="1">
      <alignment vertical="center" wrapText="1"/>
      <protection locked="0"/>
    </xf>
    <xf numFmtId="49" fontId="13" fillId="0" borderId="110" xfId="0" applyNumberFormat="1" applyFont="1" applyFill="1" applyBorder="1" applyAlignment="1" applyProtection="1">
      <alignment vertical="center" wrapText="1"/>
      <protection locked="0"/>
    </xf>
    <xf numFmtId="49" fontId="13" fillId="0" borderId="105" xfId="0" applyNumberFormat="1" applyFont="1" applyFill="1" applyBorder="1" applyAlignment="1" applyProtection="1">
      <alignment vertical="center" wrapText="1"/>
      <protection locked="0"/>
    </xf>
    <xf numFmtId="49" fontId="13" fillId="0" borderId="111" xfId="0" applyNumberFormat="1" applyFont="1" applyFill="1" applyBorder="1" applyAlignment="1" applyProtection="1">
      <alignment vertical="center" wrapText="1"/>
      <protection locked="0"/>
    </xf>
    <xf numFmtId="0" fontId="13" fillId="3" borderId="107" xfId="0" applyNumberFormat="1" applyFont="1" applyFill="1" applyBorder="1" applyAlignment="1">
      <alignment horizontal="center" vertical="center" shrinkToFit="1"/>
    </xf>
    <xf numFmtId="0" fontId="13" fillId="3" borderId="108" xfId="0" applyNumberFormat="1" applyFont="1" applyFill="1" applyBorder="1" applyAlignment="1">
      <alignment horizontal="center" vertical="center" shrinkToFit="1"/>
    </xf>
    <xf numFmtId="0" fontId="13" fillId="3" borderId="112" xfId="0" applyNumberFormat="1" applyFont="1" applyFill="1" applyBorder="1" applyAlignment="1">
      <alignment horizontal="center" vertical="center" shrinkToFit="1"/>
    </xf>
    <xf numFmtId="0" fontId="4" fillId="3" borderId="40" xfId="0" applyFont="1" applyFill="1" applyBorder="1" applyAlignment="1">
      <alignment horizontal="center" vertical="center" shrinkToFit="1"/>
    </xf>
    <xf numFmtId="0" fontId="64" fillId="3" borderId="8" xfId="0" applyFont="1" applyFill="1" applyBorder="1" applyAlignment="1">
      <alignment vertical="center" wrapText="1"/>
    </xf>
    <xf numFmtId="0" fontId="64" fillId="3" borderId="0" xfId="0" applyFont="1" applyFill="1" applyBorder="1" applyAlignment="1">
      <alignment vertical="center" wrapText="1"/>
    </xf>
    <xf numFmtId="0" fontId="41" fillId="3" borderId="0" xfId="0" applyFont="1" applyFill="1" applyBorder="1" applyAlignment="1">
      <alignment vertical="center" wrapText="1"/>
    </xf>
    <xf numFmtId="0" fontId="41" fillId="3" borderId="13" xfId="0" applyFont="1" applyFill="1" applyBorder="1" applyAlignment="1">
      <alignment vertical="center" wrapText="1"/>
    </xf>
    <xf numFmtId="0" fontId="41" fillId="3" borderId="110" xfId="0" applyFont="1" applyFill="1" applyBorder="1" applyAlignment="1">
      <alignment vertical="center" wrapText="1"/>
    </xf>
    <xf numFmtId="0" fontId="41" fillId="3" borderId="105" xfId="0" applyFont="1" applyFill="1" applyBorder="1" applyAlignment="1">
      <alignment vertical="center" wrapText="1"/>
    </xf>
    <xf numFmtId="0" fontId="41" fillId="3" borderId="111" xfId="0" applyFont="1" applyFill="1" applyBorder="1" applyAlignment="1">
      <alignment vertical="center" wrapText="1"/>
    </xf>
    <xf numFmtId="49" fontId="27" fillId="3" borderId="1" xfId="0" applyNumberFormat="1" applyFont="1" applyFill="1" applyBorder="1" applyAlignment="1">
      <alignment vertical="center" wrapText="1"/>
    </xf>
    <xf numFmtId="49" fontId="27" fillId="3" borderId="2" xfId="0" applyNumberFormat="1" applyFont="1" applyFill="1" applyBorder="1" applyAlignment="1">
      <alignment vertical="center" wrapText="1"/>
    </xf>
    <xf numFmtId="49" fontId="27" fillId="3" borderId="109" xfId="0" applyNumberFormat="1" applyFont="1" applyFill="1" applyBorder="1" applyAlignment="1">
      <alignment vertical="center" wrapText="1"/>
    </xf>
    <xf numFmtId="49" fontId="27" fillId="3" borderId="8" xfId="0" applyNumberFormat="1" applyFont="1" applyFill="1" applyBorder="1" applyAlignment="1">
      <alignment vertical="center" wrapText="1"/>
    </xf>
    <xf numFmtId="49" fontId="27" fillId="3" borderId="0" xfId="0" applyNumberFormat="1" applyFont="1" applyFill="1" applyBorder="1" applyAlignment="1">
      <alignment vertical="center" wrapText="1"/>
    </xf>
    <xf numFmtId="49" fontId="27" fillId="3" borderId="13" xfId="0" applyNumberFormat="1" applyFont="1" applyFill="1" applyBorder="1" applyAlignment="1">
      <alignment vertical="center" wrapText="1"/>
    </xf>
    <xf numFmtId="49" fontId="27" fillId="3" borderId="110" xfId="0" applyNumberFormat="1" applyFont="1" applyFill="1" applyBorder="1" applyAlignment="1">
      <alignment vertical="center" wrapText="1"/>
    </xf>
    <xf numFmtId="49" fontId="27" fillId="3" borderId="105" xfId="0" applyNumberFormat="1" applyFont="1" applyFill="1" applyBorder="1" applyAlignment="1">
      <alignment vertical="center" wrapText="1"/>
    </xf>
    <xf numFmtId="49" fontId="27" fillId="3" borderId="111" xfId="0" applyNumberFormat="1" applyFont="1" applyFill="1" applyBorder="1" applyAlignment="1">
      <alignment vertical="center" wrapText="1"/>
    </xf>
    <xf numFmtId="0" fontId="27" fillId="3" borderId="107" xfId="0" applyFont="1" applyFill="1" applyBorder="1" applyAlignment="1">
      <alignment horizontal="center" vertical="center"/>
    </xf>
    <xf numFmtId="0" fontId="27" fillId="3" borderId="108" xfId="0" applyFont="1" applyFill="1" applyBorder="1" applyAlignment="1">
      <alignment horizontal="center" vertical="center"/>
    </xf>
    <xf numFmtId="0" fontId="27" fillId="3" borderId="112" xfId="0" applyFont="1" applyFill="1" applyBorder="1" applyAlignment="1">
      <alignment horizontal="center" vertical="center"/>
    </xf>
    <xf numFmtId="0" fontId="63" fillId="3" borderId="65" xfId="0" applyFont="1" applyFill="1" applyBorder="1" applyAlignment="1">
      <alignment horizontal="center" vertical="center" wrapText="1"/>
    </xf>
    <xf numFmtId="0" fontId="63" fillId="3" borderId="66" xfId="0" applyFont="1" applyFill="1" applyBorder="1" applyAlignment="1">
      <alignment horizontal="center" vertical="center" wrapText="1"/>
    </xf>
    <xf numFmtId="0" fontId="63" fillId="3" borderId="67" xfId="0" applyFont="1" applyFill="1" applyBorder="1" applyAlignment="1">
      <alignment horizontal="center" vertical="center" wrapText="1"/>
    </xf>
    <xf numFmtId="0" fontId="63" fillId="3" borderId="40" xfId="0" applyFont="1" applyFill="1" applyBorder="1" applyAlignment="1">
      <alignment horizontal="center" vertical="center" wrapText="1"/>
    </xf>
    <xf numFmtId="0" fontId="18" fillId="3" borderId="15" xfId="0" applyFont="1" applyFill="1" applyBorder="1" applyAlignment="1">
      <alignment horizontal="center" vertical="center"/>
    </xf>
    <xf numFmtId="0" fontId="18"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4" fillId="3" borderId="23" xfId="0" applyFont="1" applyFill="1" applyBorder="1" applyAlignment="1">
      <alignment horizontal="center" vertical="center" wrapText="1"/>
    </xf>
    <xf numFmtId="49" fontId="10" fillId="0" borderId="43" xfId="0" applyNumberFormat="1" applyFont="1" applyFill="1" applyBorder="1" applyAlignment="1" applyProtection="1">
      <alignment horizontal="right" vertical="center" shrinkToFit="1"/>
      <protection locked="0"/>
    </xf>
    <xf numFmtId="0" fontId="5" fillId="3" borderId="9"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64" fillId="3" borderId="15" xfId="0" applyFont="1" applyFill="1" applyBorder="1" applyAlignment="1">
      <alignment horizontal="center" vertical="center"/>
    </xf>
    <xf numFmtId="0" fontId="64" fillId="3" borderId="0" xfId="0" applyFont="1" applyFill="1" applyBorder="1" applyAlignment="1">
      <alignment horizontal="center" vertical="center"/>
    </xf>
    <xf numFmtId="49" fontId="59" fillId="3" borderId="11" xfId="0" applyNumberFormat="1" applyFont="1" applyFill="1" applyBorder="1" applyAlignment="1">
      <alignment horizontal="center" vertical="center" wrapText="1"/>
    </xf>
    <xf numFmtId="49" fontId="10" fillId="0" borderId="41" xfId="0" applyNumberFormat="1" applyFont="1" applyFill="1" applyBorder="1" applyAlignment="1" applyProtection="1">
      <alignment horizontal="center" vertical="center"/>
      <protection locked="0"/>
    </xf>
    <xf numFmtId="49" fontId="10" fillId="0" borderId="43" xfId="0" applyNumberFormat="1" applyFont="1" applyFill="1" applyBorder="1" applyAlignment="1" applyProtection="1">
      <alignment horizontal="center" vertical="center"/>
      <protection locked="0"/>
    </xf>
    <xf numFmtId="49" fontId="10" fillId="0" borderId="82" xfId="0" applyNumberFormat="1" applyFont="1" applyFill="1" applyBorder="1" applyAlignment="1" applyProtection="1">
      <alignment horizontal="center" vertical="center"/>
      <protection locked="0"/>
    </xf>
    <xf numFmtId="0" fontId="20" fillId="3" borderId="12" xfId="0" applyFont="1" applyFill="1" applyBorder="1" applyAlignment="1">
      <alignment horizontal="center" vertical="center" wrapText="1"/>
    </xf>
    <xf numFmtId="0" fontId="20" fillId="3" borderId="9" xfId="0" applyFont="1" applyFill="1" applyBorder="1" applyAlignment="1">
      <alignment horizontal="center" vertical="center" wrapText="1"/>
    </xf>
    <xf numFmtId="0" fontId="20" fillId="3" borderId="98"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104" xfId="0" applyFont="1" applyFill="1" applyBorder="1" applyAlignment="1">
      <alignment horizontal="center" vertical="center" wrapText="1"/>
    </xf>
    <xf numFmtId="0" fontId="20" fillId="3" borderId="105" xfId="0" applyFont="1" applyFill="1" applyBorder="1" applyAlignment="1">
      <alignment horizontal="center" vertical="center" wrapText="1"/>
    </xf>
    <xf numFmtId="0" fontId="20" fillId="3" borderId="106" xfId="0" applyFont="1" applyFill="1" applyBorder="1" applyAlignment="1">
      <alignment horizontal="center" vertical="center" wrapText="1"/>
    </xf>
    <xf numFmtId="0" fontId="42" fillId="3" borderId="8" xfId="0" applyFont="1" applyFill="1" applyBorder="1" applyAlignment="1">
      <alignment horizontal="center" vertical="center"/>
    </xf>
    <xf numFmtId="0" fontId="42" fillId="3" borderId="0" xfId="0" applyFont="1" applyFill="1" applyBorder="1" applyAlignment="1">
      <alignment horizontal="center" vertical="center"/>
    </xf>
    <xf numFmtId="0" fontId="42" fillId="3" borderId="13" xfId="0" applyFont="1" applyFill="1" applyBorder="1" applyAlignment="1">
      <alignment horizontal="center" vertical="center"/>
    </xf>
    <xf numFmtId="49" fontId="10" fillId="3" borderId="0" xfId="0" applyNumberFormat="1" applyFont="1" applyFill="1" applyBorder="1" applyAlignment="1">
      <alignment horizontal="center" vertical="center" wrapText="1"/>
    </xf>
    <xf numFmtId="49" fontId="4" fillId="3" borderId="0" xfId="0" applyNumberFormat="1" applyFont="1" applyFill="1" applyBorder="1" applyAlignment="1">
      <alignment horizontal="right" vertical="center"/>
    </xf>
    <xf numFmtId="0" fontId="27" fillId="3" borderId="100" xfId="0" applyFont="1" applyFill="1" applyBorder="1" applyAlignment="1">
      <alignment horizontal="center" vertical="center"/>
    </xf>
    <xf numFmtId="0" fontId="27" fillId="3" borderId="101" xfId="0" applyFont="1" applyFill="1" applyBorder="1" applyAlignment="1">
      <alignment horizontal="center" vertical="center"/>
    </xf>
    <xf numFmtId="0" fontId="4" fillId="3" borderId="15"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5" xfId="0" applyFont="1" applyFill="1" applyBorder="1" applyAlignment="1">
      <alignment horizontal="center" vertical="center"/>
    </xf>
    <xf numFmtId="0" fontId="4" fillId="3" borderId="0"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99" xfId="0" applyFont="1" applyFill="1" applyBorder="1" applyAlignment="1">
      <alignment horizontal="center" vertical="center"/>
    </xf>
    <xf numFmtId="0" fontId="26" fillId="3" borderId="102" xfId="0" applyFont="1" applyFill="1" applyBorder="1" applyAlignment="1">
      <alignment horizontal="center" vertical="center" wrapText="1"/>
    </xf>
    <xf numFmtId="0" fontId="26" fillId="3" borderId="101" xfId="0" applyFont="1" applyFill="1" applyBorder="1" applyAlignment="1">
      <alignment horizontal="center" vertical="center"/>
    </xf>
    <xf numFmtId="0" fontId="26" fillId="3" borderId="103"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0"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104" xfId="0" applyFont="1" applyFill="1" applyBorder="1" applyAlignment="1">
      <alignment horizontal="center" vertical="center"/>
    </xf>
    <xf numFmtId="0" fontId="26" fillId="3" borderId="105" xfId="0" applyFont="1" applyFill="1" applyBorder="1" applyAlignment="1">
      <alignment horizontal="center" vertical="center"/>
    </xf>
    <xf numFmtId="0" fontId="26" fillId="3" borderId="106" xfId="0" applyFont="1" applyFill="1" applyBorder="1" applyAlignment="1">
      <alignment horizontal="center" vertical="center"/>
    </xf>
    <xf numFmtId="0" fontId="13" fillId="0" borderId="1" xfId="0" applyFont="1" applyFill="1" applyBorder="1" applyAlignment="1" applyProtection="1">
      <alignment vertical="center" wrapText="1"/>
      <protection locked="0"/>
    </xf>
    <xf numFmtId="0" fontId="13" fillId="0" borderId="2" xfId="0" applyFont="1" applyFill="1" applyBorder="1" applyAlignment="1" applyProtection="1">
      <alignment vertical="center" wrapText="1"/>
      <protection locked="0"/>
    </xf>
    <xf numFmtId="0" fontId="13" fillId="0" borderId="109" xfId="0" applyFont="1" applyFill="1" applyBorder="1" applyAlignment="1" applyProtection="1">
      <alignment vertical="center" wrapText="1"/>
      <protection locked="0"/>
    </xf>
    <xf numFmtId="0" fontId="13" fillId="0" borderId="8" xfId="0" applyFont="1" applyFill="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13" fillId="0" borderId="13" xfId="0" applyFont="1" applyFill="1" applyBorder="1" applyAlignment="1" applyProtection="1">
      <alignment vertical="center" wrapText="1"/>
      <protection locked="0"/>
    </xf>
    <xf numFmtId="0" fontId="13" fillId="0" borderId="20" xfId="0" applyFont="1" applyFill="1" applyBorder="1" applyAlignment="1" applyProtection="1">
      <alignment vertical="center" wrapText="1"/>
      <protection locked="0"/>
    </xf>
    <xf numFmtId="0" fontId="13" fillId="0" borderId="11" xfId="0" applyFont="1" applyFill="1" applyBorder="1" applyAlignment="1" applyProtection="1">
      <alignment vertical="center" wrapText="1"/>
      <protection locked="0"/>
    </xf>
    <xf numFmtId="0" fontId="13" fillId="0" borderId="17" xfId="0" applyFont="1" applyFill="1" applyBorder="1" applyAlignment="1" applyProtection="1">
      <alignment vertical="center" wrapText="1"/>
      <protection locked="0"/>
    </xf>
    <xf numFmtId="49" fontId="4" fillId="3" borderId="4" xfId="0" applyNumberFormat="1" applyFont="1" applyFill="1" applyBorder="1" applyAlignment="1">
      <alignment horizontal="right" vertical="center"/>
    </xf>
    <xf numFmtId="0" fontId="13" fillId="3" borderId="171" xfId="0" applyNumberFormat="1" applyFont="1" applyFill="1" applyBorder="1" applyAlignment="1">
      <alignment vertical="center"/>
    </xf>
    <xf numFmtId="49" fontId="5" fillId="3" borderId="41" xfId="0" applyNumberFormat="1" applyFont="1" applyFill="1" applyBorder="1" applyAlignment="1" applyProtection="1">
      <alignment horizontal="center" vertical="center" shrinkToFit="1"/>
      <protection locked="0"/>
    </xf>
    <xf numFmtId="49" fontId="5" fillId="3" borderId="43" xfId="0" applyNumberFormat="1" applyFont="1" applyFill="1" applyBorder="1" applyAlignment="1" applyProtection="1">
      <alignment horizontal="center" vertical="center" shrinkToFit="1"/>
      <protection locked="0"/>
    </xf>
    <xf numFmtId="0" fontId="13" fillId="3" borderId="172" xfId="0" applyNumberFormat="1" applyFont="1" applyFill="1" applyBorder="1" applyAlignment="1">
      <alignment vertical="center"/>
    </xf>
    <xf numFmtId="0" fontId="57" fillId="3" borderId="0" xfId="2" applyFont="1" applyFill="1" applyBorder="1" applyAlignment="1" applyProtection="1">
      <alignment horizontal="center" vertical="center"/>
    </xf>
    <xf numFmtId="176" fontId="9" fillId="3" borderId="61" xfId="2" applyNumberFormat="1" applyFont="1" applyFill="1" applyBorder="1" applyAlignment="1">
      <alignment vertical="center" shrinkToFit="1"/>
    </xf>
    <xf numFmtId="176" fontId="9" fillId="3" borderId="116" xfId="2" applyNumberFormat="1" applyFont="1" applyFill="1" applyBorder="1" applyAlignment="1">
      <alignment vertical="center" shrinkToFit="1"/>
    </xf>
    <xf numFmtId="176" fontId="9" fillId="2" borderId="25" xfId="2" applyNumberFormat="1" applyFont="1" applyFill="1" applyBorder="1" applyAlignment="1" applyProtection="1">
      <alignment horizontal="right" vertical="center" shrinkToFit="1"/>
    </xf>
    <xf numFmtId="176" fontId="9" fillId="2" borderId="118" xfId="2" applyNumberFormat="1" applyFont="1" applyFill="1" applyBorder="1" applyAlignment="1" applyProtection="1">
      <alignment horizontal="right" vertical="center" shrinkToFit="1"/>
    </xf>
    <xf numFmtId="0" fontId="4" fillId="3" borderId="11" xfId="2" applyFont="1" applyFill="1" applyBorder="1" applyAlignment="1">
      <alignment horizontal="right" vertical="center"/>
    </xf>
    <xf numFmtId="0" fontId="58" fillId="3" borderId="69" xfId="2" applyFont="1" applyFill="1" applyBorder="1" applyAlignment="1">
      <alignment horizontal="center" vertical="center" shrinkToFit="1"/>
    </xf>
    <xf numFmtId="0" fontId="58" fillId="3" borderId="114" xfId="2" applyFont="1" applyFill="1" applyBorder="1" applyAlignment="1">
      <alignment horizontal="center" vertical="center" shrinkToFit="1"/>
    </xf>
    <xf numFmtId="0" fontId="6" fillId="3" borderId="0" xfId="2" applyFont="1" applyFill="1" applyAlignment="1">
      <alignment horizontal="center" vertical="center"/>
    </xf>
    <xf numFmtId="0" fontId="9" fillId="3" borderId="42" xfId="2" applyFont="1" applyFill="1" applyBorder="1" applyAlignment="1">
      <alignment horizontal="distributed" vertical="center" wrapText="1"/>
    </xf>
    <xf numFmtId="0" fontId="9" fillId="3" borderId="23" xfId="2" applyFont="1" applyFill="1" applyBorder="1" applyAlignment="1">
      <alignment horizontal="distributed" vertical="center" wrapText="1"/>
    </xf>
    <xf numFmtId="0" fontId="9" fillId="3" borderId="8" xfId="2" applyFont="1" applyFill="1" applyBorder="1" applyAlignment="1">
      <alignment horizontal="center" vertical="center" wrapText="1"/>
    </xf>
    <xf numFmtId="0" fontId="9" fillId="3" borderId="4" xfId="2" applyFont="1" applyFill="1" applyBorder="1" applyAlignment="1">
      <alignment horizontal="center" vertical="center" wrapText="1"/>
    </xf>
    <xf numFmtId="0" fontId="9" fillId="3" borderId="5" xfId="2" applyFont="1" applyFill="1" applyBorder="1" applyAlignment="1">
      <alignment horizontal="center" vertical="center" wrapText="1"/>
    </xf>
    <xf numFmtId="0" fontId="9" fillId="3" borderId="7" xfId="2" applyFont="1" applyFill="1" applyBorder="1" applyAlignment="1">
      <alignment horizontal="center" vertical="center" wrapText="1"/>
    </xf>
    <xf numFmtId="0" fontId="9" fillId="3" borderId="117" xfId="2" applyFont="1" applyFill="1" applyBorder="1" applyAlignment="1">
      <alignment horizontal="center" vertical="center"/>
    </xf>
    <xf numFmtId="0" fontId="5" fillId="3" borderId="33" xfId="2" applyFont="1" applyFill="1" applyBorder="1" applyAlignment="1">
      <alignment horizontal="center" vertical="center"/>
    </xf>
    <xf numFmtId="0" fontId="5" fillId="3" borderId="98" xfId="2" applyFont="1" applyFill="1" applyBorder="1" applyAlignment="1">
      <alignment horizontal="center" vertical="center"/>
    </xf>
    <xf numFmtId="0" fontId="11" fillId="3" borderId="0" xfId="2" applyFont="1" applyFill="1" applyAlignment="1">
      <alignment horizontal="right" vertical="center"/>
    </xf>
    <xf numFmtId="0" fontId="9" fillId="3" borderId="60" xfId="2" applyFont="1" applyFill="1" applyBorder="1" applyAlignment="1">
      <alignment horizontal="center" vertical="center"/>
    </xf>
    <xf numFmtId="0" fontId="9" fillId="3" borderId="115" xfId="2" applyFont="1" applyFill="1" applyBorder="1" applyAlignment="1">
      <alignment horizontal="center" vertical="center"/>
    </xf>
    <xf numFmtId="0" fontId="9" fillId="3" borderId="116" xfId="2" applyFont="1" applyFill="1" applyBorder="1" applyAlignment="1">
      <alignment horizontal="center" vertical="center"/>
    </xf>
    <xf numFmtId="0" fontId="9" fillId="3" borderId="70" xfId="2" applyFont="1" applyFill="1" applyBorder="1" applyAlignment="1">
      <alignment horizontal="center" vertical="center"/>
    </xf>
    <xf numFmtId="0" fontId="9" fillId="3" borderId="43" xfId="2" applyFont="1" applyFill="1" applyBorder="1" applyAlignment="1">
      <alignment horizontal="center" vertical="center"/>
    </xf>
    <xf numFmtId="0" fontId="9" fillId="3" borderId="82" xfId="2" applyFont="1" applyFill="1" applyBorder="1" applyAlignment="1">
      <alignment horizontal="center" vertical="center"/>
    </xf>
    <xf numFmtId="0" fontId="16" fillId="3" borderId="9" xfId="2" applyFont="1" applyFill="1" applyBorder="1" applyAlignment="1">
      <alignment horizontal="center" vertical="center" wrapText="1"/>
    </xf>
    <xf numFmtId="0" fontId="16" fillId="3" borderId="98" xfId="2" applyFont="1" applyFill="1" applyBorder="1" applyAlignment="1">
      <alignment horizontal="center" vertical="center" wrapText="1"/>
    </xf>
    <xf numFmtId="0" fontId="16" fillId="3" borderId="0" xfId="2" applyFont="1" applyFill="1" applyBorder="1" applyAlignment="1">
      <alignment horizontal="center" vertical="center" wrapText="1"/>
    </xf>
    <xf numFmtId="0" fontId="16" fillId="3" borderId="4" xfId="2" applyFont="1" applyFill="1" applyBorder="1" applyAlignment="1">
      <alignment horizontal="center" vertical="center" wrapText="1"/>
    </xf>
    <xf numFmtId="0" fontId="14" fillId="3" borderId="42" xfId="2" applyFont="1" applyFill="1" applyBorder="1" applyAlignment="1">
      <alignment horizontal="distributed" vertical="center" wrapText="1"/>
    </xf>
    <xf numFmtId="0" fontId="14" fillId="3" borderId="23" xfId="2" applyFont="1" applyFill="1" applyBorder="1" applyAlignment="1">
      <alignment horizontal="distributed" vertical="center" wrapText="1"/>
    </xf>
    <xf numFmtId="0" fontId="5" fillId="3" borderId="15" xfId="2" applyFont="1" applyFill="1" applyBorder="1" applyAlignment="1">
      <alignment vertical="center"/>
    </xf>
    <xf numFmtId="0" fontId="5" fillId="3" borderId="0" xfId="2" applyFont="1" applyFill="1" applyBorder="1" applyAlignment="1">
      <alignment vertical="center"/>
    </xf>
    <xf numFmtId="0" fontId="5" fillId="3" borderId="15" xfId="2" applyFont="1" applyFill="1" applyBorder="1" applyAlignment="1">
      <alignment vertical="center" shrinkToFit="1"/>
    </xf>
    <xf numFmtId="0" fontId="5" fillId="3" borderId="0" xfId="2" applyFont="1" applyFill="1" applyBorder="1" applyAlignment="1">
      <alignment vertical="center" shrinkToFit="1"/>
    </xf>
    <xf numFmtId="0" fontId="9" fillId="3" borderId="67" xfId="2" applyFont="1" applyFill="1" applyBorder="1" applyAlignment="1">
      <alignment horizontal="center" vertical="center" wrapText="1"/>
    </xf>
    <xf numFmtId="0" fontId="9" fillId="3" borderId="40" xfId="2" applyFont="1" applyFill="1" applyBorder="1" applyAlignment="1">
      <alignment horizontal="center" vertical="center" wrapText="1"/>
    </xf>
    <xf numFmtId="0" fontId="5" fillId="3" borderId="9" xfId="2" applyFont="1" applyFill="1" applyBorder="1" applyAlignment="1">
      <alignment horizontal="center" vertical="center" wrapText="1"/>
    </xf>
    <xf numFmtId="0" fontId="5" fillId="3" borderId="98" xfId="2" applyFont="1" applyFill="1" applyBorder="1" applyAlignment="1">
      <alignment horizontal="center" vertical="center" wrapText="1"/>
    </xf>
    <xf numFmtId="0" fontId="5" fillId="3" borderId="0"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9" fillId="3" borderId="70" xfId="2" applyFont="1" applyFill="1" applyBorder="1" applyAlignment="1">
      <alignment horizontal="center" vertical="center" wrapText="1"/>
    </xf>
    <xf numFmtId="0" fontId="9" fillId="3" borderId="43" xfId="2" applyFont="1" applyFill="1" applyBorder="1" applyAlignment="1">
      <alignment horizontal="center" vertical="center" wrapText="1"/>
    </xf>
    <xf numFmtId="0" fontId="9" fillId="3" borderId="82" xfId="2" applyFont="1" applyFill="1" applyBorder="1" applyAlignment="1">
      <alignment horizontal="center" vertical="center" wrapText="1"/>
    </xf>
    <xf numFmtId="0" fontId="6" fillId="3" borderId="0" xfId="0" applyFont="1" applyFill="1" applyAlignment="1">
      <alignment horizontal="center" vertical="center"/>
    </xf>
    <xf numFmtId="176" fontId="9" fillId="2" borderId="25" xfId="2" applyNumberFormat="1" applyFont="1" applyFill="1" applyBorder="1" applyAlignment="1">
      <alignment horizontal="right" vertical="center" shrinkToFit="1"/>
    </xf>
    <xf numFmtId="176" fontId="9" fillId="2" borderId="118" xfId="2" applyNumberFormat="1" applyFont="1" applyFill="1" applyBorder="1" applyAlignment="1">
      <alignment horizontal="right" vertical="center" shrinkToFit="1"/>
    </xf>
    <xf numFmtId="176" fontId="9" fillId="0" borderId="41" xfId="2" applyNumberFormat="1" applyFont="1" applyFill="1" applyBorder="1" applyAlignment="1" applyProtection="1">
      <alignment horizontal="right" vertical="center" shrinkToFit="1"/>
      <protection locked="0"/>
    </xf>
    <xf numFmtId="176" fontId="9" fillId="0" borderId="82" xfId="2" applyNumberFormat="1" applyFont="1" applyFill="1" applyBorder="1" applyAlignment="1" applyProtection="1">
      <alignment horizontal="right" vertical="center" shrinkToFit="1"/>
      <protection locked="0"/>
    </xf>
    <xf numFmtId="176" fontId="9" fillId="3" borderId="41" xfId="2" applyNumberFormat="1" applyFont="1" applyFill="1" applyBorder="1" applyAlignment="1" applyProtection="1">
      <alignment horizontal="right" vertical="center" shrinkToFit="1"/>
    </xf>
    <xf numFmtId="176" fontId="9" fillId="3" borderId="82" xfId="2" applyNumberFormat="1" applyFont="1" applyFill="1" applyBorder="1" applyAlignment="1" applyProtection="1">
      <alignment horizontal="right" vertical="center" shrinkToFit="1"/>
    </xf>
    <xf numFmtId="0" fontId="6" fillId="3" borderId="0" xfId="2" applyFont="1" applyFill="1" applyAlignment="1" applyProtection="1">
      <alignment horizontal="center" vertical="center"/>
    </xf>
    <xf numFmtId="0" fontId="6" fillId="3" borderId="11" xfId="2" applyFont="1" applyFill="1" applyBorder="1" applyAlignment="1" applyProtection="1">
      <alignment horizontal="center" vertical="center"/>
    </xf>
    <xf numFmtId="0" fontId="11" fillId="3" borderId="0" xfId="2" applyFont="1" applyFill="1" applyBorder="1" applyAlignment="1" applyProtection="1">
      <alignment horizontal="center" vertical="center"/>
    </xf>
    <xf numFmtId="0" fontId="6" fillId="3" borderId="0" xfId="2" applyFont="1" applyFill="1" applyAlignment="1" applyProtection="1">
      <alignment vertical="center"/>
    </xf>
    <xf numFmtId="0" fontId="6" fillId="3" borderId="11" xfId="2" applyFont="1" applyFill="1" applyBorder="1" applyAlignment="1" applyProtection="1">
      <alignment vertical="center"/>
    </xf>
    <xf numFmtId="0" fontId="14" fillId="3" borderId="120" xfId="2" applyFont="1" applyFill="1" applyBorder="1" applyAlignment="1">
      <alignment horizontal="center" vertical="center"/>
    </xf>
    <xf numFmtId="0" fontId="14" fillId="3" borderId="121" xfId="2" applyFont="1" applyFill="1" applyBorder="1" applyAlignment="1">
      <alignment horizontal="center" vertical="center"/>
    </xf>
    <xf numFmtId="0" fontId="14" fillId="3" borderId="50" xfId="2" applyFont="1" applyFill="1" applyBorder="1" applyAlignment="1">
      <alignment horizontal="center" vertical="center"/>
    </xf>
    <xf numFmtId="0" fontId="5" fillId="0" borderId="18" xfId="2" applyFont="1" applyFill="1" applyBorder="1" applyAlignment="1" applyProtection="1">
      <alignment horizontal="center" vertical="center" shrinkToFit="1"/>
      <protection locked="0"/>
    </xf>
    <xf numFmtId="0" fontId="5" fillId="0" borderId="42" xfId="2" applyFont="1" applyFill="1" applyBorder="1" applyAlignment="1" applyProtection="1">
      <alignment horizontal="center" vertical="center" shrinkToFit="1"/>
      <protection locked="0"/>
    </xf>
    <xf numFmtId="0" fontId="5" fillId="0" borderId="19" xfId="2" applyFont="1" applyFill="1" applyBorder="1" applyAlignment="1" applyProtection="1">
      <alignment horizontal="center" vertical="center" shrinkToFit="1"/>
      <protection locked="0"/>
    </xf>
    <xf numFmtId="0" fontId="5" fillId="0" borderId="85" xfId="2" applyFont="1" applyFill="1" applyBorder="1" applyAlignment="1" applyProtection="1">
      <alignment vertical="center" shrinkToFit="1"/>
      <protection locked="0"/>
    </xf>
    <xf numFmtId="0" fontId="5" fillId="0" borderId="119" xfId="2" applyFont="1" applyFill="1" applyBorder="1" applyAlignment="1" applyProtection="1">
      <alignment vertical="center" shrinkToFit="1"/>
      <protection locked="0"/>
    </xf>
    <xf numFmtId="176" fontId="5" fillId="3" borderId="33" xfId="2" applyNumberFormat="1" applyFont="1" applyFill="1" applyBorder="1" applyAlignment="1">
      <alignment vertical="center" shrinkToFit="1"/>
    </xf>
    <xf numFmtId="176" fontId="5" fillId="3" borderId="9" xfId="2" applyNumberFormat="1" applyFont="1" applyFill="1" applyBorder="1" applyAlignment="1">
      <alignment vertical="center" shrinkToFit="1"/>
    </xf>
    <xf numFmtId="176" fontId="5" fillId="3" borderId="10" xfId="2" applyNumberFormat="1" applyFont="1" applyFill="1" applyBorder="1" applyAlignment="1">
      <alignment vertical="center" shrinkToFit="1"/>
    </xf>
    <xf numFmtId="176" fontId="5" fillId="3" borderId="8" xfId="2" applyNumberFormat="1" applyFont="1" applyFill="1" applyBorder="1" applyAlignment="1">
      <alignment vertical="center" shrinkToFit="1"/>
    </xf>
    <xf numFmtId="176" fontId="5" fillId="3" borderId="0" xfId="2" applyNumberFormat="1" applyFont="1" applyFill="1" applyBorder="1" applyAlignment="1">
      <alignment vertical="center" shrinkToFit="1"/>
    </xf>
    <xf numFmtId="176" fontId="5" fillId="3" borderId="13" xfId="2" applyNumberFormat="1" applyFont="1" applyFill="1" applyBorder="1" applyAlignment="1">
      <alignment vertical="center" shrinkToFit="1"/>
    </xf>
    <xf numFmtId="176" fontId="5" fillId="3" borderId="20" xfId="2" applyNumberFormat="1" applyFont="1" applyFill="1" applyBorder="1" applyAlignment="1">
      <alignment vertical="center" shrinkToFit="1"/>
    </xf>
    <xf numFmtId="176" fontId="5" fillId="3" borderId="11" xfId="2" applyNumberFormat="1" applyFont="1" applyFill="1" applyBorder="1" applyAlignment="1">
      <alignment vertical="center" shrinkToFit="1"/>
    </xf>
    <xf numFmtId="176" fontId="5" fillId="3" borderId="17" xfId="2" applyNumberFormat="1" applyFont="1" applyFill="1" applyBorder="1" applyAlignment="1">
      <alignment vertical="center" shrinkToFit="1"/>
    </xf>
    <xf numFmtId="0" fontId="5" fillId="0" borderId="41" xfId="2" applyFont="1" applyFill="1" applyBorder="1" applyAlignment="1" applyProtection="1">
      <alignment vertical="center" shrinkToFit="1"/>
      <protection locked="0"/>
    </xf>
    <xf numFmtId="0" fontId="5" fillId="0" borderId="82" xfId="2" applyFont="1" applyFill="1" applyBorder="1" applyAlignment="1" applyProtection="1">
      <alignment vertical="center" shrinkToFit="1"/>
      <protection locked="0"/>
    </xf>
    <xf numFmtId="0" fontId="5" fillId="3" borderId="16" xfId="2" applyFont="1" applyFill="1" applyBorder="1" applyAlignment="1">
      <alignment vertical="center" shrinkToFit="1"/>
    </xf>
    <xf numFmtId="0" fontId="5" fillId="3" borderId="122" xfId="2" applyFont="1" applyFill="1" applyBorder="1" applyAlignment="1">
      <alignment vertical="center" shrinkToFit="1"/>
    </xf>
    <xf numFmtId="0" fontId="5" fillId="3" borderId="44" xfId="2" applyFont="1" applyFill="1" applyBorder="1" applyAlignment="1">
      <alignment horizontal="center" vertical="center" shrinkToFit="1"/>
    </xf>
    <xf numFmtId="0" fontId="5" fillId="3" borderId="16" xfId="2" applyFont="1" applyFill="1" applyBorder="1" applyAlignment="1">
      <alignment horizontal="center" vertical="center" shrinkToFit="1"/>
    </xf>
    <xf numFmtId="0" fontId="5" fillId="3" borderId="122" xfId="2" applyFont="1" applyFill="1" applyBorder="1" applyAlignment="1">
      <alignment horizontal="center" vertical="center" shrinkToFit="1"/>
    </xf>
    <xf numFmtId="0" fontId="7" fillId="3" borderId="0" xfId="2" applyFont="1" applyFill="1" applyAlignment="1">
      <alignment horizontal="right" vertical="center"/>
    </xf>
    <xf numFmtId="0" fontId="15" fillId="3" borderId="0" xfId="2" applyFont="1" applyFill="1" applyAlignment="1">
      <alignment vertical="center"/>
    </xf>
    <xf numFmtId="0" fontId="8" fillId="0" borderId="11" xfId="2" applyFont="1" applyFill="1" applyBorder="1" applyAlignment="1" applyProtection="1">
      <alignment horizontal="center" vertical="center" shrinkToFit="1"/>
      <protection locked="0"/>
    </xf>
    <xf numFmtId="0" fontId="5" fillId="3" borderId="18"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5" fillId="3" borderId="18" xfId="2" applyFont="1" applyFill="1" applyBorder="1" applyAlignment="1">
      <alignment horizontal="center" vertical="center"/>
    </xf>
    <xf numFmtId="0" fontId="5" fillId="3" borderId="19"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99"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10" xfId="2" applyFont="1" applyFill="1" applyBorder="1" applyAlignment="1">
      <alignment horizontal="center" vertical="center"/>
    </xf>
    <xf numFmtId="0" fontId="5" fillId="3" borderId="11" xfId="2" applyFont="1" applyFill="1" applyBorder="1" applyAlignment="1">
      <alignment horizontal="center" vertical="center"/>
    </xf>
    <xf numFmtId="0" fontId="5" fillId="3" borderId="17" xfId="2" applyFont="1" applyFill="1" applyBorder="1" applyAlignment="1">
      <alignment horizontal="center" vertical="center"/>
    </xf>
    <xf numFmtId="0" fontId="5" fillId="3" borderId="174" xfId="2" applyFont="1" applyFill="1" applyBorder="1" applyAlignment="1">
      <alignment horizontal="center" vertical="center"/>
    </xf>
    <xf numFmtId="0" fontId="5" fillId="3" borderId="175" xfId="2" applyFont="1" applyFill="1" applyBorder="1" applyAlignment="1">
      <alignment horizontal="center" vertical="center"/>
    </xf>
    <xf numFmtId="176" fontId="5" fillId="3" borderId="175" xfId="2" applyNumberFormat="1" applyFont="1" applyFill="1" applyBorder="1" applyAlignment="1">
      <alignment vertical="center" shrinkToFit="1"/>
    </xf>
    <xf numFmtId="0" fontId="5" fillId="3" borderId="175" xfId="2" applyFont="1" applyFill="1" applyBorder="1" applyAlignment="1">
      <alignment vertical="center" shrinkToFit="1"/>
    </xf>
    <xf numFmtId="0" fontId="5" fillId="3" borderId="176" xfId="2" applyFont="1" applyFill="1" applyBorder="1" applyAlignment="1">
      <alignment vertical="center" shrinkToFit="1"/>
    </xf>
    <xf numFmtId="0" fontId="5" fillId="3" borderId="128" xfId="2" applyFont="1" applyFill="1" applyBorder="1" applyAlignment="1">
      <alignment horizontal="center" vertical="center"/>
    </xf>
    <xf numFmtId="0" fontId="5" fillId="3" borderId="177" xfId="2" applyFont="1" applyFill="1" applyBorder="1" applyAlignment="1">
      <alignment horizontal="center" vertical="center"/>
    </xf>
    <xf numFmtId="0" fontId="5" fillId="3" borderId="178" xfId="2" applyFont="1" applyFill="1" applyBorder="1" applyAlignment="1">
      <alignment horizontal="center" vertical="center"/>
    </xf>
    <xf numFmtId="0" fontId="5" fillId="3" borderId="2" xfId="2" applyFont="1" applyFill="1" applyBorder="1" applyAlignment="1">
      <alignment horizontal="center" vertical="center" shrinkToFit="1"/>
    </xf>
    <xf numFmtId="0" fontId="5" fillId="3" borderId="3" xfId="2" applyFont="1" applyFill="1" applyBorder="1" applyAlignment="1">
      <alignment horizontal="center" vertical="center" shrinkToFit="1"/>
    </xf>
    <xf numFmtId="0" fontId="18" fillId="0" borderId="123" xfId="2" applyFont="1" applyFill="1" applyBorder="1" applyAlignment="1">
      <alignment horizontal="center" vertical="center"/>
    </xf>
    <xf numFmtId="0" fontId="18" fillId="0" borderId="22" xfId="2" applyFont="1" applyFill="1" applyBorder="1" applyAlignment="1">
      <alignment horizontal="center" vertical="center"/>
    </xf>
    <xf numFmtId="0" fontId="4" fillId="3" borderId="126" xfId="2" applyFont="1" applyFill="1" applyBorder="1" applyAlignment="1">
      <alignment horizontal="right" vertical="center"/>
    </xf>
    <xf numFmtId="0" fontId="4" fillId="3" borderId="122" xfId="2" applyFont="1" applyFill="1" applyBorder="1" applyAlignment="1">
      <alignment horizontal="right" vertical="center"/>
    </xf>
    <xf numFmtId="0" fontId="5" fillId="0" borderId="44" xfId="2" applyFont="1" applyFill="1" applyBorder="1" applyAlignment="1" applyProtection="1">
      <alignment horizontal="center" vertical="center"/>
      <protection locked="0"/>
    </xf>
    <xf numFmtId="0" fontId="5" fillId="0" borderId="122" xfId="2" applyFont="1" applyFill="1" applyBorder="1" applyAlignment="1" applyProtection="1">
      <alignment horizontal="center" vertical="center"/>
      <protection locked="0"/>
    </xf>
    <xf numFmtId="0" fontId="5" fillId="3" borderId="44" xfId="2" applyFont="1" applyFill="1" applyBorder="1" applyAlignment="1">
      <alignment horizontal="right" vertical="center"/>
    </xf>
    <xf numFmtId="0" fontId="5" fillId="3" borderId="16" xfId="2" applyFont="1" applyFill="1" applyBorder="1" applyAlignment="1">
      <alignment horizontal="right" vertical="center"/>
    </xf>
    <xf numFmtId="0" fontId="5" fillId="3" borderId="122" xfId="2" applyFont="1" applyFill="1" applyBorder="1" applyAlignment="1">
      <alignment horizontal="right" vertical="center"/>
    </xf>
    <xf numFmtId="0" fontId="5" fillId="3" borderId="12" xfId="2" applyFont="1" applyFill="1" applyBorder="1" applyAlignment="1">
      <alignment horizontal="center" vertical="center"/>
    </xf>
    <xf numFmtId="0" fontId="5" fillId="3" borderId="14" xfId="2" applyFont="1" applyFill="1" applyBorder="1" applyAlignment="1">
      <alignment horizontal="center" vertical="center"/>
    </xf>
    <xf numFmtId="0" fontId="18" fillId="0" borderId="33" xfId="2" applyFont="1" applyFill="1" applyBorder="1" applyAlignment="1">
      <alignment horizontal="center" vertical="center"/>
    </xf>
    <xf numFmtId="0" fontId="18" fillId="0" borderId="20" xfId="2" applyFont="1" applyFill="1" applyBorder="1" applyAlignment="1">
      <alignment horizontal="center" vertical="center"/>
    </xf>
    <xf numFmtId="0" fontId="18" fillId="0" borderId="124" xfId="2" applyFont="1" applyFill="1" applyBorder="1" applyAlignment="1">
      <alignment horizontal="center" vertical="center"/>
    </xf>
    <xf numFmtId="0" fontId="18" fillId="0" borderId="125" xfId="2" applyFont="1" applyFill="1" applyBorder="1" applyAlignment="1">
      <alignment horizontal="center" vertical="center"/>
    </xf>
    <xf numFmtId="0" fontId="18" fillId="0" borderId="18" xfId="2" applyFont="1" applyFill="1" applyBorder="1" applyAlignment="1">
      <alignment horizontal="center" vertical="center"/>
    </xf>
    <xf numFmtId="0" fontId="18" fillId="0" borderId="19" xfId="2" applyFont="1" applyFill="1" applyBorder="1" applyAlignment="1">
      <alignment horizontal="center" vertical="center"/>
    </xf>
    <xf numFmtId="0" fontId="5" fillId="0" borderId="19" xfId="2" applyFont="1" applyFill="1" applyBorder="1" applyAlignment="1">
      <alignment horizontal="center" vertical="center"/>
    </xf>
    <xf numFmtId="0" fontId="36" fillId="3" borderId="0" xfId="2" applyFont="1" applyFill="1" applyAlignment="1">
      <alignment horizontal="center" vertical="center"/>
    </xf>
    <xf numFmtId="0" fontId="13" fillId="3" borderId="11" xfId="2" applyFont="1" applyFill="1" applyBorder="1" applyAlignment="1">
      <alignment horizontal="right" vertical="center"/>
    </xf>
    <xf numFmtId="0" fontId="10" fillId="0" borderId="11" xfId="2" applyFont="1" applyFill="1" applyBorder="1" applyAlignment="1" applyProtection="1">
      <alignment horizontal="center" vertical="center"/>
      <protection locked="0"/>
    </xf>
    <xf numFmtId="0" fontId="4" fillId="3" borderId="11" xfId="2" applyFont="1" applyFill="1" applyBorder="1" applyAlignment="1" applyProtection="1">
      <alignment horizontal="left" vertical="center"/>
    </xf>
    <xf numFmtId="0" fontId="5" fillId="3" borderId="120" xfId="2" applyFont="1" applyFill="1" applyBorder="1" applyAlignment="1">
      <alignment horizontal="center" vertical="center"/>
    </xf>
    <xf numFmtId="0" fontId="5" fillId="3" borderId="50" xfId="2" applyFont="1" applyFill="1" applyBorder="1" applyAlignment="1">
      <alignment horizontal="center" vertical="center"/>
    </xf>
    <xf numFmtId="0" fontId="5" fillId="3" borderId="85" xfId="2" applyFont="1" applyFill="1" applyBorder="1" applyAlignment="1">
      <alignment horizontal="center" vertical="center"/>
    </xf>
    <xf numFmtId="0" fontId="5" fillId="3" borderId="119" xfId="2" applyFont="1" applyFill="1" applyBorder="1" applyAlignment="1">
      <alignment horizontal="center" vertical="center"/>
    </xf>
    <xf numFmtId="0" fontId="5" fillId="3" borderId="86" xfId="2" applyFont="1" applyFill="1" applyBorder="1" applyAlignment="1">
      <alignment horizontal="center" vertical="center"/>
    </xf>
    <xf numFmtId="0" fontId="5" fillId="3" borderId="113" xfId="2" applyFont="1" applyFill="1" applyBorder="1" applyAlignment="1">
      <alignment horizontal="center" vertical="center"/>
    </xf>
    <xf numFmtId="0" fontId="42" fillId="3" borderId="0" xfId="2" applyFont="1" applyFill="1" applyBorder="1" applyAlignment="1">
      <alignment vertical="center" shrinkToFit="1"/>
    </xf>
    <xf numFmtId="0" fontId="65" fillId="3" borderId="0" xfId="0" applyFont="1" applyFill="1" applyBorder="1" applyAlignment="1">
      <alignment vertical="top" wrapText="1"/>
    </xf>
    <xf numFmtId="0" fontId="4" fillId="3" borderId="41" xfId="2" applyFont="1" applyFill="1" applyBorder="1" applyAlignment="1">
      <alignment horizontal="center" vertical="center" wrapText="1"/>
    </xf>
    <xf numFmtId="0" fontId="4" fillId="3" borderId="82" xfId="2" applyFont="1" applyFill="1" applyBorder="1" applyAlignment="1">
      <alignment horizontal="center" vertical="center" wrapText="1"/>
    </xf>
    <xf numFmtId="0" fontId="4" fillId="3" borderId="43" xfId="2" applyFont="1" applyFill="1" applyBorder="1" applyAlignment="1">
      <alignment horizontal="center" vertical="center"/>
    </xf>
    <xf numFmtId="0" fontId="4" fillId="3" borderId="82" xfId="2" applyFont="1" applyFill="1" applyBorder="1" applyAlignment="1">
      <alignment horizontal="center" vertical="center"/>
    </xf>
    <xf numFmtId="49" fontId="4" fillId="0" borderId="40" xfId="2" applyNumberFormat="1" applyFont="1" applyFill="1" applyBorder="1" applyAlignment="1" applyProtection="1">
      <alignment vertical="center" wrapText="1"/>
      <protection locked="0"/>
    </xf>
    <xf numFmtId="0" fontId="10" fillId="3" borderId="43" xfId="2" applyFont="1" applyFill="1" applyBorder="1" applyAlignment="1">
      <alignment vertical="center"/>
    </xf>
    <xf numFmtId="0" fontId="4" fillId="3" borderId="23" xfId="2" applyFont="1" applyFill="1" applyBorder="1" applyAlignment="1">
      <alignment horizontal="center" vertical="center"/>
    </xf>
    <xf numFmtId="0" fontId="4" fillId="3" borderId="40" xfId="2" applyFont="1" applyFill="1" applyBorder="1" applyAlignment="1">
      <alignment horizontal="center" vertical="center"/>
    </xf>
    <xf numFmtId="0" fontId="4" fillId="3" borderId="40" xfId="2" applyFont="1" applyFill="1" applyBorder="1" applyAlignment="1">
      <alignment horizontal="center" vertical="center" textRotation="255"/>
    </xf>
    <xf numFmtId="0" fontId="4" fillId="0" borderId="41" xfId="2" applyFont="1" applyFill="1" applyBorder="1" applyAlignment="1" applyProtection="1">
      <alignment horizontal="center" vertical="center"/>
      <protection locked="0"/>
    </xf>
    <xf numFmtId="0" fontId="4" fillId="0" borderId="127" xfId="2" applyFont="1" applyFill="1" applyBorder="1" applyAlignment="1" applyProtection="1">
      <alignment horizontal="center" vertical="center"/>
      <protection locked="0"/>
    </xf>
    <xf numFmtId="0" fontId="5" fillId="3" borderId="40" xfId="2" applyFont="1" applyFill="1" applyBorder="1" applyAlignment="1">
      <alignment vertical="center" wrapText="1"/>
    </xf>
    <xf numFmtId="0" fontId="41" fillId="3" borderId="40" xfId="2" applyFont="1" applyFill="1" applyBorder="1" applyAlignment="1">
      <alignment vertical="center" wrapText="1"/>
    </xf>
    <xf numFmtId="0" fontId="41" fillId="3" borderId="40" xfId="2" applyNumberFormat="1" applyFont="1" applyFill="1" applyBorder="1" applyAlignment="1">
      <alignment vertical="center" wrapText="1"/>
    </xf>
    <xf numFmtId="0" fontId="48" fillId="3" borderId="0" xfId="2" applyFont="1" applyFill="1" applyBorder="1" applyAlignment="1">
      <alignment vertical="center"/>
    </xf>
    <xf numFmtId="0" fontId="66" fillId="3" borderId="0" xfId="2" applyFont="1" applyFill="1" applyBorder="1" applyAlignment="1">
      <alignment horizontal="left" vertical="center" wrapText="1"/>
    </xf>
    <xf numFmtId="0" fontId="4" fillId="0" borderId="128" xfId="2" applyFont="1" applyFill="1" applyBorder="1" applyAlignment="1" applyProtection="1">
      <alignment horizontal="center" vertical="center"/>
      <protection locked="0"/>
    </xf>
    <xf numFmtId="0" fontId="4" fillId="0" borderId="129" xfId="2" applyFont="1" applyFill="1" applyBorder="1" applyAlignment="1" applyProtection="1">
      <alignment horizontal="center" vertical="center"/>
      <protection locked="0"/>
    </xf>
    <xf numFmtId="0" fontId="43" fillId="3" borderId="41" xfId="2" applyFont="1" applyFill="1" applyBorder="1" applyAlignment="1">
      <alignment vertical="center"/>
    </xf>
    <xf numFmtId="0" fontId="43" fillId="3" borderId="43" xfId="2" applyFont="1" applyFill="1" applyBorder="1" applyAlignment="1">
      <alignment vertical="center"/>
    </xf>
    <xf numFmtId="0" fontId="43" fillId="3" borderId="127" xfId="2" applyFont="1" applyFill="1" applyBorder="1" applyAlignment="1">
      <alignment vertical="center"/>
    </xf>
    <xf numFmtId="0" fontId="43" fillId="3" borderId="83" xfId="2" applyFont="1" applyFill="1" applyBorder="1" applyAlignment="1">
      <alignment vertical="center"/>
    </xf>
    <xf numFmtId="0" fontId="43" fillId="3" borderId="82" xfId="2" applyFont="1" applyFill="1" applyBorder="1" applyAlignment="1">
      <alignment vertical="center"/>
    </xf>
    <xf numFmtId="0" fontId="43" fillId="3" borderId="5" xfId="2" applyFont="1" applyFill="1" applyBorder="1" applyAlignment="1">
      <alignment vertical="center"/>
    </xf>
    <xf numFmtId="0" fontId="43" fillId="3" borderId="6" xfId="2" applyFont="1" applyFill="1" applyBorder="1" applyAlignment="1">
      <alignment vertical="center"/>
    </xf>
    <xf numFmtId="0" fontId="43" fillId="3" borderId="130" xfId="2" applyFont="1" applyFill="1" applyBorder="1" applyAlignment="1">
      <alignment vertical="center"/>
    </xf>
    <xf numFmtId="0" fontId="43" fillId="3" borderId="131" xfId="2" applyFont="1" applyFill="1" applyBorder="1" applyAlignment="1">
      <alignment vertical="center"/>
    </xf>
    <xf numFmtId="0" fontId="43" fillId="3" borderId="7" xfId="2" applyFont="1" applyFill="1" applyBorder="1" applyAlignment="1">
      <alignment vertical="center"/>
    </xf>
  </cellXfs>
  <cellStyles count="5">
    <cellStyle name="桁区切り" xfId="1" builtinId="6"/>
    <cellStyle name="標準" xfId="0" builtinId="0"/>
    <cellStyle name="標準 2" xfId="2" xr:uid="{00000000-0005-0000-0000-000002000000}"/>
    <cellStyle name="標準 3" xfId="3" xr:uid="{00000000-0005-0000-0000-000003000000}"/>
    <cellStyle name="標準_申請書の受領書及び不足書類チェックの一覧（様式）" xfId="4" xr:uid="{00000000-0005-0000-0000-000004000000}"/>
  </cellStyles>
  <dxfs count="110">
    <dxf>
      <fill>
        <patternFill patternType="lightTrellis"/>
      </fill>
    </dxf>
    <dxf>
      <fill>
        <patternFill patternType="light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gColor auto="1"/>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Down">
          <bgColor theme="0"/>
        </patternFill>
      </fill>
    </dxf>
    <dxf>
      <font>
        <color rgb="FFFF0000"/>
      </font>
    </dxf>
    <dxf>
      <font>
        <color rgb="FFFF0000"/>
      </font>
    </dxf>
    <dxf>
      <font>
        <color rgb="FFFF0000"/>
      </font>
    </dxf>
    <dxf>
      <fill>
        <patternFill>
          <bgColor theme="9" tint="0.79998168889431442"/>
        </patternFill>
      </fill>
    </dxf>
    <dxf>
      <fill>
        <patternFill patternType="darkDown">
          <bgColor theme="0"/>
        </patternFill>
      </fill>
    </dxf>
    <dxf>
      <font>
        <color rgb="FFFF0000"/>
      </font>
    </dxf>
    <dxf>
      <font>
        <color rgb="FFFF0000"/>
      </font>
    </dxf>
    <dxf>
      <font>
        <color rgb="FFFF0000"/>
      </font>
    </dxf>
    <dxf>
      <fill>
        <patternFill>
          <bgColor theme="9" tint="0.79998168889431442"/>
        </patternFill>
      </fill>
    </dxf>
    <dxf>
      <fill>
        <patternFill patternType="darkGrid"/>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668351</xdr:colOff>
      <xdr:row>4</xdr:row>
      <xdr:rowOff>130321</xdr:rowOff>
    </xdr:from>
    <xdr:to>
      <xdr:col>39</xdr:col>
      <xdr:colOff>138546</xdr:colOff>
      <xdr:row>10</xdr:row>
      <xdr:rowOff>108858</xdr:rowOff>
    </xdr:to>
    <xdr:sp macro="" textlink="">
      <xdr:nvSpPr>
        <xdr:cNvPr id="6" name="角丸四角形 6">
          <a:extLst>
            <a:ext uri="{FF2B5EF4-FFF2-40B4-BE49-F238E27FC236}">
              <a16:creationId xmlns:a16="http://schemas.microsoft.com/office/drawing/2014/main" id="{513EB327-BDE2-405E-8E3A-80CC49D455E3}"/>
            </a:ext>
          </a:extLst>
        </xdr:cNvPr>
        <xdr:cNvSpPr/>
      </xdr:nvSpPr>
      <xdr:spPr>
        <a:xfrm>
          <a:off x="17704494" y="1137250"/>
          <a:ext cx="4913052" cy="15705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500"/>
            </a:lnSpc>
          </a:pPr>
          <a:r>
            <a:rPr kumimoji="1" lang="ja-JP" altLang="en-US" sz="2000"/>
            <a:t>決算年度ごとに作成してください。</a:t>
          </a:r>
          <a:endParaRPr kumimoji="1" lang="en-US" altLang="ja-JP" sz="2000"/>
        </a:p>
        <a:p>
          <a:pPr algn="l">
            <a:lnSpc>
              <a:spcPts val="2400"/>
            </a:lnSpc>
          </a:pPr>
          <a:r>
            <a:rPr kumimoji="1" lang="ja-JP" altLang="en-US" sz="2000"/>
            <a:t>経営事項審査の選択が</a:t>
          </a:r>
          <a:r>
            <a:rPr kumimoji="1" lang="en-US" altLang="ja-JP" sz="2000"/>
            <a:t>『</a:t>
          </a:r>
          <a:r>
            <a:rPr kumimoji="1" lang="ja-JP" altLang="en-US" sz="2000"/>
            <a:t>２年平均</a:t>
          </a:r>
          <a:r>
            <a:rPr kumimoji="1" lang="en-US" altLang="ja-JP" sz="2000"/>
            <a:t>』</a:t>
          </a:r>
          <a:r>
            <a:rPr kumimoji="1" lang="ja-JP" altLang="en-US" sz="2000"/>
            <a:t>の場合、２期分の作成が必要になります。</a:t>
          </a:r>
        </a:p>
      </xdr:txBody>
    </xdr:sp>
    <xdr:clientData/>
  </xdr:twoCellAnchor>
  <xdr:twoCellAnchor>
    <xdr:from>
      <xdr:col>35</xdr:col>
      <xdr:colOff>435429</xdr:colOff>
      <xdr:row>36</xdr:row>
      <xdr:rowOff>27214</xdr:rowOff>
    </xdr:from>
    <xdr:to>
      <xdr:col>42</xdr:col>
      <xdr:colOff>367393</xdr:colOff>
      <xdr:row>45</xdr:row>
      <xdr:rowOff>32965</xdr:rowOff>
    </xdr:to>
    <xdr:sp macro="" textlink="">
      <xdr:nvSpPr>
        <xdr:cNvPr id="3" name="角丸四角形 6">
          <a:extLst>
            <a:ext uri="{FF2B5EF4-FFF2-40B4-BE49-F238E27FC236}">
              <a16:creationId xmlns:a16="http://schemas.microsoft.com/office/drawing/2014/main" id="{4F015474-F5BF-4A1C-82A8-04F10A98B014}"/>
            </a:ext>
          </a:extLst>
        </xdr:cNvPr>
        <xdr:cNvSpPr/>
      </xdr:nvSpPr>
      <xdr:spPr>
        <a:xfrm>
          <a:off x="20193000" y="10409464"/>
          <a:ext cx="4694464" cy="15705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500"/>
            </a:lnSpc>
          </a:pPr>
          <a:r>
            <a:rPr kumimoji="1" lang="en-US" altLang="ja-JP" sz="2000"/>
            <a:t>【</a:t>
          </a:r>
          <a:r>
            <a:rPr kumimoji="1" lang="ja-JP" altLang="en-US" sz="2000"/>
            <a:t>チェック表</a:t>
          </a:r>
          <a:r>
            <a:rPr kumimoji="1" lang="en-US" altLang="ja-JP" sz="2000"/>
            <a:t>】</a:t>
          </a:r>
        </a:p>
        <a:p>
          <a:pPr algn="l">
            <a:lnSpc>
              <a:spcPts val="2500"/>
            </a:lnSpc>
          </a:pPr>
          <a:r>
            <a:rPr kumimoji="1" lang="ja-JP" altLang="en-US" sz="2000"/>
            <a:t>様式</a:t>
          </a:r>
          <a:r>
            <a:rPr kumimoji="1" lang="en-US" altLang="ja-JP" sz="2000"/>
            <a:t>1-10-1</a:t>
          </a:r>
          <a:r>
            <a:rPr kumimoji="1" lang="ja-JP" altLang="en-US" sz="2000"/>
            <a:t>及び様式</a:t>
          </a:r>
          <a:r>
            <a:rPr kumimoji="1" lang="en-US" altLang="ja-JP" sz="2000"/>
            <a:t>1-3</a:t>
          </a:r>
          <a:r>
            <a:rPr kumimoji="1" lang="ja-JP" altLang="en-US" sz="2000"/>
            <a:t>各種を入力後、</a:t>
          </a:r>
          <a:endParaRPr kumimoji="1" lang="en-US" altLang="ja-JP" sz="2000"/>
        </a:p>
        <a:p>
          <a:pPr algn="l">
            <a:lnSpc>
              <a:spcPts val="2500"/>
            </a:lnSpc>
          </a:pPr>
          <a:r>
            <a:rPr kumimoji="1" lang="ja-JP" altLang="en-US" sz="2000"/>
            <a:t>不一致の場合表示されます。</a:t>
          </a:r>
          <a:endParaRPr kumimoji="1" lang="en-US" altLang="ja-JP" sz="2000"/>
        </a:p>
        <a:p>
          <a:pPr algn="l">
            <a:lnSpc>
              <a:spcPts val="2500"/>
            </a:lnSpc>
          </a:pPr>
          <a:r>
            <a:rPr kumimoji="1" lang="ja-JP" altLang="en-US" sz="200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287350</xdr:colOff>
      <xdr:row>4</xdr:row>
      <xdr:rowOff>26412</xdr:rowOff>
    </xdr:from>
    <xdr:to>
      <xdr:col>38</xdr:col>
      <xdr:colOff>503463</xdr:colOff>
      <xdr:row>9</xdr:row>
      <xdr:rowOff>122464</xdr:rowOff>
    </xdr:to>
    <xdr:sp macro="" textlink="">
      <xdr:nvSpPr>
        <xdr:cNvPr id="2" name="角丸四角形 6">
          <a:extLst>
            <a:ext uri="{FF2B5EF4-FFF2-40B4-BE49-F238E27FC236}">
              <a16:creationId xmlns:a16="http://schemas.microsoft.com/office/drawing/2014/main" id="{C5F1B86C-5298-490A-A5B9-4A26C30952F2}"/>
            </a:ext>
          </a:extLst>
        </xdr:cNvPr>
        <xdr:cNvSpPr/>
      </xdr:nvSpPr>
      <xdr:spPr>
        <a:xfrm>
          <a:off x="17323493" y="1006126"/>
          <a:ext cx="4978613" cy="138873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500"/>
            </a:lnSpc>
          </a:pPr>
          <a:r>
            <a:rPr kumimoji="1" lang="ja-JP" altLang="en-US" sz="2000"/>
            <a:t>決算年度ごとに作成してください。</a:t>
          </a:r>
          <a:endParaRPr kumimoji="1" lang="en-US" altLang="ja-JP" sz="2000"/>
        </a:p>
        <a:p>
          <a:pPr algn="l">
            <a:lnSpc>
              <a:spcPts val="2400"/>
            </a:lnSpc>
          </a:pPr>
          <a:r>
            <a:rPr kumimoji="1" lang="ja-JP" altLang="en-US" sz="2000"/>
            <a:t>経営事項審査の選択が</a:t>
          </a:r>
          <a:r>
            <a:rPr kumimoji="1" lang="en-US" altLang="ja-JP" sz="2000"/>
            <a:t>『</a:t>
          </a:r>
          <a:r>
            <a:rPr kumimoji="1" lang="ja-JP" altLang="en-US" sz="2000"/>
            <a:t>２年平均</a:t>
          </a:r>
          <a:r>
            <a:rPr kumimoji="1" lang="en-US" altLang="ja-JP" sz="2000"/>
            <a:t>』</a:t>
          </a:r>
          <a:r>
            <a:rPr kumimoji="1" lang="ja-JP" altLang="en-US" sz="2000"/>
            <a:t>の場合、２期分の作成が必要になります。</a:t>
          </a:r>
        </a:p>
      </xdr:txBody>
    </xdr:sp>
    <xdr:clientData/>
  </xdr:twoCellAnchor>
  <xdr:twoCellAnchor>
    <xdr:from>
      <xdr:col>36</xdr:col>
      <xdr:colOff>40822</xdr:colOff>
      <xdr:row>36</xdr:row>
      <xdr:rowOff>68035</xdr:rowOff>
    </xdr:from>
    <xdr:to>
      <xdr:col>42</xdr:col>
      <xdr:colOff>653144</xdr:colOff>
      <xdr:row>45</xdr:row>
      <xdr:rowOff>73786</xdr:rowOff>
    </xdr:to>
    <xdr:sp macro="" textlink="">
      <xdr:nvSpPr>
        <xdr:cNvPr id="4" name="角丸四角形 6">
          <a:extLst>
            <a:ext uri="{FF2B5EF4-FFF2-40B4-BE49-F238E27FC236}">
              <a16:creationId xmlns:a16="http://schemas.microsoft.com/office/drawing/2014/main" id="{92D63B4F-0DF7-4CD4-9E65-AB0EA5054D15}"/>
            </a:ext>
          </a:extLst>
        </xdr:cNvPr>
        <xdr:cNvSpPr/>
      </xdr:nvSpPr>
      <xdr:spPr>
        <a:xfrm>
          <a:off x="20478751" y="10423071"/>
          <a:ext cx="4694464" cy="15705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500"/>
            </a:lnSpc>
          </a:pPr>
          <a:r>
            <a:rPr kumimoji="1" lang="en-US" altLang="ja-JP" sz="2000"/>
            <a:t>【</a:t>
          </a:r>
          <a:r>
            <a:rPr kumimoji="1" lang="ja-JP" altLang="en-US" sz="2000"/>
            <a:t>チェック表</a:t>
          </a:r>
          <a:r>
            <a:rPr kumimoji="1" lang="en-US" altLang="ja-JP" sz="2000"/>
            <a:t>】</a:t>
          </a:r>
        </a:p>
        <a:p>
          <a:pPr algn="l">
            <a:lnSpc>
              <a:spcPts val="2500"/>
            </a:lnSpc>
          </a:pPr>
          <a:r>
            <a:rPr kumimoji="1" lang="ja-JP" altLang="en-US" sz="2000"/>
            <a:t>様式</a:t>
          </a:r>
          <a:r>
            <a:rPr kumimoji="1" lang="en-US" altLang="ja-JP" sz="2000"/>
            <a:t>1-10-1</a:t>
          </a:r>
          <a:r>
            <a:rPr kumimoji="1" lang="ja-JP" altLang="en-US" sz="2000"/>
            <a:t>及び様式</a:t>
          </a:r>
          <a:r>
            <a:rPr kumimoji="1" lang="en-US" altLang="ja-JP" sz="2000"/>
            <a:t>1-3</a:t>
          </a:r>
          <a:r>
            <a:rPr kumimoji="1" lang="ja-JP" altLang="en-US" sz="2000"/>
            <a:t>各種を入力後、</a:t>
          </a:r>
          <a:endParaRPr kumimoji="1" lang="en-US" altLang="ja-JP" sz="2000"/>
        </a:p>
        <a:p>
          <a:pPr algn="l">
            <a:lnSpc>
              <a:spcPts val="2500"/>
            </a:lnSpc>
          </a:pPr>
          <a:r>
            <a:rPr kumimoji="1" lang="ja-JP" altLang="en-US" sz="2000"/>
            <a:t>不一致の場合表示されます。</a:t>
          </a:r>
          <a:endParaRPr kumimoji="1" lang="en-US" altLang="ja-JP" sz="2000"/>
        </a:p>
        <a:p>
          <a:pPr algn="l">
            <a:lnSpc>
              <a:spcPts val="2500"/>
            </a:lnSpc>
          </a:pPr>
          <a:r>
            <a:rPr kumimoji="1" lang="ja-JP" altLang="en-US" sz="20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95250</xdr:rowOff>
    </xdr:from>
    <xdr:to>
      <xdr:col>24</xdr:col>
      <xdr:colOff>257174</xdr:colOff>
      <xdr:row>36</xdr:row>
      <xdr:rowOff>76200</xdr:rowOff>
    </xdr:to>
    <xdr:sp macro="" textlink="">
      <xdr:nvSpPr>
        <xdr:cNvPr id="2" name="正方形/長方形 1">
          <a:extLst>
            <a:ext uri="{FF2B5EF4-FFF2-40B4-BE49-F238E27FC236}">
              <a16:creationId xmlns:a16="http://schemas.microsoft.com/office/drawing/2014/main" id="{23CFB719-B424-40C2-999E-0ECAEAAF2F64}"/>
            </a:ext>
          </a:extLst>
        </xdr:cNvPr>
        <xdr:cNvSpPr/>
      </xdr:nvSpPr>
      <xdr:spPr>
        <a:xfrm>
          <a:off x="0" y="438150"/>
          <a:ext cx="16716374" cy="5810250"/>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7200">
              <a:solidFill>
                <a:schemeClr val="tx1"/>
              </a:solidFill>
              <a:latin typeface="BIZ UDゴシック" panose="020B0400000000000000" pitchFamily="49" charset="-128"/>
              <a:ea typeface="BIZ UDゴシック" panose="020B0400000000000000" pitchFamily="49" charset="-128"/>
            </a:rPr>
            <a:t>【</a:t>
          </a:r>
          <a:r>
            <a:rPr kumimoji="1" lang="ja-JP" altLang="en-US" sz="7200">
              <a:solidFill>
                <a:schemeClr val="tx1"/>
              </a:solidFill>
              <a:latin typeface="BIZ UDゴシック" panose="020B0400000000000000" pitchFamily="49" charset="-128"/>
              <a:ea typeface="BIZ UDゴシック" panose="020B0400000000000000" pitchFamily="49" charset="-128"/>
            </a:rPr>
            <a:t>市使用部分</a:t>
          </a:r>
          <a:r>
            <a:rPr kumimoji="1" lang="en-US" altLang="ja-JP" sz="7200">
              <a:solidFill>
                <a:schemeClr val="tx1"/>
              </a:solidFill>
              <a:latin typeface="BIZ UDゴシック" panose="020B0400000000000000" pitchFamily="49" charset="-128"/>
              <a:ea typeface="BIZ UDゴシック" panose="020B0400000000000000" pitchFamily="49" charset="-128"/>
            </a:rPr>
            <a:t>】</a:t>
          </a:r>
        </a:p>
        <a:p>
          <a:pPr algn="ctr"/>
          <a:r>
            <a:rPr kumimoji="1" lang="ja-JP" altLang="en-US" sz="7200">
              <a:solidFill>
                <a:schemeClr val="tx1"/>
              </a:solidFill>
              <a:latin typeface="BIZ UDゴシック" panose="020B0400000000000000" pitchFamily="49" charset="-128"/>
              <a:ea typeface="BIZ UDゴシック" panose="020B0400000000000000" pitchFamily="49" charset="-128"/>
            </a:rPr>
            <a:t>入力等の操作不要です。</a:t>
          </a:r>
          <a:endParaRPr kumimoji="1" lang="en-US" altLang="ja-JP" sz="7200">
            <a:solidFill>
              <a:schemeClr val="tx1"/>
            </a:solidFill>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B37"/>
  <sheetViews>
    <sheetView showGridLines="0" tabSelected="1" view="pageBreakPreview" zoomScaleNormal="100" zoomScaleSheetLayoutView="100" workbookViewId="0">
      <selection activeCell="I11" sqref="I11"/>
    </sheetView>
  </sheetViews>
  <sheetFormatPr defaultColWidth="5.625" defaultRowHeight="19.5" customHeight="1" x14ac:dyDescent="0.15"/>
  <cols>
    <col min="1" max="1" width="3.75" style="396" customWidth="1"/>
    <col min="2" max="7" width="5.625" style="396" customWidth="1"/>
    <col min="8" max="8" width="16" style="396" customWidth="1"/>
    <col min="9" max="9" width="5.75" style="396" customWidth="1"/>
    <col min="10" max="10" width="4.625" style="396" bestFit="1" customWidth="1"/>
    <col min="11" max="11" width="5.625" style="396" bestFit="1" customWidth="1"/>
    <col min="12" max="13" width="4.75" style="396" customWidth="1"/>
    <col min="14" max="14" width="1.25" style="396" customWidth="1"/>
    <col min="15" max="15" width="0.875" style="396" customWidth="1"/>
    <col min="16" max="16" width="4.75" style="396" bestFit="1" customWidth="1"/>
    <col min="17" max="17" width="5.25" style="396" customWidth="1"/>
    <col min="18" max="18" width="4.75" style="396" bestFit="1" customWidth="1"/>
    <col min="19" max="19" width="6.625" style="396" customWidth="1"/>
    <col min="20" max="20" width="4.75" style="396" bestFit="1" customWidth="1"/>
    <col min="21" max="21" width="6.625" style="396" customWidth="1"/>
    <col min="22" max="22" width="0.875" style="396" customWidth="1"/>
    <col min="23" max="16384" width="5.625" style="396"/>
  </cols>
  <sheetData>
    <row r="1" spans="1:28" s="395" customFormat="1" ht="3.75" customHeight="1" x14ac:dyDescent="0.15">
      <c r="A1" s="391"/>
      <c r="B1" s="391"/>
      <c r="C1" s="391"/>
      <c r="D1" s="391"/>
      <c r="E1" s="391"/>
      <c r="F1" s="391"/>
      <c r="G1" s="391"/>
      <c r="H1" s="391"/>
      <c r="I1" s="391"/>
      <c r="J1" s="391"/>
      <c r="K1" s="391"/>
      <c r="L1" s="391"/>
      <c r="M1" s="391"/>
      <c r="N1" s="391"/>
      <c r="O1" s="392"/>
      <c r="P1" s="392"/>
      <c r="Q1" s="393"/>
      <c r="R1" s="392"/>
      <c r="S1" s="393"/>
      <c r="T1" s="393"/>
      <c r="U1" s="394"/>
      <c r="V1" s="394"/>
    </row>
    <row r="2" spans="1:28" ht="12" x14ac:dyDescent="0.15">
      <c r="A2" s="396" t="s">
        <v>437</v>
      </c>
      <c r="O2" s="397"/>
      <c r="P2" s="398" t="s">
        <v>432</v>
      </c>
      <c r="Q2" s="399"/>
      <c r="R2" s="399"/>
      <c r="S2" s="399"/>
      <c r="T2" s="399"/>
      <c r="U2" s="399"/>
      <c r="V2" s="400"/>
    </row>
    <row r="3" spans="1:28" s="395" customFormat="1" ht="18.75" customHeight="1" x14ac:dyDescent="0.15">
      <c r="A3" s="511" t="s">
        <v>436</v>
      </c>
      <c r="B3" s="511"/>
      <c r="C3" s="511"/>
      <c r="D3" s="511"/>
      <c r="E3" s="511"/>
      <c r="F3" s="511"/>
      <c r="G3" s="511"/>
      <c r="H3" s="511"/>
      <c r="I3" s="511"/>
      <c r="J3" s="511"/>
      <c r="K3" s="511"/>
      <c r="L3" s="511"/>
      <c r="M3" s="511"/>
      <c r="N3" s="401"/>
      <c r="O3" s="402"/>
      <c r="P3" s="403"/>
      <c r="Q3" s="393"/>
      <c r="R3" s="512" t="s">
        <v>433</v>
      </c>
      <c r="S3" s="513"/>
      <c r="T3" s="514" t="s">
        <v>434</v>
      </c>
      <c r="U3" s="513"/>
      <c r="V3" s="404"/>
    </row>
    <row r="4" spans="1:28" s="395" customFormat="1" ht="24" x14ac:dyDescent="0.15">
      <c r="A4" s="515" t="s">
        <v>347</v>
      </c>
      <c r="B4" s="515"/>
      <c r="C4" s="515"/>
      <c r="D4" s="515"/>
      <c r="E4" s="515"/>
      <c r="F4" s="515"/>
      <c r="G4" s="516" t="str">
        <f>IF('様式1-1-1'!F12="","",'様式1-1-1'!F12)</f>
        <v/>
      </c>
      <c r="H4" s="516"/>
      <c r="I4" s="516"/>
      <c r="J4" s="516"/>
      <c r="K4" s="516"/>
      <c r="L4" s="516"/>
      <c r="M4" s="517" t="s">
        <v>202</v>
      </c>
      <c r="O4" s="394"/>
      <c r="P4" s="405" t="s">
        <v>435</v>
      </c>
      <c r="Q4" s="406"/>
      <c r="R4" s="512"/>
      <c r="S4" s="513"/>
      <c r="T4" s="514"/>
      <c r="U4" s="513"/>
      <c r="V4" s="404"/>
    </row>
    <row r="5" spans="1:28" s="395" customFormat="1" ht="3.75" customHeight="1" x14ac:dyDescent="0.15">
      <c r="A5" s="515"/>
      <c r="B5" s="515"/>
      <c r="C5" s="515"/>
      <c r="D5" s="515"/>
      <c r="E5" s="515"/>
      <c r="F5" s="515"/>
      <c r="G5" s="516"/>
      <c r="H5" s="516"/>
      <c r="I5" s="516"/>
      <c r="J5" s="516"/>
      <c r="K5" s="516"/>
      <c r="L5" s="516"/>
      <c r="M5" s="517"/>
      <c r="N5" s="391"/>
      <c r="O5" s="392"/>
      <c r="P5" s="407"/>
      <c r="Q5" s="408"/>
      <c r="R5" s="409"/>
      <c r="S5" s="408"/>
      <c r="T5" s="408"/>
      <c r="U5" s="410"/>
      <c r="V5" s="411"/>
    </row>
    <row r="6" spans="1:28" s="395" customFormat="1" ht="3.75" customHeight="1" thickBot="1" x14ac:dyDescent="0.2">
      <c r="A6" s="391"/>
      <c r="B6" s="391"/>
      <c r="C6" s="391"/>
      <c r="D6" s="391"/>
      <c r="E6" s="391"/>
      <c r="F6" s="391"/>
      <c r="G6" s="391"/>
      <c r="H6" s="391"/>
      <c r="I6" s="391"/>
      <c r="J6" s="391"/>
      <c r="K6" s="391"/>
      <c r="L6" s="391"/>
      <c r="M6" s="391"/>
      <c r="N6" s="391"/>
      <c r="O6" s="391"/>
      <c r="P6" s="391"/>
      <c r="Q6" s="412"/>
      <c r="R6" s="391"/>
      <c r="S6" s="412"/>
      <c r="T6" s="412"/>
    </row>
    <row r="7" spans="1:28" ht="17.25" customHeight="1" x14ac:dyDescent="0.15">
      <c r="A7" s="579" t="s">
        <v>305</v>
      </c>
      <c r="B7" s="581" t="s">
        <v>306</v>
      </c>
      <c r="C7" s="581"/>
      <c r="D7" s="581"/>
      <c r="E7" s="581"/>
      <c r="F7" s="581"/>
      <c r="G7" s="581"/>
      <c r="H7" s="581"/>
      <c r="I7" s="570" t="s">
        <v>307</v>
      </c>
      <c r="J7" s="571"/>
      <c r="K7" s="572"/>
      <c r="L7" s="495" t="s">
        <v>308</v>
      </c>
      <c r="M7" s="496"/>
      <c r="N7" s="496"/>
      <c r="O7" s="496"/>
      <c r="P7" s="496"/>
      <c r="Q7" s="496"/>
      <c r="R7" s="496"/>
      <c r="S7" s="496"/>
      <c r="T7" s="496"/>
      <c r="U7" s="496"/>
      <c r="V7" s="497"/>
      <c r="W7" s="413"/>
      <c r="X7" s="413"/>
      <c r="Y7" s="413"/>
      <c r="Z7" s="413"/>
      <c r="AA7" s="413"/>
      <c r="AB7" s="413"/>
    </row>
    <row r="8" spans="1:28" ht="17.25" customHeight="1" thickBot="1" x14ac:dyDescent="0.2">
      <c r="A8" s="580"/>
      <c r="B8" s="582"/>
      <c r="C8" s="582"/>
      <c r="D8" s="582"/>
      <c r="E8" s="582"/>
      <c r="F8" s="582"/>
      <c r="G8" s="582"/>
      <c r="H8" s="582"/>
      <c r="I8" s="573" t="s">
        <v>348</v>
      </c>
      <c r="J8" s="574"/>
      <c r="K8" s="414" t="s">
        <v>349</v>
      </c>
      <c r="L8" s="415" t="s">
        <v>309</v>
      </c>
      <c r="M8" s="416" t="s">
        <v>310</v>
      </c>
      <c r="N8" s="575" t="s">
        <v>311</v>
      </c>
      <c r="O8" s="575"/>
      <c r="P8" s="575"/>
      <c r="Q8" s="575"/>
      <c r="R8" s="575"/>
      <c r="S8" s="575"/>
      <c r="T8" s="575"/>
      <c r="U8" s="575"/>
      <c r="V8" s="576"/>
    </row>
    <row r="9" spans="1:28" ht="23.25" customHeight="1" x14ac:dyDescent="0.15">
      <c r="A9" s="417">
        <v>1</v>
      </c>
      <c r="B9" s="583" t="s">
        <v>312</v>
      </c>
      <c r="C9" s="584"/>
      <c r="D9" s="584"/>
      <c r="E9" s="584"/>
      <c r="F9" s="584"/>
      <c r="G9" s="584"/>
      <c r="H9" s="585"/>
      <c r="I9" s="418"/>
      <c r="J9" s="419"/>
      <c r="K9" s="439" t="s">
        <v>313</v>
      </c>
      <c r="L9" s="420" t="s">
        <v>314</v>
      </c>
      <c r="M9" s="421" t="s">
        <v>314</v>
      </c>
      <c r="N9" s="577"/>
      <c r="O9" s="577"/>
      <c r="P9" s="577"/>
      <c r="Q9" s="577"/>
      <c r="R9" s="577"/>
      <c r="S9" s="577"/>
      <c r="T9" s="577"/>
      <c r="U9" s="577"/>
      <c r="V9" s="578"/>
    </row>
    <row r="10" spans="1:28" ht="23.25" customHeight="1" x14ac:dyDescent="0.15">
      <c r="A10" s="422">
        <v>2</v>
      </c>
      <c r="B10" s="490" t="s">
        <v>486</v>
      </c>
      <c r="C10" s="491"/>
      <c r="D10" s="491"/>
      <c r="E10" s="491"/>
      <c r="F10" s="491"/>
      <c r="G10" s="491"/>
      <c r="H10" s="492"/>
      <c r="I10" s="423"/>
      <c r="J10" s="424"/>
      <c r="K10" s="440" t="s">
        <v>313</v>
      </c>
      <c r="L10" s="425" t="s">
        <v>314</v>
      </c>
      <c r="M10" s="426" t="s">
        <v>314</v>
      </c>
      <c r="N10" s="498"/>
      <c r="O10" s="498"/>
      <c r="P10" s="498"/>
      <c r="Q10" s="498"/>
      <c r="R10" s="498"/>
      <c r="S10" s="498"/>
      <c r="T10" s="498"/>
      <c r="U10" s="498"/>
      <c r="V10" s="499"/>
    </row>
    <row r="11" spans="1:28" ht="18" customHeight="1" x14ac:dyDescent="0.15">
      <c r="A11" s="493">
        <v>3</v>
      </c>
      <c r="B11" s="547" t="s">
        <v>420</v>
      </c>
      <c r="C11" s="548"/>
      <c r="D11" s="548"/>
      <c r="E11" s="548"/>
      <c r="F11" s="548"/>
      <c r="G11" s="548"/>
      <c r="H11" s="549"/>
      <c r="I11" s="442" t="s">
        <v>313</v>
      </c>
      <c r="J11" s="508" t="s">
        <v>381</v>
      </c>
      <c r="K11" s="440" t="s">
        <v>313</v>
      </c>
      <c r="L11" s="425" t="s">
        <v>314</v>
      </c>
      <c r="M11" s="426" t="s">
        <v>314</v>
      </c>
      <c r="N11" s="498" t="s">
        <v>315</v>
      </c>
      <c r="O11" s="498"/>
      <c r="P11" s="498"/>
      <c r="Q11" s="498"/>
      <c r="R11" s="498"/>
      <c r="S11" s="498"/>
      <c r="T11" s="498"/>
      <c r="U11" s="498"/>
      <c r="V11" s="499"/>
    </row>
    <row r="12" spans="1:28" ht="17.25" customHeight="1" x14ac:dyDescent="0.15">
      <c r="A12" s="494"/>
      <c r="B12" s="550"/>
      <c r="C12" s="551"/>
      <c r="D12" s="551"/>
      <c r="E12" s="551"/>
      <c r="F12" s="551"/>
      <c r="G12" s="551"/>
      <c r="H12" s="552"/>
      <c r="I12" s="443" t="s">
        <v>314</v>
      </c>
      <c r="J12" s="509"/>
      <c r="K12" s="440" t="s">
        <v>313</v>
      </c>
      <c r="L12" s="425" t="s">
        <v>314</v>
      </c>
      <c r="M12" s="426" t="s">
        <v>314</v>
      </c>
      <c r="N12" s="498" t="s">
        <v>316</v>
      </c>
      <c r="O12" s="498"/>
      <c r="P12" s="498"/>
      <c r="Q12" s="498"/>
      <c r="R12" s="498"/>
      <c r="S12" s="498"/>
      <c r="T12" s="498"/>
      <c r="U12" s="498"/>
      <c r="V12" s="499"/>
    </row>
    <row r="13" spans="1:28" ht="16.5" customHeight="1" x14ac:dyDescent="0.15">
      <c r="A13" s="493">
        <v>4</v>
      </c>
      <c r="B13" s="562" t="s">
        <v>317</v>
      </c>
      <c r="C13" s="563"/>
      <c r="D13" s="563"/>
      <c r="E13" s="563"/>
      <c r="F13" s="563"/>
      <c r="G13" s="563"/>
      <c r="H13" s="564"/>
      <c r="I13" s="506" t="s">
        <v>313</v>
      </c>
      <c r="J13" s="509"/>
      <c r="K13" s="504" t="s">
        <v>313</v>
      </c>
      <c r="L13" s="503" t="s">
        <v>314</v>
      </c>
      <c r="M13" s="502" t="s">
        <v>314</v>
      </c>
      <c r="N13" s="498" t="s">
        <v>353</v>
      </c>
      <c r="O13" s="498"/>
      <c r="P13" s="498"/>
      <c r="Q13" s="498"/>
      <c r="R13" s="498"/>
      <c r="S13" s="498"/>
      <c r="T13" s="498"/>
      <c r="U13" s="498"/>
      <c r="V13" s="499"/>
    </row>
    <row r="14" spans="1:28" ht="16.5" customHeight="1" x14ac:dyDescent="0.15">
      <c r="A14" s="494"/>
      <c r="B14" s="565"/>
      <c r="C14" s="566"/>
      <c r="D14" s="566"/>
      <c r="E14" s="566"/>
      <c r="F14" s="566"/>
      <c r="G14" s="566"/>
      <c r="H14" s="567"/>
      <c r="I14" s="507"/>
      <c r="J14" s="509"/>
      <c r="K14" s="505"/>
      <c r="L14" s="503"/>
      <c r="M14" s="502"/>
      <c r="N14" s="500" t="str">
        <f>IF(COUNTIF('様式1-10-1'!$AG:$BA,"不一致")&gt;0,"※不備あり(様式1-10-1欄外を確認してください)",IF(COUNTIF('様式1-10-2'!$AG:$BA,"不一致")&gt;0,"※不備あり(様式1-10-2欄外を確認してください)",""))</f>
        <v/>
      </c>
      <c r="O14" s="500"/>
      <c r="P14" s="500"/>
      <c r="Q14" s="500"/>
      <c r="R14" s="500"/>
      <c r="S14" s="500"/>
      <c r="T14" s="500"/>
      <c r="U14" s="500"/>
      <c r="V14" s="501"/>
    </row>
    <row r="15" spans="1:28" ht="30.75" customHeight="1" x14ac:dyDescent="0.15">
      <c r="A15" s="422">
        <v>5</v>
      </c>
      <c r="B15" s="530" t="s">
        <v>385</v>
      </c>
      <c r="C15" s="533"/>
      <c r="D15" s="533"/>
      <c r="E15" s="533"/>
      <c r="F15" s="533"/>
      <c r="G15" s="533"/>
      <c r="H15" s="534"/>
      <c r="I15" s="444" t="s">
        <v>313</v>
      </c>
      <c r="J15" s="509"/>
      <c r="K15" s="440" t="s">
        <v>313</v>
      </c>
      <c r="L15" s="425" t="s">
        <v>314</v>
      </c>
      <c r="M15" s="426" t="s">
        <v>314</v>
      </c>
      <c r="N15" s="498" t="s">
        <v>329</v>
      </c>
      <c r="O15" s="498"/>
      <c r="P15" s="498"/>
      <c r="Q15" s="498"/>
      <c r="R15" s="498"/>
      <c r="S15" s="498"/>
      <c r="T15" s="498"/>
      <c r="U15" s="498"/>
      <c r="V15" s="499"/>
    </row>
    <row r="16" spans="1:28" ht="23.25" customHeight="1" x14ac:dyDescent="0.15">
      <c r="A16" s="422">
        <v>6</v>
      </c>
      <c r="B16" s="427" t="s">
        <v>330</v>
      </c>
      <c r="C16" s="428"/>
      <c r="D16" s="428"/>
      <c r="E16" s="428"/>
      <c r="F16" s="428"/>
      <c r="G16" s="428"/>
      <c r="H16" s="429"/>
      <c r="I16" s="444" t="s">
        <v>313</v>
      </c>
      <c r="J16" s="509"/>
      <c r="K16" s="440" t="s">
        <v>313</v>
      </c>
      <c r="L16" s="425" t="s">
        <v>314</v>
      </c>
      <c r="M16" s="426" t="s">
        <v>314</v>
      </c>
      <c r="N16" s="498" t="s">
        <v>331</v>
      </c>
      <c r="O16" s="498"/>
      <c r="P16" s="498"/>
      <c r="Q16" s="498"/>
      <c r="R16" s="498"/>
      <c r="S16" s="498"/>
      <c r="T16" s="498"/>
      <c r="U16" s="498"/>
      <c r="V16" s="499"/>
    </row>
    <row r="17" spans="1:22" ht="23.25" customHeight="1" x14ac:dyDescent="0.15">
      <c r="A17" s="422">
        <v>7</v>
      </c>
      <c r="B17" s="559" t="s">
        <v>421</v>
      </c>
      <c r="C17" s="560"/>
      <c r="D17" s="560"/>
      <c r="E17" s="560"/>
      <c r="F17" s="560"/>
      <c r="G17" s="560"/>
      <c r="H17" s="561"/>
      <c r="I17" s="445" t="s">
        <v>314</v>
      </c>
      <c r="J17" s="510"/>
      <c r="K17" s="440" t="s">
        <v>313</v>
      </c>
      <c r="L17" s="425" t="s">
        <v>314</v>
      </c>
      <c r="M17" s="426" t="s">
        <v>314</v>
      </c>
      <c r="N17" s="498" t="str">
        <f>IF(債権者登録!G7="","市指定様式","入力未了（債権者登録シートを確認してください）")</f>
        <v>入力未了（債権者登録シートを確認してください）</v>
      </c>
      <c r="O17" s="498"/>
      <c r="P17" s="498"/>
      <c r="Q17" s="498"/>
      <c r="R17" s="498"/>
      <c r="S17" s="498"/>
      <c r="T17" s="498"/>
      <c r="U17" s="498"/>
      <c r="V17" s="499"/>
    </row>
    <row r="18" spans="1:22" ht="17.25" customHeight="1" x14ac:dyDescent="0.15">
      <c r="A18" s="493">
        <v>8</v>
      </c>
      <c r="B18" s="553" t="s">
        <v>422</v>
      </c>
      <c r="C18" s="554"/>
      <c r="D18" s="554"/>
      <c r="E18" s="554"/>
      <c r="F18" s="554"/>
      <c r="G18" s="554"/>
      <c r="H18" s="555"/>
      <c r="I18" s="443" t="s">
        <v>313</v>
      </c>
      <c r="J18" s="518" t="s">
        <v>380</v>
      </c>
      <c r="K18" s="440" t="s">
        <v>313</v>
      </c>
      <c r="L18" s="425" t="s">
        <v>314</v>
      </c>
      <c r="M18" s="426" t="s">
        <v>314</v>
      </c>
      <c r="N18" s="498" t="s">
        <v>428</v>
      </c>
      <c r="O18" s="498"/>
      <c r="P18" s="498"/>
      <c r="Q18" s="498"/>
      <c r="R18" s="498"/>
      <c r="S18" s="498"/>
      <c r="T18" s="498"/>
      <c r="U18" s="498"/>
      <c r="V18" s="499"/>
    </row>
    <row r="19" spans="1:22" ht="17.25" customHeight="1" x14ac:dyDescent="0.15">
      <c r="A19" s="494"/>
      <c r="B19" s="565" t="s">
        <v>429</v>
      </c>
      <c r="C19" s="566"/>
      <c r="D19" s="566"/>
      <c r="E19" s="566"/>
      <c r="F19" s="566"/>
      <c r="G19" s="566"/>
      <c r="H19" s="567"/>
      <c r="I19" s="443" t="s">
        <v>313</v>
      </c>
      <c r="J19" s="518"/>
      <c r="K19" s="440" t="s">
        <v>313</v>
      </c>
      <c r="L19" s="425" t="s">
        <v>314</v>
      </c>
      <c r="M19" s="426" t="s">
        <v>314</v>
      </c>
      <c r="N19" s="498"/>
      <c r="O19" s="498"/>
      <c r="P19" s="498"/>
      <c r="Q19" s="498"/>
      <c r="R19" s="498"/>
      <c r="S19" s="498"/>
      <c r="T19" s="498"/>
      <c r="U19" s="498"/>
      <c r="V19" s="499"/>
    </row>
    <row r="20" spans="1:22" ht="23.25" customHeight="1" x14ac:dyDescent="0.15">
      <c r="A20" s="422">
        <v>9</v>
      </c>
      <c r="B20" s="556" t="s">
        <v>382</v>
      </c>
      <c r="C20" s="557"/>
      <c r="D20" s="557"/>
      <c r="E20" s="557"/>
      <c r="F20" s="557"/>
      <c r="G20" s="557"/>
      <c r="H20" s="558"/>
      <c r="I20" s="444" t="s">
        <v>313</v>
      </c>
      <c r="J20" s="518"/>
      <c r="K20" s="440" t="s">
        <v>313</v>
      </c>
      <c r="L20" s="425" t="s">
        <v>314</v>
      </c>
      <c r="M20" s="426" t="s">
        <v>314</v>
      </c>
      <c r="N20" s="498"/>
      <c r="O20" s="498"/>
      <c r="P20" s="498"/>
      <c r="Q20" s="498"/>
      <c r="R20" s="498"/>
      <c r="S20" s="498"/>
      <c r="T20" s="498"/>
      <c r="U20" s="498"/>
      <c r="V20" s="499"/>
    </row>
    <row r="21" spans="1:22" ht="23.25" customHeight="1" x14ac:dyDescent="0.15">
      <c r="A21" s="422">
        <v>10</v>
      </c>
      <c r="B21" s="522" t="s">
        <v>318</v>
      </c>
      <c r="C21" s="523"/>
      <c r="D21" s="523"/>
      <c r="E21" s="523"/>
      <c r="F21" s="523"/>
      <c r="G21" s="523"/>
      <c r="H21" s="524"/>
      <c r="I21" s="444" t="s">
        <v>313</v>
      </c>
      <c r="J21" s="518"/>
      <c r="K21" s="440" t="s">
        <v>313</v>
      </c>
      <c r="L21" s="425" t="s">
        <v>314</v>
      </c>
      <c r="M21" s="426" t="s">
        <v>314</v>
      </c>
      <c r="N21" s="498"/>
      <c r="O21" s="498"/>
      <c r="P21" s="498"/>
      <c r="Q21" s="498"/>
      <c r="R21" s="498"/>
      <c r="S21" s="498"/>
      <c r="T21" s="498"/>
      <c r="U21" s="498"/>
      <c r="V21" s="499"/>
    </row>
    <row r="22" spans="1:22" ht="23.25" customHeight="1" x14ac:dyDescent="0.15">
      <c r="A22" s="544">
        <v>11</v>
      </c>
      <c r="B22" s="430" t="s">
        <v>319</v>
      </c>
      <c r="C22" s="525" t="s">
        <v>383</v>
      </c>
      <c r="D22" s="526"/>
      <c r="E22" s="526"/>
      <c r="F22" s="526"/>
      <c r="G22" s="526"/>
      <c r="H22" s="527"/>
      <c r="I22" s="444" t="s">
        <v>313</v>
      </c>
      <c r="J22" s="518"/>
      <c r="K22" s="440" t="s">
        <v>313</v>
      </c>
      <c r="L22" s="425" t="s">
        <v>314</v>
      </c>
      <c r="M22" s="426" t="s">
        <v>314</v>
      </c>
      <c r="N22" s="498"/>
      <c r="O22" s="498"/>
      <c r="P22" s="498"/>
      <c r="Q22" s="498"/>
      <c r="R22" s="498"/>
      <c r="S22" s="498"/>
      <c r="T22" s="498"/>
      <c r="U22" s="498"/>
      <c r="V22" s="499"/>
    </row>
    <row r="23" spans="1:22" ht="23.25" customHeight="1" x14ac:dyDescent="0.15">
      <c r="A23" s="544"/>
      <c r="B23" s="430" t="s">
        <v>320</v>
      </c>
      <c r="C23" s="525" t="s">
        <v>384</v>
      </c>
      <c r="D23" s="526"/>
      <c r="E23" s="526"/>
      <c r="F23" s="526"/>
      <c r="G23" s="526"/>
      <c r="H23" s="527"/>
      <c r="I23" s="444" t="s">
        <v>313</v>
      </c>
      <c r="J23" s="518"/>
      <c r="K23" s="440" t="s">
        <v>313</v>
      </c>
      <c r="L23" s="425" t="s">
        <v>314</v>
      </c>
      <c r="M23" s="426" t="s">
        <v>314</v>
      </c>
      <c r="N23" s="498"/>
      <c r="O23" s="498"/>
      <c r="P23" s="498"/>
      <c r="Q23" s="498"/>
      <c r="R23" s="498"/>
      <c r="S23" s="498"/>
      <c r="T23" s="498"/>
      <c r="U23" s="498"/>
      <c r="V23" s="499"/>
    </row>
    <row r="24" spans="1:22" ht="23.25" customHeight="1" x14ac:dyDescent="0.15">
      <c r="A24" s="431">
        <v>12</v>
      </c>
      <c r="B24" s="432" t="s">
        <v>321</v>
      </c>
      <c r="C24" s="433"/>
      <c r="D24" s="428"/>
      <c r="E24" s="428"/>
      <c r="F24" s="428"/>
      <c r="G24" s="428"/>
      <c r="H24" s="429"/>
      <c r="I24" s="444" t="s">
        <v>313</v>
      </c>
      <c r="J24" s="518"/>
      <c r="K24" s="440" t="s">
        <v>313</v>
      </c>
      <c r="L24" s="425" t="s">
        <v>314</v>
      </c>
      <c r="M24" s="426" t="s">
        <v>314</v>
      </c>
      <c r="N24" s="498" t="s">
        <v>322</v>
      </c>
      <c r="O24" s="498"/>
      <c r="P24" s="498"/>
      <c r="Q24" s="498"/>
      <c r="R24" s="498"/>
      <c r="S24" s="498"/>
      <c r="T24" s="498"/>
      <c r="U24" s="498"/>
      <c r="V24" s="499"/>
    </row>
    <row r="25" spans="1:22" ht="23.25" customHeight="1" x14ac:dyDescent="0.15">
      <c r="A25" s="493">
        <v>13</v>
      </c>
      <c r="B25" s="545" t="s">
        <v>323</v>
      </c>
      <c r="C25" s="520" t="s">
        <v>324</v>
      </c>
      <c r="D25" s="434" t="s">
        <v>325</v>
      </c>
      <c r="E25" s="428"/>
      <c r="F25" s="428"/>
      <c r="G25" s="428"/>
      <c r="H25" s="429"/>
      <c r="I25" s="444" t="s">
        <v>313</v>
      </c>
      <c r="J25" s="518"/>
      <c r="K25" s="440" t="s">
        <v>313</v>
      </c>
      <c r="L25" s="425" t="s">
        <v>314</v>
      </c>
      <c r="M25" s="426" t="s">
        <v>314</v>
      </c>
      <c r="N25" s="498"/>
      <c r="O25" s="498"/>
      <c r="P25" s="498"/>
      <c r="Q25" s="498"/>
      <c r="R25" s="498"/>
      <c r="S25" s="498"/>
      <c r="T25" s="498"/>
      <c r="U25" s="498"/>
      <c r="V25" s="499"/>
    </row>
    <row r="26" spans="1:22" ht="23.25" customHeight="1" x14ac:dyDescent="0.15">
      <c r="A26" s="544"/>
      <c r="B26" s="545"/>
      <c r="C26" s="521"/>
      <c r="D26" s="434" t="s">
        <v>326</v>
      </c>
      <c r="E26" s="428"/>
      <c r="F26" s="428"/>
      <c r="G26" s="428"/>
      <c r="H26" s="429"/>
      <c r="I26" s="444" t="s">
        <v>313</v>
      </c>
      <c r="J26" s="518"/>
      <c r="K26" s="440" t="s">
        <v>313</v>
      </c>
      <c r="L26" s="425" t="s">
        <v>314</v>
      </c>
      <c r="M26" s="426" t="s">
        <v>314</v>
      </c>
      <c r="N26" s="498"/>
      <c r="O26" s="498"/>
      <c r="P26" s="498"/>
      <c r="Q26" s="498"/>
      <c r="R26" s="498"/>
      <c r="S26" s="498"/>
      <c r="T26" s="498"/>
      <c r="U26" s="498"/>
      <c r="V26" s="499"/>
    </row>
    <row r="27" spans="1:22" ht="23.25" customHeight="1" x14ac:dyDescent="0.15">
      <c r="A27" s="544"/>
      <c r="B27" s="545"/>
      <c r="C27" s="546" t="s">
        <v>320</v>
      </c>
      <c r="D27" s="434" t="s">
        <v>327</v>
      </c>
      <c r="E27" s="428"/>
      <c r="F27" s="428"/>
      <c r="G27" s="428"/>
      <c r="H27" s="429"/>
      <c r="I27" s="444" t="s">
        <v>313</v>
      </c>
      <c r="J27" s="518"/>
      <c r="K27" s="440" t="s">
        <v>313</v>
      </c>
      <c r="L27" s="425" t="s">
        <v>314</v>
      </c>
      <c r="M27" s="426" t="s">
        <v>314</v>
      </c>
      <c r="N27" s="498"/>
      <c r="O27" s="498"/>
      <c r="P27" s="498"/>
      <c r="Q27" s="498"/>
      <c r="R27" s="498"/>
      <c r="S27" s="498"/>
      <c r="T27" s="498"/>
      <c r="U27" s="498"/>
      <c r="V27" s="499"/>
    </row>
    <row r="28" spans="1:22" ht="23.25" customHeight="1" x14ac:dyDescent="0.15">
      <c r="A28" s="494"/>
      <c r="B28" s="545"/>
      <c r="C28" s="546"/>
      <c r="D28" s="434" t="s">
        <v>326</v>
      </c>
      <c r="E28" s="428"/>
      <c r="F28" s="428"/>
      <c r="G28" s="428"/>
      <c r="H28" s="429"/>
      <c r="I28" s="444" t="s">
        <v>313</v>
      </c>
      <c r="J28" s="518"/>
      <c r="K28" s="440" t="s">
        <v>313</v>
      </c>
      <c r="L28" s="425" t="s">
        <v>314</v>
      </c>
      <c r="M28" s="426" t="s">
        <v>314</v>
      </c>
      <c r="N28" s="498"/>
      <c r="O28" s="498"/>
      <c r="P28" s="498"/>
      <c r="Q28" s="498"/>
      <c r="R28" s="498"/>
      <c r="S28" s="498"/>
      <c r="T28" s="498"/>
      <c r="U28" s="498"/>
      <c r="V28" s="499"/>
    </row>
    <row r="29" spans="1:22" ht="23.25" customHeight="1" x14ac:dyDescent="0.15">
      <c r="A29" s="431">
        <v>14</v>
      </c>
      <c r="B29" s="432" t="s">
        <v>488</v>
      </c>
      <c r="C29" s="433"/>
      <c r="D29" s="428"/>
      <c r="E29" s="428"/>
      <c r="F29" s="428"/>
      <c r="G29" s="428"/>
      <c r="H29" s="429"/>
      <c r="I29" s="444" t="s">
        <v>313</v>
      </c>
      <c r="J29" s="518"/>
      <c r="K29" s="440" t="s">
        <v>313</v>
      </c>
      <c r="L29" s="425" t="s">
        <v>314</v>
      </c>
      <c r="M29" s="426" t="s">
        <v>314</v>
      </c>
      <c r="N29" s="498"/>
      <c r="O29" s="498"/>
      <c r="P29" s="498"/>
      <c r="Q29" s="498"/>
      <c r="R29" s="498"/>
      <c r="S29" s="498"/>
      <c r="T29" s="498"/>
      <c r="U29" s="498"/>
      <c r="V29" s="499"/>
    </row>
    <row r="30" spans="1:22" ht="28.5" customHeight="1" x14ac:dyDescent="0.15">
      <c r="A30" s="422">
        <v>15</v>
      </c>
      <c r="B30" s="530" t="s">
        <v>487</v>
      </c>
      <c r="C30" s="531"/>
      <c r="D30" s="531"/>
      <c r="E30" s="531"/>
      <c r="F30" s="531"/>
      <c r="G30" s="531"/>
      <c r="H30" s="532"/>
      <c r="I30" s="444" t="s">
        <v>314</v>
      </c>
      <c r="J30" s="518"/>
      <c r="K30" s="440" t="s">
        <v>313</v>
      </c>
      <c r="L30" s="425" t="s">
        <v>314</v>
      </c>
      <c r="M30" s="426" t="s">
        <v>314</v>
      </c>
      <c r="N30" s="498"/>
      <c r="O30" s="498"/>
      <c r="P30" s="498"/>
      <c r="Q30" s="498"/>
      <c r="R30" s="498"/>
      <c r="S30" s="498"/>
      <c r="T30" s="498"/>
      <c r="U30" s="498"/>
      <c r="V30" s="499"/>
    </row>
    <row r="31" spans="1:22" ht="37.5" customHeight="1" x14ac:dyDescent="0.15">
      <c r="A31" s="431">
        <v>16</v>
      </c>
      <c r="B31" s="530" t="s">
        <v>328</v>
      </c>
      <c r="C31" s="533"/>
      <c r="D31" s="533"/>
      <c r="E31" s="533"/>
      <c r="F31" s="533"/>
      <c r="G31" s="533"/>
      <c r="H31" s="534"/>
      <c r="I31" s="444" t="s">
        <v>313</v>
      </c>
      <c r="J31" s="518"/>
      <c r="K31" s="440" t="s">
        <v>313</v>
      </c>
      <c r="L31" s="425" t="s">
        <v>314</v>
      </c>
      <c r="M31" s="426" t="s">
        <v>314</v>
      </c>
      <c r="N31" s="498"/>
      <c r="O31" s="498"/>
      <c r="P31" s="498"/>
      <c r="Q31" s="498"/>
      <c r="R31" s="498"/>
      <c r="S31" s="498"/>
      <c r="T31" s="498"/>
      <c r="U31" s="498"/>
      <c r="V31" s="499"/>
    </row>
    <row r="32" spans="1:22" ht="28.5" customHeight="1" x14ac:dyDescent="0.15">
      <c r="A32" s="422">
        <v>17</v>
      </c>
      <c r="B32" s="535" t="s">
        <v>332</v>
      </c>
      <c r="C32" s="536"/>
      <c r="D32" s="536"/>
      <c r="E32" s="536"/>
      <c r="F32" s="536"/>
      <c r="G32" s="536"/>
      <c r="H32" s="537"/>
      <c r="I32" s="444" t="s">
        <v>313</v>
      </c>
      <c r="J32" s="518"/>
      <c r="K32" s="440" t="s">
        <v>313</v>
      </c>
      <c r="L32" s="425" t="s">
        <v>314</v>
      </c>
      <c r="M32" s="426" t="s">
        <v>314</v>
      </c>
      <c r="N32" s="498" t="s">
        <v>333</v>
      </c>
      <c r="O32" s="498"/>
      <c r="P32" s="498"/>
      <c r="Q32" s="498"/>
      <c r="R32" s="498"/>
      <c r="S32" s="498"/>
      <c r="T32" s="498"/>
      <c r="U32" s="498"/>
      <c r="V32" s="499"/>
    </row>
    <row r="33" spans="1:22" ht="23.25" customHeight="1" x14ac:dyDescent="0.15">
      <c r="A33" s="422">
        <v>18</v>
      </c>
      <c r="B33" s="541" t="s">
        <v>334</v>
      </c>
      <c r="C33" s="542"/>
      <c r="D33" s="542"/>
      <c r="E33" s="542"/>
      <c r="F33" s="542"/>
      <c r="G33" s="542"/>
      <c r="H33" s="543"/>
      <c r="I33" s="444" t="s">
        <v>314</v>
      </c>
      <c r="J33" s="518"/>
      <c r="K33" s="440" t="s">
        <v>313</v>
      </c>
      <c r="L33" s="425" t="s">
        <v>314</v>
      </c>
      <c r="M33" s="426" t="s">
        <v>314</v>
      </c>
      <c r="N33" s="498"/>
      <c r="O33" s="498"/>
      <c r="P33" s="498"/>
      <c r="Q33" s="498"/>
      <c r="R33" s="498"/>
      <c r="S33" s="498"/>
      <c r="T33" s="498"/>
      <c r="U33" s="498"/>
      <c r="V33" s="499"/>
    </row>
    <row r="34" spans="1:22" ht="100.15" customHeight="1" thickBot="1" x14ac:dyDescent="0.2">
      <c r="A34" s="435">
        <v>19</v>
      </c>
      <c r="B34" s="538" t="s">
        <v>483</v>
      </c>
      <c r="C34" s="539"/>
      <c r="D34" s="539"/>
      <c r="E34" s="539"/>
      <c r="F34" s="539"/>
      <c r="G34" s="539"/>
      <c r="H34" s="540"/>
      <c r="I34" s="446" t="s">
        <v>313</v>
      </c>
      <c r="J34" s="519"/>
      <c r="K34" s="441" t="s">
        <v>313</v>
      </c>
      <c r="L34" s="436" t="s">
        <v>314</v>
      </c>
      <c r="M34" s="437" t="s">
        <v>314</v>
      </c>
      <c r="N34" s="528"/>
      <c r="O34" s="528"/>
      <c r="P34" s="528"/>
      <c r="Q34" s="528"/>
      <c r="R34" s="528"/>
      <c r="S34" s="528"/>
      <c r="T34" s="528"/>
      <c r="U34" s="528"/>
      <c r="V34" s="529"/>
    </row>
    <row r="35" spans="1:22" ht="19.5" customHeight="1" x14ac:dyDescent="0.15">
      <c r="A35" s="569" t="s">
        <v>335</v>
      </c>
      <c r="B35" s="569"/>
      <c r="C35" s="569"/>
      <c r="D35" s="569"/>
      <c r="E35" s="569"/>
      <c r="F35" s="569"/>
      <c r="G35" s="569"/>
      <c r="H35" s="569"/>
      <c r="I35" s="569"/>
      <c r="J35" s="569"/>
      <c r="K35" s="569"/>
      <c r="L35" s="569"/>
      <c r="M35" s="569"/>
      <c r="N35" s="569"/>
      <c r="O35" s="569"/>
      <c r="P35" s="569"/>
      <c r="Q35" s="569"/>
      <c r="R35" s="569"/>
      <c r="S35" s="569"/>
      <c r="T35" s="569"/>
      <c r="U35" s="569"/>
      <c r="V35" s="569"/>
    </row>
    <row r="36" spans="1:22" ht="28.5" customHeight="1" x14ac:dyDescent="0.15">
      <c r="A36" s="568" t="s">
        <v>336</v>
      </c>
      <c r="B36" s="568"/>
      <c r="C36" s="568"/>
      <c r="D36" s="568"/>
      <c r="E36" s="568"/>
      <c r="F36" s="568"/>
      <c r="G36" s="568"/>
      <c r="H36" s="568"/>
      <c r="I36" s="568"/>
      <c r="J36" s="568"/>
      <c r="K36" s="568"/>
      <c r="L36" s="568"/>
      <c r="M36" s="568"/>
      <c r="N36" s="568"/>
      <c r="O36" s="568"/>
      <c r="P36" s="568"/>
      <c r="Q36" s="568"/>
      <c r="R36" s="568"/>
      <c r="S36" s="568"/>
      <c r="T36" s="568"/>
      <c r="U36" s="568"/>
      <c r="V36" s="568"/>
    </row>
    <row r="37" spans="1:22" ht="27.75" customHeight="1" x14ac:dyDescent="0.15">
      <c r="G37" s="438"/>
    </row>
  </sheetData>
  <sheetProtection password="CC25" sheet="1" objects="1" scenarios="1"/>
  <mergeCells count="73">
    <mergeCell ref="A36:V36"/>
    <mergeCell ref="A35:V35"/>
    <mergeCell ref="I7:K7"/>
    <mergeCell ref="I8:J8"/>
    <mergeCell ref="N13:V13"/>
    <mergeCell ref="N8:V8"/>
    <mergeCell ref="N9:V9"/>
    <mergeCell ref="N10:V10"/>
    <mergeCell ref="N11:V11"/>
    <mergeCell ref="N12:V12"/>
    <mergeCell ref="A13:A14"/>
    <mergeCell ref="B19:H19"/>
    <mergeCell ref="A18:A19"/>
    <mergeCell ref="A7:A8"/>
    <mergeCell ref="B7:H8"/>
    <mergeCell ref="B9:H9"/>
    <mergeCell ref="B11:H12"/>
    <mergeCell ref="B18:H18"/>
    <mergeCell ref="B20:H20"/>
    <mergeCell ref="B17:H17"/>
    <mergeCell ref="B15:H15"/>
    <mergeCell ref="B13:H14"/>
    <mergeCell ref="B33:H33"/>
    <mergeCell ref="A22:A23"/>
    <mergeCell ref="A25:A28"/>
    <mergeCell ref="B25:B28"/>
    <mergeCell ref="C27:C28"/>
    <mergeCell ref="C23:H23"/>
    <mergeCell ref="J18:J34"/>
    <mergeCell ref="C25:C26"/>
    <mergeCell ref="B21:H21"/>
    <mergeCell ref="C22:H22"/>
    <mergeCell ref="N19:V19"/>
    <mergeCell ref="N22:V22"/>
    <mergeCell ref="N23:V23"/>
    <mergeCell ref="N24:V24"/>
    <mergeCell ref="N34:V34"/>
    <mergeCell ref="N18:V18"/>
    <mergeCell ref="N32:V32"/>
    <mergeCell ref="N33:V33"/>
    <mergeCell ref="B30:H30"/>
    <mergeCell ref="B31:H31"/>
    <mergeCell ref="B32:H32"/>
    <mergeCell ref="B34:H34"/>
    <mergeCell ref="A3:M3"/>
    <mergeCell ref="R3:R4"/>
    <mergeCell ref="S3:S4"/>
    <mergeCell ref="T3:T4"/>
    <mergeCell ref="U3:U4"/>
    <mergeCell ref="A4:F5"/>
    <mergeCell ref="G4:L5"/>
    <mergeCell ref="M4:M5"/>
    <mergeCell ref="M13:M14"/>
    <mergeCell ref="L13:L14"/>
    <mergeCell ref="K13:K14"/>
    <mergeCell ref="I13:I14"/>
    <mergeCell ref="J11:J17"/>
    <mergeCell ref="B10:H10"/>
    <mergeCell ref="A11:A12"/>
    <mergeCell ref="L7:V7"/>
    <mergeCell ref="N30:V30"/>
    <mergeCell ref="N31:V31"/>
    <mergeCell ref="N25:V25"/>
    <mergeCell ref="N26:V26"/>
    <mergeCell ref="N27:V27"/>
    <mergeCell ref="N28:V28"/>
    <mergeCell ref="N29:V29"/>
    <mergeCell ref="N20:V20"/>
    <mergeCell ref="N21:V21"/>
    <mergeCell ref="N14:V14"/>
    <mergeCell ref="N15:V15"/>
    <mergeCell ref="N16:V16"/>
    <mergeCell ref="N17:V17"/>
  </mergeCells>
  <phoneticPr fontId="19"/>
  <conditionalFormatting sqref="N17:V17">
    <cfRule type="containsText" dxfId="109" priority="1" operator="containsText" text="入力未了（債権者登録シートを確認してください）">
      <formula>NOT(ISERROR(SEARCH("入力未了（債権者登録シートを確認してください）",N17)))</formula>
    </cfRule>
  </conditionalFormatting>
  <dataValidations count="1">
    <dataValidation type="list" allowBlank="1" showInputMessage="1" showErrorMessage="1" sqref="I15:I34 I11:I13 K9:K13 K15:K34" xr:uid="{00000000-0002-0000-0900-000000000000}">
      <formula1>"□,✔"</formula1>
    </dataValidation>
  </dataValidations>
  <printOptions horizontalCentered="1"/>
  <pageMargins left="0.62992125984251968" right="0.39370078740157483" top="0.39370078740157483" bottom="0.19685039370078741" header="0.39370078740157483" footer="0.31496062992125984"/>
  <pageSetup paperSize="9" scale="82" orientation="portrait" blackAndWhite="1"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N127"/>
  <sheetViews>
    <sheetView view="pageBreakPreview" zoomScaleNormal="100" zoomScaleSheetLayoutView="100" workbookViewId="0">
      <selection activeCell="G26" sqref="G26"/>
    </sheetView>
  </sheetViews>
  <sheetFormatPr defaultRowHeight="14.25" x14ac:dyDescent="0.15"/>
  <cols>
    <col min="1" max="1" width="1.75" style="358" customWidth="1"/>
    <col min="2" max="2" width="2.125" style="358" customWidth="1"/>
    <col min="3" max="3" width="3.625" style="358" customWidth="1"/>
    <col min="4" max="4" width="4.25" style="358" customWidth="1"/>
    <col min="5" max="5" width="10.625" style="358" customWidth="1"/>
    <col min="6" max="6" width="5.625" style="358" customWidth="1"/>
    <col min="7" max="7" width="9.5" style="358" customWidth="1"/>
    <col min="8" max="8" width="16.125" style="358" bestFit="1" customWidth="1"/>
    <col min="9" max="9" width="11.625" style="358" customWidth="1"/>
    <col min="10" max="10" width="0.625" style="358" customWidth="1"/>
    <col min="11" max="11" width="25.375" style="358" customWidth="1"/>
    <col min="12" max="12" width="1.625" style="358" customWidth="1"/>
    <col min="13" max="14" width="0" style="358" hidden="1" customWidth="1"/>
    <col min="15" max="16384" width="9" style="358"/>
  </cols>
  <sheetData>
    <row r="1" spans="1:13" ht="10.5" customHeight="1" x14ac:dyDescent="0.15">
      <c r="A1" s="353"/>
      <c r="B1" s="354"/>
      <c r="C1" s="355"/>
      <c r="D1" s="355"/>
      <c r="E1" s="355"/>
      <c r="F1" s="355"/>
      <c r="G1" s="355"/>
      <c r="H1" s="355"/>
      <c r="I1" s="355"/>
      <c r="J1" s="355"/>
      <c r="K1" s="355"/>
      <c r="L1" s="356"/>
      <c r="M1" s="357"/>
    </row>
    <row r="2" spans="1:13" ht="23.25" x14ac:dyDescent="0.15">
      <c r="A2" s="359"/>
      <c r="B2" s="360" t="s">
        <v>295</v>
      </c>
      <c r="C2" s="261"/>
      <c r="D2" s="261"/>
      <c r="E2" s="261"/>
      <c r="F2" s="261"/>
      <c r="G2" s="261"/>
      <c r="H2" s="261"/>
      <c r="I2" s="261"/>
      <c r="J2" s="261"/>
      <c r="K2" s="362" t="str">
        <f>"【"&amp;LEFT('様式1-1-1'!B3,4)&amp;"】"</f>
        <v>【建設工事】</v>
      </c>
      <c r="L2" s="361"/>
      <c r="M2" s="172"/>
    </row>
    <row r="3" spans="1:13" ht="13.5" customHeight="1" x14ac:dyDescent="0.15">
      <c r="A3" s="359"/>
      <c r="B3" s="261"/>
      <c r="C3" s="261"/>
      <c r="D3" s="261"/>
      <c r="E3" s="261"/>
      <c r="F3" s="261"/>
      <c r="G3" s="261"/>
      <c r="H3" s="261"/>
      <c r="I3" s="261"/>
      <c r="J3" s="261"/>
      <c r="K3" s="261"/>
      <c r="L3" s="361"/>
      <c r="M3" s="172"/>
    </row>
    <row r="4" spans="1:13" ht="18" customHeight="1" x14ac:dyDescent="0.15">
      <c r="A4" s="359"/>
      <c r="B4" s="362" t="s">
        <v>296</v>
      </c>
      <c r="C4" s="261"/>
      <c r="D4" s="261"/>
      <c r="E4" s="261"/>
      <c r="F4" s="261"/>
      <c r="G4" s="261"/>
      <c r="H4" s="261"/>
      <c r="I4" s="261"/>
      <c r="J4" s="261"/>
      <c r="K4" s="269"/>
      <c r="L4" s="363"/>
      <c r="M4" s="364"/>
    </row>
    <row r="5" spans="1:13" ht="18" customHeight="1" x14ac:dyDescent="0.15">
      <c r="A5" s="359"/>
      <c r="B5" s="269"/>
      <c r="C5" s="955" t="s">
        <v>272</v>
      </c>
      <c r="D5" s="955"/>
      <c r="E5" s="955"/>
      <c r="F5" s="955"/>
      <c r="G5" s="955"/>
      <c r="H5" s="955"/>
      <c r="I5" s="955"/>
      <c r="J5" s="955"/>
      <c r="K5" s="955"/>
      <c r="L5" s="363"/>
      <c r="M5" s="269"/>
    </row>
    <row r="6" spans="1:13" ht="15" thickBot="1" x14ac:dyDescent="0.2">
      <c r="A6" s="359"/>
      <c r="B6" s="269"/>
      <c r="C6" s="269"/>
      <c r="D6" s="269"/>
      <c r="E6" s="269"/>
      <c r="F6" s="269"/>
      <c r="G6" s="269"/>
      <c r="H6" s="269"/>
      <c r="I6" s="269"/>
      <c r="J6" s="269"/>
      <c r="K6" s="269"/>
      <c r="L6" s="363"/>
      <c r="M6" s="269"/>
    </row>
    <row r="7" spans="1:13" ht="35.25" customHeight="1" thickBot="1" x14ac:dyDescent="0.2">
      <c r="A7" s="359"/>
      <c r="C7" s="973" t="s">
        <v>485</v>
      </c>
      <c r="D7" s="974"/>
      <c r="E7" s="365" t="s">
        <v>297</v>
      </c>
      <c r="F7" s="365"/>
      <c r="G7" s="366" t="str">
        <f>IF(C7=1,IF(取込!$LD$2="通常口座",IF(G26=LEFT(取込!$LA$2,2),"","通常口座　預金種別選択未了"),"A　通常口座　入力未了"),IF(C7=2,IF(取込!$LW$2="前金口座",IF(G32=LEFT(取込!$LT$2,2),IF(取込!$LD$2="通常口座",IF(G26=LEFT(取込!$LA$2,2),"","通常口座　預金種別選択未了"),"A　通常口座　入力未了"),"前金口座　預金種別選択未了"),"B　前金口座　入力未了"),"←登録分類を選択してください"))</f>
        <v>←登録分類を選択してください</v>
      </c>
      <c r="H7" s="269"/>
      <c r="I7" s="269"/>
      <c r="L7" s="363"/>
      <c r="M7" s="287"/>
    </row>
    <row r="8" spans="1:13" ht="17.25" customHeight="1" x14ac:dyDescent="0.15">
      <c r="A8" s="359"/>
      <c r="B8" s="269"/>
      <c r="C8" s="292" t="s">
        <v>298</v>
      </c>
      <c r="D8" s="292"/>
      <c r="E8" s="292"/>
      <c r="F8" s="292"/>
      <c r="G8" s="292"/>
      <c r="H8" s="292"/>
      <c r="I8" s="292"/>
      <c r="J8" s="367"/>
      <c r="K8" s="367"/>
      <c r="L8" s="363"/>
      <c r="M8" s="287"/>
    </row>
    <row r="9" spans="1:13" ht="17.25" customHeight="1" x14ac:dyDescent="0.15">
      <c r="A9" s="359"/>
      <c r="B9" s="269"/>
      <c r="C9" s="975" t="s">
        <v>367</v>
      </c>
      <c r="D9" s="976"/>
      <c r="E9" s="976"/>
      <c r="F9" s="976"/>
      <c r="G9" s="977"/>
      <c r="H9" s="978" t="s">
        <v>369</v>
      </c>
      <c r="I9" s="976"/>
      <c r="J9" s="976"/>
      <c r="K9" s="979"/>
      <c r="L9" s="368"/>
      <c r="M9" s="287"/>
    </row>
    <row r="10" spans="1:13" ht="17.25" customHeight="1" x14ac:dyDescent="0.15">
      <c r="A10" s="359"/>
      <c r="B10" s="269"/>
      <c r="C10" s="980" t="s">
        <v>368</v>
      </c>
      <c r="D10" s="981"/>
      <c r="E10" s="981"/>
      <c r="F10" s="981"/>
      <c r="G10" s="982"/>
      <c r="H10" s="983" t="s">
        <v>370</v>
      </c>
      <c r="I10" s="981"/>
      <c r="J10" s="981"/>
      <c r="K10" s="984"/>
      <c r="L10" s="368"/>
      <c r="M10" s="287"/>
    </row>
    <row r="11" spans="1:13" ht="17.25" customHeight="1" x14ac:dyDescent="0.15">
      <c r="A11" s="359"/>
      <c r="B11" s="269"/>
      <c r="C11" s="369" t="s">
        <v>366</v>
      </c>
      <c r="D11" s="292"/>
      <c r="E11" s="292"/>
      <c r="F11" s="292"/>
      <c r="G11" s="292"/>
      <c r="H11" s="292"/>
      <c r="I11" s="292"/>
      <c r="J11" s="367"/>
      <c r="K11" s="367"/>
      <c r="L11" s="363"/>
      <c r="M11" s="287"/>
    </row>
    <row r="12" spans="1:13" ht="17.25" customHeight="1" x14ac:dyDescent="0.15">
      <c r="A12" s="359"/>
      <c r="B12" s="269"/>
      <c r="C12" s="369" t="s">
        <v>374</v>
      </c>
      <c r="D12" s="292"/>
      <c r="E12" s="292"/>
      <c r="F12" s="292"/>
      <c r="G12" s="292"/>
      <c r="H12" s="292"/>
      <c r="I12" s="292"/>
      <c r="J12" s="367"/>
      <c r="K12" s="367"/>
      <c r="L12" s="363"/>
      <c r="M12" s="287"/>
    </row>
    <row r="13" spans="1:13" ht="26.25" customHeight="1" x14ac:dyDescent="0.15">
      <c r="A13" s="359"/>
      <c r="B13" s="269"/>
      <c r="D13" s="972" t="s">
        <v>299</v>
      </c>
      <c r="E13" s="972"/>
      <c r="F13" s="972"/>
      <c r="G13" s="972"/>
      <c r="H13" s="972"/>
      <c r="I13" s="972"/>
      <c r="J13" s="972"/>
      <c r="K13" s="972"/>
      <c r="L13" s="370"/>
      <c r="M13" s="287"/>
    </row>
    <row r="14" spans="1:13" ht="16.5" customHeight="1" x14ac:dyDescent="0.15">
      <c r="A14" s="359"/>
      <c r="B14" s="269"/>
      <c r="C14" s="371"/>
      <c r="D14" s="371"/>
      <c r="E14" s="371"/>
      <c r="F14" s="371"/>
      <c r="G14" s="371"/>
      <c r="H14" s="371"/>
      <c r="I14" s="371"/>
      <c r="J14" s="371"/>
      <c r="K14" s="371"/>
      <c r="L14" s="370"/>
      <c r="M14" s="287"/>
    </row>
    <row r="15" spans="1:13" ht="17.25" customHeight="1" x14ac:dyDescent="0.15">
      <c r="A15" s="359"/>
      <c r="B15" s="269"/>
      <c r="C15" s="371"/>
      <c r="D15" s="971" t="s">
        <v>361</v>
      </c>
      <c r="E15" s="971"/>
      <c r="F15" s="971"/>
      <c r="G15" s="971"/>
      <c r="H15" s="372"/>
      <c r="I15" s="372"/>
      <c r="J15" s="371"/>
      <c r="K15" s="371"/>
      <c r="L15" s="370"/>
      <c r="M15" s="287"/>
    </row>
    <row r="16" spans="1:13" ht="17.25" customHeight="1" x14ac:dyDescent="0.15">
      <c r="A16" s="359"/>
      <c r="B16" s="269"/>
      <c r="C16" s="968" t="s">
        <v>423</v>
      </c>
      <c r="D16" s="968"/>
      <c r="E16" s="968"/>
      <c r="F16" s="969" t="s">
        <v>360</v>
      </c>
      <c r="G16" s="969"/>
      <c r="H16" s="970" t="str">
        <f>IF('様式1-1-1'!F15="","",'様式1-1-1'!F15)</f>
        <v/>
      </c>
      <c r="I16" s="970"/>
      <c r="J16" s="970"/>
      <c r="K16" s="970"/>
      <c r="L16" s="370"/>
      <c r="M16" s="287"/>
    </row>
    <row r="17" spans="1:14" ht="17.25" customHeight="1" x14ac:dyDescent="0.15">
      <c r="A17" s="359"/>
      <c r="B17" s="269"/>
      <c r="C17" s="968"/>
      <c r="D17" s="968"/>
      <c r="E17" s="968"/>
      <c r="F17" s="969" t="s">
        <v>359</v>
      </c>
      <c r="G17" s="969"/>
      <c r="H17" s="970" t="str">
        <f>IF('様式1-1-1'!F12="","",'様式1-1-1'!F12)</f>
        <v/>
      </c>
      <c r="I17" s="970"/>
      <c r="J17" s="970"/>
      <c r="K17" s="970"/>
      <c r="L17" s="370"/>
      <c r="M17" s="287"/>
    </row>
    <row r="18" spans="1:14" ht="17.25" customHeight="1" x14ac:dyDescent="0.15">
      <c r="A18" s="359"/>
      <c r="B18" s="269"/>
      <c r="C18" s="968"/>
      <c r="D18" s="968"/>
      <c r="E18" s="968"/>
      <c r="F18" s="969" t="s">
        <v>365</v>
      </c>
      <c r="G18" s="969"/>
      <c r="H18" s="970" t="str">
        <f>IF('様式1-1-1'!F20="","",'様式1-1-1'!F18&amp;"　"&amp;'様式1-1-1'!F20)</f>
        <v/>
      </c>
      <c r="I18" s="970"/>
      <c r="J18" s="970"/>
      <c r="K18" s="970"/>
      <c r="L18" s="370"/>
      <c r="M18" s="287"/>
    </row>
    <row r="19" spans="1:14" ht="17.25" customHeight="1" x14ac:dyDescent="0.15">
      <c r="A19" s="359"/>
      <c r="B19" s="269"/>
      <c r="C19" s="968" t="s">
        <v>424</v>
      </c>
      <c r="D19" s="968"/>
      <c r="E19" s="968"/>
      <c r="F19" s="969" t="s">
        <v>360</v>
      </c>
      <c r="G19" s="969"/>
      <c r="H19" s="970" t="str">
        <f>IF(H18="","",IF('様式1-1-1'!E23="委任なし","",'様式1-1-1'!F34))</f>
        <v/>
      </c>
      <c r="I19" s="970"/>
      <c r="J19" s="970"/>
      <c r="K19" s="970"/>
      <c r="L19" s="370"/>
      <c r="M19" s="287"/>
    </row>
    <row r="20" spans="1:14" ht="17.25" customHeight="1" x14ac:dyDescent="0.15">
      <c r="A20" s="359"/>
      <c r="B20" s="269"/>
      <c r="C20" s="968"/>
      <c r="D20" s="968"/>
      <c r="E20" s="968"/>
      <c r="F20" s="969" t="s">
        <v>359</v>
      </c>
      <c r="G20" s="969"/>
      <c r="H20" s="970" t="str">
        <f>IF(H18="","",IF('様式1-1-1'!E23="委任なし","委任なし",'様式1-1-1'!F31))</f>
        <v/>
      </c>
      <c r="I20" s="970"/>
      <c r="J20" s="970"/>
      <c r="K20" s="970"/>
      <c r="L20" s="370"/>
      <c r="M20" s="287"/>
    </row>
    <row r="21" spans="1:14" ht="17.25" customHeight="1" x14ac:dyDescent="0.15">
      <c r="A21" s="359"/>
      <c r="B21" s="269"/>
      <c r="C21" s="968"/>
      <c r="D21" s="968"/>
      <c r="E21" s="968"/>
      <c r="F21" s="969" t="s">
        <v>365</v>
      </c>
      <c r="G21" s="969"/>
      <c r="H21" s="970" t="str">
        <f>IF(H18="","",IF('様式1-1-1'!E23="委任なし","",'様式1-1-1'!F36&amp;"　"&amp;'様式1-1-1'!F38))</f>
        <v/>
      </c>
      <c r="I21" s="970"/>
      <c r="J21" s="970"/>
      <c r="K21" s="970"/>
      <c r="L21" s="370"/>
      <c r="M21" s="287"/>
    </row>
    <row r="22" spans="1:14" ht="16.5" customHeight="1" x14ac:dyDescent="0.15">
      <c r="A22" s="359"/>
      <c r="B22" s="269"/>
      <c r="C22" s="269"/>
      <c r="D22" s="269"/>
      <c r="E22" s="269"/>
      <c r="F22" s="269"/>
      <c r="G22" s="269"/>
      <c r="H22" s="269"/>
      <c r="I22" s="269"/>
      <c r="J22" s="269"/>
      <c r="K22" s="269"/>
      <c r="L22" s="363"/>
    </row>
    <row r="23" spans="1:14" ht="21" customHeight="1" x14ac:dyDescent="0.15">
      <c r="A23" s="359"/>
      <c r="B23" s="364"/>
      <c r="C23" s="373" t="s">
        <v>293</v>
      </c>
      <c r="D23" s="962" t="s">
        <v>371</v>
      </c>
      <c r="E23" s="962"/>
      <c r="F23" s="962"/>
      <c r="G23" s="374" t="s">
        <v>427</v>
      </c>
      <c r="H23" s="375"/>
      <c r="I23" s="376" t="s">
        <v>427</v>
      </c>
      <c r="J23" s="364"/>
      <c r="K23" s="377" t="s">
        <v>373</v>
      </c>
      <c r="L23" s="368"/>
    </row>
    <row r="24" spans="1:14" ht="59.25" customHeight="1" x14ac:dyDescent="0.15">
      <c r="A24" s="359"/>
      <c r="B24" s="364"/>
      <c r="C24" s="963"/>
      <c r="D24" s="965" t="s">
        <v>287</v>
      </c>
      <c r="E24" s="966"/>
      <c r="F24" s="967"/>
      <c r="G24" s="387" t="s">
        <v>300</v>
      </c>
      <c r="H24" s="388"/>
      <c r="I24" s="387" t="s">
        <v>290</v>
      </c>
      <c r="J24" s="364"/>
      <c r="K24" s="956" t="s">
        <v>431</v>
      </c>
      <c r="L24" s="368"/>
      <c r="M24" s="378"/>
    </row>
    <row r="25" spans="1:14" ht="31.5" customHeight="1" x14ac:dyDescent="0.15">
      <c r="A25" s="359"/>
      <c r="B25" s="364"/>
      <c r="C25" s="964"/>
      <c r="D25" s="965"/>
      <c r="E25" s="957" t="s">
        <v>291</v>
      </c>
      <c r="F25" s="958"/>
      <c r="G25" s="389"/>
      <c r="H25" s="379" t="s">
        <v>292</v>
      </c>
      <c r="I25" s="389"/>
      <c r="J25" s="364"/>
      <c r="K25" s="956"/>
      <c r="L25" s="368"/>
    </row>
    <row r="26" spans="1:14" ht="33" customHeight="1" x14ac:dyDescent="0.15">
      <c r="A26" s="359"/>
      <c r="B26" s="364"/>
      <c r="C26" s="964"/>
      <c r="D26" s="957" t="s">
        <v>504</v>
      </c>
      <c r="E26" s="959"/>
      <c r="F26" s="960"/>
      <c r="G26" s="390"/>
      <c r="H26" s="379" t="s">
        <v>288</v>
      </c>
      <c r="I26" s="389"/>
      <c r="J26" s="364"/>
      <c r="K26" s="956"/>
      <c r="L26" s="368"/>
    </row>
    <row r="27" spans="1:14" ht="57.75" customHeight="1" x14ac:dyDescent="0.15">
      <c r="A27" s="359"/>
      <c r="B27" s="364"/>
      <c r="C27" s="964"/>
      <c r="D27" s="380" t="s">
        <v>289</v>
      </c>
      <c r="E27" s="957" t="s">
        <v>430</v>
      </c>
      <c r="F27" s="958"/>
      <c r="G27" s="961"/>
      <c r="H27" s="961"/>
      <c r="I27" s="961"/>
      <c r="J27" s="364"/>
      <c r="K27" s="956"/>
      <c r="L27" s="381"/>
      <c r="M27" s="358" t="str">
        <f>SUBSTITUTE(SUBSTITUTE(SUBSTITUTE(SUBSTITUTE(SUBSTITUTE(G27,"ｧ","ｱ"),"ｨ","ｲ"),"ｩ","ｳ"),"ｪ","ｴ"),"ｫ","ｵ")</f>
        <v/>
      </c>
      <c r="N27" s="358" t="str">
        <f>SUBSTITUTE(SUBSTITUTE(SUBSTITUTE(SUBSTITUTE(M27,"ｬ","ﾔ"),"ｭ","ﾕ"),"ｮ","ﾖ"),"ｯ","ﾂ")</f>
        <v/>
      </c>
    </row>
    <row r="28" spans="1:14" ht="13.5" customHeight="1" x14ac:dyDescent="0.15">
      <c r="A28" s="359"/>
      <c r="B28" s="364"/>
      <c r="C28" s="364"/>
      <c r="D28" s="364"/>
      <c r="E28" s="364"/>
      <c r="F28" s="364"/>
      <c r="G28" s="364"/>
      <c r="H28" s="364"/>
      <c r="I28" s="364"/>
      <c r="J28" s="364"/>
      <c r="K28" s="956"/>
      <c r="L28" s="382"/>
    </row>
    <row r="29" spans="1:14" ht="21" customHeight="1" x14ac:dyDescent="0.15">
      <c r="A29" s="359"/>
      <c r="B29" s="364"/>
      <c r="C29" s="373" t="s">
        <v>294</v>
      </c>
      <c r="D29" s="962" t="s">
        <v>372</v>
      </c>
      <c r="E29" s="962"/>
      <c r="F29" s="962"/>
      <c r="G29" s="374" t="s">
        <v>427</v>
      </c>
      <c r="H29" s="375"/>
      <c r="I29" s="376" t="s">
        <v>427</v>
      </c>
      <c r="J29" s="364"/>
      <c r="K29" s="383"/>
      <c r="L29" s="368"/>
    </row>
    <row r="30" spans="1:14" ht="59.25" customHeight="1" x14ac:dyDescent="0.15">
      <c r="A30" s="359"/>
      <c r="B30" s="364"/>
      <c r="C30" s="963"/>
      <c r="D30" s="965" t="s">
        <v>287</v>
      </c>
      <c r="E30" s="966"/>
      <c r="F30" s="967"/>
      <c r="G30" s="387" t="s">
        <v>300</v>
      </c>
      <c r="H30" s="388"/>
      <c r="I30" s="387" t="s">
        <v>290</v>
      </c>
      <c r="J30" s="364"/>
      <c r="K30" s="956" t="s">
        <v>375</v>
      </c>
      <c r="L30" s="368"/>
      <c r="M30" s="263"/>
    </row>
    <row r="31" spans="1:14" ht="31.5" customHeight="1" x14ac:dyDescent="0.15">
      <c r="A31" s="359"/>
      <c r="B31" s="364"/>
      <c r="C31" s="964"/>
      <c r="D31" s="965"/>
      <c r="E31" s="957" t="s">
        <v>291</v>
      </c>
      <c r="F31" s="958"/>
      <c r="G31" s="389"/>
      <c r="H31" s="379" t="s">
        <v>292</v>
      </c>
      <c r="I31" s="389"/>
      <c r="J31" s="364"/>
      <c r="K31" s="956"/>
      <c r="L31" s="368"/>
    </row>
    <row r="32" spans="1:14" ht="33" customHeight="1" x14ac:dyDescent="0.15">
      <c r="A32" s="359"/>
      <c r="B32" s="364"/>
      <c r="C32" s="964"/>
      <c r="D32" s="957" t="s">
        <v>504</v>
      </c>
      <c r="E32" s="959"/>
      <c r="F32" s="960"/>
      <c r="G32" s="390"/>
      <c r="H32" s="379" t="s">
        <v>288</v>
      </c>
      <c r="I32" s="389"/>
      <c r="J32" s="364"/>
      <c r="K32" s="956"/>
      <c r="L32" s="368"/>
    </row>
    <row r="33" spans="1:14" ht="57.75" customHeight="1" x14ac:dyDescent="0.15">
      <c r="A33" s="359"/>
      <c r="B33" s="364"/>
      <c r="C33" s="964"/>
      <c r="D33" s="380" t="s">
        <v>289</v>
      </c>
      <c r="E33" s="957" t="s">
        <v>430</v>
      </c>
      <c r="F33" s="958"/>
      <c r="G33" s="961"/>
      <c r="H33" s="961"/>
      <c r="I33" s="961"/>
      <c r="J33" s="364"/>
      <c r="K33" s="956"/>
      <c r="L33" s="368"/>
      <c r="M33" s="358" t="str">
        <f>SUBSTITUTE(SUBSTITUTE(SUBSTITUTE(SUBSTITUTE(SUBSTITUTE(G33,"ｧ","ｱ"),"ｨ","ｲ"),"ｩ","ｳ"),"ｪ","ｴ"),"ｫ","ｵ")</f>
        <v/>
      </c>
      <c r="N33" s="358" t="str">
        <f>SUBSTITUTE(SUBSTITUTE(SUBSTITUTE(SUBSTITUTE(M33,"ｬ","ﾔ"),"ｭ","ﾕ"),"ｮ","ﾖ"),"ｯ","ﾂ")</f>
        <v/>
      </c>
    </row>
    <row r="34" spans="1:14" ht="15" customHeight="1" thickBot="1" x14ac:dyDescent="0.2">
      <c r="A34" s="384"/>
      <c r="B34" s="385"/>
      <c r="C34" s="385"/>
      <c r="D34" s="385"/>
      <c r="E34" s="385"/>
      <c r="F34" s="385"/>
      <c r="G34" s="385"/>
      <c r="H34" s="385"/>
      <c r="I34" s="385"/>
      <c r="J34" s="385"/>
      <c r="K34" s="385"/>
      <c r="L34" s="386"/>
    </row>
    <row r="35" spans="1:14" ht="12" customHeight="1" x14ac:dyDescent="0.15"/>
    <row r="36" spans="1:14" ht="12" customHeight="1" x14ac:dyDescent="0.15">
      <c r="H36" s="150"/>
      <c r="I36" s="150"/>
      <c r="J36" s="150"/>
    </row>
    <row r="37" spans="1:14" ht="12" customHeight="1" x14ac:dyDescent="0.15"/>
    <row r="38" spans="1:14" ht="12" customHeight="1" x14ac:dyDescent="0.15"/>
    <row r="39" spans="1:14" ht="12" customHeight="1" x14ac:dyDescent="0.15"/>
    <row r="40" spans="1:14" ht="12" customHeight="1" x14ac:dyDescent="0.15"/>
    <row r="41" spans="1:14" ht="12" customHeight="1" x14ac:dyDescent="0.15"/>
    <row r="42" spans="1:14" ht="12" customHeight="1" x14ac:dyDescent="0.15"/>
    <row r="43" spans="1:14" ht="12" customHeight="1" x14ac:dyDescent="0.15"/>
    <row r="44" spans="1:14" ht="12" customHeight="1" x14ac:dyDescent="0.15"/>
    <row r="45" spans="1:14" ht="12" customHeight="1" x14ac:dyDescent="0.15"/>
    <row r="46" spans="1:14" ht="12" customHeight="1" x14ac:dyDescent="0.15"/>
    <row r="47" spans="1:14" ht="12" customHeight="1" x14ac:dyDescent="0.15"/>
    <row r="48" spans="1:14"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sheetData>
  <sheetProtection password="CC25" sheet="1" selectLockedCells="1"/>
  <mergeCells count="40">
    <mergeCell ref="D15:G15"/>
    <mergeCell ref="D13:K13"/>
    <mergeCell ref="C7:D7"/>
    <mergeCell ref="C9:G9"/>
    <mergeCell ref="H9:K9"/>
    <mergeCell ref="C10:G10"/>
    <mergeCell ref="H10:K10"/>
    <mergeCell ref="C16:E18"/>
    <mergeCell ref="F16:G16"/>
    <mergeCell ref="H16:K16"/>
    <mergeCell ref="F17:G17"/>
    <mergeCell ref="H17:K17"/>
    <mergeCell ref="F18:G18"/>
    <mergeCell ref="H18:K18"/>
    <mergeCell ref="D26:F26"/>
    <mergeCell ref="E27:F27"/>
    <mergeCell ref="G27:I27"/>
    <mergeCell ref="C19:E21"/>
    <mergeCell ref="F19:G19"/>
    <mergeCell ref="H19:K19"/>
    <mergeCell ref="F20:G20"/>
    <mergeCell ref="H20:K20"/>
    <mergeCell ref="F21:G21"/>
    <mergeCell ref="H21:K21"/>
    <mergeCell ref="C5:K5"/>
    <mergeCell ref="K30:K33"/>
    <mergeCell ref="E31:F31"/>
    <mergeCell ref="D32:F32"/>
    <mergeCell ref="E33:F33"/>
    <mergeCell ref="G33:I33"/>
    <mergeCell ref="K24:K28"/>
    <mergeCell ref="D23:F23"/>
    <mergeCell ref="D29:F29"/>
    <mergeCell ref="C30:C33"/>
    <mergeCell ref="D30:D31"/>
    <mergeCell ref="E30:F30"/>
    <mergeCell ref="C24:C27"/>
    <mergeCell ref="D24:D25"/>
    <mergeCell ref="E24:F24"/>
    <mergeCell ref="E25:F25"/>
  </mergeCells>
  <phoneticPr fontId="19" type="halfwidthKatakana"/>
  <conditionalFormatting sqref="H19:K21">
    <cfRule type="expression" dxfId="1" priority="2">
      <formula>$H$20="委任なし"</formula>
    </cfRule>
  </conditionalFormatting>
  <conditionalFormatting sqref="E30:I30 G31:G32 G33:I33 I31:I32">
    <cfRule type="expression" dxfId="0" priority="1">
      <formula>$C$7=1</formula>
    </cfRule>
  </conditionalFormatting>
  <dataValidations count="8">
    <dataValidation type="list" allowBlank="1" showInputMessage="1" showErrorMessage="1" sqref="C7:D7" xr:uid="{0605EB91-BD2C-4661-B4DE-01D3B902C7FB}">
      <formula1>"1,2"</formula1>
    </dataValidation>
    <dataValidation type="custom" imeMode="halfKatakana" allowBlank="1" showInputMessage="1" showErrorMessage="1" sqref="G33:I33 G27:I27" xr:uid="{00000000-0002-0000-0800-000001000000}">
      <formula1>AND(G27=PHONETIC(G27),LEN(G27)=LENB(G27))</formula1>
    </dataValidation>
    <dataValidation type="textLength" operator="equal" allowBlank="1" showInputMessage="1" showErrorMessage="1" errorTitle="再度入力をお願いします。" error="３桁で入力されておりません。" prompt="３桁で入力してください。" sqref="I25 I31" xr:uid="{00000000-0002-0000-0800-000002000000}">
      <formula1>3</formula1>
    </dataValidation>
    <dataValidation type="textLength" operator="equal" allowBlank="1" showInputMessage="1" showErrorMessage="1" errorTitle="再度入力をお願いします。" error="４桁で入力されておりません。" prompt="４桁で入力してください。" sqref="G25 G31" xr:uid="{00000000-0002-0000-0800-000003000000}">
      <formula1>4</formula1>
    </dataValidation>
    <dataValidation type="textLength" operator="equal" allowBlank="1" showInputMessage="1" showErrorMessage="1" errorTitle="再度入力をお願いします。" error="７桁で入力されておりません。" prompt="７桁で入力してください。" sqref="I26 I32" xr:uid="{00000000-0002-0000-0800-000004000000}">
      <formula1>7</formula1>
    </dataValidation>
    <dataValidation type="list" allowBlank="1" showInputMessage="1" showErrorMessage="1" sqref="G32 G26" xr:uid="{00000000-0002-0000-0800-000005000000}">
      <formula1>"普通,当座"</formula1>
    </dataValidation>
    <dataValidation type="list" allowBlank="1" showInputMessage="1" showErrorMessage="1" sqref="I24 I30" xr:uid="{00000000-0002-0000-0800-000006000000}">
      <formula1>"本店,支店・支所,出張所"</formula1>
    </dataValidation>
    <dataValidation type="list" allowBlank="1" showInputMessage="1" showErrorMessage="1" sqref="G24 G30" xr:uid="{00000000-0002-0000-0800-000007000000}">
      <formula1>"銀行,金庫,組合,その他"</formula1>
    </dataValidation>
  </dataValidations>
  <pageMargins left="0.6692913385826772" right="0.35433070866141736" top="0.59055118110236227" bottom="0.55118110236220474" header="0.51181102362204722" footer="0.35433070866141736"/>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Y2"/>
  <sheetViews>
    <sheetView workbookViewId="0">
      <selection activeCell="Q2" sqref="Q2"/>
    </sheetView>
  </sheetViews>
  <sheetFormatPr defaultRowHeight="13.5" x14ac:dyDescent="0.15"/>
  <cols>
    <col min="17" max="17" width="9" customWidth="1"/>
  </cols>
  <sheetData>
    <row r="1" spans="1:337" x14ac:dyDescent="0.15">
      <c r="A1" t="s">
        <v>209</v>
      </c>
      <c r="B1" t="s">
        <v>390</v>
      </c>
      <c r="C1" t="s">
        <v>391</v>
      </c>
      <c r="D1" t="s">
        <v>392</v>
      </c>
      <c r="E1" t="s">
        <v>393</v>
      </c>
      <c r="F1" t="s">
        <v>394</v>
      </c>
      <c r="G1" t="s">
        <v>395</v>
      </c>
      <c r="H1" t="s">
        <v>396</v>
      </c>
      <c r="I1" t="s">
        <v>397</v>
      </c>
      <c r="J1" t="s">
        <v>398</v>
      </c>
      <c r="K1" t="s">
        <v>399</v>
      </c>
      <c r="L1" t="s">
        <v>400</v>
      </c>
      <c r="M1" t="s">
        <v>401</v>
      </c>
      <c r="N1" t="s">
        <v>403</v>
      </c>
      <c r="O1" t="s">
        <v>402</v>
      </c>
      <c r="P1" t="s">
        <v>408</v>
      </c>
      <c r="Q1" t="s">
        <v>405</v>
      </c>
      <c r="R1" t="s">
        <v>406</v>
      </c>
      <c r="S1" t="s">
        <v>407</v>
      </c>
      <c r="T1" t="s">
        <v>25</v>
      </c>
      <c r="U1" t="s">
        <v>26</v>
      </c>
      <c r="V1" t="s">
        <v>27</v>
      </c>
      <c r="W1" t="s">
        <v>28</v>
      </c>
      <c r="X1" t="s">
        <v>244</v>
      </c>
      <c r="Y1" t="s">
        <v>29</v>
      </c>
      <c r="Z1" t="s">
        <v>30</v>
      </c>
      <c r="AA1" t="s">
        <v>31</v>
      </c>
      <c r="AB1" t="s">
        <v>32</v>
      </c>
      <c r="AC1" t="s">
        <v>245</v>
      </c>
      <c r="AD1" t="s">
        <v>33</v>
      </c>
      <c r="AE1" t="s">
        <v>34</v>
      </c>
      <c r="AF1" t="s">
        <v>35</v>
      </c>
      <c r="AG1" t="s">
        <v>246</v>
      </c>
      <c r="AH1" t="s">
        <v>36</v>
      </c>
      <c r="AI1" t="s">
        <v>247</v>
      </c>
      <c r="AJ1" t="s">
        <v>37</v>
      </c>
      <c r="AK1" t="s">
        <v>38</v>
      </c>
      <c r="AL1" t="s">
        <v>39</v>
      </c>
      <c r="AM1" t="s">
        <v>40</v>
      </c>
      <c r="AN1" t="s">
        <v>41</v>
      </c>
      <c r="AO1" t="s">
        <v>42</v>
      </c>
      <c r="AP1" t="s">
        <v>43</v>
      </c>
      <c r="AQ1" t="s">
        <v>44</v>
      </c>
      <c r="AR1" t="s">
        <v>45</v>
      </c>
      <c r="AS1" t="s">
        <v>46</v>
      </c>
      <c r="AT1" t="s">
        <v>47</v>
      </c>
      <c r="AU1" t="s">
        <v>48</v>
      </c>
      <c r="AV1" t="s">
        <v>49</v>
      </c>
      <c r="AW1" t="s">
        <v>409</v>
      </c>
      <c r="AX1" t="s">
        <v>410</v>
      </c>
      <c r="AY1" t="s">
        <v>411</v>
      </c>
      <c r="AZ1" t="s">
        <v>412</v>
      </c>
      <c r="BA1" t="s">
        <v>56</v>
      </c>
      <c r="BB1" t="s">
        <v>414</v>
      </c>
      <c r="BC1" t="s">
        <v>416</v>
      </c>
      <c r="BD1" t="s">
        <v>415</v>
      </c>
      <c r="BE1" t="s">
        <v>203</v>
      </c>
      <c r="BF1" t="s">
        <v>413</v>
      </c>
      <c r="BG1" t="s">
        <v>259</v>
      </c>
      <c r="BH1" t="s">
        <v>417</v>
      </c>
      <c r="BI1" t="s">
        <v>418</v>
      </c>
      <c r="BJ1" t="s">
        <v>409</v>
      </c>
      <c r="BK1" t="s">
        <v>410</v>
      </c>
      <c r="BL1" t="s">
        <v>411</v>
      </c>
      <c r="BM1" t="s">
        <v>412</v>
      </c>
      <c r="BN1" t="s">
        <v>56</v>
      </c>
      <c r="BO1" t="s">
        <v>414</v>
      </c>
      <c r="BP1" t="s">
        <v>416</v>
      </c>
      <c r="BQ1" t="s">
        <v>415</v>
      </c>
      <c r="BR1" t="s">
        <v>203</v>
      </c>
      <c r="BS1" t="s">
        <v>413</v>
      </c>
      <c r="BT1" t="s">
        <v>259</v>
      </c>
      <c r="BU1" t="s">
        <v>417</v>
      </c>
      <c r="BV1" t="s">
        <v>418</v>
      </c>
      <c r="BW1" t="s">
        <v>409</v>
      </c>
      <c r="BX1" t="s">
        <v>410</v>
      </c>
      <c r="BY1" t="s">
        <v>411</v>
      </c>
      <c r="BZ1" t="s">
        <v>412</v>
      </c>
      <c r="CA1" t="s">
        <v>56</v>
      </c>
      <c r="CB1" t="s">
        <v>414</v>
      </c>
      <c r="CC1" t="s">
        <v>416</v>
      </c>
      <c r="CD1" t="s">
        <v>415</v>
      </c>
      <c r="CE1" t="s">
        <v>203</v>
      </c>
      <c r="CF1" t="s">
        <v>413</v>
      </c>
      <c r="CG1" t="s">
        <v>259</v>
      </c>
      <c r="CH1" t="s">
        <v>417</v>
      </c>
      <c r="CI1" t="s">
        <v>418</v>
      </c>
      <c r="CJ1" t="s">
        <v>409</v>
      </c>
      <c r="CK1" t="s">
        <v>410</v>
      </c>
      <c r="CL1" t="s">
        <v>411</v>
      </c>
      <c r="CM1" t="s">
        <v>412</v>
      </c>
      <c r="CN1" t="s">
        <v>56</v>
      </c>
      <c r="CO1" t="s">
        <v>414</v>
      </c>
      <c r="CP1" t="s">
        <v>416</v>
      </c>
      <c r="CQ1" t="s">
        <v>415</v>
      </c>
      <c r="CR1" t="s">
        <v>203</v>
      </c>
      <c r="CS1" t="s">
        <v>413</v>
      </c>
      <c r="CT1" t="s">
        <v>259</v>
      </c>
      <c r="CU1" t="s">
        <v>417</v>
      </c>
      <c r="CV1" t="s">
        <v>418</v>
      </c>
      <c r="CW1" t="s">
        <v>409</v>
      </c>
      <c r="CX1" t="s">
        <v>410</v>
      </c>
      <c r="CY1" t="s">
        <v>411</v>
      </c>
      <c r="CZ1" t="s">
        <v>412</v>
      </c>
      <c r="DA1" t="s">
        <v>56</v>
      </c>
      <c r="DB1" t="s">
        <v>414</v>
      </c>
      <c r="DC1" t="s">
        <v>416</v>
      </c>
      <c r="DD1" t="s">
        <v>415</v>
      </c>
      <c r="DE1" t="s">
        <v>203</v>
      </c>
      <c r="DF1" t="s">
        <v>413</v>
      </c>
      <c r="DG1" t="s">
        <v>259</v>
      </c>
      <c r="DH1" t="s">
        <v>417</v>
      </c>
      <c r="DI1" t="s">
        <v>418</v>
      </c>
      <c r="DJ1" t="s">
        <v>409</v>
      </c>
      <c r="DK1" t="s">
        <v>410</v>
      </c>
      <c r="DL1" t="s">
        <v>411</v>
      </c>
      <c r="DM1" t="s">
        <v>412</v>
      </c>
      <c r="DN1" t="s">
        <v>56</v>
      </c>
      <c r="DO1" t="s">
        <v>414</v>
      </c>
      <c r="DP1" t="s">
        <v>416</v>
      </c>
      <c r="DQ1" t="s">
        <v>415</v>
      </c>
      <c r="DR1" t="s">
        <v>203</v>
      </c>
      <c r="DS1" t="s">
        <v>413</v>
      </c>
      <c r="DT1" t="s">
        <v>259</v>
      </c>
      <c r="DU1" t="s">
        <v>417</v>
      </c>
      <c r="DV1" t="s">
        <v>418</v>
      </c>
      <c r="DW1" t="s">
        <v>409</v>
      </c>
      <c r="DX1" t="s">
        <v>410</v>
      </c>
      <c r="DY1" t="s">
        <v>411</v>
      </c>
      <c r="DZ1" t="s">
        <v>412</v>
      </c>
      <c r="EA1" t="s">
        <v>56</v>
      </c>
      <c r="EB1" t="s">
        <v>414</v>
      </c>
      <c r="EC1" t="s">
        <v>416</v>
      </c>
      <c r="ED1" t="s">
        <v>415</v>
      </c>
      <c r="EE1" t="s">
        <v>203</v>
      </c>
      <c r="EF1" t="s">
        <v>413</v>
      </c>
      <c r="EG1" t="s">
        <v>259</v>
      </c>
      <c r="EH1" t="s">
        <v>417</v>
      </c>
      <c r="EI1" t="s">
        <v>418</v>
      </c>
      <c r="EJ1" t="s">
        <v>409</v>
      </c>
      <c r="EK1" t="s">
        <v>410</v>
      </c>
      <c r="EL1" t="s">
        <v>411</v>
      </c>
      <c r="EM1" t="s">
        <v>412</v>
      </c>
      <c r="EN1" t="s">
        <v>56</v>
      </c>
      <c r="EO1" t="s">
        <v>414</v>
      </c>
      <c r="EP1" t="s">
        <v>416</v>
      </c>
      <c r="EQ1" t="s">
        <v>415</v>
      </c>
      <c r="ER1" t="s">
        <v>203</v>
      </c>
      <c r="ES1" t="s">
        <v>413</v>
      </c>
      <c r="ET1" t="s">
        <v>259</v>
      </c>
      <c r="EU1" t="s">
        <v>417</v>
      </c>
      <c r="EV1" t="s">
        <v>418</v>
      </c>
      <c r="EW1" t="s">
        <v>409</v>
      </c>
      <c r="EX1" t="s">
        <v>410</v>
      </c>
      <c r="EY1" t="s">
        <v>411</v>
      </c>
      <c r="EZ1" t="s">
        <v>412</v>
      </c>
      <c r="FA1" t="s">
        <v>56</v>
      </c>
      <c r="FB1" t="s">
        <v>414</v>
      </c>
      <c r="FC1" t="s">
        <v>416</v>
      </c>
      <c r="FD1" t="s">
        <v>415</v>
      </c>
      <c r="FE1" t="s">
        <v>203</v>
      </c>
      <c r="FF1" t="s">
        <v>413</v>
      </c>
      <c r="FG1" t="s">
        <v>259</v>
      </c>
      <c r="FH1" t="s">
        <v>417</v>
      </c>
      <c r="FI1" t="s">
        <v>418</v>
      </c>
      <c r="FJ1" t="s">
        <v>409</v>
      </c>
      <c r="FK1" t="s">
        <v>410</v>
      </c>
      <c r="FL1" t="s">
        <v>411</v>
      </c>
      <c r="FM1" t="s">
        <v>412</v>
      </c>
      <c r="FN1" t="s">
        <v>56</v>
      </c>
      <c r="FO1" t="s">
        <v>414</v>
      </c>
      <c r="FP1" t="s">
        <v>416</v>
      </c>
      <c r="FQ1" t="s">
        <v>415</v>
      </c>
      <c r="FR1" t="s">
        <v>203</v>
      </c>
      <c r="FS1" t="s">
        <v>413</v>
      </c>
      <c r="FT1" t="s">
        <v>259</v>
      </c>
      <c r="FU1" t="s">
        <v>417</v>
      </c>
      <c r="FV1" t="s">
        <v>418</v>
      </c>
      <c r="FW1" t="s">
        <v>409</v>
      </c>
      <c r="FX1" t="s">
        <v>410</v>
      </c>
      <c r="FY1" t="s">
        <v>411</v>
      </c>
      <c r="FZ1" t="s">
        <v>412</v>
      </c>
      <c r="GA1" t="s">
        <v>56</v>
      </c>
      <c r="GB1" t="s">
        <v>414</v>
      </c>
      <c r="GC1" t="s">
        <v>416</v>
      </c>
      <c r="GD1" t="s">
        <v>415</v>
      </c>
      <c r="GE1" t="s">
        <v>203</v>
      </c>
      <c r="GF1" t="s">
        <v>413</v>
      </c>
      <c r="GG1" t="s">
        <v>259</v>
      </c>
      <c r="GH1" t="s">
        <v>417</v>
      </c>
      <c r="GI1" t="s">
        <v>418</v>
      </c>
      <c r="GJ1" t="s">
        <v>409</v>
      </c>
      <c r="GK1" t="s">
        <v>410</v>
      </c>
      <c r="GL1" t="s">
        <v>411</v>
      </c>
      <c r="GM1" t="s">
        <v>412</v>
      </c>
      <c r="GN1" t="s">
        <v>56</v>
      </c>
      <c r="GO1" t="s">
        <v>414</v>
      </c>
      <c r="GP1" t="s">
        <v>416</v>
      </c>
      <c r="GQ1" t="s">
        <v>415</v>
      </c>
      <c r="GR1" t="s">
        <v>203</v>
      </c>
      <c r="GS1" t="s">
        <v>413</v>
      </c>
      <c r="GT1" t="s">
        <v>259</v>
      </c>
      <c r="GU1" t="s">
        <v>417</v>
      </c>
      <c r="GV1" t="s">
        <v>418</v>
      </c>
      <c r="GW1" t="s">
        <v>409</v>
      </c>
      <c r="GX1" t="s">
        <v>410</v>
      </c>
      <c r="GY1" t="s">
        <v>411</v>
      </c>
      <c r="GZ1" t="s">
        <v>412</v>
      </c>
      <c r="HA1" t="s">
        <v>56</v>
      </c>
      <c r="HB1" t="s">
        <v>414</v>
      </c>
      <c r="HC1" t="s">
        <v>416</v>
      </c>
      <c r="HD1" t="s">
        <v>415</v>
      </c>
      <c r="HE1" t="s">
        <v>203</v>
      </c>
      <c r="HF1" t="s">
        <v>413</v>
      </c>
      <c r="HG1" t="s">
        <v>259</v>
      </c>
      <c r="HH1" t="s">
        <v>417</v>
      </c>
      <c r="HI1" t="s">
        <v>418</v>
      </c>
      <c r="HJ1" t="s">
        <v>409</v>
      </c>
      <c r="HK1" t="s">
        <v>410</v>
      </c>
      <c r="HL1" t="s">
        <v>411</v>
      </c>
      <c r="HM1" t="s">
        <v>412</v>
      </c>
      <c r="HN1" t="s">
        <v>56</v>
      </c>
      <c r="HO1" t="s">
        <v>414</v>
      </c>
      <c r="HP1" t="s">
        <v>416</v>
      </c>
      <c r="HQ1" t="s">
        <v>415</v>
      </c>
      <c r="HR1" t="s">
        <v>203</v>
      </c>
      <c r="HS1" t="s">
        <v>413</v>
      </c>
      <c r="HT1" t="s">
        <v>259</v>
      </c>
      <c r="HU1" t="s">
        <v>417</v>
      </c>
      <c r="HV1" t="s">
        <v>418</v>
      </c>
      <c r="HW1" t="s">
        <v>409</v>
      </c>
      <c r="HX1" t="s">
        <v>410</v>
      </c>
      <c r="HY1" t="s">
        <v>411</v>
      </c>
      <c r="HZ1" t="s">
        <v>412</v>
      </c>
      <c r="IA1" t="s">
        <v>56</v>
      </c>
      <c r="IB1" t="s">
        <v>414</v>
      </c>
      <c r="IC1" t="s">
        <v>416</v>
      </c>
      <c r="ID1" t="s">
        <v>415</v>
      </c>
      <c r="IE1" t="s">
        <v>203</v>
      </c>
      <c r="IF1" t="s">
        <v>413</v>
      </c>
      <c r="IG1" t="s">
        <v>259</v>
      </c>
      <c r="IH1" t="s">
        <v>417</v>
      </c>
      <c r="II1" t="s">
        <v>418</v>
      </c>
      <c r="IJ1" t="s">
        <v>409</v>
      </c>
      <c r="IK1" t="s">
        <v>410</v>
      </c>
      <c r="IL1" t="s">
        <v>411</v>
      </c>
      <c r="IM1" t="s">
        <v>412</v>
      </c>
      <c r="IN1" t="s">
        <v>56</v>
      </c>
      <c r="IO1" t="s">
        <v>414</v>
      </c>
      <c r="IP1" t="s">
        <v>416</v>
      </c>
      <c r="IQ1" t="s">
        <v>415</v>
      </c>
      <c r="IR1" t="s">
        <v>203</v>
      </c>
      <c r="IS1" t="s">
        <v>413</v>
      </c>
      <c r="IT1" t="s">
        <v>259</v>
      </c>
      <c r="IU1" t="s">
        <v>417</v>
      </c>
      <c r="IV1" t="s">
        <v>418</v>
      </c>
      <c r="IW1" t="s">
        <v>409</v>
      </c>
      <c r="IX1" t="s">
        <v>410</v>
      </c>
      <c r="IY1" t="s">
        <v>411</v>
      </c>
      <c r="IZ1" t="s">
        <v>412</v>
      </c>
      <c r="JA1" t="s">
        <v>56</v>
      </c>
      <c r="JB1" t="s">
        <v>414</v>
      </c>
      <c r="JC1" t="s">
        <v>416</v>
      </c>
      <c r="JD1" t="s">
        <v>415</v>
      </c>
      <c r="JE1" t="s">
        <v>203</v>
      </c>
      <c r="JF1" t="s">
        <v>413</v>
      </c>
      <c r="JG1" t="s">
        <v>259</v>
      </c>
      <c r="JH1" t="s">
        <v>417</v>
      </c>
      <c r="JI1" t="s">
        <v>418</v>
      </c>
      <c r="JJ1" t="s">
        <v>409</v>
      </c>
      <c r="JK1" t="s">
        <v>410</v>
      </c>
      <c r="JL1" t="s">
        <v>411</v>
      </c>
      <c r="JM1" t="s">
        <v>412</v>
      </c>
      <c r="JN1" t="s">
        <v>56</v>
      </c>
      <c r="JO1" t="s">
        <v>414</v>
      </c>
      <c r="JP1" t="s">
        <v>416</v>
      </c>
      <c r="JQ1" t="s">
        <v>415</v>
      </c>
      <c r="JR1" t="s">
        <v>203</v>
      </c>
      <c r="JS1" t="s">
        <v>413</v>
      </c>
      <c r="JT1" t="s">
        <v>259</v>
      </c>
      <c r="JU1" t="s">
        <v>417</v>
      </c>
      <c r="JV1" t="s">
        <v>418</v>
      </c>
      <c r="JW1" t="s">
        <v>409</v>
      </c>
      <c r="JX1" t="s">
        <v>410</v>
      </c>
      <c r="JY1" t="s">
        <v>411</v>
      </c>
      <c r="JZ1" t="s">
        <v>412</v>
      </c>
      <c r="KA1" t="s">
        <v>56</v>
      </c>
      <c r="KB1" t="s">
        <v>414</v>
      </c>
      <c r="KC1" t="s">
        <v>416</v>
      </c>
      <c r="KD1" t="s">
        <v>415</v>
      </c>
      <c r="KE1" t="s">
        <v>203</v>
      </c>
      <c r="KF1" t="s">
        <v>413</v>
      </c>
      <c r="KG1" t="s">
        <v>259</v>
      </c>
      <c r="KH1" t="s">
        <v>417</v>
      </c>
      <c r="KI1" t="s">
        <v>418</v>
      </c>
      <c r="KJ1" t="s">
        <v>438</v>
      </c>
      <c r="KK1" t="s">
        <v>449</v>
      </c>
      <c r="KL1" t="s">
        <v>297</v>
      </c>
      <c r="KM1" t="s">
        <v>450</v>
      </c>
      <c r="KN1" t="s">
        <v>451</v>
      </c>
      <c r="KO1" t="s">
        <v>452</v>
      </c>
      <c r="KP1" t="s">
        <v>453</v>
      </c>
      <c r="KQ1" t="s">
        <v>454</v>
      </c>
      <c r="KR1" t="s">
        <v>455</v>
      </c>
      <c r="KS1" t="s">
        <v>456</v>
      </c>
      <c r="KT1" t="s">
        <v>457</v>
      </c>
      <c r="KU1" t="s">
        <v>458</v>
      </c>
      <c r="KV1" t="s">
        <v>459</v>
      </c>
      <c r="KW1" t="s">
        <v>460</v>
      </c>
      <c r="KX1" t="s">
        <v>461</v>
      </c>
      <c r="KY1" t="s">
        <v>462</v>
      </c>
      <c r="KZ1" t="s">
        <v>463</v>
      </c>
      <c r="LA1" t="s">
        <v>464</v>
      </c>
      <c r="LB1" t="s">
        <v>465</v>
      </c>
      <c r="LC1" t="s">
        <v>466</v>
      </c>
      <c r="LD1" t="s">
        <v>467</v>
      </c>
      <c r="LE1" t="s">
        <v>297</v>
      </c>
      <c r="LF1" t="s">
        <v>450</v>
      </c>
      <c r="LG1" t="s">
        <v>451</v>
      </c>
      <c r="LH1" t="s">
        <v>452</v>
      </c>
      <c r="LI1" t="s">
        <v>453</v>
      </c>
      <c r="LJ1" t="s">
        <v>454</v>
      </c>
      <c r="LK1" t="s">
        <v>455</v>
      </c>
      <c r="LL1" t="s">
        <v>456</v>
      </c>
      <c r="LM1" t="s">
        <v>457</v>
      </c>
      <c r="LN1" t="s">
        <v>458</v>
      </c>
      <c r="LO1" t="s">
        <v>459</v>
      </c>
      <c r="LP1" t="s">
        <v>460</v>
      </c>
      <c r="LQ1" t="s">
        <v>461</v>
      </c>
      <c r="LR1" t="s">
        <v>462</v>
      </c>
      <c r="LS1" t="s">
        <v>463</v>
      </c>
      <c r="LT1" t="s">
        <v>464</v>
      </c>
      <c r="LU1" t="s">
        <v>465</v>
      </c>
      <c r="LV1" t="s">
        <v>466</v>
      </c>
      <c r="LW1" t="s">
        <v>467</v>
      </c>
      <c r="LX1" t="s">
        <v>492</v>
      </c>
      <c r="LY1" t="s">
        <v>493</v>
      </c>
    </row>
    <row r="2" spans="1:337" x14ac:dyDescent="0.15">
      <c r="A2" t="str">
        <f>IF('様式1-1-1'!P3="","",'様式1-1-1'!P3)</f>
        <v/>
      </c>
      <c r="B2" t="str">
        <f>DBCS(IF('様式1-1-1'!E23="委任なし",LEFT('様式1-1-1'!F12,20),LEFT('様式1-1-1'!F31,20)))</f>
        <v/>
      </c>
      <c r="C2" t="str">
        <f>DBCS(IF('様式1-1-1'!E23="委任なし",MID('様式1-1-1'!F12,21,20),MID('様式1-1-1'!F31,21,20)))</f>
        <v/>
      </c>
      <c r="D2" s="4" t="str">
        <f>DBCS(IF('様式1-1-1'!E23="委任なし",LEFT('様式1-1-1'!F11,40),LEFT('様式1-1-1'!F30,40)))</f>
        <v/>
      </c>
      <c r="E2" t="str">
        <f>DBCS(IF('様式1-1-1'!E23="委任なし",LEFT('様式1-1-1'!F18,20),LEFT('様式1-1-1'!F36,20)))</f>
        <v/>
      </c>
      <c r="F2" t="str">
        <f>DBCS(IF('様式1-1-1'!E23="委任なし",LEFT('様式1-1-1'!F20,20),LEFT('様式1-1-1'!F38,20)))</f>
        <v/>
      </c>
      <c r="G2" t="str">
        <f>DBCS(IF('様式1-1-1'!E23="委任なし",LEFT('様式1-1-1'!F19,20),LEFT('様式1-1-1'!F37,20)))</f>
        <v/>
      </c>
      <c r="H2" t="str">
        <f>ASC(IF('様式1-1-1'!E23="委任なし",LEFT('様式1-1-1'!F14,7),LEFT('様式1-1-1'!F33,7)))</f>
        <v/>
      </c>
      <c r="I2" t="str">
        <f>DBCS(IF('様式1-1-1'!E23="委任なし",LEFT('様式1-1-1'!F15,20),LEFT('様式1-1-1'!F34,20)))</f>
        <v/>
      </c>
      <c r="J2" t="str">
        <f>DBCS(IF('様式1-1-1'!E23="委任なし",MID('様式1-1-1'!F15,21,20),MID('様式1-1-1'!F34,21,20)))</f>
        <v/>
      </c>
      <c r="K2" t="str">
        <f>ASC('様式1-1-1'!F46)</f>
        <v/>
      </c>
      <c r="L2" t="str">
        <f>ASC('様式1-1-1'!F47)</f>
        <v/>
      </c>
      <c r="N2" t="str">
        <f>TEXT(IF('様式1-1-3'!BI3="",'様式1-1-3'!AI3,'様式1-1-3'!BI3), "00")</f>
        <v>00</v>
      </c>
      <c r="O2" t="str">
        <f>TEXT(IF('様式1-1-3'!BI3="",'様式1-1-3'!AN3,'様式1-1-3'!BN3), "000000")</f>
        <v>000000</v>
      </c>
      <c r="P2" t="str">
        <f>TEXT('様式1-1-3'!R11,("00"))&amp;TEXT('様式1-1-3'!U11,("00"))&amp;TEXT('様式1-1-3'!X11,("00"))</f>
        <v>000000</v>
      </c>
      <c r="Q2" t="str">
        <f>ASC('様式1-1-3'!AH11)</f>
        <v/>
      </c>
      <c r="R2" t="str">
        <f>ASC('様式1-1-3'!AP11)</f>
        <v/>
      </c>
      <c r="S2" t="str">
        <f>ASC('様式1-1-3'!AX11)</f>
        <v/>
      </c>
      <c r="T2" t="str">
        <f>IF('様式1-1-3'!P7="","",'様式1-1-3'!P7)</f>
        <v/>
      </c>
      <c r="U2" t="str">
        <f>IF('様式1-1-3'!R7="","",'様式1-1-3'!R7)</f>
        <v/>
      </c>
      <c r="V2" t="str">
        <f>IF('様式1-1-3'!T7="","",'様式1-1-3'!T7)</f>
        <v/>
      </c>
      <c r="W2" t="str">
        <f>IF('様式1-1-3'!V7="","",'様式1-1-3'!V7)</f>
        <v/>
      </c>
      <c r="X2" t="str">
        <f>IF('様式1-1-3'!X7="","",'様式1-1-3'!X7)</f>
        <v/>
      </c>
      <c r="Y2" t="str">
        <f>IF('様式1-1-3'!Z7="","",'様式1-1-3'!Z7)</f>
        <v/>
      </c>
      <c r="Z2" t="str">
        <f>IF('様式1-1-3'!AB7="","",'様式1-1-3'!AB7)</f>
        <v/>
      </c>
      <c r="AA2" t="str">
        <f>IF('様式1-1-3'!AD7="","",'様式1-1-3'!AD7)</f>
        <v/>
      </c>
      <c r="AB2" t="str">
        <f>IF('様式1-1-3'!AF7="","",'様式1-1-3'!AF7)</f>
        <v/>
      </c>
      <c r="AC2" t="str">
        <f>IF('様式1-1-3'!AH7="","",'様式1-1-3'!AH7)</f>
        <v/>
      </c>
      <c r="AD2" t="str">
        <f>IF('様式1-1-3'!AJ7="","",'様式1-1-3'!AJ7)</f>
        <v/>
      </c>
      <c r="AE2" t="str">
        <f>IF('様式1-1-3'!AL7="","",'様式1-1-3'!AL7)</f>
        <v/>
      </c>
      <c r="AF2" t="str">
        <f>IF('様式1-1-3'!AN7="","",'様式1-1-3'!AN7)</f>
        <v/>
      </c>
      <c r="AG2" t="str">
        <f>IF('様式1-1-3'!AP7="","",'様式1-1-3'!AP7)</f>
        <v/>
      </c>
      <c r="AH2" t="str">
        <f>IF('様式1-1-3'!AR7="","",'様式1-1-3'!AR7)</f>
        <v/>
      </c>
      <c r="AI2" t="str">
        <f>IF('様式1-1-3'!AT7="","",'様式1-1-3'!AT7)</f>
        <v/>
      </c>
      <c r="AJ2" t="str">
        <f>IF('様式1-1-3'!AV7="","",'様式1-1-3'!AV7)</f>
        <v/>
      </c>
      <c r="AK2" t="str">
        <f>IF('様式1-1-3'!AX7="","",'様式1-1-3'!AX7)</f>
        <v/>
      </c>
      <c r="AL2" t="str">
        <f>IF('様式1-1-3'!AZ7="","",'様式1-1-3'!AZ7)</f>
        <v/>
      </c>
      <c r="AM2" t="str">
        <f>IF('様式1-1-3'!BB7="","",'様式1-1-3'!BB7)</f>
        <v/>
      </c>
      <c r="AN2" t="str">
        <f>IF('様式1-1-3'!BD7="","",'様式1-1-3'!BD7)</f>
        <v/>
      </c>
      <c r="AO2" t="str">
        <f>IF('様式1-1-3'!BF7="","",'様式1-1-3'!BF7)</f>
        <v/>
      </c>
      <c r="AP2" t="str">
        <f>IF('様式1-1-3'!BH7="","",'様式1-1-3'!BH7)</f>
        <v/>
      </c>
      <c r="AQ2" t="str">
        <f>IF('様式1-1-3'!BJ7="","",'様式1-1-3'!BJ7)</f>
        <v/>
      </c>
      <c r="AR2" t="str">
        <f>IF('様式1-1-3'!BL7="","",'様式1-1-3'!BL7)</f>
        <v/>
      </c>
      <c r="AS2" t="str">
        <f>IF('様式1-1-3'!BN7="","",'様式1-1-3'!BN7)</f>
        <v/>
      </c>
      <c r="AT2" t="str">
        <f>IF('様式1-1-3'!BP7="","",'様式1-1-3'!BP7)</f>
        <v/>
      </c>
      <c r="AU2" t="str">
        <f>IF('様式1-1-3'!BR7="","",'様式1-1-3'!BR7)</f>
        <v/>
      </c>
      <c r="AV2" t="str">
        <f>IF('様式1-1-3'!BT7="","",'様式1-1-3'!BT7)</f>
        <v/>
      </c>
      <c r="AW2" t="str">
        <f>IF('様式1-1-3'!$B$17='様式1-1-3'!$A$17,"",'様式1-1-3'!$A$17)</f>
        <v/>
      </c>
      <c r="AX2" t="str">
        <f>IF('様式1-1-3'!$B$17='様式1-1-3'!$A$17,"",0)</f>
        <v/>
      </c>
      <c r="AY2" t="str">
        <f>IF('様式1-1-3'!$B$17='様式1-1-3'!$A$17,"",IF(COUNTIF('様式1-1-3'!$BV$16:$BV$18,'様式1-1-3'!$A$17)=0,"",VLOOKUP('様式1-1-3'!$A$17,'様式1-1-3'!$BV$16:$BW$18,2,0)))</f>
        <v/>
      </c>
      <c r="AZ2" t="str">
        <f>IF('様式1-1-3'!$B$17='様式1-1-3'!$A$17,"",'様式1-1-3'!$N$17)</f>
        <v/>
      </c>
      <c r="BA2" t="str">
        <f>IF('様式1-1-3'!$B$17='様式1-1-3'!$A$17,"",'様式1-1-3'!$AD$17)</f>
        <v/>
      </c>
      <c r="BB2" t="str">
        <f>IF('様式1-1-3'!$B$17='様式1-1-3'!$A$17,"",'様式1-1-3'!$AT$17)</f>
        <v/>
      </c>
      <c r="BC2" t="str">
        <f>IF('様式1-1-3'!$B$17='様式1-1-3'!$A$17,"",'様式1-1-3'!$AH$17)</f>
        <v/>
      </c>
      <c r="BD2" t="str">
        <f>IF('様式1-1-3'!$B$17='様式1-1-3'!$A$17,"",'様式1-1-3'!$AX$17)</f>
        <v/>
      </c>
      <c r="BE2" t="str">
        <f>AZ2</f>
        <v/>
      </c>
      <c r="BF2" t="str">
        <f>IF('様式1-1-3'!$B$17='様式1-1-3'!$A$17,"",'様式1-1-3'!$AP$17)</f>
        <v/>
      </c>
      <c r="BG2" t="str">
        <f>IF('様式1-1-3'!$B$17='様式1-1-3'!$A$17,"",'様式1-1-3'!$AL$17)</f>
        <v/>
      </c>
      <c r="BH2" t="str">
        <f>IF('様式1-1-3'!$B$17='様式1-1-3'!$A$17,"",'様式1-1-3'!$V$17)</f>
        <v/>
      </c>
      <c r="BI2" t="str">
        <f>IF(AY2="","",VLOOKUP(AY2,'様式1-1-3'!$BW$16:$BX$18,2,0))</f>
        <v/>
      </c>
      <c r="BJ2" t="str">
        <f>IF('様式1-1-3'!$B$18='様式1-1-3'!$A$18,"",'様式1-1-3'!$A$18)</f>
        <v/>
      </c>
      <c r="BK2" t="str">
        <f>IF('様式1-1-3'!$B$18='様式1-1-3'!$A$18,"",0)</f>
        <v/>
      </c>
      <c r="BL2" t="str">
        <f>IF('様式1-1-3'!$B$18='様式1-1-3'!$A$18,"",IF(COUNTIF('様式1-1-3'!$BV$16:$BV$18,'様式1-1-3'!$A$18)=0,"",VLOOKUP('様式1-1-3'!$A$18,'様式1-1-3'!$BV$16:$BW$18,2,0)))</f>
        <v/>
      </c>
      <c r="BM2" t="str">
        <f>IF('様式1-1-3'!$B$18='様式1-1-3'!$A$18,"",'様式1-1-3'!$N$18)</f>
        <v/>
      </c>
      <c r="BN2" t="str">
        <f>IF('様式1-1-3'!$B$18='様式1-1-3'!$A$18,"",'様式1-1-3'!$AD$18)</f>
        <v/>
      </c>
      <c r="BO2" t="str">
        <f>IF('様式1-1-3'!$B$18='様式1-1-3'!$A$18,"",'様式1-1-3'!$AT$18)</f>
        <v/>
      </c>
      <c r="BP2" t="str">
        <f>IF('様式1-1-3'!$B$18='様式1-1-3'!$A$18,"",'様式1-1-3'!$AH$18)</f>
        <v/>
      </c>
      <c r="BQ2" t="str">
        <f>IF('様式1-1-3'!$B$18='様式1-1-3'!$A$18,"",'様式1-1-3'!$AX$18)</f>
        <v/>
      </c>
      <c r="BR2" t="str">
        <f>BM2</f>
        <v/>
      </c>
      <c r="BS2" t="str">
        <f>IF('様式1-1-3'!$B$18='様式1-1-3'!$A$18,"",'様式1-1-3'!$AP$18)</f>
        <v/>
      </c>
      <c r="BT2" t="str">
        <f>IF('様式1-1-3'!$B$18='様式1-1-3'!$A$18,"",'様式1-1-3'!$AL$18)</f>
        <v/>
      </c>
      <c r="BU2" t="str">
        <f>IF('様式1-1-3'!$B$18='様式1-1-3'!$A$18,"",'様式1-1-3'!$V$18)</f>
        <v/>
      </c>
      <c r="BV2" t="str">
        <f>IF(BL2="","",VLOOKUP(BL2,'様式1-1-3'!$BW$16:$BX$18,2,0))</f>
        <v/>
      </c>
      <c r="BW2" t="str">
        <f>IF('様式1-1-3'!$B$19='様式1-1-3'!$A$19,"",'様式1-1-3'!$A$19)</f>
        <v/>
      </c>
      <c r="BX2" t="str">
        <f>IF('様式1-1-3'!$B$19='様式1-1-3'!$A$19,"",0)</f>
        <v/>
      </c>
      <c r="BY2" t="str">
        <f>IF('様式1-1-3'!$B$19='様式1-1-3'!$A$19,"",IF(COUNTIF('様式1-1-3'!$BV$16:$BV$18,'様式1-1-3'!$A$19)=0,"",VLOOKUP('様式1-1-3'!$A$19,'様式1-1-3'!$BV$16:$BW$18,2,0)))</f>
        <v/>
      </c>
      <c r="BZ2" t="str">
        <f>IF('様式1-1-3'!$B$19='様式1-1-3'!$A$19,"",'様式1-1-3'!$N$19)</f>
        <v/>
      </c>
      <c r="CA2" t="str">
        <f>IF('様式1-1-3'!$B$19='様式1-1-3'!$A$19,"",'様式1-1-3'!$AD$19)</f>
        <v/>
      </c>
      <c r="CB2" t="str">
        <f>IF('様式1-1-3'!$B$19='様式1-1-3'!$A$19,"",'様式1-1-3'!$AT$19)</f>
        <v/>
      </c>
      <c r="CC2" t="str">
        <f>IF('様式1-1-3'!$B$19='様式1-1-3'!$A$19,"",'様式1-1-3'!$AH$19)</f>
        <v/>
      </c>
      <c r="CD2" t="str">
        <f>IF('様式1-1-3'!$B$19='様式1-1-3'!$A$19,"",'様式1-1-3'!$AX$19)</f>
        <v/>
      </c>
      <c r="CE2" t="str">
        <f>BZ2</f>
        <v/>
      </c>
      <c r="CF2" t="str">
        <f>IF('様式1-1-3'!$B$19='様式1-1-3'!$A$19,"",'様式1-1-3'!$AP$19)</f>
        <v/>
      </c>
      <c r="CG2" t="str">
        <f>IF('様式1-1-3'!$B$19='様式1-1-3'!$A$19,"",'様式1-1-3'!$AL$19)</f>
        <v/>
      </c>
      <c r="CH2" t="str">
        <f>IF('様式1-1-3'!$B$19='様式1-1-3'!$A$19,"",'様式1-1-3'!$V$19)</f>
        <v/>
      </c>
      <c r="CI2" t="str">
        <f>IF(BY2="","",VLOOKUP(BY2,'様式1-1-3'!$BW$16:$BX$18,2,0))</f>
        <v/>
      </c>
      <c r="CJ2" t="str">
        <f>IF('様式1-1-3'!$B$20='様式1-1-3'!$A$20,"",'様式1-1-3'!$A$20)</f>
        <v/>
      </c>
      <c r="CK2" t="str">
        <f>IF('様式1-1-3'!$B$20='様式1-1-3'!$A$20,"",0)</f>
        <v/>
      </c>
      <c r="CL2" t="str">
        <f>IF('様式1-1-3'!$B$20='様式1-1-3'!$A$20,"",IF(COUNTIF('様式1-1-3'!$BV$16:$BV$18,'様式1-1-3'!$A$20)=0,"",VLOOKUP('様式1-1-3'!$A$20,'様式1-1-3'!$BV$16:$BW$18,2,0)))</f>
        <v/>
      </c>
      <c r="CM2" t="str">
        <f>IF('様式1-1-3'!$B$20='様式1-1-3'!$A$20,"",'様式1-1-3'!$N$20)</f>
        <v/>
      </c>
      <c r="CN2" t="str">
        <f>IF('様式1-1-3'!$B$20='様式1-1-3'!$A$20,"",'様式1-1-3'!$AD$20)</f>
        <v/>
      </c>
      <c r="CO2" t="str">
        <f>IF('様式1-1-3'!$B$20='様式1-1-3'!$A$20,"",'様式1-1-3'!$AT$20)</f>
        <v/>
      </c>
      <c r="CP2" t="str">
        <f>IF('様式1-1-3'!$B$20='様式1-1-3'!$A$20,"",'様式1-1-3'!$AH$20)</f>
        <v/>
      </c>
      <c r="CQ2" t="str">
        <f>IF('様式1-1-3'!$B$20='様式1-1-3'!$A$20,"",'様式1-1-3'!$AX$20)</f>
        <v/>
      </c>
      <c r="CR2" t="str">
        <f>CM2</f>
        <v/>
      </c>
      <c r="CS2" t="str">
        <f>IF('様式1-1-3'!$B$20='様式1-1-3'!$A$20,"",'様式1-1-3'!$AP$20)</f>
        <v/>
      </c>
      <c r="CT2" t="str">
        <f>IF('様式1-1-3'!$B$20='様式1-1-3'!$A$20,"",'様式1-1-3'!$AL$20)</f>
        <v/>
      </c>
      <c r="CU2" t="str">
        <f>IF('様式1-1-3'!$B$20='様式1-1-3'!$A$20,"",'様式1-1-3'!$V$20)</f>
        <v/>
      </c>
      <c r="CV2" t="str">
        <f>IF(CL2="","",VLOOKUP(CL2,'様式1-1-3'!$BW$16:$BX$18,2,0))</f>
        <v/>
      </c>
      <c r="CW2" t="str">
        <f>IF('様式1-1-3'!$B$21='様式1-1-3'!$A$21,"",'様式1-1-3'!$A$21)</f>
        <v/>
      </c>
      <c r="CX2" t="str">
        <f>IF('様式1-1-3'!$B$21='様式1-1-3'!$A$21,"",0)</f>
        <v/>
      </c>
      <c r="CY2" t="str">
        <f>IF('様式1-1-3'!$B$21='様式1-1-3'!$A$21,"",IF(COUNTIF('様式1-1-3'!$BV$16:$BV$18,'様式1-1-3'!$A$21)=0,"",VLOOKUP('様式1-1-3'!$A$21,'様式1-1-3'!$BV$16:$BW$18,2,0)))</f>
        <v/>
      </c>
      <c r="CZ2" t="str">
        <f>IF('様式1-1-3'!$B$21='様式1-1-3'!$A$21,"",'様式1-1-3'!$N$21)</f>
        <v/>
      </c>
      <c r="DA2" t="str">
        <f>IF('様式1-1-3'!$B$21='様式1-1-3'!$A$21,"",'様式1-1-3'!$AD$21)</f>
        <v/>
      </c>
      <c r="DB2" t="str">
        <f>IF('様式1-1-3'!$B$21='様式1-1-3'!$A$21,"",'様式1-1-3'!$AT$21)</f>
        <v/>
      </c>
      <c r="DC2" t="str">
        <f>IF('様式1-1-3'!$B$21='様式1-1-3'!$A$21,"",'様式1-1-3'!$AH$21)</f>
        <v/>
      </c>
      <c r="DD2" t="str">
        <f>IF('様式1-1-3'!$B$21='様式1-1-3'!$A$21,"",'様式1-1-3'!$AX$21)</f>
        <v/>
      </c>
      <c r="DE2" t="str">
        <f>CZ2</f>
        <v/>
      </c>
      <c r="DF2" t="str">
        <f>IF('様式1-1-3'!$B$21='様式1-1-3'!$A$21,"",'様式1-1-3'!$AP$21)</f>
        <v/>
      </c>
      <c r="DG2" t="str">
        <f>IF('様式1-1-3'!$B$21='様式1-1-3'!$A$21,"",'様式1-1-3'!$AL$21)</f>
        <v/>
      </c>
      <c r="DH2" t="str">
        <f>IF('様式1-1-3'!$B$21='様式1-1-3'!$A$21,"",'様式1-1-3'!$V$21)</f>
        <v/>
      </c>
      <c r="DI2" t="str">
        <f>IF(CY2="","",VLOOKUP(CY2,'様式1-1-3'!$BW$16:$BX$18,2,0))</f>
        <v/>
      </c>
      <c r="DJ2" t="str">
        <f>IF('様式1-1-3'!$B$22='様式1-1-3'!$A$22,"",'様式1-1-3'!$A$22)</f>
        <v/>
      </c>
      <c r="DK2" t="str">
        <f>IF('様式1-1-3'!$B$22='様式1-1-3'!$A$22,"",0)</f>
        <v/>
      </c>
      <c r="DL2" t="str">
        <f>IF('様式1-1-3'!$B$22='様式1-1-3'!$A$22,"",IF(COUNTIF('様式1-1-3'!$BV$16:$BV$18,'様式1-1-3'!$A$22)=0,"",VLOOKUP('様式1-1-3'!$A$22,'様式1-1-3'!$BV$16:$BW$18,2,0)))</f>
        <v/>
      </c>
      <c r="DM2" t="str">
        <f>IF('様式1-1-3'!$B$22='様式1-1-3'!$A$22,"",'様式1-1-3'!$N$22)</f>
        <v/>
      </c>
      <c r="DN2" t="str">
        <f>IF('様式1-1-3'!$B$22='様式1-1-3'!$A$22,"",'様式1-1-3'!$AD$22)</f>
        <v/>
      </c>
      <c r="DO2" t="str">
        <f>IF('様式1-1-3'!$B$22='様式1-1-3'!$A$22,"",'様式1-1-3'!$AT$22)</f>
        <v/>
      </c>
      <c r="DP2" t="str">
        <f>IF('様式1-1-3'!$B$22='様式1-1-3'!$A$22,"",'様式1-1-3'!$AH$22)</f>
        <v/>
      </c>
      <c r="DQ2" t="str">
        <f>IF('様式1-1-3'!$B$22='様式1-1-3'!$A$22,"",'様式1-1-3'!$AX$22)</f>
        <v/>
      </c>
      <c r="DR2" t="str">
        <f>DM2</f>
        <v/>
      </c>
      <c r="DS2" t="str">
        <f>IF('様式1-1-3'!$B$22='様式1-1-3'!$A$22,"",'様式1-1-3'!$AP$22)</f>
        <v/>
      </c>
      <c r="DT2" t="str">
        <f>IF('様式1-1-3'!$B$22='様式1-1-3'!$A$22,"",'様式1-1-3'!$AL$22)</f>
        <v/>
      </c>
      <c r="DU2" t="str">
        <f>IF('様式1-1-3'!$B$22='様式1-1-3'!$A$22,"",'様式1-1-3'!$V$22)</f>
        <v/>
      </c>
      <c r="DV2" t="str">
        <f>IF(DL2="","",VLOOKUP(DL2,'様式1-1-3'!$BW$16:$BX$18,2,0))</f>
        <v/>
      </c>
      <c r="DW2" t="str">
        <f>IF('様式1-1-3'!$B$23='様式1-1-3'!$A$23,"",'様式1-1-3'!$A$23)</f>
        <v/>
      </c>
      <c r="DX2" t="str">
        <f>IF('様式1-1-3'!$B$23='様式1-1-3'!$A$23,"",0)</f>
        <v/>
      </c>
      <c r="DY2" t="str">
        <f>IF('様式1-1-3'!$B$23='様式1-1-3'!$A$23,"",IF(COUNTIF('様式1-1-3'!$BV$16:$BV$18,'様式1-1-3'!$A$23)=0,"",VLOOKUP('様式1-1-3'!$A$23,'様式1-1-3'!$BV$16:$BW$18,2,0)))</f>
        <v/>
      </c>
      <c r="DZ2" t="str">
        <f>IF('様式1-1-3'!$B$23='様式1-1-3'!$A$23,"",'様式1-1-3'!$N$23)</f>
        <v/>
      </c>
      <c r="EA2" t="str">
        <f>IF('様式1-1-3'!$B$23='様式1-1-3'!$A$23,"",'様式1-1-3'!$AD$23)</f>
        <v/>
      </c>
      <c r="EB2" t="str">
        <f>IF('様式1-1-3'!$B$23='様式1-1-3'!$A$23,"",'様式1-1-3'!$AT$23)</f>
        <v/>
      </c>
      <c r="EC2" t="str">
        <f>IF('様式1-1-3'!$B$23='様式1-1-3'!$A$23,"",'様式1-1-3'!$AH$23)</f>
        <v/>
      </c>
      <c r="ED2" t="str">
        <f>IF('様式1-1-3'!$B$23='様式1-1-3'!$A$23,"",'様式1-1-3'!$AX$23)</f>
        <v/>
      </c>
      <c r="EE2" t="str">
        <f>DZ2</f>
        <v/>
      </c>
      <c r="EF2" t="str">
        <f>IF('様式1-1-3'!$B$23='様式1-1-3'!$A$23,"",'様式1-1-3'!$AP$23)</f>
        <v/>
      </c>
      <c r="EG2" t="str">
        <f>IF('様式1-1-3'!$B$23='様式1-1-3'!$A$23,"",'様式1-1-3'!$AL$23)</f>
        <v/>
      </c>
      <c r="EH2" t="str">
        <f>IF('様式1-1-3'!$B$23='様式1-1-3'!$A$23,"",'様式1-1-3'!$V$23)</f>
        <v/>
      </c>
      <c r="EI2" t="str">
        <f>IF(DY2="","",VLOOKUP(DY2,'様式1-1-3'!$BW$16:$BX$18,2,0))</f>
        <v/>
      </c>
      <c r="EJ2" t="str">
        <f>IF('様式1-1-3'!$B$24='様式1-1-3'!$A$24,"",'様式1-1-3'!$A$24)</f>
        <v/>
      </c>
      <c r="EK2" t="str">
        <f>IF('様式1-1-3'!$B$24='様式1-1-3'!$A$24,"",0)</f>
        <v/>
      </c>
      <c r="EL2" t="str">
        <f>IF('様式1-1-3'!$B$24='様式1-1-3'!$A$24,"",IF(COUNTIF('様式1-1-3'!$BV$16:$BV$18,'様式1-1-3'!$A$24)=0,"",VLOOKUP('様式1-1-3'!$A$24,'様式1-1-3'!$BV$16:$BW$18,2,0)))</f>
        <v/>
      </c>
      <c r="EM2" t="str">
        <f>IF('様式1-1-3'!$B$24='様式1-1-3'!$A$24,"",'様式1-1-3'!$N$24)</f>
        <v/>
      </c>
      <c r="EN2" t="str">
        <f>IF('様式1-1-3'!$B$24='様式1-1-3'!$A$24,"",'様式1-1-3'!$AD$24)</f>
        <v/>
      </c>
      <c r="EO2" t="str">
        <f>IF('様式1-1-3'!$B$24='様式1-1-3'!$A$24,"",'様式1-1-3'!$AT$24)</f>
        <v/>
      </c>
      <c r="EP2" t="str">
        <f>IF('様式1-1-3'!$B$24='様式1-1-3'!$A$24,"",'様式1-1-3'!$AH$24)</f>
        <v/>
      </c>
      <c r="EQ2" t="str">
        <f>IF('様式1-1-3'!$B$24='様式1-1-3'!$A$24,"",'様式1-1-3'!$AX$24)</f>
        <v/>
      </c>
      <c r="ER2" t="str">
        <f>EM2</f>
        <v/>
      </c>
      <c r="ES2" t="str">
        <f>IF('様式1-1-3'!$B$24='様式1-1-3'!$A$24,"",'様式1-1-3'!$AP$24)</f>
        <v/>
      </c>
      <c r="ET2" t="str">
        <f>IF('様式1-1-3'!$B$24='様式1-1-3'!$A$24,"",'様式1-1-3'!$AL$24)</f>
        <v/>
      </c>
      <c r="EU2" t="str">
        <f>IF('様式1-1-3'!$B$24='様式1-1-3'!$A$24,"",'様式1-1-3'!$V$24)</f>
        <v/>
      </c>
      <c r="EV2" t="str">
        <f>IF(EL2="","",VLOOKUP(EL2,'様式1-1-3'!$BW$16:$BX$18,2,0))</f>
        <v/>
      </c>
      <c r="EW2" t="str">
        <f>IF('様式1-1-3'!$B$25='様式1-1-3'!$A$25,"",'様式1-1-3'!$A$25)</f>
        <v/>
      </c>
      <c r="EX2" t="str">
        <f>IF('様式1-1-3'!$B$25='様式1-1-3'!$A$25,"",0)</f>
        <v/>
      </c>
      <c r="EY2" t="str">
        <f>IF('様式1-1-3'!$B$25='様式1-1-3'!$A$25,"",IF(COUNTIF('様式1-1-3'!$BV$16:$BV$18,'様式1-1-3'!$A$25)=0,"",VLOOKUP('様式1-1-3'!$A$25,'様式1-1-3'!$BV$16:$BW$18,2,0)))</f>
        <v/>
      </c>
      <c r="EZ2" t="str">
        <f>IF('様式1-1-3'!$B$25='様式1-1-3'!$A$25,"",'様式1-1-3'!$N$25)</f>
        <v/>
      </c>
      <c r="FA2" t="str">
        <f>IF('様式1-1-3'!$B$25='様式1-1-3'!$A$25,"",'様式1-1-3'!$AD$25)</f>
        <v/>
      </c>
      <c r="FB2" t="str">
        <f>IF('様式1-1-3'!$B$25='様式1-1-3'!$A$25,"",'様式1-1-3'!$AT$25)</f>
        <v/>
      </c>
      <c r="FC2" t="str">
        <f>IF('様式1-1-3'!$B$25='様式1-1-3'!$A$25,"",'様式1-1-3'!$AH$25)</f>
        <v/>
      </c>
      <c r="FD2" t="str">
        <f>IF('様式1-1-3'!$B$25='様式1-1-3'!$A$25,"",'様式1-1-3'!$AX$25)</f>
        <v/>
      </c>
      <c r="FE2" t="str">
        <f>EZ2</f>
        <v/>
      </c>
      <c r="FF2" t="str">
        <f>IF('様式1-1-3'!$B$25='様式1-1-3'!$A$25,"",'様式1-1-3'!$AP$25)</f>
        <v/>
      </c>
      <c r="FG2" t="str">
        <f>IF('様式1-1-3'!$B$25='様式1-1-3'!$A$25,"",'様式1-1-3'!$AL$25)</f>
        <v/>
      </c>
      <c r="FH2" t="str">
        <f>IF('様式1-1-3'!$B$25='様式1-1-3'!$A$25,"",'様式1-1-3'!$V$25)</f>
        <v/>
      </c>
      <c r="FI2" t="str">
        <f>IF(EY2="","",VLOOKUP(EY2,'様式1-1-3'!$BW$16:$BX$18,2,0))</f>
        <v/>
      </c>
      <c r="FJ2" t="str">
        <f>IF('様式1-1-3'!$B$26='様式1-1-3'!$A$26,"",'様式1-1-3'!$A$26)</f>
        <v/>
      </c>
      <c r="FK2" t="str">
        <f>IF('様式1-1-3'!$B$26='様式1-1-3'!$A$26,"",0)</f>
        <v/>
      </c>
      <c r="FL2" t="str">
        <f>IF('様式1-1-3'!$B$26='様式1-1-3'!$A$26,"",IF(COUNTIF('様式1-1-3'!$BV$16:$BV$18,'様式1-1-3'!$A$26)=0,"",VLOOKUP('様式1-1-3'!$A$26,'様式1-1-3'!$BV$16:$BW$18,2,0)))</f>
        <v/>
      </c>
      <c r="FM2" t="str">
        <f>IF('様式1-1-3'!$B$26='様式1-1-3'!$A$26,"",'様式1-1-3'!$N$26)</f>
        <v/>
      </c>
      <c r="FN2" t="str">
        <f>IF('様式1-1-3'!$B$26='様式1-1-3'!$A$26,"",'様式1-1-3'!$AD$26)</f>
        <v/>
      </c>
      <c r="FO2" t="str">
        <f>IF('様式1-1-3'!$B$26='様式1-1-3'!$A$26,"",'様式1-1-3'!$AT$26)</f>
        <v/>
      </c>
      <c r="FP2" t="str">
        <f>IF('様式1-1-3'!$B$26='様式1-1-3'!$A$26,"",'様式1-1-3'!$AH$26)</f>
        <v/>
      </c>
      <c r="FQ2" t="str">
        <f>IF('様式1-1-3'!$B$26='様式1-1-3'!$A$26,"",'様式1-1-3'!$AX$26)</f>
        <v/>
      </c>
      <c r="FR2" t="str">
        <f>FM2</f>
        <v/>
      </c>
      <c r="FS2" t="str">
        <f>IF('様式1-1-3'!$B$26='様式1-1-3'!$A$26,"",'様式1-1-3'!$AP$26)</f>
        <v/>
      </c>
      <c r="FT2" t="str">
        <f>IF('様式1-1-3'!$B$26='様式1-1-3'!$A$26,"",'様式1-1-3'!$AL$26)</f>
        <v/>
      </c>
      <c r="FU2" t="str">
        <f>IF('様式1-1-3'!$B$26='様式1-1-3'!$A$26,"",'様式1-1-3'!$V$26)</f>
        <v/>
      </c>
      <c r="FV2" t="str">
        <f>IF(FL2="","",VLOOKUP(FL2,'様式1-1-3'!$BW$16:$BX$18,2,0))</f>
        <v/>
      </c>
      <c r="FW2" t="str">
        <f>IF('様式1-1-3'!$B$27='様式1-1-3'!$A$27,"",'様式1-1-3'!$A$27)</f>
        <v/>
      </c>
      <c r="FX2" t="str">
        <f>IF('様式1-1-3'!$B$27='様式1-1-3'!$A$27,"",0)</f>
        <v/>
      </c>
      <c r="FY2" t="str">
        <f>IF('様式1-1-3'!$B$27='様式1-1-3'!$A$27,"",IF(COUNTIF('様式1-1-3'!$BV$16:$BV$18,'様式1-1-3'!$A$27)=0,"",VLOOKUP('様式1-1-3'!$A$27,'様式1-1-3'!$BV$16:$BW$18,2,0)))</f>
        <v/>
      </c>
      <c r="FZ2" t="str">
        <f>IF('様式1-1-3'!$B$27='様式1-1-3'!$A$27,"",'様式1-1-3'!$N$27)</f>
        <v/>
      </c>
      <c r="GA2" t="str">
        <f>IF('様式1-1-3'!$B$27='様式1-1-3'!$A$27,"",'様式1-1-3'!$AD$27)</f>
        <v/>
      </c>
      <c r="GB2" t="str">
        <f>IF('様式1-1-3'!$B$27='様式1-1-3'!$A$27,"",'様式1-1-3'!$AT$27)</f>
        <v/>
      </c>
      <c r="GC2" t="str">
        <f>IF('様式1-1-3'!$B$27='様式1-1-3'!$A$27,"",'様式1-1-3'!$AH$27)</f>
        <v/>
      </c>
      <c r="GD2" t="str">
        <f>IF('様式1-1-3'!$B$27='様式1-1-3'!$A$27,"",'様式1-1-3'!$AX$27)</f>
        <v/>
      </c>
      <c r="GE2" t="str">
        <f>FZ2</f>
        <v/>
      </c>
      <c r="GF2" t="str">
        <f>IF('様式1-1-3'!$B$27='様式1-1-3'!$A$27,"",'様式1-1-3'!$AP$27)</f>
        <v/>
      </c>
      <c r="GG2" t="str">
        <f>IF('様式1-1-3'!$B$27='様式1-1-3'!$A$27,"",'様式1-1-3'!$AL$27)</f>
        <v/>
      </c>
      <c r="GH2" t="str">
        <f>IF('様式1-1-3'!$B$27='様式1-1-3'!$A$27,"",'様式1-1-3'!$V$27)</f>
        <v/>
      </c>
      <c r="GI2" t="str">
        <f>IF(FY2="","",VLOOKUP(FY2,'様式1-1-3'!$BW$16:$BX$18,2,0))</f>
        <v/>
      </c>
      <c r="GJ2" t="str">
        <f>IF('様式1-1-3'!$B$28='様式1-1-3'!$A$28,"",'様式1-1-3'!$A$28)</f>
        <v/>
      </c>
      <c r="GK2" t="str">
        <f>IF('様式1-1-3'!$B$28='様式1-1-3'!$A$28,"",0)</f>
        <v/>
      </c>
      <c r="GL2" t="str">
        <f>IF('様式1-1-3'!$B$28='様式1-1-3'!$A$28,"",IF(COUNTIF('様式1-1-3'!$BV$16:$BV$18,'様式1-1-3'!$A$28)=0,"",VLOOKUP('様式1-1-3'!$A$28,'様式1-1-3'!$BV$16:$BW$18,2,0)))</f>
        <v/>
      </c>
      <c r="GM2" t="str">
        <f>IF('様式1-1-3'!$B$28='様式1-1-3'!$A$28,"",'様式1-1-3'!$N$28)</f>
        <v/>
      </c>
      <c r="GN2" t="str">
        <f>IF('様式1-1-3'!$B$28='様式1-1-3'!$A$28,"",'様式1-1-3'!$AD$28)</f>
        <v/>
      </c>
      <c r="GO2" t="str">
        <f>IF('様式1-1-3'!$B$28='様式1-1-3'!$A$28,"",'様式1-1-3'!$AT$28)</f>
        <v/>
      </c>
      <c r="GP2" t="str">
        <f>IF('様式1-1-3'!$B$28='様式1-1-3'!$A$28,"",'様式1-1-3'!$AH$28)</f>
        <v/>
      </c>
      <c r="GQ2" t="str">
        <f>IF('様式1-1-3'!$B$28='様式1-1-3'!$A$28,"",'様式1-1-3'!$AX$28)</f>
        <v/>
      </c>
      <c r="GR2" t="str">
        <f>GM2</f>
        <v/>
      </c>
      <c r="GS2" t="str">
        <f>IF('様式1-1-3'!$B$28='様式1-1-3'!$A$28,"",'様式1-1-3'!$AP$28)</f>
        <v/>
      </c>
      <c r="GT2" t="str">
        <f>IF('様式1-1-3'!$B$28='様式1-1-3'!$A$28,"",'様式1-1-3'!$AL$28)</f>
        <v/>
      </c>
      <c r="GU2" t="str">
        <f>IF('様式1-1-3'!$B$28='様式1-1-3'!$A$28,"",'様式1-1-3'!$V$28)</f>
        <v/>
      </c>
      <c r="GV2" t="str">
        <f>IF(GL2="","",VLOOKUP(GL2,'様式1-1-3'!$BW$16:$BX$18,2,0))</f>
        <v/>
      </c>
      <c r="GW2" t="str">
        <f>IF('様式1-1-3'!$B$29='様式1-1-3'!$A$29,"",'様式1-1-3'!$A$29)</f>
        <v/>
      </c>
      <c r="GX2" t="str">
        <f>IF('様式1-1-3'!$B$29='様式1-1-3'!$A$29,"",0)</f>
        <v/>
      </c>
      <c r="GY2" t="str">
        <f>IF('様式1-1-3'!$B$29='様式1-1-3'!$A$29,"",IF(COUNTIF('様式1-1-3'!$BV$16:$BV$18,'様式1-1-3'!$A$29)=0,"",VLOOKUP('様式1-1-3'!$A$29,'様式1-1-3'!$BV$16:$BW$18,2,0)))</f>
        <v/>
      </c>
      <c r="GZ2" t="str">
        <f>IF('様式1-1-3'!$B$29='様式1-1-3'!$A$29,"",'様式1-1-3'!$N$29)</f>
        <v/>
      </c>
      <c r="HA2" t="str">
        <f>IF('様式1-1-3'!$B$29='様式1-1-3'!$A$29,"",'様式1-1-3'!$AD$29)</f>
        <v/>
      </c>
      <c r="HB2" t="str">
        <f>IF('様式1-1-3'!$B$29='様式1-1-3'!$A$29,"",'様式1-1-3'!$AT$29)</f>
        <v/>
      </c>
      <c r="HC2" t="str">
        <f>IF('様式1-1-3'!$B$29='様式1-1-3'!$A$29,"",'様式1-1-3'!$AH$29)</f>
        <v/>
      </c>
      <c r="HD2" t="str">
        <f>IF('様式1-1-3'!$B$29='様式1-1-3'!$A$29,"",'様式1-1-3'!$AX$29)</f>
        <v/>
      </c>
      <c r="HE2" t="str">
        <f>GZ2</f>
        <v/>
      </c>
      <c r="HF2" t="str">
        <f>IF('様式1-1-3'!$B$29='様式1-1-3'!$A$29,"",'様式1-1-3'!$AP$29)</f>
        <v/>
      </c>
      <c r="HG2" t="str">
        <f>IF('様式1-1-3'!$B$29='様式1-1-3'!$A$29,"",'様式1-1-3'!$AL$29)</f>
        <v/>
      </c>
      <c r="HH2" t="str">
        <f>IF('様式1-1-3'!$B$29='様式1-1-3'!$A$29,"",'様式1-1-3'!$V$29)</f>
        <v/>
      </c>
      <c r="HI2" t="str">
        <f>IF(GY2="","",VLOOKUP(GY2,'様式1-1-3'!$BW$16:$BX$18,2,0))</f>
        <v/>
      </c>
      <c r="HJ2" t="str">
        <f>IF('様式1-1-3'!$B$30='様式1-1-3'!$A$30,"",'様式1-1-3'!$A$30)</f>
        <v/>
      </c>
      <c r="HK2" t="str">
        <f>IF('様式1-1-3'!$B$30='様式1-1-3'!$A$30,"",0)</f>
        <v/>
      </c>
      <c r="HL2" t="str">
        <f>IF('様式1-1-3'!$B$30='様式1-1-3'!$A$30,"",IF(COUNTIF('様式1-1-3'!$BV$16:$BV$18,'様式1-1-3'!$A$30)=0,"",VLOOKUP('様式1-1-3'!$A$30,'様式1-1-3'!$BV$16:$BW$18,2,0)))</f>
        <v/>
      </c>
      <c r="HM2" t="str">
        <f>IF('様式1-1-3'!$B$30='様式1-1-3'!$A$30,"",'様式1-1-3'!$N$30)</f>
        <v/>
      </c>
      <c r="HN2" t="str">
        <f>IF('様式1-1-3'!$B$30='様式1-1-3'!$A$30,"",'様式1-1-3'!$AD$30)</f>
        <v/>
      </c>
      <c r="HO2" t="str">
        <f>IF('様式1-1-3'!$B$30='様式1-1-3'!$A$30,"",'様式1-1-3'!$AT$30)</f>
        <v/>
      </c>
      <c r="HP2" t="str">
        <f>IF('様式1-1-3'!$B$30='様式1-1-3'!$A$30,"",'様式1-1-3'!$AH$30)</f>
        <v/>
      </c>
      <c r="HQ2" t="str">
        <f>IF('様式1-1-3'!$B$30='様式1-1-3'!$A$30,"",'様式1-1-3'!$AX$30)</f>
        <v/>
      </c>
      <c r="HR2" t="str">
        <f>HM2</f>
        <v/>
      </c>
      <c r="HS2" t="str">
        <f>IF('様式1-1-3'!$B$30='様式1-1-3'!$A$30,"",'様式1-1-3'!$AP$30)</f>
        <v/>
      </c>
      <c r="HT2" t="str">
        <f>IF('様式1-1-3'!$B$30='様式1-1-3'!$A$30,"",'様式1-1-3'!$AL$30)</f>
        <v/>
      </c>
      <c r="HU2" t="str">
        <f>IF('様式1-1-3'!$B$30='様式1-1-3'!$A$30,"",'様式1-1-3'!$V$30)</f>
        <v/>
      </c>
      <c r="HV2" t="str">
        <f>IF(HL2="","",VLOOKUP(HL2,'様式1-1-3'!$BW$16:$BX$18,2,0))</f>
        <v/>
      </c>
      <c r="HW2" t="str">
        <f>IF('様式1-1-3'!$B$31='様式1-1-3'!$A$31,"",'様式1-1-3'!$A$31)</f>
        <v/>
      </c>
      <c r="HX2" t="str">
        <f>IF('様式1-1-3'!$B$31='様式1-1-3'!$A$31,"",0)</f>
        <v/>
      </c>
      <c r="HY2" t="str">
        <f>IF('様式1-1-3'!$B$31='様式1-1-3'!$A$31,"",IF(COUNTIF('様式1-1-3'!$BV$16:$BV$18,'様式1-1-3'!$A$31)=0,"",VLOOKUP('様式1-1-3'!$A$31,'様式1-1-3'!$BV$16:$BW$18,2,0)))</f>
        <v/>
      </c>
      <c r="HZ2" t="str">
        <f>IF('様式1-1-3'!$B$31='様式1-1-3'!$A$31,"",'様式1-1-3'!$N$31)</f>
        <v/>
      </c>
      <c r="IA2" t="str">
        <f>IF('様式1-1-3'!$B$31='様式1-1-3'!$A$31,"",'様式1-1-3'!$AD$31)</f>
        <v/>
      </c>
      <c r="IB2" t="str">
        <f>IF('様式1-1-3'!$B$31='様式1-1-3'!$A$31,"",'様式1-1-3'!$AT$31)</f>
        <v/>
      </c>
      <c r="IC2" t="str">
        <f>IF('様式1-1-3'!$B$31='様式1-1-3'!$A$31,"",'様式1-1-3'!$AH$31)</f>
        <v/>
      </c>
      <c r="ID2" t="str">
        <f>IF('様式1-1-3'!$B$31='様式1-1-3'!$A$31,"",'様式1-1-3'!$AX$31)</f>
        <v/>
      </c>
      <c r="IE2" t="str">
        <f>HZ2</f>
        <v/>
      </c>
      <c r="IF2" t="str">
        <f>IF('様式1-1-3'!$B$31='様式1-1-3'!$A$31,"",'様式1-1-3'!$AP$31)</f>
        <v/>
      </c>
      <c r="IG2" t="str">
        <f>IF('様式1-1-3'!$B$31='様式1-1-3'!$A$31,"",'様式1-1-3'!$AL$31)</f>
        <v/>
      </c>
      <c r="IH2" t="str">
        <f>IF('様式1-1-3'!$B$31='様式1-1-3'!$A$31,"",'様式1-1-3'!$V$31)</f>
        <v/>
      </c>
      <c r="II2" t="str">
        <f>IF(HY2="","",VLOOKUP(HY2,'様式1-1-3'!$BW$16:$BX$18,2,0))</f>
        <v/>
      </c>
      <c r="IJ2" t="str">
        <f>IF('様式1-1-3'!$B$32='様式1-1-3'!$A$32,"",'様式1-1-3'!$A$32)</f>
        <v/>
      </c>
      <c r="IK2" t="str">
        <f>IF('様式1-1-3'!$B$32='様式1-1-3'!$A$32,"",0)</f>
        <v/>
      </c>
      <c r="IL2" t="str">
        <f>IF('様式1-1-3'!$B$32='様式1-1-3'!$A$32,"",IF(COUNTIF('様式1-1-3'!$BV$16:$BV$18,'様式1-1-3'!$A$32)=0,"",VLOOKUP('様式1-1-3'!$A$32,'様式1-1-3'!$BV$16:$BW$18,2,0)))</f>
        <v/>
      </c>
      <c r="IM2" t="str">
        <f>IF('様式1-1-3'!$B$32='様式1-1-3'!$A$32,"",'様式1-1-3'!$N$32)</f>
        <v/>
      </c>
      <c r="IN2" t="str">
        <f>IF('様式1-1-3'!$B$32='様式1-1-3'!$A$32,"",'様式1-1-3'!$AD$32)</f>
        <v/>
      </c>
      <c r="IO2" t="str">
        <f>IF('様式1-1-3'!$B$32='様式1-1-3'!$A$32,"",'様式1-1-3'!$AT$32)</f>
        <v/>
      </c>
      <c r="IP2" t="str">
        <f>IF('様式1-1-3'!$B$32='様式1-1-3'!$A$32,"",'様式1-1-3'!$AH$32)</f>
        <v/>
      </c>
      <c r="IQ2" t="str">
        <f>IF('様式1-1-3'!$B$32='様式1-1-3'!$A$32,"",'様式1-1-3'!$AX$32)</f>
        <v/>
      </c>
      <c r="IR2" t="str">
        <f>IM2</f>
        <v/>
      </c>
      <c r="IS2" t="str">
        <f>IF('様式1-1-3'!$B$32='様式1-1-3'!$A$32,"",'様式1-1-3'!$AP$32)</f>
        <v/>
      </c>
      <c r="IT2" t="str">
        <f>IF('様式1-1-3'!$B$32='様式1-1-3'!$A$32,"",'様式1-1-3'!$AL$32)</f>
        <v/>
      </c>
      <c r="IU2" t="str">
        <f>IF('様式1-1-3'!$B$32='様式1-1-3'!$A$32,"",'様式1-1-3'!$V$32)</f>
        <v/>
      </c>
      <c r="IV2" t="str">
        <f>IF(IL2="","",VLOOKUP(IL2,'様式1-1-3'!$BW$16:$BX$18,2,0))</f>
        <v/>
      </c>
      <c r="IW2" t="str">
        <f>IF('様式1-1-3'!$B$33='様式1-1-3'!$A$33,"",'様式1-1-3'!$A$33)</f>
        <v/>
      </c>
      <c r="IX2" t="str">
        <f>IF('様式1-1-3'!$B$33='様式1-1-3'!$A$33,"",0)</f>
        <v/>
      </c>
      <c r="IY2" t="str">
        <f>IF('様式1-1-3'!$B$33='様式1-1-3'!$A$33,"",IF(COUNTIF('様式1-1-3'!$BV$16:$BV$18,'様式1-1-3'!$A$33)=0,"",VLOOKUP('様式1-1-3'!$A$33,'様式1-1-3'!$BV$16:$BW$18,2,0)))</f>
        <v/>
      </c>
      <c r="IZ2" t="str">
        <f>IF('様式1-1-3'!$B$33='様式1-1-3'!$A$33,"",'様式1-1-3'!$N$33)</f>
        <v/>
      </c>
      <c r="JA2" t="str">
        <f>IF('様式1-1-3'!$B$33='様式1-1-3'!$A$33,"",'様式1-1-3'!$AD$33)</f>
        <v/>
      </c>
      <c r="JB2" t="str">
        <f>IF('様式1-1-3'!$B$33='様式1-1-3'!$A$33,"",'様式1-1-3'!$AT$33)</f>
        <v/>
      </c>
      <c r="JC2" t="str">
        <f>IF('様式1-1-3'!$B$33='様式1-1-3'!$A$33,"",'様式1-1-3'!$AH$33)</f>
        <v/>
      </c>
      <c r="JD2" t="str">
        <f>IF('様式1-1-3'!$B$33='様式1-1-3'!$A$33,"",'様式1-1-3'!$AX$33)</f>
        <v/>
      </c>
      <c r="JE2" t="str">
        <f>IZ2</f>
        <v/>
      </c>
      <c r="JF2" t="str">
        <f>IF('様式1-1-3'!$B$33='様式1-1-3'!$A$33,"",'様式1-1-3'!$AP$33)</f>
        <v/>
      </c>
      <c r="JG2" t="str">
        <f>IF('様式1-1-3'!$B$33='様式1-1-3'!$A$33,"",'様式1-1-3'!$AL$33)</f>
        <v/>
      </c>
      <c r="JH2" t="str">
        <f>IF('様式1-1-3'!$B$33='様式1-1-3'!$A$33,"",'様式1-1-3'!$V$33)</f>
        <v/>
      </c>
      <c r="JI2" t="str">
        <f>IF(IY2="","",VLOOKUP(IY2,'様式1-1-3'!$BW$16:$BX$18,2,0))</f>
        <v/>
      </c>
      <c r="JJ2" t="str">
        <f>IF('様式1-1-3'!$B$34='様式1-1-3'!$A$34,"",'様式1-1-3'!$A$34)</f>
        <v/>
      </c>
      <c r="JK2" t="str">
        <f>IF('様式1-1-3'!$B$34='様式1-1-3'!$A$34,"",0)</f>
        <v/>
      </c>
      <c r="JL2" t="str">
        <f>IF('様式1-1-3'!$B$34='様式1-1-3'!$A$34,"",IF(COUNTIF('様式1-1-3'!$BV$16:$BV$18,'様式1-1-3'!$A$34)=0,"",VLOOKUP('様式1-1-3'!$A$34,'様式1-1-3'!$BV$16:$BW$18,2,0)))</f>
        <v/>
      </c>
      <c r="JM2" t="str">
        <f>IF('様式1-1-3'!$B$34='様式1-1-3'!$A$34,"",'様式1-1-3'!$N$34)</f>
        <v/>
      </c>
      <c r="JN2" t="str">
        <f>IF('様式1-1-3'!$B$34='様式1-1-3'!$A$34,"",'様式1-1-3'!$AD$34)</f>
        <v/>
      </c>
      <c r="JO2" t="str">
        <f>IF('様式1-1-3'!$B$34='様式1-1-3'!$A$34,"",'様式1-1-3'!$AT$34)</f>
        <v/>
      </c>
      <c r="JP2" t="str">
        <f>IF('様式1-1-3'!$B$34='様式1-1-3'!$A$34,"",'様式1-1-3'!$AH$34)</f>
        <v/>
      </c>
      <c r="JQ2" t="str">
        <f>IF('様式1-1-3'!$B$34='様式1-1-3'!$A$34,"",'様式1-1-3'!$AX$34)</f>
        <v/>
      </c>
      <c r="JR2" t="str">
        <f>JM2</f>
        <v/>
      </c>
      <c r="JS2" t="str">
        <f>IF('様式1-1-3'!$B$34='様式1-1-3'!$A$34,"",'様式1-1-3'!$AP$34)</f>
        <v/>
      </c>
      <c r="JT2" t="str">
        <f>IF('様式1-1-3'!$B$34='様式1-1-3'!$A$34,"",'様式1-1-3'!$AL$34)</f>
        <v/>
      </c>
      <c r="JU2" t="str">
        <f>IF('様式1-1-3'!$B$34='様式1-1-3'!$A$34,"",'様式1-1-3'!$V$34)</f>
        <v/>
      </c>
      <c r="JV2" t="str">
        <f>IF(JL2="","",VLOOKUP(JL2,'様式1-1-3'!$BW$16:$BX$18,2,0))</f>
        <v/>
      </c>
      <c r="JW2" t="str">
        <f>IF('様式1-1-3'!$B$35='様式1-1-3'!$A$35,"",'様式1-1-3'!$A$35)</f>
        <v/>
      </c>
      <c r="JX2" t="str">
        <f>IF('様式1-1-3'!$B$35='様式1-1-3'!$A$35,"",0)</f>
        <v/>
      </c>
      <c r="JY2" t="str">
        <f>IF('様式1-1-3'!$B$35='様式1-1-3'!$A$35,"",IF(COUNTIF('様式1-1-3'!$BV$16:$BV$18,'様式1-1-3'!$A$35)=0,"",VLOOKUP('様式1-1-3'!$A$35,'様式1-1-3'!$BV$16:$BW$18,2,0)))</f>
        <v/>
      </c>
      <c r="JZ2" t="str">
        <f>IF('様式1-1-3'!$B$35='様式1-1-3'!$A$35,"",'様式1-1-3'!$N$35)</f>
        <v/>
      </c>
      <c r="KA2" t="str">
        <f>IF('様式1-1-3'!$B$35='様式1-1-3'!$A$35,"",'様式1-1-3'!$AD$35)</f>
        <v/>
      </c>
      <c r="KB2" t="str">
        <f>IF('様式1-1-3'!$B$35='様式1-1-3'!$A$35,"",'様式1-1-3'!$AT$35)</f>
        <v/>
      </c>
      <c r="KC2" t="str">
        <f>IF('様式1-1-3'!$B$35='様式1-1-3'!$A$35,"",'様式1-1-3'!$AH$35)</f>
        <v/>
      </c>
      <c r="KD2" t="str">
        <f>IF('様式1-1-3'!$B$35='様式1-1-3'!$A$35,"",'様式1-1-3'!$AX$35)</f>
        <v/>
      </c>
      <c r="KE2" t="str">
        <f>JZ2</f>
        <v/>
      </c>
      <c r="KF2" t="str">
        <f>IF('様式1-1-3'!$B$35='様式1-1-3'!$A$35,"",'様式1-1-3'!$AP$35)</f>
        <v/>
      </c>
      <c r="KG2" t="str">
        <f>IF('様式1-1-3'!$B$35='様式1-1-3'!$A$35,"",'様式1-1-3'!$AL$35)</f>
        <v/>
      </c>
      <c r="KH2" t="str">
        <f>IF('様式1-1-3'!$B$35='様式1-1-3'!$A$35,"",'様式1-1-3'!$V$35)</f>
        <v/>
      </c>
      <c r="KI2" t="str">
        <f>IF(JY2="","",VLOOKUP(JY2,'様式1-1-3'!$BW$16:$BX$18,2,0))</f>
        <v/>
      </c>
      <c r="KJ2" s="4" t="str">
        <f>ASC('様式1-1-1'!M53)</f>
        <v/>
      </c>
      <c r="KK2" s="4" t="str">
        <f>債権者登録!K2</f>
        <v>【建設工事】</v>
      </c>
      <c r="KL2" s="449" t="str">
        <f>LEFT(債権者登録!C7,3)</f>
        <v>１・２</v>
      </c>
      <c r="KM2" s="450" t="str">
        <f>A2</f>
        <v/>
      </c>
      <c r="KN2" s="450" t="str">
        <f>LEFT(IF('様式1-1-1'!E23="委任なし",'様式1-1-1'!F12,'様式1-1-1'!F31),20)</f>
        <v/>
      </c>
      <c r="KO2" s="450" t="str">
        <f>MID(IF('様式1-1-1'!E23="委任なし",'様式1-1-1'!F12,'様式1-1-1'!F31),21,20)</f>
        <v/>
      </c>
      <c r="KP2" s="451" t="str">
        <f>LEFT(IF('様式1-1-1'!E23="委任なし",'様式1-1-1'!F11,'様式1-1-1'!F30),20)</f>
        <v/>
      </c>
      <c r="KQ2" s="450" t="str">
        <f>LEFT(IF('様式1-1-1'!E23="委任なし",'様式1-1-1'!F18,'様式1-1-1'!F36),20)</f>
        <v/>
      </c>
      <c r="KR2" s="450" t="str">
        <f>LEFT(IF('様式1-1-1'!E23="委任なし",'様式1-1-1'!F20,'様式1-1-1'!F38),20)</f>
        <v/>
      </c>
      <c r="KS2" s="450" t="str">
        <f>LEFT(IF('様式1-1-1'!E23="委任なし",'様式1-1-1'!F15,'様式1-1-1'!F34),20)</f>
        <v/>
      </c>
      <c r="KT2" s="450" t="str">
        <f>MID(IF('様式1-1-1'!E23="委任なし",'様式1-1-1'!F15,'様式1-1-1'!F34),21,20)</f>
        <v/>
      </c>
      <c r="KU2" s="451" t="str">
        <f>IF(KN2="","","01")</f>
        <v/>
      </c>
      <c r="KV2" s="451" t="str">
        <f>IF(債権者登録!G25="","",債権者登録!G25)</f>
        <v/>
      </c>
      <c r="KW2" s="450" t="str">
        <f>IF(債権者登録!E24="","",債権者登録!E24&amp;債権者登録!G24)</f>
        <v/>
      </c>
      <c r="KX2" s="451" t="str">
        <f>IF(債権者登録!I25="","",債権者登録!I25)</f>
        <v/>
      </c>
      <c r="KY2" s="450" t="str">
        <f>IF(債権者登録!I24="本店","本店",IF(債権者登録!H24="","",債権者登録!H24&amp;債権者登録!I24))</f>
        <v/>
      </c>
      <c r="KZ2" s="451" t="str">
        <f>IF(KN2="","",IF(債権者登録!G26="","",IF(債権者登録!G26="普通","01","02")))</f>
        <v/>
      </c>
      <c r="LA2" s="450" t="str">
        <f>IF(KZ2="","",IF(KZ2="01","普通預金","当座預金"))</f>
        <v/>
      </c>
      <c r="LB2" s="451" t="str">
        <f>IF(債権者登録!I26="","",債権者登録!I26)</f>
        <v/>
      </c>
      <c r="LC2" s="451" t="str">
        <f>債権者登録!N27</f>
        <v/>
      </c>
      <c r="LD2" s="450" t="str">
        <f>IF(SUMPRODUCT((KN2&lt;&gt;"")*1)+SUMPRODUCT((KP2&lt;&gt;"")*1)+SUMPRODUCT((KR2:KS2&lt;&gt;"")*1)+SUMPRODUCT((KU2:LC2&lt;&gt;"")*1)=13,"通常口座","エラー")</f>
        <v>エラー</v>
      </c>
      <c r="LE2" s="449" t="str">
        <f>IF(債権者登録!C7&lt;&gt;2,"",2)</f>
        <v/>
      </c>
      <c r="LF2" s="450" t="str">
        <f>A2</f>
        <v/>
      </c>
      <c r="LG2" s="450" t="str">
        <f>IF(債権者登録!C7&lt;&gt;2,"",LEFT(IF('様式1-1-1'!E23="委任なし",'様式1-1-1'!F12,'様式1-1-1'!F31),20))</f>
        <v/>
      </c>
      <c r="LH2" s="450" t="str">
        <f>IF(LG2="","",MID(IF('様式1-1-1'!E23="委任なし",'様式1-1-1'!F12,'様式1-1-1'!F31),21,20))</f>
        <v/>
      </c>
      <c r="LI2" s="451" t="str">
        <f>IF(LG2="","",LEFT(IF('様式1-1-1'!E23="委任なし",'様式1-1-1'!F11,'様式1-1-1'!F30),20))</f>
        <v/>
      </c>
      <c r="LJ2" s="450" t="str">
        <f>IF(LG2="","",LEFT(IF('様式1-1-1'!E23="委任なし",'様式1-1-1'!F18,'様式1-1-1'!F36),20))</f>
        <v/>
      </c>
      <c r="LK2" s="450" t="str">
        <f>IF(LG2="","",LEFT(IF('様式1-1-1'!E23="委任なし",'様式1-1-1'!F20,'様式1-1-1'!F38),20))</f>
        <v/>
      </c>
      <c r="LL2" s="450" t="str">
        <f>IF(LG2="","",LEFT(IF('様式1-1-1'!E23="委任なし",'様式1-1-1'!F15,'様式1-1-1'!F34),20))</f>
        <v/>
      </c>
      <c r="LM2" s="450" t="str">
        <f>IF(LG2="","",MID(IF('様式1-1-1'!E23="委任なし",'様式1-1-1'!F15,'様式1-1-1'!F34),21,20))</f>
        <v/>
      </c>
      <c r="LN2" s="451" t="str">
        <f>IF(LG2="","","02")</f>
        <v/>
      </c>
      <c r="LO2" s="451" t="str">
        <f>IF(LG2="","",債権者登録!G31)</f>
        <v/>
      </c>
      <c r="LP2" s="450" t="str">
        <f>IF(LG2="","",IF(債権者登録!E30="","",債権者登録!E30&amp;債権者登録!G30))</f>
        <v/>
      </c>
      <c r="LQ2" s="451" t="str">
        <f>IF(LG2="","",債権者登録!I31)</f>
        <v/>
      </c>
      <c r="LR2" s="450" t="str">
        <f>IF(LG2="","",IF(債権者登録!I30="本店","本店",債権者登録!H30&amp;債権者登録!I30))</f>
        <v/>
      </c>
      <c r="LS2" s="451" t="str">
        <f>IF(LG2="","",IF(債権者登録!G32="","",IF(債権者登録!G32="普通","01","02")))</f>
        <v/>
      </c>
      <c r="LT2" s="450" t="str">
        <f>IF(LS2="","",IF(LS2="01","普通預金","当座預金"))</f>
        <v/>
      </c>
      <c r="LU2" s="451" t="str">
        <f>IF(LG2="","",債権者登録!I32)</f>
        <v/>
      </c>
      <c r="LV2" s="450" t="str">
        <f>IF(LG2="","",債権者登録!G33)</f>
        <v/>
      </c>
      <c r="LW2" s="450" t="str">
        <f>IF(LG2="","",IF(SUMPRODUCT((LG2&lt;&gt;"")*1)+SUMPRODUCT((LI2&lt;&gt;"")*1)+SUMPRODUCT((LK2:LL2&lt;&gt;"")*1)+SUMPRODUCT((LN2:LV2&lt;&gt;"")*1)=13,"前金口座","エラー"))</f>
        <v/>
      </c>
      <c r="LX2" t="str">
        <f>DBCS(IF('様式1-1-1'!F42="","",LEFT('様式1-1-1'!F42,40)))</f>
        <v/>
      </c>
      <c r="LY2" t="str">
        <f>DBCS(IF('様式1-1-1'!F43="","",LEFT('様式1-1-1'!F43,40)))</f>
        <v/>
      </c>
    </row>
  </sheetData>
  <phoneticPr fontId="19"/>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BE1B2-3B2B-49B9-A420-A8D0E3F874FC}">
  <sheetPr>
    <tabColor indexed="13"/>
  </sheetPr>
  <dimension ref="A1:W83"/>
  <sheetViews>
    <sheetView showGridLines="0" view="pageBreakPreview" zoomScale="85" zoomScaleNormal="75" zoomScaleSheetLayoutView="85" workbookViewId="0">
      <selection activeCell="P3" sqref="P3:U3"/>
    </sheetView>
  </sheetViews>
  <sheetFormatPr defaultColWidth="8.875" defaultRowHeight="13.5" x14ac:dyDescent="0.15"/>
  <cols>
    <col min="1" max="1" width="1.125" style="6" customWidth="1"/>
    <col min="2" max="2" width="2.625" style="6" customWidth="1"/>
    <col min="3" max="3" width="22.75" style="6" customWidth="1"/>
    <col min="4" max="4" width="1.875" style="6" customWidth="1"/>
    <col min="5" max="5" width="22.375" style="6" customWidth="1"/>
    <col min="6" max="6" width="20.125" style="6" customWidth="1"/>
    <col min="7" max="7" width="3.75" style="6" customWidth="1"/>
    <col min="8" max="8" width="6.625" style="6" customWidth="1"/>
    <col min="9" max="9" width="8.25" style="6" bestFit="1" customWidth="1"/>
    <col min="10" max="10" width="1.875" style="6" customWidth="1"/>
    <col min="11" max="11" width="10.125" style="6" bestFit="1" customWidth="1"/>
    <col min="12" max="12" width="2.75" style="6" bestFit="1" customWidth="1"/>
    <col min="13" max="13" width="4.875" style="6" customWidth="1"/>
    <col min="14" max="14" width="7.5" style="6" customWidth="1"/>
    <col min="15" max="15" width="12" style="6" customWidth="1"/>
    <col min="16" max="16" width="3.875" style="49" customWidth="1"/>
    <col min="17" max="17" width="3.25" style="6" customWidth="1"/>
    <col min="18" max="18" width="4.625" style="49" customWidth="1"/>
    <col min="19" max="19" width="3.25" style="6" customWidth="1"/>
    <col min="20" max="20" width="4.625" style="49" customWidth="1"/>
    <col min="21" max="21" width="3.25" style="6" customWidth="1"/>
    <col min="22" max="22" width="2.75" style="6" customWidth="1"/>
    <col min="23" max="23" width="1.125" style="6" customWidth="1"/>
    <col min="24" max="16384" width="8.875" style="6"/>
  </cols>
  <sheetData>
    <row r="1" spans="1:23" ht="4.5" customHeight="1" x14ac:dyDescent="0.15">
      <c r="B1" s="608"/>
      <c r="C1" s="608"/>
      <c r="D1" s="608"/>
      <c r="E1" s="608"/>
      <c r="F1" s="7"/>
      <c r="G1" s="7"/>
      <c r="H1" s="7"/>
      <c r="I1" s="7"/>
      <c r="J1" s="7"/>
      <c r="K1" s="7"/>
      <c r="L1" s="7"/>
      <c r="M1" s="7"/>
      <c r="N1" s="7"/>
      <c r="O1" s="7"/>
      <c r="P1" s="8"/>
      <c r="Q1" s="7"/>
      <c r="R1" s="8"/>
      <c r="S1" s="7"/>
      <c r="T1" s="8"/>
    </row>
    <row r="2" spans="1:23" x14ac:dyDescent="0.15">
      <c r="B2" s="468" t="s">
        <v>481</v>
      </c>
      <c r="C2" s="9"/>
      <c r="D2" s="9"/>
      <c r="E2" s="10"/>
      <c r="F2" s="10"/>
      <c r="G2" s="10"/>
      <c r="H2" s="10"/>
      <c r="I2" s="10"/>
      <c r="J2" s="10"/>
      <c r="K2" s="10"/>
      <c r="L2" s="10"/>
      <c r="M2" s="10"/>
      <c r="N2" s="10"/>
      <c r="O2" s="10"/>
      <c r="P2" s="623" t="s">
        <v>482</v>
      </c>
      <c r="Q2" s="623"/>
      <c r="R2" s="623"/>
      <c r="S2" s="623"/>
      <c r="T2" s="623"/>
      <c r="U2" s="623"/>
      <c r="V2" s="624"/>
    </row>
    <row r="3" spans="1:23" ht="23.25" x14ac:dyDescent="0.15">
      <c r="B3" s="609" t="s">
        <v>468</v>
      </c>
      <c r="C3" s="610"/>
      <c r="D3" s="610"/>
      <c r="E3" s="610"/>
      <c r="F3" s="610"/>
      <c r="G3" s="610"/>
      <c r="H3" s="610"/>
      <c r="I3" s="610"/>
      <c r="J3" s="610"/>
      <c r="K3" s="610"/>
      <c r="L3" s="610"/>
      <c r="M3" s="13"/>
      <c r="N3" s="13"/>
      <c r="O3" s="14" t="s">
        <v>209</v>
      </c>
      <c r="P3" s="611"/>
      <c r="Q3" s="612"/>
      <c r="R3" s="612"/>
      <c r="S3" s="612"/>
      <c r="T3" s="612"/>
      <c r="U3" s="613"/>
      <c r="V3" s="15"/>
    </row>
    <row r="4" spans="1:23" ht="4.5" customHeight="1" x14ac:dyDescent="0.15">
      <c r="B4" s="16"/>
      <c r="C4" s="13"/>
      <c r="D4" s="13"/>
      <c r="E4" s="13"/>
      <c r="F4" s="13"/>
      <c r="G4" s="13"/>
      <c r="H4" s="13"/>
      <c r="I4" s="13"/>
      <c r="J4" s="13"/>
      <c r="K4" s="13"/>
      <c r="L4" s="13"/>
      <c r="M4" s="13"/>
      <c r="N4" s="13"/>
      <c r="O4" s="14"/>
      <c r="P4" s="17"/>
      <c r="Q4" s="17"/>
      <c r="R4" s="17"/>
      <c r="S4" s="17"/>
      <c r="T4" s="17"/>
      <c r="U4" s="17"/>
      <c r="V4" s="15"/>
    </row>
    <row r="5" spans="1:23" ht="19.5" customHeight="1" x14ac:dyDescent="0.15">
      <c r="B5" s="18" t="s">
        <v>208</v>
      </c>
      <c r="C5" s="19"/>
      <c r="D5" s="20"/>
      <c r="E5" s="20"/>
      <c r="F5" s="20"/>
      <c r="G5" s="20"/>
      <c r="H5" s="20"/>
      <c r="I5" s="20"/>
      <c r="J5" s="20"/>
      <c r="K5" s="20"/>
      <c r="L5" s="20"/>
      <c r="M5" s="20"/>
      <c r="N5" s="20"/>
      <c r="O5" s="14" t="s">
        <v>219</v>
      </c>
      <c r="P5" s="21" t="s">
        <v>510</v>
      </c>
      <c r="Q5" s="17" t="s">
        <v>220</v>
      </c>
      <c r="R5" s="22"/>
      <c r="S5" s="17" t="s">
        <v>217</v>
      </c>
      <c r="T5" s="22"/>
      <c r="U5" s="14" t="s">
        <v>218</v>
      </c>
      <c r="V5" s="15"/>
    </row>
    <row r="6" spans="1:23" ht="13.5" customHeight="1" x14ac:dyDescent="0.15">
      <c r="B6" s="23" t="s">
        <v>448</v>
      </c>
      <c r="C6" s="24"/>
      <c r="D6" s="25"/>
      <c r="E6" s="26"/>
      <c r="F6" s="26"/>
      <c r="G6" s="26"/>
      <c r="H6" s="26"/>
      <c r="I6" s="26"/>
      <c r="J6" s="26"/>
      <c r="K6" s="26"/>
      <c r="L6" s="26"/>
      <c r="M6" s="26"/>
      <c r="N6" s="26"/>
      <c r="O6" s="26"/>
      <c r="P6" s="27"/>
      <c r="Q6" s="27"/>
      <c r="R6" s="27"/>
      <c r="S6" s="27"/>
      <c r="T6" s="27"/>
      <c r="U6" s="27"/>
      <c r="V6" s="15"/>
    </row>
    <row r="7" spans="1:23" ht="13.5" customHeight="1" x14ac:dyDescent="0.15">
      <c r="B7" s="23" t="s">
        <v>9</v>
      </c>
      <c r="C7" s="24"/>
      <c r="D7" s="25"/>
      <c r="E7" s="26"/>
      <c r="F7" s="26"/>
      <c r="G7" s="26"/>
      <c r="H7" s="26"/>
      <c r="I7" s="26"/>
      <c r="J7" s="26"/>
      <c r="K7" s="26"/>
      <c r="L7" s="26"/>
      <c r="M7" s="26"/>
      <c r="N7" s="26"/>
      <c r="O7" s="26"/>
      <c r="P7" s="27"/>
      <c r="Q7" s="27"/>
      <c r="R7" s="27"/>
      <c r="S7" s="27"/>
      <c r="T7" s="27"/>
      <c r="U7" s="27"/>
      <c r="V7" s="15"/>
    </row>
    <row r="8" spans="1:23" x14ac:dyDescent="0.15">
      <c r="B8" s="23" t="s">
        <v>0</v>
      </c>
      <c r="C8" s="24"/>
      <c r="D8" s="25"/>
      <c r="E8" s="26"/>
      <c r="F8" s="26"/>
      <c r="G8" s="26"/>
      <c r="H8" s="26"/>
      <c r="I8" s="26"/>
      <c r="J8" s="26"/>
      <c r="K8" s="26"/>
      <c r="L8" s="26"/>
      <c r="M8" s="26"/>
      <c r="N8" s="26"/>
      <c r="O8" s="26"/>
      <c r="P8" s="27"/>
      <c r="Q8" s="27"/>
      <c r="R8" s="27"/>
      <c r="S8" s="27"/>
      <c r="T8" s="27"/>
      <c r="U8" s="27"/>
      <c r="V8" s="15"/>
    </row>
    <row r="9" spans="1:23" ht="4.5" customHeight="1" x14ac:dyDescent="0.15">
      <c r="B9" s="28"/>
      <c r="C9" s="29"/>
      <c r="D9" s="29"/>
      <c r="E9" s="29"/>
      <c r="F9" s="29"/>
      <c r="G9" s="29"/>
      <c r="H9" s="29"/>
      <c r="I9" s="29"/>
      <c r="J9" s="29"/>
      <c r="K9" s="29"/>
      <c r="L9" s="29"/>
      <c r="M9" s="29"/>
      <c r="N9" s="29"/>
      <c r="O9" s="29"/>
      <c r="P9" s="30"/>
      <c r="Q9" s="29"/>
      <c r="R9" s="30"/>
      <c r="S9" s="29"/>
      <c r="T9" s="30"/>
      <c r="U9" s="31"/>
      <c r="V9" s="32"/>
    </row>
    <row r="10" spans="1:23" ht="4.5" customHeight="1" x14ac:dyDescent="0.15">
      <c r="B10" s="615" t="s">
        <v>207</v>
      </c>
      <c r="C10" s="616"/>
      <c r="D10" s="33"/>
      <c r="E10" s="34"/>
      <c r="F10" s="34"/>
      <c r="G10" s="34"/>
      <c r="H10" s="34"/>
      <c r="I10" s="34"/>
      <c r="J10" s="34"/>
      <c r="K10" s="34"/>
      <c r="L10" s="34"/>
      <c r="M10" s="34"/>
      <c r="N10" s="34"/>
      <c r="O10" s="34"/>
      <c r="P10" s="35"/>
      <c r="Q10" s="34"/>
      <c r="R10" s="35"/>
      <c r="S10" s="34"/>
      <c r="T10" s="35"/>
      <c r="U10" s="36"/>
      <c r="V10" s="12"/>
    </row>
    <row r="11" spans="1:23" ht="15.75" customHeight="1" x14ac:dyDescent="0.15">
      <c r="B11" s="617"/>
      <c r="C11" s="618"/>
      <c r="D11" s="37"/>
      <c r="E11" s="38" t="s">
        <v>215</v>
      </c>
      <c r="F11" s="587"/>
      <c r="G11" s="588"/>
      <c r="H11" s="588"/>
      <c r="I11" s="588"/>
      <c r="J11" s="588"/>
      <c r="K11" s="588"/>
      <c r="L11" s="588"/>
      <c r="M11" s="588"/>
      <c r="N11" s="588"/>
      <c r="O11" s="614"/>
      <c r="P11" s="604" t="s">
        <v>355</v>
      </c>
      <c r="Q11" s="605"/>
      <c r="R11" s="605"/>
      <c r="S11" s="605"/>
      <c r="T11" s="605"/>
      <c r="U11" s="605"/>
      <c r="V11" s="15"/>
      <c r="W11" s="39"/>
    </row>
    <row r="12" spans="1:23" ht="17.25" customHeight="1" x14ac:dyDescent="0.15">
      <c r="A12" s="25"/>
      <c r="B12" s="617"/>
      <c r="C12" s="618"/>
      <c r="D12" s="37"/>
      <c r="E12" s="40" t="s">
        <v>3</v>
      </c>
      <c r="F12" s="587"/>
      <c r="G12" s="588"/>
      <c r="H12" s="588"/>
      <c r="I12" s="588"/>
      <c r="J12" s="588"/>
      <c r="K12" s="588"/>
      <c r="L12" s="588"/>
      <c r="M12" s="588"/>
      <c r="N12" s="588"/>
      <c r="O12" s="614"/>
      <c r="P12" s="604" t="s">
        <v>356</v>
      </c>
      <c r="Q12" s="605"/>
      <c r="R12" s="605"/>
      <c r="S12" s="605"/>
      <c r="T12" s="605"/>
      <c r="U12" s="605"/>
      <c r="V12" s="15"/>
    </row>
    <row r="13" spans="1:23" ht="4.5" customHeight="1" x14ac:dyDescent="0.15">
      <c r="B13" s="617"/>
      <c r="C13" s="618"/>
      <c r="D13" s="37"/>
      <c r="E13" s="36"/>
      <c r="F13" s="41"/>
      <c r="G13" s="17"/>
      <c r="H13" s="17"/>
      <c r="I13" s="17"/>
      <c r="J13" s="17"/>
      <c r="K13" s="17"/>
      <c r="L13" s="17"/>
      <c r="M13" s="17"/>
      <c r="N13" s="17"/>
      <c r="O13" s="17"/>
      <c r="P13" s="14"/>
      <c r="Q13" s="17"/>
      <c r="R13" s="14"/>
      <c r="S13" s="17"/>
      <c r="T13" s="14"/>
      <c r="U13" s="42"/>
      <c r="V13" s="15"/>
    </row>
    <row r="14" spans="1:23" ht="17.25" customHeight="1" x14ac:dyDescent="0.15">
      <c r="B14" s="617"/>
      <c r="C14" s="618"/>
      <c r="D14" s="37"/>
      <c r="E14" s="40" t="s">
        <v>1</v>
      </c>
      <c r="F14" s="43"/>
      <c r="G14" s="619" t="s">
        <v>439</v>
      </c>
      <c r="H14" s="620"/>
      <c r="I14" s="620"/>
      <c r="J14" s="620"/>
      <c r="K14" s="44"/>
      <c r="L14" s="25"/>
      <c r="M14" s="25"/>
      <c r="N14" s="25"/>
      <c r="O14" s="25"/>
      <c r="P14" s="45"/>
      <c r="Q14" s="25"/>
      <c r="R14" s="45"/>
      <c r="S14" s="25"/>
      <c r="T14" s="45"/>
      <c r="U14" s="42"/>
      <c r="V14" s="15"/>
      <c r="W14" s="46"/>
    </row>
    <row r="15" spans="1:23" ht="17.25" customHeight="1" x14ac:dyDescent="0.15">
      <c r="B15" s="617"/>
      <c r="C15" s="618"/>
      <c r="D15" s="37"/>
      <c r="E15" s="40" t="s">
        <v>2</v>
      </c>
      <c r="F15" s="602"/>
      <c r="G15" s="602"/>
      <c r="H15" s="602"/>
      <c r="I15" s="602"/>
      <c r="J15" s="602"/>
      <c r="K15" s="597"/>
      <c r="L15" s="597"/>
      <c r="M15" s="597"/>
      <c r="N15" s="597"/>
      <c r="O15" s="597"/>
      <c r="P15" s="597"/>
      <c r="Q15" s="597"/>
      <c r="R15" s="597"/>
      <c r="S15" s="597"/>
      <c r="T15" s="597"/>
      <c r="U15" s="597"/>
      <c r="V15" s="15"/>
    </row>
    <row r="16" spans="1:23" ht="18" customHeight="1" x14ac:dyDescent="0.15">
      <c r="B16" s="617"/>
      <c r="C16" s="618"/>
      <c r="D16" s="37"/>
      <c r="E16" s="47" t="s">
        <v>440</v>
      </c>
      <c r="F16" s="597"/>
      <c r="G16" s="597"/>
      <c r="H16" s="597"/>
      <c r="I16" s="597"/>
      <c r="J16" s="597"/>
      <c r="K16" s="597"/>
      <c r="L16" s="597"/>
      <c r="M16" s="597"/>
      <c r="N16" s="597"/>
      <c r="O16" s="597"/>
      <c r="P16" s="597"/>
      <c r="Q16" s="597"/>
      <c r="R16" s="597"/>
      <c r="S16" s="597"/>
      <c r="T16" s="597"/>
      <c r="U16" s="597"/>
      <c r="V16" s="15"/>
    </row>
    <row r="17" spans="1:22" ht="4.5" customHeight="1" x14ac:dyDescent="0.15">
      <c r="B17" s="617"/>
      <c r="C17" s="618"/>
      <c r="D17" s="37"/>
      <c r="E17" s="36"/>
      <c r="F17" s="17"/>
      <c r="G17" s="17"/>
      <c r="H17" s="17"/>
      <c r="I17" s="17"/>
      <c r="J17" s="17"/>
      <c r="K17" s="17"/>
      <c r="L17" s="17"/>
      <c r="M17" s="17"/>
      <c r="N17" s="17"/>
      <c r="O17" s="17"/>
      <c r="P17" s="14"/>
      <c r="Q17" s="17"/>
      <c r="R17" s="14"/>
      <c r="S17" s="17"/>
      <c r="T17" s="14"/>
      <c r="U17" s="42"/>
      <c r="V17" s="15"/>
    </row>
    <row r="18" spans="1:22" ht="17.25" customHeight="1" x14ac:dyDescent="0.15">
      <c r="A18" s="25"/>
      <c r="B18" s="617"/>
      <c r="C18" s="618"/>
      <c r="D18" s="37"/>
      <c r="E18" s="40" t="s">
        <v>441</v>
      </c>
      <c r="F18" s="587"/>
      <c r="G18" s="588"/>
      <c r="H18" s="588"/>
      <c r="I18" s="588"/>
      <c r="J18" s="48" t="s">
        <v>442</v>
      </c>
      <c r="K18" s="44"/>
      <c r="V18" s="15"/>
    </row>
    <row r="19" spans="1:22" ht="17.25" customHeight="1" x14ac:dyDescent="0.15">
      <c r="A19" s="25"/>
      <c r="B19" s="621" t="s">
        <v>471</v>
      </c>
      <c r="C19" s="622"/>
      <c r="D19" s="37"/>
      <c r="E19" s="38" t="s">
        <v>357</v>
      </c>
      <c r="F19" s="587"/>
      <c r="G19" s="588"/>
      <c r="H19" s="588"/>
      <c r="I19" s="588"/>
      <c r="J19" s="48" t="s">
        <v>355</v>
      </c>
      <c r="K19" s="44"/>
      <c r="V19" s="15"/>
    </row>
    <row r="20" spans="1:22" ht="17.25" customHeight="1" x14ac:dyDescent="0.15">
      <c r="A20" s="25"/>
      <c r="B20" s="621"/>
      <c r="C20" s="622"/>
      <c r="D20" s="37"/>
      <c r="E20" s="40" t="s">
        <v>206</v>
      </c>
      <c r="F20" s="587"/>
      <c r="G20" s="588"/>
      <c r="H20" s="588"/>
      <c r="I20" s="588"/>
      <c r="J20" s="50"/>
      <c r="K20" s="44"/>
      <c r="V20" s="15"/>
    </row>
    <row r="21" spans="1:22" ht="3.75" customHeight="1" x14ac:dyDescent="0.15">
      <c r="A21" s="25"/>
      <c r="B21" s="447"/>
      <c r="C21" s="448"/>
      <c r="D21" s="51"/>
      <c r="E21" s="52"/>
      <c r="F21" s="53"/>
      <c r="G21" s="53"/>
      <c r="H21" s="53"/>
      <c r="I21" s="53"/>
      <c r="J21" s="54"/>
      <c r="K21" s="53"/>
      <c r="L21" s="55"/>
      <c r="M21" s="55"/>
      <c r="N21" s="55"/>
      <c r="O21" s="55"/>
      <c r="P21" s="56"/>
      <c r="Q21" s="55"/>
      <c r="R21" s="56"/>
      <c r="S21" s="55"/>
      <c r="T21" s="56"/>
      <c r="U21" s="55"/>
      <c r="V21" s="57"/>
    </row>
    <row r="22" spans="1:22" ht="3.75" customHeight="1" thickBot="1" x14ac:dyDescent="0.2">
      <c r="B22" s="447"/>
      <c r="C22" s="448"/>
      <c r="D22" s="37"/>
      <c r="E22" s="42"/>
      <c r="F22" s="42"/>
      <c r="G22" s="42"/>
      <c r="H22" s="42"/>
      <c r="I22" s="42"/>
      <c r="J22" s="42"/>
      <c r="K22" s="42"/>
      <c r="L22" s="17"/>
      <c r="M22" s="17"/>
      <c r="N22" s="17"/>
      <c r="O22" s="17"/>
      <c r="P22" s="14"/>
      <c r="Q22" s="17"/>
      <c r="R22" s="14"/>
      <c r="S22" s="17"/>
      <c r="T22" s="14"/>
      <c r="U22" s="42"/>
      <c r="V22" s="15"/>
    </row>
    <row r="23" spans="1:22" ht="22.5" customHeight="1" thickBot="1" x14ac:dyDescent="0.2">
      <c r="B23" s="447"/>
      <c r="C23" s="448"/>
      <c r="D23" s="58"/>
      <c r="E23" s="589" t="s">
        <v>500</v>
      </c>
      <c r="F23" s="590"/>
      <c r="G23" s="59"/>
      <c r="H23" s="591" t="s">
        <v>511</v>
      </c>
      <c r="I23" s="591"/>
      <c r="J23" s="591"/>
      <c r="K23" s="591"/>
      <c r="L23" s="591"/>
      <c r="M23" s="591"/>
      <c r="N23" s="591"/>
      <c r="O23" s="591"/>
      <c r="P23" s="591"/>
      <c r="Q23" s="591"/>
      <c r="R23" s="591"/>
      <c r="S23" s="591"/>
      <c r="T23" s="591"/>
      <c r="U23" s="591"/>
      <c r="V23" s="592"/>
    </row>
    <row r="24" spans="1:22" ht="10.5" customHeight="1" x14ac:dyDescent="0.15">
      <c r="B24" s="447"/>
      <c r="C24" s="448"/>
      <c r="D24" s="58"/>
      <c r="E24" s="606" t="s">
        <v>389</v>
      </c>
      <c r="F24" s="606"/>
      <c r="H24" s="60" t="s">
        <v>211</v>
      </c>
      <c r="K24" s="61"/>
      <c r="L24" s="62"/>
      <c r="M24" s="62"/>
      <c r="N24" s="62"/>
      <c r="O24" s="62" t="s">
        <v>6</v>
      </c>
      <c r="P24" s="63"/>
      <c r="Q24" s="62"/>
      <c r="R24" s="63"/>
      <c r="S24" s="62"/>
      <c r="T24" s="63"/>
      <c r="U24" s="62"/>
      <c r="V24" s="15"/>
    </row>
    <row r="25" spans="1:22" ht="10.5" customHeight="1" x14ac:dyDescent="0.15">
      <c r="B25" s="447"/>
      <c r="C25" s="448"/>
      <c r="D25" s="58"/>
      <c r="E25" s="607"/>
      <c r="F25" s="607"/>
      <c r="H25" s="60" t="s">
        <v>212</v>
      </c>
      <c r="K25" s="61"/>
      <c r="L25" s="62"/>
      <c r="M25" s="62"/>
      <c r="N25" s="62"/>
      <c r="O25" s="62" t="s">
        <v>7</v>
      </c>
      <c r="P25" s="63"/>
      <c r="Q25" s="62"/>
      <c r="R25" s="63"/>
      <c r="S25" s="62"/>
      <c r="T25" s="63"/>
      <c r="U25" s="62"/>
      <c r="V25" s="15"/>
    </row>
    <row r="26" spans="1:22" ht="10.5" customHeight="1" x14ac:dyDescent="0.15">
      <c r="B26" s="447"/>
      <c r="C26" s="448"/>
      <c r="D26" s="64"/>
      <c r="E26" s="607"/>
      <c r="F26" s="607"/>
      <c r="H26" s="60" t="s">
        <v>213</v>
      </c>
      <c r="K26" s="61"/>
      <c r="L26" s="62"/>
      <c r="M26" s="62"/>
      <c r="N26" s="62"/>
      <c r="O26" s="62" t="s">
        <v>8</v>
      </c>
      <c r="P26" s="63"/>
      <c r="Q26" s="62"/>
      <c r="R26" s="63"/>
      <c r="S26" s="62"/>
      <c r="T26" s="63"/>
      <c r="U26" s="62"/>
      <c r="V26" s="15"/>
    </row>
    <row r="27" spans="1:22" ht="10.5" customHeight="1" x14ac:dyDescent="0.15">
      <c r="B27" s="447"/>
      <c r="C27" s="448"/>
      <c r="D27" s="64"/>
      <c r="E27" s="65"/>
      <c r="H27" s="60" t="s">
        <v>214</v>
      </c>
      <c r="K27" s="61"/>
      <c r="L27" s="62"/>
      <c r="M27" s="62"/>
      <c r="N27" s="62"/>
      <c r="O27" s="62"/>
      <c r="P27" s="63"/>
      <c r="Q27" s="62"/>
      <c r="R27" s="63"/>
      <c r="S27" s="62"/>
      <c r="T27" s="63"/>
      <c r="U27" s="62"/>
      <c r="V27" s="15"/>
    </row>
    <row r="28" spans="1:22" ht="4.5" customHeight="1" x14ac:dyDescent="0.15">
      <c r="B28" s="66"/>
      <c r="C28" s="67"/>
      <c r="D28" s="68"/>
      <c r="E28" s="69"/>
      <c r="F28" s="69"/>
      <c r="G28" s="69"/>
      <c r="H28" s="69"/>
      <c r="I28" s="69"/>
      <c r="J28" s="69"/>
      <c r="K28" s="69"/>
      <c r="L28" s="69"/>
      <c r="M28" s="69"/>
      <c r="N28" s="69"/>
      <c r="O28" s="69"/>
      <c r="P28" s="70"/>
      <c r="Q28" s="69"/>
      <c r="R28" s="70"/>
      <c r="S28" s="69"/>
      <c r="T28" s="70"/>
      <c r="U28" s="71"/>
      <c r="V28" s="32"/>
    </row>
    <row r="29" spans="1:22" ht="4.5" customHeight="1" x14ac:dyDescent="0.15">
      <c r="B29" s="593" t="s">
        <v>376</v>
      </c>
      <c r="C29" s="594"/>
      <c r="D29" s="33"/>
      <c r="E29" s="34"/>
      <c r="F29" s="34"/>
      <c r="G29" s="34"/>
      <c r="H29" s="34"/>
      <c r="I29" s="34"/>
      <c r="J29" s="34"/>
      <c r="K29" s="34"/>
      <c r="L29" s="34"/>
      <c r="M29" s="34"/>
      <c r="N29" s="34"/>
      <c r="O29" s="34"/>
      <c r="P29" s="35"/>
      <c r="Q29" s="34"/>
      <c r="R29" s="35"/>
      <c r="S29" s="34"/>
      <c r="T29" s="35"/>
      <c r="U29" s="36"/>
      <c r="V29" s="12"/>
    </row>
    <row r="30" spans="1:22" ht="15.75" customHeight="1" x14ac:dyDescent="0.15">
      <c r="B30" s="595"/>
      <c r="C30" s="596"/>
      <c r="D30" s="37"/>
      <c r="E30" s="38" t="s">
        <v>215</v>
      </c>
      <c r="F30" s="597"/>
      <c r="G30" s="597"/>
      <c r="H30" s="597"/>
      <c r="I30" s="597"/>
      <c r="J30" s="597"/>
      <c r="K30" s="597"/>
      <c r="L30" s="597"/>
      <c r="M30" s="597"/>
      <c r="N30" s="604" t="s">
        <v>355</v>
      </c>
      <c r="O30" s="605"/>
      <c r="P30" s="605"/>
      <c r="Q30" s="605"/>
      <c r="R30" s="605"/>
      <c r="S30" s="605"/>
      <c r="V30" s="15"/>
    </row>
    <row r="31" spans="1:22" ht="17.25" customHeight="1" x14ac:dyDescent="0.15">
      <c r="A31" s="25"/>
      <c r="B31" s="595"/>
      <c r="C31" s="596"/>
      <c r="D31" s="37"/>
      <c r="E31" s="72" t="s">
        <v>3</v>
      </c>
      <c r="F31" s="597"/>
      <c r="G31" s="597"/>
      <c r="H31" s="597"/>
      <c r="I31" s="597"/>
      <c r="J31" s="597"/>
      <c r="K31" s="597"/>
      <c r="L31" s="597"/>
      <c r="M31" s="597"/>
      <c r="N31" s="604" t="s">
        <v>356</v>
      </c>
      <c r="O31" s="605"/>
      <c r="P31" s="605"/>
      <c r="Q31" s="605"/>
      <c r="R31" s="605"/>
      <c r="S31" s="605"/>
      <c r="V31" s="15"/>
    </row>
    <row r="32" spans="1:22" ht="4.5" customHeight="1" x14ac:dyDescent="0.15">
      <c r="B32" s="595"/>
      <c r="C32" s="596"/>
      <c r="D32" s="37"/>
      <c r="E32" s="36"/>
      <c r="F32" s="19"/>
      <c r="G32" s="19"/>
      <c r="H32" s="19"/>
      <c r="I32" s="19"/>
      <c r="J32" s="19"/>
      <c r="K32" s="19"/>
      <c r="L32" s="73"/>
      <c r="M32" s="73"/>
      <c r="P32" s="6"/>
      <c r="R32" s="6"/>
      <c r="T32" s="6"/>
      <c r="V32" s="15"/>
    </row>
    <row r="33" spans="1:22" ht="17.25" customHeight="1" x14ac:dyDescent="0.15">
      <c r="B33" s="595"/>
      <c r="C33" s="596"/>
      <c r="D33" s="37"/>
      <c r="E33" s="72" t="s">
        <v>1</v>
      </c>
      <c r="F33" s="43"/>
      <c r="G33" s="74" t="s">
        <v>439</v>
      </c>
      <c r="H33" s="75"/>
      <c r="I33" s="75"/>
      <c r="J33" s="75"/>
      <c r="K33" s="44"/>
      <c r="L33" s="25"/>
      <c r="M33" s="25"/>
      <c r="N33" s="25"/>
      <c r="O33" s="25"/>
      <c r="P33" s="45"/>
      <c r="Q33" s="25"/>
      <c r="R33" s="45"/>
      <c r="S33" s="25"/>
      <c r="T33" s="45"/>
      <c r="U33" s="42"/>
      <c r="V33" s="15"/>
    </row>
    <row r="34" spans="1:22" ht="17.25" customHeight="1" x14ac:dyDescent="0.15">
      <c r="B34" s="598" t="s">
        <v>377</v>
      </c>
      <c r="C34" s="599"/>
      <c r="D34" s="37"/>
      <c r="E34" s="72" t="s">
        <v>2</v>
      </c>
      <c r="F34" s="602"/>
      <c r="G34" s="602"/>
      <c r="H34" s="602"/>
      <c r="I34" s="602"/>
      <c r="J34" s="602"/>
      <c r="K34" s="597"/>
      <c r="L34" s="597"/>
      <c r="M34" s="597"/>
      <c r="N34" s="597"/>
      <c r="O34" s="597"/>
      <c r="P34" s="597"/>
      <c r="Q34" s="597"/>
      <c r="R34" s="597"/>
      <c r="S34" s="597"/>
      <c r="T34" s="597"/>
      <c r="U34" s="597"/>
      <c r="V34" s="15"/>
    </row>
    <row r="35" spans="1:22" ht="4.5" customHeight="1" x14ac:dyDescent="0.15">
      <c r="B35" s="598"/>
      <c r="C35" s="599"/>
      <c r="D35" s="37"/>
      <c r="E35" s="36"/>
      <c r="F35" s="41"/>
      <c r="G35" s="17"/>
      <c r="H35" s="17"/>
      <c r="I35" s="17"/>
      <c r="J35" s="17"/>
      <c r="K35" s="17"/>
      <c r="L35" s="17"/>
      <c r="M35" s="17"/>
      <c r="N35" s="17"/>
      <c r="O35" s="17"/>
      <c r="P35" s="14"/>
      <c r="Q35" s="17"/>
      <c r="R35" s="14"/>
      <c r="S35" s="17"/>
      <c r="T35" s="14"/>
      <c r="U35" s="42"/>
      <c r="V35" s="15"/>
    </row>
    <row r="36" spans="1:22" ht="18" customHeight="1" x14ac:dyDescent="0.15">
      <c r="B36" s="598"/>
      <c r="C36" s="599"/>
      <c r="D36" s="37"/>
      <c r="E36" s="40" t="s">
        <v>441</v>
      </c>
      <c r="F36" s="603"/>
      <c r="G36" s="603"/>
      <c r="H36" s="603"/>
      <c r="I36" s="603"/>
      <c r="J36" s="603"/>
      <c r="K36" s="603"/>
      <c r="L36" s="603"/>
      <c r="M36" s="603"/>
      <c r="N36" s="48" t="s">
        <v>442</v>
      </c>
      <c r="P36" s="6"/>
      <c r="R36" s="6"/>
      <c r="T36" s="6"/>
      <c r="V36" s="15"/>
    </row>
    <row r="37" spans="1:22" ht="18" customHeight="1" x14ac:dyDescent="0.15">
      <c r="B37" s="598"/>
      <c r="C37" s="599"/>
      <c r="D37" s="37"/>
      <c r="E37" s="38" t="s">
        <v>357</v>
      </c>
      <c r="F37" s="603"/>
      <c r="G37" s="603"/>
      <c r="H37" s="603"/>
      <c r="I37" s="603"/>
      <c r="J37" s="603"/>
      <c r="K37" s="603"/>
      <c r="L37" s="603"/>
      <c r="M37" s="603"/>
      <c r="N37" s="48" t="s">
        <v>355</v>
      </c>
      <c r="P37" s="6"/>
      <c r="R37" s="6"/>
      <c r="T37" s="6"/>
      <c r="V37" s="15"/>
    </row>
    <row r="38" spans="1:22" ht="18" customHeight="1" x14ac:dyDescent="0.15">
      <c r="B38" s="598"/>
      <c r="C38" s="599"/>
      <c r="D38" s="37"/>
      <c r="E38" s="40" t="s">
        <v>206</v>
      </c>
      <c r="F38" s="603"/>
      <c r="G38" s="603"/>
      <c r="H38" s="603"/>
      <c r="I38" s="603"/>
      <c r="J38" s="603"/>
      <c r="K38" s="603"/>
      <c r="L38" s="603"/>
      <c r="M38" s="603"/>
      <c r="N38" s="47"/>
      <c r="P38" s="6"/>
      <c r="R38" s="6"/>
      <c r="T38" s="6"/>
      <c r="V38" s="15"/>
    </row>
    <row r="39" spans="1:22" ht="4.5" customHeight="1" x14ac:dyDescent="0.15">
      <c r="B39" s="600"/>
      <c r="C39" s="601"/>
      <c r="D39" s="68"/>
      <c r="E39" s="71"/>
      <c r="F39" s="71"/>
      <c r="G39" s="71"/>
      <c r="H39" s="71"/>
      <c r="I39" s="71"/>
      <c r="J39" s="71"/>
      <c r="K39" s="71"/>
      <c r="L39" s="76"/>
      <c r="M39" s="76"/>
      <c r="N39" s="76"/>
      <c r="O39" s="76"/>
      <c r="P39" s="70"/>
      <c r="Q39" s="76"/>
      <c r="R39" s="70"/>
      <c r="S39" s="76"/>
      <c r="T39" s="70"/>
      <c r="U39" s="71"/>
      <c r="V39" s="32"/>
    </row>
    <row r="40" spans="1:22" ht="4.5" customHeight="1" x14ac:dyDescent="0.15">
      <c r="B40" s="593" t="s">
        <v>469</v>
      </c>
      <c r="C40" s="594"/>
      <c r="D40" s="33"/>
      <c r="E40" s="34"/>
      <c r="F40" s="34"/>
      <c r="G40" s="34"/>
      <c r="H40" s="34"/>
      <c r="I40" s="34"/>
      <c r="J40" s="34"/>
      <c r="K40" s="34"/>
      <c r="L40" s="34"/>
      <c r="M40" s="34"/>
      <c r="N40" s="34"/>
      <c r="O40" s="34"/>
      <c r="P40" s="35"/>
      <c r="Q40" s="34"/>
      <c r="R40" s="35"/>
      <c r="S40" s="34"/>
      <c r="T40" s="35"/>
      <c r="U40" s="36"/>
      <c r="V40" s="12"/>
    </row>
    <row r="41" spans="1:22" ht="15.75" customHeight="1" x14ac:dyDescent="0.15">
      <c r="B41" s="595"/>
      <c r="C41" s="596"/>
      <c r="D41" s="37"/>
      <c r="E41" s="38" t="s">
        <v>215</v>
      </c>
      <c r="F41" s="597"/>
      <c r="G41" s="597"/>
      <c r="H41" s="597"/>
      <c r="I41" s="597"/>
      <c r="J41" s="597"/>
      <c r="K41" s="597"/>
      <c r="L41" s="597"/>
      <c r="M41" s="597"/>
      <c r="N41" s="605" t="s">
        <v>355</v>
      </c>
      <c r="O41" s="605"/>
      <c r="P41" s="605"/>
      <c r="Q41" s="605"/>
      <c r="R41" s="605"/>
      <c r="S41" s="605"/>
      <c r="T41" s="605"/>
      <c r="V41" s="15"/>
    </row>
    <row r="42" spans="1:22" ht="17.25" customHeight="1" x14ac:dyDescent="0.15">
      <c r="B42" s="595"/>
      <c r="C42" s="596"/>
      <c r="D42" s="37"/>
      <c r="E42" s="72" t="s">
        <v>3</v>
      </c>
      <c r="F42" s="597"/>
      <c r="G42" s="597"/>
      <c r="H42" s="597"/>
      <c r="I42" s="597"/>
      <c r="J42" s="597"/>
      <c r="K42" s="597"/>
      <c r="L42" s="597"/>
      <c r="M42" s="597"/>
      <c r="N42" s="620" t="s">
        <v>419</v>
      </c>
      <c r="O42" s="620"/>
      <c r="P42" s="620"/>
      <c r="Q42" s="620"/>
      <c r="R42" s="620"/>
      <c r="S42" s="620"/>
      <c r="T42" s="620"/>
      <c r="V42" s="15"/>
    </row>
    <row r="43" spans="1:22" ht="17.25" customHeight="1" x14ac:dyDescent="0.15">
      <c r="A43" s="25"/>
      <c r="B43" s="595"/>
      <c r="C43" s="596"/>
      <c r="D43" s="37"/>
      <c r="E43" s="72" t="s">
        <v>2</v>
      </c>
      <c r="F43" s="597"/>
      <c r="G43" s="597"/>
      <c r="H43" s="597"/>
      <c r="I43" s="597"/>
      <c r="J43" s="597"/>
      <c r="K43" s="597"/>
      <c r="L43" s="597"/>
      <c r="M43" s="597"/>
      <c r="N43" s="597"/>
      <c r="O43" s="597"/>
      <c r="P43" s="597"/>
      <c r="Q43" s="597"/>
      <c r="R43" s="597"/>
      <c r="S43" s="597"/>
      <c r="T43" s="597"/>
      <c r="U43" s="597"/>
      <c r="V43" s="15"/>
    </row>
    <row r="44" spans="1:22" ht="4.5" customHeight="1" x14ac:dyDescent="0.15">
      <c r="B44" s="629"/>
      <c r="C44" s="630"/>
      <c r="D44" s="68"/>
      <c r="E44" s="71"/>
      <c r="F44" s="71"/>
      <c r="G44" s="71"/>
      <c r="H44" s="71"/>
      <c r="I44" s="71"/>
      <c r="J44" s="42"/>
      <c r="K44" s="42"/>
      <c r="L44" s="17"/>
      <c r="M44" s="25"/>
      <c r="N44" s="25"/>
      <c r="O44" s="25"/>
      <c r="P44" s="14"/>
      <c r="Q44" s="17"/>
      <c r="R44" s="14"/>
      <c r="S44" s="17"/>
      <c r="T44" s="14"/>
      <c r="U44" s="42"/>
      <c r="V44" s="15"/>
    </row>
    <row r="45" spans="1:22" ht="4.5" customHeight="1" x14ac:dyDescent="0.15">
      <c r="B45" s="77"/>
      <c r="C45" s="78"/>
      <c r="D45" s="33"/>
      <c r="E45" s="36"/>
      <c r="F45" s="36"/>
      <c r="G45" s="36"/>
      <c r="H45" s="36"/>
      <c r="I45" s="36"/>
      <c r="J45" s="36"/>
      <c r="K45" s="36"/>
      <c r="L45" s="41"/>
      <c r="M45" s="11"/>
      <c r="N45" s="11"/>
      <c r="O45" s="11"/>
      <c r="P45" s="35"/>
      <c r="Q45" s="41"/>
      <c r="R45" s="35"/>
      <c r="S45" s="41"/>
      <c r="T45" s="35"/>
      <c r="U45" s="36"/>
      <c r="V45" s="12"/>
    </row>
    <row r="46" spans="1:22" ht="18" customHeight="1" x14ac:dyDescent="0.15">
      <c r="B46" s="625" t="s">
        <v>470</v>
      </c>
      <c r="C46" s="626"/>
      <c r="D46" s="37"/>
      <c r="E46" s="67" t="s">
        <v>443</v>
      </c>
      <c r="F46" s="587"/>
      <c r="G46" s="614"/>
      <c r="H46" s="79" t="s">
        <v>358</v>
      </c>
      <c r="J46" s="631" t="s">
        <v>503</v>
      </c>
      <c r="K46" s="633" t="s">
        <v>501</v>
      </c>
      <c r="L46" s="633"/>
      <c r="M46" s="633"/>
      <c r="N46" s="633"/>
      <c r="O46" s="633"/>
      <c r="P46" s="633"/>
      <c r="Q46" s="633"/>
      <c r="R46" s="633"/>
      <c r="S46" s="633"/>
      <c r="T46" s="633"/>
      <c r="U46" s="633"/>
      <c r="V46" s="634"/>
    </row>
    <row r="47" spans="1:22" ht="18" customHeight="1" x14ac:dyDescent="0.15">
      <c r="B47" s="627" t="s">
        <v>471</v>
      </c>
      <c r="C47" s="628"/>
      <c r="D47" s="37"/>
      <c r="E47" s="67" t="s">
        <v>444</v>
      </c>
      <c r="F47" s="587"/>
      <c r="G47" s="614"/>
      <c r="H47" s="79" t="s">
        <v>358</v>
      </c>
      <c r="J47" s="632"/>
      <c r="K47" s="635" t="s">
        <v>502</v>
      </c>
      <c r="L47" s="635"/>
      <c r="M47" s="635"/>
      <c r="N47" s="635"/>
      <c r="O47" s="635"/>
      <c r="P47" s="635"/>
      <c r="Q47" s="635"/>
      <c r="R47" s="635"/>
      <c r="S47" s="635"/>
      <c r="T47" s="635"/>
      <c r="U47" s="635"/>
      <c r="V47" s="636"/>
    </row>
    <row r="48" spans="1:22" ht="4.5" customHeight="1" x14ac:dyDescent="0.15">
      <c r="B48" s="80"/>
      <c r="C48" s="81"/>
      <c r="D48" s="68"/>
      <c r="E48" s="71"/>
      <c r="F48" s="71"/>
      <c r="G48" s="71"/>
      <c r="H48" s="71"/>
      <c r="I48" s="71"/>
      <c r="J48" s="452"/>
      <c r="K48" s="11"/>
      <c r="L48" s="11"/>
      <c r="M48" s="11"/>
      <c r="N48" s="11"/>
      <c r="O48" s="11"/>
      <c r="P48" s="35"/>
      <c r="Q48" s="41"/>
      <c r="R48" s="35"/>
      <c r="S48" s="41"/>
      <c r="T48" s="35"/>
      <c r="U48" s="36"/>
      <c r="V48" s="11"/>
    </row>
    <row r="49" spans="1:23" ht="6.75" customHeight="1" thickBot="1" x14ac:dyDescent="0.2"/>
    <row r="50" spans="1:23" ht="4.5" customHeight="1" x14ac:dyDescent="0.15">
      <c r="B50" s="637" t="s">
        <v>445</v>
      </c>
      <c r="C50" s="638"/>
      <c r="D50" s="82"/>
      <c r="E50" s="83"/>
      <c r="F50" s="83"/>
      <c r="G50" s="83"/>
      <c r="H50" s="83"/>
      <c r="I50" s="84"/>
      <c r="K50" s="643" t="s">
        <v>362</v>
      </c>
      <c r="L50" s="644"/>
      <c r="M50" s="644"/>
      <c r="N50" s="644"/>
      <c r="O50" s="645"/>
      <c r="P50" s="6"/>
    </row>
    <row r="51" spans="1:23" ht="15.75" customHeight="1" x14ac:dyDescent="0.15">
      <c r="B51" s="639"/>
      <c r="C51" s="640"/>
      <c r="D51" s="37"/>
      <c r="E51" s="85" t="s">
        <v>216</v>
      </c>
      <c r="F51" s="597"/>
      <c r="G51" s="597"/>
      <c r="H51" s="597"/>
      <c r="I51" s="86" t="s">
        <v>355</v>
      </c>
      <c r="K51" s="646"/>
      <c r="L51" s="647"/>
      <c r="M51" s="647"/>
      <c r="N51" s="647"/>
      <c r="O51" s="648"/>
    </row>
    <row r="52" spans="1:23" ht="18" customHeight="1" x14ac:dyDescent="0.15">
      <c r="B52" s="639"/>
      <c r="C52" s="640"/>
      <c r="D52" s="37"/>
      <c r="E52" s="72" t="s">
        <v>210</v>
      </c>
      <c r="F52" s="597"/>
      <c r="G52" s="597"/>
      <c r="H52" s="597"/>
      <c r="I52" s="87"/>
      <c r="K52" s="649" t="s">
        <v>446</v>
      </c>
      <c r="L52" s="650"/>
      <c r="M52" s="650"/>
      <c r="N52" s="650"/>
      <c r="O52" s="651"/>
    </row>
    <row r="53" spans="1:23" ht="18" customHeight="1" x14ac:dyDescent="0.15">
      <c r="B53" s="639"/>
      <c r="C53" s="640"/>
      <c r="D53" s="37"/>
      <c r="E53" s="72" t="s">
        <v>5</v>
      </c>
      <c r="F53" s="597"/>
      <c r="G53" s="597"/>
      <c r="H53" s="597"/>
      <c r="I53" s="87"/>
      <c r="K53" s="652" t="s">
        <v>209</v>
      </c>
      <c r="L53" s="655" t="s">
        <v>363</v>
      </c>
      <c r="M53" s="658"/>
      <c r="N53" s="658"/>
      <c r="O53" s="659"/>
      <c r="Q53" s="49"/>
      <c r="R53" s="6"/>
      <c r="S53" s="49"/>
      <c r="T53" s="6"/>
    </row>
    <row r="54" spans="1:23" ht="18" customHeight="1" x14ac:dyDescent="0.15">
      <c r="B54" s="639"/>
      <c r="C54" s="640"/>
      <c r="D54" s="37"/>
      <c r="E54" s="88" t="s">
        <v>4</v>
      </c>
      <c r="F54" s="587"/>
      <c r="G54" s="614"/>
      <c r="H54" s="79" t="s">
        <v>358</v>
      </c>
      <c r="I54" s="87"/>
      <c r="K54" s="653"/>
      <c r="L54" s="656"/>
      <c r="M54" s="660"/>
      <c r="N54" s="660"/>
      <c r="O54" s="661"/>
      <c r="P54" s="6"/>
      <c r="Q54" s="49"/>
      <c r="R54" s="6"/>
      <c r="S54" s="49"/>
      <c r="T54" s="6"/>
    </row>
    <row r="55" spans="1:23" ht="4.5" customHeight="1" thickBot="1" x14ac:dyDescent="0.2">
      <c r="B55" s="641"/>
      <c r="C55" s="642"/>
      <c r="D55" s="89"/>
      <c r="E55" s="90"/>
      <c r="F55" s="90"/>
      <c r="G55" s="90"/>
      <c r="H55" s="90"/>
      <c r="I55" s="91"/>
      <c r="K55" s="654"/>
      <c r="L55" s="657"/>
      <c r="M55" s="662"/>
      <c r="N55" s="662"/>
      <c r="O55" s="663"/>
      <c r="P55" s="6"/>
      <c r="Q55" s="49"/>
      <c r="R55" s="6"/>
      <c r="S55" s="49"/>
      <c r="T55" s="6"/>
    </row>
    <row r="56" spans="1:23" ht="4.5" customHeight="1" x14ac:dyDescent="0.15">
      <c r="B56" s="37"/>
      <c r="C56" s="37"/>
      <c r="D56" s="37"/>
      <c r="E56" s="42"/>
      <c r="F56" s="42"/>
      <c r="G56" s="42"/>
      <c r="H56" s="42"/>
      <c r="I56" s="42"/>
      <c r="P56" s="6"/>
      <c r="Q56" s="49"/>
      <c r="R56" s="6"/>
      <c r="S56" s="49"/>
      <c r="T56" s="6"/>
    </row>
    <row r="57" spans="1:23" ht="12.75" customHeight="1" x14ac:dyDescent="0.15">
      <c r="A57" s="453"/>
      <c r="B57" s="454"/>
      <c r="C57" s="454"/>
      <c r="D57" s="455"/>
      <c r="E57" s="456"/>
      <c r="F57" s="456"/>
      <c r="G57" s="456"/>
      <c r="H57" s="456"/>
      <c r="I57" s="456"/>
      <c r="J57" s="456"/>
      <c r="K57" s="456"/>
      <c r="L57" s="453"/>
      <c r="M57" s="453"/>
      <c r="N57" s="453"/>
      <c r="O57" s="453"/>
      <c r="P57" s="457"/>
      <c r="Q57" s="453"/>
      <c r="R57" s="457"/>
      <c r="S57" s="453"/>
      <c r="T57" s="457"/>
      <c r="U57" s="453"/>
      <c r="V57" s="453"/>
      <c r="W57" s="453"/>
    </row>
    <row r="58" spans="1:23" ht="16.5" customHeight="1" x14ac:dyDescent="0.15">
      <c r="A58" s="453"/>
      <c r="B58" s="453" t="s">
        <v>11</v>
      </c>
      <c r="C58" s="453"/>
      <c r="D58" s="453"/>
      <c r="E58" s="453"/>
      <c r="F58" s="453"/>
      <c r="G58" s="453"/>
      <c r="H58" s="453"/>
      <c r="I58" s="453"/>
      <c r="J58" s="453"/>
      <c r="K58" s="453"/>
      <c r="L58" s="453"/>
      <c r="M58" s="453"/>
      <c r="N58" s="453"/>
      <c r="O58" s="453"/>
      <c r="P58" s="457"/>
      <c r="Q58" s="453"/>
      <c r="R58" s="457"/>
      <c r="S58" s="453"/>
      <c r="T58" s="457"/>
      <c r="U58" s="453"/>
      <c r="V58" s="453"/>
      <c r="W58" s="453"/>
    </row>
    <row r="59" spans="1:23" ht="16.5" customHeight="1" x14ac:dyDescent="0.15">
      <c r="A59" s="453"/>
      <c r="B59" s="453" t="s">
        <v>12</v>
      </c>
      <c r="C59" s="453"/>
      <c r="D59" s="453"/>
      <c r="E59" s="453"/>
      <c r="F59" s="453"/>
      <c r="G59" s="453"/>
      <c r="H59" s="453"/>
      <c r="I59" s="453"/>
      <c r="J59" s="453"/>
      <c r="K59" s="453"/>
      <c r="L59" s="453"/>
      <c r="M59" s="453"/>
      <c r="N59" s="453"/>
      <c r="O59" s="453"/>
      <c r="P59" s="457"/>
      <c r="Q59" s="453"/>
      <c r="R59" s="457"/>
      <c r="S59" s="453"/>
      <c r="T59" s="457"/>
      <c r="U59" s="453"/>
      <c r="V59" s="453"/>
      <c r="W59" s="453"/>
    </row>
    <row r="60" spans="1:23" ht="16.5" customHeight="1" x14ac:dyDescent="0.15">
      <c r="A60" s="453"/>
      <c r="B60" s="453"/>
      <c r="C60" s="453" t="s">
        <v>472</v>
      </c>
      <c r="D60" s="453"/>
      <c r="E60" s="453"/>
      <c r="F60" s="453"/>
      <c r="G60" s="453"/>
      <c r="H60" s="453"/>
      <c r="I60" s="453"/>
      <c r="J60" s="453"/>
      <c r="K60" s="453"/>
      <c r="L60" s="453"/>
      <c r="M60" s="453"/>
      <c r="N60" s="453"/>
      <c r="O60" s="453"/>
      <c r="P60" s="457"/>
      <c r="Q60" s="453"/>
      <c r="R60" s="457"/>
      <c r="S60" s="453"/>
      <c r="T60" s="457"/>
      <c r="U60" s="453"/>
      <c r="V60" s="453"/>
      <c r="W60" s="453"/>
    </row>
    <row r="61" spans="1:23" ht="16.5" customHeight="1" x14ac:dyDescent="0.15">
      <c r="A61" s="453"/>
      <c r="B61" s="453"/>
      <c r="C61" s="453" t="s">
        <v>473</v>
      </c>
      <c r="D61" s="453"/>
      <c r="E61" s="453"/>
      <c r="F61" s="453"/>
      <c r="G61" s="453"/>
      <c r="H61" s="453"/>
      <c r="I61" s="453"/>
      <c r="J61" s="453"/>
      <c r="K61" s="453"/>
      <c r="L61" s="453"/>
      <c r="M61" s="453"/>
      <c r="N61" s="453"/>
      <c r="O61" s="453"/>
      <c r="P61" s="457"/>
      <c r="Q61" s="453"/>
      <c r="R61" s="457"/>
      <c r="S61" s="453"/>
      <c r="T61" s="457"/>
      <c r="U61" s="453"/>
      <c r="V61" s="453"/>
      <c r="W61" s="453"/>
    </row>
    <row r="62" spans="1:23" ht="16.5" customHeight="1" x14ac:dyDescent="0.15">
      <c r="A62" s="453"/>
      <c r="B62" s="453"/>
      <c r="C62" s="453" t="s">
        <v>491</v>
      </c>
      <c r="D62" s="453"/>
      <c r="E62" s="453"/>
      <c r="F62" s="453"/>
      <c r="G62" s="453"/>
      <c r="H62" s="453"/>
      <c r="I62" s="453"/>
      <c r="J62" s="453"/>
      <c r="K62" s="453"/>
      <c r="L62" s="453"/>
      <c r="M62" s="453"/>
      <c r="N62" s="453"/>
      <c r="O62" s="453"/>
      <c r="P62" s="457"/>
      <c r="Q62" s="453"/>
      <c r="R62" s="457"/>
      <c r="S62" s="453"/>
      <c r="T62" s="457"/>
      <c r="U62" s="453"/>
      <c r="V62" s="453"/>
      <c r="W62" s="453"/>
    </row>
    <row r="63" spans="1:23" ht="16.5" customHeight="1" x14ac:dyDescent="0.15">
      <c r="A63" s="453"/>
      <c r="B63" s="453"/>
      <c r="C63" s="453" t="s">
        <v>474</v>
      </c>
      <c r="D63" s="453"/>
      <c r="E63" s="453"/>
      <c r="F63" s="453"/>
      <c r="G63" s="453"/>
      <c r="H63" s="453"/>
      <c r="I63" s="453"/>
      <c r="J63" s="453"/>
      <c r="K63" s="453"/>
      <c r="L63" s="453"/>
      <c r="M63" s="453"/>
      <c r="N63" s="453"/>
      <c r="O63" s="453"/>
      <c r="P63" s="457"/>
      <c r="Q63" s="453"/>
      <c r="R63" s="457"/>
      <c r="S63" s="453"/>
      <c r="T63" s="457"/>
      <c r="U63" s="453"/>
      <c r="V63" s="453"/>
      <c r="W63" s="453"/>
    </row>
    <row r="64" spans="1:23" ht="16.5" customHeight="1" x14ac:dyDescent="0.15">
      <c r="A64" s="453"/>
      <c r="B64" s="453"/>
      <c r="C64" s="453" t="s">
        <v>475</v>
      </c>
      <c r="D64" s="453"/>
      <c r="E64" s="453"/>
      <c r="F64" s="453"/>
      <c r="G64" s="453"/>
      <c r="H64" s="453"/>
      <c r="I64" s="453"/>
      <c r="J64" s="453"/>
      <c r="K64" s="453"/>
      <c r="L64" s="453"/>
      <c r="M64" s="453"/>
      <c r="N64" s="453"/>
      <c r="O64" s="453"/>
      <c r="P64" s="457"/>
      <c r="Q64" s="453"/>
      <c r="R64" s="457"/>
      <c r="S64" s="453"/>
      <c r="T64" s="457"/>
      <c r="U64" s="453"/>
      <c r="V64" s="453"/>
      <c r="W64" s="453"/>
    </row>
    <row r="65" spans="1:23" s="460" customFormat="1" ht="16.5" customHeight="1" x14ac:dyDescent="0.15">
      <c r="A65" s="458"/>
      <c r="B65" s="458"/>
      <c r="C65" s="461" t="s">
        <v>479</v>
      </c>
      <c r="D65" s="458"/>
      <c r="E65" s="458"/>
      <c r="F65" s="458"/>
      <c r="G65" s="458"/>
      <c r="H65" s="458"/>
      <c r="I65" s="458"/>
      <c r="J65" s="458"/>
      <c r="K65" s="458"/>
      <c r="L65" s="458"/>
      <c r="M65" s="458"/>
      <c r="N65" s="458"/>
      <c r="O65" s="458"/>
      <c r="P65" s="459"/>
      <c r="Q65" s="458"/>
      <c r="R65" s="459"/>
      <c r="S65" s="458"/>
      <c r="T65" s="459"/>
      <c r="U65" s="458"/>
      <c r="V65" s="458"/>
      <c r="W65" s="458"/>
    </row>
    <row r="66" spans="1:23" x14ac:dyDescent="0.15">
      <c r="A66" s="453"/>
      <c r="B66" s="453"/>
      <c r="C66" s="586" t="s">
        <v>478</v>
      </c>
      <c r="D66" s="586"/>
      <c r="E66" s="586"/>
      <c r="F66" s="586"/>
      <c r="G66" s="586"/>
      <c r="H66" s="586"/>
      <c r="I66" s="586"/>
      <c r="J66" s="586"/>
      <c r="K66" s="586"/>
      <c r="L66" s="586"/>
      <c r="M66" s="586"/>
      <c r="N66" s="586"/>
      <c r="O66" s="586"/>
      <c r="P66" s="586"/>
      <c r="Q66" s="586"/>
      <c r="R66" s="586"/>
      <c r="S66" s="586"/>
      <c r="T66" s="586"/>
      <c r="U66" s="586"/>
      <c r="V66" s="586"/>
      <c r="W66" s="586"/>
    </row>
    <row r="67" spans="1:23" x14ac:dyDescent="0.15">
      <c r="A67" s="453"/>
      <c r="B67" s="453"/>
      <c r="C67" s="586"/>
      <c r="D67" s="586"/>
      <c r="E67" s="586"/>
      <c r="F67" s="586"/>
      <c r="G67" s="586"/>
      <c r="H67" s="586"/>
      <c r="I67" s="586"/>
      <c r="J67" s="586"/>
      <c r="K67" s="586"/>
      <c r="L67" s="586"/>
      <c r="M67" s="586"/>
      <c r="N67" s="586"/>
      <c r="O67" s="586"/>
      <c r="P67" s="586"/>
      <c r="Q67" s="586"/>
      <c r="R67" s="586"/>
      <c r="S67" s="586"/>
      <c r="T67" s="586"/>
      <c r="U67" s="586"/>
      <c r="V67" s="586"/>
      <c r="W67" s="586"/>
    </row>
    <row r="68" spans="1:23" s="460" customFormat="1" ht="16.5" customHeight="1" x14ac:dyDescent="0.15">
      <c r="A68" s="458"/>
      <c r="B68" s="458" t="s">
        <v>13</v>
      </c>
      <c r="C68" s="458"/>
      <c r="D68" s="458"/>
      <c r="E68" s="458"/>
      <c r="F68" s="458"/>
      <c r="G68" s="458"/>
      <c r="H68" s="458"/>
      <c r="I68" s="458"/>
      <c r="J68" s="458"/>
      <c r="K68" s="458"/>
      <c r="L68" s="458"/>
      <c r="M68" s="458"/>
      <c r="N68" s="458"/>
      <c r="O68" s="458"/>
      <c r="P68" s="459"/>
      <c r="Q68" s="458"/>
      <c r="R68" s="459"/>
      <c r="S68" s="458"/>
      <c r="T68" s="459"/>
      <c r="U68" s="458"/>
      <c r="V68" s="458"/>
      <c r="W68" s="458"/>
    </row>
    <row r="69" spans="1:23" ht="16.5" customHeight="1" x14ac:dyDescent="0.15">
      <c r="A69" s="453"/>
      <c r="B69" s="453" t="s">
        <v>14</v>
      </c>
      <c r="C69" s="453"/>
      <c r="D69" s="453"/>
      <c r="E69" s="453"/>
      <c r="F69" s="453"/>
      <c r="G69" s="453"/>
      <c r="H69" s="453"/>
      <c r="I69" s="453"/>
      <c r="J69" s="453"/>
      <c r="K69" s="453"/>
      <c r="L69" s="453"/>
      <c r="M69" s="453"/>
      <c r="N69" s="453"/>
      <c r="O69" s="453"/>
      <c r="P69" s="457"/>
      <c r="Q69" s="453"/>
      <c r="R69" s="457"/>
      <c r="S69" s="453"/>
      <c r="T69" s="457"/>
      <c r="U69" s="453"/>
      <c r="V69" s="453"/>
      <c r="W69" s="453"/>
    </row>
    <row r="70" spans="1:23" ht="16.5" customHeight="1" x14ac:dyDescent="0.15">
      <c r="A70" s="453"/>
      <c r="B70" s="453" t="s">
        <v>425</v>
      </c>
      <c r="C70" s="453"/>
      <c r="D70" s="453"/>
      <c r="E70" s="453"/>
      <c r="F70" s="453"/>
      <c r="G70" s="453"/>
      <c r="H70" s="453"/>
      <c r="I70" s="453"/>
      <c r="J70" s="453"/>
      <c r="K70" s="453"/>
      <c r="L70" s="453"/>
      <c r="M70" s="453"/>
      <c r="N70" s="453"/>
      <c r="O70" s="453"/>
      <c r="P70" s="457"/>
      <c r="Q70" s="453"/>
      <c r="R70" s="457"/>
      <c r="S70" s="453"/>
      <c r="T70" s="457"/>
      <c r="U70" s="453"/>
      <c r="V70" s="453"/>
      <c r="W70" s="453"/>
    </row>
    <row r="71" spans="1:23" ht="16.5" customHeight="1" x14ac:dyDescent="0.15">
      <c r="A71" s="453"/>
      <c r="B71" s="453" t="s">
        <v>512</v>
      </c>
      <c r="C71" s="453"/>
      <c r="D71" s="453"/>
      <c r="E71" s="453"/>
      <c r="F71" s="453"/>
      <c r="G71" s="453"/>
      <c r="H71" s="453"/>
      <c r="I71" s="453"/>
      <c r="J71" s="453"/>
      <c r="K71" s="453"/>
      <c r="L71" s="453"/>
      <c r="M71" s="453"/>
      <c r="N71" s="453"/>
      <c r="O71" s="453"/>
      <c r="P71" s="457"/>
      <c r="Q71" s="453"/>
      <c r="R71" s="457"/>
      <c r="S71" s="453"/>
      <c r="T71" s="457"/>
      <c r="U71" s="453"/>
      <c r="V71" s="453"/>
      <c r="W71" s="453"/>
    </row>
    <row r="72" spans="1:23" ht="16.5" customHeight="1" x14ac:dyDescent="0.15">
      <c r="A72" s="453"/>
      <c r="B72" s="453" t="s">
        <v>426</v>
      </c>
      <c r="C72" s="453"/>
      <c r="D72" s="453"/>
      <c r="E72" s="453"/>
      <c r="F72" s="453"/>
      <c r="G72" s="453"/>
      <c r="H72" s="453"/>
      <c r="I72" s="453"/>
      <c r="J72" s="453"/>
      <c r="K72" s="453"/>
      <c r="L72" s="453"/>
      <c r="M72" s="453"/>
      <c r="N72" s="453"/>
      <c r="O72" s="453"/>
      <c r="P72" s="457"/>
      <c r="Q72" s="453"/>
      <c r="R72" s="457"/>
      <c r="S72" s="453"/>
      <c r="T72" s="457"/>
      <c r="U72" s="453"/>
      <c r="V72" s="453"/>
      <c r="W72" s="453"/>
    </row>
    <row r="73" spans="1:23" ht="16.5" customHeight="1" x14ac:dyDescent="0.15">
      <c r="A73" s="453"/>
      <c r="C73" s="453" t="s">
        <v>480</v>
      </c>
      <c r="D73" s="453"/>
      <c r="E73" s="453"/>
      <c r="F73" s="453"/>
      <c r="G73" s="453"/>
      <c r="H73" s="453"/>
      <c r="I73" s="453"/>
      <c r="J73" s="453"/>
      <c r="K73" s="453"/>
      <c r="L73" s="453"/>
      <c r="M73" s="453"/>
      <c r="N73" s="453"/>
      <c r="O73" s="453"/>
      <c r="P73" s="457"/>
      <c r="Q73" s="453"/>
      <c r="R73" s="457"/>
      <c r="S73" s="453"/>
      <c r="T73" s="457"/>
      <c r="U73" s="453"/>
      <c r="V73" s="453"/>
      <c r="W73" s="453"/>
    </row>
    <row r="74" spans="1:23" ht="16.5" customHeight="1" x14ac:dyDescent="0.15">
      <c r="A74" s="453"/>
      <c r="B74" s="453"/>
      <c r="C74" s="453"/>
      <c r="D74" s="453"/>
      <c r="E74" s="453"/>
      <c r="F74" s="453"/>
      <c r="G74" s="453"/>
      <c r="H74" s="453"/>
      <c r="I74" s="453"/>
      <c r="J74" s="453"/>
      <c r="K74" s="453"/>
      <c r="L74" s="453"/>
      <c r="M74" s="453"/>
      <c r="N74" s="453"/>
      <c r="O74" s="453"/>
      <c r="P74" s="457"/>
      <c r="Q74" s="453"/>
      <c r="R74" s="457"/>
      <c r="S74" s="453"/>
      <c r="T74" s="457"/>
      <c r="U74" s="453"/>
      <c r="V74" s="453"/>
      <c r="W74" s="453"/>
    </row>
    <row r="75" spans="1:23" ht="16.5" customHeight="1" x14ac:dyDescent="0.15">
      <c r="A75" s="453"/>
      <c r="B75" s="453" t="s">
        <v>15</v>
      </c>
      <c r="C75" s="453"/>
      <c r="D75" s="453"/>
      <c r="E75" s="453"/>
      <c r="F75" s="453"/>
      <c r="G75" s="453"/>
      <c r="H75" s="453"/>
      <c r="I75" s="453"/>
      <c r="J75" s="453"/>
      <c r="K75" s="453"/>
      <c r="L75" s="453"/>
      <c r="M75" s="453"/>
      <c r="N75" s="453"/>
      <c r="O75" s="453"/>
      <c r="P75" s="457"/>
      <c r="Q75" s="453"/>
      <c r="R75" s="457"/>
      <c r="S75" s="453"/>
      <c r="T75" s="457"/>
      <c r="U75" s="453"/>
      <c r="V75" s="453"/>
      <c r="W75" s="453"/>
    </row>
    <row r="76" spans="1:23" ht="16.5" customHeight="1" x14ac:dyDescent="0.15">
      <c r="A76" s="453"/>
      <c r="B76" s="453"/>
      <c r="C76" s="453" t="s">
        <v>476</v>
      </c>
      <c r="D76" s="453"/>
      <c r="E76" s="453"/>
      <c r="F76" s="453"/>
      <c r="G76" s="453"/>
      <c r="H76" s="453"/>
      <c r="I76" s="453"/>
      <c r="J76" s="453"/>
      <c r="K76" s="453"/>
      <c r="L76" s="453"/>
      <c r="M76" s="453"/>
      <c r="N76" s="453"/>
      <c r="O76" s="453"/>
      <c r="P76" s="457"/>
      <c r="Q76" s="453"/>
      <c r="R76" s="457"/>
      <c r="S76" s="453"/>
      <c r="T76" s="457"/>
      <c r="U76" s="453"/>
      <c r="V76" s="453"/>
      <c r="W76" s="453"/>
    </row>
    <row r="77" spans="1:23" ht="16.5" customHeight="1" x14ac:dyDescent="0.15">
      <c r="A77" s="453"/>
      <c r="B77" s="453"/>
      <c r="C77" s="453"/>
      <c r="D77" s="453"/>
      <c r="E77" s="453"/>
      <c r="F77" s="453"/>
      <c r="G77" s="453"/>
      <c r="H77" s="453"/>
      <c r="I77" s="453"/>
      <c r="J77" s="453"/>
      <c r="K77" s="453"/>
      <c r="L77" s="453"/>
      <c r="M77" s="453"/>
      <c r="N77" s="453"/>
      <c r="O77" s="453"/>
      <c r="P77" s="457"/>
      <c r="Q77" s="453"/>
      <c r="R77" s="457"/>
      <c r="S77" s="453"/>
      <c r="T77" s="457"/>
      <c r="U77" s="453"/>
      <c r="V77" s="453"/>
      <c r="W77" s="453"/>
    </row>
    <row r="78" spans="1:23" ht="16.5" customHeight="1" x14ac:dyDescent="0.15">
      <c r="A78" s="453"/>
      <c r="B78" s="453" t="s">
        <v>16</v>
      </c>
      <c r="C78" s="453"/>
      <c r="D78" s="453"/>
      <c r="E78" s="453"/>
      <c r="F78" s="453"/>
      <c r="G78" s="453"/>
      <c r="H78" s="453"/>
      <c r="I78" s="453"/>
      <c r="J78" s="453"/>
      <c r="K78" s="453"/>
      <c r="L78" s="453"/>
      <c r="M78" s="453"/>
      <c r="N78" s="453"/>
      <c r="O78" s="453"/>
      <c r="P78" s="457"/>
      <c r="Q78" s="453"/>
      <c r="R78" s="457"/>
      <c r="S78" s="453"/>
      <c r="T78" s="457"/>
      <c r="U78" s="453"/>
      <c r="V78" s="453"/>
      <c r="W78" s="453"/>
    </row>
    <row r="79" spans="1:23" ht="16.5" customHeight="1" x14ac:dyDescent="0.15">
      <c r="A79" s="453"/>
      <c r="B79" s="453"/>
      <c r="C79" s="453" t="s">
        <v>477</v>
      </c>
      <c r="D79" s="453"/>
      <c r="E79" s="453"/>
      <c r="F79" s="453"/>
      <c r="G79" s="453"/>
      <c r="H79" s="453"/>
      <c r="I79" s="453"/>
      <c r="J79" s="453"/>
      <c r="K79" s="453"/>
      <c r="L79" s="453"/>
      <c r="M79" s="453"/>
      <c r="N79" s="453"/>
      <c r="O79" s="453"/>
      <c r="P79" s="457"/>
      <c r="Q79" s="453"/>
      <c r="R79" s="457"/>
      <c r="S79" s="453"/>
      <c r="T79" s="457"/>
      <c r="U79" s="453"/>
      <c r="V79" s="453"/>
      <c r="W79" s="453"/>
    </row>
    <row r="80" spans="1:23" ht="16.5" customHeight="1" x14ac:dyDescent="0.15">
      <c r="A80" s="453"/>
      <c r="B80" s="453"/>
      <c r="C80" s="453"/>
      <c r="D80" s="453"/>
      <c r="E80" s="453"/>
      <c r="F80" s="453"/>
      <c r="G80" s="453"/>
      <c r="H80" s="453"/>
      <c r="I80" s="453"/>
      <c r="J80" s="453"/>
      <c r="K80" s="453"/>
      <c r="L80" s="453"/>
      <c r="M80" s="453"/>
      <c r="N80" s="453"/>
      <c r="O80" s="453"/>
      <c r="P80" s="457"/>
      <c r="Q80" s="453"/>
      <c r="R80" s="457"/>
      <c r="S80" s="453"/>
      <c r="T80" s="457"/>
      <c r="U80" s="453"/>
      <c r="V80" s="453"/>
      <c r="W80" s="453"/>
    </row>
    <row r="81" spans="1:23" ht="16.5" customHeight="1" x14ac:dyDescent="0.15">
      <c r="A81" s="453"/>
      <c r="B81" s="453" t="s">
        <v>447</v>
      </c>
      <c r="C81" s="453"/>
      <c r="D81" s="453"/>
      <c r="E81" s="453"/>
      <c r="F81" s="453"/>
      <c r="G81" s="453"/>
      <c r="H81" s="453"/>
      <c r="I81" s="453"/>
      <c r="J81" s="453"/>
      <c r="K81" s="453"/>
      <c r="L81" s="453"/>
      <c r="M81" s="453"/>
      <c r="N81" s="453"/>
      <c r="O81" s="453"/>
      <c r="P81" s="457"/>
      <c r="Q81" s="453"/>
      <c r="R81" s="457"/>
      <c r="S81" s="453"/>
      <c r="T81" s="457"/>
      <c r="U81" s="453"/>
      <c r="V81" s="453"/>
      <c r="W81" s="453"/>
    </row>
    <row r="82" spans="1:23" ht="16.5" customHeight="1" x14ac:dyDescent="0.15">
      <c r="A82" s="453"/>
      <c r="B82" s="453"/>
      <c r="C82" s="453" t="s">
        <v>494</v>
      </c>
      <c r="D82" s="453"/>
      <c r="E82" s="453"/>
      <c r="F82" s="453"/>
      <c r="G82" s="453"/>
      <c r="H82" s="453"/>
      <c r="I82" s="453"/>
      <c r="J82" s="453"/>
      <c r="K82" s="453"/>
      <c r="L82" s="453"/>
      <c r="M82" s="453"/>
      <c r="N82" s="453"/>
      <c r="O82" s="453"/>
      <c r="P82" s="457"/>
      <c r="Q82" s="453"/>
      <c r="R82" s="457"/>
      <c r="S82" s="453"/>
      <c r="T82" s="457"/>
      <c r="U82" s="453"/>
      <c r="V82" s="453"/>
      <c r="W82" s="453"/>
    </row>
    <row r="83" spans="1:23" ht="16.5" customHeight="1" x14ac:dyDescent="0.15">
      <c r="A83" s="453"/>
      <c r="B83" s="453"/>
      <c r="C83" s="453" t="s">
        <v>495</v>
      </c>
      <c r="D83" s="453"/>
      <c r="E83" s="453"/>
      <c r="F83" s="453"/>
      <c r="G83" s="453"/>
      <c r="H83" s="453"/>
      <c r="I83" s="453"/>
      <c r="J83" s="453"/>
      <c r="K83" s="453"/>
      <c r="L83" s="453"/>
      <c r="M83" s="453"/>
      <c r="N83" s="453"/>
      <c r="O83" s="453"/>
      <c r="P83" s="457"/>
      <c r="Q83" s="453"/>
      <c r="R83" s="457"/>
      <c r="S83" s="453"/>
      <c r="T83" s="457"/>
      <c r="U83" s="453"/>
      <c r="V83" s="453"/>
      <c r="W83" s="453"/>
    </row>
  </sheetData>
  <sheetProtection password="CC25" sheet="1" selectLockedCells="1"/>
  <mergeCells count="54">
    <mergeCell ref="B50:C55"/>
    <mergeCell ref="K50:O51"/>
    <mergeCell ref="F51:H51"/>
    <mergeCell ref="F52:H52"/>
    <mergeCell ref="K52:O52"/>
    <mergeCell ref="F53:H53"/>
    <mergeCell ref="K53:K55"/>
    <mergeCell ref="L53:L55"/>
    <mergeCell ref="M53:O55"/>
    <mergeCell ref="F54:G54"/>
    <mergeCell ref="B46:C46"/>
    <mergeCell ref="B47:C47"/>
    <mergeCell ref="B40:C43"/>
    <mergeCell ref="F41:M41"/>
    <mergeCell ref="N41:T41"/>
    <mergeCell ref="F42:M42"/>
    <mergeCell ref="N42:T42"/>
    <mergeCell ref="F43:U43"/>
    <mergeCell ref="B44:C44"/>
    <mergeCell ref="F46:G46"/>
    <mergeCell ref="F47:G47"/>
    <mergeCell ref="J46:J47"/>
    <mergeCell ref="K46:V46"/>
    <mergeCell ref="K47:V47"/>
    <mergeCell ref="E24:F26"/>
    <mergeCell ref="B1:E1"/>
    <mergeCell ref="B3:L3"/>
    <mergeCell ref="P3:U3"/>
    <mergeCell ref="F11:O11"/>
    <mergeCell ref="P11:U11"/>
    <mergeCell ref="B10:C18"/>
    <mergeCell ref="F12:O12"/>
    <mergeCell ref="P12:U12"/>
    <mergeCell ref="G14:J14"/>
    <mergeCell ref="F15:U15"/>
    <mergeCell ref="F16:U16"/>
    <mergeCell ref="B19:C20"/>
    <mergeCell ref="P2:V2"/>
    <mergeCell ref="C66:W67"/>
    <mergeCell ref="F18:I18"/>
    <mergeCell ref="F19:I19"/>
    <mergeCell ref="F20:I20"/>
    <mergeCell ref="E23:F23"/>
    <mergeCell ref="H23:V23"/>
    <mergeCell ref="B29:C33"/>
    <mergeCell ref="F30:M30"/>
    <mergeCell ref="F31:M31"/>
    <mergeCell ref="B34:C39"/>
    <mergeCell ref="F34:U34"/>
    <mergeCell ref="F36:M36"/>
    <mergeCell ref="F37:M37"/>
    <mergeCell ref="F38:M38"/>
    <mergeCell ref="N30:S30"/>
    <mergeCell ref="N31:S31"/>
  </mergeCells>
  <phoneticPr fontId="19"/>
  <conditionalFormatting sqref="F30:M31 F33:F34 F36:M38">
    <cfRule type="expression" dxfId="108" priority="3">
      <formula>$E$23="委任なし"</formula>
    </cfRule>
  </conditionalFormatting>
  <dataValidations count="6">
    <dataValidation type="textLength" imeMode="halfAlpha" operator="equal" allowBlank="1" showInputMessage="1" showErrorMessage="1" error="ハイフン（-）なし７桁入力してください。" sqref="F14 F33" xr:uid="{048C3640-0C01-4D11-BA31-50E7FCD22D41}">
      <formula1>7</formula1>
    </dataValidation>
    <dataValidation imeMode="fullKatakana" allowBlank="1" showInputMessage="1" showErrorMessage="1" sqref="N41 F19:J19 F41 F30 F11:P11 F51 I51 F37:N37 N30" xr:uid="{09A1CF37-E113-4F7C-8C20-52B26CC53B8E}"/>
    <dataValidation imeMode="halfAlpha" allowBlank="1" showInputMessage="1" showErrorMessage="1" sqref="H54 F54 M53:O55 F46:H47 P3:U3" xr:uid="{BC10567E-D16A-4AAC-A925-26ED9F308022}"/>
    <dataValidation type="list" allowBlank="1" showInputMessage="1" showErrorMessage="1" sqref="E23:F23" xr:uid="{BBE307DD-0155-49EF-A279-BB7164A5EC54}">
      <formula1>"委任なし,委任あり（右記委任事項に同意する。）"</formula1>
    </dataValidation>
    <dataValidation imeMode="hiragana" allowBlank="1" showInputMessage="1" showErrorMessage="1" sqref="W14 E19 K14 N42 F42 E54 Q13:T13 G33:I33 F12:F13 P12:P13 F18 K33 G14:I14 K18:K19 F31 N38 G13:O13 F32:K32 E37 F35:T35 F43:T43 F17:T17 F36:K36 F38:K38 N31" xr:uid="{6C55300E-229D-403B-AAC3-E05C61ACB1EE}"/>
    <dataValidation imeMode="off" allowBlank="1" showInputMessage="1" showErrorMessage="1" sqref="K14 W14 G33:I33 K33 G14:I14 N38 F35:T35 F32:K32 F17:T17 F13:T13 F36:K36 F38:K38" xr:uid="{E8D8B49F-2221-45B1-88B5-267ED84C050A}"/>
  </dataValidations>
  <printOptions horizontalCentered="1"/>
  <pageMargins left="0.19685039370078741" right="0.19685039370078741" top="0.35433070866141736" bottom="0.19685039370078741" header="0.19685039370078741" footer="0.19685039370078741"/>
  <pageSetup paperSize="9" scale="90" firstPageNumber="4" orientation="landscape" blackAndWhite="1" useFirstPageNumber="1" r:id="rId1"/>
  <headerFooter alignWithMargins="0"/>
  <rowBreaks count="1" manualBreakCount="1">
    <brk id="56"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indexed="13"/>
  </sheetPr>
  <dimension ref="A1:CI75"/>
  <sheetViews>
    <sheetView showGridLines="0" view="pageBreakPreview" zoomScale="70" zoomScaleNormal="65" zoomScaleSheetLayoutView="70" workbookViewId="0">
      <selection activeCell="P3" sqref="P3:W3"/>
    </sheetView>
  </sheetViews>
  <sheetFormatPr defaultColWidth="8.75" defaultRowHeight="13.5" x14ac:dyDescent="0.15"/>
  <cols>
    <col min="1" max="8" width="1.875" style="95" customWidth="1"/>
    <col min="9" max="9" width="2.625" style="95" customWidth="1"/>
    <col min="10" max="13" width="1.875" style="95" customWidth="1"/>
    <col min="14" max="37" width="2.625" style="95" customWidth="1"/>
    <col min="38" max="39" width="2.625" style="102" customWidth="1"/>
    <col min="40" max="75" width="2.625" style="95" customWidth="1"/>
    <col min="76" max="78" width="4.375" style="95" hidden="1" customWidth="1"/>
    <col min="79" max="121" width="2.75" style="95" customWidth="1"/>
    <col min="122" max="16384" width="8.75" style="95"/>
  </cols>
  <sheetData>
    <row r="1" spans="2:78" ht="14.25" thickBot="1" x14ac:dyDescent="0.2">
      <c r="B1" s="92" t="s">
        <v>303</v>
      </c>
      <c r="C1" s="92"/>
      <c r="D1" s="92"/>
      <c r="E1" s="92"/>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4"/>
      <c r="BY1" s="94"/>
      <c r="BZ1" s="94"/>
    </row>
    <row r="2" spans="2:78" ht="10.5" customHeight="1" x14ac:dyDescent="0.15">
      <c r="B2" s="96"/>
      <c r="C2" s="97"/>
      <c r="D2" s="98" t="s">
        <v>10</v>
      </c>
      <c r="E2" s="98"/>
      <c r="F2" s="98"/>
      <c r="G2" s="98"/>
      <c r="H2" s="98"/>
      <c r="I2" s="98"/>
      <c r="J2" s="98"/>
      <c r="K2" s="98"/>
      <c r="L2" s="98"/>
      <c r="M2" s="98"/>
      <c r="N2" s="98"/>
      <c r="O2" s="98"/>
      <c r="P2" s="99"/>
      <c r="Q2" s="99"/>
      <c r="R2" s="99"/>
      <c r="S2" s="99"/>
      <c r="T2" s="100"/>
      <c r="U2" s="100"/>
      <c r="V2" s="100"/>
      <c r="W2" s="100"/>
      <c r="X2" s="100"/>
      <c r="Y2" s="100"/>
      <c r="Z2" s="100"/>
      <c r="AA2" s="100"/>
      <c r="AB2" s="100"/>
      <c r="AC2" s="100"/>
      <c r="AD2" s="100" t="s">
        <v>10</v>
      </c>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1"/>
    </row>
    <row r="3" spans="2:78" ht="27" customHeight="1" x14ac:dyDescent="0.15">
      <c r="B3" s="701" t="s">
        <v>17</v>
      </c>
      <c r="C3" s="702"/>
      <c r="D3" s="702"/>
      <c r="E3" s="702"/>
      <c r="F3" s="702"/>
      <c r="G3" s="702"/>
      <c r="H3" s="702"/>
      <c r="I3" s="702"/>
      <c r="J3" s="702"/>
      <c r="K3" s="702"/>
      <c r="L3" s="702"/>
      <c r="M3" s="702"/>
      <c r="N3" s="702"/>
      <c r="O3" s="102"/>
      <c r="P3" s="775" t="s">
        <v>18</v>
      </c>
      <c r="Q3" s="776"/>
      <c r="R3" s="776"/>
      <c r="S3" s="776"/>
      <c r="T3" s="776"/>
      <c r="U3" s="776"/>
      <c r="V3" s="776"/>
      <c r="W3" s="777"/>
      <c r="X3" s="102"/>
      <c r="Y3" s="102"/>
      <c r="Z3" s="102"/>
      <c r="AA3" s="102"/>
      <c r="AB3" s="102"/>
      <c r="AC3" s="790" t="s">
        <v>19</v>
      </c>
      <c r="AD3" s="790"/>
      <c r="AE3" s="790"/>
      <c r="AF3" s="791" t="s">
        <v>20</v>
      </c>
      <c r="AG3" s="791"/>
      <c r="AH3" s="791"/>
      <c r="AI3" s="775"/>
      <c r="AJ3" s="776"/>
      <c r="AK3" s="777"/>
      <c r="AM3" s="103" t="s">
        <v>21</v>
      </c>
      <c r="AN3" s="672"/>
      <c r="AO3" s="673"/>
      <c r="AP3" s="673"/>
      <c r="AQ3" s="673"/>
      <c r="AR3" s="673"/>
      <c r="AS3" s="673"/>
      <c r="AT3" s="674"/>
      <c r="AU3" s="104" t="s">
        <v>22</v>
      </c>
      <c r="AV3" s="102"/>
      <c r="AW3" s="102"/>
      <c r="AX3" s="102"/>
      <c r="AY3" s="102"/>
      <c r="AZ3" s="102"/>
      <c r="BA3" s="105"/>
      <c r="BB3" s="102"/>
      <c r="BC3" s="790" t="s">
        <v>23</v>
      </c>
      <c r="BD3" s="790"/>
      <c r="BE3" s="790"/>
      <c r="BF3" s="791" t="s">
        <v>20</v>
      </c>
      <c r="BG3" s="791"/>
      <c r="BH3" s="819"/>
      <c r="BI3" s="704"/>
      <c r="BJ3" s="705"/>
      <c r="BK3" s="706"/>
      <c r="BL3" s="102"/>
      <c r="BM3" s="103" t="s">
        <v>21</v>
      </c>
      <c r="BN3" s="672"/>
      <c r="BO3" s="673"/>
      <c r="BP3" s="673"/>
      <c r="BQ3" s="673"/>
      <c r="BR3" s="673"/>
      <c r="BS3" s="673"/>
      <c r="BT3" s="674"/>
      <c r="BU3" s="104" t="s">
        <v>22</v>
      </c>
      <c r="BV3" s="102"/>
      <c r="BW3" s="106"/>
    </row>
    <row r="4" spans="2:78" ht="14.25" customHeight="1" thickBot="1" x14ac:dyDescent="0.2">
      <c r="B4" s="107"/>
      <c r="C4" s="108"/>
      <c r="D4" s="108"/>
      <c r="E4" s="108"/>
      <c r="F4" s="108"/>
      <c r="G4" s="108"/>
      <c r="H4" s="108"/>
      <c r="I4" s="108"/>
      <c r="J4" s="108"/>
      <c r="K4" s="108"/>
      <c r="L4" s="109"/>
      <c r="M4" s="110"/>
      <c r="N4" s="110"/>
      <c r="O4" s="110"/>
      <c r="P4" s="774" t="s">
        <v>364</v>
      </c>
      <c r="Q4" s="774"/>
      <c r="R4" s="774"/>
      <c r="S4" s="774"/>
      <c r="T4" s="774"/>
      <c r="U4" s="774"/>
      <c r="V4" s="774"/>
      <c r="W4" s="111"/>
      <c r="X4" s="93"/>
      <c r="Y4" s="93"/>
      <c r="Z4" s="93"/>
      <c r="AA4" s="93"/>
      <c r="AB4" s="93"/>
      <c r="AC4" s="93"/>
      <c r="AD4" s="112"/>
      <c r="AE4" s="112"/>
      <c r="AF4" s="113"/>
      <c r="AG4" s="113"/>
      <c r="AH4" s="114"/>
      <c r="AI4" s="114"/>
      <c r="AJ4" s="114"/>
      <c r="AK4" s="114"/>
      <c r="AL4" s="110"/>
      <c r="AM4" s="110"/>
      <c r="AN4" s="114"/>
      <c r="AO4" s="114"/>
      <c r="AP4" s="114"/>
      <c r="AQ4" s="114"/>
      <c r="AR4" s="114"/>
      <c r="AS4" s="114"/>
      <c r="AT4" s="114"/>
      <c r="AU4" s="114"/>
      <c r="AV4" s="114"/>
      <c r="AW4" s="114"/>
      <c r="AX4" s="93"/>
      <c r="AY4" s="93"/>
      <c r="AZ4" s="93"/>
      <c r="BA4" s="93"/>
      <c r="BB4" s="93"/>
      <c r="BC4" s="93"/>
      <c r="BD4" s="93"/>
      <c r="BE4" s="93"/>
      <c r="BF4" s="93"/>
      <c r="BG4" s="93"/>
      <c r="BH4" s="93"/>
      <c r="BI4" s="93"/>
      <c r="BJ4" s="93"/>
      <c r="BK4" s="93"/>
      <c r="BL4" s="93"/>
      <c r="BM4" s="93"/>
      <c r="BN4" s="93"/>
      <c r="BO4" s="93"/>
      <c r="BP4" s="93"/>
      <c r="BQ4" s="93"/>
      <c r="BR4" s="93"/>
      <c r="BS4" s="93"/>
      <c r="BT4" s="93"/>
      <c r="BU4" s="102"/>
      <c r="BV4" s="102"/>
      <c r="BW4" s="106"/>
    </row>
    <row r="5" spans="2:78" ht="10.5" customHeight="1" x14ac:dyDescent="0.15">
      <c r="B5" s="115"/>
      <c r="C5" s="116"/>
      <c r="D5" s="116"/>
      <c r="E5" s="116"/>
      <c r="F5" s="116"/>
      <c r="G5" s="116"/>
      <c r="H5" s="116"/>
      <c r="I5" s="116"/>
      <c r="J5" s="116"/>
      <c r="K5" s="116"/>
      <c r="L5" s="117"/>
      <c r="M5" s="118"/>
      <c r="N5" s="118"/>
      <c r="O5" s="118"/>
      <c r="P5" s="119"/>
      <c r="Q5" s="119"/>
      <c r="R5" s="119"/>
      <c r="S5" s="119"/>
      <c r="T5" s="119"/>
      <c r="U5" s="119"/>
      <c r="V5" s="120"/>
      <c r="W5" s="120"/>
      <c r="X5" s="102"/>
      <c r="Y5" s="102"/>
      <c r="Z5" s="102"/>
      <c r="AA5" s="102"/>
      <c r="AB5" s="102"/>
      <c r="AC5" s="102"/>
      <c r="AD5" s="121"/>
      <c r="AE5" s="121"/>
      <c r="AF5" s="122"/>
      <c r="AG5" s="122"/>
      <c r="AH5" s="123"/>
      <c r="AI5" s="123"/>
      <c r="AJ5" s="123"/>
      <c r="AK5" s="123"/>
      <c r="AL5" s="118"/>
      <c r="AM5" s="118"/>
      <c r="AN5" s="123"/>
      <c r="AO5" s="123"/>
      <c r="AP5" s="123"/>
      <c r="AQ5" s="123"/>
      <c r="AR5" s="123"/>
      <c r="AS5" s="123"/>
      <c r="AT5" s="123"/>
      <c r="AU5" s="123"/>
      <c r="AV5" s="123"/>
      <c r="AW5" s="123"/>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0"/>
      <c r="BV5" s="100"/>
      <c r="BW5" s="101"/>
    </row>
    <row r="6" spans="2:78" ht="20.100000000000001" customHeight="1" x14ac:dyDescent="0.15">
      <c r="B6" s="701" t="s">
        <v>24</v>
      </c>
      <c r="C6" s="702"/>
      <c r="D6" s="702"/>
      <c r="E6" s="702"/>
      <c r="F6" s="702"/>
      <c r="G6" s="702"/>
      <c r="H6" s="702"/>
      <c r="I6" s="702"/>
      <c r="J6" s="702"/>
      <c r="K6" s="702"/>
      <c r="L6" s="702"/>
      <c r="M6" s="702"/>
      <c r="N6" s="702"/>
      <c r="O6" s="124"/>
      <c r="P6" s="699" t="s">
        <v>25</v>
      </c>
      <c r="Q6" s="699"/>
      <c r="R6" s="699" t="s">
        <v>26</v>
      </c>
      <c r="S6" s="699"/>
      <c r="T6" s="699" t="s">
        <v>27</v>
      </c>
      <c r="U6" s="699"/>
      <c r="V6" s="699" t="s">
        <v>28</v>
      </c>
      <c r="W6" s="699"/>
      <c r="X6" s="699" t="s">
        <v>244</v>
      </c>
      <c r="Y6" s="699"/>
      <c r="Z6" s="699" t="s">
        <v>29</v>
      </c>
      <c r="AA6" s="699"/>
      <c r="AB6" s="699" t="s">
        <v>30</v>
      </c>
      <c r="AC6" s="699"/>
      <c r="AD6" s="699" t="s">
        <v>31</v>
      </c>
      <c r="AE6" s="699"/>
      <c r="AF6" s="699" t="s">
        <v>32</v>
      </c>
      <c r="AG6" s="699"/>
      <c r="AH6" s="699" t="s">
        <v>245</v>
      </c>
      <c r="AI6" s="699"/>
      <c r="AJ6" s="699" t="s">
        <v>33</v>
      </c>
      <c r="AK6" s="699"/>
      <c r="AL6" s="699" t="s">
        <v>34</v>
      </c>
      <c r="AM6" s="699"/>
      <c r="AN6" s="699" t="s">
        <v>35</v>
      </c>
      <c r="AO6" s="699"/>
      <c r="AP6" s="699" t="s">
        <v>246</v>
      </c>
      <c r="AQ6" s="699"/>
      <c r="AR6" s="699" t="s">
        <v>36</v>
      </c>
      <c r="AS6" s="699"/>
      <c r="AT6" s="699" t="s">
        <v>247</v>
      </c>
      <c r="AU6" s="699"/>
      <c r="AV6" s="699" t="s">
        <v>37</v>
      </c>
      <c r="AW6" s="699"/>
      <c r="AX6" s="699" t="s">
        <v>38</v>
      </c>
      <c r="AY6" s="699"/>
      <c r="AZ6" s="699" t="s">
        <v>39</v>
      </c>
      <c r="BA6" s="699"/>
      <c r="BB6" s="699" t="s">
        <v>40</v>
      </c>
      <c r="BC6" s="699"/>
      <c r="BD6" s="699" t="s">
        <v>41</v>
      </c>
      <c r="BE6" s="699"/>
      <c r="BF6" s="699" t="s">
        <v>42</v>
      </c>
      <c r="BG6" s="699"/>
      <c r="BH6" s="699" t="s">
        <v>43</v>
      </c>
      <c r="BI6" s="699"/>
      <c r="BJ6" s="699" t="s">
        <v>44</v>
      </c>
      <c r="BK6" s="699"/>
      <c r="BL6" s="699" t="s">
        <v>45</v>
      </c>
      <c r="BM6" s="699"/>
      <c r="BN6" s="699" t="s">
        <v>46</v>
      </c>
      <c r="BO6" s="699"/>
      <c r="BP6" s="699" t="s">
        <v>47</v>
      </c>
      <c r="BQ6" s="699"/>
      <c r="BR6" s="699" t="s">
        <v>48</v>
      </c>
      <c r="BS6" s="699"/>
      <c r="BT6" s="699" t="s">
        <v>49</v>
      </c>
      <c r="BU6" s="699"/>
      <c r="BV6" s="125"/>
      <c r="BW6" s="126"/>
    </row>
    <row r="7" spans="2:78" ht="26.25" customHeight="1" x14ac:dyDescent="0.15">
      <c r="B7" s="772" t="s">
        <v>50</v>
      </c>
      <c r="C7" s="773"/>
      <c r="D7" s="773"/>
      <c r="E7" s="773"/>
      <c r="F7" s="773"/>
      <c r="G7" s="773"/>
      <c r="H7" s="773"/>
      <c r="I7" s="773"/>
      <c r="J7" s="773"/>
      <c r="K7" s="773"/>
      <c r="L7" s="773"/>
      <c r="M7" s="773"/>
      <c r="N7" s="773"/>
      <c r="O7" s="127"/>
      <c r="P7" s="697"/>
      <c r="Q7" s="698"/>
      <c r="R7" s="697"/>
      <c r="S7" s="698"/>
      <c r="T7" s="697"/>
      <c r="U7" s="698"/>
      <c r="V7" s="697"/>
      <c r="W7" s="698"/>
      <c r="X7" s="697"/>
      <c r="Y7" s="698"/>
      <c r="Z7" s="697"/>
      <c r="AA7" s="698"/>
      <c r="AB7" s="697"/>
      <c r="AC7" s="698"/>
      <c r="AD7" s="697"/>
      <c r="AE7" s="698"/>
      <c r="AF7" s="697"/>
      <c r="AG7" s="698"/>
      <c r="AH7" s="697"/>
      <c r="AI7" s="698"/>
      <c r="AJ7" s="697"/>
      <c r="AK7" s="698"/>
      <c r="AL7" s="697"/>
      <c r="AM7" s="698"/>
      <c r="AN7" s="697"/>
      <c r="AO7" s="698"/>
      <c r="AP7" s="697"/>
      <c r="AQ7" s="698"/>
      <c r="AR7" s="697"/>
      <c r="AS7" s="698"/>
      <c r="AT7" s="697"/>
      <c r="AU7" s="698"/>
      <c r="AV7" s="697"/>
      <c r="AW7" s="698"/>
      <c r="AX7" s="697"/>
      <c r="AY7" s="698"/>
      <c r="AZ7" s="697"/>
      <c r="BA7" s="698"/>
      <c r="BB7" s="697"/>
      <c r="BC7" s="698"/>
      <c r="BD7" s="697"/>
      <c r="BE7" s="698"/>
      <c r="BF7" s="697"/>
      <c r="BG7" s="698"/>
      <c r="BH7" s="697"/>
      <c r="BI7" s="698"/>
      <c r="BJ7" s="697"/>
      <c r="BK7" s="698"/>
      <c r="BL7" s="697"/>
      <c r="BM7" s="698"/>
      <c r="BN7" s="697"/>
      <c r="BO7" s="698"/>
      <c r="BP7" s="697"/>
      <c r="BQ7" s="698"/>
      <c r="BR7" s="697"/>
      <c r="BS7" s="698"/>
      <c r="BT7" s="697"/>
      <c r="BU7" s="698"/>
      <c r="BV7" s="102"/>
      <c r="BW7" s="106"/>
    </row>
    <row r="8" spans="2:78" ht="8.25" customHeight="1" thickBot="1" x14ac:dyDescent="0.2">
      <c r="B8" s="128"/>
      <c r="C8" s="113"/>
      <c r="D8" s="113" t="s">
        <v>10</v>
      </c>
      <c r="E8" s="113"/>
      <c r="F8" s="113"/>
      <c r="G8" s="113"/>
      <c r="H8" s="113"/>
      <c r="I8" s="113"/>
      <c r="J8" s="113"/>
      <c r="K8" s="113"/>
      <c r="L8" s="113"/>
      <c r="M8" s="113"/>
      <c r="N8" s="113"/>
      <c r="O8" s="113"/>
      <c r="P8" s="129"/>
      <c r="Q8" s="129"/>
      <c r="R8" s="130"/>
      <c r="S8" s="130"/>
      <c r="T8" s="130"/>
      <c r="U8" s="130"/>
      <c r="V8" s="130"/>
      <c r="W8" s="130"/>
      <c r="X8" s="130"/>
      <c r="Y8" s="130"/>
      <c r="Z8" s="130"/>
      <c r="AA8" s="130"/>
      <c r="AB8" s="130"/>
      <c r="AC8" s="130"/>
      <c r="AD8" s="130"/>
      <c r="AE8" s="130"/>
      <c r="AF8" s="130"/>
      <c r="AG8" s="130"/>
      <c r="AH8" s="130"/>
      <c r="AI8" s="130"/>
      <c r="AJ8" s="130"/>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131"/>
    </row>
    <row r="9" spans="2:78" ht="9" customHeight="1" x14ac:dyDescent="0.15">
      <c r="B9" s="132"/>
      <c r="C9" s="122"/>
      <c r="D9" s="133" t="s">
        <v>10</v>
      </c>
      <c r="E9" s="133"/>
      <c r="F9" s="133"/>
      <c r="G9" s="133"/>
      <c r="H9" s="133"/>
      <c r="I9" s="133"/>
      <c r="J9" s="133"/>
      <c r="K9" s="133"/>
      <c r="L9" s="133"/>
      <c r="M9" s="133"/>
      <c r="N9" s="133"/>
      <c r="O9" s="133"/>
      <c r="P9" s="102"/>
      <c r="Q9" s="102"/>
      <c r="R9" s="134"/>
      <c r="S9" s="134"/>
      <c r="T9" s="134"/>
      <c r="U9" s="134"/>
      <c r="V9" s="102"/>
      <c r="W9" s="102"/>
      <c r="X9" s="102"/>
      <c r="Y9" s="102"/>
      <c r="Z9" s="102"/>
      <c r="AA9" s="102"/>
      <c r="AB9" s="770" t="s">
        <v>505</v>
      </c>
      <c r="AC9" s="770"/>
      <c r="AD9" s="770"/>
      <c r="AE9" s="770"/>
      <c r="AF9" s="770"/>
      <c r="AG9" s="488"/>
      <c r="AH9" s="664" t="s">
        <v>506</v>
      </c>
      <c r="AI9" s="664"/>
      <c r="AJ9" s="664"/>
      <c r="AK9" s="664"/>
      <c r="AL9" s="664"/>
      <c r="AN9" s="102"/>
      <c r="AO9" s="102"/>
      <c r="AP9" s="102"/>
      <c r="AQ9" s="102"/>
      <c r="AR9" s="102"/>
      <c r="AS9" s="102"/>
      <c r="AT9" s="102"/>
      <c r="AU9" s="102"/>
      <c r="AV9" s="489"/>
      <c r="AW9" s="489"/>
      <c r="AX9" s="666" t="s">
        <v>507</v>
      </c>
      <c r="AY9" s="666"/>
      <c r="AZ9" s="666"/>
      <c r="BA9" s="666"/>
      <c r="BB9" s="666"/>
      <c r="BC9" s="135"/>
      <c r="BD9" s="135"/>
      <c r="BE9" s="102"/>
      <c r="BF9" s="136"/>
      <c r="BG9" s="100"/>
      <c r="BH9" s="100"/>
      <c r="BI9" s="100"/>
      <c r="BJ9" s="100"/>
      <c r="BK9" s="100"/>
      <c r="BL9" s="100"/>
      <c r="BM9" s="100"/>
      <c r="BN9" s="100"/>
      <c r="BO9" s="100"/>
      <c r="BP9" s="100"/>
      <c r="BQ9" s="100"/>
      <c r="BR9" s="100"/>
      <c r="BS9" s="100"/>
      <c r="BT9" s="100"/>
      <c r="BU9" s="100"/>
      <c r="BV9" s="102"/>
      <c r="BW9" s="106"/>
    </row>
    <row r="10" spans="2:78" ht="20.100000000000001" customHeight="1" x14ac:dyDescent="0.15">
      <c r="B10" s="701" t="s">
        <v>51</v>
      </c>
      <c r="C10" s="702"/>
      <c r="D10" s="702"/>
      <c r="E10" s="702"/>
      <c r="F10" s="702"/>
      <c r="G10" s="702"/>
      <c r="H10" s="702"/>
      <c r="I10" s="702"/>
      <c r="J10" s="702"/>
      <c r="K10" s="702"/>
      <c r="L10" s="702"/>
      <c r="M10" s="702"/>
      <c r="N10" s="702"/>
      <c r="O10" s="124"/>
      <c r="P10" s="102"/>
      <c r="Q10" s="102"/>
      <c r="R10" s="767" t="s">
        <v>52</v>
      </c>
      <c r="S10" s="767"/>
      <c r="T10" s="767"/>
      <c r="U10" s="767"/>
      <c r="V10" s="767"/>
      <c r="W10" s="767"/>
      <c r="X10" s="767"/>
      <c r="Y10" s="767"/>
      <c r="Z10" s="767"/>
      <c r="AA10" s="122"/>
      <c r="AB10" s="771"/>
      <c r="AC10" s="771"/>
      <c r="AD10" s="771"/>
      <c r="AE10" s="771"/>
      <c r="AF10" s="771"/>
      <c r="AG10" s="487"/>
      <c r="AH10" s="665"/>
      <c r="AI10" s="665"/>
      <c r="AJ10" s="665"/>
      <c r="AK10" s="665"/>
      <c r="AL10" s="665"/>
      <c r="AM10" s="668" t="s">
        <v>508</v>
      </c>
      <c r="AN10" s="668"/>
      <c r="AO10" s="102"/>
      <c r="AP10" s="668" t="s">
        <v>261</v>
      </c>
      <c r="AQ10" s="668"/>
      <c r="AR10" s="668"/>
      <c r="AS10" s="668"/>
      <c r="AT10" s="668"/>
      <c r="AU10" s="669" t="s">
        <v>262</v>
      </c>
      <c r="AV10" s="669"/>
      <c r="AW10" s="102"/>
      <c r="AX10" s="667"/>
      <c r="AY10" s="667"/>
      <c r="AZ10" s="667"/>
      <c r="BA10" s="667"/>
      <c r="BB10" s="667"/>
      <c r="BC10" s="669" t="s">
        <v>263</v>
      </c>
      <c r="BD10" s="669"/>
      <c r="BE10" s="102"/>
      <c r="BF10" s="701" t="s">
        <v>404</v>
      </c>
      <c r="BG10" s="702"/>
      <c r="BH10" s="702"/>
      <c r="BI10" s="702"/>
      <c r="BJ10" s="702"/>
      <c r="BK10" s="702"/>
      <c r="BL10" s="702"/>
      <c r="BM10" s="702"/>
      <c r="BN10" s="702"/>
      <c r="BO10" s="702"/>
      <c r="BP10" s="702"/>
      <c r="BQ10" s="702"/>
      <c r="BR10" s="702"/>
      <c r="BS10" s="702"/>
      <c r="BT10" s="702"/>
      <c r="BU10" s="702"/>
      <c r="BV10" s="702"/>
      <c r="BW10" s="703"/>
    </row>
    <row r="11" spans="2:78" ht="27.6" customHeight="1" x14ac:dyDescent="0.15">
      <c r="B11" s="765"/>
      <c r="C11" s="766"/>
      <c r="D11" s="766"/>
      <c r="E11" s="766"/>
      <c r="F11" s="766"/>
      <c r="G11" s="766"/>
      <c r="H11" s="766"/>
      <c r="I11" s="766"/>
      <c r="J11" s="766"/>
      <c r="K11" s="766"/>
      <c r="L11" s="766"/>
      <c r="M11" s="766"/>
      <c r="N11" s="766"/>
      <c r="O11" s="127"/>
      <c r="P11" s="821" t="s">
        <v>354</v>
      </c>
      <c r="Q11" s="822"/>
      <c r="R11" s="769"/>
      <c r="S11" s="769"/>
      <c r="T11" s="469" t="s">
        <v>220</v>
      </c>
      <c r="U11" s="769"/>
      <c r="V11" s="769"/>
      <c r="W11" s="469" t="s">
        <v>249</v>
      </c>
      <c r="X11" s="769"/>
      <c r="Y11" s="769"/>
      <c r="Z11" s="470" t="s">
        <v>250</v>
      </c>
      <c r="AA11" s="137"/>
      <c r="AB11" s="670" t="s">
        <v>509</v>
      </c>
      <c r="AC11" s="670"/>
      <c r="AD11" s="670"/>
      <c r="AE11" s="670"/>
      <c r="AF11" s="670"/>
      <c r="AG11" s="137"/>
      <c r="AH11" s="671"/>
      <c r="AI11" s="671"/>
      <c r="AJ11" s="671"/>
      <c r="AK11" s="671"/>
      <c r="AL11" s="671"/>
      <c r="AM11" s="671"/>
      <c r="AN11" s="671"/>
      <c r="AO11" s="102"/>
      <c r="AP11" s="672"/>
      <c r="AQ11" s="673"/>
      <c r="AR11" s="673"/>
      <c r="AS11" s="673"/>
      <c r="AT11" s="673"/>
      <c r="AU11" s="673"/>
      <c r="AV11" s="674"/>
      <c r="AW11" s="102"/>
      <c r="AX11" s="672"/>
      <c r="AY11" s="673"/>
      <c r="AZ11" s="673"/>
      <c r="BA11" s="673"/>
      <c r="BB11" s="673"/>
      <c r="BC11" s="673"/>
      <c r="BD11" s="674"/>
      <c r="BE11" s="102"/>
      <c r="BF11" s="138"/>
      <c r="BH11" s="710" t="s">
        <v>53</v>
      </c>
      <c r="BI11" s="710"/>
      <c r="BJ11" s="710"/>
      <c r="BK11" s="710"/>
      <c r="BL11" s="710"/>
      <c r="BM11" s="704" t="s">
        <v>264</v>
      </c>
      <c r="BN11" s="705"/>
      <c r="BO11" s="705"/>
      <c r="BP11" s="705"/>
      <c r="BQ11" s="705"/>
      <c r="BR11" s="705"/>
      <c r="BS11" s="705"/>
      <c r="BT11" s="705"/>
      <c r="BU11" s="706"/>
      <c r="BV11" s="102"/>
      <c r="BW11" s="106"/>
    </row>
    <row r="12" spans="2:78" ht="8.25" customHeight="1" thickBot="1" x14ac:dyDescent="0.2">
      <c r="B12" s="128"/>
      <c r="C12" s="113"/>
      <c r="D12" s="113" t="s">
        <v>10</v>
      </c>
      <c r="E12" s="113"/>
      <c r="F12" s="113"/>
      <c r="G12" s="113"/>
      <c r="H12" s="113"/>
      <c r="I12" s="113"/>
      <c r="J12" s="113"/>
      <c r="K12" s="113"/>
      <c r="L12" s="113"/>
      <c r="M12" s="113"/>
      <c r="N12" s="113"/>
      <c r="O12" s="113"/>
      <c r="P12" s="129"/>
      <c r="Q12" s="129"/>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113"/>
      <c r="AU12" s="113"/>
      <c r="AV12" s="93"/>
      <c r="AW12" s="93"/>
      <c r="AX12" s="93"/>
      <c r="AY12" s="93"/>
      <c r="AZ12" s="93"/>
      <c r="BA12" s="93"/>
      <c r="BB12" s="93"/>
      <c r="BC12" s="93"/>
      <c r="BD12" s="93"/>
      <c r="BE12" s="131"/>
      <c r="BF12" s="93"/>
      <c r="BG12" s="93"/>
      <c r="BH12" s="93"/>
      <c r="BI12" s="93"/>
      <c r="BJ12" s="93"/>
      <c r="BK12" s="93"/>
      <c r="BL12" s="93"/>
      <c r="BM12" s="93"/>
      <c r="BN12" s="93"/>
      <c r="BO12" s="93"/>
      <c r="BP12" s="93"/>
      <c r="BQ12" s="93"/>
      <c r="BR12" s="93"/>
      <c r="BS12" s="93"/>
      <c r="BT12" s="93"/>
      <c r="BU12" s="93"/>
      <c r="BV12" s="93"/>
      <c r="BW12" s="131"/>
    </row>
    <row r="13" spans="2:78" ht="4.5" customHeight="1" x14ac:dyDescent="0.15">
      <c r="B13" s="122"/>
      <c r="C13" s="122"/>
      <c r="D13" s="122"/>
      <c r="E13" s="122"/>
      <c r="F13" s="122"/>
      <c r="G13" s="122"/>
      <c r="H13" s="122"/>
      <c r="I13" s="122"/>
      <c r="J13" s="122"/>
      <c r="K13" s="122"/>
      <c r="L13" s="122"/>
      <c r="M13" s="122"/>
      <c r="N13" s="122"/>
      <c r="O13" s="122"/>
      <c r="P13" s="134"/>
      <c r="Q13" s="134"/>
      <c r="R13" s="102"/>
      <c r="S13" s="102"/>
      <c r="T13" s="102"/>
      <c r="U13" s="102"/>
      <c r="V13" s="102"/>
      <c r="W13" s="102"/>
      <c r="X13" s="102"/>
      <c r="Y13" s="102"/>
      <c r="Z13" s="102"/>
      <c r="AA13" s="102"/>
      <c r="AB13" s="102"/>
      <c r="AC13" s="102"/>
      <c r="AD13" s="102"/>
      <c r="AE13" s="102"/>
      <c r="AF13" s="102"/>
      <c r="AG13" s="102"/>
      <c r="AH13" s="102"/>
      <c r="AI13" s="102"/>
      <c r="AJ13" s="102"/>
      <c r="AK13" s="102"/>
      <c r="AN13" s="102"/>
      <c r="AO13" s="102"/>
      <c r="AP13" s="102"/>
      <c r="AQ13" s="102"/>
      <c r="AR13" s="102"/>
      <c r="AS13" s="102"/>
      <c r="AT13" s="102"/>
      <c r="AU13" s="102"/>
      <c r="AV13" s="122"/>
      <c r="AW13" s="12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row>
    <row r="14" spans="2:78" ht="20.25" customHeight="1" thickBot="1" x14ac:dyDescent="0.2">
      <c r="B14" s="139" t="s">
        <v>484</v>
      </c>
      <c r="C14" s="139"/>
      <c r="D14" s="140"/>
      <c r="E14" s="140"/>
      <c r="F14" s="140"/>
      <c r="G14" s="140"/>
      <c r="H14" s="140"/>
      <c r="I14" s="140"/>
      <c r="J14" s="140"/>
      <c r="K14" s="140"/>
      <c r="L14" s="140"/>
      <c r="M14" s="140"/>
      <c r="N14" s="140"/>
      <c r="O14" s="140"/>
      <c r="P14" s="140"/>
      <c r="Q14" s="140"/>
      <c r="R14" s="140"/>
      <c r="S14" s="140"/>
      <c r="T14" s="140"/>
      <c r="U14" s="140"/>
      <c r="V14" s="140"/>
      <c r="W14" s="141"/>
      <c r="X14" s="141"/>
      <c r="Y14" s="141"/>
      <c r="Z14" s="141"/>
      <c r="AA14" s="141"/>
      <c r="AB14" s="141"/>
      <c r="AG14" s="102"/>
      <c r="AH14" s="102"/>
      <c r="AI14" s="102"/>
      <c r="AJ14" s="102"/>
      <c r="AK14" s="122"/>
      <c r="AL14" s="122"/>
      <c r="AN14" s="102"/>
      <c r="AO14" s="102"/>
      <c r="AP14" s="102"/>
      <c r="AQ14" s="102"/>
      <c r="AR14" s="102"/>
      <c r="AS14" s="141"/>
      <c r="AT14" s="141"/>
      <c r="AW14" s="102"/>
      <c r="AX14" s="102"/>
      <c r="BA14" s="102"/>
      <c r="BB14" s="102"/>
      <c r="BC14" s="102"/>
      <c r="BD14" s="142" t="s">
        <v>54</v>
      </c>
      <c r="BE14" s="102"/>
      <c r="BF14" s="102"/>
      <c r="BG14" s="102"/>
      <c r="BH14" s="102"/>
      <c r="BI14" s="102"/>
      <c r="BJ14" s="102"/>
      <c r="BK14" s="102"/>
      <c r="BL14" s="102"/>
      <c r="BM14" s="102"/>
      <c r="BN14" s="102"/>
      <c r="BO14" s="102"/>
      <c r="BP14" s="102"/>
      <c r="BQ14" s="102"/>
      <c r="BR14" s="102"/>
      <c r="BS14" s="102"/>
    </row>
    <row r="15" spans="2:78" ht="19.5" customHeight="1" x14ac:dyDescent="0.15">
      <c r="B15" s="761" t="s">
        <v>260</v>
      </c>
      <c r="C15" s="762"/>
      <c r="D15" s="762"/>
      <c r="E15" s="711" t="s">
        <v>55</v>
      </c>
      <c r="F15" s="711"/>
      <c r="G15" s="711"/>
      <c r="H15" s="711"/>
      <c r="I15" s="711"/>
      <c r="J15" s="711"/>
      <c r="K15" s="711"/>
      <c r="L15" s="711"/>
      <c r="M15" s="711"/>
      <c r="N15" s="695" t="s">
        <v>251</v>
      </c>
      <c r="O15" s="695"/>
      <c r="P15" s="695"/>
      <c r="Q15" s="695"/>
      <c r="R15" s="695"/>
      <c r="S15" s="695"/>
      <c r="T15" s="695"/>
      <c r="U15" s="695"/>
      <c r="V15" s="695" t="s">
        <v>252</v>
      </c>
      <c r="W15" s="695"/>
      <c r="X15" s="695"/>
      <c r="Y15" s="695"/>
      <c r="Z15" s="695"/>
      <c r="AA15" s="695"/>
      <c r="AB15" s="695"/>
      <c r="AC15" s="695"/>
      <c r="AD15" s="694" t="s">
        <v>56</v>
      </c>
      <c r="AE15" s="694"/>
      <c r="AF15" s="694"/>
      <c r="AG15" s="694"/>
      <c r="AH15" s="695"/>
      <c r="AI15" s="695"/>
      <c r="AJ15" s="695"/>
      <c r="AK15" s="695"/>
      <c r="AL15" s="695" t="s">
        <v>259</v>
      </c>
      <c r="AM15" s="711"/>
      <c r="AN15" s="711"/>
      <c r="AO15" s="711"/>
      <c r="AP15" s="695" t="s">
        <v>257</v>
      </c>
      <c r="AQ15" s="711"/>
      <c r="AR15" s="711"/>
      <c r="AS15" s="711"/>
      <c r="AT15" s="695" t="s">
        <v>258</v>
      </c>
      <c r="AU15" s="711"/>
      <c r="AV15" s="711"/>
      <c r="AW15" s="711"/>
      <c r="AX15" s="695" t="s">
        <v>253</v>
      </c>
      <c r="AY15" s="695"/>
      <c r="AZ15" s="695"/>
      <c r="BA15" s="712"/>
      <c r="BD15" s="778" t="s">
        <v>255</v>
      </c>
      <c r="BE15" s="779"/>
      <c r="BF15" s="780"/>
      <c r="BG15" s="707" t="s">
        <v>57</v>
      </c>
      <c r="BH15" s="708"/>
      <c r="BI15" s="708"/>
      <c r="BJ15" s="708"/>
      <c r="BK15" s="708"/>
      <c r="BL15" s="707" t="s">
        <v>58</v>
      </c>
      <c r="BM15" s="708"/>
      <c r="BN15" s="708"/>
      <c r="BO15" s="708"/>
      <c r="BP15" s="708"/>
      <c r="BQ15" s="708"/>
      <c r="BR15" s="708"/>
      <c r="BS15" s="708"/>
      <c r="BT15" s="708"/>
      <c r="BU15" s="709"/>
      <c r="BV15" s="102"/>
    </row>
    <row r="16" spans="2:78" ht="19.5" customHeight="1" x14ac:dyDescent="0.15">
      <c r="B16" s="763"/>
      <c r="C16" s="764"/>
      <c r="D16" s="764"/>
      <c r="E16" s="691"/>
      <c r="F16" s="691"/>
      <c r="G16" s="691"/>
      <c r="H16" s="691"/>
      <c r="I16" s="691"/>
      <c r="J16" s="691"/>
      <c r="K16" s="691"/>
      <c r="L16" s="691"/>
      <c r="M16" s="691"/>
      <c r="N16" s="681"/>
      <c r="O16" s="681"/>
      <c r="P16" s="681"/>
      <c r="Q16" s="681"/>
      <c r="R16" s="681"/>
      <c r="S16" s="681"/>
      <c r="T16" s="681"/>
      <c r="U16" s="681"/>
      <c r="V16" s="681"/>
      <c r="W16" s="681"/>
      <c r="X16" s="681"/>
      <c r="Y16" s="681"/>
      <c r="Z16" s="681"/>
      <c r="AA16" s="681"/>
      <c r="AB16" s="681"/>
      <c r="AC16" s="681"/>
      <c r="AD16" s="768"/>
      <c r="AE16" s="768"/>
      <c r="AF16" s="768"/>
      <c r="AG16" s="768"/>
      <c r="AH16" s="696" t="s">
        <v>248</v>
      </c>
      <c r="AI16" s="696"/>
      <c r="AJ16" s="696"/>
      <c r="AK16" s="696"/>
      <c r="AL16" s="691"/>
      <c r="AM16" s="691"/>
      <c r="AN16" s="691"/>
      <c r="AO16" s="691"/>
      <c r="AP16" s="691"/>
      <c r="AQ16" s="691"/>
      <c r="AR16" s="691"/>
      <c r="AS16" s="691"/>
      <c r="AT16" s="691"/>
      <c r="AU16" s="691"/>
      <c r="AV16" s="691"/>
      <c r="AW16" s="691"/>
      <c r="AX16" s="681"/>
      <c r="AY16" s="681"/>
      <c r="AZ16" s="681"/>
      <c r="BA16" s="713"/>
      <c r="BD16" s="781"/>
      <c r="BE16" s="782"/>
      <c r="BF16" s="783"/>
      <c r="BG16" s="787" t="s">
        <v>59</v>
      </c>
      <c r="BH16" s="788"/>
      <c r="BI16" s="788"/>
      <c r="BJ16" s="788"/>
      <c r="BK16" s="788"/>
      <c r="BL16" s="788"/>
      <c r="BM16" s="788"/>
      <c r="BN16" s="788"/>
      <c r="BO16" s="788"/>
      <c r="BP16" s="788"/>
      <c r="BQ16" s="788"/>
      <c r="BR16" s="788"/>
      <c r="BS16" s="788"/>
      <c r="BT16" s="788"/>
      <c r="BU16" s="789"/>
      <c r="BV16" s="143">
        <f>BG23</f>
        <v>0</v>
      </c>
      <c r="BW16" s="144">
        <v>1</v>
      </c>
      <c r="BX16" s="145" t="str">
        <f>DBCS(IF(BG24="","",BG24))</f>
        <v/>
      </c>
      <c r="BY16" s="144"/>
      <c r="BZ16" s="144"/>
    </row>
    <row r="17" spans="1:78" ht="27" customHeight="1" x14ac:dyDescent="0.15">
      <c r="A17" s="146">
        <v>1</v>
      </c>
      <c r="B17" s="690">
        <f>IF(SUM(N17:AC17)=0,1,"①")</f>
        <v>1</v>
      </c>
      <c r="C17" s="691"/>
      <c r="D17" s="691"/>
      <c r="E17" s="691" t="s">
        <v>276</v>
      </c>
      <c r="F17" s="691"/>
      <c r="G17" s="691"/>
      <c r="H17" s="691"/>
      <c r="I17" s="691"/>
      <c r="J17" s="691"/>
      <c r="K17" s="691"/>
      <c r="L17" s="691"/>
      <c r="M17" s="691"/>
      <c r="N17" s="692" t="str">
        <f>'様式1-10-1'!$F$37</f>
        <v/>
      </c>
      <c r="O17" s="692"/>
      <c r="P17" s="692"/>
      <c r="Q17" s="692"/>
      <c r="R17" s="692"/>
      <c r="S17" s="692"/>
      <c r="T17" s="692"/>
      <c r="U17" s="692"/>
      <c r="V17" s="715" t="str">
        <f>'様式1-10-2'!$F$37</f>
        <v/>
      </c>
      <c r="W17" s="716"/>
      <c r="X17" s="716"/>
      <c r="Y17" s="716"/>
      <c r="Z17" s="716"/>
      <c r="AA17" s="716"/>
      <c r="AB17" s="716"/>
      <c r="AC17" s="717"/>
      <c r="AD17" s="693" t="str">
        <f ca="1">IFERROR(VLOOKUP($E17,'様式1-4'!$T$3:$Z$22,2,0),"")</f>
        <v/>
      </c>
      <c r="AE17" s="693"/>
      <c r="AF17" s="693"/>
      <c r="AG17" s="693"/>
      <c r="AH17" s="693" t="str">
        <f ca="1">IFERROR(VLOOKUP($E17,'様式1-4'!$T$3:$Z$22,3,0),"")</f>
        <v/>
      </c>
      <c r="AI17" s="693"/>
      <c r="AJ17" s="693"/>
      <c r="AK17" s="693"/>
      <c r="AL17" s="693" t="str">
        <f ca="1">IFERROR(VLOOKUP($E17,'様式1-4'!$T$3:$Z$22,4,0),"")</f>
        <v/>
      </c>
      <c r="AM17" s="693"/>
      <c r="AN17" s="693"/>
      <c r="AO17" s="693"/>
      <c r="AP17" s="693" t="str">
        <f ca="1">IFERROR(VLOOKUP($E17,'様式1-4'!$T$3:$Z$22,5,0),"")</f>
        <v/>
      </c>
      <c r="AQ17" s="693"/>
      <c r="AR17" s="693"/>
      <c r="AS17" s="693"/>
      <c r="AT17" s="693" t="str">
        <f ca="1">IFERROR(VLOOKUP($E17,'様式1-4'!$T$3:$Z$22,6,0),"")</f>
        <v/>
      </c>
      <c r="AU17" s="693"/>
      <c r="AV17" s="693"/>
      <c r="AW17" s="693"/>
      <c r="AX17" s="693" t="str">
        <f ca="1">IFERROR(VLOOKUP($E17,'様式1-4'!$T$3:$Z$22,7,0),"")</f>
        <v/>
      </c>
      <c r="AY17" s="693"/>
      <c r="AZ17" s="693"/>
      <c r="BA17" s="700"/>
      <c r="BD17" s="781"/>
      <c r="BE17" s="782"/>
      <c r="BF17" s="783"/>
      <c r="BG17" s="742" t="s">
        <v>378</v>
      </c>
      <c r="BH17" s="743"/>
      <c r="BI17" s="744"/>
      <c r="BJ17" s="744"/>
      <c r="BK17" s="744"/>
      <c r="BL17" s="744"/>
      <c r="BM17" s="744"/>
      <c r="BN17" s="744"/>
      <c r="BO17" s="744"/>
      <c r="BP17" s="744"/>
      <c r="BQ17" s="744"/>
      <c r="BR17" s="744"/>
      <c r="BS17" s="744"/>
      <c r="BT17" s="744"/>
      <c r="BU17" s="745"/>
      <c r="BV17" s="143">
        <f>BG27</f>
        <v>0</v>
      </c>
      <c r="BW17" s="144">
        <v>2</v>
      </c>
      <c r="BX17" s="145" t="str">
        <f>DBCS(IF(BG28="","",BG28))</f>
        <v/>
      </c>
      <c r="BY17" s="144"/>
      <c r="BZ17" s="144"/>
    </row>
    <row r="18" spans="1:78" ht="27" customHeight="1" thickBot="1" x14ac:dyDescent="0.2">
      <c r="A18" s="146">
        <v>2</v>
      </c>
      <c r="B18" s="690">
        <f>IF(SUM(N18:AC18)=0,2,"②")</f>
        <v>2</v>
      </c>
      <c r="C18" s="691"/>
      <c r="D18" s="691"/>
      <c r="E18" s="691" t="s">
        <v>180</v>
      </c>
      <c r="F18" s="691"/>
      <c r="G18" s="691"/>
      <c r="H18" s="691"/>
      <c r="I18" s="691"/>
      <c r="J18" s="691"/>
      <c r="K18" s="691"/>
      <c r="L18" s="691"/>
      <c r="M18" s="691"/>
      <c r="N18" s="692" t="str">
        <f>'様式1-10-1'!$G$37</f>
        <v/>
      </c>
      <c r="O18" s="692"/>
      <c r="P18" s="692"/>
      <c r="Q18" s="692"/>
      <c r="R18" s="692"/>
      <c r="S18" s="692"/>
      <c r="T18" s="692"/>
      <c r="U18" s="692"/>
      <c r="V18" s="715" t="str">
        <f>'様式1-10-2'!$G$37</f>
        <v/>
      </c>
      <c r="W18" s="716"/>
      <c r="X18" s="716"/>
      <c r="Y18" s="716"/>
      <c r="Z18" s="716"/>
      <c r="AA18" s="716"/>
      <c r="AB18" s="716"/>
      <c r="AC18" s="717"/>
      <c r="AD18" s="693" t="str">
        <f ca="1">IFERROR(VLOOKUP($E18,'様式1-4'!$T$3:$Z$22,2,0),"")</f>
        <v/>
      </c>
      <c r="AE18" s="693"/>
      <c r="AF18" s="693"/>
      <c r="AG18" s="693"/>
      <c r="AH18" s="693" t="str">
        <f ca="1">IFERROR(VLOOKUP($E18,'様式1-4'!$T$3:$Z$22,3,0),"")</f>
        <v/>
      </c>
      <c r="AI18" s="693"/>
      <c r="AJ18" s="693"/>
      <c r="AK18" s="693"/>
      <c r="AL18" s="693" t="str">
        <f ca="1">IFERROR(VLOOKUP($E18,'様式1-4'!$T$3:$Z$22,4,0),"")</f>
        <v/>
      </c>
      <c r="AM18" s="693"/>
      <c r="AN18" s="693"/>
      <c r="AO18" s="693"/>
      <c r="AP18" s="693" t="str">
        <f ca="1">IFERROR(VLOOKUP($E18,'様式1-4'!$T$3:$Z$22,5,0),"")</f>
        <v/>
      </c>
      <c r="AQ18" s="693"/>
      <c r="AR18" s="693"/>
      <c r="AS18" s="693"/>
      <c r="AT18" s="693" t="str">
        <f ca="1">IFERROR(VLOOKUP($E18,'様式1-4'!$T$3:$Z$22,6,0),"")</f>
        <v/>
      </c>
      <c r="AU18" s="693"/>
      <c r="AV18" s="693"/>
      <c r="AW18" s="693"/>
      <c r="AX18" s="693" t="str">
        <f ca="1">IFERROR(VLOOKUP($E18,'様式1-4'!$T$3:$Z$22,7,0),"")</f>
        <v/>
      </c>
      <c r="AY18" s="693"/>
      <c r="AZ18" s="693"/>
      <c r="BA18" s="700"/>
      <c r="BD18" s="784"/>
      <c r="BE18" s="785"/>
      <c r="BF18" s="786"/>
      <c r="BG18" s="746"/>
      <c r="BH18" s="747"/>
      <c r="BI18" s="747"/>
      <c r="BJ18" s="747"/>
      <c r="BK18" s="747"/>
      <c r="BL18" s="747"/>
      <c r="BM18" s="747"/>
      <c r="BN18" s="747"/>
      <c r="BO18" s="747"/>
      <c r="BP18" s="747"/>
      <c r="BQ18" s="747"/>
      <c r="BR18" s="747"/>
      <c r="BS18" s="747"/>
      <c r="BT18" s="747"/>
      <c r="BU18" s="748"/>
      <c r="BV18" s="143">
        <f>BG31</f>
        <v>0</v>
      </c>
      <c r="BW18" s="144">
        <v>3</v>
      </c>
      <c r="BX18" s="145" t="str">
        <f>DBCS(IF(BG32="","",BG32))</f>
        <v/>
      </c>
      <c r="BY18" s="144"/>
      <c r="BZ18" s="144"/>
    </row>
    <row r="19" spans="1:78" ht="27" customHeight="1" thickTop="1" x14ac:dyDescent="0.15">
      <c r="A19" s="146">
        <v>3</v>
      </c>
      <c r="B19" s="690">
        <f>IF(SUM(N19:AC19)=0,3,"③")</f>
        <v>3</v>
      </c>
      <c r="C19" s="691"/>
      <c r="D19" s="691"/>
      <c r="E19" s="691" t="s">
        <v>135</v>
      </c>
      <c r="F19" s="691"/>
      <c r="G19" s="691"/>
      <c r="H19" s="691"/>
      <c r="I19" s="691"/>
      <c r="J19" s="691"/>
      <c r="K19" s="691"/>
      <c r="L19" s="691"/>
      <c r="M19" s="691"/>
      <c r="N19" s="692" t="str">
        <f>'様式1-10-1'!$H$37</f>
        <v/>
      </c>
      <c r="O19" s="692"/>
      <c r="P19" s="692"/>
      <c r="Q19" s="692"/>
      <c r="R19" s="692"/>
      <c r="S19" s="692"/>
      <c r="T19" s="692"/>
      <c r="U19" s="692"/>
      <c r="V19" s="715" t="str">
        <f>'様式1-10-2'!$H$37</f>
        <v/>
      </c>
      <c r="W19" s="716"/>
      <c r="X19" s="716"/>
      <c r="Y19" s="716"/>
      <c r="Z19" s="716"/>
      <c r="AA19" s="716"/>
      <c r="AB19" s="716"/>
      <c r="AC19" s="717"/>
      <c r="AD19" s="693" t="str">
        <f ca="1">IFERROR(VLOOKUP($E19,'様式1-4'!$T$3:$Z$22,2,0),"")</f>
        <v/>
      </c>
      <c r="AE19" s="693"/>
      <c r="AF19" s="693"/>
      <c r="AG19" s="693"/>
      <c r="AH19" s="693" t="str">
        <f ca="1">IFERROR(VLOOKUP($E19,'様式1-4'!$T$3:$Z$22,3,0),"")</f>
        <v/>
      </c>
      <c r="AI19" s="693"/>
      <c r="AJ19" s="693"/>
      <c r="AK19" s="693"/>
      <c r="AL19" s="693" t="str">
        <f ca="1">IFERROR(VLOOKUP($E19,'様式1-4'!$T$3:$Z$22,4,0),"")</f>
        <v/>
      </c>
      <c r="AM19" s="693"/>
      <c r="AN19" s="693"/>
      <c r="AO19" s="693"/>
      <c r="AP19" s="693" t="str">
        <f ca="1">IFERROR(VLOOKUP($E19,'様式1-4'!$T$3:$Z$22,5,0),"")</f>
        <v/>
      </c>
      <c r="AQ19" s="693"/>
      <c r="AR19" s="693"/>
      <c r="AS19" s="693"/>
      <c r="AT19" s="693" t="str">
        <f ca="1">IFERROR(VLOOKUP($E19,'様式1-4'!$T$3:$Z$22,6,0),"")</f>
        <v/>
      </c>
      <c r="AU19" s="693"/>
      <c r="AV19" s="693"/>
      <c r="AW19" s="693"/>
      <c r="AX19" s="693" t="str">
        <f ca="1">IFERROR(VLOOKUP($E19,'様式1-4'!$T$3:$Z$22,7,0),"")</f>
        <v/>
      </c>
      <c r="AY19" s="693"/>
      <c r="AZ19" s="693"/>
      <c r="BA19" s="700"/>
      <c r="BD19" s="801" t="s">
        <v>60</v>
      </c>
      <c r="BE19" s="802"/>
      <c r="BF19" s="803"/>
      <c r="BG19" s="792">
        <v>3</v>
      </c>
      <c r="BH19" s="793"/>
      <c r="BI19" s="793"/>
      <c r="BJ19" s="793"/>
      <c r="BK19" s="793"/>
      <c r="BL19" s="758" t="s">
        <v>61</v>
      </c>
      <c r="BM19" s="759"/>
      <c r="BN19" s="759"/>
      <c r="BO19" s="759"/>
      <c r="BP19" s="759"/>
      <c r="BQ19" s="759"/>
      <c r="BR19" s="759"/>
      <c r="BS19" s="759"/>
      <c r="BT19" s="759"/>
      <c r="BU19" s="760"/>
    </row>
    <row r="20" spans="1:78" ht="27" customHeight="1" x14ac:dyDescent="0.15">
      <c r="A20" s="146">
        <v>4</v>
      </c>
      <c r="B20" s="690">
        <f>IF(SUM(N20:AC20)=0,4,"④")</f>
        <v>4</v>
      </c>
      <c r="C20" s="691"/>
      <c r="D20" s="691"/>
      <c r="E20" s="691" t="s">
        <v>277</v>
      </c>
      <c r="F20" s="691"/>
      <c r="G20" s="691"/>
      <c r="H20" s="691"/>
      <c r="I20" s="691"/>
      <c r="J20" s="691"/>
      <c r="K20" s="691"/>
      <c r="L20" s="691"/>
      <c r="M20" s="691"/>
      <c r="N20" s="692" t="str">
        <f>'様式1-10-1'!$I$37</f>
        <v/>
      </c>
      <c r="O20" s="692"/>
      <c r="P20" s="692"/>
      <c r="Q20" s="692"/>
      <c r="R20" s="692"/>
      <c r="S20" s="692"/>
      <c r="T20" s="692"/>
      <c r="U20" s="692"/>
      <c r="V20" s="715" t="str">
        <f>'様式1-10-2'!$I$37</f>
        <v/>
      </c>
      <c r="W20" s="716"/>
      <c r="X20" s="716"/>
      <c r="Y20" s="716"/>
      <c r="Z20" s="716"/>
      <c r="AA20" s="716"/>
      <c r="AB20" s="716"/>
      <c r="AC20" s="717"/>
      <c r="AD20" s="693" t="str">
        <f ca="1">IFERROR(VLOOKUP($E20,'様式1-4'!$T$3:$Z$22,2,0),"")</f>
        <v/>
      </c>
      <c r="AE20" s="693"/>
      <c r="AF20" s="693"/>
      <c r="AG20" s="693"/>
      <c r="AH20" s="693" t="str">
        <f ca="1">IFERROR(VLOOKUP($E20,'様式1-4'!$T$3:$Z$22,3,0),"")</f>
        <v/>
      </c>
      <c r="AI20" s="693"/>
      <c r="AJ20" s="693"/>
      <c r="AK20" s="693"/>
      <c r="AL20" s="693" t="str">
        <f ca="1">IFERROR(VLOOKUP($E20,'様式1-4'!$T$3:$Z$22,4,0),"")</f>
        <v/>
      </c>
      <c r="AM20" s="693"/>
      <c r="AN20" s="693"/>
      <c r="AO20" s="693"/>
      <c r="AP20" s="693" t="str">
        <f ca="1">IFERROR(VLOOKUP($E20,'様式1-4'!$T$3:$Z$22,5,0),"")</f>
        <v/>
      </c>
      <c r="AQ20" s="693"/>
      <c r="AR20" s="693"/>
      <c r="AS20" s="693"/>
      <c r="AT20" s="693" t="str">
        <f ca="1">IFERROR(VLOOKUP($E20,'様式1-4'!$T$3:$Z$22,6,0),"")</f>
        <v/>
      </c>
      <c r="AU20" s="693"/>
      <c r="AV20" s="693"/>
      <c r="AW20" s="693"/>
      <c r="AX20" s="693" t="str">
        <f ca="1">IFERROR(VLOOKUP($E20,'様式1-4'!$T$3:$Z$22,7,0),"")</f>
        <v/>
      </c>
      <c r="AY20" s="693"/>
      <c r="AZ20" s="693"/>
      <c r="BA20" s="700"/>
      <c r="BD20" s="804"/>
      <c r="BE20" s="805"/>
      <c r="BF20" s="806"/>
      <c r="BG20" s="749" t="s">
        <v>254</v>
      </c>
      <c r="BH20" s="750"/>
      <c r="BI20" s="750"/>
      <c r="BJ20" s="750"/>
      <c r="BK20" s="750"/>
      <c r="BL20" s="750"/>
      <c r="BM20" s="750"/>
      <c r="BN20" s="750"/>
      <c r="BO20" s="750"/>
      <c r="BP20" s="750"/>
      <c r="BQ20" s="750"/>
      <c r="BR20" s="750"/>
      <c r="BS20" s="750"/>
      <c r="BT20" s="750"/>
      <c r="BU20" s="751"/>
      <c r="BV20" s="794" t="s">
        <v>256</v>
      </c>
      <c r="BW20" s="795"/>
    </row>
    <row r="21" spans="1:78" ht="27" customHeight="1" x14ac:dyDescent="0.15">
      <c r="A21" s="146">
        <v>5</v>
      </c>
      <c r="B21" s="690">
        <f>IF(SUM(N21:AC21)=0,5,"⑤")</f>
        <v>5</v>
      </c>
      <c r="C21" s="691"/>
      <c r="D21" s="691"/>
      <c r="E21" s="741" t="s">
        <v>278</v>
      </c>
      <c r="F21" s="741"/>
      <c r="G21" s="741"/>
      <c r="H21" s="741"/>
      <c r="I21" s="741"/>
      <c r="J21" s="741"/>
      <c r="K21" s="741"/>
      <c r="L21" s="741"/>
      <c r="M21" s="741"/>
      <c r="N21" s="692" t="str">
        <f>'様式1-10-1'!$J$37</f>
        <v/>
      </c>
      <c r="O21" s="692"/>
      <c r="P21" s="692"/>
      <c r="Q21" s="692"/>
      <c r="R21" s="692"/>
      <c r="S21" s="692"/>
      <c r="T21" s="692"/>
      <c r="U21" s="692"/>
      <c r="V21" s="715" t="str">
        <f>'様式1-10-2'!$J$37</f>
        <v/>
      </c>
      <c r="W21" s="716"/>
      <c r="X21" s="716"/>
      <c r="Y21" s="716"/>
      <c r="Z21" s="716"/>
      <c r="AA21" s="716"/>
      <c r="AB21" s="716"/>
      <c r="AC21" s="717"/>
      <c r="AD21" s="693" t="str">
        <f ca="1">IFERROR(VLOOKUP($E21,'様式1-4'!$T$3:$Z$22,2,0),"")</f>
        <v/>
      </c>
      <c r="AE21" s="693"/>
      <c r="AF21" s="693"/>
      <c r="AG21" s="693"/>
      <c r="AH21" s="693" t="str">
        <f ca="1">IFERROR(VLOOKUP($E21,'様式1-4'!$T$3:$Z$22,3,0),"")</f>
        <v/>
      </c>
      <c r="AI21" s="693"/>
      <c r="AJ21" s="693"/>
      <c r="AK21" s="693"/>
      <c r="AL21" s="693" t="str">
        <f ca="1">IFERROR(VLOOKUP($E21,'様式1-4'!$T$3:$Z$22,4,0),"")</f>
        <v/>
      </c>
      <c r="AM21" s="693"/>
      <c r="AN21" s="693"/>
      <c r="AO21" s="693"/>
      <c r="AP21" s="693" t="str">
        <f ca="1">IFERROR(VLOOKUP($E21,'様式1-4'!$T$3:$Z$22,5,0),"")</f>
        <v/>
      </c>
      <c r="AQ21" s="693"/>
      <c r="AR21" s="693"/>
      <c r="AS21" s="693"/>
      <c r="AT21" s="693" t="str">
        <f ca="1">IFERROR(VLOOKUP($E21,'様式1-4'!$T$3:$Z$22,6,0),"")</f>
        <v/>
      </c>
      <c r="AU21" s="693"/>
      <c r="AV21" s="693"/>
      <c r="AW21" s="693"/>
      <c r="AX21" s="693" t="str">
        <f ca="1">IFERROR(VLOOKUP($E21,'様式1-4'!$T$3:$Z$22,7,0),"")</f>
        <v/>
      </c>
      <c r="AY21" s="693"/>
      <c r="AZ21" s="693"/>
      <c r="BA21" s="700"/>
      <c r="BD21" s="804"/>
      <c r="BE21" s="805"/>
      <c r="BF21" s="806"/>
      <c r="BG21" s="752"/>
      <c r="BH21" s="753"/>
      <c r="BI21" s="753"/>
      <c r="BJ21" s="753"/>
      <c r="BK21" s="753"/>
      <c r="BL21" s="753"/>
      <c r="BM21" s="753"/>
      <c r="BN21" s="753"/>
      <c r="BO21" s="753"/>
      <c r="BP21" s="753"/>
      <c r="BQ21" s="753"/>
      <c r="BR21" s="753"/>
      <c r="BS21" s="753"/>
      <c r="BT21" s="753"/>
      <c r="BU21" s="754"/>
      <c r="BV21" s="796">
        <f>LEN(BG20)</f>
        <v>20</v>
      </c>
      <c r="BW21" s="797"/>
    </row>
    <row r="22" spans="1:78" ht="27" customHeight="1" thickBot="1" x14ac:dyDescent="0.2">
      <c r="A22" s="146">
        <v>6</v>
      </c>
      <c r="B22" s="690">
        <f>IF(SUM(N22:AC22)=0,6,"⑥")</f>
        <v>6</v>
      </c>
      <c r="C22" s="691"/>
      <c r="D22" s="691"/>
      <c r="E22" s="691" t="s">
        <v>279</v>
      </c>
      <c r="F22" s="691"/>
      <c r="G22" s="691"/>
      <c r="H22" s="691"/>
      <c r="I22" s="691"/>
      <c r="J22" s="691"/>
      <c r="K22" s="691"/>
      <c r="L22" s="691"/>
      <c r="M22" s="691"/>
      <c r="N22" s="692" t="str">
        <f>'様式1-10-1'!$K$37</f>
        <v/>
      </c>
      <c r="O22" s="692"/>
      <c r="P22" s="692"/>
      <c r="Q22" s="692"/>
      <c r="R22" s="692"/>
      <c r="S22" s="692"/>
      <c r="T22" s="692"/>
      <c r="U22" s="692"/>
      <c r="V22" s="715" t="str">
        <f>'様式1-10-2'!$K$37</f>
        <v/>
      </c>
      <c r="W22" s="716"/>
      <c r="X22" s="716"/>
      <c r="Y22" s="716"/>
      <c r="Z22" s="716"/>
      <c r="AA22" s="716"/>
      <c r="AB22" s="716"/>
      <c r="AC22" s="717"/>
      <c r="AD22" s="693" t="str">
        <f ca="1">IFERROR(VLOOKUP($E22,'様式1-4'!$T$3:$Z$22,2,0),"")</f>
        <v/>
      </c>
      <c r="AE22" s="693"/>
      <c r="AF22" s="693"/>
      <c r="AG22" s="693"/>
      <c r="AH22" s="693" t="str">
        <f ca="1">IFERROR(VLOOKUP($E22,'様式1-4'!$T$3:$Z$22,3,0),"")</f>
        <v/>
      </c>
      <c r="AI22" s="693"/>
      <c r="AJ22" s="693"/>
      <c r="AK22" s="693"/>
      <c r="AL22" s="693" t="str">
        <f ca="1">IFERROR(VLOOKUP($E22,'様式1-4'!$T$3:$Z$22,4,0),"")</f>
        <v/>
      </c>
      <c r="AM22" s="693"/>
      <c r="AN22" s="693"/>
      <c r="AO22" s="693"/>
      <c r="AP22" s="693" t="str">
        <f ca="1">IFERROR(VLOOKUP($E22,'様式1-4'!$T$3:$Z$22,5,0),"")</f>
        <v/>
      </c>
      <c r="AQ22" s="693"/>
      <c r="AR22" s="693"/>
      <c r="AS22" s="693"/>
      <c r="AT22" s="693" t="str">
        <f ca="1">IFERROR(VLOOKUP($E22,'様式1-4'!$T$3:$Z$22,6,0),"")</f>
        <v/>
      </c>
      <c r="AU22" s="693"/>
      <c r="AV22" s="693"/>
      <c r="AW22" s="693"/>
      <c r="AX22" s="693" t="str">
        <f ca="1">IFERROR(VLOOKUP($E22,'様式1-4'!$T$3:$Z$22,7,0),"")</f>
        <v/>
      </c>
      <c r="AY22" s="693"/>
      <c r="AZ22" s="693"/>
      <c r="BA22" s="700"/>
      <c r="BD22" s="807"/>
      <c r="BE22" s="808"/>
      <c r="BF22" s="809"/>
      <c r="BG22" s="755"/>
      <c r="BH22" s="756"/>
      <c r="BI22" s="756"/>
      <c r="BJ22" s="756"/>
      <c r="BK22" s="756"/>
      <c r="BL22" s="756"/>
      <c r="BM22" s="756"/>
      <c r="BN22" s="756"/>
      <c r="BO22" s="756"/>
      <c r="BP22" s="756"/>
      <c r="BQ22" s="756"/>
      <c r="BR22" s="756"/>
      <c r="BS22" s="756"/>
      <c r="BT22" s="756"/>
      <c r="BU22" s="757"/>
      <c r="BV22" s="102"/>
    </row>
    <row r="23" spans="1:78" ht="27" customHeight="1" thickTop="1" x14ac:dyDescent="0.15">
      <c r="A23" s="146">
        <v>7</v>
      </c>
      <c r="B23" s="690">
        <f>IF(SUM(N23:AC23)=0,7,"⑦")</f>
        <v>7</v>
      </c>
      <c r="C23" s="691"/>
      <c r="D23" s="691"/>
      <c r="E23" s="691" t="s">
        <v>280</v>
      </c>
      <c r="F23" s="691"/>
      <c r="G23" s="691"/>
      <c r="H23" s="691"/>
      <c r="I23" s="691"/>
      <c r="J23" s="691"/>
      <c r="K23" s="691"/>
      <c r="L23" s="691"/>
      <c r="M23" s="691"/>
      <c r="N23" s="692" t="str">
        <f>'様式1-10-1'!$L$37</f>
        <v/>
      </c>
      <c r="O23" s="692"/>
      <c r="P23" s="692"/>
      <c r="Q23" s="692"/>
      <c r="R23" s="692"/>
      <c r="S23" s="692"/>
      <c r="T23" s="692"/>
      <c r="U23" s="692"/>
      <c r="V23" s="715" t="str">
        <f>'様式1-10-2'!$L$37</f>
        <v/>
      </c>
      <c r="W23" s="716"/>
      <c r="X23" s="716"/>
      <c r="Y23" s="716"/>
      <c r="Z23" s="716"/>
      <c r="AA23" s="716"/>
      <c r="AB23" s="716"/>
      <c r="AC23" s="717"/>
      <c r="AD23" s="693" t="str">
        <f ca="1">IFERROR(VLOOKUP($E23,'様式1-4'!$T$3:$Z$22,2,0),"")</f>
        <v/>
      </c>
      <c r="AE23" s="693"/>
      <c r="AF23" s="693"/>
      <c r="AG23" s="693"/>
      <c r="AH23" s="693" t="str">
        <f ca="1">IFERROR(VLOOKUP($E23,'様式1-4'!$T$3:$Z$22,3,0),"")</f>
        <v/>
      </c>
      <c r="AI23" s="693"/>
      <c r="AJ23" s="693"/>
      <c r="AK23" s="693"/>
      <c r="AL23" s="693" t="str">
        <f ca="1">IFERROR(VLOOKUP($E23,'様式1-4'!$T$3:$Z$22,4,0),"")</f>
        <v/>
      </c>
      <c r="AM23" s="693"/>
      <c r="AN23" s="693"/>
      <c r="AO23" s="693"/>
      <c r="AP23" s="693" t="str">
        <f ca="1">IFERROR(VLOOKUP($E23,'様式1-4'!$T$3:$Z$22,5,0),"")</f>
        <v/>
      </c>
      <c r="AQ23" s="693"/>
      <c r="AR23" s="693"/>
      <c r="AS23" s="693"/>
      <c r="AT23" s="693" t="str">
        <f ca="1">IFERROR(VLOOKUP($E23,'様式1-4'!$T$3:$Z$22,6,0),"")</f>
        <v/>
      </c>
      <c r="AU23" s="693"/>
      <c r="AV23" s="693"/>
      <c r="AW23" s="693"/>
      <c r="AX23" s="693" t="str">
        <f ca="1">IFERROR(VLOOKUP($E23,'様式1-4'!$T$3:$Z$22,7,0),"")</f>
        <v/>
      </c>
      <c r="AY23" s="693"/>
      <c r="AZ23" s="693"/>
      <c r="BA23" s="700"/>
      <c r="BD23" s="718">
        <v>1</v>
      </c>
      <c r="BE23" s="719"/>
      <c r="BF23" s="720"/>
      <c r="BG23" s="727"/>
      <c r="BH23" s="728"/>
      <c r="BI23" s="728"/>
      <c r="BJ23" s="728"/>
      <c r="BK23" s="728"/>
      <c r="BL23" s="738" t="str">
        <f>IFERROR(VLOOKUP(BG23,$A$17:$M$35,5,0),"")</f>
        <v/>
      </c>
      <c r="BM23" s="739"/>
      <c r="BN23" s="739"/>
      <c r="BO23" s="739"/>
      <c r="BP23" s="739"/>
      <c r="BQ23" s="739"/>
      <c r="BR23" s="739"/>
      <c r="BS23" s="739"/>
      <c r="BT23" s="739"/>
      <c r="BU23" s="740"/>
      <c r="BV23" s="102"/>
    </row>
    <row r="24" spans="1:78" ht="27" customHeight="1" x14ac:dyDescent="0.15">
      <c r="A24" s="146">
        <v>8</v>
      </c>
      <c r="B24" s="690">
        <f>IF(SUM(N24:AC24)=0,8,"⑧")</f>
        <v>8</v>
      </c>
      <c r="C24" s="691"/>
      <c r="D24" s="691"/>
      <c r="E24" s="691" t="s">
        <v>281</v>
      </c>
      <c r="F24" s="691"/>
      <c r="G24" s="691"/>
      <c r="H24" s="691"/>
      <c r="I24" s="691"/>
      <c r="J24" s="691"/>
      <c r="K24" s="691"/>
      <c r="L24" s="691"/>
      <c r="M24" s="691"/>
      <c r="N24" s="692" t="str">
        <f>'様式1-10-1'!$M$37</f>
        <v/>
      </c>
      <c r="O24" s="692"/>
      <c r="P24" s="692"/>
      <c r="Q24" s="692"/>
      <c r="R24" s="692"/>
      <c r="S24" s="692"/>
      <c r="T24" s="692"/>
      <c r="U24" s="692"/>
      <c r="V24" s="715" t="str">
        <f>'様式1-10-2'!$M$37</f>
        <v/>
      </c>
      <c r="W24" s="716"/>
      <c r="X24" s="716"/>
      <c r="Y24" s="716"/>
      <c r="Z24" s="716"/>
      <c r="AA24" s="716"/>
      <c r="AB24" s="716"/>
      <c r="AC24" s="717"/>
      <c r="AD24" s="693" t="str">
        <f ca="1">IFERROR(VLOOKUP($E24,'様式1-4'!$T$3:$Z$22,2,0),"")</f>
        <v/>
      </c>
      <c r="AE24" s="693"/>
      <c r="AF24" s="693"/>
      <c r="AG24" s="693"/>
      <c r="AH24" s="693" t="str">
        <f ca="1">IFERROR(VLOOKUP($E24,'様式1-4'!$T$3:$Z$22,3,0),"")</f>
        <v/>
      </c>
      <c r="AI24" s="693"/>
      <c r="AJ24" s="693"/>
      <c r="AK24" s="693"/>
      <c r="AL24" s="693" t="str">
        <f ca="1">IFERROR(VLOOKUP($E24,'様式1-4'!$T$3:$Z$22,4,0),"")</f>
        <v/>
      </c>
      <c r="AM24" s="693"/>
      <c r="AN24" s="693"/>
      <c r="AO24" s="693"/>
      <c r="AP24" s="693" t="str">
        <f ca="1">IFERROR(VLOOKUP($E24,'様式1-4'!$T$3:$Z$22,5,0),"")</f>
        <v/>
      </c>
      <c r="AQ24" s="693"/>
      <c r="AR24" s="693"/>
      <c r="AS24" s="693"/>
      <c r="AT24" s="693" t="str">
        <f ca="1">IFERROR(VLOOKUP($E24,'様式1-4'!$T$3:$Z$22,6,0),"")</f>
        <v/>
      </c>
      <c r="AU24" s="693"/>
      <c r="AV24" s="693"/>
      <c r="AW24" s="693"/>
      <c r="AX24" s="693" t="str">
        <f ca="1">IFERROR(VLOOKUP($E24,'様式1-4'!$T$3:$Z$22,7,0),"")</f>
        <v/>
      </c>
      <c r="AY24" s="693"/>
      <c r="AZ24" s="693"/>
      <c r="BA24" s="700"/>
      <c r="BD24" s="721"/>
      <c r="BE24" s="722"/>
      <c r="BF24" s="723"/>
      <c r="BG24" s="729"/>
      <c r="BH24" s="730"/>
      <c r="BI24" s="730"/>
      <c r="BJ24" s="730"/>
      <c r="BK24" s="730"/>
      <c r="BL24" s="730"/>
      <c r="BM24" s="730"/>
      <c r="BN24" s="730"/>
      <c r="BO24" s="730"/>
      <c r="BP24" s="730"/>
      <c r="BQ24" s="730"/>
      <c r="BR24" s="730"/>
      <c r="BS24" s="730"/>
      <c r="BT24" s="730"/>
      <c r="BU24" s="731"/>
      <c r="BV24" s="794" t="s">
        <v>256</v>
      </c>
      <c r="BW24" s="795"/>
    </row>
    <row r="25" spans="1:78" ht="27" customHeight="1" x14ac:dyDescent="0.15">
      <c r="A25" s="146">
        <v>9</v>
      </c>
      <c r="B25" s="690">
        <f>IF(SUM(N25:AC25)=0,9,"⑨")</f>
        <v>9</v>
      </c>
      <c r="C25" s="691"/>
      <c r="D25" s="691"/>
      <c r="E25" s="691" t="s">
        <v>140</v>
      </c>
      <c r="F25" s="691"/>
      <c r="G25" s="691"/>
      <c r="H25" s="691"/>
      <c r="I25" s="691"/>
      <c r="J25" s="691"/>
      <c r="K25" s="691"/>
      <c r="L25" s="691"/>
      <c r="M25" s="691"/>
      <c r="N25" s="692" t="str">
        <f>'様式1-10-1'!$N$37</f>
        <v/>
      </c>
      <c r="O25" s="692"/>
      <c r="P25" s="692"/>
      <c r="Q25" s="692"/>
      <c r="R25" s="692"/>
      <c r="S25" s="692"/>
      <c r="T25" s="692"/>
      <c r="U25" s="692"/>
      <c r="V25" s="715" t="str">
        <f>'様式1-10-2'!$N$37</f>
        <v/>
      </c>
      <c r="W25" s="716"/>
      <c r="X25" s="716"/>
      <c r="Y25" s="716"/>
      <c r="Z25" s="716"/>
      <c r="AA25" s="716"/>
      <c r="AB25" s="716"/>
      <c r="AC25" s="717"/>
      <c r="AD25" s="693" t="str">
        <f ca="1">IFERROR(VLOOKUP($E25,'様式1-4'!$T$3:$Z$22,2,0),"")</f>
        <v/>
      </c>
      <c r="AE25" s="693"/>
      <c r="AF25" s="693"/>
      <c r="AG25" s="693"/>
      <c r="AH25" s="693" t="str">
        <f ca="1">IFERROR(VLOOKUP($E25,'様式1-4'!$T$3:$Z$22,3,0),"")</f>
        <v/>
      </c>
      <c r="AI25" s="693"/>
      <c r="AJ25" s="693"/>
      <c r="AK25" s="693"/>
      <c r="AL25" s="693" t="str">
        <f ca="1">IFERROR(VLOOKUP($E25,'様式1-4'!$T$3:$Z$22,4,0),"")</f>
        <v/>
      </c>
      <c r="AM25" s="693"/>
      <c r="AN25" s="693"/>
      <c r="AO25" s="693"/>
      <c r="AP25" s="693" t="str">
        <f ca="1">IFERROR(VLOOKUP($E25,'様式1-4'!$T$3:$Z$22,5,0),"")</f>
        <v/>
      </c>
      <c r="AQ25" s="693"/>
      <c r="AR25" s="693"/>
      <c r="AS25" s="693"/>
      <c r="AT25" s="693" t="str">
        <f ca="1">IFERROR(VLOOKUP($E25,'様式1-4'!$T$3:$Z$22,6,0),"")</f>
        <v/>
      </c>
      <c r="AU25" s="693"/>
      <c r="AV25" s="693"/>
      <c r="AW25" s="693"/>
      <c r="AX25" s="693" t="str">
        <f ca="1">IFERROR(VLOOKUP($E25,'様式1-4'!$T$3:$Z$22,7,0),"")</f>
        <v/>
      </c>
      <c r="AY25" s="693"/>
      <c r="AZ25" s="693"/>
      <c r="BA25" s="700"/>
      <c r="BD25" s="721"/>
      <c r="BE25" s="722"/>
      <c r="BF25" s="723"/>
      <c r="BG25" s="732"/>
      <c r="BH25" s="733"/>
      <c r="BI25" s="733"/>
      <c r="BJ25" s="733"/>
      <c r="BK25" s="733"/>
      <c r="BL25" s="733"/>
      <c r="BM25" s="733"/>
      <c r="BN25" s="733"/>
      <c r="BO25" s="733"/>
      <c r="BP25" s="733"/>
      <c r="BQ25" s="733"/>
      <c r="BR25" s="733"/>
      <c r="BS25" s="733"/>
      <c r="BT25" s="733"/>
      <c r="BU25" s="734"/>
      <c r="BV25" s="796">
        <f>LEN(BG24)</f>
        <v>0</v>
      </c>
      <c r="BW25" s="797"/>
    </row>
    <row r="26" spans="1:78" ht="27" customHeight="1" thickBot="1" x14ac:dyDescent="0.2">
      <c r="A26" s="146">
        <v>10</v>
      </c>
      <c r="B26" s="690">
        <f>IF(SUM(N26:AC26)=0,10,"⑩")</f>
        <v>10</v>
      </c>
      <c r="C26" s="691"/>
      <c r="D26" s="691"/>
      <c r="E26" s="691" t="s">
        <v>282</v>
      </c>
      <c r="F26" s="691"/>
      <c r="G26" s="691"/>
      <c r="H26" s="691"/>
      <c r="I26" s="691"/>
      <c r="J26" s="691"/>
      <c r="K26" s="691"/>
      <c r="L26" s="691"/>
      <c r="M26" s="691"/>
      <c r="N26" s="692" t="str">
        <f>'様式1-10-1'!$O$37</f>
        <v/>
      </c>
      <c r="O26" s="692"/>
      <c r="P26" s="692"/>
      <c r="Q26" s="692"/>
      <c r="R26" s="692"/>
      <c r="S26" s="692"/>
      <c r="T26" s="692"/>
      <c r="U26" s="692"/>
      <c r="V26" s="715" t="str">
        <f>'様式1-10-2'!$O$37</f>
        <v/>
      </c>
      <c r="W26" s="716"/>
      <c r="X26" s="716"/>
      <c r="Y26" s="716"/>
      <c r="Z26" s="716"/>
      <c r="AA26" s="716"/>
      <c r="AB26" s="716"/>
      <c r="AC26" s="717"/>
      <c r="AD26" s="693" t="str">
        <f ca="1">IFERROR(VLOOKUP($E26,'様式1-4'!$T$3:$Z$22,2,0),"")</f>
        <v/>
      </c>
      <c r="AE26" s="693"/>
      <c r="AF26" s="693"/>
      <c r="AG26" s="693"/>
      <c r="AH26" s="693" t="str">
        <f ca="1">IFERROR(VLOOKUP($E26,'様式1-4'!$T$3:$Z$22,3,0),"")</f>
        <v/>
      </c>
      <c r="AI26" s="693"/>
      <c r="AJ26" s="693"/>
      <c r="AK26" s="693"/>
      <c r="AL26" s="693" t="str">
        <f ca="1">IFERROR(VLOOKUP($E26,'様式1-4'!$T$3:$Z$22,4,0),"")</f>
        <v/>
      </c>
      <c r="AM26" s="693"/>
      <c r="AN26" s="693"/>
      <c r="AO26" s="693"/>
      <c r="AP26" s="693" t="str">
        <f ca="1">IFERROR(VLOOKUP($E26,'様式1-4'!$T$3:$Z$22,5,0),"")</f>
        <v/>
      </c>
      <c r="AQ26" s="693"/>
      <c r="AR26" s="693"/>
      <c r="AS26" s="693"/>
      <c r="AT26" s="693" t="str">
        <f ca="1">IFERROR(VLOOKUP($E26,'様式1-4'!$T$3:$Z$22,6,0),"")</f>
        <v/>
      </c>
      <c r="AU26" s="693"/>
      <c r="AV26" s="693"/>
      <c r="AW26" s="693"/>
      <c r="AX26" s="693" t="str">
        <f ca="1">IFERROR(VLOOKUP($E26,'様式1-4'!$T$3:$Z$22,7,0),"")</f>
        <v/>
      </c>
      <c r="AY26" s="693"/>
      <c r="AZ26" s="693"/>
      <c r="BA26" s="700"/>
      <c r="BD26" s="724"/>
      <c r="BE26" s="725"/>
      <c r="BF26" s="726"/>
      <c r="BG26" s="735"/>
      <c r="BH26" s="736"/>
      <c r="BI26" s="736"/>
      <c r="BJ26" s="736"/>
      <c r="BK26" s="736"/>
      <c r="BL26" s="736"/>
      <c r="BM26" s="736"/>
      <c r="BN26" s="736"/>
      <c r="BO26" s="736"/>
      <c r="BP26" s="736"/>
      <c r="BQ26" s="736"/>
      <c r="BR26" s="736"/>
      <c r="BS26" s="736"/>
      <c r="BT26" s="736"/>
      <c r="BU26" s="737"/>
      <c r="BV26" s="102"/>
    </row>
    <row r="27" spans="1:78" ht="27" customHeight="1" thickTop="1" x14ac:dyDescent="0.15">
      <c r="A27" s="146">
        <v>11</v>
      </c>
      <c r="B27" s="690">
        <f>IF(SUM(N27:AC27)=0,11,"⑪")</f>
        <v>11</v>
      </c>
      <c r="C27" s="691"/>
      <c r="D27" s="691"/>
      <c r="E27" s="691" t="s">
        <v>283</v>
      </c>
      <c r="F27" s="691"/>
      <c r="G27" s="691"/>
      <c r="H27" s="691"/>
      <c r="I27" s="691"/>
      <c r="J27" s="691"/>
      <c r="K27" s="691"/>
      <c r="L27" s="691"/>
      <c r="M27" s="691"/>
      <c r="N27" s="692" t="str">
        <f>'様式1-10-1'!$P$37</f>
        <v/>
      </c>
      <c r="O27" s="692"/>
      <c r="P27" s="692"/>
      <c r="Q27" s="692"/>
      <c r="R27" s="692"/>
      <c r="S27" s="692"/>
      <c r="T27" s="692"/>
      <c r="U27" s="692"/>
      <c r="V27" s="715" t="str">
        <f>'様式1-10-2'!$P$37</f>
        <v/>
      </c>
      <c r="W27" s="716"/>
      <c r="X27" s="716"/>
      <c r="Y27" s="716"/>
      <c r="Z27" s="716"/>
      <c r="AA27" s="716"/>
      <c r="AB27" s="716"/>
      <c r="AC27" s="717"/>
      <c r="AD27" s="693" t="str">
        <f ca="1">IFERROR(VLOOKUP($E27,'様式1-4'!$T$3:$Z$22,2,0),"")</f>
        <v/>
      </c>
      <c r="AE27" s="693"/>
      <c r="AF27" s="693"/>
      <c r="AG27" s="693"/>
      <c r="AH27" s="693" t="str">
        <f ca="1">IFERROR(VLOOKUP($E27,'様式1-4'!$T$3:$Z$22,3,0),"")</f>
        <v/>
      </c>
      <c r="AI27" s="693"/>
      <c r="AJ27" s="693"/>
      <c r="AK27" s="693"/>
      <c r="AL27" s="693" t="str">
        <f ca="1">IFERROR(VLOOKUP($E27,'様式1-4'!$T$3:$Z$22,4,0),"")</f>
        <v/>
      </c>
      <c r="AM27" s="693"/>
      <c r="AN27" s="693"/>
      <c r="AO27" s="693"/>
      <c r="AP27" s="693" t="str">
        <f ca="1">IFERROR(VLOOKUP($E27,'様式1-4'!$T$3:$Z$22,5,0),"")</f>
        <v/>
      </c>
      <c r="AQ27" s="693"/>
      <c r="AR27" s="693"/>
      <c r="AS27" s="693"/>
      <c r="AT27" s="693" t="str">
        <f ca="1">IFERROR(VLOOKUP($E27,'様式1-4'!$T$3:$Z$22,6,0),"")</f>
        <v/>
      </c>
      <c r="AU27" s="693"/>
      <c r="AV27" s="693"/>
      <c r="AW27" s="693"/>
      <c r="AX27" s="693" t="str">
        <f ca="1">IFERROR(VLOOKUP($E27,'様式1-4'!$T$3:$Z$22,7,0),"")</f>
        <v/>
      </c>
      <c r="AY27" s="693"/>
      <c r="AZ27" s="693"/>
      <c r="BA27" s="700"/>
      <c r="BD27" s="718">
        <v>2</v>
      </c>
      <c r="BE27" s="719"/>
      <c r="BF27" s="720"/>
      <c r="BG27" s="727"/>
      <c r="BH27" s="728"/>
      <c r="BI27" s="728"/>
      <c r="BJ27" s="728"/>
      <c r="BK27" s="728"/>
      <c r="BL27" s="738" t="str">
        <f>IFERROR(VLOOKUP(BG27,$A$17:$M$35,5,0),"")</f>
        <v/>
      </c>
      <c r="BM27" s="739"/>
      <c r="BN27" s="739"/>
      <c r="BO27" s="739"/>
      <c r="BP27" s="739"/>
      <c r="BQ27" s="739"/>
      <c r="BR27" s="739"/>
      <c r="BS27" s="739"/>
      <c r="BT27" s="739"/>
      <c r="BU27" s="740"/>
      <c r="BV27" s="102"/>
    </row>
    <row r="28" spans="1:78" ht="27" customHeight="1" x14ac:dyDescent="0.15">
      <c r="A28" s="146">
        <v>12</v>
      </c>
      <c r="B28" s="690">
        <f>IF(SUM(N28:AC28)=0,12,"⑫")</f>
        <v>12</v>
      </c>
      <c r="C28" s="691"/>
      <c r="D28" s="691"/>
      <c r="E28" s="691" t="s">
        <v>194</v>
      </c>
      <c r="F28" s="691"/>
      <c r="G28" s="691"/>
      <c r="H28" s="691"/>
      <c r="I28" s="691"/>
      <c r="J28" s="691"/>
      <c r="K28" s="691"/>
      <c r="L28" s="691"/>
      <c r="M28" s="691"/>
      <c r="N28" s="692" t="str">
        <f>'様式1-10-1'!$Q$37</f>
        <v/>
      </c>
      <c r="O28" s="692"/>
      <c r="P28" s="692"/>
      <c r="Q28" s="692"/>
      <c r="R28" s="692"/>
      <c r="S28" s="692"/>
      <c r="T28" s="692"/>
      <c r="U28" s="692"/>
      <c r="V28" s="715" t="str">
        <f>'様式1-10-2'!$Q$37</f>
        <v/>
      </c>
      <c r="W28" s="716"/>
      <c r="X28" s="716"/>
      <c r="Y28" s="716"/>
      <c r="Z28" s="716"/>
      <c r="AA28" s="716"/>
      <c r="AB28" s="716"/>
      <c r="AC28" s="717"/>
      <c r="AD28" s="693" t="str">
        <f ca="1">IFERROR(VLOOKUP($E28,'様式1-4'!$T$3:$Z$22,2,0),"")</f>
        <v/>
      </c>
      <c r="AE28" s="693"/>
      <c r="AF28" s="693"/>
      <c r="AG28" s="693"/>
      <c r="AH28" s="693" t="str">
        <f ca="1">IFERROR(VLOOKUP($E28,'様式1-4'!$T$3:$Z$22,3,0),"")</f>
        <v/>
      </c>
      <c r="AI28" s="693"/>
      <c r="AJ28" s="693"/>
      <c r="AK28" s="693"/>
      <c r="AL28" s="693" t="str">
        <f ca="1">IFERROR(VLOOKUP($E28,'様式1-4'!$T$3:$Z$22,4,0),"")</f>
        <v/>
      </c>
      <c r="AM28" s="693"/>
      <c r="AN28" s="693"/>
      <c r="AO28" s="693"/>
      <c r="AP28" s="693" t="str">
        <f ca="1">IFERROR(VLOOKUP($E28,'様式1-4'!$T$3:$Z$22,5,0),"")</f>
        <v/>
      </c>
      <c r="AQ28" s="693"/>
      <c r="AR28" s="693"/>
      <c r="AS28" s="693"/>
      <c r="AT28" s="693" t="str">
        <f ca="1">IFERROR(VLOOKUP($E28,'様式1-4'!$T$3:$Z$22,6,0),"")</f>
        <v/>
      </c>
      <c r="AU28" s="693"/>
      <c r="AV28" s="693"/>
      <c r="AW28" s="693"/>
      <c r="AX28" s="693" t="str">
        <f ca="1">IFERROR(VLOOKUP($E28,'様式1-4'!$T$3:$Z$22,7,0),"")</f>
        <v/>
      </c>
      <c r="AY28" s="693"/>
      <c r="AZ28" s="693"/>
      <c r="BA28" s="700"/>
      <c r="BD28" s="721"/>
      <c r="BE28" s="722"/>
      <c r="BF28" s="723"/>
      <c r="BG28" s="729"/>
      <c r="BH28" s="730"/>
      <c r="BI28" s="730"/>
      <c r="BJ28" s="730"/>
      <c r="BK28" s="730"/>
      <c r="BL28" s="730"/>
      <c r="BM28" s="730"/>
      <c r="BN28" s="730"/>
      <c r="BO28" s="730"/>
      <c r="BP28" s="730"/>
      <c r="BQ28" s="730"/>
      <c r="BR28" s="730"/>
      <c r="BS28" s="730"/>
      <c r="BT28" s="730"/>
      <c r="BU28" s="731"/>
      <c r="BV28" s="794" t="s">
        <v>256</v>
      </c>
      <c r="BW28" s="795"/>
    </row>
    <row r="29" spans="1:78" ht="27" customHeight="1" x14ac:dyDescent="0.15">
      <c r="A29" s="146">
        <v>13</v>
      </c>
      <c r="B29" s="690">
        <f>IF(SUM(N29:AC29)=0,13,"⑬")</f>
        <v>13</v>
      </c>
      <c r="C29" s="691"/>
      <c r="D29" s="691"/>
      <c r="E29" s="691" t="s">
        <v>275</v>
      </c>
      <c r="F29" s="691"/>
      <c r="G29" s="691"/>
      <c r="H29" s="691"/>
      <c r="I29" s="691"/>
      <c r="J29" s="691"/>
      <c r="K29" s="691"/>
      <c r="L29" s="691"/>
      <c r="M29" s="691"/>
      <c r="N29" s="692" t="str">
        <f>'様式1-10-1'!$R$37</f>
        <v/>
      </c>
      <c r="O29" s="692"/>
      <c r="P29" s="692"/>
      <c r="Q29" s="692"/>
      <c r="R29" s="692"/>
      <c r="S29" s="692"/>
      <c r="T29" s="692"/>
      <c r="U29" s="692"/>
      <c r="V29" s="715" t="str">
        <f>'様式1-10-2'!$R$37</f>
        <v/>
      </c>
      <c r="W29" s="716"/>
      <c r="X29" s="716"/>
      <c r="Y29" s="716"/>
      <c r="Z29" s="716"/>
      <c r="AA29" s="716"/>
      <c r="AB29" s="716"/>
      <c r="AC29" s="717"/>
      <c r="AD29" s="693" t="str">
        <f ca="1">IFERROR(VLOOKUP($E29,'様式1-4'!$T$3:$Z$22,2,0),"")</f>
        <v/>
      </c>
      <c r="AE29" s="693"/>
      <c r="AF29" s="693"/>
      <c r="AG29" s="693"/>
      <c r="AH29" s="693" t="str">
        <f ca="1">IFERROR(VLOOKUP($E29,'様式1-4'!$T$3:$Z$22,3,0),"")</f>
        <v/>
      </c>
      <c r="AI29" s="693"/>
      <c r="AJ29" s="693"/>
      <c r="AK29" s="693"/>
      <c r="AL29" s="693" t="str">
        <f ca="1">IFERROR(VLOOKUP($E29,'様式1-4'!$T$3:$Z$22,4,0),"")</f>
        <v/>
      </c>
      <c r="AM29" s="693"/>
      <c r="AN29" s="693"/>
      <c r="AO29" s="693"/>
      <c r="AP29" s="693" t="str">
        <f ca="1">IFERROR(VLOOKUP($E29,'様式1-4'!$T$3:$Z$22,5,0),"")</f>
        <v/>
      </c>
      <c r="AQ29" s="693"/>
      <c r="AR29" s="693"/>
      <c r="AS29" s="693"/>
      <c r="AT29" s="693" t="str">
        <f ca="1">IFERROR(VLOOKUP($E29,'様式1-4'!$T$3:$Z$22,6,0),"")</f>
        <v/>
      </c>
      <c r="AU29" s="693"/>
      <c r="AV29" s="693"/>
      <c r="AW29" s="693"/>
      <c r="AX29" s="693" t="str">
        <f ca="1">IFERROR(VLOOKUP($E29,'様式1-4'!$T$3:$Z$22,7,0),"")</f>
        <v/>
      </c>
      <c r="AY29" s="693"/>
      <c r="AZ29" s="693"/>
      <c r="BA29" s="700"/>
      <c r="BD29" s="721"/>
      <c r="BE29" s="722"/>
      <c r="BF29" s="723"/>
      <c r="BG29" s="732"/>
      <c r="BH29" s="733"/>
      <c r="BI29" s="733"/>
      <c r="BJ29" s="733"/>
      <c r="BK29" s="733"/>
      <c r="BL29" s="733"/>
      <c r="BM29" s="733"/>
      <c r="BN29" s="733"/>
      <c r="BO29" s="733"/>
      <c r="BP29" s="733"/>
      <c r="BQ29" s="733"/>
      <c r="BR29" s="733"/>
      <c r="BS29" s="733"/>
      <c r="BT29" s="733"/>
      <c r="BU29" s="734"/>
      <c r="BV29" s="796">
        <f>LEN(BG28)</f>
        <v>0</v>
      </c>
      <c r="BW29" s="797"/>
    </row>
    <row r="30" spans="1:78" ht="27" customHeight="1" thickBot="1" x14ac:dyDescent="0.2">
      <c r="A30" s="146">
        <v>14</v>
      </c>
      <c r="B30" s="690">
        <f>IF(SUM(N30:AC30)=0,14,"⑭")</f>
        <v>14</v>
      </c>
      <c r="C30" s="691"/>
      <c r="D30" s="691"/>
      <c r="E30" s="691" t="s">
        <v>284</v>
      </c>
      <c r="F30" s="691"/>
      <c r="G30" s="691"/>
      <c r="H30" s="691"/>
      <c r="I30" s="691"/>
      <c r="J30" s="691"/>
      <c r="K30" s="691"/>
      <c r="L30" s="691"/>
      <c r="M30" s="691"/>
      <c r="N30" s="692" t="str">
        <f>'様式1-10-1'!$S$37</f>
        <v/>
      </c>
      <c r="O30" s="692"/>
      <c r="P30" s="692"/>
      <c r="Q30" s="692"/>
      <c r="R30" s="692"/>
      <c r="S30" s="692"/>
      <c r="T30" s="692"/>
      <c r="U30" s="692"/>
      <c r="V30" s="715" t="str">
        <f>'様式1-10-2'!$S$37</f>
        <v/>
      </c>
      <c r="W30" s="716"/>
      <c r="X30" s="716"/>
      <c r="Y30" s="716"/>
      <c r="Z30" s="716"/>
      <c r="AA30" s="716"/>
      <c r="AB30" s="716"/>
      <c r="AC30" s="717"/>
      <c r="AD30" s="693" t="str">
        <f ca="1">IFERROR(VLOOKUP($E30,'様式1-4'!$T$3:$Z$22,2,0),"")</f>
        <v/>
      </c>
      <c r="AE30" s="693"/>
      <c r="AF30" s="693"/>
      <c r="AG30" s="693"/>
      <c r="AH30" s="693" t="str">
        <f ca="1">IFERROR(VLOOKUP($E30,'様式1-4'!$T$3:$Z$22,3,0),"")</f>
        <v/>
      </c>
      <c r="AI30" s="693"/>
      <c r="AJ30" s="693"/>
      <c r="AK30" s="693"/>
      <c r="AL30" s="693" t="str">
        <f ca="1">IFERROR(VLOOKUP($E30,'様式1-4'!$T$3:$Z$22,4,0),"")</f>
        <v/>
      </c>
      <c r="AM30" s="693"/>
      <c r="AN30" s="693"/>
      <c r="AO30" s="693"/>
      <c r="AP30" s="693" t="str">
        <f ca="1">IFERROR(VLOOKUP($E30,'様式1-4'!$T$3:$Z$22,5,0),"")</f>
        <v/>
      </c>
      <c r="AQ30" s="693"/>
      <c r="AR30" s="693"/>
      <c r="AS30" s="693"/>
      <c r="AT30" s="693" t="str">
        <f ca="1">IFERROR(VLOOKUP($E30,'様式1-4'!$T$3:$Z$22,6,0),"")</f>
        <v/>
      </c>
      <c r="AU30" s="693"/>
      <c r="AV30" s="693"/>
      <c r="AW30" s="693"/>
      <c r="AX30" s="693" t="str">
        <f ca="1">IFERROR(VLOOKUP($E30,'様式1-4'!$T$3:$Z$22,7,0),"")</f>
        <v/>
      </c>
      <c r="AY30" s="693"/>
      <c r="AZ30" s="693"/>
      <c r="BA30" s="700"/>
      <c r="BD30" s="724"/>
      <c r="BE30" s="725"/>
      <c r="BF30" s="726"/>
      <c r="BG30" s="735"/>
      <c r="BH30" s="736"/>
      <c r="BI30" s="736"/>
      <c r="BJ30" s="736"/>
      <c r="BK30" s="736"/>
      <c r="BL30" s="736"/>
      <c r="BM30" s="736"/>
      <c r="BN30" s="736"/>
      <c r="BO30" s="736"/>
      <c r="BP30" s="736"/>
      <c r="BQ30" s="736"/>
      <c r="BR30" s="736"/>
      <c r="BS30" s="736"/>
      <c r="BT30" s="736"/>
      <c r="BU30" s="737"/>
      <c r="BV30" s="102"/>
    </row>
    <row r="31" spans="1:78" ht="27" customHeight="1" thickTop="1" x14ac:dyDescent="0.15">
      <c r="A31" s="146">
        <v>15</v>
      </c>
      <c r="B31" s="690">
        <f>IF(SUM(N31:AC31)=0,15,"⑮")</f>
        <v>15</v>
      </c>
      <c r="C31" s="691"/>
      <c r="D31" s="691"/>
      <c r="E31" s="691" t="s">
        <v>285</v>
      </c>
      <c r="F31" s="691"/>
      <c r="G31" s="691"/>
      <c r="H31" s="691"/>
      <c r="I31" s="691"/>
      <c r="J31" s="691"/>
      <c r="K31" s="691"/>
      <c r="L31" s="691"/>
      <c r="M31" s="691"/>
      <c r="N31" s="692" t="str">
        <f>'様式1-10-1'!$U$37</f>
        <v/>
      </c>
      <c r="O31" s="692"/>
      <c r="P31" s="692"/>
      <c r="Q31" s="692"/>
      <c r="R31" s="692"/>
      <c r="S31" s="692"/>
      <c r="T31" s="692"/>
      <c r="U31" s="692"/>
      <c r="V31" s="715" t="str">
        <f>'様式1-10-2'!$U$37</f>
        <v/>
      </c>
      <c r="W31" s="716"/>
      <c r="X31" s="716"/>
      <c r="Y31" s="716"/>
      <c r="Z31" s="716"/>
      <c r="AA31" s="716"/>
      <c r="AB31" s="716"/>
      <c r="AC31" s="717"/>
      <c r="AD31" s="693" t="str">
        <f ca="1">IFERROR(VLOOKUP($E31,'様式1-4'!$T$3:$Z$22,2,0),"")</f>
        <v/>
      </c>
      <c r="AE31" s="693"/>
      <c r="AF31" s="693"/>
      <c r="AG31" s="693"/>
      <c r="AH31" s="693" t="str">
        <f ca="1">IFERROR(VLOOKUP($E31,'様式1-4'!$T$3:$Z$22,3,0),"")</f>
        <v/>
      </c>
      <c r="AI31" s="693"/>
      <c r="AJ31" s="693"/>
      <c r="AK31" s="693"/>
      <c r="AL31" s="693" t="str">
        <f ca="1">IFERROR(VLOOKUP($E31,'様式1-4'!$T$3:$Z$22,4,0),"")</f>
        <v/>
      </c>
      <c r="AM31" s="693"/>
      <c r="AN31" s="693"/>
      <c r="AO31" s="693"/>
      <c r="AP31" s="693" t="str">
        <f ca="1">IFERROR(VLOOKUP($E31,'様式1-4'!$T$3:$Z$22,5,0),"")</f>
        <v/>
      </c>
      <c r="AQ31" s="693"/>
      <c r="AR31" s="693"/>
      <c r="AS31" s="693"/>
      <c r="AT31" s="693" t="str">
        <f ca="1">IFERROR(VLOOKUP($E31,'様式1-4'!$T$3:$Z$22,6,0),"")</f>
        <v/>
      </c>
      <c r="AU31" s="693"/>
      <c r="AV31" s="693"/>
      <c r="AW31" s="693"/>
      <c r="AX31" s="693" t="str">
        <f ca="1">IFERROR(VLOOKUP($E31,'様式1-4'!$T$3:$Z$22,7,0),"")</f>
        <v/>
      </c>
      <c r="AY31" s="693"/>
      <c r="AZ31" s="693"/>
      <c r="BA31" s="700"/>
      <c r="BD31" s="718">
        <v>3</v>
      </c>
      <c r="BE31" s="719"/>
      <c r="BF31" s="720"/>
      <c r="BG31" s="727"/>
      <c r="BH31" s="728"/>
      <c r="BI31" s="728"/>
      <c r="BJ31" s="728"/>
      <c r="BK31" s="728"/>
      <c r="BL31" s="738" t="str">
        <f>IFERROR(VLOOKUP(BG31,$A$17:$M$35,5,0),"")</f>
        <v/>
      </c>
      <c r="BM31" s="739"/>
      <c r="BN31" s="739"/>
      <c r="BO31" s="739"/>
      <c r="BP31" s="739"/>
      <c r="BQ31" s="739"/>
      <c r="BR31" s="739"/>
      <c r="BS31" s="739"/>
      <c r="BT31" s="739"/>
      <c r="BU31" s="740"/>
      <c r="BV31" s="102"/>
    </row>
    <row r="32" spans="1:78" ht="27" customHeight="1" x14ac:dyDescent="0.15">
      <c r="A32" s="146">
        <v>16</v>
      </c>
      <c r="B32" s="690">
        <f>IF(SUM(N32:AC32)=0,16,"⑯")</f>
        <v>16</v>
      </c>
      <c r="C32" s="691"/>
      <c r="D32" s="691"/>
      <c r="E32" s="691" t="s">
        <v>189</v>
      </c>
      <c r="F32" s="691"/>
      <c r="G32" s="691"/>
      <c r="H32" s="691"/>
      <c r="I32" s="691"/>
      <c r="J32" s="691"/>
      <c r="K32" s="691"/>
      <c r="L32" s="691"/>
      <c r="M32" s="691"/>
      <c r="N32" s="692" t="str">
        <f>'様式1-10-1'!$W$37</f>
        <v/>
      </c>
      <c r="O32" s="692"/>
      <c r="P32" s="692"/>
      <c r="Q32" s="692"/>
      <c r="R32" s="692"/>
      <c r="S32" s="692"/>
      <c r="T32" s="692"/>
      <c r="U32" s="692"/>
      <c r="V32" s="715" t="str">
        <f>'様式1-10-2'!$W$37</f>
        <v/>
      </c>
      <c r="W32" s="716"/>
      <c r="X32" s="716"/>
      <c r="Y32" s="716"/>
      <c r="Z32" s="716"/>
      <c r="AA32" s="716"/>
      <c r="AB32" s="716"/>
      <c r="AC32" s="717"/>
      <c r="AD32" s="693" t="str">
        <f ca="1">IFERROR(VLOOKUP($E32,'様式1-4'!$T$3:$Z$22,2,0),"")</f>
        <v/>
      </c>
      <c r="AE32" s="693"/>
      <c r="AF32" s="693"/>
      <c r="AG32" s="693"/>
      <c r="AH32" s="693" t="str">
        <f ca="1">IFERROR(VLOOKUP($E32,'様式1-4'!$T$3:$Z$22,3,0),"")</f>
        <v/>
      </c>
      <c r="AI32" s="693"/>
      <c r="AJ32" s="693"/>
      <c r="AK32" s="693"/>
      <c r="AL32" s="693" t="str">
        <f ca="1">IFERROR(VLOOKUP($E32,'様式1-4'!$T$3:$Z$22,4,0),"")</f>
        <v/>
      </c>
      <c r="AM32" s="693"/>
      <c r="AN32" s="693"/>
      <c r="AO32" s="693"/>
      <c r="AP32" s="693" t="str">
        <f ca="1">IFERROR(VLOOKUP($E32,'様式1-4'!$T$3:$Z$22,5,0),"")</f>
        <v/>
      </c>
      <c r="AQ32" s="693"/>
      <c r="AR32" s="693"/>
      <c r="AS32" s="693"/>
      <c r="AT32" s="693" t="str">
        <f ca="1">IFERROR(VLOOKUP($E32,'様式1-4'!$T$3:$Z$22,6,0),"")</f>
        <v/>
      </c>
      <c r="AU32" s="693"/>
      <c r="AV32" s="693"/>
      <c r="AW32" s="693"/>
      <c r="AX32" s="693" t="str">
        <f ca="1">IFERROR(VLOOKUP($E32,'様式1-4'!$T$3:$Z$22,7,0),"")</f>
        <v/>
      </c>
      <c r="AY32" s="693"/>
      <c r="AZ32" s="693"/>
      <c r="BA32" s="700"/>
      <c r="BD32" s="721"/>
      <c r="BE32" s="722"/>
      <c r="BF32" s="723"/>
      <c r="BG32" s="810"/>
      <c r="BH32" s="811"/>
      <c r="BI32" s="811"/>
      <c r="BJ32" s="811"/>
      <c r="BK32" s="811"/>
      <c r="BL32" s="811"/>
      <c r="BM32" s="811"/>
      <c r="BN32" s="811"/>
      <c r="BO32" s="811"/>
      <c r="BP32" s="811"/>
      <c r="BQ32" s="811"/>
      <c r="BR32" s="811"/>
      <c r="BS32" s="811"/>
      <c r="BT32" s="811"/>
      <c r="BU32" s="812"/>
      <c r="BV32" s="794" t="s">
        <v>256</v>
      </c>
      <c r="BW32" s="795"/>
    </row>
    <row r="33" spans="1:87" ht="27" customHeight="1" x14ac:dyDescent="0.15">
      <c r="A33" s="146">
        <v>17</v>
      </c>
      <c r="B33" s="690">
        <f>IF(SUM(N33:AC33)=0,17,"⑰")</f>
        <v>17</v>
      </c>
      <c r="C33" s="691"/>
      <c r="D33" s="691"/>
      <c r="E33" s="691" t="s">
        <v>190</v>
      </c>
      <c r="F33" s="691"/>
      <c r="G33" s="691"/>
      <c r="H33" s="691"/>
      <c r="I33" s="691"/>
      <c r="J33" s="691"/>
      <c r="K33" s="691"/>
      <c r="L33" s="691"/>
      <c r="M33" s="691"/>
      <c r="N33" s="692" t="str">
        <f>'様式1-10-1'!$X$37</f>
        <v/>
      </c>
      <c r="O33" s="692"/>
      <c r="P33" s="692"/>
      <c r="Q33" s="692"/>
      <c r="R33" s="692"/>
      <c r="S33" s="692"/>
      <c r="T33" s="692"/>
      <c r="U33" s="692"/>
      <c r="V33" s="715" t="str">
        <f>'様式1-10-2'!$X$37</f>
        <v/>
      </c>
      <c r="W33" s="716"/>
      <c r="X33" s="716"/>
      <c r="Y33" s="716"/>
      <c r="Z33" s="716"/>
      <c r="AA33" s="716"/>
      <c r="AB33" s="716"/>
      <c r="AC33" s="717"/>
      <c r="AD33" s="693" t="str">
        <f ca="1">IFERROR(VLOOKUP($E33,'様式1-4'!$T$3:$Z$22,2,0),"")</f>
        <v/>
      </c>
      <c r="AE33" s="693"/>
      <c r="AF33" s="693"/>
      <c r="AG33" s="693"/>
      <c r="AH33" s="693" t="str">
        <f ca="1">IFERROR(VLOOKUP($E33,'様式1-4'!$T$3:$Z$22,3,0),"")</f>
        <v/>
      </c>
      <c r="AI33" s="693"/>
      <c r="AJ33" s="693"/>
      <c r="AK33" s="693"/>
      <c r="AL33" s="693" t="str">
        <f ca="1">IFERROR(VLOOKUP($E33,'様式1-4'!$T$3:$Z$22,4,0),"")</f>
        <v/>
      </c>
      <c r="AM33" s="693"/>
      <c r="AN33" s="693"/>
      <c r="AO33" s="693"/>
      <c r="AP33" s="693" t="str">
        <f ca="1">IFERROR(VLOOKUP($E33,'様式1-4'!$T$3:$Z$22,5,0),"")</f>
        <v/>
      </c>
      <c r="AQ33" s="693"/>
      <c r="AR33" s="693"/>
      <c r="AS33" s="693"/>
      <c r="AT33" s="693" t="str">
        <f ca="1">IFERROR(VLOOKUP($E33,'様式1-4'!$T$3:$Z$22,6,0),"")</f>
        <v/>
      </c>
      <c r="AU33" s="693"/>
      <c r="AV33" s="693"/>
      <c r="AW33" s="693"/>
      <c r="AX33" s="693" t="str">
        <f ca="1">IFERROR(VLOOKUP($E33,'様式1-4'!$T$3:$Z$22,7,0),"")</f>
        <v/>
      </c>
      <c r="AY33" s="693"/>
      <c r="AZ33" s="693"/>
      <c r="BA33" s="700"/>
      <c r="BD33" s="721"/>
      <c r="BE33" s="722"/>
      <c r="BF33" s="723"/>
      <c r="BG33" s="813"/>
      <c r="BH33" s="814"/>
      <c r="BI33" s="814"/>
      <c r="BJ33" s="814"/>
      <c r="BK33" s="814"/>
      <c r="BL33" s="814"/>
      <c r="BM33" s="814"/>
      <c r="BN33" s="814"/>
      <c r="BO33" s="814"/>
      <c r="BP33" s="814"/>
      <c r="BQ33" s="814"/>
      <c r="BR33" s="814"/>
      <c r="BS33" s="814"/>
      <c r="BT33" s="814"/>
      <c r="BU33" s="815"/>
      <c r="BV33" s="796">
        <f>LEN(BG32)</f>
        <v>0</v>
      </c>
      <c r="BW33" s="797"/>
    </row>
    <row r="34" spans="1:87" ht="27" customHeight="1" thickBot="1" x14ac:dyDescent="0.2">
      <c r="A34" s="146">
        <v>18</v>
      </c>
      <c r="B34" s="690">
        <f>IF(SUM(N34:AC34)=0,18,"⑱")</f>
        <v>18</v>
      </c>
      <c r="C34" s="691"/>
      <c r="D34" s="691"/>
      <c r="E34" s="691" t="s">
        <v>286</v>
      </c>
      <c r="F34" s="691"/>
      <c r="G34" s="691"/>
      <c r="H34" s="691"/>
      <c r="I34" s="691"/>
      <c r="J34" s="691"/>
      <c r="K34" s="691"/>
      <c r="L34" s="691"/>
      <c r="M34" s="691"/>
      <c r="N34" s="692" t="str">
        <f>'様式1-10-1'!$Z$37</f>
        <v/>
      </c>
      <c r="O34" s="692"/>
      <c r="P34" s="692"/>
      <c r="Q34" s="692"/>
      <c r="R34" s="692"/>
      <c r="S34" s="692"/>
      <c r="T34" s="692"/>
      <c r="U34" s="692"/>
      <c r="V34" s="692" t="str">
        <f>'様式1-10-2'!$Z$37</f>
        <v/>
      </c>
      <c r="W34" s="692"/>
      <c r="X34" s="692"/>
      <c r="Y34" s="692"/>
      <c r="Z34" s="692"/>
      <c r="AA34" s="692"/>
      <c r="AB34" s="692"/>
      <c r="AC34" s="692"/>
      <c r="AD34" s="693" t="str">
        <f ca="1">IFERROR(VLOOKUP($E34,'様式1-4'!$T$3:$Z$22,2,0),"")</f>
        <v/>
      </c>
      <c r="AE34" s="693"/>
      <c r="AF34" s="693"/>
      <c r="AG34" s="693"/>
      <c r="AH34" s="693" t="str">
        <f ca="1">IFERROR(VLOOKUP($E34,'様式1-4'!$T$3:$Z$22,3,0),"")</f>
        <v/>
      </c>
      <c r="AI34" s="693"/>
      <c r="AJ34" s="693"/>
      <c r="AK34" s="693"/>
      <c r="AL34" s="693" t="str">
        <f ca="1">IFERROR(VLOOKUP($E34,'様式1-4'!$T$3:$Z$22,4,0),"")</f>
        <v/>
      </c>
      <c r="AM34" s="693"/>
      <c r="AN34" s="693"/>
      <c r="AO34" s="693"/>
      <c r="AP34" s="693" t="str">
        <f ca="1">IFERROR(VLOOKUP($E34,'様式1-4'!$T$3:$Z$22,5,0),"")</f>
        <v/>
      </c>
      <c r="AQ34" s="693"/>
      <c r="AR34" s="693"/>
      <c r="AS34" s="693"/>
      <c r="AT34" s="693" t="str">
        <f ca="1">IFERROR(VLOOKUP($E34,'様式1-4'!$T$3:$Z$22,6,0),"")</f>
        <v/>
      </c>
      <c r="AU34" s="693"/>
      <c r="AV34" s="693"/>
      <c r="AW34" s="693"/>
      <c r="AX34" s="693" t="str">
        <f ca="1">IFERROR(VLOOKUP($E34,'様式1-4'!$T$3:$Z$22,7,0),"")</f>
        <v/>
      </c>
      <c r="AY34" s="693"/>
      <c r="AZ34" s="693"/>
      <c r="BA34" s="700"/>
      <c r="BD34" s="798"/>
      <c r="BE34" s="799"/>
      <c r="BF34" s="800"/>
      <c r="BG34" s="816"/>
      <c r="BH34" s="817"/>
      <c r="BI34" s="817"/>
      <c r="BJ34" s="817"/>
      <c r="BK34" s="817"/>
      <c r="BL34" s="817"/>
      <c r="BM34" s="817"/>
      <c r="BN34" s="817"/>
      <c r="BO34" s="817"/>
      <c r="BP34" s="817"/>
      <c r="BQ34" s="817"/>
      <c r="BR34" s="817"/>
      <c r="BS34" s="817"/>
      <c r="BT34" s="817"/>
      <c r="BU34" s="818"/>
      <c r="BV34" s="102"/>
    </row>
    <row r="35" spans="1:87" ht="27" customHeight="1" thickBot="1" x14ac:dyDescent="0.2">
      <c r="A35" s="146">
        <v>20</v>
      </c>
      <c r="B35" s="687">
        <f>IF(SUM(N35:AC35)=0,20,"⑳")</f>
        <v>20</v>
      </c>
      <c r="C35" s="688"/>
      <c r="D35" s="688"/>
      <c r="E35" s="688" t="s">
        <v>192</v>
      </c>
      <c r="F35" s="688"/>
      <c r="G35" s="688"/>
      <c r="H35" s="688"/>
      <c r="I35" s="688"/>
      <c r="J35" s="688"/>
      <c r="K35" s="688"/>
      <c r="L35" s="688"/>
      <c r="M35" s="688"/>
      <c r="N35" s="689" t="str">
        <f>'様式1-10-1'!$AB$37</f>
        <v/>
      </c>
      <c r="O35" s="689"/>
      <c r="P35" s="689"/>
      <c r="Q35" s="689"/>
      <c r="R35" s="689"/>
      <c r="S35" s="689"/>
      <c r="T35" s="689"/>
      <c r="U35" s="689"/>
      <c r="V35" s="689" t="str">
        <f>'様式1-10-2'!$AB$37</f>
        <v/>
      </c>
      <c r="W35" s="689"/>
      <c r="X35" s="689"/>
      <c r="Y35" s="689"/>
      <c r="Z35" s="689"/>
      <c r="AA35" s="689"/>
      <c r="AB35" s="689"/>
      <c r="AC35" s="689"/>
      <c r="AD35" s="820" t="str">
        <f ca="1">IFERROR(VLOOKUP($E35,'様式1-4'!$T$3:$Z$22,2,0),"")</f>
        <v/>
      </c>
      <c r="AE35" s="820"/>
      <c r="AF35" s="820"/>
      <c r="AG35" s="820"/>
      <c r="AH35" s="820" t="str">
        <f ca="1">IFERROR(VLOOKUP($E35,'様式1-4'!$T$3:$Z$22,3,0),"")</f>
        <v/>
      </c>
      <c r="AI35" s="820"/>
      <c r="AJ35" s="820"/>
      <c r="AK35" s="820"/>
      <c r="AL35" s="820" t="str">
        <f ca="1">IFERROR(VLOOKUP($E35,'様式1-4'!$T$3:$Z$22,4,0),"")</f>
        <v/>
      </c>
      <c r="AM35" s="820"/>
      <c r="AN35" s="820"/>
      <c r="AO35" s="820"/>
      <c r="AP35" s="820" t="str">
        <f ca="1">IFERROR(VLOOKUP($E35,'様式1-4'!$T$3:$Z$22,5,0),"")</f>
        <v/>
      </c>
      <c r="AQ35" s="820"/>
      <c r="AR35" s="820"/>
      <c r="AS35" s="820"/>
      <c r="AT35" s="820" t="str">
        <f ca="1">IFERROR(VLOOKUP($E35,'様式1-4'!$T$3:$Z$22,6,0),"")</f>
        <v/>
      </c>
      <c r="AU35" s="820"/>
      <c r="AV35" s="820"/>
      <c r="AW35" s="820"/>
      <c r="AX35" s="820" t="str">
        <f ca="1">IFERROR(VLOOKUP($E35,'様式1-4'!$T$3:$Z$22,7,0),"")</f>
        <v/>
      </c>
      <c r="AY35" s="820"/>
      <c r="AZ35" s="820"/>
      <c r="BA35" s="823"/>
      <c r="BD35" s="147"/>
      <c r="BE35" s="148"/>
    </row>
    <row r="36" spans="1:87" ht="15.75" thickTop="1" thickBot="1" x14ac:dyDescent="0.2">
      <c r="B36" s="677" t="s">
        <v>490</v>
      </c>
      <c r="C36" s="678"/>
      <c r="D36" s="678"/>
      <c r="E36" s="678"/>
      <c r="F36" s="678"/>
      <c r="G36" s="678"/>
      <c r="H36" s="678"/>
      <c r="I36" s="678"/>
      <c r="J36" s="678"/>
      <c r="K36" s="678"/>
      <c r="L36" s="678"/>
      <c r="M36" s="678"/>
      <c r="N36" s="678"/>
      <c r="O36" s="678"/>
      <c r="P36" s="678"/>
      <c r="Q36" s="678"/>
      <c r="R36" s="678"/>
      <c r="S36" s="678"/>
      <c r="T36" s="678"/>
      <c r="U36" s="678"/>
      <c r="V36" s="678"/>
      <c r="W36" s="678"/>
      <c r="X36" s="678"/>
      <c r="Y36" s="678"/>
      <c r="Z36" s="678"/>
      <c r="AA36" s="678"/>
      <c r="AB36" s="678"/>
      <c r="AC36" s="679"/>
      <c r="AD36" s="675">
        <f ca="1">SUM(AD17:AG35)</f>
        <v>0</v>
      </c>
      <c r="AE36" s="675"/>
      <c r="AF36" s="675"/>
      <c r="AG36" s="675"/>
      <c r="AH36" s="675">
        <f t="shared" ref="AH36" ca="1" si="0">SUM(AH17:AK35)</f>
        <v>0</v>
      </c>
      <c r="AI36" s="675"/>
      <c r="AJ36" s="675"/>
      <c r="AK36" s="675"/>
      <c r="AL36" s="675">
        <f t="shared" ref="AL36" ca="1" si="1">SUM(AL17:AO35)</f>
        <v>0</v>
      </c>
      <c r="AM36" s="675"/>
      <c r="AN36" s="675"/>
      <c r="AO36" s="675"/>
      <c r="AP36" s="675">
        <f t="shared" ref="AP36" ca="1" si="2">SUM(AP17:AS35)</f>
        <v>0</v>
      </c>
      <c r="AQ36" s="675"/>
      <c r="AR36" s="675"/>
      <c r="AS36" s="675"/>
      <c r="AT36" s="675">
        <f t="shared" ref="AT36" ca="1" si="3">SUM(AT17:AW35)</f>
        <v>0</v>
      </c>
      <c r="AU36" s="675"/>
      <c r="AV36" s="675"/>
      <c r="AW36" s="675"/>
      <c r="AX36" s="675">
        <f t="shared" ref="AX36" ca="1" si="4">SUM(AX17:BA35)</f>
        <v>0</v>
      </c>
      <c r="AY36" s="675"/>
      <c r="AZ36" s="675"/>
      <c r="BA36" s="676"/>
    </row>
    <row r="37" spans="1:87" ht="9" customHeight="1" x14ac:dyDescent="0.15">
      <c r="B37" s="149"/>
      <c r="C37" s="149"/>
      <c r="D37" s="149"/>
      <c r="E37" s="150"/>
      <c r="F37" s="150"/>
      <c r="G37" s="150"/>
      <c r="H37" s="150"/>
      <c r="I37" s="150"/>
      <c r="J37" s="150"/>
      <c r="K37" s="150"/>
      <c r="L37" s="150"/>
      <c r="M37" s="150"/>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48"/>
      <c r="AZ37" s="148"/>
    </row>
    <row r="38" spans="1:87" s="152" customFormat="1" ht="27" customHeight="1" x14ac:dyDescent="0.15">
      <c r="C38" s="153" t="s">
        <v>62</v>
      </c>
      <c r="AV38" s="154"/>
      <c r="BE38" s="154"/>
      <c r="BF38" s="154"/>
      <c r="BG38" s="154"/>
      <c r="BH38" s="154"/>
      <c r="BI38" s="154"/>
      <c r="BJ38" s="154"/>
      <c r="BK38" s="154"/>
    </row>
    <row r="39" spans="1:87" s="155" customFormat="1" ht="27" customHeight="1" x14ac:dyDescent="0.15">
      <c r="C39" s="155" t="s">
        <v>350</v>
      </c>
      <c r="AV39" s="156"/>
      <c r="BE39" s="156"/>
      <c r="BF39" s="156"/>
      <c r="BG39" s="156"/>
      <c r="BH39" s="156"/>
      <c r="BI39" s="156"/>
      <c r="BJ39" s="156"/>
      <c r="BK39" s="156"/>
      <c r="BU39" s="157"/>
      <c r="BV39" s="157"/>
      <c r="BW39" s="157"/>
      <c r="BX39" s="157"/>
      <c r="BY39" s="157"/>
      <c r="BZ39" s="157"/>
      <c r="CA39" s="157"/>
      <c r="CB39" s="157"/>
      <c r="CC39" s="157"/>
      <c r="CD39" s="157"/>
      <c r="CE39" s="157"/>
      <c r="CF39" s="157"/>
      <c r="CG39" s="157"/>
      <c r="CH39" s="157"/>
      <c r="CI39" s="157"/>
    </row>
    <row r="40" spans="1:87" s="152" customFormat="1" ht="27" customHeight="1" x14ac:dyDescent="0.15">
      <c r="C40" s="155" t="s">
        <v>63</v>
      </c>
      <c r="AV40" s="154"/>
      <c r="BE40" s="154"/>
      <c r="BF40" s="154"/>
      <c r="BG40" s="154"/>
      <c r="BH40" s="154"/>
      <c r="BI40" s="154"/>
      <c r="BJ40" s="154"/>
      <c r="BK40" s="154"/>
    </row>
    <row r="41" spans="1:87" s="152" customFormat="1" ht="9.75" customHeight="1" x14ac:dyDescent="0.15">
      <c r="C41" s="155"/>
      <c r="AV41" s="154"/>
      <c r="BE41" s="154"/>
      <c r="BF41" s="154"/>
      <c r="BG41" s="154"/>
      <c r="BH41" s="154"/>
      <c r="BI41" s="154"/>
      <c r="BJ41" s="154"/>
      <c r="BK41" s="154"/>
    </row>
    <row r="42" spans="1:87" s="152" customFormat="1" ht="27" customHeight="1" x14ac:dyDescent="0.15">
      <c r="C42" s="153" t="s">
        <v>64</v>
      </c>
      <c r="AV42" s="154"/>
      <c r="BE42" s="154"/>
      <c r="BF42" s="154"/>
      <c r="BG42" s="154"/>
      <c r="BH42" s="154"/>
      <c r="BI42" s="154"/>
      <c r="BJ42" s="154"/>
      <c r="BK42" s="154"/>
    </row>
    <row r="43" spans="1:87" s="155" customFormat="1" ht="36.75" customHeight="1" x14ac:dyDescent="0.15">
      <c r="C43" s="686" t="s">
        <v>379</v>
      </c>
      <c r="D43" s="686"/>
      <c r="E43" s="686"/>
      <c r="F43" s="686"/>
      <c r="G43" s="686"/>
      <c r="H43" s="686"/>
      <c r="I43" s="686"/>
      <c r="J43" s="686"/>
      <c r="K43" s="686"/>
      <c r="L43" s="686"/>
      <c r="M43" s="686"/>
      <c r="N43" s="686"/>
      <c r="O43" s="686"/>
      <c r="P43" s="686"/>
      <c r="Q43" s="686"/>
      <c r="R43" s="686"/>
      <c r="S43" s="686"/>
      <c r="T43" s="686"/>
      <c r="U43" s="686"/>
      <c r="V43" s="686"/>
      <c r="W43" s="686"/>
      <c r="X43" s="686"/>
      <c r="Y43" s="686"/>
      <c r="Z43" s="686"/>
      <c r="AA43" s="686"/>
      <c r="AB43" s="686"/>
      <c r="AC43" s="686"/>
      <c r="AD43" s="686"/>
      <c r="AE43" s="686"/>
      <c r="AF43" s="686"/>
      <c r="AG43" s="686"/>
      <c r="AH43" s="686"/>
      <c r="AI43" s="686"/>
      <c r="AJ43" s="686"/>
      <c r="AK43" s="686"/>
      <c r="AL43" s="686"/>
      <c r="AM43" s="686"/>
      <c r="AN43" s="686"/>
      <c r="AO43" s="686"/>
      <c r="AP43" s="686"/>
      <c r="AQ43" s="686"/>
      <c r="AR43" s="686"/>
      <c r="AS43" s="686"/>
      <c r="AT43" s="686"/>
      <c r="AU43" s="686"/>
      <c r="AV43" s="686"/>
      <c r="AW43" s="686"/>
      <c r="AX43" s="686"/>
      <c r="AY43" s="686"/>
      <c r="AZ43" s="686"/>
      <c r="BA43" s="686"/>
      <c r="BB43" s="686"/>
      <c r="BC43" s="686"/>
      <c r="BD43" s="686"/>
      <c r="BE43" s="686"/>
      <c r="BF43" s="686"/>
      <c r="BG43" s="686"/>
      <c r="BH43" s="686"/>
      <c r="BI43" s="686"/>
      <c r="BJ43" s="686"/>
      <c r="BK43" s="686"/>
      <c r="BL43" s="686"/>
      <c r="BM43" s="686"/>
      <c r="BN43" s="686"/>
      <c r="BO43" s="686"/>
      <c r="BP43" s="686"/>
      <c r="BQ43" s="686"/>
      <c r="BR43" s="686"/>
      <c r="BS43" s="686"/>
      <c r="BT43" s="686"/>
      <c r="BU43" s="686"/>
      <c r="BV43" s="686"/>
      <c r="BW43" s="686"/>
      <c r="BX43" s="158"/>
      <c r="BY43" s="158"/>
      <c r="BZ43" s="158"/>
      <c r="CA43" s="158"/>
      <c r="CB43" s="158"/>
      <c r="CC43" s="158"/>
      <c r="CD43" s="158"/>
    </row>
    <row r="44" spans="1:87" s="155" customFormat="1" ht="16.5" x14ac:dyDescent="0.15">
      <c r="C44" s="159"/>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row>
    <row r="45" spans="1:87" s="155" customFormat="1" ht="24" customHeight="1" x14ac:dyDescent="0.15">
      <c r="D45" s="680" t="s">
        <v>65</v>
      </c>
      <c r="E45" s="680"/>
      <c r="F45" s="680"/>
      <c r="G45" s="680"/>
      <c r="H45" s="680"/>
      <c r="I45" s="680"/>
      <c r="J45" s="680"/>
      <c r="K45" s="680"/>
      <c r="L45" s="680"/>
      <c r="M45" s="680"/>
      <c r="N45" s="680"/>
      <c r="O45" s="680"/>
      <c r="P45" s="680"/>
      <c r="Q45" s="680"/>
      <c r="R45" s="680"/>
      <c r="S45" s="680" t="s">
        <v>66</v>
      </c>
      <c r="T45" s="680"/>
      <c r="U45" s="680"/>
      <c r="V45" s="680"/>
      <c r="W45" s="680"/>
      <c r="X45" s="680"/>
      <c r="Y45" s="680"/>
      <c r="Z45" s="680"/>
      <c r="AA45" s="680"/>
      <c r="AB45" s="680"/>
      <c r="AC45" s="680"/>
      <c r="AD45" s="680"/>
      <c r="AE45" s="680"/>
      <c r="AF45" s="680"/>
      <c r="AG45" s="680"/>
      <c r="AH45" s="680" t="s">
        <v>67</v>
      </c>
      <c r="AI45" s="680"/>
      <c r="AJ45" s="680"/>
      <c r="AK45" s="680"/>
      <c r="AL45" s="680"/>
      <c r="AM45" s="680"/>
      <c r="AN45" s="680"/>
      <c r="AO45" s="680"/>
      <c r="AP45" s="680"/>
      <c r="AQ45" s="680"/>
      <c r="AR45" s="680"/>
      <c r="AS45" s="680"/>
      <c r="AT45" s="680"/>
      <c r="AU45" s="680" t="s">
        <v>68</v>
      </c>
      <c r="AV45" s="680"/>
      <c r="AW45" s="680"/>
      <c r="AX45" s="680"/>
      <c r="AY45" s="680"/>
      <c r="AZ45" s="680"/>
      <c r="BA45" s="680"/>
      <c r="BB45" s="680"/>
      <c r="BC45" s="680"/>
      <c r="BD45" s="680"/>
      <c r="BE45" s="680"/>
      <c r="BF45" s="680"/>
      <c r="BG45" s="680"/>
      <c r="BH45" s="682" t="s">
        <v>69</v>
      </c>
      <c r="BI45" s="683"/>
      <c r="BJ45" s="683"/>
      <c r="BK45" s="683"/>
      <c r="BL45" s="683"/>
      <c r="BM45" s="683"/>
      <c r="BN45" s="683"/>
      <c r="BO45" s="683"/>
      <c r="BP45" s="683"/>
      <c r="BQ45" s="683"/>
      <c r="BR45" s="683"/>
      <c r="BS45" s="683"/>
      <c r="BT45" s="683"/>
      <c r="BU45" s="683"/>
      <c r="BV45" s="684"/>
    </row>
    <row r="46" spans="1:87" s="155" customFormat="1" ht="24" customHeight="1" x14ac:dyDescent="0.15">
      <c r="D46" s="680" t="s">
        <v>70</v>
      </c>
      <c r="E46" s="680"/>
      <c r="F46" s="680"/>
      <c r="G46" s="680"/>
      <c r="H46" s="680"/>
      <c r="I46" s="680"/>
      <c r="J46" s="680"/>
      <c r="K46" s="680"/>
      <c r="L46" s="680"/>
      <c r="M46" s="680"/>
      <c r="N46" s="680"/>
      <c r="O46" s="680"/>
      <c r="P46" s="680"/>
      <c r="Q46" s="680"/>
      <c r="R46" s="680"/>
      <c r="S46" s="680" t="s">
        <v>71</v>
      </c>
      <c r="T46" s="680"/>
      <c r="U46" s="680"/>
      <c r="V46" s="680"/>
      <c r="W46" s="680"/>
      <c r="X46" s="680"/>
      <c r="Y46" s="680"/>
      <c r="Z46" s="680"/>
      <c r="AA46" s="680"/>
      <c r="AB46" s="680"/>
      <c r="AC46" s="680"/>
      <c r="AD46" s="680"/>
      <c r="AE46" s="680"/>
      <c r="AF46" s="680"/>
      <c r="AG46" s="680"/>
      <c r="AH46" s="681" t="s">
        <v>72</v>
      </c>
      <c r="AI46" s="681"/>
      <c r="AJ46" s="681"/>
      <c r="AK46" s="681"/>
      <c r="AL46" s="681"/>
      <c r="AM46" s="681"/>
      <c r="AN46" s="681"/>
      <c r="AO46" s="681"/>
      <c r="AP46" s="681"/>
      <c r="AQ46" s="681"/>
      <c r="AR46" s="681"/>
      <c r="AS46" s="681"/>
      <c r="AT46" s="681"/>
      <c r="AU46" s="680" t="s">
        <v>73</v>
      </c>
      <c r="AV46" s="680"/>
      <c r="AW46" s="680"/>
      <c r="AX46" s="680"/>
      <c r="AY46" s="680"/>
      <c r="AZ46" s="680"/>
      <c r="BA46" s="680"/>
      <c r="BB46" s="680"/>
      <c r="BC46" s="680"/>
      <c r="BD46" s="680"/>
      <c r="BE46" s="680"/>
      <c r="BF46" s="680"/>
      <c r="BG46" s="680"/>
      <c r="BH46" s="682" t="s">
        <v>74</v>
      </c>
      <c r="BI46" s="683"/>
      <c r="BJ46" s="683"/>
      <c r="BK46" s="683"/>
      <c r="BL46" s="683"/>
      <c r="BM46" s="683"/>
      <c r="BN46" s="683"/>
      <c r="BO46" s="683"/>
      <c r="BP46" s="683"/>
      <c r="BQ46" s="683"/>
      <c r="BR46" s="683"/>
      <c r="BS46" s="683"/>
      <c r="BT46" s="683"/>
      <c r="BU46" s="683"/>
      <c r="BV46" s="684"/>
    </row>
    <row r="47" spans="1:87" s="155" customFormat="1" ht="24" customHeight="1" x14ac:dyDescent="0.15">
      <c r="D47" s="680" t="s">
        <v>75</v>
      </c>
      <c r="E47" s="680"/>
      <c r="F47" s="680"/>
      <c r="G47" s="680"/>
      <c r="H47" s="680"/>
      <c r="I47" s="680"/>
      <c r="J47" s="680"/>
      <c r="K47" s="680"/>
      <c r="L47" s="680"/>
      <c r="M47" s="680"/>
      <c r="N47" s="680"/>
      <c r="O47" s="680"/>
      <c r="P47" s="680"/>
      <c r="Q47" s="680"/>
      <c r="R47" s="680"/>
      <c r="S47" s="680" t="s">
        <v>76</v>
      </c>
      <c r="T47" s="680"/>
      <c r="U47" s="680"/>
      <c r="V47" s="680"/>
      <c r="W47" s="680"/>
      <c r="X47" s="680"/>
      <c r="Y47" s="680"/>
      <c r="Z47" s="680"/>
      <c r="AA47" s="680"/>
      <c r="AB47" s="680"/>
      <c r="AC47" s="680"/>
      <c r="AD47" s="680"/>
      <c r="AE47" s="680"/>
      <c r="AF47" s="680"/>
      <c r="AG47" s="680"/>
      <c r="AH47" s="680" t="s">
        <v>77</v>
      </c>
      <c r="AI47" s="680"/>
      <c r="AJ47" s="680"/>
      <c r="AK47" s="680"/>
      <c r="AL47" s="680"/>
      <c r="AM47" s="680"/>
      <c r="AN47" s="680"/>
      <c r="AO47" s="680"/>
      <c r="AP47" s="680"/>
      <c r="AQ47" s="680"/>
      <c r="AR47" s="680"/>
      <c r="AS47" s="680"/>
      <c r="AT47" s="680"/>
      <c r="AU47" s="680" t="s">
        <v>78</v>
      </c>
      <c r="AV47" s="680"/>
      <c r="AW47" s="680"/>
      <c r="AX47" s="680"/>
      <c r="AY47" s="680"/>
      <c r="AZ47" s="680"/>
      <c r="BA47" s="680"/>
      <c r="BB47" s="680"/>
      <c r="BC47" s="680"/>
      <c r="BD47" s="680"/>
      <c r="BE47" s="680"/>
      <c r="BF47" s="680"/>
      <c r="BG47" s="680"/>
      <c r="BH47" s="682" t="s">
        <v>79</v>
      </c>
      <c r="BI47" s="683"/>
      <c r="BJ47" s="683"/>
      <c r="BK47" s="683"/>
      <c r="BL47" s="683"/>
      <c r="BM47" s="683"/>
      <c r="BN47" s="683"/>
      <c r="BO47" s="683"/>
      <c r="BP47" s="683"/>
      <c r="BQ47" s="683"/>
      <c r="BR47" s="683"/>
      <c r="BS47" s="683"/>
      <c r="BT47" s="683"/>
      <c r="BU47" s="683"/>
      <c r="BV47" s="684"/>
    </row>
    <row r="48" spans="1:87" s="155" customFormat="1" ht="24" customHeight="1" x14ac:dyDescent="0.15">
      <c r="D48" s="680" t="s">
        <v>80</v>
      </c>
      <c r="E48" s="680"/>
      <c r="F48" s="680"/>
      <c r="G48" s="680"/>
      <c r="H48" s="680"/>
      <c r="I48" s="680"/>
      <c r="J48" s="680"/>
      <c r="K48" s="680"/>
      <c r="L48" s="680"/>
      <c r="M48" s="680"/>
      <c r="N48" s="680"/>
      <c r="O48" s="680"/>
      <c r="P48" s="680"/>
      <c r="Q48" s="680"/>
      <c r="R48" s="680"/>
      <c r="S48" s="685" t="s">
        <v>81</v>
      </c>
      <c r="T48" s="685"/>
      <c r="U48" s="685"/>
      <c r="V48" s="685"/>
      <c r="W48" s="685"/>
      <c r="X48" s="685"/>
      <c r="Y48" s="685"/>
      <c r="Z48" s="685"/>
      <c r="AA48" s="685"/>
      <c r="AB48" s="685"/>
      <c r="AC48" s="685"/>
      <c r="AD48" s="685"/>
      <c r="AE48" s="685"/>
      <c r="AF48" s="685"/>
      <c r="AG48" s="685"/>
      <c r="AH48" s="680" t="s">
        <v>82</v>
      </c>
      <c r="AI48" s="680"/>
      <c r="AJ48" s="680"/>
      <c r="AK48" s="680"/>
      <c r="AL48" s="680"/>
      <c r="AM48" s="680"/>
      <c r="AN48" s="680"/>
      <c r="AO48" s="680"/>
      <c r="AP48" s="680"/>
      <c r="AQ48" s="680"/>
      <c r="AR48" s="680"/>
      <c r="AS48" s="680"/>
      <c r="AT48" s="680"/>
      <c r="AU48" s="680" t="s">
        <v>83</v>
      </c>
      <c r="AV48" s="680"/>
      <c r="AW48" s="680"/>
      <c r="AX48" s="680"/>
      <c r="AY48" s="680"/>
      <c r="AZ48" s="680"/>
      <c r="BA48" s="680"/>
      <c r="BB48" s="680"/>
      <c r="BC48" s="680"/>
      <c r="BD48" s="680"/>
      <c r="BE48" s="680"/>
      <c r="BF48" s="680"/>
      <c r="BG48" s="680"/>
      <c r="BH48" s="682" t="s">
        <v>84</v>
      </c>
      <c r="BI48" s="683"/>
      <c r="BJ48" s="683"/>
      <c r="BK48" s="683"/>
      <c r="BL48" s="683"/>
      <c r="BM48" s="683"/>
      <c r="BN48" s="683"/>
      <c r="BO48" s="683"/>
      <c r="BP48" s="683"/>
      <c r="BQ48" s="683"/>
      <c r="BR48" s="683"/>
      <c r="BS48" s="683"/>
      <c r="BT48" s="683"/>
      <c r="BU48" s="683"/>
      <c r="BV48" s="684"/>
    </row>
    <row r="49" spans="3:82" s="155" customFormat="1" ht="24" customHeight="1" x14ac:dyDescent="0.15">
      <c r="D49" s="680" t="s">
        <v>85</v>
      </c>
      <c r="E49" s="680"/>
      <c r="F49" s="680"/>
      <c r="G49" s="680"/>
      <c r="H49" s="680"/>
      <c r="I49" s="680"/>
      <c r="J49" s="680"/>
      <c r="K49" s="680"/>
      <c r="L49" s="680"/>
      <c r="M49" s="680"/>
      <c r="N49" s="680"/>
      <c r="O49" s="680"/>
      <c r="P49" s="680"/>
      <c r="Q49" s="680"/>
      <c r="R49" s="680"/>
      <c r="S49" s="680" t="s">
        <v>86</v>
      </c>
      <c r="T49" s="680"/>
      <c r="U49" s="680"/>
      <c r="V49" s="680"/>
      <c r="W49" s="680"/>
      <c r="X49" s="680"/>
      <c r="Y49" s="680"/>
      <c r="Z49" s="680"/>
      <c r="AA49" s="680"/>
      <c r="AB49" s="680"/>
      <c r="AC49" s="680"/>
      <c r="AD49" s="680"/>
      <c r="AE49" s="680"/>
      <c r="AF49" s="680"/>
      <c r="AG49" s="680"/>
      <c r="AH49" s="680" t="s">
        <v>87</v>
      </c>
      <c r="AI49" s="680"/>
      <c r="AJ49" s="680"/>
      <c r="AK49" s="680"/>
      <c r="AL49" s="680"/>
      <c r="AM49" s="680"/>
      <c r="AN49" s="680"/>
      <c r="AO49" s="680"/>
      <c r="AP49" s="680"/>
      <c r="AQ49" s="680"/>
      <c r="AR49" s="680"/>
      <c r="AS49" s="680"/>
      <c r="AT49" s="680"/>
      <c r="AU49" s="680" t="s">
        <v>88</v>
      </c>
      <c r="AV49" s="680"/>
      <c r="AW49" s="680"/>
      <c r="AX49" s="680"/>
      <c r="AY49" s="680"/>
      <c r="AZ49" s="680"/>
      <c r="BA49" s="680"/>
      <c r="BB49" s="680"/>
      <c r="BC49" s="680"/>
      <c r="BD49" s="680"/>
      <c r="BE49" s="680"/>
      <c r="BF49" s="680"/>
      <c r="BG49" s="680"/>
      <c r="BH49" s="682" t="s">
        <v>89</v>
      </c>
      <c r="BI49" s="683"/>
      <c r="BJ49" s="683"/>
      <c r="BK49" s="683"/>
      <c r="BL49" s="683"/>
      <c r="BM49" s="683"/>
      <c r="BN49" s="683"/>
      <c r="BO49" s="683"/>
      <c r="BP49" s="683"/>
      <c r="BQ49" s="683"/>
      <c r="BR49" s="683"/>
      <c r="BS49" s="683"/>
      <c r="BT49" s="683"/>
      <c r="BU49" s="683"/>
      <c r="BV49" s="684"/>
    </row>
    <row r="50" spans="3:82" s="155" customFormat="1" ht="24" customHeight="1" x14ac:dyDescent="0.15">
      <c r="D50" s="680" t="s">
        <v>90</v>
      </c>
      <c r="E50" s="680"/>
      <c r="F50" s="680"/>
      <c r="G50" s="680"/>
      <c r="H50" s="680"/>
      <c r="I50" s="680"/>
      <c r="J50" s="680"/>
      <c r="K50" s="680"/>
      <c r="L50" s="680"/>
      <c r="M50" s="680"/>
      <c r="N50" s="680"/>
      <c r="O50" s="680"/>
      <c r="P50" s="680"/>
      <c r="Q50" s="680"/>
      <c r="R50" s="680"/>
      <c r="S50" s="680" t="s">
        <v>91</v>
      </c>
      <c r="T50" s="680"/>
      <c r="U50" s="680"/>
      <c r="V50" s="680"/>
      <c r="W50" s="680"/>
      <c r="X50" s="680"/>
      <c r="Y50" s="680"/>
      <c r="Z50" s="680"/>
      <c r="AA50" s="680"/>
      <c r="AB50" s="680"/>
      <c r="AC50" s="680"/>
      <c r="AD50" s="680"/>
      <c r="AE50" s="680"/>
      <c r="AF50" s="680"/>
      <c r="AG50" s="680"/>
      <c r="AH50" s="680" t="s">
        <v>92</v>
      </c>
      <c r="AI50" s="680"/>
      <c r="AJ50" s="680"/>
      <c r="AK50" s="680"/>
      <c r="AL50" s="680"/>
      <c r="AM50" s="680"/>
      <c r="AN50" s="680"/>
      <c r="AO50" s="680"/>
      <c r="AP50" s="680"/>
      <c r="AQ50" s="680"/>
      <c r="AR50" s="680"/>
      <c r="AS50" s="680"/>
      <c r="AT50" s="680"/>
      <c r="AU50" s="680" t="s">
        <v>93</v>
      </c>
      <c r="AV50" s="680"/>
      <c r="AW50" s="680"/>
      <c r="AX50" s="680"/>
      <c r="AY50" s="680"/>
      <c r="AZ50" s="680"/>
      <c r="BA50" s="680"/>
      <c r="BB50" s="680"/>
      <c r="BC50" s="680"/>
      <c r="BD50" s="680"/>
      <c r="BE50" s="680"/>
      <c r="BF50" s="680"/>
      <c r="BG50" s="680"/>
      <c r="BH50" s="160"/>
      <c r="BI50" s="160"/>
      <c r="BJ50" s="160"/>
      <c r="BK50" s="160"/>
      <c r="BL50" s="160"/>
      <c r="BM50" s="160"/>
      <c r="BN50" s="160"/>
      <c r="BO50" s="160"/>
      <c r="BP50" s="160"/>
      <c r="BQ50" s="160"/>
      <c r="BR50" s="160"/>
      <c r="BS50" s="160"/>
      <c r="BT50" s="160"/>
    </row>
    <row r="51" spans="3:82" s="152" customFormat="1" ht="27" customHeight="1" x14ac:dyDescent="0.15">
      <c r="C51" s="153" t="s">
        <v>94</v>
      </c>
      <c r="AV51" s="154"/>
      <c r="BE51" s="154"/>
      <c r="BF51" s="154"/>
      <c r="BG51" s="154"/>
      <c r="BH51" s="154"/>
      <c r="BI51" s="154"/>
      <c r="BJ51" s="154"/>
      <c r="BK51" s="154"/>
    </row>
    <row r="52" spans="3:82" s="155" customFormat="1" ht="36.75" customHeight="1" x14ac:dyDescent="0.15">
      <c r="C52" s="686" t="s">
        <v>95</v>
      </c>
      <c r="D52" s="686"/>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row>
    <row r="53" spans="3:82" s="155" customFormat="1" ht="9" customHeight="1" x14ac:dyDescent="0.15">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2"/>
      <c r="AW53" s="161"/>
      <c r="AX53" s="161"/>
      <c r="AY53" s="161"/>
      <c r="AZ53" s="161"/>
      <c r="BA53" s="161"/>
      <c r="BB53" s="161"/>
      <c r="BE53" s="156"/>
      <c r="BF53" s="156"/>
      <c r="BG53" s="156"/>
      <c r="BH53" s="156"/>
      <c r="BI53" s="156"/>
      <c r="BJ53" s="156"/>
      <c r="BK53" s="156"/>
    </row>
    <row r="54" spans="3:82" s="152" customFormat="1" ht="27" customHeight="1" x14ac:dyDescent="0.15">
      <c r="C54" s="153" t="s">
        <v>96</v>
      </c>
      <c r="AV54" s="154"/>
      <c r="BE54" s="154"/>
      <c r="BF54" s="154"/>
      <c r="BG54" s="154"/>
      <c r="BH54" s="154"/>
      <c r="BI54" s="154"/>
      <c r="BJ54" s="154"/>
      <c r="BK54" s="154"/>
    </row>
    <row r="55" spans="3:82" s="155" customFormat="1" ht="36.75" customHeight="1" x14ac:dyDescent="0.15">
      <c r="C55" s="686" t="s">
        <v>97</v>
      </c>
      <c r="D55" s="686"/>
      <c r="E55" s="686"/>
      <c r="F55" s="686"/>
      <c r="G55" s="686"/>
      <c r="H55" s="686"/>
      <c r="I55" s="686"/>
      <c r="J55" s="686"/>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686"/>
      <c r="BQ55" s="686"/>
      <c r="BR55" s="686"/>
      <c r="BS55" s="686"/>
      <c r="BT55" s="686"/>
      <c r="BU55" s="686"/>
      <c r="BV55" s="686"/>
      <c r="BW55" s="686"/>
    </row>
    <row r="56" spans="3:82" s="155" customFormat="1" ht="9.75" customHeight="1" x14ac:dyDescent="0.15">
      <c r="AV56" s="156"/>
      <c r="BE56" s="156"/>
      <c r="BF56" s="156"/>
      <c r="BG56" s="156"/>
      <c r="BH56" s="156"/>
      <c r="BI56" s="156"/>
      <c r="BJ56" s="156"/>
      <c r="BK56" s="156"/>
    </row>
    <row r="57" spans="3:82" s="153" customFormat="1" ht="27" customHeight="1" x14ac:dyDescent="0.15">
      <c r="C57" s="163" t="s">
        <v>98</v>
      </c>
      <c r="AV57" s="164"/>
      <c r="BE57" s="164"/>
      <c r="BF57" s="164"/>
      <c r="BG57" s="164"/>
      <c r="BH57" s="164"/>
      <c r="BI57" s="164"/>
      <c r="BJ57" s="164"/>
      <c r="BK57" s="164"/>
    </row>
    <row r="58" spans="3:82" s="155" customFormat="1" ht="42.75" customHeight="1" x14ac:dyDescent="0.15">
      <c r="C58" s="686" t="s">
        <v>352</v>
      </c>
      <c r="D58" s="686"/>
      <c r="E58" s="686"/>
      <c r="F58" s="686"/>
      <c r="G58" s="686"/>
      <c r="H58" s="686"/>
      <c r="I58" s="686"/>
      <c r="J58" s="686"/>
      <c r="K58" s="686"/>
      <c r="L58" s="686"/>
      <c r="M58" s="686"/>
      <c r="N58" s="686"/>
      <c r="O58" s="686"/>
      <c r="P58" s="686"/>
      <c r="Q58" s="686"/>
      <c r="R58" s="686"/>
      <c r="S58" s="686"/>
      <c r="T58" s="686"/>
      <c r="U58" s="686"/>
      <c r="V58" s="686"/>
      <c r="W58" s="686"/>
      <c r="X58" s="686"/>
      <c r="Y58" s="686"/>
      <c r="Z58" s="686"/>
      <c r="AA58" s="686"/>
      <c r="AB58" s="686"/>
      <c r="AC58" s="686"/>
      <c r="AD58" s="686"/>
      <c r="AE58" s="686"/>
      <c r="AF58" s="686"/>
      <c r="AG58" s="686"/>
      <c r="AH58" s="686"/>
      <c r="AI58" s="686"/>
      <c r="AJ58" s="686"/>
      <c r="AK58" s="686"/>
      <c r="AL58" s="686"/>
      <c r="AM58" s="686"/>
      <c r="AN58" s="686"/>
      <c r="AO58" s="686"/>
      <c r="AP58" s="686"/>
      <c r="AQ58" s="686"/>
      <c r="AR58" s="686"/>
      <c r="AS58" s="686"/>
      <c r="AT58" s="686"/>
      <c r="AU58" s="686"/>
      <c r="AV58" s="686"/>
      <c r="AW58" s="686"/>
      <c r="AX58" s="686"/>
      <c r="AY58" s="686"/>
      <c r="AZ58" s="686"/>
      <c r="BA58" s="686"/>
      <c r="BB58" s="686"/>
      <c r="BC58" s="686"/>
      <c r="BD58" s="686"/>
      <c r="BE58" s="686"/>
      <c r="BF58" s="686"/>
      <c r="BG58" s="686"/>
      <c r="BH58" s="686"/>
      <c r="BI58" s="686"/>
      <c r="BJ58" s="686"/>
      <c r="BK58" s="686"/>
      <c r="BL58" s="686"/>
      <c r="BM58" s="686"/>
      <c r="BN58" s="686"/>
      <c r="BO58" s="686"/>
      <c r="BP58" s="686"/>
      <c r="BQ58" s="686"/>
      <c r="BR58" s="686"/>
      <c r="BS58" s="686"/>
      <c r="BT58" s="686"/>
      <c r="BU58" s="686"/>
      <c r="BV58" s="686"/>
      <c r="BW58" s="686"/>
      <c r="BX58" s="165"/>
      <c r="BY58" s="165"/>
      <c r="BZ58" s="165"/>
      <c r="CA58" s="165"/>
      <c r="CB58" s="165"/>
      <c r="CC58" s="165"/>
      <c r="CD58" s="165"/>
    </row>
    <row r="59" spans="3:82" s="155" customFormat="1" ht="27" customHeight="1" x14ac:dyDescent="0.15">
      <c r="C59" s="166" t="s">
        <v>99</v>
      </c>
      <c r="AV59" s="156"/>
      <c r="BE59" s="156"/>
      <c r="BF59" s="156"/>
      <c r="BG59" s="156"/>
      <c r="BH59" s="156"/>
      <c r="BI59" s="156"/>
      <c r="BJ59" s="156"/>
      <c r="BK59" s="156"/>
    </row>
    <row r="60" spans="3:82" s="155" customFormat="1" ht="39.75" customHeight="1" x14ac:dyDescent="0.15">
      <c r="C60" s="686" t="s">
        <v>351</v>
      </c>
      <c r="D60" s="686"/>
      <c r="E60" s="686"/>
      <c r="F60" s="686"/>
      <c r="G60" s="686"/>
      <c r="H60" s="686"/>
      <c r="I60" s="686"/>
      <c r="J60" s="686"/>
      <c r="K60" s="686"/>
      <c r="L60" s="686"/>
      <c r="M60" s="686"/>
      <c r="N60" s="686"/>
      <c r="O60" s="686"/>
      <c r="P60" s="686"/>
      <c r="Q60" s="686"/>
      <c r="R60" s="686"/>
      <c r="S60" s="686"/>
      <c r="T60" s="686"/>
      <c r="U60" s="686"/>
      <c r="V60" s="686"/>
      <c r="W60" s="686"/>
      <c r="X60" s="686"/>
      <c r="Y60" s="686"/>
      <c r="Z60" s="686"/>
      <c r="AA60" s="686"/>
      <c r="AB60" s="686"/>
      <c r="AC60" s="686"/>
      <c r="AD60" s="686"/>
      <c r="AE60" s="686"/>
      <c r="AF60" s="686"/>
      <c r="AG60" s="686"/>
      <c r="AH60" s="686"/>
      <c r="AI60" s="686"/>
      <c r="AJ60" s="686"/>
      <c r="AK60" s="686"/>
      <c r="AL60" s="686"/>
      <c r="AM60" s="686"/>
      <c r="AN60" s="686"/>
      <c r="AO60" s="686"/>
      <c r="AP60" s="686"/>
      <c r="AQ60" s="686"/>
      <c r="AR60" s="686"/>
      <c r="AS60" s="686"/>
      <c r="AT60" s="686"/>
      <c r="AU60" s="686"/>
      <c r="AV60" s="686"/>
      <c r="AW60" s="686"/>
      <c r="AX60" s="686"/>
      <c r="AY60" s="686"/>
      <c r="AZ60" s="686"/>
      <c r="BA60" s="686"/>
      <c r="BB60" s="686"/>
      <c r="BC60" s="686"/>
      <c r="BD60" s="686"/>
      <c r="BE60" s="686"/>
      <c r="BF60" s="686"/>
      <c r="BG60" s="686"/>
      <c r="BH60" s="686"/>
      <c r="BI60" s="686"/>
      <c r="BJ60" s="686"/>
      <c r="BK60" s="686"/>
      <c r="BL60" s="686"/>
      <c r="BM60" s="686"/>
      <c r="BN60" s="686"/>
      <c r="BO60" s="686"/>
      <c r="BP60" s="686"/>
      <c r="BQ60" s="686"/>
      <c r="BR60" s="686"/>
      <c r="BS60" s="686"/>
      <c r="BT60" s="686"/>
      <c r="BU60" s="686"/>
      <c r="BV60" s="686"/>
      <c r="BW60" s="686"/>
    </row>
    <row r="61" spans="3:82" s="155" customFormat="1" ht="9.6" customHeight="1" x14ac:dyDescent="0.15">
      <c r="C61" s="159"/>
      <c r="AV61" s="156"/>
      <c r="BE61" s="156"/>
      <c r="BF61" s="156"/>
      <c r="BG61" s="156"/>
      <c r="BH61" s="156"/>
      <c r="BI61" s="156"/>
      <c r="BJ61" s="156"/>
      <c r="BK61" s="156"/>
    </row>
    <row r="62" spans="3:82" s="155" customFormat="1" ht="27" customHeight="1" x14ac:dyDescent="0.15">
      <c r="C62" s="163" t="s">
        <v>100</v>
      </c>
      <c r="AV62" s="156"/>
      <c r="BE62" s="156"/>
      <c r="BF62" s="156"/>
      <c r="BG62" s="156"/>
      <c r="BH62" s="156"/>
      <c r="BI62" s="156"/>
      <c r="BJ62" s="156"/>
      <c r="BK62" s="156"/>
    </row>
    <row r="63" spans="3:82" s="155" customFormat="1" ht="27" customHeight="1" x14ac:dyDescent="0.15">
      <c r="C63" s="159" t="s">
        <v>101</v>
      </c>
      <c r="AV63" s="156"/>
      <c r="BE63" s="156"/>
      <c r="BF63" s="156"/>
      <c r="BG63" s="156"/>
      <c r="BH63" s="156"/>
      <c r="BI63" s="156"/>
      <c r="BJ63" s="156"/>
      <c r="BK63" s="156"/>
    </row>
    <row r="64" spans="3:82" s="155" customFormat="1" ht="27" customHeight="1" x14ac:dyDescent="0.15">
      <c r="C64" s="159" t="s">
        <v>102</v>
      </c>
      <c r="AV64" s="156"/>
      <c r="BE64" s="156"/>
      <c r="BF64" s="156"/>
      <c r="BG64" s="156"/>
      <c r="BH64" s="156"/>
      <c r="BI64" s="156"/>
      <c r="BJ64" s="156"/>
      <c r="BK64" s="156"/>
    </row>
    <row r="65" spans="1:78" s="155" customFormat="1" ht="27" customHeight="1" x14ac:dyDescent="0.15">
      <c r="C65" s="159" t="s">
        <v>103</v>
      </c>
      <c r="AV65" s="156"/>
      <c r="BE65" s="156"/>
      <c r="BF65" s="156"/>
      <c r="BG65" s="156"/>
      <c r="BH65" s="156"/>
      <c r="BI65" s="156"/>
      <c r="BJ65" s="156"/>
      <c r="BK65" s="156"/>
    </row>
    <row r="66" spans="1:78" s="155" customFormat="1" ht="8.25" customHeight="1" x14ac:dyDescent="0.15">
      <c r="C66" s="167"/>
      <c r="AV66" s="156"/>
      <c r="BE66" s="156"/>
      <c r="BF66" s="156"/>
      <c r="BG66" s="156"/>
      <c r="BH66" s="156"/>
      <c r="BI66" s="156"/>
      <c r="BJ66" s="156"/>
      <c r="BK66" s="156"/>
    </row>
    <row r="67" spans="1:78" s="155" customFormat="1" ht="27" customHeight="1" x14ac:dyDescent="0.15">
      <c r="C67" s="159"/>
      <c r="AV67" s="156"/>
      <c r="BE67" s="156"/>
      <c r="BF67" s="156"/>
      <c r="BG67" s="156"/>
      <c r="BH67" s="156"/>
      <c r="BI67" s="156"/>
      <c r="BJ67" s="156"/>
      <c r="BK67" s="156"/>
    </row>
    <row r="68" spans="1:78" s="155" customFormat="1" ht="27" customHeight="1" x14ac:dyDescent="0.15">
      <c r="C68" s="159"/>
      <c r="AV68" s="156"/>
      <c r="BE68" s="156"/>
      <c r="BF68" s="156"/>
      <c r="BG68" s="156"/>
      <c r="BH68" s="156"/>
      <c r="BI68" s="156"/>
      <c r="BJ68" s="156"/>
      <c r="BK68" s="156"/>
    </row>
    <row r="69" spans="1:78" s="169" customFormat="1" ht="24" customHeight="1" x14ac:dyDescent="0.15">
      <c r="A69" s="714"/>
      <c r="B69" s="714"/>
      <c r="C69" s="714"/>
      <c r="D69" s="714"/>
      <c r="E69" s="714"/>
      <c r="F69" s="714"/>
      <c r="G69" s="714"/>
      <c r="H69" s="714"/>
      <c r="I69" s="714"/>
      <c r="J69" s="714"/>
      <c r="K69" s="714"/>
      <c r="L69" s="714"/>
      <c r="M69" s="714"/>
      <c r="N69" s="714"/>
      <c r="O69" s="714"/>
      <c r="P69" s="714"/>
      <c r="Q69" s="714"/>
      <c r="R69" s="714"/>
      <c r="S69" s="714"/>
      <c r="T69" s="714"/>
      <c r="U69" s="714"/>
      <c r="V69" s="714"/>
      <c r="W69" s="714"/>
      <c r="X69" s="714"/>
      <c r="Y69" s="714"/>
      <c r="Z69" s="714"/>
      <c r="AA69" s="714"/>
      <c r="AB69" s="714"/>
      <c r="AC69" s="714"/>
      <c r="AD69" s="714"/>
      <c r="AE69" s="714"/>
      <c r="AF69" s="714"/>
      <c r="AG69" s="714"/>
      <c r="AH69" s="714"/>
      <c r="AI69" s="714"/>
      <c r="AJ69" s="714"/>
      <c r="AK69" s="714"/>
      <c r="AL69" s="714"/>
      <c r="AM69" s="714"/>
      <c r="AN69" s="714"/>
      <c r="AO69" s="714"/>
      <c r="AP69" s="714"/>
      <c r="AQ69" s="714"/>
      <c r="AR69" s="714"/>
      <c r="AS69" s="714"/>
      <c r="AT69" s="714"/>
      <c r="AU69" s="714"/>
      <c r="AV69" s="714"/>
      <c r="AW69" s="714"/>
      <c r="AX69" s="714"/>
      <c r="AY69" s="714"/>
      <c r="AZ69" s="714"/>
      <c r="BA69" s="714"/>
      <c r="BB69" s="714"/>
      <c r="BC69" s="714"/>
      <c r="BD69" s="714"/>
      <c r="BE69" s="714"/>
      <c r="BF69" s="714"/>
      <c r="BG69" s="714"/>
      <c r="BH69" s="714"/>
      <c r="BI69" s="714"/>
      <c r="BJ69" s="714"/>
      <c r="BK69" s="714"/>
      <c r="BL69" s="714"/>
      <c r="BM69" s="714"/>
      <c r="BN69" s="714"/>
      <c r="BO69" s="714"/>
      <c r="BP69" s="714"/>
      <c r="BQ69" s="714"/>
      <c r="BR69" s="714"/>
      <c r="BS69" s="714"/>
      <c r="BT69" s="714"/>
      <c r="BU69" s="714"/>
      <c r="BV69" s="714"/>
      <c r="BW69" s="714"/>
      <c r="BX69" s="168"/>
      <c r="BY69" s="168"/>
      <c r="BZ69" s="168"/>
    </row>
    <row r="70" spans="1:78" x14ac:dyDescent="0.15">
      <c r="AR70" s="102"/>
      <c r="AS70" s="102"/>
      <c r="AT70" s="102"/>
      <c r="AU70" s="102"/>
      <c r="AV70" s="102"/>
      <c r="AW70" s="102"/>
    </row>
    <row r="71" spans="1:78" x14ac:dyDescent="0.15">
      <c r="AR71" s="102"/>
      <c r="AS71" s="102"/>
      <c r="AT71" s="102"/>
      <c r="AU71" s="102"/>
      <c r="AV71" s="102"/>
      <c r="AW71" s="102"/>
    </row>
    <row r="72" spans="1:78" x14ac:dyDescent="0.15">
      <c r="AR72" s="102"/>
      <c r="AS72" s="102"/>
      <c r="AT72" s="102"/>
      <c r="AU72" s="102"/>
      <c r="AV72" s="102"/>
      <c r="AW72" s="102"/>
    </row>
    <row r="73" spans="1:78" x14ac:dyDescent="0.15">
      <c r="AR73" s="102"/>
      <c r="AS73" s="102"/>
      <c r="AT73" s="102"/>
      <c r="AU73" s="102"/>
      <c r="AV73" s="102"/>
      <c r="AW73" s="102"/>
    </row>
    <row r="74" spans="1:78" x14ac:dyDescent="0.15">
      <c r="AR74" s="102"/>
      <c r="AS74" s="102"/>
      <c r="AT74" s="102"/>
      <c r="AU74" s="102"/>
      <c r="AV74" s="102"/>
      <c r="AW74" s="102"/>
    </row>
    <row r="75" spans="1:78" x14ac:dyDescent="0.15">
      <c r="AR75" s="102"/>
      <c r="AS75" s="102"/>
      <c r="AT75" s="102"/>
      <c r="AU75" s="102"/>
      <c r="AV75" s="102"/>
      <c r="AW75" s="102"/>
    </row>
  </sheetData>
  <sheetProtection password="CC25" sheet="1" objects="1" scenarios="1"/>
  <mergeCells count="364">
    <mergeCell ref="AP30:AS30"/>
    <mergeCell ref="AT31:AW31"/>
    <mergeCell ref="AL30:AO30"/>
    <mergeCell ref="AP31:AS31"/>
    <mergeCell ref="AX32:BA32"/>
    <mergeCell ref="N33:U33"/>
    <mergeCell ref="V32:AC32"/>
    <mergeCell ref="AD33:AG33"/>
    <mergeCell ref="AH33:AK33"/>
    <mergeCell ref="AL33:AO33"/>
    <mergeCell ref="AP33:AS33"/>
    <mergeCell ref="AX35:BA35"/>
    <mergeCell ref="N34:U34"/>
    <mergeCell ref="V33:AC33"/>
    <mergeCell ref="AD34:AG34"/>
    <mergeCell ref="AH34:AK34"/>
    <mergeCell ref="AL34:AO34"/>
    <mergeCell ref="AP34:AS34"/>
    <mergeCell ref="AT33:AW33"/>
    <mergeCell ref="AX33:BA33"/>
    <mergeCell ref="AD32:AG32"/>
    <mergeCell ref="AH32:AK32"/>
    <mergeCell ref="AL32:AO32"/>
    <mergeCell ref="AP32:AS32"/>
    <mergeCell ref="AT32:AW32"/>
    <mergeCell ref="AT34:AW34"/>
    <mergeCell ref="AX34:BA34"/>
    <mergeCell ref="N35:U35"/>
    <mergeCell ref="V34:AC34"/>
    <mergeCell ref="AD35:AG35"/>
    <mergeCell ref="AH35:AK35"/>
    <mergeCell ref="AL35:AO35"/>
    <mergeCell ref="AP35:AS35"/>
    <mergeCell ref="AT35:AW35"/>
    <mergeCell ref="AD31:AG31"/>
    <mergeCell ref="AH31:AK31"/>
    <mergeCell ref="AL31:AO31"/>
    <mergeCell ref="AP22:AS22"/>
    <mergeCell ref="AD24:AG24"/>
    <mergeCell ref="AH24:AK24"/>
    <mergeCell ref="AL24:AO24"/>
    <mergeCell ref="AP24:AS24"/>
    <mergeCell ref="AP26:AS26"/>
    <mergeCell ref="AD25:AG25"/>
    <mergeCell ref="AH25:AK25"/>
    <mergeCell ref="AL25:AO25"/>
    <mergeCell ref="AL29:AO29"/>
    <mergeCell ref="AP29:AS29"/>
    <mergeCell ref="AL27:AO27"/>
    <mergeCell ref="AL28:AO28"/>
    <mergeCell ref="AP25:AS25"/>
    <mergeCell ref="AD26:AG26"/>
    <mergeCell ref="AH26:AK26"/>
    <mergeCell ref="AL26:AO26"/>
    <mergeCell ref="AP27:AS27"/>
    <mergeCell ref="AD27:AG27"/>
    <mergeCell ref="AD30:AG30"/>
    <mergeCell ref="AH30:AK30"/>
    <mergeCell ref="AD22:AG22"/>
    <mergeCell ref="AH22:AK22"/>
    <mergeCell ref="BD31:BF34"/>
    <mergeCell ref="BG31:BK31"/>
    <mergeCell ref="AX22:BA22"/>
    <mergeCell ref="BD19:BF22"/>
    <mergeCell ref="BG32:BU34"/>
    <mergeCell ref="N21:U21"/>
    <mergeCell ref="V22:AC22"/>
    <mergeCell ref="AP21:AS21"/>
    <mergeCell ref="N20:U20"/>
    <mergeCell ref="AH19:AK19"/>
    <mergeCell ref="AL19:AO19"/>
    <mergeCell ref="AP19:AS19"/>
    <mergeCell ref="V21:AC21"/>
    <mergeCell ref="AD19:AG19"/>
    <mergeCell ref="N19:U19"/>
    <mergeCell ref="AD23:AG23"/>
    <mergeCell ref="AH23:AK23"/>
    <mergeCell ref="AL23:AO23"/>
    <mergeCell ref="AP23:AS23"/>
    <mergeCell ref="N22:U22"/>
    <mergeCell ref="AL22:AO22"/>
    <mergeCell ref="AX31:BA31"/>
    <mergeCell ref="BV32:BW32"/>
    <mergeCell ref="BV33:BW33"/>
    <mergeCell ref="N18:U18"/>
    <mergeCell ref="V17:AC17"/>
    <mergeCell ref="AD18:AG18"/>
    <mergeCell ref="AH18:AK18"/>
    <mergeCell ref="AL18:AO18"/>
    <mergeCell ref="AP18:AS18"/>
    <mergeCell ref="AL17:AO17"/>
    <mergeCell ref="AP17:AS17"/>
    <mergeCell ref="V18:AC18"/>
    <mergeCell ref="BL31:BU31"/>
    <mergeCell ref="BL27:BU27"/>
    <mergeCell ref="AT23:AW23"/>
    <mergeCell ref="AX23:BA23"/>
    <mergeCell ref="AT24:AW24"/>
    <mergeCell ref="AX24:BA24"/>
    <mergeCell ref="BD27:BF30"/>
    <mergeCell ref="V19:AC19"/>
    <mergeCell ref="AD20:AG20"/>
    <mergeCell ref="AH20:AK20"/>
    <mergeCell ref="AL20:AO20"/>
    <mergeCell ref="AP20:AS20"/>
    <mergeCell ref="AT22:AW22"/>
    <mergeCell ref="BG19:BK19"/>
    <mergeCell ref="BL7:BM7"/>
    <mergeCell ref="BV24:BW24"/>
    <mergeCell ref="BV25:BW25"/>
    <mergeCell ref="AT20:AW20"/>
    <mergeCell ref="AT21:AW21"/>
    <mergeCell ref="BV28:BW28"/>
    <mergeCell ref="BG27:BK27"/>
    <mergeCell ref="AX26:BA26"/>
    <mergeCell ref="BG28:BU30"/>
    <mergeCell ref="BV29:BW29"/>
    <mergeCell ref="BV20:BW20"/>
    <mergeCell ref="BV21:BW21"/>
    <mergeCell ref="AT29:AW29"/>
    <mergeCell ref="AX29:BA29"/>
    <mergeCell ref="AT27:AW27"/>
    <mergeCell ref="AX27:BA27"/>
    <mergeCell ref="AT28:AW28"/>
    <mergeCell ref="AX28:BA28"/>
    <mergeCell ref="AT25:AW25"/>
    <mergeCell ref="AX25:BA25"/>
    <mergeCell ref="AT26:AW26"/>
    <mergeCell ref="AT30:AW30"/>
    <mergeCell ref="AX20:BA20"/>
    <mergeCell ref="AX21:BA21"/>
    <mergeCell ref="AC3:AE3"/>
    <mergeCell ref="X7:Y7"/>
    <mergeCell ref="Z7:AA7"/>
    <mergeCell ref="AF3:AH3"/>
    <mergeCell ref="AI3:AK3"/>
    <mergeCell ref="AH6:AI6"/>
    <mergeCell ref="AF6:AG6"/>
    <mergeCell ref="AD6:AE6"/>
    <mergeCell ref="AB6:AC6"/>
    <mergeCell ref="AJ6:AK6"/>
    <mergeCell ref="AL21:AO21"/>
    <mergeCell ref="Z6:AA6"/>
    <mergeCell ref="X6:Y6"/>
    <mergeCell ref="AX6:AY6"/>
    <mergeCell ref="AV6:AW6"/>
    <mergeCell ref="AR6:AS6"/>
    <mergeCell ref="AT6:AU6"/>
    <mergeCell ref="B7:N7"/>
    <mergeCell ref="P4:V4"/>
    <mergeCell ref="B6:N6"/>
    <mergeCell ref="B3:N3"/>
    <mergeCell ref="V6:W6"/>
    <mergeCell ref="T6:U6"/>
    <mergeCell ref="R6:S6"/>
    <mergeCell ref="P6:Q6"/>
    <mergeCell ref="P7:Q7"/>
    <mergeCell ref="R7:S7"/>
    <mergeCell ref="T7:U7"/>
    <mergeCell ref="V7:W7"/>
    <mergeCell ref="P3:W3"/>
    <mergeCell ref="B15:D16"/>
    <mergeCell ref="E15:M16"/>
    <mergeCell ref="B11:N11"/>
    <mergeCell ref="B10:N10"/>
    <mergeCell ref="R10:Z10"/>
    <mergeCell ref="AD16:AG16"/>
    <mergeCell ref="N15:U16"/>
    <mergeCell ref="V15:AC16"/>
    <mergeCell ref="X11:Y11"/>
    <mergeCell ref="U11:V11"/>
    <mergeCell ref="R11:S11"/>
    <mergeCell ref="AB9:AF10"/>
    <mergeCell ref="P11:Q11"/>
    <mergeCell ref="E20:M20"/>
    <mergeCell ref="B19:D19"/>
    <mergeCell ref="E19:M19"/>
    <mergeCell ref="BG17:BU18"/>
    <mergeCell ref="B18:D18"/>
    <mergeCell ref="E18:M18"/>
    <mergeCell ref="B17:D17"/>
    <mergeCell ref="E17:M17"/>
    <mergeCell ref="N17:U17"/>
    <mergeCell ref="AH17:AK17"/>
    <mergeCell ref="AT17:AW17"/>
    <mergeCell ref="BG20:BU22"/>
    <mergeCell ref="AX17:BA17"/>
    <mergeCell ref="AT18:AW18"/>
    <mergeCell ref="AT19:AW19"/>
    <mergeCell ref="BL19:BU19"/>
    <mergeCell ref="V20:AC20"/>
    <mergeCell ref="AD21:AG21"/>
    <mergeCell ref="AH21:AK21"/>
    <mergeCell ref="AX19:BA19"/>
    <mergeCell ref="BD15:BF18"/>
    <mergeCell ref="BG15:BK15"/>
    <mergeCell ref="BG16:BU16"/>
    <mergeCell ref="AX18:BA18"/>
    <mergeCell ref="BD23:BF26"/>
    <mergeCell ref="BG23:BK23"/>
    <mergeCell ref="B24:D24"/>
    <mergeCell ref="E24:M24"/>
    <mergeCell ref="B23:D23"/>
    <mergeCell ref="E23:M23"/>
    <mergeCell ref="BG24:BU26"/>
    <mergeCell ref="BL23:BU23"/>
    <mergeCell ref="V26:AC26"/>
    <mergeCell ref="N23:U23"/>
    <mergeCell ref="N25:U25"/>
    <mergeCell ref="V24:AC24"/>
    <mergeCell ref="V23:AC23"/>
    <mergeCell ref="N24:U24"/>
    <mergeCell ref="V25:AC25"/>
    <mergeCell ref="AL6:AM6"/>
    <mergeCell ref="AX15:BA16"/>
    <mergeCell ref="AX7:AY7"/>
    <mergeCell ref="AP7:AQ7"/>
    <mergeCell ref="AT7:AU7"/>
    <mergeCell ref="A69:BW69"/>
    <mergeCell ref="AB7:AC7"/>
    <mergeCell ref="AD7:AE7"/>
    <mergeCell ref="AF7:AG7"/>
    <mergeCell ref="AN7:AO7"/>
    <mergeCell ref="BP7:BQ7"/>
    <mergeCell ref="BR7:BS7"/>
    <mergeCell ref="AL15:AO16"/>
    <mergeCell ref="AT15:AW16"/>
    <mergeCell ref="BF7:BG7"/>
    <mergeCell ref="BH7:BI7"/>
    <mergeCell ref="B26:D26"/>
    <mergeCell ref="B32:D32"/>
    <mergeCell ref="E32:M32"/>
    <mergeCell ref="B31:D31"/>
    <mergeCell ref="E31:M31"/>
    <mergeCell ref="B28:D28"/>
    <mergeCell ref="E28:M28"/>
    <mergeCell ref="B27:D27"/>
    <mergeCell ref="BN7:BO7"/>
    <mergeCell ref="BJ7:BK7"/>
    <mergeCell ref="BD7:BE7"/>
    <mergeCell ref="BB6:BC6"/>
    <mergeCell ref="AP15:AS16"/>
    <mergeCell ref="AR7:AS7"/>
    <mergeCell ref="BH6:BI6"/>
    <mergeCell ref="BF6:BG6"/>
    <mergeCell ref="AN3:AT3"/>
    <mergeCell ref="AP6:AQ6"/>
    <mergeCell ref="AN6:AO6"/>
    <mergeCell ref="BN3:BT3"/>
    <mergeCell ref="BI3:BK3"/>
    <mergeCell ref="BC3:BE3"/>
    <mergeCell ref="BC10:BD10"/>
    <mergeCell ref="BF3:BH3"/>
    <mergeCell ref="AV7:AW7"/>
    <mergeCell ref="BD6:BE6"/>
    <mergeCell ref="S45:AG45"/>
    <mergeCell ref="AH45:AT45"/>
    <mergeCell ref="AU45:BG45"/>
    <mergeCell ref="AD17:AG17"/>
    <mergeCell ref="N32:U32"/>
    <mergeCell ref="AX30:BA30"/>
    <mergeCell ref="C43:BW43"/>
    <mergeCell ref="BF10:BW10"/>
    <mergeCell ref="BM11:BU11"/>
    <mergeCell ref="BH45:BV45"/>
    <mergeCell ref="BL15:BU15"/>
    <mergeCell ref="BT6:BU6"/>
    <mergeCell ref="BR6:BS6"/>
    <mergeCell ref="BP6:BQ6"/>
    <mergeCell ref="BN6:BO6"/>
    <mergeCell ref="AZ6:BA6"/>
    <mergeCell ref="BL6:BM6"/>
    <mergeCell ref="BJ6:BK6"/>
    <mergeCell ref="BT7:BU7"/>
    <mergeCell ref="AZ7:BA7"/>
    <mergeCell ref="BB7:BC7"/>
    <mergeCell ref="BH11:BL11"/>
    <mergeCell ref="AD29:AG29"/>
    <mergeCell ref="AH29:AK29"/>
    <mergeCell ref="E26:M26"/>
    <mergeCell ref="B30:D30"/>
    <mergeCell ref="AD15:AK15"/>
    <mergeCell ref="AH16:AK16"/>
    <mergeCell ref="AP28:AS28"/>
    <mergeCell ref="E33:M33"/>
    <mergeCell ref="AH7:AI7"/>
    <mergeCell ref="AJ7:AK7"/>
    <mergeCell ref="AL7:AM7"/>
    <mergeCell ref="AH27:AK27"/>
    <mergeCell ref="N28:U28"/>
    <mergeCell ref="V27:AC27"/>
    <mergeCell ref="AD28:AG28"/>
    <mergeCell ref="AH28:AK28"/>
    <mergeCell ref="V28:AC28"/>
    <mergeCell ref="B25:D25"/>
    <mergeCell ref="E25:M25"/>
    <mergeCell ref="B22:D22"/>
    <mergeCell ref="E22:M22"/>
    <mergeCell ref="B21:D21"/>
    <mergeCell ref="E21:M21"/>
    <mergeCell ref="B20:D20"/>
    <mergeCell ref="B35:D35"/>
    <mergeCell ref="E35:M35"/>
    <mergeCell ref="V35:AC35"/>
    <mergeCell ref="B34:D34"/>
    <mergeCell ref="E34:M34"/>
    <mergeCell ref="B33:D33"/>
    <mergeCell ref="N26:U26"/>
    <mergeCell ref="E27:M27"/>
    <mergeCell ref="E30:M30"/>
    <mergeCell ref="N27:U27"/>
    <mergeCell ref="B29:D29"/>
    <mergeCell ref="E29:M29"/>
    <mergeCell ref="N29:U29"/>
    <mergeCell ref="N31:U31"/>
    <mergeCell ref="V30:AC30"/>
    <mergeCell ref="N30:U30"/>
    <mergeCell ref="V29:AC29"/>
    <mergeCell ref="V31:AC31"/>
    <mergeCell ref="C58:BW58"/>
    <mergeCell ref="C60:BW60"/>
    <mergeCell ref="D49:R49"/>
    <mergeCell ref="S49:AG49"/>
    <mergeCell ref="AH49:AT49"/>
    <mergeCell ref="AU49:BG49"/>
    <mergeCell ref="BH49:BV49"/>
    <mergeCell ref="D50:R50"/>
    <mergeCell ref="S50:AG50"/>
    <mergeCell ref="AH50:AT50"/>
    <mergeCell ref="C52:BW52"/>
    <mergeCell ref="C55:BW55"/>
    <mergeCell ref="AU50:BG50"/>
    <mergeCell ref="BH46:BV46"/>
    <mergeCell ref="D45:R45"/>
    <mergeCell ref="D47:R47"/>
    <mergeCell ref="S47:AG47"/>
    <mergeCell ref="AH47:AT47"/>
    <mergeCell ref="AU47:BG47"/>
    <mergeCell ref="BH47:BV47"/>
    <mergeCell ref="D48:R48"/>
    <mergeCell ref="S48:AG48"/>
    <mergeCell ref="AH48:AT48"/>
    <mergeCell ref="AU48:BG48"/>
    <mergeCell ref="BH48:BV48"/>
    <mergeCell ref="AD36:AG36"/>
    <mergeCell ref="AH36:AK36"/>
    <mergeCell ref="AL36:AO36"/>
    <mergeCell ref="AP36:AS36"/>
    <mergeCell ref="AT36:AW36"/>
    <mergeCell ref="AX36:BA36"/>
    <mergeCell ref="B36:AC36"/>
    <mergeCell ref="D46:R46"/>
    <mergeCell ref="S46:AG46"/>
    <mergeCell ref="AH46:AT46"/>
    <mergeCell ref="AU46:BG46"/>
    <mergeCell ref="AH9:AL10"/>
    <mergeCell ref="AX9:BB10"/>
    <mergeCell ref="AM10:AN10"/>
    <mergeCell ref="AP10:AT10"/>
    <mergeCell ref="AU10:AV10"/>
    <mergeCell ref="AB11:AF11"/>
    <mergeCell ref="AH11:AN11"/>
    <mergeCell ref="AP11:AV11"/>
    <mergeCell ref="AX11:BD11"/>
  </mergeCells>
  <phoneticPr fontId="19"/>
  <dataValidations count="10">
    <dataValidation imeMode="on" allowBlank="1" showInputMessage="1" showErrorMessage="1" sqref="BL27 BL23 BL31" xr:uid="{00000000-0002-0000-0100-000000000000}"/>
    <dataValidation imeMode="off" allowBlank="1" showInputMessage="1" showErrorMessage="1" sqref="AU37:AX37 BH11 V17:V35 T37:U37 AN4:AO5 BG20 AH4:AK5 N37:Q37 W37:X37 AO37:AP37 AK37:AL37 N17:N35 AA37:AC37 AG37:AH37 AD17:AD37" xr:uid="{00000000-0002-0000-0100-000001000000}"/>
    <dataValidation type="list" imeMode="off" allowBlank="1" showInputMessage="1" showErrorMessage="1" sqref="P7 R7 T7 V7 X7 Z7 AB7 AD7 AF7 AH7 AJ7 AL7 AN7 AP7 AR7 AT7 AV7 AX7 AZ7 BB7 BD7 BF7 BH7 BJ7 BL7 BN7 BP7 BR7 BT7" xr:uid="{00000000-0002-0000-0100-000002000000}">
      <formula1>" ,1,2"</formula1>
    </dataValidation>
    <dataValidation type="textLength" errorStyle="warning" imeMode="on" operator="lessThanOrEqual" allowBlank="1" showInputMessage="1" showErrorMessage="1" error="30字以内で記入してください。" sqref="BG24:BU26 BG28:BU30 BG32:BU34" xr:uid="{00000000-0002-0000-0100-000003000000}">
      <formula1>30</formula1>
    </dataValidation>
    <dataValidation type="list" allowBlank="1" showInputMessage="1" showErrorMessage="1" sqref="P3" xr:uid="{00000000-0002-0000-0100-000004000000}">
      <formula1>"知事,大臣"</formula1>
    </dataValidation>
    <dataValidation type="list" allowBlank="1" showInputMessage="1" showErrorMessage="1" sqref="BG23:BK23 BG27:BK27 BG31:BK31" xr:uid="{00000000-0002-0000-0100-000005000000}">
      <formula1>$A$17:$A$35</formula1>
    </dataValidation>
    <dataValidation type="list" allowBlank="1" showInputMessage="1" showErrorMessage="1" sqref="P11:Q11" xr:uid="{00000000-0002-0000-0100-000006000000}">
      <formula1>"令和,平成"</formula1>
    </dataValidation>
    <dataValidation type="list" imeMode="off" allowBlank="1" showInputMessage="1" showErrorMessage="1" sqref="BM11" xr:uid="{00000000-0002-0000-0100-000007000000}">
      <formula1>"有,無"</formula1>
    </dataValidation>
    <dataValidation imeMode="halfAlpha" allowBlank="1" showInputMessage="1" showErrorMessage="1" sqref="R11:S11 U11:V11 X11:Y11" xr:uid="{0A1E9312-E77E-48D7-B9A7-7DE3D2D4DDAA}"/>
    <dataValidation type="list" allowBlank="1" showInputMessage="1" showErrorMessage="1" sqref="AB11:AF11" xr:uid="{345F4D45-CB95-484C-AFE9-EF5CA9F7611B}">
      <formula1>"２年,３年"</formula1>
    </dataValidation>
  </dataValidations>
  <printOptions horizontalCentered="1"/>
  <pageMargins left="0.39370078740157483" right="0.39370078740157483" top="0.51181102362204722" bottom="0.19685039370078741" header="0.39370078740157483" footer="0.19685039370078741"/>
  <pageSetup paperSize="9" scale="75" firstPageNumber="4" orientation="landscape" blackAndWhite="1" useFirstPageNumber="1" r:id="rId1"/>
  <headerFooter alignWithMargins="0"/>
  <rowBreaks count="1" manualBreakCount="1">
    <brk id="37" min="1" max="7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indexed="13"/>
  </sheetPr>
  <dimension ref="B1:BF169"/>
  <sheetViews>
    <sheetView view="pageBreakPreview" topLeftCell="A19" zoomScale="70" zoomScaleNormal="75" zoomScaleSheetLayoutView="70" workbookViewId="0">
      <selection activeCell="F51" sqref="F51"/>
    </sheetView>
  </sheetViews>
  <sheetFormatPr defaultRowHeight="15.95" customHeight="1" x14ac:dyDescent="0.15"/>
  <cols>
    <col min="1" max="1" width="1.25" style="171" customWidth="1"/>
    <col min="2" max="5" width="4.125" style="170" customWidth="1"/>
    <col min="6" max="18" width="9.625" style="171" customWidth="1"/>
    <col min="19" max="19" width="6.125" style="171" customWidth="1"/>
    <col min="20" max="20" width="3.75" style="171" customWidth="1"/>
    <col min="21" max="21" width="6.125" style="171" customWidth="1"/>
    <col min="22" max="22" width="3.75" style="171" bestFit="1" customWidth="1"/>
    <col min="23" max="23" width="9.625" style="171" customWidth="1"/>
    <col min="24" max="24" width="6.125" style="171" customWidth="1"/>
    <col min="25" max="25" width="3.75" style="171" customWidth="1"/>
    <col min="26" max="26" width="6.125" style="171" customWidth="1"/>
    <col min="27" max="27" width="3.75" style="171" bestFit="1" customWidth="1"/>
    <col min="28" max="29" width="9.625" style="171" customWidth="1"/>
    <col min="30" max="30" width="11.25" style="171" customWidth="1"/>
    <col min="31" max="31" width="1" style="171" customWidth="1"/>
    <col min="32" max="32" width="9" style="171"/>
    <col min="33" max="46" width="9" style="210" customWidth="1"/>
    <col min="47" max="51" width="8.875" style="210" customWidth="1"/>
    <col min="52" max="54" width="9" style="210" customWidth="1"/>
    <col min="55" max="58" width="9" style="210"/>
    <col min="59" max="16384" width="9" style="171"/>
  </cols>
  <sheetData>
    <row r="1" spans="2:58" ht="15.95" customHeight="1" x14ac:dyDescent="0.15">
      <c r="P1" s="172"/>
      <c r="Q1" s="172"/>
    </row>
    <row r="2" spans="2:58" ht="24.75" customHeight="1" x14ac:dyDescent="0.15">
      <c r="B2" s="173" t="s">
        <v>200</v>
      </c>
      <c r="C2" s="173"/>
      <c r="D2" s="173"/>
      <c r="E2" s="173"/>
      <c r="F2" s="173"/>
      <c r="G2" s="173"/>
      <c r="H2" s="173"/>
      <c r="I2" s="842" t="s">
        <v>201</v>
      </c>
      <c r="J2" s="842"/>
      <c r="K2" s="842"/>
      <c r="L2" s="842"/>
      <c r="M2" s="842"/>
      <c r="N2" s="842"/>
      <c r="O2" s="842"/>
      <c r="P2" s="824" t="str">
        <f>'様式1-1-3'!AB11</f>
        <v>２年・３年</v>
      </c>
      <c r="Q2" s="824"/>
      <c r="R2" s="174" t="s">
        <v>203</v>
      </c>
      <c r="S2" s="173" t="s">
        <v>202</v>
      </c>
      <c r="T2" s="175"/>
      <c r="U2" s="175"/>
      <c r="V2" s="175"/>
      <c r="W2" s="175"/>
      <c r="X2" s="173"/>
      <c r="Y2" s="173"/>
      <c r="Z2" s="173"/>
      <c r="AA2" s="173"/>
      <c r="AB2" s="176"/>
    </row>
    <row r="3" spans="2:58" s="172" customFormat="1" ht="20.25" customHeight="1" thickBot="1" x14ac:dyDescent="0.2">
      <c r="B3" s="170"/>
      <c r="C3" s="170"/>
      <c r="D3" s="170"/>
      <c r="E3" s="170"/>
      <c r="F3" s="171"/>
      <c r="G3" s="171"/>
      <c r="H3" s="171"/>
      <c r="I3" s="171"/>
      <c r="J3" s="171"/>
      <c r="K3" s="171"/>
      <c r="L3" s="171"/>
      <c r="M3" s="171"/>
      <c r="N3" s="171"/>
      <c r="O3" s="171"/>
      <c r="P3" s="171"/>
      <c r="Q3" s="171"/>
      <c r="R3" s="177"/>
      <c r="S3" s="171"/>
      <c r="T3" s="171"/>
      <c r="U3" s="171"/>
      <c r="V3" s="171"/>
      <c r="W3" s="171"/>
      <c r="X3" s="171"/>
      <c r="Y3" s="171"/>
      <c r="Z3" s="171"/>
      <c r="AA3" s="171"/>
      <c r="AB3" s="829" t="s">
        <v>131</v>
      </c>
      <c r="AC3" s="829"/>
      <c r="AD3" s="829"/>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row>
    <row r="4" spans="2:58" s="172" customFormat="1" ht="18" customHeight="1" x14ac:dyDescent="0.15">
      <c r="B4" s="178"/>
      <c r="C4" s="179"/>
      <c r="D4" s="849" t="s">
        <v>171</v>
      </c>
      <c r="E4" s="850"/>
      <c r="F4" s="180">
        <v>1</v>
      </c>
      <c r="G4" s="181">
        <v>2</v>
      </c>
      <c r="H4" s="181">
        <v>3</v>
      </c>
      <c r="I4" s="180">
        <v>4</v>
      </c>
      <c r="J4" s="180">
        <v>5</v>
      </c>
      <c r="K4" s="180">
        <v>6</v>
      </c>
      <c r="L4" s="180">
        <v>7</v>
      </c>
      <c r="M4" s="180">
        <v>8</v>
      </c>
      <c r="N4" s="180">
        <v>9</v>
      </c>
      <c r="O4" s="180">
        <v>10</v>
      </c>
      <c r="P4" s="180">
        <v>11</v>
      </c>
      <c r="Q4" s="180">
        <v>12</v>
      </c>
      <c r="R4" s="180">
        <v>13</v>
      </c>
      <c r="S4" s="840">
        <v>14</v>
      </c>
      <c r="T4" s="841"/>
      <c r="U4" s="840">
        <v>15</v>
      </c>
      <c r="V4" s="841"/>
      <c r="W4" s="180">
        <v>16</v>
      </c>
      <c r="X4" s="840">
        <v>17</v>
      </c>
      <c r="Y4" s="841"/>
      <c r="Z4" s="840">
        <v>18</v>
      </c>
      <c r="AA4" s="841"/>
      <c r="AB4" s="182">
        <v>20</v>
      </c>
      <c r="AC4" s="830" t="s">
        <v>132</v>
      </c>
      <c r="AD4" s="183"/>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row>
    <row r="5" spans="2:58" ht="18" customHeight="1" x14ac:dyDescent="0.15">
      <c r="B5" s="184"/>
      <c r="C5" s="185"/>
      <c r="D5" s="851"/>
      <c r="E5" s="852"/>
      <c r="F5" s="833" t="s">
        <v>133</v>
      </c>
      <c r="G5" s="833" t="s">
        <v>134</v>
      </c>
      <c r="H5" s="833" t="s">
        <v>135</v>
      </c>
      <c r="I5" s="833" t="s">
        <v>136</v>
      </c>
      <c r="J5" s="833" t="s">
        <v>164</v>
      </c>
      <c r="K5" s="833" t="s">
        <v>137</v>
      </c>
      <c r="L5" s="853" t="s">
        <v>138</v>
      </c>
      <c r="M5" s="833" t="s">
        <v>139</v>
      </c>
      <c r="N5" s="833" t="s">
        <v>140</v>
      </c>
      <c r="O5" s="833" t="s">
        <v>141</v>
      </c>
      <c r="P5" s="833" t="s">
        <v>142</v>
      </c>
      <c r="Q5" s="833" t="s">
        <v>143</v>
      </c>
      <c r="R5" s="833" t="s">
        <v>144</v>
      </c>
      <c r="S5" s="835" t="s">
        <v>145</v>
      </c>
      <c r="T5" s="836"/>
      <c r="U5" s="835" t="s">
        <v>146</v>
      </c>
      <c r="V5" s="836"/>
      <c r="W5" s="833" t="s">
        <v>147</v>
      </c>
      <c r="X5" s="835" t="s">
        <v>148</v>
      </c>
      <c r="Y5" s="836"/>
      <c r="Z5" s="835" t="s">
        <v>149</v>
      </c>
      <c r="AA5" s="836"/>
      <c r="AB5" s="833" t="s">
        <v>150</v>
      </c>
      <c r="AC5" s="831"/>
      <c r="AD5" s="839" t="s">
        <v>151</v>
      </c>
    </row>
    <row r="6" spans="2:58" ht="18" customHeight="1" x14ac:dyDescent="0.15">
      <c r="B6" s="857" t="s">
        <v>152</v>
      </c>
      <c r="C6" s="858"/>
      <c r="D6" s="186"/>
      <c r="E6" s="187"/>
      <c r="F6" s="833"/>
      <c r="G6" s="833"/>
      <c r="H6" s="833"/>
      <c r="I6" s="833"/>
      <c r="J6" s="833"/>
      <c r="K6" s="833"/>
      <c r="L6" s="853"/>
      <c r="M6" s="833"/>
      <c r="N6" s="833"/>
      <c r="O6" s="833"/>
      <c r="P6" s="833"/>
      <c r="Q6" s="833"/>
      <c r="R6" s="833"/>
      <c r="S6" s="835"/>
      <c r="T6" s="836"/>
      <c r="U6" s="835"/>
      <c r="V6" s="836"/>
      <c r="W6" s="833"/>
      <c r="X6" s="835"/>
      <c r="Y6" s="836"/>
      <c r="Z6" s="835"/>
      <c r="AA6" s="836"/>
      <c r="AB6" s="833"/>
      <c r="AC6" s="831"/>
      <c r="AD6" s="839"/>
    </row>
    <row r="7" spans="2:58" ht="18" customHeight="1" x14ac:dyDescent="0.15">
      <c r="B7" s="855" t="s">
        <v>153</v>
      </c>
      <c r="C7" s="856"/>
      <c r="D7" s="856"/>
      <c r="E7" s="189"/>
      <c r="F7" s="834"/>
      <c r="G7" s="834"/>
      <c r="H7" s="834"/>
      <c r="I7" s="834"/>
      <c r="J7" s="834"/>
      <c r="K7" s="834"/>
      <c r="L7" s="854"/>
      <c r="M7" s="834"/>
      <c r="N7" s="834"/>
      <c r="O7" s="834"/>
      <c r="P7" s="834"/>
      <c r="Q7" s="834"/>
      <c r="R7" s="834"/>
      <c r="S7" s="837"/>
      <c r="T7" s="838"/>
      <c r="U7" s="837"/>
      <c r="V7" s="838"/>
      <c r="W7" s="834"/>
      <c r="X7" s="837"/>
      <c r="Y7" s="838"/>
      <c r="Z7" s="837"/>
      <c r="AA7" s="838"/>
      <c r="AB7" s="834"/>
      <c r="AC7" s="831"/>
      <c r="AD7" s="839"/>
    </row>
    <row r="8" spans="2:58" ht="24" customHeight="1" x14ac:dyDescent="0.15">
      <c r="B8" s="859" t="s">
        <v>196</v>
      </c>
      <c r="C8" s="860"/>
      <c r="D8" s="860"/>
      <c r="E8" s="860"/>
      <c r="F8" s="256" t="str">
        <f>IF(AND(F51="",F93="",F135=""),"",ROUNDDOWN(SUM(F51,F93,F135)/LEFT($P$2,1),0))</f>
        <v/>
      </c>
      <c r="G8" s="250"/>
      <c r="H8" s="250"/>
      <c r="I8" s="250"/>
      <c r="J8" s="250"/>
      <c r="K8" s="250"/>
      <c r="L8" s="256" t="str">
        <f>IF(AND(L51="",L93="",L135=""),"",ROUNDDOWN(SUM(L51,L93,L135)/LEFT($P$2,1),0))</f>
        <v/>
      </c>
      <c r="M8" s="250"/>
      <c r="N8" s="250"/>
      <c r="O8" s="256" t="str">
        <f>IF(AND(O51="",O93="",O135=""),"",ROUNDDOWN(SUM(O51,O93,O135)/LEFT($P$2,1),0))</f>
        <v/>
      </c>
      <c r="P8" s="256" t="str">
        <f>IF(AND(P51="",P93="",P135=""),"",ROUNDDOWN(SUM(P51,P93,P135)/LEFT($P$2,1),0))</f>
        <v/>
      </c>
      <c r="Q8" s="250"/>
      <c r="R8" s="250"/>
      <c r="S8" s="827"/>
      <c r="T8" s="828"/>
      <c r="U8" s="827"/>
      <c r="V8" s="828"/>
      <c r="W8" s="250"/>
      <c r="X8" s="827"/>
      <c r="Y8" s="828"/>
      <c r="Z8" s="873" t="str">
        <f>IF(AND(Z51="",Z93="",Z135=""),"",ROUNDDOWN(SUM(Z51,Z93,Z135)/LEFT($P$2,1),0))</f>
        <v/>
      </c>
      <c r="AA8" s="874"/>
      <c r="AB8" s="251"/>
      <c r="AC8" s="260" t="str">
        <f t="shared" ref="AC8:AC36" si="0">IF(AND(AC51="",AC93="",AC135=""),"",ROUNDDOWN(SUM(AC51,AC93,AC135)/LEFT($P$2,1),0))</f>
        <v/>
      </c>
      <c r="AD8" s="190" t="str">
        <f>IF(COUNT(F8:AC8)=0,"",SUM(F8:AC8))</f>
        <v/>
      </c>
    </row>
    <row r="9" spans="2:58" ht="24" customHeight="1" x14ac:dyDescent="0.15">
      <c r="B9" s="865" t="s">
        <v>197</v>
      </c>
      <c r="C9" s="866"/>
      <c r="D9" s="866"/>
      <c r="E9" s="867"/>
      <c r="F9" s="2"/>
      <c r="G9" s="2"/>
      <c r="H9" s="257" t="str">
        <f t="shared" ref="H9:H14" si="1">IF(AND(H52="",H94="",H136=""),"",ROUNDDOWN(SUM(H52,H94,H136)/LEFT($P$2,1),0))</f>
        <v/>
      </c>
      <c r="I9" s="2"/>
      <c r="J9" s="2"/>
      <c r="K9" s="2"/>
      <c r="L9" s="2"/>
      <c r="M9" s="2"/>
      <c r="N9" s="2"/>
      <c r="O9" s="2"/>
      <c r="P9" s="2"/>
      <c r="Q9" s="2"/>
      <c r="R9" s="2"/>
      <c r="S9" s="827"/>
      <c r="T9" s="828"/>
      <c r="U9" s="827"/>
      <c r="V9" s="828"/>
      <c r="W9" s="2"/>
      <c r="X9" s="827"/>
      <c r="Y9" s="828"/>
      <c r="Z9" s="827"/>
      <c r="AA9" s="828"/>
      <c r="AB9" s="252"/>
      <c r="AC9" s="260" t="str">
        <f t="shared" si="0"/>
        <v/>
      </c>
      <c r="AD9" s="190" t="str">
        <f t="shared" ref="AD9:AD36" si="2">IF(COUNT(F9:AC9)=0,"",SUM(F9:AC9))</f>
        <v/>
      </c>
    </row>
    <row r="10" spans="2:58" ht="24" customHeight="1" x14ac:dyDescent="0.15">
      <c r="B10" s="846" t="s">
        <v>154</v>
      </c>
      <c r="C10" s="847"/>
      <c r="D10" s="847"/>
      <c r="E10" s="848"/>
      <c r="F10" s="2"/>
      <c r="G10" s="2"/>
      <c r="H10" s="257" t="str">
        <f t="shared" si="1"/>
        <v/>
      </c>
      <c r="I10" s="2"/>
      <c r="J10" s="2"/>
      <c r="K10" s="2"/>
      <c r="L10" s="2"/>
      <c r="M10" s="2"/>
      <c r="N10" s="2"/>
      <c r="O10" s="2"/>
      <c r="P10" s="2"/>
      <c r="Q10" s="2"/>
      <c r="R10" s="2"/>
      <c r="S10" s="827"/>
      <c r="T10" s="828"/>
      <c r="U10" s="827"/>
      <c r="V10" s="828"/>
      <c r="W10" s="2"/>
      <c r="X10" s="827"/>
      <c r="Y10" s="828"/>
      <c r="Z10" s="827"/>
      <c r="AA10" s="828"/>
      <c r="AB10" s="252"/>
      <c r="AC10" s="260" t="str">
        <f t="shared" si="0"/>
        <v/>
      </c>
      <c r="AD10" s="190" t="str">
        <f t="shared" si="2"/>
        <v/>
      </c>
    </row>
    <row r="11" spans="2:58" ht="24" customHeight="1" x14ac:dyDescent="0.15">
      <c r="B11" s="846" t="s">
        <v>155</v>
      </c>
      <c r="C11" s="847"/>
      <c r="D11" s="847"/>
      <c r="E11" s="848"/>
      <c r="F11" s="2"/>
      <c r="G11" s="2"/>
      <c r="H11" s="257" t="str">
        <f t="shared" si="1"/>
        <v/>
      </c>
      <c r="I11" s="2"/>
      <c r="J11" s="2"/>
      <c r="K11" s="2"/>
      <c r="L11" s="2"/>
      <c r="M11" s="2"/>
      <c r="N11" s="2"/>
      <c r="O11" s="2"/>
      <c r="P11" s="2"/>
      <c r="Q11" s="2"/>
      <c r="R11" s="2"/>
      <c r="S11" s="827"/>
      <c r="T11" s="828"/>
      <c r="U11" s="827"/>
      <c r="V11" s="828"/>
      <c r="W11" s="2"/>
      <c r="X11" s="827"/>
      <c r="Y11" s="828"/>
      <c r="Z11" s="827"/>
      <c r="AA11" s="828"/>
      <c r="AB11" s="252"/>
      <c r="AC11" s="260" t="str">
        <f t="shared" si="0"/>
        <v/>
      </c>
      <c r="AD11" s="190" t="str">
        <f t="shared" si="2"/>
        <v/>
      </c>
    </row>
    <row r="12" spans="2:58" ht="24" customHeight="1" x14ac:dyDescent="0.15">
      <c r="B12" s="846" t="s">
        <v>172</v>
      </c>
      <c r="C12" s="847"/>
      <c r="D12" s="847"/>
      <c r="E12" s="848"/>
      <c r="F12" s="257" t="str">
        <f>IF(AND(F55="",F97="",F139=""),"",ROUNDDOWN(SUM(F55,F97,F139)/LEFT($P$2,1),0))</f>
        <v/>
      </c>
      <c r="G12" s="2"/>
      <c r="H12" s="257" t="str">
        <f t="shared" si="1"/>
        <v/>
      </c>
      <c r="I12" s="2"/>
      <c r="J12" s="2"/>
      <c r="K12" s="257" t="str">
        <f>IF(AND(K55="",K97="",K139=""),"",ROUNDDOWN(SUM(K55,K97,K139)/LEFT($P$2,1),0))</f>
        <v/>
      </c>
      <c r="L12" s="257" t="str">
        <f>IF(AND(L55="",L97="",L139=""),"",ROUNDDOWN(SUM(L55,L97,L139)/LEFT($P$2,1),0))</f>
        <v/>
      </c>
      <c r="M12" s="2"/>
      <c r="N12" s="2"/>
      <c r="O12" s="257" t="str">
        <f>IF(AND(O55="",O97="",O139=""),"",ROUNDDOWN(SUM(O55,O97,O139)/LEFT($P$2,1),0))</f>
        <v/>
      </c>
      <c r="P12" s="2"/>
      <c r="Q12" s="2"/>
      <c r="R12" s="2"/>
      <c r="S12" s="827"/>
      <c r="T12" s="828"/>
      <c r="U12" s="827"/>
      <c r="V12" s="828"/>
      <c r="W12" s="2"/>
      <c r="X12" s="827"/>
      <c r="Y12" s="828"/>
      <c r="Z12" s="873" t="str">
        <f>IF(AND(Z55="",Z97="",Z139=""),"",ROUNDDOWN(SUM(Z55,Z97,Z139)/LEFT($P$2,1),0))</f>
        <v/>
      </c>
      <c r="AA12" s="874"/>
      <c r="AB12" s="252"/>
      <c r="AC12" s="260" t="str">
        <f t="shared" si="0"/>
        <v/>
      </c>
      <c r="AD12" s="190" t="str">
        <f t="shared" si="2"/>
        <v/>
      </c>
    </row>
    <row r="13" spans="2:58" ht="24" customHeight="1" x14ac:dyDescent="0.15">
      <c r="B13" s="846" t="s">
        <v>173</v>
      </c>
      <c r="C13" s="847"/>
      <c r="D13" s="847"/>
      <c r="E13" s="848"/>
      <c r="F13" s="257" t="str">
        <f>IF(AND(F56="",F98="",F140=""),"",ROUNDDOWN(SUM(F56,F98,F140)/LEFT($P$2,1),0))</f>
        <v/>
      </c>
      <c r="G13" s="2"/>
      <c r="H13" s="257" t="str">
        <f t="shared" si="1"/>
        <v/>
      </c>
      <c r="I13" s="2"/>
      <c r="J13" s="2"/>
      <c r="K13" s="2"/>
      <c r="L13" s="2"/>
      <c r="M13" s="2"/>
      <c r="N13" s="2"/>
      <c r="O13" s="2"/>
      <c r="P13" s="2"/>
      <c r="Q13" s="2"/>
      <c r="R13" s="2"/>
      <c r="S13" s="827"/>
      <c r="T13" s="828"/>
      <c r="U13" s="827"/>
      <c r="V13" s="828"/>
      <c r="W13" s="2"/>
      <c r="X13" s="827"/>
      <c r="Y13" s="828"/>
      <c r="Z13" s="827"/>
      <c r="AA13" s="828"/>
      <c r="AB13" s="252"/>
      <c r="AC13" s="260" t="str">
        <f t="shared" si="0"/>
        <v/>
      </c>
      <c r="AD13" s="190" t="str">
        <f t="shared" si="2"/>
        <v/>
      </c>
    </row>
    <row r="14" spans="2:58" ht="24" customHeight="1" x14ac:dyDescent="0.15">
      <c r="B14" s="846" t="s">
        <v>174</v>
      </c>
      <c r="C14" s="847"/>
      <c r="D14" s="847"/>
      <c r="E14" s="848"/>
      <c r="F14" s="2"/>
      <c r="G14" s="2"/>
      <c r="H14" s="257" t="str">
        <f t="shared" si="1"/>
        <v/>
      </c>
      <c r="I14" s="2"/>
      <c r="J14" s="2"/>
      <c r="K14" s="2"/>
      <c r="L14" s="2"/>
      <c r="M14" s="2"/>
      <c r="N14" s="2"/>
      <c r="O14" s="2"/>
      <c r="P14" s="2"/>
      <c r="Q14" s="2"/>
      <c r="R14" s="2"/>
      <c r="S14" s="827"/>
      <c r="T14" s="828"/>
      <c r="U14" s="827"/>
      <c r="V14" s="828"/>
      <c r="W14" s="2"/>
      <c r="X14" s="827"/>
      <c r="Y14" s="828"/>
      <c r="Z14" s="827"/>
      <c r="AA14" s="828"/>
      <c r="AB14" s="252"/>
      <c r="AC14" s="260" t="str">
        <f t="shared" si="0"/>
        <v/>
      </c>
      <c r="AD14" s="190" t="str">
        <f t="shared" si="2"/>
        <v/>
      </c>
    </row>
    <row r="15" spans="2:58" ht="24" customHeight="1" x14ac:dyDescent="0.15">
      <c r="B15" s="846" t="s">
        <v>175</v>
      </c>
      <c r="C15" s="847"/>
      <c r="D15" s="847"/>
      <c r="E15" s="848"/>
      <c r="F15" s="2"/>
      <c r="G15" s="2"/>
      <c r="H15" s="2"/>
      <c r="I15" s="257" t="str">
        <f>IF(AND(I58="",I100="",I142=""),"",ROUNDDOWN(SUM(I58,I100,I142)/LEFT($P$2,1),0))</f>
        <v/>
      </c>
      <c r="J15" s="2"/>
      <c r="K15" s="2"/>
      <c r="L15" s="2"/>
      <c r="M15" s="2"/>
      <c r="N15" s="2"/>
      <c r="O15" s="2"/>
      <c r="P15" s="2"/>
      <c r="Q15" s="2"/>
      <c r="R15" s="2"/>
      <c r="S15" s="827"/>
      <c r="T15" s="828"/>
      <c r="U15" s="827"/>
      <c r="V15" s="828"/>
      <c r="W15" s="2"/>
      <c r="X15" s="827"/>
      <c r="Y15" s="828"/>
      <c r="Z15" s="827"/>
      <c r="AA15" s="828"/>
      <c r="AB15" s="252"/>
      <c r="AC15" s="260" t="str">
        <f t="shared" si="0"/>
        <v/>
      </c>
      <c r="AD15" s="190" t="str">
        <f t="shared" si="2"/>
        <v/>
      </c>
    </row>
    <row r="16" spans="2:58" ht="24" customHeight="1" x14ac:dyDescent="0.15">
      <c r="B16" s="846" t="s">
        <v>176</v>
      </c>
      <c r="C16" s="847"/>
      <c r="D16" s="847"/>
      <c r="E16" s="848"/>
      <c r="F16" s="2"/>
      <c r="G16" s="2"/>
      <c r="H16" s="2"/>
      <c r="I16" s="2"/>
      <c r="J16" s="257" t="str">
        <f>IF(AND(J59="",J101="",J143=""),"",ROUNDDOWN(SUM(J59,J101,J143)/LEFT($P$2,1),0))</f>
        <v/>
      </c>
      <c r="K16" s="2"/>
      <c r="L16" s="2"/>
      <c r="M16" s="2"/>
      <c r="N16" s="2"/>
      <c r="O16" s="2"/>
      <c r="P16" s="2"/>
      <c r="Q16" s="2"/>
      <c r="R16" s="256" t="str">
        <f>IF(AND(R59="",R101="",R143=""),"",ROUNDDOWN(SUM(R59,R101,R143)/LEFT($P$2,1),0))</f>
        <v/>
      </c>
      <c r="S16" s="827"/>
      <c r="T16" s="828"/>
      <c r="U16" s="827"/>
      <c r="V16" s="828"/>
      <c r="W16" s="2"/>
      <c r="X16" s="827"/>
      <c r="Y16" s="828"/>
      <c r="Z16" s="827"/>
      <c r="AA16" s="828"/>
      <c r="AB16" s="252"/>
      <c r="AC16" s="260" t="str">
        <f t="shared" si="0"/>
        <v/>
      </c>
      <c r="AD16" s="190" t="str">
        <f t="shared" si="2"/>
        <v/>
      </c>
    </row>
    <row r="17" spans="2:30" ht="24" customHeight="1" x14ac:dyDescent="0.15">
      <c r="B17" s="846" t="s">
        <v>177</v>
      </c>
      <c r="C17" s="847"/>
      <c r="D17" s="847"/>
      <c r="E17" s="848"/>
      <c r="F17" s="257" t="str">
        <f>IF(AND(F60="",F102="",F144=""),"",ROUNDDOWN(SUM(F60,F102,F144)/LEFT($P$2,1),0))</f>
        <v/>
      </c>
      <c r="G17" s="2"/>
      <c r="H17" s="257" t="str">
        <f>IF(AND(H60="",H102="",H144=""),"",ROUNDDOWN(SUM(H60,H102,H144)/LEFT($P$2,1),0))</f>
        <v/>
      </c>
      <c r="I17" s="2"/>
      <c r="J17" s="2"/>
      <c r="K17" s="2"/>
      <c r="L17" s="2"/>
      <c r="M17" s="2"/>
      <c r="N17" s="2"/>
      <c r="O17" s="2"/>
      <c r="P17" s="2"/>
      <c r="Q17" s="2"/>
      <c r="R17" s="2"/>
      <c r="S17" s="827"/>
      <c r="T17" s="828"/>
      <c r="U17" s="827"/>
      <c r="V17" s="828"/>
      <c r="W17" s="2"/>
      <c r="X17" s="827"/>
      <c r="Y17" s="828"/>
      <c r="Z17" s="827"/>
      <c r="AA17" s="828"/>
      <c r="AB17" s="252"/>
      <c r="AC17" s="260" t="str">
        <f t="shared" si="0"/>
        <v/>
      </c>
      <c r="AD17" s="190" t="str">
        <f t="shared" si="2"/>
        <v/>
      </c>
    </row>
    <row r="18" spans="2:30" ht="24" customHeight="1" x14ac:dyDescent="0.15">
      <c r="B18" s="846" t="s">
        <v>178</v>
      </c>
      <c r="C18" s="847"/>
      <c r="D18" s="847"/>
      <c r="E18" s="848"/>
      <c r="F18" s="257" t="str">
        <f>IF(AND(F61="",F103="",F145=""),"",ROUNDDOWN(SUM(F61,F103,F145)/LEFT($P$2,1),0))</f>
        <v/>
      </c>
      <c r="G18" s="2"/>
      <c r="H18" s="257" t="str">
        <f>IF(AND(H61="",H103="",H145=""),"",ROUNDDOWN(SUM(H61,H103,H145)/LEFT($P$2,1),0))</f>
        <v/>
      </c>
      <c r="I18" s="2"/>
      <c r="J18" s="2"/>
      <c r="K18" s="257" t="str">
        <f>IF(AND(K61="",K103="",K145=""),"",ROUNDDOWN(SUM(K61,K103,K145)/LEFT($P$2,1),0))</f>
        <v/>
      </c>
      <c r="L18" s="2"/>
      <c r="M18" s="2"/>
      <c r="N18" s="2"/>
      <c r="O18" s="2"/>
      <c r="P18" s="2"/>
      <c r="Q18" s="2"/>
      <c r="R18" s="2"/>
      <c r="S18" s="873" t="str">
        <f>IF(AND(S61="",S103="",S145=""),"",ROUNDDOWN(SUM(S61,S103,S145)/LEFT($P$2,1),0))</f>
        <v/>
      </c>
      <c r="T18" s="874"/>
      <c r="U18" s="827"/>
      <c r="V18" s="828"/>
      <c r="W18" s="2"/>
      <c r="X18" s="827"/>
      <c r="Y18" s="828"/>
      <c r="Z18" s="827"/>
      <c r="AA18" s="828"/>
      <c r="AB18" s="252"/>
      <c r="AC18" s="260" t="str">
        <f t="shared" si="0"/>
        <v/>
      </c>
      <c r="AD18" s="190" t="str">
        <f t="shared" si="2"/>
        <v/>
      </c>
    </row>
    <row r="19" spans="2:30" ht="24" customHeight="1" x14ac:dyDescent="0.15">
      <c r="B19" s="846" t="s">
        <v>179</v>
      </c>
      <c r="C19" s="847"/>
      <c r="D19" s="847"/>
      <c r="E19" s="848"/>
      <c r="F19" s="257" t="str">
        <f>IF(AND(F62="",F104="",F146=""),"",ROUNDDOWN(SUM(F62,F104,F146)/LEFT($P$2,1),0))</f>
        <v/>
      </c>
      <c r="G19" s="2"/>
      <c r="H19" s="257" t="str">
        <f>IF(AND(H62="",H104="",H146=""),"",ROUNDDOWN(SUM(H62,H104,H146)/LEFT($P$2,1),0))</f>
        <v/>
      </c>
      <c r="I19" s="2"/>
      <c r="J19" s="2"/>
      <c r="K19" s="2"/>
      <c r="L19" s="2"/>
      <c r="M19" s="2"/>
      <c r="N19" s="2"/>
      <c r="O19" s="2"/>
      <c r="P19" s="2"/>
      <c r="Q19" s="2"/>
      <c r="R19" s="2"/>
      <c r="S19" s="827"/>
      <c r="T19" s="828"/>
      <c r="U19" s="827"/>
      <c r="V19" s="828"/>
      <c r="W19" s="2"/>
      <c r="X19" s="827"/>
      <c r="Y19" s="828"/>
      <c r="Z19" s="827"/>
      <c r="AA19" s="828"/>
      <c r="AB19" s="252"/>
      <c r="AC19" s="260" t="str">
        <f t="shared" si="0"/>
        <v/>
      </c>
      <c r="AD19" s="190" t="str">
        <f t="shared" si="2"/>
        <v/>
      </c>
    </row>
    <row r="20" spans="2:30" ht="24" customHeight="1" x14ac:dyDescent="0.15">
      <c r="B20" s="846" t="s">
        <v>180</v>
      </c>
      <c r="C20" s="847"/>
      <c r="D20" s="847"/>
      <c r="E20" s="848"/>
      <c r="F20" s="2"/>
      <c r="G20" s="257" t="str">
        <f>IF(AND(G63="",G105="",G147=""),"",ROUNDDOWN(SUM(G63,G105,G147)/LEFT($P$2,1),0))</f>
        <v/>
      </c>
      <c r="H20" s="2"/>
      <c r="I20" s="2"/>
      <c r="J20" s="2"/>
      <c r="K20" s="2"/>
      <c r="L20" s="2"/>
      <c r="M20" s="2"/>
      <c r="N20" s="2"/>
      <c r="O20" s="2"/>
      <c r="P20" s="2"/>
      <c r="Q20" s="2"/>
      <c r="R20" s="2"/>
      <c r="S20" s="827"/>
      <c r="T20" s="828"/>
      <c r="U20" s="827"/>
      <c r="V20" s="828"/>
      <c r="W20" s="2"/>
      <c r="X20" s="827"/>
      <c r="Y20" s="828"/>
      <c r="Z20" s="827"/>
      <c r="AA20" s="828"/>
      <c r="AB20" s="252"/>
      <c r="AC20" s="260" t="str">
        <f t="shared" si="0"/>
        <v/>
      </c>
      <c r="AD20" s="190" t="str">
        <f t="shared" si="2"/>
        <v/>
      </c>
    </row>
    <row r="21" spans="2:30" ht="24" customHeight="1" x14ac:dyDescent="0.15">
      <c r="B21" s="846" t="s">
        <v>181</v>
      </c>
      <c r="C21" s="847"/>
      <c r="D21" s="847"/>
      <c r="E21" s="848"/>
      <c r="F21" s="2"/>
      <c r="G21" s="2"/>
      <c r="H21" s="2"/>
      <c r="I21" s="2"/>
      <c r="J21" s="2"/>
      <c r="K21" s="2"/>
      <c r="L21" s="2"/>
      <c r="M21" s="257" t="str">
        <f>IF(AND(M64="",M106="",M148=""),"",ROUNDDOWN(SUM(M64,M106,M148)/LEFT($P$2,1),0))</f>
        <v/>
      </c>
      <c r="N21" s="2"/>
      <c r="O21" s="2"/>
      <c r="P21" s="2"/>
      <c r="Q21" s="2"/>
      <c r="R21" s="2"/>
      <c r="S21" s="827"/>
      <c r="T21" s="828"/>
      <c r="U21" s="827"/>
      <c r="V21" s="828"/>
      <c r="W21" s="2"/>
      <c r="X21" s="827"/>
      <c r="Y21" s="828"/>
      <c r="Z21" s="827"/>
      <c r="AA21" s="828"/>
      <c r="AB21" s="252"/>
      <c r="AC21" s="260" t="str">
        <f t="shared" si="0"/>
        <v/>
      </c>
      <c r="AD21" s="190" t="str">
        <f t="shared" si="2"/>
        <v/>
      </c>
    </row>
    <row r="22" spans="2:30" ht="24" customHeight="1" x14ac:dyDescent="0.15">
      <c r="B22" s="846" t="s">
        <v>182</v>
      </c>
      <c r="C22" s="847"/>
      <c r="D22" s="847"/>
      <c r="E22" s="848"/>
      <c r="F22" s="2"/>
      <c r="G22" s="2"/>
      <c r="H22" s="257" t="str">
        <f>IF(AND(H65="",H107="",H149=""),"",ROUNDDOWN(SUM(H65,H107,H149)/LEFT($P$2,1),0))</f>
        <v/>
      </c>
      <c r="I22" s="2"/>
      <c r="J22" s="2"/>
      <c r="K22" s="2"/>
      <c r="L22" s="2"/>
      <c r="M22" s="2"/>
      <c r="N22" s="2"/>
      <c r="O22" s="2"/>
      <c r="P22" s="2"/>
      <c r="Q22" s="2"/>
      <c r="R22" s="2"/>
      <c r="S22" s="827"/>
      <c r="T22" s="828"/>
      <c r="U22" s="827"/>
      <c r="V22" s="828"/>
      <c r="W22" s="2"/>
      <c r="X22" s="827"/>
      <c r="Y22" s="828"/>
      <c r="Z22" s="827"/>
      <c r="AA22" s="828"/>
      <c r="AB22" s="252"/>
      <c r="AC22" s="260" t="str">
        <f t="shared" si="0"/>
        <v/>
      </c>
      <c r="AD22" s="190" t="str">
        <f t="shared" si="2"/>
        <v/>
      </c>
    </row>
    <row r="23" spans="2:30" ht="24" customHeight="1" x14ac:dyDescent="0.15">
      <c r="B23" s="846" t="s">
        <v>183</v>
      </c>
      <c r="C23" s="847"/>
      <c r="D23" s="847"/>
      <c r="E23" s="848"/>
      <c r="F23" s="2"/>
      <c r="G23" s="2"/>
      <c r="H23" s="257" t="str">
        <f>IF(AND(H66="",H108="",H150=""),"",ROUNDDOWN(SUM(H66,H108,H150)/LEFT($P$2,1),0))</f>
        <v/>
      </c>
      <c r="I23" s="2"/>
      <c r="J23" s="2"/>
      <c r="K23" s="2"/>
      <c r="L23" s="2"/>
      <c r="M23" s="2"/>
      <c r="N23" s="2"/>
      <c r="O23" s="2"/>
      <c r="P23" s="2"/>
      <c r="Q23" s="2"/>
      <c r="R23" s="2"/>
      <c r="S23" s="827"/>
      <c r="T23" s="828"/>
      <c r="U23" s="827"/>
      <c r="V23" s="828"/>
      <c r="W23" s="2"/>
      <c r="X23" s="827"/>
      <c r="Y23" s="828"/>
      <c r="Z23" s="827"/>
      <c r="AA23" s="828"/>
      <c r="AB23" s="252"/>
      <c r="AC23" s="260" t="str">
        <f t="shared" si="0"/>
        <v/>
      </c>
      <c r="AD23" s="190" t="str">
        <f t="shared" si="2"/>
        <v/>
      </c>
    </row>
    <row r="24" spans="2:30" ht="24" customHeight="1" x14ac:dyDescent="0.15">
      <c r="B24" s="846" t="s">
        <v>140</v>
      </c>
      <c r="C24" s="847"/>
      <c r="D24" s="847"/>
      <c r="E24" s="848"/>
      <c r="F24" s="2"/>
      <c r="G24" s="2"/>
      <c r="H24" s="2"/>
      <c r="I24" s="2"/>
      <c r="J24" s="2"/>
      <c r="K24" s="2"/>
      <c r="L24" s="2"/>
      <c r="M24" s="2"/>
      <c r="N24" s="257" t="str">
        <f>IF(AND(N67="",N109="",N151=""),"",ROUNDDOWN(SUM(N67,N109,N151)/LEFT($P$2,1),0))</f>
        <v/>
      </c>
      <c r="O24" s="2"/>
      <c r="P24" s="2"/>
      <c r="Q24" s="2"/>
      <c r="R24" s="2"/>
      <c r="S24" s="827"/>
      <c r="T24" s="828"/>
      <c r="U24" s="827"/>
      <c r="V24" s="828"/>
      <c r="W24" s="2"/>
      <c r="X24" s="827"/>
      <c r="Y24" s="828"/>
      <c r="Z24" s="827"/>
      <c r="AA24" s="828"/>
      <c r="AB24" s="252"/>
      <c r="AC24" s="260" t="str">
        <f t="shared" si="0"/>
        <v/>
      </c>
      <c r="AD24" s="190" t="str">
        <f t="shared" si="2"/>
        <v/>
      </c>
    </row>
    <row r="25" spans="2:30" ht="24" customHeight="1" x14ac:dyDescent="0.15">
      <c r="B25" s="846" t="s">
        <v>184</v>
      </c>
      <c r="C25" s="847"/>
      <c r="D25" s="847"/>
      <c r="E25" s="848"/>
      <c r="F25" s="2"/>
      <c r="G25" s="2"/>
      <c r="H25" s="257" t="str">
        <f>IF(AND(H68="",H110="",H152=""),"",ROUNDDOWN(SUM(H68,H110,H152)/LEFT($P$2,1),0))</f>
        <v/>
      </c>
      <c r="I25" s="2"/>
      <c r="J25" s="2"/>
      <c r="K25" s="2"/>
      <c r="L25" s="2"/>
      <c r="M25" s="2"/>
      <c r="N25" s="2"/>
      <c r="O25" s="257" t="str">
        <f>IF(AND(O68="",O110="",O152=""),"",ROUNDDOWN(SUM(O68,O110,O152)/LEFT($P$2,1),0))</f>
        <v/>
      </c>
      <c r="P25" s="2"/>
      <c r="Q25" s="2"/>
      <c r="R25" s="2"/>
      <c r="S25" s="827"/>
      <c r="T25" s="828"/>
      <c r="U25" s="827"/>
      <c r="V25" s="828"/>
      <c r="W25" s="2"/>
      <c r="X25" s="827"/>
      <c r="Y25" s="828"/>
      <c r="Z25" s="827"/>
      <c r="AA25" s="828"/>
      <c r="AB25" s="252"/>
      <c r="AC25" s="260" t="str">
        <f t="shared" si="0"/>
        <v/>
      </c>
      <c r="AD25" s="190" t="str">
        <f t="shared" si="2"/>
        <v/>
      </c>
    </row>
    <row r="26" spans="2:30" ht="24" customHeight="1" x14ac:dyDescent="0.15">
      <c r="B26" s="846" t="s">
        <v>185</v>
      </c>
      <c r="C26" s="847"/>
      <c r="D26" s="847"/>
      <c r="E26" s="848"/>
      <c r="F26" s="2"/>
      <c r="G26" s="2"/>
      <c r="H26" s="257" t="str">
        <f>IF(AND(H69="",H111="",H153=""),"",ROUNDDOWN(SUM(H69,H111,H153)/LEFT($P$2,1),0))</f>
        <v/>
      </c>
      <c r="I26" s="2"/>
      <c r="J26" s="2"/>
      <c r="K26" s="2"/>
      <c r="L26" s="2"/>
      <c r="M26" s="2"/>
      <c r="N26" s="2"/>
      <c r="O26" s="2"/>
      <c r="P26" s="2"/>
      <c r="Q26" s="2"/>
      <c r="R26" s="2"/>
      <c r="S26" s="827"/>
      <c r="T26" s="828"/>
      <c r="U26" s="827"/>
      <c r="V26" s="828"/>
      <c r="W26" s="2"/>
      <c r="X26" s="827"/>
      <c r="Y26" s="828"/>
      <c r="Z26" s="827"/>
      <c r="AA26" s="828"/>
      <c r="AB26" s="252"/>
      <c r="AC26" s="260" t="str">
        <f t="shared" si="0"/>
        <v/>
      </c>
      <c r="AD26" s="190" t="str">
        <f t="shared" si="2"/>
        <v/>
      </c>
    </row>
    <row r="27" spans="2:30" ht="24" customHeight="1" x14ac:dyDescent="0.15">
      <c r="B27" s="846" t="s">
        <v>186</v>
      </c>
      <c r="C27" s="847"/>
      <c r="D27" s="847"/>
      <c r="E27" s="848"/>
      <c r="F27" s="2"/>
      <c r="G27" s="2"/>
      <c r="H27" s="2"/>
      <c r="I27" s="2"/>
      <c r="J27" s="2"/>
      <c r="K27" s="2"/>
      <c r="L27" s="2"/>
      <c r="M27" s="2"/>
      <c r="N27" s="2"/>
      <c r="O27" s="2"/>
      <c r="P27" s="2"/>
      <c r="Q27" s="2"/>
      <c r="R27" s="2"/>
      <c r="S27" s="873" t="str">
        <f>IF(AND(S70="",S112="",S154=""),"",ROUNDDOWN(SUM(S70,S112,S154)/LEFT($P$2,1),0))</f>
        <v/>
      </c>
      <c r="T27" s="874"/>
      <c r="U27" s="827"/>
      <c r="V27" s="828"/>
      <c r="W27" s="2"/>
      <c r="X27" s="827"/>
      <c r="Y27" s="828"/>
      <c r="Z27" s="827"/>
      <c r="AA27" s="828"/>
      <c r="AB27" s="252"/>
      <c r="AC27" s="260" t="str">
        <f t="shared" si="0"/>
        <v/>
      </c>
      <c r="AD27" s="190" t="str">
        <f t="shared" si="2"/>
        <v/>
      </c>
    </row>
    <row r="28" spans="2:30" ht="24" customHeight="1" x14ac:dyDescent="0.15">
      <c r="B28" s="846" t="s">
        <v>187</v>
      </c>
      <c r="C28" s="847"/>
      <c r="D28" s="847"/>
      <c r="E28" s="848"/>
      <c r="F28" s="2"/>
      <c r="G28" s="2"/>
      <c r="H28" s="2"/>
      <c r="I28" s="2"/>
      <c r="J28" s="257" t="str">
        <f>IF(AND(J71="",J113="",J155=""),"",ROUNDDOWN(SUM(J71,J113,J155)/LEFT($P$2,1),0))</f>
        <v/>
      </c>
      <c r="K28" s="2"/>
      <c r="L28" s="2"/>
      <c r="M28" s="2"/>
      <c r="N28" s="2"/>
      <c r="O28" s="2"/>
      <c r="P28" s="2"/>
      <c r="Q28" s="2"/>
      <c r="R28" s="2"/>
      <c r="S28" s="827"/>
      <c r="T28" s="828"/>
      <c r="U28" s="827"/>
      <c r="V28" s="828"/>
      <c r="W28" s="2"/>
      <c r="X28" s="827"/>
      <c r="Y28" s="828"/>
      <c r="Z28" s="827"/>
      <c r="AA28" s="828"/>
      <c r="AB28" s="252"/>
      <c r="AC28" s="260" t="str">
        <f t="shared" si="0"/>
        <v/>
      </c>
      <c r="AD28" s="190" t="str">
        <f t="shared" si="2"/>
        <v/>
      </c>
    </row>
    <row r="29" spans="2:30" ht="24" customHeight="1" x14ac:dyDescent="0.15">
      <c r="B29" s="846" t="s">
        <v>188</v>
      </c>
      <c r="C29" s="847"/>
      <c r="D29" s="847"/>
      <c r="E29" s="848"/>
      <c r="F29" s="2"/>
      <c r="G29" s="2"/>
      <c r="H29" s="2"/>
      <c r="I29" s="2"/>
      <c r="J29" s="2"/>
      <c r="K29" s="2"/>
      <c r="L29" s="2"/>
      <c r="M29" s="2"/>
      <c r="N29" s="2"/>
      <c r="O29" s="2"/>
      <c r="P29" s="2"/>
      <c r="Q29" s="2"/>
      <c r="R29" s="2"/>
      <c r="S29" s="827"/>
      <c r="T29" s="828"/>
      <c r="U29" s="873" t="str">
        <f>IF(AND(U72="",U114="",U156=""),"",ROUNDDOWN(SUM(U72,U114,U156)/LEFT($P$2,1),0))</f>
        <v/>
      </c>
      <c r="V29" s="874"/>
      <c r="W29" s="2"/>
      <c r="X29" s="827"/>
      <c r="Y29" s="828"/>
      <c r="Z29" s="827"/>
      <c r="AA29" s="828"/>
      <c r="AB29" s="252"/>
      <c r="AC29" s="260" t="str">
        <f t="shared" si="0"/>
        <v/>
      </c>
      <c r="AD29" s="190" t="str">
        <f t="shared" si="2"/>
        <v/>
      </c>
    </row>
    <row r="30" spans="2:30" ht="24" customHeight="1" x14ac:dyDescent="0.15">
      <c r="B30" s="846" t="s">
        <v>189</v>
      </c>
      <c r="C30" s="847"/>
      <c r="D30" s="847"/>
      <c r="E30" s="848"/>
      <c r="F30" s="2"/>
      <c r="G30" s="2"/>
      <c r="H30" s="2"/>
      <c r="I30" s="2"/>
      <c r="J30" s="2"/>
      <c r="K30" s="2"/>
      <c r="L30" s="2"/>
      <c r="M30" s="2"/>
      <c r="N30" s="2"/>
      <c r="O30" s="2"/>
      <c r="P30" s="2"/>
      <c r="Q30" s="2"/>
      <c r="R30" s="2"/>
      <c r="S30" s="827"/>
      <c r="T30" s="828"/>
      <c r="U30" s="827"/>
      <c r="V30" s="828"/>
      <c r="W30" s="256" t="str">
        <f>IF(AND(W73="",W115="",W157=""),"",ROUNDDOWN(SUM(W73,W115,W157)/LEFT($P$2,1),0))</f>
        <v/>
      </c>
      <c r="X30" s="827"/>
      <c r="Y30" s="828"/>
      <c r="Z30" s="827"/>
      <c r="AA30" s="828"/>
      <c r="AB30" s="252"/>
      <c r="AC30" s="260" t="str">
        <f t="shared" si="0"/>
        <v/>
      </c>
      <c r="AD30" s="190" t="str">
        <f t="shared" si="2"/>
        <v/>
      </c>
    </row>
    <row r="31" spans="2:30" ht="24" customHeight="1" x14ac:dyDescent="0.15">
      <c r="B31" s="846" t="s">
        <v>190</v>
      </c>
      <c r="C31" s="847"/>
      <c r="D31" s="847"/>
      <c r="E31" s="848"/>
      <c r="F31" s="2"/>
      <c r="G31" s="2"/>
      <c r="H31" s="2"/>
      <c r="I31" s="2"/>
      <c r="J31" s="2"/>
      <c r="K31" s="2"/>
      <c r="L31" s="2"/>
      <c r="M31" s="2"/>
      <c r="N31" s="2"/>
      <c r="O31" s="2"/>
      <c r="P31" s="2"/>
      <c r="Q31" s="2"/>
      <c r="R31" s="256" t="str">
        <f>IF(AND(R74="",R116="",R158=""),"",ROUNDDOWN(SUM(R74,R116,R158)/LEFT($P$2,1),0))</f>
        <v/>
      </c>
      <c r="S31" s="827"/>
      <c r="T31" s="828"/>
      <c r="U31" s="827"/>
      <c r="V31" s="828"/>
      <c r="W31" s="2"/>
      <c r="X31" s="873" t="str">
        <f>IF(AND(X74="",X116="",X158=""),"",ROUNDDOWN(SUM(X74,X116,X158)/LEFT($P$2,1),0))</f>
        <v/>
      </c>
      <c r="Y31" s="874"/>
      <c r="Z31" s="827"/>
      <c r="AA31" s="828"/>
      <c r="AB31" s="252"/>
      <c r="AC31" s="260" t="str">
        <f t="shared" si="0"/>
        <v/>
      </c>
      <c r="AD31" s="190" t="str">
        <f t="shared" si="2"/>
        <v/>
      </c>
    </row>
    <row r="32" spans="2:30" ht="24" customHeight="1" x14ac:dyDescent="0.15">
      <c r="B32" s="846" t="s">
        <v>191</v>
      </c>
      <c r="C32" s="847"/>
      <c r="D32" s="847"/>
      <c r="E32" s="848"/>
      <c r="F32" s="2"/>
      <c r="G32" s="2"/>
      <c r="H32" s="257" t="str">
        <f>IF(AND(H75="",H117="",H159=""),"",ROUNDDOWN(SUM(H75,H117,H159)/LEFT($P$2,1),0))</f>
        <v/>
      </c>
      <c r="I32" s="2"/>
      <c r="J32" s="2"/>
      <c r="K32" s="2"/>
      <c r="L32" s="2"/>
      <c r="M32" s="2"/>
      <c r="N32" s="2"/>
      <c r="O32" s="2"/>
      <c r="P32" s="2"/>
      <c r="Q32" s="2"/>
      <c r="R32" s="2"/>
      <c r="S32" s="827"/>
      <c r="T32" s="828"/>
      <c r="U32" s="827"/>
      <c r="V32" s="828"/>
      <c r="W32" s="2"/>
      <c r="X32" s="827"/>
      <c r="Y32" s="828"/>
      <c r="Z32" s="827"/>
      <c r="AA32" s="828"/>
      <c r="AB32" s="252"/>
      <c r="AC32" s="260" t="str">
        <f t="shared" si="0"/>
        <v/>
      </c>
      <c r="AD32" s="190" t="str">
        <f t="shared" si="2"/>
        <v/>
      </c>
    </row>
    <row r="33" spans="2:58" ht="24" customHeight="1" x14ac:dyDescent="0.15">
      <c r="B33" s="846" t="s">
        <v>192</v>
      </c>
      <c r="C33" s="847"/>
      <c r="D33" s="847"/>
      <c r="E33" s="848"/>
      <c r="F33" s="2"/>
      <c r="G33" s="2"/>
      <c r="H33" s="2"/>
      <c r="I33" s="2"/>
      <c r="J33" s="2"/>
      <c r="K33" s="2"/>
      <c r="L33" s="2"/>
      <c r="M33" s="2"/>
      <c r="N33" s="2"/>
      <c r="O33" s="2"/>
      <c r="P33" s="2"/>
      <c r="Q33" s="2"/>
      <c r="R33" s="2"/>
      <c r="S33" s="827"/>
      <c r="T33" s="828"/>
      <c r="U33" s="827"/>
      <c r="V33" s="828"/>
      <c r="W33" s="2"/>
      <c r="X33" s="827"/>
      <c r="Y33" s="828"/>
      <c r="Z33" s="827"/>
      <c r="AA33" s="828"/>
      <c r="AB33" s="258" t="str">
        <f>IF(AND(AB76="",AB118="",AB160=""),"",ROUNDDOWN(SUM(AB76,AB118,AB160)/LEFT($P$2,1),0))</f>
        <v/>
      </c>
      <c r="AC33" s="260" t="str">
        <f t="shared" si="0"/>
        <v/>
      </c>
      <c r="AD33" s="190" t="str">
        <f t="shared" si="2"/>
        <v/>
      </c>
    </row>
    <row r="34" spans="2:58" ht="24" customHeight="1" x14ac:dyDescent="0.15">
      <c r="B34" s="846" t="s">
        <v>193</v>
      </c>
      <c r="C34" s="847"/>
      <c r="D34" s="847"/>
      <c r="E34" s="848"/>
      <c r="F34" s="2"/>
      <c r="G34" s="2"/>
      <c r="H34" s="2"/>
      <c r="I34" s="257" t="str">
        <f>IF(AND(I77="",I119="",I161=""),"",ROUNDDOWN(SUM(I77,I119,I161)/LEFT($P$2,1),0))</f>
        <v/>
      </c>
      <c r="J34" s="257" t="str">
        <f>IF(AND(J77="",J119="",J161=""),"",ROUNDDOWN(SUM(J77,J119,J161)/LEFT($P$2,1),0))</f>
        <v/>
      </c>
      <c r="K34" s="2"/>
      <c r="L34" s="2"/>
      <c r="M34" s="2"/>
      <c r="N34" s="2"/>
      <c r="O34" s="2"/>
      <c r="P34" s="2"/>
      <c r="Q34" s="2"/>
      <c r="R34" s="2"/>
      <c r="S34" s="827"/>
      <c r="T34" s="828"/>
      <c r="U34" s="827"/>
      <c r="V34" s="828"/>
      <c r="W34" s="2"/>
      <c r="X34" s="827"/>
      <c r="Y34" s="828"/>
      <c r="Z34" s="827"/>
      <c r="AA34" s="828"/>
      <c r="AB34" s="252"/>
      <c r="AC34" s="260" t="str">
        <f t="shared" si="0"/>
        <v/>
      </c>
      <c r="AD34" s="190" t="str">
        <f t="shared" si="2"/>
        <v/>
      </c>
    </row>
    <row r="35" spans="2:58" ht="24" customHeight="1" x14ac:dyDescent="0.15">
      <c r="B35" s="846" t="s">
        <v>194</v>
      </c>
      <c r="C35" s="847"/>
      <c r="D35" s="847"/>
      <c r="E35" s="848"/>
      <c r="F35" s="253"/>
      <c r="G35" s="253"/>
      <c r="H35" s="253"/>
      <c r="I35" s="253"/>
      <c r="J35" s="253"/>
      <c r="K35" s="253"/>
      <c r="L35" s="253"/>
      <c r="M35" s="253"/>
      <c r="N35" s="253"/>
      <c r="O35" s="253"/>
      <c r="P35" s="253"/>
      <c r="Q35" s="259" t="str">
        <f>IF(AND(Q78="",Q120="",Q162=""),"",ROUNDDOWN(SUM(Q78,Q120,Q162)/LEFT($P$2,1),0))</f>
        <v/>
      </c>
      <c r="R35" s="253"/>
      <c r="S35" s="827"/>
      <c r="T35" s="828"/>
      <c r="U35" s="827"/>
      <c r="V35" s="828"/>
      <c r="W35" s="253"/>
      <c r="X35" s="827"/>
      <c r="Y35" s="828"/>
      <c r="Z35" s="827"/>
      <c r="AA35" s="828"/>
      <c r="AB35" s="254"/>
      <c r="AC35" s="260" t="str">
        <f t="shared" si="0"/>
        <v/>
      </c>
      <c r="AD35" s="190" t="str">
        <f t="shared" si="2"/>
        <v/>
      </c>
    </row>
    <row r="36" spans="2:58" ht="24" customHeight="1" thickBot="1" x14ac:dyDescent="0.2">
      <c r="B36" s="846" t="s">
        <v>195</v>
      </c>
      <c r="C36" s="847"/>
      <c r="D36" s="847"/>
      <c r="E36" s="848"/>
      <c r="F36" s="258" t="str">
        <f>IF(AND(F79="",F121="",F163=""),"",ROUNDDOWN(SUM(F79,F121,F163)/LEFT($P$2,1),0))</f>
        <v/>
      </c>
      <c r="G36" s="255"/>
      <c r="H36" s="258" t="str">
        <f>IF(AND(H79="",H121="",H163=""),"",ROUNDDOWN(SUM(H79,H121,H163)/LEFT($P$2,1),0))</f>
        <v/>
      </c>
      <c r="I36" s="255"/>
      <c r="J36" s="2"/>
      <c r="K36" s="2"/>
      <c r="L36" s="2"/>
      <c r="M36" s="2"/>
      <c r="N36" s="2"/>
      <c r="O36" s="2"/>
      <c r="P36" s="2"/>
      <c r="Q36" s="2"/>
      <c r="R36" s="2"/>
      <c r="S36" s="827"/>
      <c r="T36" s="828"/>
      <c r="U36" s="827"/>
      <c r="V36" s="828"/>
      <c r="W36" s="2"/>
      <c r="X36" s="827"/>
      <c r="Y36" s="828"/>
      <c r="Z36" s="827"/>
      <c r="AA36" s="828"/>
      <c r="AB36" s="252"/>
      <c r="AC36" s="260" t="str">
        <f t="shared" si="0"/>
        <v/>
      </c>
      <c r="AD36" s="190" t="str">
        <f t="shared" si="2"/>
        <v/>
      </c>
    </row>
    <row r="37" spans="2:58" ht="21.75" customHeight="1" thickTop="1" thickBot="1" x14ac:dyDescent="0.2">
      <c r="B37" s="843" t="s">
        <v>156</v>
      </c>
      <c r="C37" s="844"/>
      <c r="D37" s="844"/>
      <c r="E37" s="845"/>
      <c r="F37" s="191" t="str">
        <f>IF(COUNT(F8:F36)=0,"",SUM(F8:F36))</f>
        <v/>
      </c>
      <c r="G37" s="191" t="str">
        <f t="shared" ref="G37:AC37" si="3">IF(COUNT(G8:G36)=0,"",SUM(G8:G36))</f>
        <v/>
      </c>
      <c r="H37" s="191" t="str">
        <f t="shared" si="3"/>
        <v/>
      </c>
      <c r="I37" s="191" t="str">
        <f t="shared" si="3"/>
        <v/>
      </c>
      <c r="J37" s="191" t="str">
        <f t="shared" si="3"/>
        <v/>
      </c>
      <c r="K37" s="191" t="str">
        <f t="shared" si="3"/>
        <v/>
      </c>
      <c r="L37" s="191" t="str">
        <f t="shared" si="3"/>
        <v/>
      </c>
      <c r="M37" s="191" t="str">
        <f t="shared" si="3"/>
        <v/>
      </c>
      <c r="N37" s="191" t="str">
        <f t="shared" si="3"/>
        <v/>
      </c>
      <c r="O37" s="191" t="str">
        <f t="shared" si="3"/>
        <v/>
      </c>
      <c r="P37" s="191" t="str">
        <f t="shared" si="3"/>
        <v/>
      </c>
      <c r="Q37" s="191" t="str">
        <f t="shared" si="3"/>
        <v/>
      </c>
      <c r="R37" s="191" t="str">
        <f t="shared" si="3"/>
        <v/>
      </c>
      <c r="S37" s="825" t="str">
        <f t="shared" si="3"/>
        <v/>
      </c>
      <c r="T37" s="826" t="str">
        <f t="shared" si="3"/>
        <v/>
      </c>
      <c r="U37" s="825" t="str">
        <f t="shared" si="3"/>
        <v/>
      </c>
      <c r="V37" s="826" t="str">
        <f t="shared" si="3"/>
        <v/>
      </c>
      <c r="W37" s="191" t="str">
        <f t="shared" si="3"/>
        <v/>
      </c>
      <c r="X37" s="825" t="str">
        <f t="shared" si="3"/>
        <v/>
      </c>
      <c r="Y37" s="826" t="str">
        <f t="shared" si="3"/>
        <v/>
      </c>
      <c r="Z37" s="825" t="str">
        <f t="shared" si="3"/>
        <v/>
      </c>
      <c r="AA37" s="826" t="str">
        <f t="shared" si="3"/>
        <v/>
      </c>
      <c r="AB37" s="191" t="str">
        <f t="shared" si="3"/>
        <v/>
      </c>
      <c r="AC37" s="192" t="str">
        <f t="shared" si="3"/>
        <v/>
      </c>
      <c r="AD37" s="193"/>
    </row>
    <row r="38" spans="2:58" ht="15.95" customHeight="1" x14ac:dyDescent="0.15">
      <c r="B38" s="194" t="s">
        <v>157</v>
      </c>
      <c r="C38" s="171"/>
      <c r="D38" s="171"/>
      <c r="E38" s="171"/>
    </row>
    <row r="39" spans="2:58" ht="13.5" customHeight="1" x14ac:dyDescent="0.15">
      <c r="B39" s="172" t="s">
        <v>158</v>
      </c>
      <c r="C39" s="171"/>
      <c r="D39" s="171"/>
      <c r="E39" s="171"/>
    </row>
    <row r="40" spans="2:58" ht="13.5" hidden="1" customHeight="1" x14ac:dyDescent="0.15">
      <c r="B40" s="172" t="s">
        <v>159</v>
      </c>
      <c r="C40" s="171"/>
      <c r="D40" s="171"/>
      <c r="E40" s="171"/>
    </row>
    <row r="41" spans="2:58" ht="13.5" customHeight="1" x14ac:dyDescent="0.15">
      <c r="B41" s="172" t="s">
        <v>160</v>
      </c>
      <c r="C41" s="171"/>
      <c r="D41" s="171"/>
      <c r="E41" s="171"/>
    </row>
    <row r="42" spans="2:58" ht="13.5" customHeight="1" x14ac:dyDescent="0.15">
      <c r="B42" s="172" t="s">
        <v>161</v>
      </c>
      <c r="C42" s="171"/>
      <c r="D42" s="171"/>
      <c r="E42" s="171"/>
    </row>
    <row r="43" spans="2:58" ht="9" customHeight="1" x14ac:dyDescent="0.15"/>
    <row r="45" spans="2:58" ht="19.5" customHeight="1" x14ac:dyDescent="0.15">
      <c r="B45" s="172" t="s">
        <v>162</v>
      </c>
      <c r="C45" s="172"/>
      <c r="D45" s="172"/>
      <c r="E45" s="172"/>
      <c r="F45" s="195"/>
      <c r="G45" s="195"/>
      <c r="H45" s="195"/>
      <c r="I45" s="195"/>
      <c r="J45" s="195"/>
      <c r="K45" s="195"/>
      <c r="L45" s="832" t="s">
        <v>163</v>
      </c>
      <c r="M45" s="832"/>
      <c r="N45" s="832"/>
      <c r="O45" s="832"/>
      <c r="P45" s="832"/>
      <c r="Q45" s="832"/>
      <c r="R45" s="832"/>
      <c r="S45" s="195"/>
      <c r="T45" s="195"/>
      <c r="U45" s="195"/>
      <c r="V45" s="195"/>
      <c r="W45" s="195"/>
      <c r="X45" s="195"/>
      <c r="Y45" s="195"/>
      <c r="Z45" s="195"/>
      <c r="AA45" s="195"/>
      <c r="AB45" s="195"/>
      <c r="AC45" s="195"/>
      <c r="AD45" s="176"/>
    </row>
    <row r="46" spans="2:58" s="172" customFormat="1" ht="20.25" customHeight="1" thickBot="1" x14ac:dyDescent="0.2">
      <c r="B46" s="170"/>
      <c r="C46" s="170"/>
      <c r="D46" s="170"/>
      <c r="E46" s="170"/>
      <c r="F46" s="171"/>
      <c r="G46" s="171"/>
      <c r="H46" s="171"/>
      <c r="I46" s="171"/>
      <c r="J46" s="171"/>
      <c r="K46" s="171"/>
      <c r="L46" s="171"/>
      <c r="M46" s="171"/>
      <c r="N46" s="171"/>
      <c r="O46" s="171"/>
      <c r="P46" s="171"/>
      <c r="Q46" s="171"/>
      <c r="R46" s="196" t="s">
        <v>204</v>
      </c>
      <c r="S46" s="3"/>
      <c r="T46" s="242" t="s">
        <v>238</v>
      </c>
      <c r="U46" s="3"/>
      <c r="V46" s="243" t="s">
        <v>217</v>
      </c>
      <c r="W46" s="197" t="s">
        <v>205</v>
      </c>
      <c r="X46" s="3"/>
      <c r="Y46" s="242" t="s">
        <v>238</v>
      </c>
      <c r="Z46" s="3"/>
      <c r="AA46" s="243" t="s">
        <v>217</v>
      </c>
      <c r="AB46" s="829" t="s">
        <v>131</v>
      </c>
      <c r="AC46" s="829"/>
      <c r="AD46" s="829"/>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row>
    <row r="47" spans="2:58" s="172" customFormat="1" ht="18" customHeight="1" x14ac:dyDescent="0.15">
      <c r="B47" s="178"/>
      <c r="C47" s="179"/>
      <c r="D47" s="861" t="s">
        <v>171</v>
      </c>
      <c r="E47" s="862"/>
      <c r="F47" s="180">
        <v>1</v>
      </c>
      <c r="G47" s="181">
        <v>2</v>
      </c>
      <c r="H47" s="181">
        <v>3</v>
      </c>
      <c r="I47" s="180">
        <v>4</v>
      </c>
      <c r="J47" s="180">
        <v>5</v>
      </c>
      <c r="K47" s="180">
        <v>6</v>
      </c>
      <c r="L47" s="180">
        <v>7</v>
      </c>
      <c r="M47" s="180">
        <v>8</v>
      </c>
      <c r="N47" s="180">
        <v>9</v>
      </c>
      <c r="O47" s="180">
        <v>10</v>
      </c>
      <c r="P47" s="180">
        <v>11</v>
      </c>
      <c r="Q47" s="180">
        <v>12</v>
      </c>
      <c r="R47" s="180">
        <v>13</v>
      </c>
      <c r="S47" s="840">
        <v>14</v>
      </c>
      <c r="T47" s="841"/>
      <c r="U47" s="840">
        <v>15</v>
      </c>
      <c r="V47" s="841"/>
      <c r="W47" s="180">
        <v>16</v>
      </c>
      <c r="X47" s="840">
        <v>17</v>
      </c>
      <c r="Y47" s="841"/>
      <c r="Z47" s="840">
        <v>18</v>
      </c>
      <c r="AA47" s="841"/>
      <c r="AB47" s="182">
        <v>20</v>
      </c>
      <c r="AC47" s="830" t="s">
        <v>132</v>
      </c>
      <c r="AD47" s="183"/>
      <c r="AG47" s="875" t="s">
        <v>338</v>
      </c>
      <c r="AH47" s="875"/>
      <c r="AI47" s="875"/>
      <c r="AJ47" s="875"/>
      <c r="AK47" s="875"/>
      <c r="AL47" s="875"/>
      <c r="AM47" s="875"/>
      <c r="AN47" s="211"/>
      <c r="AO47" s="211"/>
      <c r="AP47" s="211"/>
      <c r="AQ47" s="211"/>
      <c r="AR47" s="211"/>
      <c r="AS47" s="211"/>
      <c r="AT47" s="211"/>
      <c r="AU47" s="211"/>
      <c r="AV47" s="211"/>
      <c r="AW47" s="211"/>
      <c r="AX47" s="211"/>
      <c r="AY47" s="211"/>
      <c r="AZ47" s="211"/>
      <c r="BA47" s="211"/>
      <c r="BB47" s="211"/>
      <c r="BC47" s="211"/>
      <c r="BD47" s="211"/>
      <c r="BE47" s="211"/>
      <c r="BF47" s="211"/>
    </row>
    <row r="48" spans="2:58" ht="18" customHeight="1" thickBot="1" x14ac:dyDescent="0.2">
      <c r="B48" s="184"/>
      <c r="C48" s="185"/>
      <c r="D48" s="863"/>
      <c r="E48" s="864"/>
      <c r="F48" s="833" t="s">
        <v>133</v>
      </c>
      <c r="G48" s="833" t="s">
        <v>134</v>
      </c>
      <c r="H48" s="833" t="s">
        <v>135</v>
      </c>
      <c r="I48" s="833" t="s">
        <v>136</v>
      </c>
      <c r="J48" s="833" t="s">
        <v>164</v>
      </c>
      <c r="K48" s="833" t="s">
        <v>137</v>
      </c>
      <c r="L48" s="853" t="s">
        <v>138</v>
      </c>
      <c r="M48" s="833" t="s">
        <v>139</v>
      </c>
      <c r="N48" s="833" t="s">
        <v>140</v>
      </c>
      <c r="O48" s="833" t="s">
        <v>141</v>
      </c>
      <c r="P48" s="833" t="s">
        <v>142</v>
      </c>
      <c r="Q48" s="833" t="s">
        <v>143</v>
      </c>
      <c r="R48" s="833" t="s">
        <v>144</v>
      </c>
      <c r="S48" s="835" t="s">
        <v>145</v>
      </c>
      <c r="T48" s="836"/>
      <c r="U48" s="835" t="s">
        <v>146</v>
      </c>
      <c r="V48" s="836"/>
      <c r="W48" s="833" t="s">
        <v>147</v>
      </c>
      <c r="X48" s="835" t="s">
        <v>148</v>
      </c>
      <c r="Y48" s="836"/>
      <c r="Z48" s="835" t="s">
        <v>149</v>
      </c>
      <c r="AA48" s="836"/>
      <c r="AB48" s="833" t="s">
        <v>150</v>
      </c>
      <c r="AC48" s="831"/>
      <c r="AD48" s="839" t="s">
        <v>151</v>
      </c>
      <c r="AG48" s="876"/>
      <c r="AH48" s="876"/>
      <c r="AI48" s="876"/>
      <c r="AJ48" s="876"/>
      <c r="AK48" s="876"/>
      <c r="AL48" s="876"/>
      <c r="AM48" s="876"/>
    </row>
    <row r="49" spans="2:54" ht="18" customHeight="1" thickBot="1" x14ac:dyDescent="0.2">
      <c r="B49" s="857" t="s">
        <v>152</v>
      </c>
      <c r="C49" s="858"/>
      <c r="D49" s="186"/>
      <c r="E49" s="187"/>
      <c r="F49" s="833"/>
      <c r="G49" s="833"/>
      <c r="H49" s="833"/>
      <c r="I49" s="833"/>
      <c r="J49" s="833"/>
      <c r="K49" s="833"/>
      <c r="L49" s="853"/>
      <c r="M49" s="833"/>
      <c r="N49" s="833"/>
      <c r="O49" s="833"/>
      <c r="P49" s="833"/>
      <c r="Q49" s="833"/>
      <c r="R49" s="833"/>
      <c r="S49" s="835"/>
      <c r="T49" s="836"/>
      <c r="U49" s="835"/>
      <c r="V49" s="836"/>
      <c r="W49" s="833"/>
      <c r="X49" s="835"/>
      <c r="Y49" s="836"/>
      <c r="Z49" s="835"/>
      <c r="AA49" s="836"/>
      <c r="AB49" s="833"/>
      <c r="AC49" s="831"/>
      <c r="AD49" s="839"/>
      <c r="AG49" s="212" t="s">
        <v>337</v>
      </c>
      <c r="AH49" s="213">
        <v>1</v>
      </c>
      <c r="AI49" s="214">
        <v>2</v>
      </c>
      <c r="AJ49" s="214">
        <v>3</v>
      </c>
      <c r="AK49" s="213">
        <v>4</v>
      </c>
      <c r="AL49" s="213">
        <v>5</v>
      </c>
      <c r="AM49" s="213">
        <v>6</v>
      </c>
      <c r="AN49" s="213">
        <v>7</v>
      </c>
      <c r="AO49" s="213">
        <v>8</v>
      </c>
      <c r="AP49" s="213">
        <v>9</v>
      </c>
      <c r="AQ49" s="213">
        <v>10</v>
      </c>
      <c r="AR49" s="213">
        <v>11</v>
      </c>
      <c r="AS49" s="213">
        <v>12</v>
      </c>
      <c r="AT49" s="213">
        <v>13</v>
      </c>
      <c r="AU49" s="215">
        <v>14</v>
      </c>
      <c r="AV49" s="215">
        <v>15</v>
      </c>
      <c r="AW49" s="213">
        <v>16</v>
      </c>
      <c r="AX49" s="215">
        <v>17</v>
      </c>
      <c r="AY49" s="215">
        <v>18</v>
      </c>
      <c r="AZ49" s="216">
        <v>20</v>
      </c>
      <c r="BA49" s="217"/>
      <c r="BB49" s="218"/>
    </row>
    <row r="50" spans="2:54" ht="18" customHeight="1" x14ac:dyDescent="0.15">
      <c r="B50" s="855" t="s">
        <v>153</v>
      </c>
      <c r="C50" s="856"/>
      <c r="D50" s="856"/>
      <c r="E50" s="189"/>
      <c r="F50" s="834"/>
      <c r="G50" s="834"/>
      <c r="H50" s="834"/>
      <c r="I50" s="834"/>
      <c r="J50" s="834"/>
      <c r="K50" s="834"/>
      <c r="L50" s="854"/>
      <c r="M50" s="834"/>
      <c r="N50" s="834"/>
      <c r="O50" s="834"/>
      <c r="P50" s="834"/>
      <c r="Q50" s="834"/>
      <c r="R50" s="834"/>
      <c r="S50" s="837"/>
      <c r="T50" s="838"/>
      <c r="U50" s="837"/>
      <c r="V50" s="838"/>
      <c r="W50" s="834"/>
      <c r="X50" s="837"/>
      <c r="Y50" s="838"/>
      <c r="Z50" s="837"/>
      <c r="AA50" s="838"/>
      <c r="AB50" s="834"/>
      <c r="AC50" s="831"/>
      <c r="AD50" s="839"/>
      <c r="AG50" s="219" t="s">
        <v>153</v>
      </c>
      <c r="AH50" s="220" t="s">
        <v>276</v>
      </c>
      <c r="AI50" s="220" t="s">
        <v>180</v>
      </c>
      <c r="AJ50" s="220" t="s">
        <v>135</v>
      </c>
      <c r="AK50" s="220" t="s">
        <v>277</v>
      </c>
      <c r="AL50" s="220" t="s">
        <v>278</v>
      </c>
      <c r="AM50" s="220" t="s">
        <v>279</v>
      </c>
      <c r="AN50" s="221" t="s">
        <v>280</v>
      </c>
      <c r="AO50" s="220" t="s">
        <v>281</v>
      </c>
      <c r="AP50" s="220" t="s">
        <v>140</v>
      </c>
      <c r="AQ50" s="220" t="s">
        <v>282</v>
      </c>
      <c r="AR50" s="220" t="s">
        <v>283</v>
      </c>
      <c r="AS50" s="220" t="s">
        <v>194</v>
      </c>
      <c r="AT50" s="220" t="s">
        <v>275</v>
      </c>
      <c r="AU50" s="222" t="s">
        <v>284</v>
      </c>
      <c r="AV50" s="222" t="s">
        <v>285</v>
      </c>
      <c r="AW50" s="220" t="s">
        <v>189</v>
      </c>
      <c r="AX50" s="222" t="s">
        <v>190</v>
      </c>
      <c r="AY50" s="222" t="s">
        <v>286</v>
      </c>
      <c r="AZ50" s="220" t="s">
        <v>192</v>
      </c>
      <c r="BA50" s="223" t="s">
        <v>132</v>
      </c>
      <c r="BB50" s="224" t="s">
        <v>151</v>
      </c>
    </row>
    <row r="51" spans="2:54" ht="24" customHeight="1" x14ac:dyDescent="0.15">
      <c r="B51" s="859" t="s">
        <v>196</v>
      </c>
      <c r="C51" s="860"/>
      <c r="D51" s="860"/>
      <c r="E51" s="860"/>
      <c r="F51" s="205"/>
      <c r="G51" s="244"/>
      <c r="H51" s="244"/>
      <c r="I51" s="244"/>
      <c r="J51" s="244"/>
      <c r="K51" s="244"/>
      <c r="L51" s="205"/>
      <c r="M51" s="244"/>
      <c r="N51" s="244"/>
      <c r="O51" s="205"/>
      <c r="P51" s="205"/>
      <c r="Q51" s="244"/>
      <c r="R51" s="244"/>
      <c r="S51" s="869"/>
      <c r="T51" s="870"/>
      <c r="U51" s="869"/>
      <c r="V51" s="870"/>
      <c r="W51" s="244"/>
      <c r="X51" s="869"/>
      <c r="Y51" s="870"/>
      <c r="Z51" s="871"/>
      <c r="AA51" s="872"/>
      <c r="AB51" s="245"/>
      <c r="AC51" s="207"/>
      <c r="AD51" s="190" t="str">
        <f t="shared" ref="AD51:AD79" si="4">IF(COUNT(F51:AC51)=0,"",SUM(F51:AC51))</f>
        <v/>
      </c>
      <c r="AG51" s="225" t="s">
        <v>196</v>
      </c>
      <c r="AH51" s="226" t="str">
        <f>IF(F51=SUMIFS('様式1-3'!$AD:$AD,'様式1-3'!$Z:$Z,AH$50,'様式1-3'!$AA:$AA,$AG51),"OK","不一致")</f>
        <v>OK</v>
      </c>
      <c r="AI51" s="198"/>
      <c r="AJ51" s="198"/>
      <c r="AK51" s="198"/>
      <c r="AL51" s="198"/>
      <c r="AM51" s="198"/>
      <c r="AN51" s="226" t="str">
        <f>IF(L51=SUMIFS('様式1-3'!$AD:$AD,'様式1-3'!$Z:$Z,AN$50,'様式1-3'!$AA:$AA,$AG51),"OK","不一致")</f>
        <v>OK</v>
      </c>
      <c r="AO51" s="198"/>
      <c r="AP51" s="198"/>
      <c r="AQ51" s="226" t="str">
        <f>IF(O51=SUMIFS('様式1-3'!$AD:$AD,'様式1-3'!$Z:$Z,AQ$50,'様式1-3'!$AA:$AA,$AG51),"OK","不一致")</f>
        <v>OK</v>
      </c>
      <c r="AR51" s="226" t="str">
        <f>IF(P51=SUMIFS('様式1-3'!$AD:$AD,'様式1-3'!$Z:$Z,AR$50,'様式1-3'!$AA:$AA,$AG51),"OK","不一致")</f>
        <v>OK</v>
      </c>
      <c r="AS51" s="198"/>
      <c r="AT51" s="198"/>
      <c r="AU51" s="198"/>
      <c r="AV51" s="198"/>
      <c r="AW51" s="198"/>
      <c r="AX51" s="198"/>
      <c r="AY51" s="227" t="str">
        <f>IF(Z51=SUMIFS('様式1-3'!$AD:$AD,'様式1-3'!$Z:$Z,AY$50,'様式1-3'!$AA:$AA,$AG51),"OK","不一致")</f>
        <v>OK</v>
      </c>
      <c r="AZ51" s="198"/>
      <c r="BA51" s="228" t="str">
        <f>IF(AC51=SUMIFS('様式1-3'!$AD:$AD,'様式1-3'!$Z:$Z,BA$50,'様式1-3'!$AA:$AA,$AG51),"","入力有")</f>
        <v/>
      </c>
      <c r="BB51" s="229">
        <f t="shared" ref="BB51:BB63" si="5">SUM(AH51:BA51)</f>
        <v>0</v>
      </c>
    </row>
    <row r="52" spans="2:54" ht="24" customHeight="1" x14ac:dyDescent="0.15">
      <c r="B52" s="865" t="s">
        <v>197</v>
      </c>
      <c r="C52" s="866"/>
      <c r="D52" s="866"/>
      <c r="E52" s="867"/>
      <c r="F52" s="1"/>
      <c r="G52" s="1"/>
      <c r="H52" s="206"/>
      <c r="I52" s="1"/>
      <c r="J52" s="1"/>
      <c r="K52" s="1"/>
      <c r="L52" s="1"/>
      <c r="M52" s="1"/>
      <c r="N52" s="1"/>
      <c r="O52" s="1"/>
      <c r="P52" s="1"/>
      <c r="Q52" s="1"/>
      <c r="R52" s="1"/>
      <c r="S52" s="869"/>
      <c r="T52" s="870"/>
      <c r="U52" s="869"/>
      <c r="V52" s="870"/>
      <c r="W52" s="1"/>
      <c r="X52" s="869"/>
      <c r="Y52" s="870"/>
      <c r="Z52" s="869"/>
      <c r="AA52" s="870"/>
      <c r="AB52" s="246"/>
      <c r="AC52" s="207"/>
      <c r="AD52" s="190" t="str">
        <f t="shared" si="4"/>
        <v/>
      </c>
      <c r="AG52" s="230" t="s">
        <v>197</v>
      </c>
      <c r="AH52" s="198"/>
      <c r="AI52" s="198"/>
      <c r="AJ52" s="226" t="str">
        <f>IF(H52=SUMIFS('様式1-3'!$AD:$AD,'様式1-3'!$Z:$Z,AJ$50,'様式1-3'!$AA:$AA,$AG52),"OK","不一致")</f>
        <v>OK</v>
      </c>
      <c r="AK52" s="198"/>
      <c r="AL52" s="198"/>
      <c r="AM52" s="198"/>
      <c r="AN52" s="198"/>
      <c r="AO52" s="198"/>
      <c r="AP52" s="198"/>
      <c r="AQ52" s="198"/>
      <c r="AR52" s="198"/>
      <c r="AS52" s="198"/>
      <c r="AT52" s="198"/>
      <c r="AU52" s="198"/>
      <c r="AV52" s="198"/>
      <c r="AW52" s="198"/>
      <c r="AX52" s="198"/>
      <c r="AY52" s="198"/>
      <c r="AZ52" s="198"/>
      <c r="BA52" s="231" t="str">
        <f>IF(AC52=SUMIFS('様式1-3'!$AD:$AD,'様式1-3'!$Z:$Z,BA$50,'様式1-3'!$AA:$AA,$AG52),"","入力有")</f>
        <v/>
      </c>
      <c r="BB52" s="232">
        <f t="shared" si="5"/>
        <v>0</v>
      </c>
    </row>
    <row r="53" spans="2:54" ht="24" customHeight="1" x14ac:dyDescent="0.15">
      <c r="B53" s="846" t="s">
        <v>154</v>
      </c>
      <c r="C53" s="847"/>
      <c r="D53" s="847"/>
      <c r="E53" s="848"/>
      <c r="F53" s="1"/>
      <c r="G53" s="1"/>
      <c r="H53" s="206"/>
      <c r="I53" s="1"/>
      <c r="J53" s="1"/>
      <c r="K53" s="1"/>
      <c r="L53" s="1"/>
      <c r="M53" s="1"/>
      <c r="N53" s="1"/>
      <c r="O53" s="1"/>
      <c r="P53" s="1"/>
      <c r="Q53" s="1"/>
      <c r="R53" s="1"/>
      <c r="S53" s="869"/>
      <c r="T53" s="870"/>
      <c r="U53" s="869"/>
      <c r="V53" s="870"/>
      <c r="W53" s="1"/>
      <c r="X53" s="869"/>
      <c r="Y53" s="870"/>
      <c r="Z53" s="869"/>
      <c r="AA53" s="870"/>
      <c r="AB53" s="246"/>
      <c r="AC53" s="207"/>
      <c r="AD53" s="190" t="str">
        <f t="shared" si="4"/>
        <v/>
      </c>
      <c r="AG53" s="230" t="s">
        <v>154</v>
      </c>
      <c r="AH53" s="198"/>
      <c r="AI53" s="198"/>
      <c r="AJ53" s="226" t="str">
        <f>IF(H53=SUMIFS('様式1-3'!$AD:$AD,'様式1-3'!$Z:$Z,AJ$50,'様式1-3'!$AA:$AA,$AG53),"OK","不一致")</f>
        <v>OK</v>
      </c>
      <c r="AK53" s="198"/>
      <c r="AL53" s="198"/>
      <c r="AM53" s="198"/>
      <c r="AN53" s="198"/>
      <c r="AO53" s="198"/>
      <c r="AP53" s="198"/>
      <c r="AQ53" s="198"/>
      <c r="AR53" s="198"/>
      <c r="AS53" s="198"/>
      <c r="AT53" s="198"/>
      <c r="AU53" s="198"/>
      <c r="AV53" s="198"/>
      <c r="AW53" s="198"/>
      <c r="AX53" s="198"/>
      <c r="AY53" s="198"/>
      <c r="AZ53" s="198"/>
      <c r="BA53" s="231" t="str">
        <f>IF(AC53=SUMIFS('様式1-3'!$AD:$AD,'様式1-3'!$Z:$Z,BA$50,'様式1-3'!$AA:$AA,$AG53),"","入力有")</f>
        <v/>
      </c>
      <c r="BB53" s="232">
        <f t="shared" si="5"/>
        <v>0</v>
      </c>
    </row>
    <row r="54" spans="2:54" ht="24" customHeight="1" x14ac:dyDescent="0.15">
      <c r="B54" s="846" t="s">
        <v>155</v>
      </c>
      <c r="C54" s="847"/>
      <c r="D54" s="847"/>
      <c r="E54" s="848"/>
      <c r="F54" s="1"/>
      <c r="G54" s="1"/>
      <c r="H54" s="206"/>
      <c r="I54" s="1"/>
      <c r="J54" s="1"/>
      <c r="K54" s="1"/>
      <c r="L54" s="1"/>
      <c r="M54" s="1"/>
      <c r="N54" s="1"/>
      <c r="O54" s="1"/>
      <c r="P54" s="1"/>
      <c r="Q54" s="1"/>
      <c r="R54" s="1"/>
      <c r="S54" s="869"/>
      <c r="T54" s="870"/>
      <c r="U54" s="869"/>
      <c r="V54" s="870"/>
      <c r="W54" s="1"/>
      <c r="X54" s="869"/>
      <c r="Y54" s="870"/>
      <c r="Z54" s="869"/>
      <c r="AA54" s="870"/>
      <c r="AB54" s="246"/>
      <c r="AC54" s="207"/>
      <c r="AD54" s="190" t="str">
        <f t="shared" si="4"/>
        <v/>
      </c>
      <c r="AG54" s="230" t="s">
        <v>155</v>
      </c>
      <c r="AH54" s="198"/>
      <c r="AI54" s="198"/>
      <c r="AJ54" s="226" t="str">
        <f>IF(H54=SUMIFS('様式1-3'!$AD:$AD,'様式1-3'!$Z:$Z,AJ$50,'様式1-3'!$AA:$AA,$AG54),"OK","不一致")</f>
        <v>OK</v>
      </c>
      <c r="AK54" s="198"/>
      <c r="AL54" s="198"/>
      <c r="AM54" s="198"/>
      <c r="AN54" s="198"/>
      <c r="AO54" s="198"/>
      <c r="AP54" s="198"/>
      <c r="AQ54" s="198"/>
      <c r="AR54" s="198"/>
      <c r="AS54" s="198"/>
      <c r="AT54" s="198"/>
      <c r="AU54" s="198"/>
      <c r="AV54" s="198"/>
      <c r="AW54" s="198"/>
      <c r="AX54" s="198"/>
      <c r="AY54" s="198"/>
      <c r="AZ54" s="198"/>
      <c r="BA54" s="231" t="str">
        <f>IF(AC54=SUMIFS('様式1-3'!$AD:$AD,'様式1-3'!$Z:$Z,BA$50,'様式1-3'!$AA:$AA,$AG54),"","入力有")</f>
        <v/>
      </c>
      <c r="BB54" s="232">
        <f t="shared" si="5"/>
        <v>0</v>
      </c>
    </row>
    <row r="55" spans="2:54" ht="24" customHeight="1" x14ac:dyDescent="0.15">
      <c r="B55" s="846" t="s">
        <v>172</v>
      </c>
      <c r="C55" s="847"/>
      <c r="D55" s="847"/>
      <c r="E55" s="848"/>
      <c r="F55" s="206"/>
      <c r="G55" s="1"/>
      <c r="H55" s="206"/>
      <c r="I55" s="1"/>
      <c r="J55" s="1"/>
      <c r="K55" s="206"/>
      <c r="L55" s="206"/>
      <c r="M55" s="1"/>
      <c r="N55" s="1"/>
      <c r="O55" s="206"/>
      <c r="P55" s="1"/>
      <c r="Q55" s="1"/>
      <c r="R55" s="1"/>
      <c r="S55" s="869"/>
      <c r="T55" s="870"/>
      <c r="U55" s="869"/>
      <c r="V55" s="870"/>
      <c r="W55" s="1"/>
      <c r="X55" s="869"/>
      <c r="Y55" s="870"/>
      <c r="Z55" s="871"/>
      <c r="AA55" s="872"/>
      <c r="AB55" s="246"/>
      <c r="AC55" s="207"/>
      <c r="AD55" s="190" t="str">
        <f t="shared" si="4"/>
        <v/>
      </c>
      <c r="AG55" s="230" t="s">
        <v>172</v>
      </c>
      <c r="AH55" s="226" t="str">
        <f>IF(F55=SUMIFS('様式1-3'!$AD:$AD,'様式1-3'!$Z:$Z,AH$50,'様式1-3'!$AA:$AA,$AG55),"OK","不一致")</f>
        <v>OK</v>
      </c>
      <c r="AI55" s="198"/>
      <c r="AJ55" s="226" t="str">
        <f>IF(H55=SUMIFS('様式1-3'!$AD:$AD,'様式1-3'!$Z:$Z,AJ$50,'様式1-3'!$AA:$AA,$AG55),"OK","不一致")</f>
        <v>OK</v>
      </c>
      <c r="AK55" s="198"/>
      <c r="AL55" s="198"/>
      <c r="AM55" s="226" t="str">
        <f>IF(K55=SUMIFS('様式1-3'!$AD:$AD,'様式1-3'!$Z:$Z,AM$50,'様式1-3'!$AA:$AA,$AG55),"OK","不一致")</f>
        <v>OK</v>
      </c>
      <c r="AN55" s="226" t="str">
        <f>IF(L55=SUMIFS('様式1-3'!$AD:$AD,'様式1-3'!$Z:$Z,AN$50,'様式1-3'!$AA:$AA,$AG55),"OK","不一致")</f>
        <v>OK</v>
      </c>
      <c r="AO55" s="198"/>
      <c r="AP55" s="198"/>
      <c r="AQ55" s="226" t="str">
        <f>IF(O55=SUMIFS('様式1-3'!$AD:$AD,'様式1-3'!$Z:$Z,AQ$50,'様式1-3'!$AA:$AA,$AG55),"OK","不一致")</f>
        <v>OK</v>
      </c>
      <c r="AR55" s="198"/>
      <c r="AS55" s="198"/>
      <c r="AT55" s="198"/>
      <c r="AU55" s="198"/>
      <c r="AV55" s="198"/>
      <c r="AW55" s="198"/>
      <c r="AX55" s="198"/>
      <c r="AY55" s="227" t="str">
        <f>IF(Z55=SUMIFS('様式1-3'!$AD:$AD,'様式1-3'!$Z:$Z,AY$50,'様式1-3'!$AA:$AA,$AG55),"OK","不一致")</f>
        <v>OK</v>
      </c>
      <c r="AZ55" s="198"/>
      <c r="BA55" s="231" t="str">
        <f>IF(AC55=SUMIFS('様式1-3'!$AD:$AD,'様式1-3'!$Z:$Z,BA$50,'様式1-3'!$AA:$AA,$AG55),"","入力有")</f>
        <v/>
      </c>
      <c r="BB55" s="232">
        <f t="shared" si="5"/>
        <v>0</v>
      </c>
    </row>
    <row r="56" spans="2:54" ht="24" customHeight="1" x14ac:dyDescent="0.15">
      <c r="B56" s="846" t="s">
        <v>173</v>
      </c>
      <c r="C56" s="847"/>
      <c r="D56" s="847"/>
      <c r="E56" s="848"/>
      <c r="F56" s="206"/>
      <c r="G56" s="1"/>
      <c r="H56" s="206"/>
      <c r="I56" s="1"/>
      <c r="J56" s="1"/>
      <c r="K56" s="1"/>
      <c r="L56" s="1"/>
      <c r="M56" s="1"/>
      <c r="N56" s="1"/>
      <c r="O56" s="1"/>
      <c r="P56" s="1"/>
      <c r="Q56" s="1"/>
      <c r="R56" s="1"/>
      <c r="S56" s="869"/>
      <c r="T56" s="870"/>
      <c r="U56" s="869"/>
      <c r="V56" s="870"/>
      <c r="W56" s="1"/>
      <c r="X56" s="869"/>
      <c r="Y56" s="870"/>
      <c r="Z56" s="869"/>
      <c r="AA56" s="870"/>
      <c r="AB56" s="246"/>
      <c r="AC56" s="207"/>
      <c r="AD56" s="190" t="str">
        <f t="shared" si="4"/>
        <v/>
      </c>
      <c r="AG56" s="230" t="s">
        <v>173</v>
      </c>
      <c r="AH56" s="226" t="str">
        <f>IF(F56=SUMIFS('様式1-3'!$AD:$AD,'様式1-3'!$Z:$Z,AH$50,'様式1-3'!$AA:$AA,$AG56),"OK","不一致")</f>
        <v>OK</v>
      </c>
      <c r="AI56" s="198"/>
      <c r="AJ56" s="226" t="str">
        <f>IF(H56=SUMIFS('様式1-3'!$AD:$AD,'様式1-3'!$Z:$Z,AJ$50,'様式1-3'!$AA:$AA,$AG56),"OK","不一致")</f>
        <v>OK</v>
      </c>
      <c r="AK56" s="198"/>
      <c r="AL56" s="198"/>
      <c r="AM56" s="198"/>
      <c r="AN56" s="198"/>
      <c r="AO56" s="198"/>
      <c r="AP56" s="198"/>
      <c r="AQ56" s="198"/>
      <c r="AR56" s="198"/>
      <c r="AS56" s="198"/>
      <c r="AT56" s="198"/>
      <c r="AU56" s="198"/>
      <c r="AV56" s="198"/>
      <c r="AW56" s="198"/>
      <c r="AX56" s="198"/>
      <c r="AY56" s="198"/>
      <c r="AZ56" s="198"/>
      <c r="BA56" s="231" t="str">
        <f>IF(AC56=SUMIFS('様式1-3'!$AD:$AD,'様式1-3'!$Z:$Z,BA$50,'様式1-3'!$AA:$AA,$AG56),"","入力有")</f>
        <v/>
      </c>
      <c r="BB56" s="232">
        <f t="shared" si="5"/>
        <v>0</v>
      </c>
    </row>
    <row r="57" spans="2:54" ht="24" customHeight="1" x14ac:dyDescent="0.15">
      <c r="B57" s="846" t="s">
        <v>174</v>
      </c>
      <c r="C57" s="847"/>
      <c r="D57" s="847"/>
      <c r="E57" s="848"/>
      <c r="F57" s="1"/>
      <c r="G57" s="1"/>
      <c r="H57" s="206"/>
      <c r="I57" s="1"/>
      <c r="J57" s="1"/>
      <c r="K57" s="1"/>
      <c r="L57" s="1"/>
      <c r="M57" s="1"/>
      <c r="N57" s="1"/>
      <c r="O57" s="1"/>
      <c r="P57" s="1"/>
      <c r="Q57" s="1"/>
      <c r="R57" s="1"/>
      <c r="S57" s="869"/>
      <c r="T57" s="870"/>
      <c r="U57" s="869"/>
      <c r="V57" s="870"/>
      <c r="W57" s="1"/>
      <c r="X57" s="869"/>
      <c r="Y57" s="870"/>
      <c r="Z57" s="869"/>
      <c r="AA57" s="870"/>
      <c r="AB57" s="246"/>
      <c r="AC57" s="207"/>
      <c r="AD57" s="190" t="str">
        <f t="shared" si="4"/>
        <v/>
      </c>
      <c r="AG57" s="230" t="s">
        <v>174</v>
      </c>
      <c r="AH57" s="198"/>
      <c r="AI57" s="198"/>
      <c r="AJ57" s="226" t="str">
        <f>IF(H57=SUMIFS('様式1-3'!$AD:$AD,'様式1-3'!$Z:$Z,AJ$50,'様式1-3'!$AA:$AA,$AG57),"OK","不一致")</f>
        <v>OK</v>
      </c>
      <c r="AK57" s="198"/>
      <c r="AL57" s="198"/>
      <c r="AM57" s="198"/>
      <c r="AN57" s="198"/>
      <c r="AO57" s="198"/>
      <c r="AP57" s="198"/>
      <c r="AQ57" s="198"/>
      <c r="AR57" s="198"/>
      <c r="AS57" s="198"/>
      <c r="AT57" s="198"/>
      <c r="AU57" s="198"/>
      <c r="AV57" s="198"/>
      <c r="AW57" s="198"/>
      <c r="AX57" s="198"/>
      <c r="AY57" s="198"/>
      <c r="AZ57" s="198"/>
      <c r="BA57" s="231" t="str">
        <f>IF(AC57=SUMIFS('様式1-3'!$AD:$AD,'様式1-3'!$Z:$Z,BA$50,'様式1-3'!$AA:$AA,$AG57),"","入力有")</f>
        <v/>
      </c>
      <c r="BB57" s="232">
        <f t="shared" si="5"/>
        <v>0</v>
      </c>
    </row>
    <row r="58" spans="2:54" ht="24" customHeight="1" x14ac:dyDescent="0.15">
      <c r="B58" s="846" t="s">
        <v>175</v>
      </c>
      <c r="C58" s="847"/>
      <c r="D58" s="847"/>
      <c r="E58" s="848"/>
      <c r="F58" s="1"/>
      <c r="G58" s="1"/>
      <c r="H58" s="1"/>
      <c r="I58" s="206"/>
      <c r="J58" s="1"/>
      <c r="K58" s="1"/>
      <c r="L58" s="1"/>
      <c r="M58" s="1"/>
      <c r="N58" s="1"/>
      <c r="O58" s="1"/>
      <c r="P58" s="1"/>
      <c r="Q58" s="1"/>
      <c r="R58" s="1"/>
      <c r="S58" s="869"/>
      <c r="T58" s="870"/>
      <c r="U58" s="869"/>
      <c r="V58" s="870"/>
      <c r="W58" s="1"/>
      <c r="X58" s="869"/>
      <c r="Y58" s="870"/>
      <c r="Z58" s="869"/>
      <c r="AA58" s="870"/>
      <c r="AB58" s="246"/>
      <c r="AC58" s="207"/>
      <c r="AD58" s="190" t="str">
        <f t="shared" si="4"/>
        <v/>
      </c>
      <c r="AG58" s="230" t="s">
        <v>175</v>
      </c>
      <c r="AH58" s="198"/>
      <c r="AI58" s="198"/>
      <c r="AJ58" s="198"/>
      <c r="AK58" s="226" t="str">
        <f>IF(I58=SUMIFS('様式1-3'!$AD:$AD,'様式1-3'!$Z:$Z,AK$50,'様式1-3'!$AA:$AA,$AG58),"OK","不一致")</f>
        <v>OK</v>
      </c>
      <c r="AL58" s="198"/>
      <c r="AM58" s="198"/>
      <c r="AN58" s="198"/>
      <c r="AO58" s="198"/>
      <c r="AP58" s="198"/>
      <c r="AQ58" s="198"/>
      <c r="AR58" s="198"/>
      <c r="AS58" s="198"/>
      <c r="AT58" s="198"/>
      <c r="AU58" s="198"/>
      <c r="AV58" s="198"/>
      <c r="AW58" s="198"/>
      <c r="AX58" s="198"/>
      <c r="AY58" s="198"/>
      <c r="AZ58" s="198"/>
      <c r="BA58" s="231" t="str">
        <f>IF(AC58=SUMIFS('様式1-3'!$AD:$AD,'様式1-3'!$Z:$Z,BA$50,'様式1-3'!$AA:$AA,$AG58),"","入力有")</f>
        <v/>
      </c>
      <c r="BB58" s="232">
        <f t="shared" si="5"/>
        <v>0</v>
      </c>
    </row>
    <row r="59" spans="2:54" ht="24" customHeight="1" x14ac:dyDescent="0.15">
      <c r="B59" s="846" t="s">
        <v>176</v>
      </c>
      <c r="C59" s="847"/>
      <c r="D59" s="847"/>
      <c r="E59" s="848"/>
      <c r="F59" s="1"/>
      <c r="G59" s="1"/>
      <c r="H59" s="1"/>
      <c r="I59" s="1"/>
      <c r="J59" s="206"/>
      <c r="K59" s="1"/>
      <c r="L59" s="1"/>
      <c r="M59" s="1"/>
      <c r="N59" s="1"/>
      <c r="O59" s="1"/>
      <c r="P59" s="1"/>
      <c r="Q59" s="1"/>
      <c r="R59" s="205"/>
      <c r="S59" s="869"/>
      <c r="T59" s="870"/>
      <c r="U59" s="869"/>
      <c r="V59" s="870"/>
      <c r="W59" s="1"/>
      <c r="X59" s="869"/>
      <c r="Y59" s="870"/>
      <c r="Z59" s="869"/>
      <c r="AA59" s="870"/>
      <c r="AB59" s="246"/>
      <c r="AC59" s="207"/>
      <c r="AD59" s="190" t="str">
        <f t="shared" si="4"/>
        <v/>
      </c>
      <c r="AG59" s="230" t="s">
        <v>176</v>
      </c>
      <c r="AH59" s="198"/>
      <c r="AI59" s="198"/>
      <c r="AJ59" s="198"/>
      <c r="AK59" s="198"/>
      <c r="AL59" s="226" t="str">
        <f>IF(J59=SUMIFS('様式1-3'!$AD:$AD,'様式1-3'!$Z:$Z,AL$50,'様式1-3'!$AA:$AA,$AG59),"OK","不一致")</f>
        <v>OK</v>
      </c>
      <c r="AM59" s="198"/>
      <c r="AN59" s="198"/>
      <c r="AO59" s="198"/>
      <c r="AP59" s="198"/>
      <c r="AQ59" s="198"/>
      <c r="AR59" s="198"/>
      <c r="AS59" s="198"/>
      <c r="AT59" s="226" t="str">
        <f>IF(R59=SUMIFS('様式1-3'!$AD:$AD,'様式1-3'!$Z:$Z,AT$50,'様式1-3'!$AA:$AA,$AG59),"OK","不一致")</f>
        <v>OK</v>
      </c>
      <c r="AU59" s="198"/>
      <c r="AV59" s="198"/>
      <c r="AW59" s="198"/>
      <c r="AX59" s="198"/>
      <c r="AY59" s="198"/>
      <c r="AZ59" s="198"/>
      <c r="BA59" s="231" t="str">
        <f>IF(AC59=SUMIFS('様式1-3'!$AD:$AD,'様式1-3'!$Z:$Z,BA$50,'様式1-3'!$AA:$AA,$AG59),"","入力有")</f>
        <v/>
      </c>
      <c r="BB59" s="232">
        <f t="shared" si="5"/>
        <v>0</v>
      </c>
    </row>
    <row r="60" spans="2:54" ht="24" customHeight="1" x14ac:dyDescent="0.15">
      <c r="B60" s="846" t="s">
        <v>177</v>
      </c>
      <c r="C60" s="847"/>
      <c r="D60" s="847"/>
      <c r="E60" s="848"/>
      <c r="F60" s="206"/>
      <c r="G60" s="1"/>
      <c r="H60" s="206"/>
      <c r="I60" s="1"/>
      <c r="J60" s="1"/>
      <c r="K60" s="1"/>
      <c r="L60" s="1"/>
      <c r="M60" s="1"/>
      <c r="N60" s="1"/>
      <c r="O60" s="1"/>
      <c r="P60" s="1"/>
      <c r="Q60" s="1"/>
      <c r="R60" s="1"/>
      <c r="S60" s="869"/>
      <c r="T60" s="870"/>
      <c r="U60" s="869"/>
      <c r="V60" s="870"/>
      <c r="W60" s="1"/>
      <c r="X60" s="869"/>
      <c r="Y60" s="870"/>
      <c r="Z60" s="869"/>
      <c r="AA60" s="870"/>
      <c r="AB60" s="246"/>
      <c r="AC60" s="207"/>
      <c r="AD60" s="190" t="str">
        <f t="shared" si="4"/>
        <v/>
      </c>
      <c r="AG60" s="230" t="s">
        <v>177</v>
      </c>
      <c r="AH60" s="226" t="str">
        <f>IF(F60=SUMIFS('様式1-3'!$AD:$AD,'様式1-3'!$Z:$Z,AH$50,'様式1-3'!$AA:$AA,$AG60),"OK","不一致")</f>
        <v>OK</v>
      </c>
      <c r="AI60" s="198"/>
      <c r="AJ60" s="226" t="str">
        <f>IF(H60=SUMIFS('様式1-3'!$AD:$AD,'様式1-3'!$Z:$Z,AJ$50,'様式1-3'!$AA:$AA,$AG60),"OK","不一致")</f>
        <v>OK</v>
      </c>
      <c r="AK60" s="198"/>
      <c r="AL60" s="198"/>
      <c r="AM60" s="198"/>
      <c r="AN60" s="198"/>
      <c r="AO60" s="198"/>
      <c r="AP60" s="198"/>
      <c r="AQ60" s="198"/>
      <c r="AR60" s="198"/>
      <c r="AS60" s="198"/>
      <c r="AT60" s="198"/>
      <c r="AU60" s="198"/>
      <c r="AV60" s="198"/>
      <c r="AW60" s="198"/>
      <c r="AX60" s="198"/>
      <c r="AY60" s="198"/>
      <c r="AZ60" s="198"/>
      <c r="BA60" s="231" t="str">
        <f>IF(AC60=SUMIFS('様式1-3'!$AD:$AD,'様式1-3'!$Z:$Z,BA$50,'様式1-3'!$AA:$AA,$AG60),"","入力有")</f>
        <v/>
      </c>
      <c r="BB60" s="232">
        <f t="shared" si="5"/>
        <v>0</v>
      </c>
    </row>
    <row r="61" spans="2:54" ht="24" customHeight="1" x14ac:dyDescent="0.15">
      <c r="B61" s="846" t="s">
        <v>178</v>
      </c>
      <c r="C61" s="847"/>
      <c r="D61" s="847"/>
      <c r="E61" s="848"/>
      <c r="F61" s="206"/>
      <c r="G61" s="1"/>
      <c r="H61" s="206"/>
      <c r="I61" s="1"/>
      <c r="J61" s="1"/>
      <c r="K61" s="206"/>
      <c r="L61" s="1"/>
      <c r="M61" s="1"/>
      <c r="N61" s="1"/>
      <c r="O61" s="1"/>
      <c r="P61" s="1"/>
      <c r="Q61" s="1"/>
      <c r="R61" s="1"/>
      <c r="S61" s="871"/>
      <c r="T61" s="872"/>
      <c r="U61" s="869"/>
      <c r="V61" s="870"/>
      <c r="W61" s="1"/>
      <c r="X61" s="869"/>
      <c r="Y61" s="870"/>
      <c r="Z61" s="869"/>
      <c r="AA61" s="870"/>
      <c r="AB61" s="246"/>
      <c r="AC61" s="207"/>
      <c r="AD61" s="190" t="str">
        <f t="shared" si="4"/>
        <v/>
      </c>
      <c r="AG61" s="230" t="s">
        <v>178</v>
      </c>
      <c r="AH61" s="226" t="str">
        <f>IF(F61=SUMIFS('様式1-3'!$AD:$AD,'様式1-3'!$Z:$Z,AH$50,'様式1-3'!$AA:$AA,$AG61),"OK","不一致")</f>
        <v>OK</v>
      </c>
      <c r="AI61" s="198"/>
      <c r="AJ61" s="226" t="str">
        <f>IF(H61=SUMIFS('様式1-3'!$AD:$AD,'様式1-3'!$Z:$Z,AJ$50,'様式1-3'!$AA:$AA,$AG61),"OK","不一致")</f>
        <v>OK</v>
      </c>
      <c r="AK61" s="198"/>
      <c r="AL61" s="198"/>
      <c r="AM61" s="226" t="str">
        <f>IF(K61=SUMIFS('様式1-3'!$AD:$AD,'様式1-3'!$Z:$Z,AM$50,'様式1-3'!$AA:$AA,$AG61),"OK","不一致")</f>
        <v>OK</v>
      </c>
      <c r="AN61" s="198"/>
      <c r="AO61" s="198"/>
      <c r="AP61" s="198"/>
      <c r="AQ61" s="198"/>
      <c r="AR61" s="198"/>
      <c r="AS61" s="198"/>
      <c r="AT61" s="198"/>
      <c r="AU61" s="227" t="str">
        <f>IF(S61=SUMIFS('様式1-3'!$AD:$AD,'様式1-3'!$Z:$Z,AU$50,'様式1-3'!$AA:$AA,$AG61),"OK","不一致")</f>
        <v>OK</v>
      </c>
      <c r="AV61" s="198"/>
      <c r="AW61" s="198"/>
      <c r="AX61" s="198"/>
      <c r="AY61" s="198"/>
      <c r="AZ61" s="198"/>
      <c r="BA61" s="231" t="str">
        <f>IF(AC61=SUMIFS('様式1-3'!$AD:$AD,'様式1-3'!$Z:$Z,BA$50,'様式1-3'!$AA:$AA,$AG61),"","入力有")</f>
        <v/>
      </c>
      <c r="BB61" s="232">
        <f t="shared" si="5"/>
        <v>0</v>
      </c>
    </row>
    <row r="62" spans="2:54" ht="24" customHeight="1" x14ac:dyDescent="0.15">
      <c r="B62" s="846" t="s">
        <v>179</v>
      </c>
      <c r="C62" s="847"/>
      <c r="D62" s="847"/>
      <c r="E62" s="848"/>
      <c r="F62" s="206"/>
      <c r="G62" s="1"/>
      <c r="H62" s="206"/>
      <c r="I62" s="1"/>
      <c r="J62" s="1"/>
      <c r="K62" s="1"/>
      <c r="L62" s="1"/>
      <c r="M62" s="1"/>
      <c r="N62" s="1"/>
      <c r="O62" s="1"/>
      <c r="P62" s="1"/>
      <c r="Q62" s="1"/>
      <c r="R62" s="1"/>
      <c r="S62" s="869"/>
      <c r="T62" s="870"/>
      <c r="U62" s="869"/>
      <c r="V62" s="870"/>
      <c r="W62" s="1"/>
      <c r="X62" s="869"/>
      <c r="Y62" s="870"/>
      <c r="Z62" s="869"/>
      <c r="AA62" s="870"/>
      <c r="AB62" s="246"/>
      <c r="AC62" s="207"/>
      <c r="AD62" s="190" t="str">
        <f t="shared" si="4"/>
        <v/>
      </c>
      <c r="AG62" s="230" t="s">
        <v>179</v>
      </c>
      <c r="AH62" s="226" t="str">
        <f>IF(F62=SUMIFS('様式1-3'!$AD:$AD,'様式1-3'!$Z:$Z,AH$50,'様式1-3'!$AA:$AA,$AG62),"OK","不一致")</f>
        <v>OK</v>
      </c>
      <c r="AI62" s="198"/>
      <c r="AJ62" s="226" t="str">
        <f>IF(H62=SUMIFS('様式1-3'!$AD:$AD,'様式1-3'!$Z:$Z,AJ$50,'様式1-3'!$AA:$AA,$AG62),"OK","不一致")</f>
        <v>OK</v>
      </c>
      <c r="AK62" s="198"/>
      <c r="AL62" s="198"/>
      <c r="AM62" s="198"/>
      <c r="AN62" s="198"/>
      <c r="AO62" s="198"/>
      <c r="AP62" s="198"/>
      <c r="AQ62" s="198"/>
      <c r="AR62" s="198"/>
      <c r="AS62" s="198"/>
      <c r="AT62" s="198"/>
      <c r="AU62" s="198"/>
      <c r="AV62" s="198"/>
      <c r="AW62" s="198"/>
      <c r="AX62" s="198"/>
      <c r="AY62" s="198"/>
      <c r="AZ62" s="198"/>
      <c r="BA62" s="231" t="str">
        <f>IF(AC62=SUMIFS('様式1-3'!$AD:$AD,'様式1-3'!$Z:$Z,BA$50,'様式1-3'!$AA:$AA,$AG62),"","入力有")</f>
        <v/>
      </c>
      <c r="BB62" s="232">
        <f t="shared" si="5"/>
        <v>0</v>
      </c>
    </row>
    <row r="63" spans="2:54" ht="24" customHeight="1" x14ac:dyDescent="0.15">
      <c r="B63" s="846" t="s">
        <v>180</v>
      </c>
      <c r="C63" s="847"/>
      <c r="D63" s="847"/>
      <c r="E63" s="848"/>
      <c r="F63" s="1"/>
      <c r="G63" s="206"/>
      <c r="H63" s="1"/>
      <c r="I63" s="1"/>
      <c r="J63" s="1"/>
      <c r="K63" s="1"/>
      <c r="L63" s="1"/>
      <c r="M63" s="1"/>
      <c r="N63" s="1"/>
      <c r="O63" s="1"/>
      <c r="P63" s="1"/>
      <c r="Q63" s="1"/>
      <c r="R63" s="1"/>
      <c r="S63" s="869"/>
      <c r="T63" s="870"/>
      <c r="U63" s="869"/>
      <c r="V63" s="870"/>
      <c r="W63" s="1"/>
      <c r="X63" s="869"/>
      <c r="Y63" s="870"/>
      <c r="Z63" s="869"/>
      <c r="AA63" s="870"/>
      <c r="AB63" s="246"/>
      <c r="AC63" s="207"/>
      <c r="AD63" s="190" t="str">
        <f t="shared" si="4"/>
        <v/>
      </c>
      <c r="AG63" s="230" t="s">
        <v>180</v>
      </c>
      <c r="AH63" s="198"/>
      <c r="AI63" s="226" t="str">
        <f>IF(G63=SUMIFS('様式1-3'!$AD:$AD,'様式1-3'!$Z:$Z,AI$50,'様式1-3'!$AA:$AA,$AG63),"OK","不一致")</f>
        <v>OK</v>
      </c>
      <c r="AJ63" s="198"/>
      <c r="AK63" s="198"/>
      <c r="AL63" s="198"/>
      <c r="AM63" s="198"/>
      <c r="AN63" s="198"/>
      <c r="AO63" s="198"/>
      <c r="AP63" s="198"/>
      <c r="AQ63" s="198"/>
      <c r="AR63" s="198"/>
      <c r="AS63" s="198"/>
      <c r="AT63" s="198"/>
      <c r="AU63" s="198"/>
      <c r="AV63" s="198"/>
      <c r="AW63" s="198"/>
      <c r="AX63" s="198"/>
      <c r="AY63" s="198"/>
      <c r="AZ63" s="198"/>
      <c r="BA63" s="231" t="str">
        <f>IF(AC63=SUMIFS('様式1-3'!$AD:$AD,'様式1-3'!$Z:$Z,BA$50,'様式1-3'!$AA:$AA,$AG63),"","入力有")</f>
        <v/>
      </c>
      <c r="BB63" s="232">
        <f t="shared" si="5"/>
        <v>0</v>
      </c>
    </row>
    <row r="64" spans="2:54" ht="24" customHeight="1" x14ac:dyDescent="0.15">
      <c r="B64" s="846" t="s">
        <v>181</v>
      </c>
      <c r="C64" s="847"/>
      <c r="D64" s="847"/>
      <c r="E64" s="848"/>
      <c r="F64" s="1"/>
      <c r="G64" s="1"/>
      <c r="H64" s="1"/>
      <c r="I64" s="1"/>
      <c r="J64" s="1"/>
      <c r="K64" s="1"/>
      <c r="L64" s="1"/>
      <c r="M64" s="206"/>
      <c r="N64" s="1"/>
      <c r="O64" s="1"/>
      <c r="P64" s="1"/>
      <c r="Q64" s="1"/>
      <c r="R64" s="1"/>
      <c r="S64" s="869"/>
      <c r="T64" s="870"/>
      <c r="U64" s="869"/>
      <c r="V64" s="870"/>
      <c r="W64" s="1"/>
      <c r="X64" s="869"/>
      <c r="Y64" s="870"/>
      <c r="Z64" s="869"/>
      <c r="AA64" s="870"/>
      <c r="AB64" s="246"/>
      <c r="AC64" s="207"/>
      <c r="AD64" s="190" t="str">
        <f t="shared" si="4"/>
        <v/>
      </c>
      <c r="AG64" s="230" t="s">
        <v>181</v>
      </c>
      <c r="AH64" s="198"/>
      <c r="AI64" s="198"/>
      <c r="AJ64" s="198"/>
      <c r="AK64" s="198"/>
      <c r="AL64" s="198"/>
      <c r="AM64" s="198"/>
      <c r="AN64" s="198"/>
      <c r="AO64" s="226" t="str">
        <f>IF(M64=SUMIFS('様式1-3'!$AD:$AD,'様式1-3'!$Z:$Z,AO$50,'様式1-3'!$AA:$AA,$AG64),"OK","不一致")</f>
        <v>OK</v>
      </c>
      <c r="AP64" s="198"/>
      <c r="AQ64" s="198"/>
      <c r="AR64" s="198"/>
      <c r="AS64" s="198"/>
      <c r="AT64" s="198"/>
      <c r="AU64" s="198"/>
      <c r="AV64" s="198"/>
      <c r="AW64" s="198"/>
      <c r="AX64" s="198"/>
      <c r="AY64" s="198"/>
      <c r="AZ64" s="198"/>
      <c r="BA64" s="231" t="str">
        <f>IF(AC64=SUMIFS('様式1-3'!$AD:$AD,'様式1-3'!$Z:$Z,BA$50,'様式1-3'!$AA:$AA,$AG64),"","入力有")</f>
        <v/>
      </c>
      <c r="BB64" s="232">
        <f t="shared" ref="BB64:BB79" si="6">SUM(AH64:BA64)</f>
        <v>0</v>
      </c>
    </row>
    <row r="65" spans="2:54" ht="24" customHeight="1" x14ac:dyDescent="0.15">
      <c r="B65" s="846" t="s">
        <v>182</v>
      </c>
      <c r="C65" s="847"/>
      <c r="D65" s="847"/>
      <c r="E65" s="848"/>
      <c r="F65" s="1"/>
      <c r="G65" s="1"/>
      <c r="H65" s="206"/>
      <c r="I65" s="1"/>
      <c r="J65" s="1"/>
      <c r="K65" s="1"/>
      <c r="L65" s="1"/>
      <c r="M65" s="1"/>
      <c r="N65" s="1"/>
      <c r="O65" s="1"/>
      <c r="P65" s="1"/>
      <c r="Q65" s="1"/>
      <c r="R65" s="1"/>
      <c r="S65" s="869"/>
      <c r="T65" s="870"/>
      <c r="U65" s="869"/>
      <c r="V65" s="870"/>
      <c r="W65" s="1"/>
      <c r="X65" s="869"/>
      <c r="Y65" s="870"/>
      <c r="Z65" s="869"/>
      <c r="AA65" s="870"/>
      <c r="AB65" s="246"/>
      <c r="AC65" s="207"/>
      <c r="AD65" s="190" t="str">
        <f t="shared" si="4"/>
        <v/>
      </c>
      <c r="AG65" s="230" t="s">
        <v>182</v>
      </c>
      <c r="AH65" s="198"/>
      <c r="AI65" s="198"/>
      <c r="AJ65" s="226" t="str">
        <f>IF(H65=SUMIFS('様式1-3'!$AD:$AD,'様式1-3'!$Z:$Z,AJ$50,'様式1-3'!$AA:$AA,$AG65),"OK","不一致")</f>
        <v>OK</v>
      </c>
      <c r="AK65" s="198"/>
      <c r="AL65" s="198"/>
      <c r="AM65" s="198"/>
      <c r="AN65" s="198"/>
      <c r="AO65" s="198"/>
      <c r="AP65" s="198"/>
      <c r="AQ65" s="198"/>
      <c r="AR65" s="198"/>
      <c r="AS65" s="198"/>
      <c r="AT65" s="198"/>
      <c r="AU65" s="198"/>
      <c r="AV65" s="198"/>
      <c r="AW65" s="198"/>
      <c r="AX65" s="198"/>
      <c r="AY65" s="198"/>
      <c r="AZ65" s="198"/>
      <c r="BA65" s="231" t="str">
        <f>IF(AC65=SUMIFS('様式1-3'!$AD:$AD,'様式1-3'!$Z:$Z,BA$50,'様式1-3'!$AA:$AA,$AG65),"","入力有")</f>
        <v/>
      </c>
      <c r="BB65" s="232">
        <f t="shared" si="6"/>
        <v>0</v>
      </c>
    </row>
    <row r="66" spans="2:54" ht="24" customHeight="1" x14ac:dyDescent="0.15">
      <c r="B66" s="846" t="s">
        <v>183</v>
      </c>
      <c r="C66" s="847"/>
      <c r="D66" s="847"/>
      <c r="E66" s="848"/>
      <c r="F66" s="1"/>
      <c r="G66" s="1"/>
      <c r="H66" s="206"/>
      <c r="I66" s="1"/>
      <c r="J66" s="1"/>
      <c r="K66" s="1"/>
      <c r="L66" s="1"/>
      <c r="M66" s="1"/>
      <c r="N66" s="1"/>
      <c r="O66" s="1"/>
      <c r="P66" s="1"/>
      <c r="Q66" s="1"/>
      <c r="R66" s="1"/>
      <c r="S66" s="869"/>
      <c r="T66" s="870"/>
      <c r="U66" s="869"/>
      <c r="V66" s="870"/>
      <c r="W66" s="1"/>
      <c r="X66" s="869"/>
      <c r="Y66" s="870"/>
      <c r="Z66" s="869"/>
      <c r="AA66" s="870"/>
      <c r="AB66" s="246"/>
      <c r="AC66" s="207"/>
      <c r="AD66" s="190" t="str">
        <f t="shared" si="4"/>
        <v/>
      </c>
      <c r="AG66" s="230" t="s">
        <v>183</v>
      </c>
      <c r="AH66" s="198"/>
      <c r="AI66" s="198"/>
      <c r="AJ66" s="226" t="str">
        <f>IF(H66=SUMIFS('様式1-3'!$AD:$AD,'様式1-3'!$Z:$Z,AJ$50,'様式1-3'!$AA:$AA,$AG66),"OK","不一致")</f>
        <v>OK</v>
      </c>
      <c r="AK66" s="198"/>
      <c r="AL66" s="198"/>
      <c r="AM66" s="198"/>
      <c r="AN66" s="198"/>
      <c r="AO66" s="198"/>
      <c r="AP66" s="198"/>
      <c r="AQ66" s="198"/>
      <c r="AR66" s="198"/>
      <c r="AS66" s="198"/>
      <c r="AT66" s="198"/>
      <c r="AU66" s="198"/>
      <c r="AV66" s="198"/>
      <c r="AW66" s="198"/>
      <c r="AX66" s="198"/>
      <c r="AY66" s="198"/>
      <c r="AZ66" s="198"/>
      <c r="BA66" s="231" t="str">
        <f>IF(AC66=SUMIFS('様式1-3'!$AD:$AD,'様式1-3'!$Z:$Z,BA$50,'様式1-3'!$AA:$AA,$AG66),"","入力有")</f>
        <v/>
      </c>
      <c r="BB66" s="232">
        <f t="shared" si="6"/>
        <v>0</v>
      </c>
    </row>
    <row r="67" spans="2:54" ht="24" customHeight="1" x14ac:dyDescent="0.15">
      <c r="B67" s="846" t="s">
        <v>140</v>
      </c>
      <c r="C67" s="847"/>
      <c r="D67" s="847"/>
      <c r="E67" s="848"/>
      <c r="F67" s="1"/>
      <c r="G67" s="1"/>
      <c r="H67" s="2"/>
      <c r="I67" s="1"/>
      <c r="J67" s="1"/>
      <c r="K67" s="1"/>
      <c r="L67" s="1"/>
      <c r="M67" s="1"/>
      <c r="N67" s="206"/>
      <c r="O67" s="1"/>
      <c r="P67" s="1"/>
      <c r="Q67" s="1"/>
      <c r="R67" s="1"/>
      <c r="S67" s="869"/>
      <c r="T67" s="870"/>
      <c r="U67" s="869"/>
      <c r="V67" s="870"/>
      <c r="W67" s="1"/>
      <c r="X67" s="869"/>
      <c r="Y67" s="870"/>
      <c r="Z67" s="869"/>
      <c r="AA67" s="870"/>
      <c r="AB67" s="246"/>
      <c r="AC67" s="207"/>
      <c r="AD67" s="190" t="str">
        <f t="shared" si="4"/>
        <v/>
      </c>
      <c r="AG67" s="230" t="s">
        <v>140</v>
      </c>
      <c r="AH67" s="198"/>
      <c r="AI67" s="198"/>
      <c r="AJ67" s="198"/>
      <c r="AK67" s="198"/>
      <c r="AL67" s="198"/>
      <c r="AM67" s="198"/>
      <c r="AN67" s="198"/>
      <c r="AO67" s="198"/>
      <c r="AP67" s="226" t="str">
        <f>IF(N67=SUMIFS('様式1-3'!$AD:$AD,'様式1-3'!$Z:$Z,AP$50,'様式1-3'!$AA:$AA,$AG67),"OK","不一致")</f>
        <v>OK</v>
      </c>
      <c r="AQ67" s="198"/>
      <c r="AR67" s="198"/>
      <c r="AS67" s="198"/>
      <c r="AT67" s="198"/>
      <c r="AU67" s="198"/>
      <c r="AV67" s="198"/>
      <c r="AW67" s="198"/>
      <c r="AX67" s="198"/>
      <c r="AY67" s="198"/>
      <c r="AZ67" s="198"/>
      <c r="BA67" s="231" t="str">
        <f>IF(AC67=SUMIFS('様式1-3'!$AD:$AD,'様式1-3'!$Z:$Z,BA$50,'様式1-3'!$AA:$AA,$AG67),"","入力有")</f>
        <v/>
      </c>
      <c r="BB67" s="232">
        <f t="shared" si="6"/>
        <v>0</v>
      </c>
    </row>
    <row r="68" spans="2:54" ht="24" customHeight="1" x14ac:dyDescent="0.15">
      <c r="B68" s="846" t="s">
        <v>184</v>
      </c>
      <c r="C68" s="847"/>
      <c r="D68" s="847"/>
      <c r="E68" s="848"/>
      <c r="F68" s="1"/>
      <c r="G68" s="1"/>
      <c r="H68" s="206"/>
      <c r="I68" s="1"/>
      <c r="J68" s="1"/>
      <c r="K68" s="1"/>
      <c r="L68" s="1"/>
      <c r="M68" s="1"/>
      <c r="N68" s="1"/>
      <c r="O68" s="206"/>
      <c r="P68" s="1"/>
      <c r="Q68" s="1"/>
      <c r="R68" s="1"/>
      <c r="S68" s="869"/>
      <c r="T68" s="870"/>
      <c r="U68" s="869"/>
      <c r="V68" s="870"/>
      <c r="W68" s="1"/>
      <c r="X68" s="869"/>
      <c r="Y68" s="870"/>
      <c r="Z68" s="869"/>
      <c r="AA68" s="870"/>
      <c r="AB68" s="246"/>
      <c r="AC68" s="207"/>
      <c r="AD68" s="190" t="str">
        <f t="shared" si="4"/>
        <v/>
      </c>
      <c r="AG68" s="230" t="s">
        <v>184</v>
      </c>
      <c r="AH68" s="198"/>
      <c r="AI68" s="198"/>
      <c r="AJ68" s="226" t="str">
        <f>IF(H68=SUMIFS('様式1-3'!$AD:$AD,'様式1-3'!$Z:$Z,AJ$50,'様式1-3'!$AA:$AA,$AG68),"OK","不一致")</f>
        <v>OK</v>
      </c>
      <c r="AK68" s="198"/>
      <c r="AL68" s="198"/>
      <c r="AM68" s="198"/>
      <c r="AN68" s="198"/>
      <c r="AO68" s="198"/>
      <c r="AP68" s="198"/>
      <c r="AQ68" s="226" t="str">
        <f>IF(O68=SUMIFS('様式1-3'!$AD:$AD,'様式1-3'!$Z:$Z,AQ$50,'様式1-3'!$AA:$AA,$AG68),"OK","不一致")</f>
        <v>OK</v>
      </c>
      <c r="AR68" s="198"/>
      <c r="AS68" s="198"/>
      <c r="AT68" s="198"/>
      <c r="AU68" s="198"/>
      <c r="AV68" s="198"/>
      <c r="AW68" s="198"/>
      <c r="AX68" s="198"/>
      <c r="AY68" s="198"/>
      <c r="AZ68" s="198"/>
      <c r="BA68" s="231" t="str">
        <f>IF(AC68=SUMIFS('様式1-3'!$AD:$AD,'様式1-3'!$Z:$Z,BA$50,'様式1-3'!$AA:$AA,$AG68),"","入力有")</f>
        <v/>
      </c>
      <c r="BB68" s="232">
        <f t="shared" si="6"/>
        <v>0</v>
      </c>
    </row>
    <row r="69" spans="2:54" ht="24" customHeight="1" x14ac:dyDescent="0.15">
      <c r="B69" s="846" t="s">
        <v>185</v>
      </c>
      <c r="C69" s="847"/>
      <c r="D69" s="847"/>
      <c r="E69" s="848"/>
      <c r="F69" s="1"/>
      <c r="G69" s="1"/>
      <c r="H69" s="206"/>
      <c r="I69" s="1"/>
      <c r="J69" s="1"/>
      <c r="K69" s="1"/>
      <c r="L69" s="1"/>
      <c r="M69" s="1"/>
      <c r="N69" s="1"/>
      <c r="O69" s="1"/>
      <c r="P69" s="1"/>
      <c r="Q69" s="1"/>
      <c r="R69" s="1"/>
      <c r="S69" s="869"/>
      <c r="T69" s="870"/>
      <c r="U69" s="869"/>
      <c r="V69" s="870"/>
      <c r="W69" s="1"/>
      <c r="X69" s="869"/>
      <c r="Y69" s="870"/>
      <c r="Z69" s="869"/>
      <c r="AA69" s="870"/>
      <c r="AB69" s="246"/>
      <c r="AC69" s="207"/>
      <c r="AD69" s="190" t="str">
        <f t="shared" si="4"/>
        <v/>
      </c>
      <c r="AG69" s="230" t="s">
        <v>185</v>
      </c>
      <c r="AH69" s="198"/>
      <c r="AI69" s="198"/>
      <c r="AJ69" s="226" t="str">
        <f>IF(H69=SUMIFS('様式1-3'!$AD:$AD,'様式1-3'!$Z:$Z,AJ$50,'様式1-3'!$AA:$AA,$AG69),"OK","不一致")</f>
        <v>OK</v>
      </c>
      <c r="AK69" s="198"/>
      <c r="AL69" s="198"/>
      <c r="AM69" s="198"/>
      <c r="AN69" s="198"/>
      <c r="AO69" s="198"/>
      <c r="AP69" s="198"/>
      <c r="AQ69" s="198"/>
      <c r="AR69" s="198"/>
      <c r="AS69" s="198"/>
      <c r="AT69" s="198"/>
      <c r="AU69" s="198"/>
      <c r="AV69" s="198"/>
      <c r="AW69" s="198"/>
      <c r="AX69" s="198"/>
      <c r="AY69" s="198"/>
      <c r="AZ69" s="198"/>
      <c r="BA69" s="231" t="str">
        <f>IF(AC69=SUMIFS('様式1-3'!$AD:$AD,'様式1-3'!$Z:$Z,BA$50,'様式1-3'!$AA:$AA,$AG69),"","入力有")</f>
        <v/>
      </c>
      <c r="BB69" s="232">
        <f t="shared" si="6"/>
        <v>0</v>
      </c>
    </row>
    <row r="70" spans="2:54" ht="24" customHeight="1" x14ac:dyDescent="0.15">
      <c r="B70" s="846" t="s">
        <v>186</v>
      </c>
      <c r="C70" s="847"/>
      <c r="D70" s="847"/>
      <c r="E70" s="848"/>
      <c r="F70" s="1"/>
      <c r="G70" s="1"/>
      <c r="H70" s="1"/>
      <c r="I70" s="1"/>
      <c r="J70" s="1"/>
      <c r="K70" s="1"/>
      <c r="L70" s="1"/>
      <c r="M70" s="1"/>
      <c r="N70" s="1"/>
      <c r="O70" s="1"/>
      <c r="P70" s="1"/>
      <c r="Q70" s="1"/>
      <c r="R70" s="1"/>
      <c r="S70" s="871"/>
      <c r="T70" s="872"/>
      <c r="U70" s="869"/>
      <c r="V70" s="870"/>
      <c r="W70" s="1"/>
      <c r="X70" s="869"/>
      <c r="Y70" s="870"/>
      <c r="Z70" s="869"/>
      <c r="AA70" s="870"/>
      <c r="AB70" s="246"/>
      <c r="AC70" s="207"/>
      <c r="AD70" s="190" t="str">
        <f t="shared" si="4"/>
        <v/>
      </c>
      <c r="AG70" s="230" t="s">
        <v>186</v>
      </c>
      <c r="AH70" s="198"/>
      <c r="AI70" s="198"/>
      <c r="AJ70" s="198"/>
      <c r="AK70" s="198"/>
      <c r="AL70" s="198"/>
      <c r="AM70" s="198"/>
      <c r="AN70" s="198"/>
      <c r="AO70" s="198"/>
      <c r="AP70" s="198"/>
      <c r="AQ70" s="198"/>
      <c r="AR70" s="198"/>
      <c r="AS70" s="198"/>
      <c r="AT70" s="198"/>
      <c r="AU70" s="227" t="str">
        <f>IF(S70=SUMIFS('様式1-3'!$AD:$AD,'様式1-3'!$Z:$Z,AU$50,'様式1-3'!$AA:$AA,$AG70),"OK","不一致")</f>
        <v>OK</v>
      </c>
      <c r="AV70" s="198"/>
      <c r="AW70" s="198"/>
      <c r="AX70" s="198"/>
      <c r="AY70" s="198"/>
      <c r="AZ70" s="198"/>
      <c r="BA70" s="231" t="str">
        <f>IF(AC70=SUMIFS('様式1-3'!$AD:$AD,'様式1-3'!$Z:$Z,BA$50,'様式1-3'!$AA:$AA,$AG70),"","入力有")</f>
        <v/>
      </c>
      <c r="BB70" s="232">
        <f t="shared" si="6"/>
        <v>0</v>
      </c>
    </row>
    <row r="71" spans="2:54" ht="24" customHeight="1" x14ac:dyDescent="0.15">
      <c r="B71" s="846" t="s">
        <v>187</v>
      </c>
      <c r="C71" s="847"/>
      <c r="D71" s="847"/>
      <c r="E71" s="848"/>
      <c r="F71" s="1"/>
      <c r="G71" s="1"/>
      <c r="H71" s="1"/>
      <c r="I71" s="1"/>
      <c r="J71" s="206"/>
      <c r="K71" s="1"/>
      <c r="L71" s="1"/>
      <c r="M71" s="1"/>
      <c r="N71" s="1"/>
      <c r="O71" s="1"/>
      <c r="P71" s="1"/>
      <c r="Q71" s="1"/>
      <c r="R71" s="1"/>
      <c r="S71" s="869"/>
      <c r="T71" s="870"/>
      <c r="U71" s="869"/>
      <c r="V71" s="870"/>
      <c r="W71" s="1"/>
      <c r="X71" s="869"/>
      <c r="Y71" s="870"/>
      <c r="Z71" s="869"/>
      <c r="AA71" s="870"/>
      <c r="AB71" s="246"/>
      <c r="AC71" s="207"/>
      <c r="AD71" s="190" t="str">
        <f t="shared" si="4"/>
        <v/>
      </c>
      <c r="AG71" s="230" t="s">
        <v>187</v>
      </c>
      <c r="AH71" s="198"/>
      <c r="AI71" s="198"/>
      <c r="AJ71" s="198"/>
      <c r="AK71" s="198"/>
      <c r="AL71" s="226" t="str">
        <f>IF(J71=SUMIFS('様式1-3'!$AD:$AD,'様式1-3'!$Z:$Z,AL$50,'様式1-3'!$AA:$AA,$AG71),"OK","不一致")</f>
        <v>OK</v>
      </c>
      <c r="AM71" s="198"/>
      <c r="AN71" s="198"/>
      <c r="AO71" s="198"/>
      <c r="AP71" s="198"/>
      <c r="AQ71" s="198"/>
      <c r="AR71" s="198"/>
      <c r="AS71" s="198"/>
      <c r="AT71" s="198"/>
      <c r="AU71" s="198"/>
      <c r="AV71" s="198"/>
      <c r="AW71" s="198"/>
      <c r="AX71" s="198"/>
      <c r="AY71" s="198"/>
      <c r="AZ71" s="198"/>
      <c r="BA71" s="231" t="str">
        <f>IF(AC71=SUMIFS('様式1-3'!$AD:$AD,'様式1-3'!$Z:$Z,BA$50,'様式1-3'!$AA:$AA,$AG71),"","入力有")</f>
        <v/>
      </c>
      <c r="BB71" s="232">
        <f t="shared" si="6"/>
        <v>0</v>
      </c>
    </row>
    <row r="72" spans="2:54" ht="24" customHeight="1" x14ac:dyDescent="0.15">
      <c r="B72" s="846" t="s">
        <v>188</v>
      </c>
      <c r="C72" s="847"/>
      <c r="D72" s="847"/>
      <c r="E72" s="848"/>
      <c r="F72" s="1"/>
      <c r="G72" s="1"/>
      <c r="H72" s="1"/>
      <c r="I72" s="1"/>
      <c r="J72" s="1"/>
      <c r="K72" s="1"/>
      <c r="L72" s="1"/>
      <c r="M72" s="1"/>
      <c r="N72" s="1"/>
      <c r="O72" s="1"/>
      <c r="P72" s="1"/>
      <c r="Q72" s="1"/>
      <c r="R72" s="1"/>
      <c r="S72" s="869"/>
      <c r="T72" s="870"/>
      <c r="U72" s="871"/>
      <c r="V72" s="872"/>
      <c r="W72" s="1"/>
      <c r="X72" s="869"/>
      <c r="Y72" s="870"/>
      <c r="Z72" s="869"/>
      <c r="AA72" s="870"/>
      <c r="AB72" s="246"/>
      <c r="AC72" s="207"/>
      <c r="AD72" s="190" t="str">
        <f t="shared" si="4"/>
        <v/>
      </c>
      <c r="AG72" s="230" t="s">
        <v>188</v>
      </c>
      <c r="AH72" s="198"/>
      <c r="AI72" s="198"/>
      <c r="AJ72" s="198"/>
      <c r="AK72" s="198"/>
      <c r="AL72" s="198"/>
      <c r="AM72" s="198"/>
      <c r="AN72" s="198"/>
      <c r="AO72" s="198"/>
      <c r="AP72" s="198"/>
      <c r="AQ72" s="198"/>
      <c r="AR72" s="198"/>
      <c r="AS72" s="198"/>
      <c r="AT72" s="198"/>
      <c r="AU72" s="198"/>
      <c r="AV72" s="227" t="str">
        <f>IF(U72=SUMIFS('様式1-3'!$AD:$AD,'様式1-3'!$Z:$Z,AV$50,'様式1-3'!$AA:$AA,$AG72),"OK","不一致")</f>
        <v>OK</v>
      </c>
      <c r="AW72" s="198"/>
      <c r="AX72" s="198"/>
      <c r="AY72" s="198"/>
      <c r="AZ72" s="198"/>
      <c r="BA72" s="231" t="str">
        <f>IF(AC72=SUMIFS('様式1-3'!$AD:$AD,'様式1-3'!$Z:$Z,BA$50,'様式1-3'!$AA:$AA,$AG72),"","入力有")</f>
        <v/>
      </c>
      <c r="BB72" s="232">
        <f t="shared" si="6"/>
        <v>0</v>
      </c>
    </row>
    <row r="73" spans="2:54" ht="24" customHeight="1" x14ac:dyDescent="0.15">
      <c r="B73" s="846" t="s">
        <v>189</v>
      </c>
      <c r="C73" s="847"/>
      <c r="D73" s="847"/>
      <c r="E73" s="848"/>
      <c r="F73" s="1"/>
      <c r="G73" s="1"/>
      <c r="H73" s="1"/>
      <c r="I73" s="1"/>
      <c r="J73" s="1"/>
      <c r="K73" s="1"/>
      <c r="L73" s="1"/>
      <c r="M73" s="1"/>
      <c r="N73" s="1"/>
      <c r="O73" s="1"/>
      <c r="P73" s="1"/>
      <c r="Q73" s="1"/>
      <c r="R73" s="1"/>
      <c r="S73" s="869"/>
      <c r="T73" s="870"/>
      <c r="U73" s="869"/>
      <c r="V73" s="870"/>
      <c r="W73" s="205"/>
      <c r="X73" s="869"/>
      <c r="Y73" s="870"/>
      <c r="Z73" s="869"/>
      <c r="AA73" s="870"/>
      <c r="AB73" s="246"/>
      <c r="AC73" s="207"/>
      <c r="AD73" s="190" t="str">
        <f t="shared" si="4"/>
        <v/>
      </c>
      <c r="AG73" s="230" t="s">
        <v>189</v>
      </c>
      <c r="AH73" s="198"/>
      <c r="AI73" s="198"/>
      <c r="AJ73" s="198"/>
      <c r="AK73" s="198"/>
      <c r="AL73" s="198"/>
      <c r="AM73" s="198"/>
      <c r="AN73" s="198"/>
      <c r="AO73" s="198"/>
      <c r="AP73" s="198"/>
      <c r="AQ73" s="198"/>
      <c r="AR73" s="198"/>
      <c r="AS73" s="198"/>
      <c r="AT73" s="198"/>
      <c r="AU73" s="198"/>
      <c r="AV73" s="198"/>
      <c r="AW73" s="226" t="str">
        <f>IF(W73=SUMIFS('様式1-3'!$AD:$AD,'様式1-3'!$Z:$Z,AW$50,'様式1-3'!$AA:$AA,$AG73),"OK","不一致")</f>
        <v>OK</v>
      </c>
      <c r="AX73" s="198"/>
      <c r="AY73" s="198"/>
      <c r="AZ73" s="198"/>
      <c r="BA73" s="231" t="str">
        <f>IF(AC73=SUMIFS('様式1-3'!$AD:$AD,'様式1-3'!$Z:$Z,BA$50,'様式1-3'!$AA:$AA,$AG73),"","入力有")</f>
        <v/>
      </c>
      <c r="BB73" s="232">
        <f t="shared" si="6"/>
        <v>0</v>
      </c>
    </row>
    <row r="74" spans="2:54" ht="24" customHeight="1" x14ac:dyDescent="0.15">
      <c r="B74" s="846" t="s">
        <v>190</v>
      </c>
      <c r="C74" s="847"/>
      <c r="D74" s="847"/>
      <c r="E74" s="848"/>
      <c r="F74" s="1"/>
      <c r="G74" s="1"/>
      <c r="H74" s="1"/>
      <c r="I74" s="1"/>
      <c r="J74" s="1"/>
      <c r="K74" s="1"/>
      <c r="L74" s="1"/>
      <c r="M74" s="1"/>
      <c r="N74" s="1"/>
      <c r="O74" s="1"/>
      <c r="P74" s="1"/>
      <c r="Q74" s="1"/>
      <c r="R74" s="205"/>
      <c r="S74" s="869"/>
      <c r="T74" s="870"/>
      <c r="U74" s="869"/>
      <c r="V74" s="870"/>
      <c r="W74" s="1"/>
      <c r="X74" s="871"/>
      <c r="Y74" s="872"/>
      <c r="Z74" s="869"/>
      <c r="AA74" s="870"/>
      <c r="AB74" s="246"/>
      <c r="AC74" s="207"/>
      <c r="AD74" s="190" t="str">
        <f t="shared" si="4"/>
        <v/>
      </c>
      <c r="AG74" s="230" t="s">
        <v>190</v>
      </c>
      <c r="AH74" s="198"/>
      <c r="AI74" s="198"/>
      <c r="AJ74" s="198"/>
      <c r="AK74" s="198"/>
      <c r="AL74" s="198"/>
      <c r="AM74" s="198"/>
      <c r="AN74" s="198"/>
      <c r="AO74" s="198"/>
      <c r="AP74" s="198"/>
      <c r="AQ74" s="198"/>
      <c r="AR74" s="198"/>
      <c r="AS74" s="198"/>
      <c r="AT74" s="226" t="str">
        <f>IF(R74=SUMIFS('様式1-3'!$AD:$AD,'様式1-3'!$Z:$Z,AT$50,'様式1-3'!$AA:$AA,$AG74),"OK","不一致")</f>
        <v>OK</v>
      </c>
      <c r="AU74" s="198"/>
      <c r="AV74" s="198"/>
      <c r="AW74" s="198"/>
      <c r="AX74" s="227" t="str">
        <f>IF(X74=SUMIFS('様式1-3'!$AD:$AD,'様式1-3'!$Z:$Z,AX$50,'様式1-3'!$AA:$AA,$AG74),"OK","不一致")</f>
        <v>OK</v>
      </c>
      <c r="AY74" s="198"/>
      <c r="AZ74" s="198"/>
      <c r="BA74" s="231" t="str">
        <f>IF(AC74=SUMIFS('様式1-3'!$AD:$AD,'様式1-3'!$Z:$Z,BA$50,'様式1-3'!$AA:$AA,$AG74),"","入力有")</f>
        <v/>
      </c>
      <c r="BB74" s="232">
        <f t="shared" si="6"/>
        <v>0</v>
      </c>
    </row>
    <row r="75" spans="2:54" ht="24" customHeight="1" x14ac:dyDescent="0.15">
      <c r="B75" s="846" t="s">
        <v>191</v>
      </c>
      <c r="C75" s="847"/>
      <c r="D75" s="847"/>
      <c r="E75" s="848"/>
      <c r="F75" s="1"/>
      <c r="G75" s="1"/>
      <c r="H75" s="206"/>
      <c r="I75" s="1"/>
      <c r="J75" s="1"/>
      <c r="K75" s="1"/>
      <c r="L75" s="1"/>
      <c r="M75" s="1"/>
      <c r="N75" s="1"/>
      <c r="O75" s="1"/>
      <c r="P75" s="1"/>
      <c r="Q75" s="1"/>
      <c r="R75" s="1"/>
      <c r="S75" s="869"/>
      <c r="T75" s="870"/>
      <c r="U75" s="869"/>
      <c r="V75" s="870"/>
      <c r="W75" s="1"/>
      <c r="X75" s="869"/>
      <c r="Y75" s="870"/>
      <c r="Z75" s="869"/>
      <c r="AA75" s="870"/>
      <c r="AB75" s="246"/>
      <c r="AC75" s="207"/>
      <c r="AD75" s="190" t="str">
        <f t="shared" si="4"/>
        <v/>
      </c>
      <c r="AG75" s="230" t="s">
        <v>191</v>
      </c>
      <c r="AH75" s="198"/>
      <c r="AI75" s="198"/>
      <c r="AJ75" s="226" t="str">
        <f>IF(H75=SUMIFS('様式1-3'!$AD:$AD,'様式1-3'!$Z:$Z,AJ$50,'様式1-3'!$AA:$AA,$AG75),"OK","不一致")</f>
        <v>OK</v>
      </c>
      <c r="AK75" s="198"/>
      <c r="AL75" s="198"/>
      <c r="AM75" s="198"/>
      <c r="AN75" s="198"/>
      <c r="AO75" s="198"/>
      <c r="AP75" s="198"/>
      <c r="AQ75" s="198"/>
      <c r="AR75" s="198"/>
      <c r="AS75" s="198"/>
      <c r="AT75" s="198"/>
      <c r="AU75" s="198"/>
      <c r="AV75" s="198"/>
      <c r="AW75" s="198"/>
      <c r="AX75" s="198"/>
      <c r="AY75" s="198"/>
      <c r="AZ75" s="198"/>
      <c r="BA75" s="231" t="str">
        <f>IF(AC75=SUMIFS('様式1-3'!$AD:$AD,'様式1-3'!$Z:$Z,BA$50,'様式1-3'!$AA:$AA,$AG75),"","入力有")</f>
        <v/>
      </c>
      <c r="BB75" s="232">
        <f t="shared" si="6"/>
        <v>0</v>
      </c>
    </row>
    <row r="76" spans="2:54" ht="24" customHeight="1" x14ac:dyDescent="0.15">
      <c r="B76" s="846" t="s">
        <v>192</v>
      </c>
      <c r="C76" s="847"/>
      <c r="D76" s="847"/>
      <c r="E76" s="848"/>
      <c r="F76" s="1"/>
      <c r="G76" s="1"/>
      <c r="H76" s="1"/>
      <c r="I76" s="1"/>
      <c r="J76" s="1"/>
      <c r="K76" s="1"/>
      <c r="L76" s="1"/>
      <c r="M76" s="1"/>
      <c r="N76" s="1"/>
      <c r="O76" s="1"/>
      <c r="P76" s="1"/>
      <c r="Q76" s="1"/>
      <c r="R76" s="1"/>
      <c r="S76" s="869"/>
      <c r="T76" s="870"/>
      <c r="U76" s="869"/>
      <c r="V76" s="870"/>
      <c r="W76" s="1"/>
      <c r="X76" s="869"/>
      <c r="Y76" s="870"/>
      <c r="Z76" s="869"/>
      <c r="AA76" s="870"/>
      <c r="AB76" s="208"/>
      <c r="AC76" s="207"/>
      <c r="AD76" s="190" t="str">
        <f t="shared" si="4"/>
        <v/>
      </c>
      <c r="AG76" s="230" t="s">
        <v>192</v>
      </c>
      <c r="AH76" s="198"/>
      <c r="AI76" s="198"/>
      <c r="AJ76" s="198"/>
      <c r="AK76" s="198"/>
      <c r="AL76" s="198"/>
      <c r="AM76" s="198"/>
      <c r="AN76" s="198"/>
      <c r="AO76" s="198"/>
      <c r="AP76" s="198"/>
      <c r="AQ76" s="198"/>
      <c r="AR76" s="198"/>
      <c r="AS76" s="198"/>
      <c r="AT76" s="198"/>
      <c r="AU76" s="198"/>
      <c r="AV76" s="198"/>
      <c r="AW76" s="198"/>
      <c r="AX76" s="198"/>
      <c r="AY76" s="198"/>
      <c r="AZ76" s="226" t="str">
        <f>IF(AB76=SUMIFS('様式1-3'!$AD:$AD,'様式1-3'!$Z:$Z,AZ$50,'様式1-3'!$AA:$AA,$AG76),"OK","不一致")</f>
        <v>OK</v>
      </c>
      <c r="BA76" s="231" t="str">
        <f>IF(AC76=SUMIFS('様式1-3'!$AD:$AD,'様式1-3'!$Z:$Z,BA$50,'様式1-3'!$AA:$AA,$AG76),"","入力有")</f>
        <v/>
      </c>
      <c r="BB76" s="232">
        <f t="shared" si="6"/>
        <v>0</v>
      </c>
    </row>
    <row r="77" spans="2:54" ht="24" customHeight="1" x14ac:dyDescent="0.15">
      <c r="B77" s="846" t="s">
        <v>193</v>
      </c>
      <c r="C77" s="847"/>
      <c r="D77" s="847"/>
      <c r="E77" s="848"/>
      <c r="F77" s="1"/>
      <c r="G77" s="1"/>
      <c r="H77" s="1"/>
      <c r="I77" s="206"/>
      <c r="J77" s="206"/>
      <c r="K77" s="1"/>
      <c r="L77" s="1"/>
      <c r="M77" s="1"/>
      <c r="N77" s="1"/>
      <c r="O77" s="1"/>
      <c r="P77" s="1"/>
      <c r="Q77" s="1"/>
      <c r="R77" s="1"/>
      <c r="S77" s="869"/>
      <c r="T77" s="870"/>
      <c r="U77" s="869"/>
      <c r="V77" s="870"/>
      <c r="W77" s="1"/>
      <c r="X77" s="869"/>
      <c r="Y77" s="870"/>
      <c r="Z77" s="869"/>
      <c r="AA77" s="870"/>
      <c r="AB77" s="246"/>
      <c r="AC77" s="207"/>
      <c r="AD77" s="190" t="str">
        <f t="shared" si="4"/>
        <v/>
      </c>
      <c r="AG77" s="230" t="s">
        <v>193</v>
      </c>
      <c r="AH77" s="198"/>
      <c r="AI77" s="198"/>
      <c r="AJ77" s="198"/>
      <c r="AK77" s="226" t="str">
        <f>IF(I77=SUMIFS('様式1-3'!$AD:$AD,'様式1-3'!$Z:$Z,AK$50,'様式1-3'!$AA:$AA,$AG77),"OK","不一致")</f>
        <v>OK</v>
      </c>
      <c r="AL77" s="226" t="str">
        <f>IF(J77=SUMIFS('様式1-3'!$AD:$AD,'様式1-3'!$Z:$Z,AL$50,'様式1-3'!$AA:$AA,$AG77),"OK","不一致")</f>
        <v>OK</v>
      </c>
      <c r="AM77" s="198"/>
      <c r="AN77" s="198"/>
      <c r="AO77" s="198"/>
      <c r="AP77" s="198"/>
      <c r="AQ77" s="198"/>
      <c r="AR77" s="198"/>
      <c r="AS77" s="198"/>
      <c r="AT77" s="198"/>
      <c r="AU77" s="198"/>
      <c r="AV77" s="198"/>
      <c r="AW77" s="198"/>
      <c r="AX77" s="198"/>
      <c r="AY77" s="198"/>
      <c r="AZ77" s="198"/>
      <c r="BA77" s="231" t="str">
        <f>IF(AC77=SUMIFS('様式1-3'!$AD:$AD,'様式1-3'!$Z:$Z,BA$50,'様式1-3'!$AA:$AA,$AG77),"","入力有")</f>
        <v/>
      </c>
      <c r="BB77" s="232">
        <f t="shared" si="6"/>
        <v>0</v>
      </c>
    </row>
    <row r="78" spans="2:54" ht="24" customHeight="1" x14ac:dyDescent="0.15">
      <c r="B78" s="846" t="s">
        <v>194</v>
      </c>
      <c r="C78" s="847"/>
      <c r="D78" s="847"/>
      <c r="E78" s="848"/>
      <c r="F78" s="247"/>
      <c r="G78" s="247"/>
      <c r="H78" s="247"/>
      <c r="I78" s="247"/>
      <c r="J78" s="247"/>
      <c r="K78" s="247"/>
      <c r="L78" s="247"/>
      <c r="M78" s="247"/>
      <c r="N78" s="247"/>
      <c r="O78" s="247"/>
      <c r="P78" s="247"/>
      <c r="Q78" s="209"/>
      <c r="R78" s="247"/>
      <c r="S78" s="869"/>
      <c r="T78" s="870"/>
      <c r="U78" s="869"/>
      <c r="V78" s="870"/>
      <c r="W78" s="247"/>
      <c r="X78" s="869"/>
      <c r="Y78" s="870"/>
      <c r="Z78" s="869"/>
      <c r="AA78" s="870"/>
      <c r="AB78" s="248"/>
      <c r="AC78" s="207"/>
      <c r="AD78" s="190" t="str">
        <f t="shared" si="4"/>
        <v/>
      </c>
      <c r="AG78" s="230" t="s">
        <v>194</v>
      </c>
      <c r="AH78" s="198"/>
      <c r="AI78" s="198"/>
      <c r="AJ78" s="198"/>
      <c r="AK78" s="198"/>
      <c r="AL78" s="198"/>
      <c r="AM78" s="198"/>
      <c r="AN78" s="198"/>
      <c r="AO78" s="198"/>
      <c r="AP78" s="198"/>
      <c r="AQ78" s="198"/>
      <c r="AR78" s="198"/>
      <c r="AS78" s="226" t="str">
        <f>IF(Q78=SUMIFS('様式1-3'!$AD:$AD,'様式1-3'!$Z:$Z,AS$50,'様式1-3'!$AA:$AA,$AG78),"OK","不一致")</f>
        <v>OK</v>
      </c>
      <c r="AT78" s="198"/>
      <c r="AU78" s="198"/>
      <c r="AV78" s="198"/>
      <c r="AW78" s="198"/>
      <c r="AX78" s="198"/>
      <c r="AY78" s="198"/>
      <c r="AZ78" s="198"/>
      <c r="BA78" s="231" t="str">
        <f>IF(AC78=SUMIFS('様式1-3'!$AD:$AD,'様式1-3'!$Z:$Z,BA$50,'様式1-3'!$AA:$AA,$AG78),"","入力有")</f>
        <v/>
      </c>
      <c r="BB78" s="232">
        <f t="shared" si="6"/>
        <v>0</v>
      </c>
    </row>
    <row r="79" spans="2:54" ht="24" customHeight="1" thickBot="1" x14ac:dyDescent="0.2">
      <c r="B79" s="846" t="s">
        <v>195</v>
      </c>
      <c r="C79" s="847"/>
      <c r="D79" s="847"/>
      <c r="E79" s="848"/>
      <c r="F79" s="208"/>
      <c r="G79" s="249"/>
      <c r="H79" s="208"/>
      <c r="I79" s="249"/>
      <c r="J79" s="1"/>
      <c r="K79" s="1"/>
      <c r="L79" s="1"/>
      <c r="M79" s="1"/>
      <c r="N79" s="1"/>
      <c r="O79" s="1"/>
      <c r="P79" s="1"/>
      <c r="Q79" s="1"/>
      <c r="R79" s="1"/>
      <c r="S79" s="869"/>
      <c r="T79" s="870"/>
      <c r="U79" s="869"/>
      <c r="V79" s="870"/>
      <c r="W79" s="1"/>
      <c r="X79" s="869"/>
      <c r="Y79" s="870"/>
      <c r="Z79" s="869"/>
      <c r="AA79" s="870"/>
      <c r="AB79" s="246"/>
      <c r="AC79" s="207"/>
      <c r="AD79" s="190" t="str">
        <f t="shared" si="4"/>
        <v/>
      </c>
      <c r="AG79" s="230" t="s">
        <v>195</v>
      </c>
      <c r="AH79" s="233" t="str">
        <f>IF(F79=SUMIFS('様式1-3'!$AD:$AD,'様式1-3'!$Z:$Z,AH$50,'様式1-3'!$AA:$AA,$AG79),"OK","不一致")</f>
        <v>OK</v>
      </c>
      <c r="AI79" s="234"/>
      <c r="AJ79" s="233" t="str">
        <f>IF(H79=SUMIFS('様式1-3'!$AD:$AD,'様式1-3'!$Z:$Z,AJ$50,'様式1-3'!$AA:$AA,$AG79),"OK","不一致")</f>
        <v>OK</v>
      </c>
      <c r="AK79" s="234"/>
      <c r="AL79" s="234"/>
      <c r="AM79" s="234"/>
      <c r="AN79" s="234"/>
      <c r="AO79" s="234"/>
      <c r="AP79" s="234"/>
      <c r="AQ79" s="234"/>
      <c r="AR79" s="234"/>
      <c r="AS79" s="234"/>
      <c r="AT79" s="234"/>
      <c r="AU79" s="234"/>
      <c r="AV79" s="234"/>
      <c r="AW79" s="234"/>
      <c r="AX79" s="234"/>
      <c r="AY79" s="234"/>
      <c r="AZ79" s="234"/>
      <c r="BA79" s="231" t="str">
        <f>IF(AC79=SUMIFS('様式1-3'!$AD:$AD,'様式1-3'!$Z:$Z,BA$50,'様式1-3'!$AA:$AA,$AG79),"","入力有")</f>
        <v/>
      </c>
      <c r="BB79" s="232">
        <f t="shared" si="6"/>
        <v>0</v>
      </c>
    </row>
    <row r="80" spans="2:54" ht="21.75" customHeight="1" thickTop="1" thickBot="1" x14ac:dyDescent="0.2">
      <c r="B80" s="843" t="s">
        <v>156</v>
      </c>
      <c r="C80" s="844"/>
      <c r="D80" s="844"/>
      <c r="E80" s="845"/>
      <c r="F80" s="191" t="str">
        <f>IF(COUNT(F51:F79)=0,"",SUM(F51:F79))</f>
        <v/>
      </c>
      <c r="G80" s="191" t="str">
        <f t="shared" ref="G80:AC80" si="7">IF(COUNT(G51:G79)=0,"",SUM(G51:G79))</f>
        <v/>
      </c>
      <c r="H80" s="191" t="str">
        <f t="shared" si="7"/>
        <v/>
      </c>
      <c r="I80" s="191" t="str">
        <f t="shared" si="7"/>
        <v/>
      </c>
      <c r="J80" s="191" t="str">
        <f t="shared" si="7"/>
        <v/>
      </c>
      <c r="K80" s="191" t="str">
        <f t="shared" si="7"/>
        <v/>
      </c>
      <c r="L80" s="191" t="str">
        <f t="shared" si="7"/>
        <v/>
      </c>
      <c r="M80" s="191" t="str">
        <f t="shared" si="7"/>
        <v/>
      </c>
      <c r="N80" s="191" t="str">
        <f t="shared" si="7"/>
        <v/>
      </c>
      <c r="O80" s="191" t="str">
        <f t="shared" si="7"/>
        <v/>
      </c>
      <c r="P80" s="191" t="str">
        <f t="shared" si="7"/>
        <v/>
      </c>
      <c r="Q80" s="191" t="str">
        <f t="shared" si="7"/>
        <v/>
      </c>
      <c r="R80" s="191" t="str">
        <f t="shared" si="7"/>
        <v/>
      </c>
      <c r="S80" s="825" t="str">
        <f t="shared" si="7"/>
        <v/>
      </c>
      <c r="T80" s="826" t="str">
        <f t="shared" si="7"/>
        <v/>
      </c>
      <c r="U80" s="825" t="str">
        <f t="shared" si="7"/>
        <v/>
      </c>
      <c r="V80" s="826" t="str">
        <f t="shared" si="7"/>
        <v/>
      </c>
      <c r="W80" s="191" t="str">
        <f t="shared" si="7"/>
        <v/>
      </c>
      <c r="X80" s="825" t="str">
        <f t="shared" si="7"/>
        <v/>
      </c>
      <c r="Y80" s="826" t="str">
        <f t="shared" si="7"/>
        <v/>
      </c>
      <c r="Z80" s="825" t="str">
        <f t="shared" si="7"/>
        <v/>
      </c>
      <c r="AA80" s="826" t="str">
        <f t="shared" si="7"/>
        <v/>
      </c>
      <c r="AB80" s="191" t="str">
        <f t="shared" si="7"/>
        <v/>
      </c>
      <c r="AC80" s="192" t="str">
        <f t="shared" si="7"/>
        <v/>
      </c>
      <c r="AD80" s="484" t="str">
        <f>IF(SUM(F80:AC80)=0,"",SUM(F80:AC80))</f>
        <v/>
      </c>
      <c r="AG80" s="235" t="s">
        <v>156</v>
      </c>
      <c r="AH80" s="236">
        <f t="shared" ref="AH80:AU80" si="8">SUM(AH51:AH79)</f>
        <v>0</v>
      </c>
      <c r="AI80" s="236">
        <f t="shared" si="8"/>
        <v>0</v>
      </c>
      <c r="AJ80" s="236">
        <f t="shared" si="8"/>
        <v>0</v>
      </c>
      <c r="AK80" s="236">
        <f t="shared" si="8"/>
        <v>0</v>
      </c>
      <c r="AL80" s="236">
        <f t="shared" si="8"/>
        <v>0</v>
      </c>
      <c r="AM80" s="236">
        <f t="shared" si="8"/>
        <v>0</v>
      </c>
      <c r="AN80" s="236">
        <f t="shared" si="8"/>
        <v>0</v>
      </c>
      <c r="AO80" s="236">
        <f t="shared" si="8"/>
        <v>0</v>
      </c>
      <c r="AP80" s="236">
        <f t="shared" si="8"/>
        <v>0</v>
      </c>
      <c r="AQ80" s="236">
        <f t="shared" si="8"/>
        <v>0</v>
      </c>
      <c r="AR80" s="236">
        <f t="shared" si="8"/>
        <v>0</v>
      </c>
      <c r="AS80" s="236">
        <f t="shared" si="8"/>
        <v>0</v>
      </c>
      <c r="AT80" s="236">
        <f t="shared" si="8"/>
        <v>0</v>
      </c>
      <c r="AU80" s="237">
        <f t="shared" si="8"/>
        <v>0</v>
      </c>
      <c r="AV80" s="237">
        <f t="shared" ref="AV80:BA80" si="9">SUM(AV51:AV79)</f>
        <v>0</v>
      </c>
      <c r="AW80" s="236">
        <f t="shared" si="9"/>
        <v>0</v>
      </c>
      <c r="AX80" s="237">
        <f t="shared" si="9"/>
        <v>0</v>
      </c>
      <c r="AY80" s="237">
        <f t="shared" si="9"/>
        <v>0</v>
      </c>
      <c r="AZ80" s="236">
        <f t="shared" si="9"/>
        <v>0</v>
      </c>
      <c r="BA80" s="238">
        <f t="shared" si="9"/>
        <v>0</v>
      </c>
      <c r="BB80" s="239"/>
    </row>
    <row r="81" spans="2:58" s="200" customFormat="1" ht="8.25" customHeight="1" x14ac:dyDescent="0.15">
      <c r="B81" s="172"/>
      <c r="C81" s="172"/>
      <c r="D81" s="172"/>
      <c r="E81" s="172"/>
      <c r="F81" s="199"/>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row>
    <row r="82" spans="2:58" s="200" customFormat="1" ht="13.5" customHeight="1" x14ac:dyDescent="0.15">
      <c r="B82" s="177" t="s">
        <v>165</v>
      </c>
      <c r="C82" s="177"/>
      <c r="D82" s="177"/>
      <c r="E82" s="177"/>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row>
    <row r="83" spans="2:58" s="200" customFormat="1" ht="13.5" customHeight="1" x14ac:dyDescent="0.15">
      <c r="B83" s="172" t="s">
        <v>166</v>
      </c>
      <c r="C83" s="172"/>
      <c r="D83" s="172"/>
      <c r="E83" s="172"/>
      <c r="F83" s="201"/>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row>
    <row r="84" spans="2:58" ht="13.5" customHeight="1" x14ac:dyDescent="0.15">
      <c r="B84" s="172" t="s">
        <v>167</v>
      </c>
      <c r="C84" s="172"/>
      <c r="D84" s="172"/>
      <c r="E84" s="172"/>
      <c r="F84" s="201"/>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row>
    <row r="85" spans="2:58" ht="13.5" customHeight="1" x14ac:dyDescent="0.15">
      <c r="B85" s="172" t="s">
        <v>168</v>
      </c>
      <c r="C85" s="172"/>
      <c r="D85" s="172"/>
      <c r="E85" s="172"/>
      <c r="F85" s="201"/>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row>
    <row r="87" spans="2:58" ht="19.5" customHeight="1" x14ac:dyDescent="0.15">
      <c r="B87" s="172" t="s">
        <v>169</v>
      </c>
      <c r="C87" s="195"/>
      <c r="D87" s="195"/>
      <c r="E87" s="195"/>
      <c r="F87" s="195"/>
      <c r="G87" s="195"/>
      <c r="H87" s="195"/>
      <c r="L87" s="832" t="s">
        <v>170</v>
      </c>
      <c r="M87" s="832"/>
      <c r="N87" s="832"/>
      <c r="O87" s="832"/>
      <c r="P87" s="832"/>
      <c r="Q87" s="832"/>
      <c r="R87" s="832"/>
      <c r="S87" s="195"/>
      <c r="T87" s="195"/>
      <c r="U87" s="195"/>
      <c r="V87" s="195"/>
      <c r="W87" s="195"/>
      <c r="X87" s="195"/>
      <c r="Y87" s="195"/>
      <c r="Z87" s="195"/>
      <c r="AA87" s="195"/>
      <c r="AB87" s="195"/>
      <c r="AC87" s="195"/>
      <c r="AD87" s="176"/>
    </row>
    <row r="88" spans="2:58" s="172" customFormat="1" ht="20.25" customHeight="1" thickBot="1" x14ac:dyDescent="0.2">
      <c r="B88" s="170"/>
      <c r="C88" s="170"/>
      <c r="D88" s="170"/>
      <c r="E88" s="170"/>
      <c r="F88" s="171"/>
      <c r="G88" s="171"/>
      <c r="H88" s="171"/>
      <c r="I88" s="171"/>
      <c r="J88" s="171"/>
      <c r="K88" s="171"/>
      <c r="L88" s="171"/>
      <c r="M88" s="171"/>
      <c r="N88" s="171"/>
      <c r="O88" s="171"/>
      <c r="P88" s="171"/>
      <c r="Q88" s="171"/>
      <c r="R88" s="196" t="s">
        <v>204</v>
      </c>
      <c r="S88" s="3"/>
      <c r="T88" s="242" t="s">
        <v>238</v>
      </c>
      <c r="U88" s="3"/>
      <c r="V88" s="243" t="s">
        <v>217</v>
      </c>
      <c r="W88" s="197" t="s">
        <v>205</v>
      </c>
      <c r="X88" s="3"/>
      <c r="Y88" s="242" t="s">
        <v>238</v>
      </c>
      <c r="Z88" s="3"/>
      <c r="AA88" s="243" t="s">
        <v>217</v>
      </c>
      <c r="AB88" s="829" t="s">
        <v>131</v>
      </c>
      <c r="AC88" s="829"/>
      <c r="AD88" s="829"/>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row>
    <row r="89" spans="2:58" s="172" customFormat="1" ht="18" customHeight="1" x14ac:dyDescent="0.15">
      <c r="B89" s="178"/>
      <c r="C89" s="179"/>
      <c r="D89" s="861" t="s">
        <v>171</v>
      </c>
      <c r="E89" s="862"/>
      <c r="F89" s="180">
        <v>1</v>
      </c>
      <c r="G89" s="181">
        <v>2</v>
      </c>
      <c r="H89" s="181">
        <v>3</v>
      </c>
      <c r="I89" s="180">
        <v>4</v>
      </c>
      <c r="J89" s="180">
        <v>5</v>
      </c>
      <c r="K89" s="180">
        <v>6</v>
      </c>
      <c r="L89" s="180">
        <v>7</v>
      </c>
      <c r="M89" s="180">
        <v>8</v>
      </c>
      <c r="N89" s="180">
        <v>9</v>
      </c>
      <c r="O89" s="180">
        <v>10</v>
      </c>
      <c r="P89" s="180">
        <v>11</v>
      </c>
      <c r="Q89" s="180">
        <v>12</v>
      </c>
      <c r="R89" s="180">
        <v>13</v>
      </c>
      <c r="S89" s="840">
        <v>14</v>
      </c>
      <c r="T89" s="841"/>
      <c r="U89" s="840">
        <v>15</v>
      </c>
      <c r="V89" s="841"/>
      <c r="W89" s="180">
        <v>16</v>
      </c>
      <c r="X89" s="840">
        <v>17</v>
      </c>
      <c r="Y89" s="841"/>
      <c r="Z89" s="840">
        <v>18</v>
      </c>
      <c r="AA89" s="841"/>
      <c r="AB89" s="182">
        <v>20</v>
      </c>
      <c r="AC89" s="830" t="s">
        <v>132</v>
      </c>
      <c r="AD89" s="183"/>
      <c r="AG89" s="875" t="s">
        <v>339</v>
      </c>
      <c r="AH89" s="875"/>
      <c r="AI89" s="875"/>
      <c r="AJ89" s="875"/>
      <c r="AK89" s="875"/>
      <c r="AL89" s="875"/>
      <c r="AM89" s="875"/>
      <c r="AN89" s="211"/>
      <c r="AO89" s="211"/>
      <c r="AP89" s="211"/>
      <c r="AQ89" s="211"/>
      <c r="AR89" s="211"/>
      <c r="AS89" s="211"/>
      <c r="AT89" s="211"/>
      <c r="AU89" s="211"/>
      <c r="AV89" s="211"/>
      <c r="AW89" s="211"/>
      <c r="AX89" s="211"/>
      <c r="AY89" s="211"/>
      <c r="AZ89" s="211"/>
      <c r="BA89" s="211"/>
      <c r="BB89" s="211"/>
      <c r="BC89" s="211"/>
      <c r="BD89" s="211"/>
      <c r="BE89" s="211"/>
      <c r="BF89" s="211"/>
    </row>
    <row r="90" spans="2:58" ht="18" customHeight="1" thickBot="1" x14ac:dyDescent="0.2">
      <c r="B90" s="184"/>
      <c r="C90" s="185"/>
      <c r="D90" s="863"/>
      <c r="E90" s="864"/>
      <c r="F90" s="833" t="s">
        <v>133</v>
      </c>
      <c r="G90" s="833" t="s">
        <v>134</v>
      </c>
      <c r="H90" s="833" t="s">
        <v>135</v>
      </c>
      <c r="I90" s="833" t="s">
        <v>136</v>
      </c>
      <c r="J90" s="833" t="s">
        <v>164</v>
      </c>
      <c r="K90" s="833" t="s">
        <v>137</v>
      </c>
      <c r="L90" s="853" t="s">
        <v>138</v>
      </c>
      <c r="M90" s="833" t="s">
        <v>139</v>
      </c>
      <c r="N90" s="833" t="s">
        <v>140</v>
      </c>
      <c r="O90" s="833" t="s">
        <v>141</v>
      </c>
      <c r="P90" s="833" t="s">
        <v>142</v>
      </c>
      <c r="Q90" s="833" t="s">
        <v>143</v>
      </c>
      <c r="R90" s="833" t="s">
        <v>144</v>
      </c>
      <c r="S90" s="835" t="s">
        <v>145</v>
      </c>
      <c r="T90" s="836"/>
      <c r="U90" s="835" t="s">
        <v>146</v>
      </c>
      <c r="V90" s="836"/>
      <c r="W90" s="833" t="s">
        <v>147</v>
      </c>
      <c r="X90" s="835" t="s">
        <v>148</v>
      </c>
      <c r="Y90" s="836"/>
      <c r="Z90" s="835" t="s">
        <v>149</v>
      </c>
      <c r="AA90" s="836"/>
      <c r="AB90" s="833" t="s">
        <v>150</v>
      </c>
      <c r="AC90" s="831"/>
      <c r="AD90" s="839" t="s">
        <v>151</v>
      </c>
      <c r="AG90" s="876"/>
      <c r="AH90" s="876"/>
      <c r="AI90" s="876"/>
      <c r="AJ90" s="876"/>
      <c r="AK90" s="876"/>
      <c r="AL90" s="876"/>
      <c r="AM90" s="876"/>
    </row>
    <row r="91" spans="2:58" ht="18" customHeight="1" thickBot="1" x14ac:dyDescent="0.2">
      <c r="B91" s="857" t="s">
        <v>152</v>
      </c>
      <c r="C91" s="858"/>
      <c r="D91" s="186"/>
      <c r="E91" s="187"/>
      <c r="F91" s="833"/>
      <c r="G91" s="833"/>
      <c r="H91" s="833"/>
      <c r="I91" s="833"/>
      <c r="J91" s="833"/>
      <c r="K91" s="833"/>
      <c r="L91" s="853"/>
      <c r="M91" s="833"/>
      <c r="N91" s="833"/>
      <c r="O91" s="833"/>
      <c r="P91" s="833"/>
      <c r="Q91" s="833"/>
      <c r="R91" s="833"/>
      <c r="S91" s="835"/>
      <c r="T91" s="836"/>
      <c r="U91" s="835"/>
      <c r="V91" s="836"/>
      <c r="W91" s="833"/>
      <c r="X91" s="835"/>
      <c r="Y91" s="836"/>
      <c r="Z91" s="835"/>
      <c r="AA91" s="836"/>
      <c r="AB91" s="833"/>
      <c r="AC91" s="831"/>
      <c r="AD91" s="839"/>
      <c r="AG91" s="212" t="s">
        <v>337</v>
      </c>
      <c r="AH91" s="213">
        <v>1</v>
      </c>
      <c r="AI91" s="214">
        <v>2</v>
      </c>
      <c r="AJ91" s="214">
        <v>3</v>
      </c>
      <c r="AK91" s="213">
        <v>4</v>
      </c>
      <c r="AL91" s="213">
        <v>5</v>
      </c>
      <c r="AM91" s="213">
        <v>6</v>
      </c>
      <c r="AN91" s="213">
        <v>7</v>
      </c>
      <c r="AO91" s="213">
        <v>8</v>
      </c>
      <c r="AP91" s="213">
        <v>9</v>
      </c>
      <c r="AQ91" s="213">
        <v>10</v>
      </c>
      <c r="AR91" s="213">
        <v>11</v>
      </c>
      <c r="AS91" s="213">
        <v>12</v>
      </c>
      <c r="AT91" s="213">
        <v>13</v>
      </c>
      <c r="AU91" s="215">
        <v>14</v>
      </c>
      <c r="AV91" s="215">
        <v>15</v>
      </c>
      <c r="AW91" s="213">
        <v>16</v>
      </c>
      <c r="AX91" s="215">
        <v>17</v>
      </c>
      <c r="AY91" s="215">
        <v>18</v>
      </c>
      <c r="AZ91" s="216">
        <v>20</v>
      </c>
      <c r="BA91" s="217"/>
      <c r="BB91" s="218"/>
    </row>
    <row r="92" spans="2:58" ht="18" customHeight="1" x14ac:dyDescent="0.15">
      <c r="B92" s="855" t="s">
        <v>153</v>
      </c>
      <c r="C92" s="856"/>
      <c r="D92" s="856"/>
      <c r="E92" s="189"/>
      <c r="F92" s="834"/>
      <c r="G92" s="834"/>
      <c r="H92" s="834"/>
      <c r="I92" s="834"/>
      <c r="J92" s="834"/>
      <c r="K92" s="834"/>
      <c r="L92" s="854"/>
      <c r="M92" s="834"/>
      <c r="N92" s="834"/>
      <c r="O92" s="834"/>
      <c r="P92" s="834"/>
      <c r="Q92" s="834"/>
      <c r="R92" s="834"/>
      <c r="S92" s="837"/>
      <c r="T92" s="838"/>
      <c r="U92" s="837"/>
      <c r="V92" s="838"/>
      <c r="W92" s="834"/>
      <c r="X92" s="837"/>
      <c r="Y92" s="838"/>
      <c r="Z92" s="837"/>
      <c r="AA92" s="838"/>
      <c r="AB92" s="834"/>
      <c r="AC92" s="831"/>
      <c r="AD92" s="839"/>
      <c r="AG92" s="219" t="s">
        <v>153</v>
      </c>
      <c r="AH92" s="220" t="s">
        <v>276</v>
      </c>
      <c r="AI92" s="220" t="s">
        <v>180</v>
      </c>
      <c r="AJ92" s="220" t="s">
        <v>135</v>
      </c>
      <c r="AK92" s="220" t="s">
        <v>277</v>
      </c>
      <c r="AL92" s="220" t="s">
        <v>278</v>
      </c>
      <c r="AM92" s="220" t="s">
        <v>279</v>
      </c>
      <c r="AN92" s="221" t="s">
        <v>280</v>
      </c>
      <c r="AO92" s="220" t="s">
        <v>281</v>
      </c>
      <c r="AP92" s="220" t="s">
        <v>140</v>
      </c>
      <c r="AQ92" s="220" t="s">
        <v>282</v>
      </c>
      <c r="AR92" s="220" t="s">
        <v>283</v>
      </c>
      <c r="AS92" s="220" t="s">
        <v>194</v>
      </c>
      <c r="AT92" s="220" t="s">
        <v>275</v>
      </c>
      <c r="AU92" s="222" t="s">
        <v>284</v>
      </c>
      <c r="AV92" s="222" t="s">
        <v>285</v>
      </c>
      <c r="AW92" s="220" t="s">
        <v>189</v>
      </c>
      <c r="AX92" s="222" t="s">
        <v>190</v>
      </c>
      <c r="AY92" s="222" t="s">
        <v>286</v>
      </c>
      <c r="AZ92" s="220" t="s">
        <v>192</v>
      </c>
      <c r="BA92" s="223" t="s">
        <v>132</v>
      </c>
      <c r="BB92" s="224" t="s">
        <v>151</v>
      </c>
    </row>
    <row r="93" spans="2:58" ht="24" customHeight="1" x14ac:dyDescent="0.15">
      <c r="B93" s="859" t="s">
        <v>196</v>
      </c>
      <c r="C93" s="860"/>
      <c r="D93" s="860"/>
      <c r="E93" s="860"/>
      <c r="F93" s="205"/>
      <c r="G93" s="244"/>
      <c r="H93" s="244"/>
      <c r="I93" s="244"/>
      <c r="J93" s="244"/>
      <c r="K93" s="244"/>
      <c r="L93" s="205"/>
      <c r="M93" s="244"/>
      <c r="N93" s="244"/>
      <c r="O93" s="205"/>
      <c r="P93" s="205"/>
      <c r="Q93" s="244"/>
      <c r="R93" s="244"/>
      <c r="S93" s="869"/>
      <c r="T93" s="870"/>
      <c r="U93" s="869"/>
      <c r="V93" s="870"/>
      <c r="W93" s="244"/>
      <c r="X93" s="869"/>
      <c r="Y93" s="870"/>
      <c r="Z93" s="871"/>
      <c r="AA93" s="872"/>
      <c r="AB93" s="245"/>
      <c r="AC93" s="207"/>
      <c r="AD93" s="190" t="str">
        <f t="shared" ref="AD93:AD121" si="10">IF(COUNT(F93:AC93)=0,"",SUM(F93:AC93))</f>
        <v/>
      </c>
      <c r="AG93" s="225" t="s">
        <v>196</v>
      </c>
      <c r="AH93" s="226" t="str">
        <f>IF(F93=SUMIFS('様式1-3 (2)'!$AD:$AD,'様式1-3 (2)'!$Z:$Z,AH$50,'様式1-3 (2)'!$AA:$AA,$AG93),"OK","不一致")</f>
        <v>OK</v>
      </c>
      <c r="AI93" s="198"/>
      <c r="AJ93" s="198"/>
      <c r="AK93" s="198"/>
      <c r="AL93" s="198"/>
      <c r="AM93" s="198"/>
      <c r="AN93" s="226" t="str">
        <f>IF(L93=SUMIFS('様式1-3 (2)'!$AD:$AD,'様式1-3 (2)'!$Z:$Z,AN$50,'様式1-3 (2)'!$AA:$AA,$AG93),"OK","不一致")</f>
        <v>OK</v>
      </c>
      <c r="AO93" s="198"/>
      <c r="AP93" s="198"/>
      <c r="AQ93" s="226" t="str">
        <f>IF(O93=SUMIFS('様式1-3 (2)'!$AD:$AD,'様式1-3 (2)'!$Z:$Z,AQ$50,'様式1-3 (2)'!$AA:$AA,$AG93),"OK","不一致")</f>
        <v>OK</v>
      </c>
      <c r="AR93" s="226" t="str">
        <f>IF(P93=SUMIFS('様式1-3 (2)'!$AD:$AD,'様式1-3 (2)'!$Z:$Z,AR$50,'様式1-3 (2)'!$AA:$AA,$AG93),"OK","不一致")</f>
        <v>OK</v>
      </c>
      <c r="AS93" s="198"/>
      <c r="AT93" s="198"/>
      <c r="AU93" s="198"/>
      <c r="AV93" s="198"/>
      <c r="AW93" s="198"/>
      <c r="AX93" s="198"/>
      <c r="AY93" s="227" t="str">
        <f>IF(Z93=SUMIFS('様式1-3 (2)'!$AD:$AD,'様式1-3 (2)'!$Z:$Z,AY$50,'様式1-3 (2)'!$AA:$AA,$AG93),"OK","不一致")</f>
        <v>OK</v>
      </c>
      <c r="AZ93" s="198"/>
      <c r="BA93" s="228" t="str">
        <f>IF(AC93=SUMIFS('様式1-3 (2)'!$AD:$AD,'様式1-3 (2)'!$Z:$Z,BA$50,'様式1-3 (2)'!$AA:$AA,$AG93),"","入力有")</f>
        <v/>
      </c>
      <c r="BB93" s="229">
        <f t="shared" ref="BB93:BB105" si="11">SUM(AH93:BA93)</f>
        <v>0</v>
      </c>
    </row>
    <row r="94" spans="2:58" ht="24" customHeight="1" x14ac:dyDescent="0.15">
      <c r="B94" s="865" t="s">
        <v>197</v>
      </c>
      <c r="C94" s="866"/>
      <c r="D94" s="866"/>
      <c r="E94" s="867"/>
      <c r="F94" s="1"/>
      <c r="G94" s="1"/>
      <c r="H94" s="206"/>
      <c r="I94" s="1"/>
      <c r="J94" s="1"/>
      <c r="K94" s="1"/>
      <c r="L94" s="1"/>
      <c r="M94" s="1"/>
      <c r="N94" s="1"/>
      <c r="O94" s="1"/>
      <c r="P94" s="1"/>
      <c r="Q94" s="1"/>
      <c r="R94" s="1"/>
      <c r="S94" s="869"/>
      <c r="T94" s="870"/>
      <c r="U94" s="869"/>
      <c r="V94" s="870"/>
      <c r="W94" s="1"/>
      <c r="X94" s="869"/>
      <c r="Y94" s="870"/>
      <c r="Z94" s="869"/>
      <c r="AA94" s="870"/>
      <c r="AB94" s="246"/>
      <c r="AC94" s="207"/>
      <c r="AD94" s="190" t="str">
        <f t="shared" si="10"/>
        <v/>
      </c>
      <c r="AG94" s="230" t="s">
        <v>197</v>
      </c>
      <c r="AH94" s="198"/>
      <c r="AI94" s="198"/>
      <c r="AJ94" s="226" t="str">
        <f>IF(H94=SUMIFS('様式1-3 (2)'!$AD:$AD,'様式1-3 (2)'!$Z:$Z,AJ$50,'様式1-3 (2)'!$AA:$AA,$AG94),"OK","不一致")</f>
        <v>OK</v>
      </c>
      <c r="AK94" s="198"/>
      <c r="AL94" s="198"/>
      <c r="AM94" s="198"/>
      <c r="AN94" s="198"/>
      <c r="AO94" s="198"/>
      <c r="AP94" s="198"/>
      <c r="AQ94" s="198"/>
      <c r="AR94" s="198"/>
      <c r="AS94" s="198"/>
      <c r="AT94" s="198"/>
      <c r="AU94" s="198"/>
      <c r="AV94" s="198"/>
      <c r="AW94" s="198"/>
      <c r="AX94" s="198"/>
      <c r="AY94" s="198"/>
      <c r="AZ94" s="198"/>
      <c r="BA94" s="231" t="str">
        <f>IF(AC94=SUMIFS('様式1-3 (2)'!$AD:$AD,'様式1-3 (2)'!$Z:$Z,BA$50,'様式1-3 (2)'!$AA:$AA,$AG94),"","入力有")</f>
        <v/>
      </c>
      <c r="BB94" s="232">
        <f t="shared" si="11"/>
        <v>0</v>
      </c>
    </row>
    <row r="95" spans="2:58" ht="24" customHeight="1" x14ac:dyDescent="0.15">
      <c r="B95" s="846" t="s">
        <v>154</v>
      </c>
      <c r="C95" s="847"/>
      <c r="D95" s="847"/>
      <c r="E95" s="848"/>
      <c r="F95" s="1"/>
      <c r="G95" s="1"/>
      <c r="H95" s="206"/>
      <c r="I95" s="1"/>
      <c r="J95" s="1"/>
      <c r="K95" s="1"/>
      <c r="L95" s="1"/>
      <c r="M95" s="1"/>
      <c r="N95" s="1"/>
      <c r="O95" s="1"/>
      <c r="P95" s="1"/>
      <c r="Q95" s="1"/>
      <c r="R95" s="1"/>
      <c r="S95" s="869"/>
      <c r="T95" s="870"/>
      <c r="U95" s="869"/>
      <c r="V95" s="870"/>
      <c r="W95" s="1"/>
      <c r="X95" s="869"/>
      <c r="Y95" s="870"/>
      <c r="Z95" s="869"/>
      <c r="AA95" s="870"/>
      <c r="AB95" s="246"/>
      <c r="AC95" s="207"/>
      <c r="AD95" s="190" t="str">
        <f t="shared" si="10"/>
        <v/>
      </c>
      <c r="AG95" s="230" t="s">
        <v>154</v>
      </c>
      <c r="AH95" s="198"/>
      <c r="AI95" s="198"/>
      <c r="AJ95" s="226" t="str">
        <f>IF(H95=SUMIFS('様式1-3 (2)'!$AD:$AD,'様式1-3 (2)'!$Z:$Z,AJ$50,'様式1-3 (2)'!$AA:$AA,$AG95),"OK","不一致")</f>
        <v>OK</v>
      </c>
      <c r="AK95" s="198"/>
      <c r="AL95" s="198"/>
      <c r="AM95" s="198"/>
      <c r="AN95" s="198"/>
      <c r="AO95" s="198"/>
      <c r="AP95" s="198"/>
      <c r="AQ95" s="198"/>
      <c r="AR95" s="198"/>
      <c r="AS95" s="198"/>
      <c r="AT95" s="198"/>
      <c r="AU95" s="198"/>
      <c r="AV95" s="198"/>
      <c r="AW95" s="198"/>
      <c r="AX95" s="198"/>
      <c r="AY95" s="198"/>
      <c r="AZ95" s="198"/>
      <c r="BA95" s="231" t="str">
        <f>IF(AC95=SUMIFS('様式1-3 (2)'!$AD:$AD,'様式1-3 (2)'!$Z:$Z,BA$50,'様式1-3 (2)'!$AA:$AA,$AG95),"","入力有")</f>
        <v/>
      </c>
      <c r="BB95" s="232">
        <f t="shared" si="11"/>
        <v>0</v>
      </c>
    </row>
    <row r="96" spans="2:58" ht="24" customHeight="1" x14ac:dyDescent="0.15">
      <c r="B96" s="846" t="s">
        <v>155</v>
      </c>
      <c r="C96" s="847"/>
      <c r="D96" s="847"/>
      <c r="E96" s="848"/>
      <c r="F96" s="1"/>
      <c r="G96" s="1"/>
      <c r="H96" s="206"/>
      <c r="I96" s="1"/>
      <c r="J96" s="1"/>
      <c r="K96" s="1"/>
      <c r="L96" s="1"/>
      <c r="M96" s="1"/>
      <c r="N96" s="1"/>
      <c r="O96" s="1"/>
      <c r="P96" s="1"/>
      <c r="Q96" s="1"/>
      <c r="R96" s="1"/>
      <c r="S96" s="869"/>
      <c r="T96" s="870"/>
      <c r="U96" s="869"/>
      <c r="V96" s="870"/>
      <c r="W96" s="1"/>
      <c r="X96" s="869"/>
      <c r="Y96" s="870"/>
      <c r="Z96" s="869"/>
      <c r="AA96" s="870"/>
      <c r="AB96" s="246"/>
      <c r="AC96" s="207"/>
      <c r="AD96" s="190" t="str">
        <f t="shared" si="10"/>
        <v/>
      </c>
      <c r="AG96" s="230" t="s">
        <v>155</v>
      </c>
      <c r="AH96" s="198"/>
      <c r="AI96" s="198"/>
      <c r="AJ96" s="226" t="str">
        <f>IF(H96=SUMIFS('様式1-3 (2)'!$AD:$AD,'様式1-3 (2)'!$Z:$Z,AJ$50,'様式1-3 (2)'!$AA:$AA,$AG96),"OK","不一致")</f>
        <v>OK</v>
      </c>
      <c r="AK96" s="198"/>
      <c r="AL96" s="198"/>
      <c r="AM96" s="198"/>
      <c r="AN96" s="198"/>
      <c r="AO96" s="198"/>
      <c r="AP96" s="198"/>
      <c r="AQ96" s="198"/>
      <c r="AR96" s="198"/>
      <c r="AS96" s="198"/>
      <c r="AT96" s="198"/>
      <c r="AU96" s="198"/>
      <c r="AV96" s="198"/>
      <c r="AW96" s="198"/>
      <c r="AX96" s="198"/>
      <c r="AY96" s="198"/>
      <c r="AZ96" s="198"/>
      <c r="BA96" s="231" t="str">
        <f>IF(AC96=SUMIFS('様式1-3 (2)'!$AD:$AD,'様式1-3 (2)'!$Z:$Z,BA$50,'様式1-3 (2)'!$AA:$AA,$AG96),"","入力有")</f>
        <v/>
      </c>
      <c r="BB96" s="232">
        <f t="shared" si="11"/>
        <v>0</v>
      </c>
    </row>
    <row r="97" spans="2:54" ht="24" customHeight="1" x14ac:dyDescent="0.15">
      <c r="B97" s="846" t="s">
        <v>172</v>
      </c>
      <c r="C97" s="847"/>
      <c r="D97" s="847"/>
      <c r="E97" s="848"/>
      <c r="F97" s="206"/>
      <c r="G97" s="1"/>
      <c r="H97" s="206"/>
      <c r="I97" s="1"/>
      <c r="J97" s="1"/>
      <c r="K97" s="206"/>
      <c r="L97" s="206"/>
      <c r="M97" s="1"/>
      <c r="N97" s="1"/>
      <c r="O97" s="206"/>
      <c r="P97" s="1"/>
      <c r="Q97" s="1"/>
      <c r="R97" s="1"/>
      <c r="S97" s="869"/>
      <c r="T97" s="870"/>
      <c r="U97" s="869"/>
      <c r="V97" s="870"/>
      <c r="W97" s="1"/>
      <c r="X97" s="869"/>
      <c r="Y97" s="870"/>
      <c r="Z97" s="871"/>
      <c r="AA97" s="872"/>
      <c r="AB97" s="246"/>
      <c r="AC97" s="207"/>
      <c r="AD97" s="190" t="str">
        <f t="shared" si="10"/>
        <v/>
      </c>
      <c r="AG97" s="230" t="s">
        <v>172</v>
      </c>
      <c r="AH97" s="226" t="str">
        <f>IF(F97=SUMIFS('様式1-3 (2)'!$AD:$AD,'様式1-3 (2)'!$Z:$Z,AH$50,'様式1-3 (2)'!$AA:$AA,$AG97),"OK","不一致")</f>
        <v>OK</v>
      </c>
      <c r="AI97" s="198"/>
      <c r="AJ97" s="226" t="str">
        <f>IF(H97=SUMIFS('様式1-3 (2)'!$AD:$AD,'様式1-3 (2)'!$Z:$Z,AJ$50,'様式1-3 (2)'!$AA:$AA,$AG97),"OK","不一致")</f>
        <v>OK</v>
      </c>
      <c r="AK97" s="198"/>
      <c r="AL97" s="198"/>
      <c r="AM97" s="226" t="str">
        <f>IF(K97=SUMIFS('様式1-3 (2)'!$AD:$AD,'様式1-3 (2)'!$Z:$Z,AM$50,'様式1-3 (2)'!$AA:$AA,$AG97),"OK","不一致")</f>
        <v>OK</v>
      </c>
      <c r="AN97" s="226" t="str">
        <f>IF(L97=SUMIFS('様式1-3 (2)'!$AD:$AD,'様式1-3 (2)'!$Z:$Z,AN$50,'様式1-3 (2)'!$AA:$AA,$AG97),"OK","不一致")</f>
        <v>OK</v>
      </c>
      <c r="AO97" s="198"/>
      <c r="AP97" s="198"/>
      <c r="AQ97" s="226" t="str">
        <f>IF(O97=SUMIFS('様式1-3 (2)'!$AD:$AD,'様式1-3 (2)'!$Z:$Z,AQ$50,'様式1-3 (2)'!$AA:$AA,$AG97),"OK","不一致")</f>
        <v>OK</v>
      </c>
      <c r="AR97" s="198"/>
      <c r="AS97" s="198"/>
      <c r="AT97" s="198"/>
      <c r="AU97" s="198"/>
      <c r="AV97" s="198"/>
      <c r="AW97" s="198"/>
      <c r="AX97" s="198"/>
      <c r="AY97" s="227" t="str">
        <f>IF(Z97=SUMIFS('様式1-3 (2)'!$AD:$AD,'様式1-3 (2)'!$Z:$Z,AY$50,'様式1-3 (2)'!$AA:$AA,$AG97),"OK","不一致")</f>
        <v>OK</v>
      </c>
      <c r="AZ97" s="198"/>
      <c r="BA97" s="231" t="str">
        <f>IF(AC97=SUMIFS('様式1-3 (2)'!$AD:$AD,'様式1-3 (2)'!$Z:$Z,BA$50,'様式1-3 (2)'!$AA:$AA,$AG97),"","入力有")</f>
        <v/>
      </c>
      <c r="BB97" s="232">
        <f t="shared" si="11"/>
        <v>0</v>
      </c>
    </row>
    <row r="98" spans="2:54" ht="24" customHeight="1" x14ac:dyDescent="0.15">
      <c r="B98" s="846" t="s">
        <v>173</v>
      </c>
      <c r="C98" s="847"/>
      <c r="D98" s="847"/>
      <c r="E98" s="848"/>
      <c r="F98" s="206"/>
      <c r="G98" s="1"/>
      <c r="H98" s="206"/>
      <c r="I98" s="1"/>
      <c r="J98" s="1"/>
      <c r="K98" s="1"/>
      <c r="L98" s="1"/>
      <c r="M98" s="1"/>
      <c r="N98" s="1"/>
      <c r="O98" s="1"/>
      <c r="P98" s="1"/>
      <c r="Q98" s="1"/>
      <c r="R98" s="1"/>
      <c r="S98" s="869"/>
      <c r="T98" s="870"/>
      <c r="U98" s="869"/>
      <c r="V98" s="870"/>
      <c r="W98" s="1"/>
      <c r="X98" s="869"/>
      <c r="Y98" s="870"/>
      <c r="Z98" s="869"/>
      <c r="AA98" s="870"/>
      <c r="AB98" s="246"/>
      <c r="AC98" s="207"/>
      <c r="AD98" s="190" t="str">
        <f t="shared" si="10"/>
        <v/>
      </c>
      <c r="AG98" s="230" t="s">
        <v>173</v>
      </c>
      <c r="AH98" s="226" t="str">
        <f>IF(F98=SUMIFS('様式1-3 (2)'!$AD:$AD,'様式1-3 (2)'!$Z:$Z,AH$50,'様式1-3 (2)'!$AA:$AA,$AG98),"OK","不一致")</f>
        <v>OK</v>
      </c>
      <c r="AI98" s="198"/>
      <c r="AJ98" s="226" t="str">
        <f>IF(H98=SUMIFS('様式1-3 (2)'!$AD:$AD,'様式1-3 (2)'!$Z:$Z,AJ$50,'様式1-3 (2)'!$AA:$AA,$AG98),"OK","不一致")</f>
        <v>OK</v>
      </c>
      <c r="AK98" s="198"/>
      <c r="AL98" s="198"/>
      <c r="AM98" s="198"/>
      <c r="AN98" s="198"/>
      <c r="AO98" s="198"/>
      <c r="AP98" s="198"/>
      <c r="AQ98" s="198"/>
      <c r="AR98" s="198"/>
      <c r="AS98" s="198"/>
      <c r="AT98" s="198"/>
      <c r="AU98" s="198"/>
      <c r="AV98" s="198"/>
      <c r="AW98" s="198"/>
      <c r="AX98" s="198"/>
      <c r="AY98" s="198"/>
      <c r="AZ98" s="198"/>
      <c r="BA98" s="231" t="str">
        <f>IF(AC98=SUMIFS('様式1-3 (2)'!$AD:$AD,'様式1-3 (2)'!$Z:$Z,BA$50,'様式1-3 (2)'!$AA:$AA,$AG98),"","入力有")</f>
        <v/>
      </c>
      <c r="BB98" s="232">
        <f t="shared" si="11"/>
        <v>0</v>
      </c>
    </row>
    <row r="99" spans="2:54" ht="24" customHeight="1" x14ac:dyDescent="0.15">
      <c r="B99" s="846" t="s">
        <v>174</v>
      </c>
      <c r="C99" s="847"/>
      <c r="D99" s="847"/>
      <c r="E99" s="848"/>
      <c r="F99" s="1"/>
      <c r="G99" s="1"/>
      <c r="H99" s="206"/>
      <c r="I99" s="1"/>
      <c r="J99" s="1"/>
      <c r="K99" s="1"/>
      <c r="L99" s="1"/>
      <c r="M99" s="1"/>
      <c r="N99" s="1"/>
      <c r="O99" s="1"/>
      <c r="P99" s="1"/>
      <c r="Q99" s="1"/>
      <c r="R99" s="1"/>
      <c r="S99" s="869"/>
      <c r="T99" s="870"/>
      <c r="U99" s="869"/>
      <c r="V99" s="870"/>
      <c r="W99" s="1"/>
      <c r="X99" s="869"/>
      <c r="Y99" s="870"/>
      <c r="Z99" s="869"/>
      <c r="AA99" s="870"/>
      <c r="AB99" s="246"/>
      <c r="AC99" s="207"/>
      <c r="AD99" s="190" t="str">
        <f t="shared" si="10"/>
        <v/>
      </c>
      <c r="AG99" s="230" t="s">
        <v>174</v>
      </c>
      <c r="AH99" s="198"/>
      <c r="AI99" s="198"/>
      <c r="AJ99" s="226" t="str">
        <f>IF(H99=SUMIFS('様式1-3 (2)'!$AD:$AD,'様式1-3 (2)'!$Z:$Z,AJ$50,'様式1-3 (2)'!$AA:$AA,$AG99),"OK","不一致")</f>
        <v>OK</v>
      </c>
      <c r="AK99" s="198"/>
      <c r="AL99" s="198"/>
      <c r="AM99" s="198"/>
      <c r="AN99" s="198"/>
      <c r="AO99" s="198"/>
      <c r="AP99" s="198"/>
      <c r="AQ99" s="198"/>
      <c r="AR99" s="198"/>
      <c r="AS99" s="198"/>
      <c r="AT99" s="198"/>
      <c r="AU99" s="198"/>
      <c r="AV99" s="198"/>
      <c r="AW99" s="198"/>
      <c r="AX99" s="198"/>
      <c r="AY99" s="198"/>
      <c r="AZ99" s="198"/>
      <c r="BA99" s="231" t="str">
        <f>IF(AC99=SUMIFS('様式1-3 (2)'!$AD:$AD,'様式1-3 (2)'!$Z:$Z,BA$50,'様式1-3 (2)'!$AA:$AA,$AG99),"","入力有")</f>
        <v/>
      </c>
      <c r="BB99" s="232">
        <f t="shared" si="11"/>
        <v>0</v>
      </c>
    </row>
    <row r="100" spans="2:54" ht="24" customHeight="1" x14ac:dyDescent="0.15">
      <c r="B100" s="846" t="s">
        <v>175</v>
      </c>
      <c r="C100" s="847"/>
      <c r="D100" s="847"/>
      <c r="E100" s="848"/>
      <c r="F100" s="1"/>
      <c r="G100" s="1"/>
      <c r="H100" s="1"/>
      <c r="I100" s="206"/>
      <c r="J100" s="1"/>
      <c r="K100" s="1"/>
      <c r="L100" s="1"/>
      <c r="M100" s="1"/>
      <c r="N100" s="1"/>
      <c r="O100" s="1"/>
      <c r="P100" s="1"/>
      <c r="Q100" s="1"/>
      <c r="R100" s="1"/>
      <c r="S100" s="869"/>
      <c r="T100" s="870"/>
      <c r="U100" s="869"/>
      <c r="V100" s="870"/>
      <c r="W100" s="1"/>
      <c r="X100" s="869"/>
      <c r="Y100" s="870"/>
      <c r="Z100" s="869"/>
      <c r="AA100" s="870"/>
      <c r="AB100" s="246"/>
      <c r="AC100" s="207"/>
      <c r="AD100" s="190" t="str">
        <f t="shared" si="10"/>
        <v/>
      </c>
      <c r="AG100" s="230" t="s">
        <v>175</v>
      </c>
      <c r="AH100" s="198"/>
      <c r="AI100" s="198"/>
      <c r="AJ100" s="198"/>
      <c r="AK100" s="226" t="str">
        <f>IF(I100=SUMIFS('様式1-3 (2)'!$AD:$AD,'様式1-3 (2)'!$Z:$Z,AK$50,'様式1-3 (2)'!$AA:$AA,$AG100),"OK","不一致")</f>
        <v>OK</v>
      </c>
      <c r="AL100" s="198"/>
      <c r="AM100" s="198"/>
      <c r="AN100" s="198"/>
      <c r="AO100" s="198"/>
      <c r="AP100" s="198"/>
      <c r="AQ100" s="198"/>
      <c r="AR100" s="198"/>
      <c r="AS100" s="198"/>
      <c r="AT100" s="198"/>
      <c r="AU100" s="198"/>
      <c r="AV100" s="198"/>
      <c r="AW100" s="198"/>
      <c r="AX100" s="198"/>
      <c r="AY100" s="198"/>
      <c r="AZ100" s="198"/>
      <c r="BA100" s="231" t="str">
        <f>IF(AC100=SUMIFS('様式1-3 (2)'!$AD:$AD,'様式1-3 (2)'!$Z:$Z,BA$50,'様式1-3 (2)'!$AA:$AA,$AG100),"","入力有")</f>
        <v/>
      </c>
      <c r="BB100" s="232">
        <f t="shared" si="11"/>
        <v>0</v>
      </c>
    </row>
    <row r="101" spans="2:54" ht="24" customHeight="1" x14ac:dyDescent="0.15">
      <c r="B101" s="846" t="s">
        <v>176</v>
      </c>
      <c r="C101" s="847"/>
      <c r="D101" s="847"/>
      <c r="E101" s="848"/>
      <c r="F101" s="1"/>
      <c r="G101" s="1"/>
      <c r="H101" s="1"/>
      <c r="I101" s="1"/>
      <c r="J101" s="206"/>
      <c r="K101" s="1"/>
      <c r="L101" s="1"/>
      <c r="M101" s="1"/>
      <c r="N101" s="1"/>
      <c r="O101" s="1"/>
      <c r="P101" s="1"/>
      <c r="Q101" s="1"/>
      <c r="R101" s="205"/>
      <c r="S101" s="869"/>
      <c r="T101" s="870"/>
      <c r="U101" s="869"/>
      <c r="V101" s="870"/>
      <c r="W101" s="1"/>
      <c r="X101" s="869"/>
      <c r="Y101" s="870"/>
      <c r="Z101" s="869"/>
      <c r="AA101" s="870"/>
      <c r="AB101" s="246"/>
      <c r="AC101" s="207"/>
      <c r="AD101" s="190" t="str">
        <f t="shared" si="10"/>
        <v/>
      </c>
      <c r="AG101" s="230" t="s">
        <v>176</v>
      </c>
      <c r="AH101" s="198"/>
      <c r="AI101" s="198"/>
      <c r="AJ101" s="198"/>
      <c r="AK101" s="198"/>
      <c r="AL101" s="226" t="str">
        <f>IF(J101=SUMIFS('様式1-3 (2)'!$AD:$AD,'様式1-3 (2)'!$Z:$Z,AL$50,'様式1-3 (2)'!$AA:$AA,$AG101),"OK","不一致")</f>
        <v>OK</v>
      </c>
      <c r="AM101" s="198"/>
      <c r="AN101" s="198"/>
      <c r="AO101" s="198"/>
      <c r="AP101" s="198"/>
      <c r="AQ101" s="198"/>
      <c r="AR101" s="198"/>
      <c r="AS101" s="198"/>
      <c r="AT101" s="226" t="str">
        <f>IF(R101=SUMIFS('様式1-3 (2)'!$AD:$AD,'様式1-3 (2)'!$Z:$Z,AT$50,'様式1-3 (2)'!$AA:$AA,$AG101),"OK","不一致")</f>
        <v>OK</v>
      </c>
      <c r="AU101" s="198"/>
      <c r="AV101" s="198"/>
      <c r="AW101" s="198"/>
      <c r="AX101" s="198"/>
      <c r="AY101" s="198"/>
      <c r="AZ101" s="198"/>
      <c r="BA101" s="231" t="str">
        <f>IF(AC101=SUMIFS('様式1-3 (2)'!$AD:$AD,'様式1-3 (2)'!$Z:$Z,BA$50,'様式1-3 (2)'!$AA:$AA,$AG101),"","入力有")</f>
        <v/>
      </c>
      <c r="BB101" s="232">
        <f t="shared" si="11"/>
        <v>0</v>
      </c>
    </row>
    <row r="102" spans="2:54" ht="24" customHeight="1" x14ac:dyDescent="0.15">
      <c r="B102" s="846" t="s">
        <v>177</v>
      </c>
      <c r="C102" s="847"/>
      <c r="D102" s="847"/>
      <c r="E102" s="848"/>
      <c r="F102" s="206"/>
      <c r="G102" s="1"/>
      <c r="H102" s="206"/>
      <c r="I102" s="1"/>
      <c r="J102" s="1"/>
      <c r="K102" s="1"/>
      <c r="L102" s="1"/>
      <c r="M102" s="1"/>
      <c r="N102" s="1"/>
      <c r="O102" s="1"/>
      <c r="P102" s="1"/>
      <c r="Q102" s="1"/>
      <c r="R102" s="1"/>
      <c r="S102" s="869"/>
      <c r="T102" s="870"/>
      <c r="U102" s="869"/>
      <c r="V102" s="870"/>
      <c r="W102" s="1"/>
      <c r="X102" s="869"/>
      <c r="Y102" s="870"/>
      <c r="Z102" s="869"/>
      <c r="AA102" s="870"/>
      <c r="AB102" s="246"/>
      <c r="AC102" s="207"/>
      <c r="AD102" s="190" t="str">
        <f t="shared" si="10"/>
        <v/>
      </c>
      <c r="AG102" s="230" t="s">
        <v>177</v>
      </c>
      <c r="AH102" s="226" t="str">
        <f>IF(F102=SUMIFS('様式1-3 (2)'!$AD:$AD,'様式1-3 (2)'!$Z:$Z,AH$50,'様式1-3 (2)'!$AA:$AA,$AG102),"OK","不一致")</f>
        <v>OK</v>
      </c>
      <c r="AI102" s="198"/>
      <c r="AJ102" s="226" t="str">
        <f>IF(H102=SUMIFS('様式1-3 (2)'!$AD:$AD,'様式1-3 (2)'!$Z:$Z,AJ$50,'様式1-3 (2)'!$AA:$AA,$AG102),"OK","不一致")</f>
        <v>OK</v>
      </c>
      <c r="AK102" s="198"/>
      <c r="AL102" s="198"/>
      <c r="AM102" s="198"/>
      <c r="AN102" s="198"/>
      <c r="AO102" s="198"/>
      <c r="AP102" s="198"/>
      <c r="AQ102" s="198"/>
      <c r="AR102" s="198"/>
      <c r="AS102" s="198"/>
      <c r="AT102" s="198"/>
      <c r="AU102" s="198"/>
      <c r="AV102" s="198"/>
      <c r="AW102" s="198"/>
      <c r="AX102" s="198"/>
      <c r="AY102" s="198"/>
      <c r="AZ102" s="198"/>
      <c r="BA102" s="231" t="str">
        <f>IF(AC102=SUMIFS('様式1-3 (2)'!$AD:$AD,'様式1-3 (2)'!$Z:$Z,BA$50,'様式1-3 (2)'!$AA:$AA,$AG102),"","入力有")</f>
        <v/>
      </c>
      <c r="BB102" s="232">
        <f t="shared" si="11"/>
        <v>0</v>
      </c>
    </row>
    <row r="103" spans="2:54" ht="24" customHeight="1" x14ac:dyDescent="0.15">
      <c r="B103" s="846" t="s">
        <v>178</v>
      </c>
      <c r="C103" s="847"/>
      <c r="D103" s="847"/>
      <c r="E103" s="848"/>
      <c r="F103" s="206"/>
      <c r="G103" s="1"/>
      <c r="H103" s="206"/>
      <c r="I103" s="1"/>
      <c r="J103" s="1"/>
      <c r="K103" s="206"/>
      <c r="L103" s="1"/>
      <c r="M103" s="1"/>
      <c r="N103" s="1"/>
      <c r="O103" s="1"/>
      <c r="P103" s="1"/>
      <c r="Q103" s="1"/>
      <c r="R103" s="1"/>
      <c r="S103" s="871"/>
      <c r="T103" s="872"/>
      <c r="U103" s="869"/>
      <c r="V103" s="870"/>
      <c r="W103" s="1"/>
      <c r="X103" s="869"/>
      <c r="Y103" s="870"/>
      <c r="Z103" s="869"/>
      <c r="AA103" s="870"/>
      <c r="AB103" s="246"/>
      <c r="AC103" s="207"/>
      <c r="AD103" s="190" t="str">
        <f t="shared" si="10"/>
        <v/>
      </c>
      <c r="AG103" s="230" t="s">
        <v>178</v>
      </c>
      <c r="AH103" s="226" t="str">
        <f>IF(F103=SUMIFS('様式1-3 (2)'!$AD:$AD,'様式1-3 (2)'!$Z:$Z,AH$50,'様式1-3 (2)'!$AA:$AA,$AG103),"OK","不一致")</f>
        <v>OK</v>
      </c>
      <c r="AI103" s="198"/>
      <c r="AJ103" s="226" t="str">
        <f>IF(H103=SUMIFS('様式1-3 (2)'!$AD:$AD,'様式1-3 (2)'!$Z:$Z,AJ$50,'様式1-3 (2)'!$AA:$AA,$AG103),"OK","不一致")</f>
        <v>OK</v>
      </c>
      <c r="AK103" s="198"/>
      <c r="AL103" s="198"/>
      <c r="AM103" s="226" t="str">
        <f>IF(K103=SUMIFS('様式1-3 (2)'!$AD:$AD,'様式1-3 (2)'!$Z:$Z,AM$50,'様式1-3 (2)'!$AA:$AA,$AG103),"OK","不一致")</f>
        <v>OK</v>
      </c>
      <c r="AN103" s="198"/>
      <c r="AO103" s="198"/>
      <c r="AP103" s="198"/>
      <c r="AQ103" s="198"/>
      <c r="AR103" s="198"/>
      <c r="AS103" s="198"/>
      <c r="AT103" s="198"/>
      <c r="AU103" s="227" t="str">
        <f>IF(S103=SUMIFS('様式1-3 (2)'!$AD:$AD,'様式1-3 (2)'!$Z:$Z,AU$50,'様式1-3 (2)'!$AA:$AA,$AG103),"OK","不一致")</f>
        <v>OK</v>
      </c>
      <c r="AV103" s="198"/>
      <c r="AW103" s="198"/>
      <c r="AX103" s="198"/>
      <c r="AY103" s="198"/>
      <c r="AZ103" s="198"/>
      <c r="BA103" s="231" t="str">
        <f>IF(AC103=SUMIFS('様式1-3 (2)'!$AD:$AD,'様式1-3 (2)'!$Z:$Z,BA$50,'様式1-3 (2)'!$AA:$AA,$AG103),"","入力有")</f>
        <v/>
      </c>
      <c r="BB103" s="232">
        <f t="shared" si="11"/>
        <v>0</v>
      </c>
    </row>
    <row r="104" spans="2:54" ht="24" customHeight="1" x14ac:dyDescent="0.15">
      <c r="B104" s="846" t="s">
        <v>179</v>
      </c>
      <c r="C104" s="847"/>
      <c r="D104" s="847"/>
      <c r="E104" s="848"/>
      <c r="F104" s="206"/>
      <c r="G104" s="1"/>
      <c r="H104" s="206"/>
      <c r="I104" s="1"/>
      <c r="J104" s="1"/>
      <c r="K104" s="1"/>
      <c r="L104" s="1"/>
      <c r="M104" s="1"/>
      <c r="N104" s="1"/>
      <c r="O104" s="1"/>
      <c r="P104" s="1"/>
      <c r="Q104" s="1"/>
      <c r="R104" s="1"/>
      <c r="S104" s="869"/>
      <c r="T104" s="870"/>
      <c r="U104" s="869"/>
      <c r="V104" s="870"/>
      <c r="W104" s="1"/>
      <c r="X104" s="869"/>
      <c r="Y104" s="870"/>
      <c r="Z104" s="869"/>
      <c r="AA104" s="870"/>
      <c r="AB104" s="246"/>
      <c r="AC104" s="207"/>
      <c r="AD104" s="190" t="str">
        <f t="shared" si="10"/>
        <v/>
      </c>
      <c r="AG104" s="230" t="s">
        <v>179</v>
      </c>
      <c r="AH104" s="226" t="str">
        <f>IF(F104=SUMIFS('様式1-3 (2)'!$AD:$AD,'様式1-3 (2)'!$Z:$Z,AH$50,'様式1-3 (2)'!$AA:$AA,$AG104),"OK","不一致")</f>
        <v>OK</v>
      </c>
      <c r="AI104" s="198"/>
      <c r="AJ104" s="226" t="str">
        <f>IF(H104=SUMIFS('様式1-3 (2)'!$AD:$AD,'様式1-3 (2)'!$Z:$Z,AJ$50,'様式1-3 (2)'!$AA:$AA,$AG104),"OK","不一致")</f>
        <v>OK</v>
      </c>
      <c r="AK104" s="198"/>
      <c r="AL104" s="198"/>
      <c r="AM104" s="198"/>
      <c r="AN104" s="198"/>
      <c r="AO104" s="198"/>
      <c r="AP104" s="198"/>
      <c r="AQ104" s="198"/>
      <c r="AR104" s="198"/>
      <c r="AS104" s="198"/>
      <c r="AT104" s="198"/>
      <c r="AU104" s="198"/>
      <c r="AV104" s="198"/>
      <c r="AW104" s="198"/>
      <c r="AX104" s="198"/>
      <c r="AY104" s="198"/>
      <c r="AZ104" s="198"/>
      <c r="BA104" s="231" t="str">
        <f>IF(AC104=SUMIFS('様式1-3 (2)'!$AD:$AD,'様式1-3 (2)'!$Z:$Z,BA$50,'様式1-3 (2)'!$AA:$AA,$AG104),"","入力有")</f>
        <v/>
      </c>
      <c r="BB104" s="232">
        <f t="shared" si="11"/>
        <v>0</v>
      </c>
    </row>
    <row r="105" spans="2:54" ht="24" customHeight="1" x14ac:dyDescent="0.15">
      <c r="B105" s="846" t="s">
        <v>180</v>
      </c>
      <c r="C105" s="847"/>
      <c r="D105" s="847"/>
      <c r="E105" s="848"/>
      <c r="F105" s="1"/>
      <c r="G105" s="206"/>
      <c r="H105" s="1"/>
      <c r="I105" s="1"/>
      <c r="J105" s="1"/>
      <c r="K105" s="1"/>
      <c r="L105" s="1"/>
      <c r="M105" s="1"/>
      <c r="N105" s="1"/>
      <c r="O105" s="1"/>
      <c r="P105" s="1"/>
      <c r="Q105" s="1"/>
      <c r="R105" s="1"/>
      <c r="S105" s="869"/>
      <c r="T105" s="870"/>
      <c r="U105" s="869"/>
      <c r="V105" s="870"/>
      <c r="W105" s="1"/>
      <c r="X105" s="869"/>
      <c r="Y105" s="870"/>
      <c r="Z105" s="869"/>
      <c r="AA105" s="870"/>
      <c r="AB105" s="246"/>
      <c r="AC105" s="207"/>
      <c r="AD105" s="190" t="str">
        <f t="shared" si="10"/>
        <v/>
      </c>
      <c r="AG105" s="230" t="s">
        <v>180</v>
      </c>
      <c r="AH105" s="198"/>
      <c r="AI105" s="226" t="str">
        <f>IF(G105=SUMIFS('様式1-3 (2)'!$AD:$AD,'様式1-3 (2)'!$Z:$Z,AI$50,'様式1-3 (2)'!$AA:$AA,$AG105),"OK","不一致")</f>
        <v>OK</v>
      </c>
      <c r="AJ105" s="198"/>
      <c r="AK105" s="198"/>
      <c r="AL105" s="198"/>
      <c r="AM105" s="198"/>
      <c r="AN105" s="198"/>
      <c r="AO105" s="198"/>
      <c r="AP105" s="198"/>
      <c r="AQ105" s="198"/>
      <c r="AR105" s="198"/>
      <c r="AS105" s="198"/>
      <c r="AT105" s="198"/>
      <c r="AU105" s="198"/>
      <c r="AV105" s="198"/>
      <c r="AW105" s="198"/>
      <c r="AX105" s="198"/>
      <c r="AY105" s="198"/>
      <c r="AZ105" s="198"/>
      <c r="BA105" s="231" t="str">
        <f>IF(AC105=SUMIFS('様式1-3 (2)'!$AD:$AD,'様式1-3 (2)'!$Z:$Z,BA$50,'様式1-3 (2)'!$AA:$AA,$AG105),"","入力有")</f>
        <v/>
      </c>
      <c r="BB105" s="232">
        <f t="shared" si="11"/>
        <v>0</v>
      </c>
    </row>
    <row r="106" spans="2:54" ht="24" customHeight="1" x14ac:dyDescent="0.15">
      <c r="B106" s="846" t="s">
        <v>181</v>
      </c>
      <c r="C106" s="847"/>
      <c r="D106" s="847"/>
      <c r="E106" s="848"/>
      <c r="F106" s="1"/>
      <c r="G106" s="1"/>
      <c r="H106" s="1"/>
      <c r="I106" s="1"/>
      <c r="J106" s="1"/>
      <c r="K106" s="1"/>
      <c r="L106" s="1"/>
      <c r="M106" s="206"/>
      <c r="N106" s="1"/>
      <c r="O106" s="1"/>
      <c r="P106" s="1"/>
      <c r="Q106" s="1"/>
      <c r="R106" s="1"/>
      <c r="S106" s="869"/>
      <c r="T106" s="870"/>
      <c r="U106" s="869"/>
      <c r="V106" s="870"/>
      <c r="W106" s="1"/>
      <c r="X106" s="869"/>
      <c r="Y106" s="870"/>
      <c r="Z106" s="869"/>
      <c r="AA106" s="870"/>
      <c r="AB106" s="246"/>
      <c r="AC106" s="207"/>
      <c r="AD106" s="190" t="str">
        <f t="shared" si="10"/>
        <v/>
      </c>
      <c r="AG106" s="230" t="s">
        <v>181</v>
      </c>
      <c r="AH106" s="198"/>
      <c r="AI106" s="198"/>
      <c r="AJ106" s="198"/>
      <c r="AK106" s="198"/>
      <c r="AL106" s="198"/>
      <c r="AM106" s="198"/>
      <c r="AN106" s="198"/>
      <c r="AO106" s="226" t="str">
        <f>IF(M106=SUMIFS('様式1-3 (2)'!$AD:$AD,'様式1-3 (2)'!$Z:$Z,AO$50,'様式1-3 (2)'!$AA:$AA,$AG106),"OK","不一致")</f>
        <v>OK</v>
      </c>
      <c r="AP106" s="198"/>
      <c r="AQ106" s="198"/>
      <c r="AR106" s="198"/>
      <c r="AS106" s="198"/>
      <c r="AT106" s="198"/>
      <c r="AU106" s="198"/>
      <c r="AV106" s="198"/>
      <c r="AW106" s="198"/>
      <c r="AX106" s="198"/>
      <c r="AY106" s="198"/>
      <c r="AZ106" s="198"/>
      <c r="BA106" s="231" t="str">
        <f>IF(AC106=SUMIFS('様式1-3 (2)'!$AD:$AD,'様式1-3 (2)'!$Z:$Z,BA$50,'様式1-3 (2)'!$AA:$AA,$AG106),"","入力有")</f>
        <v/>
      </c>
      <c r="BB106" s="232">
        <f t="shared" ref="BB106:BB121" si="12">SUM(AH106:BA106)</f>
        <v>0</v>
      </c>
    </row>
    <row r="107" spans="2:54" ht="24" customHeight="1" x14ac:dyDescent="0.15">
      <c r="B107" s="846" t="s">
        <v>182</v>
      </c>
      <c r="C107" s="847"/>
      <c r="D107" s="847"/>
      <c r="E107" s="848"/>
      <c r="F107" s="1"/>
      <c r="G107" s="1"/>
      <c r="H107" s="206"/>
      <c r="I107" s="1"/>
      <c r="J107" s="1"/>
      <c r="K107" s="1"/>
      <c r="L107" s="1"/>
      <c r="M107" s="1"/>
      <c r="N107" s="1"/>
      <c r="O107" s="1"/>
      <c r="P107" s="1"/>
      <c r="Q107" s="1"/>
      <c r="R107" s="1"/>
      <c r="S107" s="869"/>
      <c r="T107" s="870"/>
      <c r="U107" s="869"/>
      <c r="V107" s="870"/>
      <c r="W107" s="1"/>
      <c r="X107" s="869"/>
      <c r="Y107" s="870"/>
      <c r="Z107" s="869"/>
      <c r="AA107" s="870"/>
      <c r="AB107" s="246"/>
      <c r="AC107" s="207"/>
      <c r="AD107" s="190" t="str">
        <f t="shared" si="10"/>
        <v/>
      </c>
      <c r="AG107" s="230" t="s">
        <v>182</v>
      </c>
      <c r="AH107" s="198"/>
      <c r="AI107" s="198"/>
      <c r="AJ107" s="226" t="str">
        <f>IF(H107=SUMIFS('様式1-3 (2)'!$AD:$AD,'様式1-3 (2)'!$Z:$Z,AJ$50,'様式1-3 (2)'!$AA:$AA,$AG107),"OK","不一致")</f>
        <v>OK</v>
      </c>
      <c r="AK107" s="198"/>
      <c r="AL107" s="198"/>
      <c r="AM107" s="198"/>
      <c r="AN107" s="198"/>
      <c r="AO107" s="198"/>
      <c r="AP107" s="198"/>
      <c r="AQ107" s="198"/>
      <c r="AR107" s="198"/>
      <c r="AS107" s="198"/>
      <c r="AT107" s="198"/>
      <c r="AU107" s="198"/>
      <c r="AV107" s="198"/>
      <c r="AW107" s="198"/>
      <c r="AX107" s="198"/>
      <c r="AY107" s="198"/>
      <c r="AZ107" s="198"/>
      <c r="BA107" s="231" t="str">
        <f>IF(AC107=SUMIFS('様式1-3 (2)'!$AD:$AD,'様式1-3 (2)'!$Z:$Z,BA$50,'様式1-3 (2)'!$AA:$AA,$AG107),"","入力有")</f>
        <v/>
      </c>
      <c r="BB107" s="232">
        <f t="shared" si="12"/>
        <v>0</v>
      </c>
    </row>
    <row r="108" spans="2:54" ht="24" customHeight="1" x14ac:dyDescent="0.15">
      <c r="B108" s="846" t="s">
        <v>183</v>
      </c>
      <c r="C108" s="847"/>
      <c r="D108" s="847"/>
      <c r="E108" s="848"/>
      <c r="F108" s="1"/>
      <c r="G108" s="1"/>
      <c r="H108" s="206"/>
      <c r="I108" s="1"/>
      <c r="J108" s="1"/>
      <c r="K108" s="1"/>
      <c r="L108" s="1"/>
      <c r="M108" s="1"/>
      <c r="N108" s="1"/>
      <c r="O108" s="1"/>
      <c r="P108" s="1"/>
      <c r="Q108" s="1"/>
      <c r="R108" s="1"/>
      <c r="S108" s="869"/>
      <c r="T108" s="870"/>
      <c r="U108" s="869"/>
      <c r="V108" s="870"/>
      <c r="W108" s="1"/>
      <c r="X108" s="869"/>
      <c r="Y108" s="870"/>
      <c r="Z108" s="869"/>
      <c r="AA108" s="870"/>
      <c r="AB108" s="246"/>
      <c r="AC108" s="207"/>
      <c r="AD108" s="190" t="str">
        <f t="shared" si="10"/>
        <v/>
      </c>
      <c r="AG108" s="230" t="s">
        <v>183</v>
      </c>
      <c r="AH108" s="198"/>
      <c r="AI108" s="198"/>
      <c r="AJ108" s="226" t="str">
        <f>IF(H108=SUMIFS('様式1-3 (2)'!$AD:$AD,'様式1-3 (2)'!$Z:$Z,AJ$50,'様式1-3 (2)'!$AA:$AA,$AG108),"OK","不一致")</f>
        <v>OK</v>
      </c>
      <c r="AK108" s="198"/>
      <c r="AL108" s="198"/>
      <c r="AM108" s="198"/>
      <c r="AN108" s="198"/>
      <c r="AO108" s="198"/>
      <c r="AP108" s="198"/>
      <c r="AQ108" s="198"/>
      <c r="AR108" s="198"/>
      <c r="AS108" s="198"/>
      <c r="AT108" s="198"/>
      <c r="AU108" s="198"/>
      <c r="AV108" s="198"/>
      <c r="AW108" s="198"/>
      <c r="AX108" s="198"/>
      <c r="AY108" s="198"/>
      <c r="AZ108" s="198"/>
      <c r="BA108" s="231" t="str">
        <f>IF(AC108=SUMIFS('様式1-3 (2)'!$AD:$AD,'様式1-3 (2)'!$Z:$Z,BA$50,'様式1-3 (2)'!$AA:$AA,$AG108),"","入力有")</f>
        <v/>
      </c>
      <c r="BB108" s="232">
        <f t="shared" si="12"/>
        <v>0</v>
      </c>
    </row>
    <row r="109" spans="2:54" ht="24" customHeight="1" x14ac:dyDescent="0.15">
      <c r="B109" s="846" t="s">
        <v>140</v>
      </c>
      <c r="C109" s="847"/>
      <c r="D109" s="847"/>
      <c r="E109" s="848"/>
      <c r="F109" s="1"/>
      <c r="G109" s="1"/>
      <c r="H109" s="2"/>
      <c r="I109" s="1"/>
      <c r="J109" s="1"/>
      <c r="K109" s="1"/>
      <c r="L109" s="1"/>
      <c r="M109" s="1"/>
      <c r="N109" s="206"/>
      <c r="O109" s="1"/>
      <c r="P109" s="1"/>
      <c r="Q109" s="1"/>
      <c r="R109" s="1"/>
      <c r="S109" s="869"/>
      <c r="T109" s="870"/>
      <c r="U109" s="869"/>
      <c r="V109" s="870"/>
      <c r="W109" s="1"/>
      <c r="X109" s="869"/>
      <c r="Y109" s="870"/>
      <c r="Z109" s="869"/>
      <c r="AA109" s="870"/>
      <c r="AB109" s="246"/>
      <c r="AC109" s="207"/>
      <c r="AD109" s="190" t="str">
        <f t="shared" si="10"/>
        <v/>
      </c>
      <c r="AG109" s="230" t="s">
        <v>140</v>
      </c>
      <c r="AH109" s="198"/>
      <c r="AI109" s="198"/>
      <c r="AJ109" s="198"/>
      <c r="AK109" s="198"/>
      <c r="AL109" s="198"/>
      <c r="AM109" s="198"/>
      <c r="AN109" s="198"/>
      <c r="AO109" s="198"/>
      <c r="AP109" s="226" t="str">
        <f>IF(N109=SUMIFS('様式1-3 (2)'!$AD:$AD,'様式1-3 (2)'!$Z:$Z,AP$50,'様式1-3 (2)'!$AA:$AA,$AG109),"OK","不一致")</f>
        <v>OK</v>
      </c>
      <c r="AQ109" s="198"/>
      <c r="AR109" s="198"/>
      <c r="AS109" s="198"/>
      <c r="AT109" s="198"/>
      <c r="AU109" s="198"/>
      <c r="AV109" s="198"/>
      <c r="AW109" s="198"/>
      <c r="AX109" s="198"/>
      <c r="AY109" s="198"/>
      <c r="AZ109" s="198"/>
      <c r="BA109" s="231" t="str">
        <f>IF(AC109=SUMIFS('様式1-3 (2)'!$AD:$AD,'様式1-3 (2)'!$Z:$Z,BA$50,'様式1-3 (2)'!$AA:$AA,$AG109),"","入力有")</f>
        <v/>
      </c>
      <c r="BB109" s="232">
        <f t="shared" si="12"/>
        <v>0</v>
      </c>
    </row>
    <row r="110" spans="2:54" ht="24" customHeight="1" x14ac:dyDescent="0.15">
      <c r="B110" s="846" t="s">
        <v>184</v>
      </c>
      <c r="C110" s="847"/>
      <c r="D110" s="847"/>
      <c r="E110" s="848"/>
      <c r="F110" s="1"/>
      <c r="G110" s="1"/>
      <c r="H110" s="206"/>
      <c r="I110" s="1"/>
      <c r="J110" s="1"/>
      <c r="K110" s="1"/>
      <c r="L110" s="1"/>
      <c r="M110" s="1"/>
      <c r="N110" s="1"/>
      <c r="O110" s="206"/>
      <c r="P110" s="1"/>
      <c r="Q110" s="1"/>
      <c r="R110" s="1"/>
      <c r="S110" s="869"/>
      <c r="T110" s="870"/>
      <c r="U110" s="869"/>
      <c r="V110" s="870"/>
      <c r="W110" s="1"/>
      <c r="X110" s="869"/>
      <c r="Y110" s="870"/>
      <c r="Z110" s="869"/>
      <c r="AA110" s="870"/>
      <c r="AB110" s="246"/>
      <c r="AC110" s="207"/>
      <c r="AD110" s="190" t="str">
        <f t="shared" si="10"/>
        <v/>
      </c>
      <c r="AG110" s="230" t="s">
        <v>184</v>
      </c>
      <c r="AH110" s="198"/>
      <c r="AI110" s="198"/>
      <c r="AJ110" s="226" t="str">
        <f>IF(H110=SUMIFS('様式1-3 (2)'!$AD:$AD,'様式1-3 (2)'!$Z:$Z,AJ$50,'様式1-3 (2)'!$AA:$AA,$AG110),"OK","不一致")</f>
        <v>OK</v>
      </c>
      <c r="AK110" s="198"/>
      <c r="AL110" s="198"/>
      <c r="AM110" s="198"/>
      <c r="AN110" s="198"/>
      <c r="AO110" s="198"/>
      <c r="AP110" s="198"/>
      <c r="AQ110" s="226" t="str">
        <f>IF(O110=SUMIFS('様式1-3 (2)'!$AD:$AD,'様式1-3 (2)'!$Z:$Z,AQ$50,'様式1-3 (2)'!$AA:$AA,$AG110),"OK","不一致")</f>
        <v>OK</v>
      </c>
      <c r="AR110" s="198"/>
      <c r="AS110" s="198"/>
      <c r="AT110" s="198"/>
      <c r="AU110" s="198"/>
      <c r="AV110" s="198"/>
      <c r="AW110" s="198"/>
      <c r="AX110" s="198"/>
      <c r="AY110" s="198"/>
      <c r="AZ110" s="198"/>
      <c r="BA110" s="231" t="str">
        <f>IF(AC110=SUMIFS('様式1-3 (2)'!$AD:$AD,'様式1-3 (2)'!$Z:$Z,BA$50,'様式1-3 (2)'!$AA:$AA,$AG110),"","入力有")</f>
        <v/>
      </c>
      <c r="BB110" s="232">
        <f t="shared" si="12"/>
        <v>0</v>
      </c>
    </row>
    <row r="111" spans="2:54" ht="24" customHeight="1" x14ac:dyDescent="0.15">
      <c r="B111" s="846" t="s">
        <v>185</v>
      </c>
      <c r="C111" s="847"/>
      <c r="D111" s="847"/>
      <c r="E111" s="848"/>
      <c r="F111" s="1"/>
      <c r="G111" s="1"/>
      <c r="H111" s="206"/>
      <c r="I111" s="1"/>
      <c r="J111" s="1"/>
      <c r="K111" s="1"/>
      <c r="L111" s="1"/>
      <c r="M111" s="1"/>
      <c r="N111" s="1"/>
      <c r="O111" s="1"/>
      <c r="P111" s="1"/>
      <c r="Q111" s="1"/>
      <c r="R111" s="1"/>
      <c r="S111" s="869"/>
      <c r="T111" s="870"/>
      <c r="U111" s="869"/>
      <c r="V111" s="870"/>
      <c r="W111" s="1"/>
      <c r="X111" s="869"/>
      <c r="Y111" s="870"/>
      <c r="Z111" s="869"/>
      <c r="AA111" s="870"/>
      <c r="AB111" s="246"/>
      <c r="AC111" s="207"/>
      <c r="AD111" s="190" t="str">
        <f t="shared" si="10"/>
        <v/>
      </c>
      <c r="AG111" s="230" t="s">
        <v>185</v>
      </c>
      <c r="AH111" s="198"/>
      <c r="AI111" s="198"/>
      <c r="AJ111" s="226" t="str">
        <f>IF(H111=SUMIFS('様式1-3 (2)'!$AD:$AD,'様式1-3 (2)'!$Z:$Z,AJ$50,'様式1-3 (2)'!$AA:$AA,$AG111),"OK","不一致")</f>
        <v>OK</v>
      </c>
      <c r="AK111" s="198"/>
      <c r="AL111" s="198"/>
      <c r="AM111" s="198"/>
      <c r="AN111" s="198"/>
      <c r="AO111" s="198"/>
      <c r="AP111" s="198"/>
      <c r="AQ111" s="198"/>
      <c r="AR111" s="198"/>
      <c r="AS111" s="198"/>
      <c r="AT111" s="198"/>
      <c r="AU111" s="198"/>
      <c r="AV111" s="198"/>
      <c r="AW111" s="198"/>
      <c r="AX111" s="198"/>
      <c r="AY111" s="198"/>
      <c r="AZ111" s="198"/>
      <c r="BA111" s="231" t="str">
        <f>IF(AC111=SUMIFS('様式1-3 (2)'!$AD:$AD,'様式1-3 (2)'!$Z:$Z,BA$50,'様式1-3 (2)'!$AA:$AA,$AG111),"","入力有")</f>
        <v/>
      </c>
      <c r="BB111" s="232">
        <f t="shared" si="12"/>
        <v>0</v>
      </c>
    </row>
    <row r="112" spans="2:54" ht="24" customHeight="1" x14ac:dyDescent="0.15">
      <c r="B112" s="846" t="s">
        <v>186</v>
      </c>
      <c r="C112" s="847"/>
      <c r="D112" s="847"/>
      <c r="E112" s="848"/>
      <c r="F112" s="1"/>
      <c r="G112" s="1"/>
      <c r="H112" s="1"/>
      <c r="I112" s="1"/>
      <c r="J112" s="1"/>
      <c r="K112" s="1"/>
      <c r="L112" s="1"/>
      <c r="M112" s="1"/>
      <c r="N112" s="1"/>
      <c r="O112" s="1"/>
      <c r="P112" s="1"/>
      <c r="Q112" s="1"/>
      <c r="R112" s="1"/>
      <c r="S112" s="871"/>
      <c r="T112" s="872"/>
      <c r="U112" s="869"/>
      <c r="V112" s="870"/>
      <c r="W112" s="1"/>
      <c r="X112" s="869"/>
      <c r="Y112" s="870"/>
      <c r="Z112" s="869"/>
      <c r="AA112" s="870"/>
      <c r="AB112" s="246"/>
      <c r="AC112" s="207"/>
      <c r="AD112" s="190" t="str">
        <f t="shared" si="10"/>
        <v/>
      </c>
      <c r="AG112" s="230" t="s">
        <v>186</v>
      </c>
      <c r="AH112" s="198"/>
      <c r="AI112" s="198"/>
      <c r="AJ112" s="198"/>
      <c r="AK112" s="198"/>
      <c r="AL112" s="198"/>
      <c r="AM112" s="198"/>
      <c r="AN112" s="198"/>
      <c r="AO112" s="198"/>
      <c r="AP112" s="198"/>
      <c r="AQ112" s="198"/>
      <c r="AR112" s="198"/>
      <c r="AS112" s="198"/>
      <c r="AT112" s="198"/>
      <c r="AU112" s="227" t="str">
        <f>IF(S112=SUMIFS('様式1-3 (2)'!$AD:$AD,'様式1-3 (2)'!$Z:$Z,AU$50,'様式1-3 (2)'!$AA:$AA,$AG112),"OK","不一致")</f>
        <v>OK</v>
      </c>
      <c r="AV112" s="198"/>
      <c r="AW112" s="198"/>
      <c r="AX112" s="198"/>
      <c r="AY112" s="198"/>
      <c r="AZ112" s="198"/>
      <c r="BA112" s="231" t="str">
        <f>IF(AC112=SUMIFS('様式1-3 (2)'!$AD:$AD,'様式1-3 (2)'!$Z:$Z,BA$50,'様式1-3 (2)'!$AA:$AA,$AG112),"","入力有")</f>
        <v/>
      </c>
      <c r="BB112" s="232">
        <f t="shared" si="12"/>
        <v>0</v>
      </c>
    </row>
    <row r="113" spans="2:58" ht="24" customHeight="1" x14ac:dyDescent="0.15">
      <c r="B113" s="846" t="s">
        <v>187</v>
      </c>
      <c r="C113" s="847"/>
      <c r="D113" s="847"/>
      <c r="E113" s="848"/>
      <c r="F113" s="1"/>
      <c r="G113" s="1"/>
      <c r="H113" s="1"/>
      <c r="I113" s="1"/>
      <c r="J113" s="206"/>
      <c r="K113" s="1"/>
      <c r="L113" s="1"/>
      <c r="M113" s="1"/>
      <c r="N113" s="1"/>
      <c r="O113" s="1"/>
      <c r="P113" s="1"/>
      <c r="Q113" s="1"/>
      <c r="R113" s="1"/>
      <c r="S113" s="869"/>
      <c r="T113" s="870"/>
      <c r="U113" s="869"/>
      <c r="V113" s="870"/>
      <c r="W113" s="1"/>
      <c r="X113" s="869"/>
      <c r="Y113" s="870"/>
      <c r="Z113" s="869"/>
      <c r="AA113" s="870"/>
      <c r="AB113" s="246"/>
      <c r="AC113" s="207"/>
      <c r="AD113" s="190" t="str">
        <f t="shared" si="10"/>
        <v/>
      </c>
      <c r="AG113" s="230" t="s">
        <v>187</v>
      </c>
      <c r="AH113" s="198"/>
      <c r="AI113" s="198"/>
      <c r="AJ113" s="198"/>
      <c r="AK113" s="198"/>
      <c r="AL113" s="226" t="str">
        <f>IF(J113=SUMIFS('様式1-3 (2)'!$AD:$AD,'様式1-3 (2)'!$Z:$Z,AL$50,'様式1-3 (2)'!$AA:$AA,$AG113),"OK","不一致")</f>
        <v>OK</v>
      </c>
      <c r="AM113" s="198"/>
      <c r="AN113" s="198"/>
      <c r="AO113" s="198"/>
      <c r="AP113" s="198"/>
      <c r="AQ113" s="198"/>
      <c r="AR113" s="198"/>
      <c r="AS113" s="198"/>
      <c r="AT113" s="198"/>
      <c r="AU113" s="198"/>
      <c r="AV113" s="198"/>
      <c r="AW113" s="198"/>
      <c r="AX113" s="198"/>
      <c r="AY113" s="198"/>
      <c r="AZ113" s="198"/>
      <c r="BA113" s="231" t="str">
        <f>IF(AC113=SUMIFS('様式1-3 (2)'!$AD:$AD,'様式1-3 (2)'!$Z:$Z,BA$50,'様式1-3 (2)'!$AA:$AA,$AG113),"","入力有")</f>
        <v/>
      </c>
      <c r="BB113" s="232">
        <f t="shared" si="12"/>
        <v>0</v>
      </c>
    </row>
    <row r="114" spans="2:58" ht="24" customHeight="1" x14ac:dyDescent="0.15">
      <c r="B114" s="846" t="s">
        <v>188</v>
      </c>
      <c r="C114" s="847"/>
      <c r="D114" s="847"/>
      <c r="E114" s="848"/>
      <c r="F114" s="1"/>
      <c r="G114" s="1"/>
      <c r="H114" s="1"/>
      <c r="I114" s="1"/>
      <c r="J114" s="1"/>
      <c r="K114" s="1"/>
      <c r="L114" s="1"/>
      <c r="M114" s="1"/>
      <c r="N114" s="1"/>
      <c r="O114" s="1"/>
      <c r="P114" s="1"/>
      <c r="Q114" s="1"/>
      <c r="R114" s="1"/>
      <c r="S114" s="869"/>
      <c r="T114" s="870"/>
      <c r="U114" s="871"/>
      <c r="V114" s="872"/>
      <c r="W114" s="1"/>
      <c r="X114" s="869"/>
      <c r="Y114" s="870"/>
      <c r="Z114" s="869"/>
      <c r="AA114" s="870"/>
      <c r="AB114" s="246"/>
      <c r="AC114" s="207"/>
      <c r="AD114" s="190" t="str">
        <f t="shared" si="10"/>
        <v/>
      </c>
      <c r="AG114" s="230" t="s">
        <v>188</v>
      </c>
      <c r="AH114" s="198"/>
      <c r="AI114" s="198"/>
      <c r="AJ114" s="198"/>
      <c r="AK114" s="198"/>
      <c r="AL114" s="198"/>
      <c r="AM114" s="198"/>
      <c r="AN114" s="198"/>
      <c r="AO114" s="198"/>
      <c r="AP114" s="198"/>
      <c r="AQ114" s="198"/>
      <c r="AR114" s="198"/>
      <c r="AS114" s="198"/>
      <c r="AT114" s="198"/>
      <c r="AU114" s="198"/>
      <c r="AV114" s="227" t="str">
        <f>IF(U114=SUMIFS('様式1-3 (2)'!$AD:$AD,'様式1-3 (2)'!$Z:$Z,AV$50,'様式1-3 (2)'!$AA:$AA,$AG114),"OK","不一致")</f>
        <v>OK</v>
      </c>
      <c r="AW114" s="198"/>
      <c r="AX114" s="198"/>
      <c r="AY114" s="198"/>
      <c r="AZ114" s="198"/>
      <c r="BA114" s="231" t="str">
        <f>IF(AC114=SUMIFS('様式1-3 (2)'!$AD:$AD,'様式1-3 (2)'!$Z:$Z,BA$50,'様式1-3 (2)'!$AA:$AA,$AG114),"","入力有")</f>
        <v/>
      </c>
      <c r="BB114" s="232">
        <f t="shared" si="12"/>
        <v>0</v>
      </c>
    </row>
    <row r="115" spans="2:58" ht="24" customHeight="1" x14ac:dyDescent="0.15">
      <c r="B115" s="846" t="s">
        <v>189</v>
      </c>
      <c r="C115" s="847"/>
      <c r="D115" s="847"/>
      <c r="E115" s="848"/>
      <c r="F115" s="1"/>
      <c r="G115" s="1"/>
      <c r="H115" s="1"/>
      <c r="I115" s="1"/>
      <c r="J115" s="1"/>
      <c r="K115" s="1"/>
      <c r="L115" s="1"/>
      <c r="M115" s="1"/>
      <c r="N115" s="1"/>
      <c r="O115" s="1"/>
      <c r="P115" s="1"/>
      <c r="Q115" s="1"/>
      <c r="R115" s="1"/>
      <c r="S115" s="869"/>
      <c r="T115" s="870"/>
      <c r="U115" s="869"/>
      <c r="V115" s="870"/>
      <c r="W115" s="205"/>
      <c r="X115" s="869"/>
      <c r="Y115" s="870"/>
      <c r="Z115" s="869"/>
      <c r="AA115" s="870"/>
      <c r="AB115" s="246"/>
      <c r="AC115" s="207"/>
      <c r="AD115" s="190" t="str">
        <f t="shared" si="10"/>
        <v/>
      </c>
      <c r="AG115" s="230" t="s">
        <v>189</v>
      </c>
      <c r="AH115" s="198"/>
      <c r="AI115" s="198"/>
      <c r="AJ115" s="198"/>
      <c r="AK115" s="198"/>
      <c r="AL115" s="198"/>
      <c r="AM115" s="198"/>
      <c r="AN115" s="198"/>
      <c r="AO115" s="198"/>
      <c r="AP115" s="198"/>
      <c r="AQ115" s="198"/>
      <c r="AR115" s="198"/>
      <c r="AS115" s="198"/>
      <c r="AT115" s="198"/>
      <c r="AU115" s="198"/>
      <c r="AV115" s="198"/>
      <c r="AW115" s="226" t="str">
        <f>IF(W115=SUMIFS('様式1-3 (2)'!$AD:$AD,'様式1-3 (2)'!$Z:$Z,AW$50,'様式1-3 (2)'!$AA:$AA,$AG115),"OK","不一致")</f>
        <v>OK</v>
      </c>
      <c r="AX115" s="198"/>
      <c r="AY115" s="198"/>
      <c r="AZ115" s="198"/>
      <c r="BA115" s="231" t="str">
        <f>IF(AC115=SUMIFS('様式1-3 (2)'!$AD:$AD,'様式1-3 (2)'!$Z:$Z,BA$50,'様式1-3 (2)'!$AA:$AA,$AG115),"","入力有")</f>
        <v/>
      </c>
      <c r="BB115" s="232">
        <f t="shared" si="12"/>
        <v>0</v>
      </c>
    </row>
    <row r="116" spans="2:58" ht="24" customHeight="1" x14ac:dyDescent="0.15">
      <c r="B116" s="846" t="s">
        <v>190</v>
      </c>
      <c r="C116" s="847"/>
      <c r="D116" s="847"/>
      <c r="E116" s="848"/>
      <c r="F116" s="1"/>
      <c r="G116" s="1"/>
      <c r="H116" s="1"/>
      <c r="I116" s="1"/>
      <c r="J116" s="1"/>
      <c r="K116" s="1"/>
      <c r="L116" s="1"/>
      <c r="M116" s="1"/>
      <c r="N116" s="1"/>
      <c r="O116" s="1"/>
      <c r="P116" s="1"/>
      <c r="Q116" s="1"/>
      <c r="R116" s="205"/>
      <c r="S116" s="869"/>
      <c r="T116" s="870"/>
      <c r="U116" s="869"/>
      <c r="V116" s="870"/>
      <c r="W116" s="1"/>
      <c r="X116" s="871"/>
      <c r="Y116" s="872"/>
      <c r="Z116" s="869"/>
      <c r="AA116" s="870"/>
      <c r="AB116" s="246"/>
      <c r="AC116" s="207"/>
      <c r="AD116" s="190" t="str">
        <f t="shared" si="10"/>
        <v/>
      </c>
      <c r="AG116" s="230" t="s">
        <v>190</v>
      </c>
      <c r="AH116" s="198"/>
      <c r="AI116" s="198"/>
      <c r="AJ116" s="198"/>
      <c r="AK116" s="198"/>
      <c r="AL116" s="198"/>
      <c r="AM116" s="198"/>
      <c r="AN116" s="198"/>
      <c r="AO116" s="198"/>
      <c r="AP116" s="198"/>
      <c r="AQ116" s="198"/>
      <c r="AR116" s="198"/>
      <c r="AS116" s="198"/>
      <c r="AT116" s="226" t="str">
        <f>IF(R116=SUMIFS('様式1-3 (2)'!$AD:$AD,'様式1-3 (2)'!$Z:$Z,AT$50,'様式1-3 (2)'!$AA:$AA,$AG116),"OK","不一致")</f>
        <v>OK</v>
      </c>
      <c r="AU116" s="198"/>
      <c r="AV116" s="198"/>
      <c r="AW116" s="198"/>
      <c r="AX116" s="227" t="str">
        <f>IF(X116=SUMIFS('様式1-3 (2)'!$AD:$AD,'様式1-3 (2)'!$Z:$Z,AX$50,'様式1-3 (2)'!$AA:$AA,$AG116),"OK","不一致")</f>
        <v>OK</v>
      </c>
      <c r="AY116" s="198"/>
      <c r="AZ116" s="198"/>
      <c r="BA116" s="231" t="str">
        <f>IF(AC116=SUMIFS('様式1-3 (2)'!$AD:$AD,'様式1-3 (2)'!$Z:$Z,BA$50,'様式1-3 (2)'!$AA:$AA,$AG116),"","入力有")</f>
        <v/>
      </c>
      <c r="BB116" s="232">
        <f t="shared" si="12"/>
        <v>0</v>
      </c>
    </row>
    <row r="117" spans="2:58" ht="24" customHeight="1" x14ac:dyDescent="0.15">
      <c r="B117" s="846" t="s">
        <v>191</v>
      </c>
      <c r="C117" s="847"/>
      <c r="D117" s="847"/>
      <c r="E117" s="848"/>
      <c r="F117" s="1"/>
      <c r="G117" s="1"/>
      <c r="H117" s="206"/>
      <c r="I117" s="1"/>
      <c r="J117" s="1"/>
      <c r="K117" s="1"/>
      <c r="L117" s="1"/>
      <c r="M117" s="1"/>
      <c r="N117" s="1"/>
      <c r="O117" s="1"/>
      <c r="P117" s="1"/>
      <c r="Q117" s="1"/>
      <c r="R117" s="1"/>
      <c r="S117" s="869"/>
      <c r="T117" s="870"/>
      <c r="U117" s="869"/>
      <c r="V117" s="870"/>
      <c r="W117" s="1"/>
      <c r="X117" s="869"/>
      <c r="Y117" s="870"/>
      <c r="Z117" s="869"/>
      <c r="AA117" s="870"/>
      <c r="AB117" s="246"/>
      <c r="AC117" s="207"/>
      <c r="AD117" s="190" t="str">
        <f t="shared" si="10"/>
        <v/>
      </c>
      <c r="AG117" s="230" t="s">
        <v>191</v>
      </c>
      <c r="AH117" s="198"/>
      <c r="AI117" s="198"/>
      <c r="AJ117" s="226" t="str">
        <f>IF(H117=SUMIFS('様式1-3 (2)'!$AD:$AD,'様式1-3 (2)'!$Z:$Z,AJ$50,'様式1-3 (2)'!$AA:$AA,$AG117),"OK","不一致")</f>
        <v>OK</v>
      </c>
      <c r="AK117" s="198"/>
      <c r="AL117" s="198"/>
      <c r="AM117" s="198"/>
      <c r="AN117" s="198"/>
      <c r="AO117" s="198"/>
      <c r="AP117" s="198"/>
      <c r="AQ117" s="198"/>
      <c r="AR117" s="198"/>
      <c r="AS117" s="198"/>
      <c r="AT117" s="198"/>
      <c r="AU117" s="198"/>
      <c r="AV117" s="198"/>
      <c r="AW117" s="198"/>
      <c r="AX117" s="198"/>
      <c r="AY117" s="198"/>
      <c r="AZ117" s="198"/>
      <c r="BA117" s="231" t="str">
        <f>IF(AC117=SUMIFS('様式1-3 (2)'!$AD:$AD,'様式1-3 (2)'!$Z:$Z,BA$50,'様式1-3 (2)'!$AA:$AA,$AG117),"","入力有")</f>
        <v/>
      </c>
      <c r="BB117" s="232">
        <f t="shared" si="12"/>
        <v>0</v>
      </c>
    </row>
    <row r="118" spans="2:58" ht="24" customHeight="1" x14ac:dyDescent="0.15">
      <c r="B118" s="846" t="s">
        <v>192</v>
      </c>
      <c r="C118" s="847"/>
      <c r="D118" s="847"/>
      <c r="E118" s="848"/>
      <c r="F118" s="1"/>
      <c r="G118" s="1"/>
      <c r="H118" s="1"/>
      <c r="I118" s="1"/>
      <c r="J118" s="1"/>
      <c r="K118" s="1"/>
      <c r="L118" s="1"/>
      <c r="M118" s="1"/>
      <c r="N118" s="1"/>
      <c r="O118" s="1"/>
      <c r="P118" s="1"/>
      <c r="Q118" s="1"/>
      <c r="R118" s="1"/>
      <c r="S118" s="869"/>
      <c r="T118" s="870"/>
      <c r="U118" s="869"/>
      <c r="V118" s="870"/>
      <c r="W118" s="1"/>
      <c r="X118" s="869"/>
      <c r="Y118" s="870"/>
      <c r="Z118" s="869"/>
      <c r="AA118" s="870"/>
      <c r="AB118" s="208"/>
      <c r="AC118" s="207"/>
      <c r="AD118" s="190" t="str">
        <f t="shared" si="10"/>
        <v/>
      </c>
      <c r="AG118" s="230" t="s">
        <v>192</v>
      </c>
      <c r="AH118" s="198"/>
      <c r="AI118" s="198"/>
      <c r="AJ118" s="198"/>
      <c r="AK118" s="198"/>
      <c r="AL118" s="198"/>
      <c r="AM118" s="198"/>
      <c r="AN118" s="198"/>
      <c r="AO118" s="198"/>
      <c r="AP118" s="198"/>
      <c r="AQ118" s="198"/>
      <c r="AR118" s="198"/>
      <c r="AS118" s="198"/>
      <c r="AT118" s="198"/>
      <c r="AU118" s="198"/>
      <c r="AV118" s="198"/>
      <c r="AW118" s="198"/>
      <c r="AX118" s="198"/>
      <c r="AY118" s="198"/>
      <c r="AZ118" s="226" t="str">
        <f>IF(AB118=SUMIFS('様式1-3 (2)'!$AD:$AD,'様式1-3 (2)'!$Z:$Z,AZ$50,'様式1-3 (2)'!$AA:$AA,$AG118),"OK","不一致")</f>
        <v>OK</v>
      </c>
      <c r="BA118" s="231" t="str">
        <f>IF(AC118=SUMIFS('様式1-3 (2)'!$AD:$AD,'様式1-3 (2)'!$Z:$Z,BA$50,'様式1-3 (2)'!$AA:$AA,$AG118),"","入力有")</f>
        <v/>
      </c>
      <c r="BB118" s="232">
        <f t="shared" si="12"/>
        <v>0</v>
      </c>
    </row>
    <row r="119" spans="2:58" ht="24" customHeight="1" x14ac:dyDescent="0.15">
      <c r="B119" s="846" t="s">
        <v>193</v>
      </c>
      <c r="C119" s="847"/>
      <c r="D119" s="847"/>
      <c r="E119" s="848"/>
      <c r="F119" s="1"/>
      <c r="G119" s="1"/>
      <c r="H119" s="1"/>
      <c r="I119" s="206"/>
      <c r="J119" s="206"/>
      <c r="K119" s="1"/>
      <c r="L119" s="1"/>
      <c r="M119" s="1"/>
      <c r="N119" s="1"/>
      <c r="O119" s="1"/>
      <c r="P119" s="1"/>
      <c r="Q119" s="1"/>
      <c r="R119" s="1"/>
      <c r="S119" s="869"/>
      <c r="T119" s="870"/>
      <c r="U119" s="869"/>
      <c r="V119" s="870"/>
      <c r="W119" s="1"/>
      <c r="X119" s="869"/>
      <c r="Y119" s="870"/>
      <c r="Z119" s="869"/>
      <c r="AA119" s="870"/>
      <c r="AB119" s="246"/>
      <c r="AC119" s="207"/>
      <c r="AD119" s="190" t="str">
        <f t="shared" si="10"/>
        <v/>
      </c>
      <c r="AG119" s="230" t="s">
        <v>193</v>
      </c>
      <c r="AH119" s="198"/>
      <c r="AI119" s="198"/>
      <c r="AJ119" s="198"/>
      <c r="AK119" s="226" t="str">
        <f>IF(I119=SUMIFS('様式1-3 (2)'!$AD:$AD,'様式1-3 (2)'!$Z:$Z,AK$50,'様式1-3 (2)'!$AA:$AA,$AG119),"OK","不一致")</f>
        <v>OK</v>
      </c>
      <c r="AL119" s="226" t="str">
        <f>IF(J119=SUMIFS('様式1-3 (2)'!$AD:$AD,'様式1-3 (2)'!$Z:$Z,AL$50,'様式1-3 (2)'!$AA:$AA,$AG119),"OK","不一致")</f>
        <v>OK</v>
      </c>
      <c r="AM119" s="198"/>
      <c r="AN119" s="198"/>
      <c r="AO119" s="198"/>
      <c r="AP119" s="198"/>
      <c r="AQ119" s="198"/>
      <c r="AR119" s="198"/>
      <c r="AS119" s="198"/>
      <c r="AT119" s="198"/>
      <c r="AU119" s="198"/>
      <c r="AV119" s="198"/>
      <c r="AW119" s="198"/>
      <c r="AX119" s="198"/>
      <c r="AY119" s="198"/>
      <c r="AZ119" s="198"/>
      <c r="BA119" s="231" t="str">
        <f>IF(AC119=SUMIFS('様式1-3 (2)'!$AD:$AD,'様式1-3 (2)'!$Z:$Z,BA$50,'様式1-3 (2)'!$AA:$AA,$AG119),"","入力有")</f>
        <v/>
      </c>
      <c r="BB119" s="232">
        <f t="shared" si="12"/>
        <v>0</v>
      </c>
    </row>
    <row r="120" spans="2:58" ht="24" customHeight="1" x14ac:dyDescent="0.15">
      <c r="B120" s="846" t="s">
        <v>194</v>
      </c>
      <c r="C120" s="847"/>
      <c r="D120" s="847"/>
      <c r="E120" s="848"/>
      <c r="F120" s="247"/>
      <c r="G120" s="247"/>
      <c r="H120" s="247"/>
      <c r="I120" s="247"/>
      <c r="J120" s="247"/>
      <c r="K120" s="247"/>
      <c r="L120" s="247"/>
      <c r="M120" s="247"/>
      <c r="N120" s="247"/>
      <c r="O120" s="247"/>
      <c r="P120" s="247"/>
      <c r="Q120" s="209"/>
      <c r="R120" s="247"/>
      <c r="S120" s="869"/>
      <c r="T120" s="870"/>
      <c r="U120" s="869"/>
      <c r="V120" s="870"/>
      <c r="W120" s="247"/>
      <c r="X120" s="869"/>
      <c r="Y120" s="870"/>
      <c r="Z120" s="869"/>
      <c r="AA120" s="870"/>
      <c r="AB120" s="248"/>
      <c r="AC120" s="207"/>
      <c r="AD120" s="190" t="str">
        <f t="shared" si="10"/>
        <v/>
      </c>
      <c r="AG120" s="230" t="s">
        <v>194</v>
      </c>
      <c r="AH120" s="198"/>
      <c r="AI120" s="198"/>
      <c r="AJ120" s="198"/>
      <c r="AK120" s="198"/>
      <c r="AL120" s="198"/>
      <c r="AM120" s="198"/>
      <c r="AN120" s="198"/>
      <c r="AO120" s="198"/>
      <c r="AP120" s="198"/>
      <c r="AQ120" s="198"/>
      <c r="AR120" s="198"/>
      <c r="AS120" s="226" t="str">
        <f>IF(Q120=SUMIFS('様式1-3 (2)'!$AD:$AD,'様式1-3 (2)'!$Z:$Z,AS$50,'様式1-3 (2)'!$AA:$AA,$AG120),"OK","不一致")</f>
        <v>OK</v>
      </c>
      <c r="AT120" s="198"/>
      <c r="AU120" s="198"/>
      <c r="AV120" s="198"/>
      <c r="AW120" s="198"/>
      <c r="AX120" s="198"/>
      <c r="AY120" s="198"/>
      <c r="AZ120" s="198"/>
      <c r="BA120" s="231" t="str">
        <f>IF(AC120=SUMIFS('様式1-3 (2)'!$AD:$AD,'様式1-3 (2)'!$Z:$Z,BA$50,'様式1-3 (2)'!$AA:$AA,$AG120),"","入力有")</f>
        <v/>
      </c>
      <c r="BB120" s="232">
        <f t="shared" si="12"/>
        <v>0</v>
      </c>
    </row>
    <row r="121" spans="2:58" ht="24" customHeight="1" thickBot="1" x14ac:dyDescent="0.2">
      <c r="B121" s="846" t="s">
        <v>195</v>
      </c>
      <c r="C121" s="847"/>
      <c r="D121" s="847"/>
      <c r="E121" s="848"/>
      <c r="F121" s="208"/>
      <c r="G121" s="249"/>
      <c r="H121" s="208"/>
      <c r="I121" s="249"/>
      <c r="J121" s="1"/>
      <c r="K121" s="1"/>
      <c r="L121" s="1"/>
      <c r="M121" s="1"/>
      <c r="N121" s="1"/>
      <c r="O121" s="1"/>
      <c r="P121" s="1"/>
      <c r="Q121" s="1"/>
      <c r="R121" s="1"/>
      <c r="S121" s="869"/>
      <c r="T121" s="870"/>
      <c r="U121" s="869"/>
      <c r="V121" s="870"/>
      <c r="W121" s="1"/>
      <c r="X121" s="869"/>
      <c r="Y121" s="870"/>
      <c r="Z121" s="869"/>
      <c r="AA121" s="870"/>
      <c r="AB121" s="246"/>
      <c r="AC121" s="207"/>
      <c r="AD121" s="190" t="str">
        <f t="shared" si="10"/>
        <v/>
      </c>
      <c r="AG121" s="230" t="s">
        <v>195</v>
      </c>
      <c r="AH121" s="233" t="str">
        <f>IF(F121=SUMIFS('様式1-3 (2)'!$AD:$AD,'様式1-3 (2)'!$Z:$Z,AH$50,'様式1-3 (2)'!$AA:$AA,$AG121),"OK","不一致")</f>
        <v>OK</v>
      </c>
      <c r="AI121" s="234"/>
      <c r="AJ121" s="233" t="str">
        <f>IF(H121=SUMIFS('様式1-3 (2)'!$AD:$AD,'様式1-3 (2)'!$Z:$Z,AJ$50,'様式1-3 (2)'!$AA:$AA,$AG121),"OK","不一致")</f>
        <v>OK</v>
      </c>
      <c r="AK121" s="234"/>
      <c r="AL121" s="234"/>
      <c r="AM121" s="234"/>
      <c r="AN121" s="234"/>
      <c r="AO121" s="234"/>
      <c r="AP121" s="234"/>
      <c r="AQ121" s="234"/>
      <c r="AR121" s="234"/>
      <c r="AS121" s="234"/>
      <c r="AT121" s="234"/>
      <c r="AU121" s="234"/>
      <c r="AV121" s="234"/>
      <c r="AW121" s="234"/>
      <c r="AX121" s="234"/>
      <c r="AY121" s="234"/>
      <c r="AZ121" s="234"/>
      <c r="BA121" s="231" t="str">
        <f>IF(AC121=SUMIFS('様式1-3 (2)'!$AD:$AD,'様式1-3 (2)'!$Z:$Z,BA$50,'様式1-3 (2)'!$AA:$AA,$AG121),"","入力有")</f>
        <v/>
      </c>
      <c r="BB121" s="232">
        <f t="shared" si="12"/>
        <v>0</v>
      </c>
    </row>
    <row r="122" spans="2:58" ht="21.75" customHeight="1" thickTop="1" thickBot="1" x14ac:dyDescent="0.2">
      <c r="B122" s="843" t="s">
        <v>156</v>
      </c>
      <c r="C122" s="844"/>
      <c r="D122" s="844"/>
      <c r="E122" s="845"/>
      <c r="F122" s="191" t="str">
        <f t="shared" ref="F122:AC122" si="13">IF(COUNT(F93:F121)=0,"",SUM(F93:F121))</f>
        <v/>
      </c>
      <c r="G122" s="191" t="str">
        <f t="shared" si="13"/>
        <v/>
      </c>
      <c r="H122" s="191" t="str">
        <f t="shared" si="13"/>
        <v/>
      </c>
      <c r="I122" s="191" t="str">
        <f t="shared" si="13"/>
        <v/>
      </c>
      <c r="J122" s="191" t="str">
        <f t="shared" si="13"/>
        <v/>
      </c>
      <c r="K122" s="191" t="str">
        <f t="shared" si="13"/>
        <v/>
      </c>
      <c r="L122" s="191" t="str">
        <f t="shared" si="13"/>
        <v/>
      </c>
      <c r="M122" s="191" t="str">
        <f t="shared" si="13"/>
        <v/>
      </c>
      <c r="N122" s="191" t="str">
        <f t="shared" si="13"/>
        <v/>
      </c>
      <c r="O122" s="191" t="str">
        <f t="shared" si="13"/>
        <v/>
      </c>
      <c r="P122" s="191" t="str">
        <f t="shared" si="13"/>
        <v/>
      </c>
      <c r="Q122" s="191" t="str">
        <f t="shared" si="13"/>
        <v/>
      </c>
      <c r="R122" s="191" t="str">
        <f t="shared" si="13"/>
        <v/>
      </c>
      <c r="S122" s="825" t="str">
        <f t="shared" si="13"/>
        <v/>
      </c>
      <c r="T122" s="826" t="str">
        <f t="shared" si="13"/>
        <v/>
      </c>
      <c r="U122" s="825" t="str">
        <f t="shared" si="13"/>
        <v/>
      </c>
      <c r="V122" s="826" t="str">
        <f t="shared" si="13"/>
        <v/>
      </c>
      <c r="W122" s="191" t="str">
        <f t="shared" si="13"/>
        <v/>
      </c>
      <c r="X122" s="825" t="str">
        <f t="shared" si="13"/>
        <v/>
      </c>
      <c r="Y122" s="826" t="str">
        <f t="shared" si="13"/>
        <v/>
      </c>
      <c r="Z122" s="825" t="str">
        <f t="shared" si="13"/>
        <v/>
      </c>
      <c r="AA122" s="826" t="str">
        <f t="shared" si="13"/>
        <v/>
      </c>
      <c r="AB122" s="191" t="str">
        <f t="shared" si="13"/>
        <v/>
      </c>
      <c r="AC122" s="192" t="str">
        <f t="shared" si="13"/>
        <v/>
      </c>
      <c r="AD122" s="484" t="str">
        <f>IF(SUM(F122:AC122)=0,"",SUM(F122:AC122))</f>
        <v/>
      </c>
      <c r="AG122" s="235" t="s">
        <v>156</v>
      </c>
      <c r="AH122" s="236">
        <f t="shared" ref="AH122:AU122" si="14">SUM(AH93:AH121)</f>
        <v>0</v>
      </c>
      <c r="AI122" s="236">
        <f t="shared" si="14"/>
        <v>0</v>
      </c>
      <c r="AJ122" s="236">
        <f t="shared" si="14"/>
        <v>0</v>
      </c>
      <c r="AK122" s="236">
        <f t="shared" si="14"/>
        <v>0</v>
      </c>
      <c r="AL122" s="236">
        <f t="shared" si="14"/>
        <v>0</v>
      </c>
      <c r="AM122" s="236">
        <f t="shared" si="14"/>
        <v>0</v>
      </c>
      <c r="AN122" s="236">
        <f t="shared" si="14"/>
        <v>0</v>
      </c>
      <c r="AO122" s="236">
        <f t="shared" si="14"/>
        <v>0</v>
      </c>
      <c r="AP122" s="236">
        <f t="shared" si="14"/>
        <v>0</v>
      </c>
      <c r="AQ122" s="236">
        <f t="shared" si="14"/>
        <v>0</v>
      </c>
      <c r="AR122" s="236">
        <f t="shared" si="14"/>
        <v>0</v>
      </c>
      <c r="AS122" s="236">
        <f t="shared" si="14"/>
        <v>0</v>
      </c>
      <c r="AT122" s="236">
        <f t="shared" si="14"/>
        <v>0</v>
      </c>
      <c r="AU122" s="237">
        <f t="shared" si="14"/>
        <v>0</v>
      </c>
      <c r="AV122" s="237">
        <f t="shared" ref="AV122:BA122" si="15">SUM(AV93:AV121)</f>
        <v>0</v>
      </c>
      <c r="AW122" s="236">
        <f t="shared" si="15"/>
        <v>0</v>
      </c>
      <c r="AX122" s="237">
        <f t="shared" si="15"/>
        <v>0</v>
      </c>
      <c r="AY122" s="237">
        <f t="shared" si="15"/>
        <v>0</v>
      </c>
      <c r="AZ122" s="236">
        <f t="shared" si="15"/>
        <v>0</v>
      </c>
      <c r="BA122" s="238">
        <f t="shared" si="15"/>
        <v>0</v>
      </c>
      <c r="BB122" s="239"/>
    </row>
    <row r="123" spans="2:58" s="200" customFormat="1" ht="8.25" customHeight="1" x14ac:dyDescent="0.15">
      <c r="B123" s="172"/>
      <c r="C123" s="172"/>
      <c r="D123" s="172"/>
      <c r="E123" s="172"/>
      <c r="F123" s="199"/>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row>
    <row r="124" spans="2:58" s="200" customFormat="1" ht="13.5" customHeight="1" x14ac:dyDescent="0.15">
      <c r="B124" s="177" t="s">
        <v>165</v>
      </c>
      <c r="C124" s="177"/>
      <c r="D124" s="177"/>
      <c r="E124" s="177"/>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row>
    <row r="125" spans="2:58" s="200" customFormat="1" ht="13.5" customHeight="1" x14ac:dyDescent="0.15">
      <c r="B125" s="172" t="s">
        <v>166</v>
      </c>
      <c r="C125" s="172"/>
      <c r="D125" s="172"/>
      <c r="E125" s="172"/>
      <c r="F125" s="201"/>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row>
    <row r="126" spans="2:58" ht="13.5" customHeight="1" x14ac:dyDescent="0.15">
      <c r="B126" s="172" t="s">
        <v>167</v>
      </c>
      <c r="C126" s="172"/>
      <c r="D126" s="172"/>
      <c r="E126" s="172"/>
      <c r="F126" s="201"/>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row>
    <row r="127" spans="2:58" ht="13.5" customHeight="1" x14ac:dyDescent="0.15">
      <c r="B127" s="172" t="s">
        <v>168</v>
      </c>
      <c r="C127" s="172"/>
      <c r="D127" s="172"/>
      <c r="E127" s="172"/>
      <c r="F127" s="201"/>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row>
    <row r="129" spans="2:58" s="203" customFormat="1" ht="19.5" customHeight="1" x14ac:dyDescent="0.15">
      <c r="B129" s="202" t="s">
        <v>198</v>
      </c>
      <c r="C129" s="163"/>
      <c r="D129" s="163"/>
      <c r="E129" s="163"/>
      <c r="F129" s="163"/>
      <c r="K129" s="163"/>
      <c r="L129" s="868" t="s">
        <v>199</v>
      </c>
      <c r="M129" s="868"/>
      <c r="N129" s="868"/>
      <c r="O129" s="868"/>
      <c r="P129" s="868"/>
      <c r="Q129" s="868"/>
      <c r="R129" s="868"/>
      <c r="S129" s="163"/>
      <c r="T129" s="163"/>
      <c r="U129" s="163"/>
      <c r="V129" s="163"/>
      <c r="W129" s="163"/>
      <c r="X129" s="163"/>
      <c r="Y129" s="163"/>
      <c r="Z129" s="163"/>
      <c r="AA129" s="163"/>
      <c r="AB129" s="163"/>
      <c r="AC129" s="163"/>
      <c r="AD129" s="163"/>
      <c r="AE129" s="204"/>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row>
    <row r="130" spans="2:58" s="172" customFormat="1" ht="20.25" customHeight="1" thickBot="1" x14ac:dyDescent="0.2">
      <c r="B130" s="170"/>
      <c r="C130" s="170"/>
      <c r="D130" s="170"/>
      <c r="E130" s="170"/>
      <c r="F130" s="171"/>
      <c r="G130" s="171"/>
      <c r="H130" s="171"/>
      <c r="I130" s="171"/>
      <c r="J130" s="171"/>
      <c r="K130" s="171"/>
      <c r="L130" s="171"/>
      <c r="M130" s="171"/>
      <c r="N130" s="171"/>
      <c r="O130" s="171"/>
      <c r="P130" s="171"/>
      <c r="Q130" s="171"/>
      <c r="R130" s="196" t="s">
        <v>204</v>
      </c>
      <c r="S130" s="3"/>
      <c r="T130" s="242" t="s">
        <v>238</v>
      </c>
      <c r="U130" s="3"/>
      <c r="V130" s="243" t="s">
        <v>217</v>
      </c>
      <c r="W130" s="197" t="s">
        <v>205</v>
      </c>
      <c r="X130" s="3"/>
      <c r="Y130" s="242" t="s">
        <v>238</v>
      </c>
      <c r="Z130" s="3"/>
      <c r="AA130" s="243" t="s">
        <v>217</v>
      </c>
      <c r="AB130" s="829" t="s">
        <v>131</v>
      </c>
      <c r="AC130" s="829"/>
      <c r="AD130" s="829"/>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row>
    <row r="131" spans="2:58" s="172" customFormat="1" ht="18" customHeight="1" x14ac:dyDescent="0.15">
      <c r="B131" s="178"/>
      <c r="C131" s="179"/>
      <c r="D131" s="861" t="s">
        <v>171</v>
      </c>
      <c r="E131" s="862"/>
      <c r="F131" s="180">
        <v>1</v>
      </c>
      <c r="G131" s="181">
        <v>2</v>
      </c>
      <c r="H131" s="181">
        <v>3</v>
      </c>
      <c r="I131" s="180">
        <v>4</v>
      </c>
      <c r="J131" s="180">
        <v>5</v>
      </c>
      <c r="K131" s="180">
        <v>6</v>
      </c>
      <c r="L131" s="180">
        <v>7</v>
      </c>
      <c r="M131" s="180">
        <v>8</v>
      </c>
      <c r="N131" s="180">
        <v>9</v>
      </c>
      <c r="O131" s="180">
        <v>10</v>
      </c>
      <c r="P131" s="180">
        <v>11</v>
      </c>
      <c r="Q131" s="180">
        <v>12</v>
      </c>
      <c r="R131" s="180">
        <v>13</v>
      </c>
      <c r="S131" s="840">
        <v>14</v>
      </c>
      <c r="T131" s="841"/>
      <c r="U131" s="840">
        <v>15</v>
      </c>
      <c r="V131" s="841"/>
      <c r="W131" s="180">
        <v>16</v>
      </c>
      <c r="X131" s="840">
        <v>17</v>
      </c>
      <c r="Y131" s="841"/>
      <c r="Z131" s="840">
        <v>18</v>
      </c>
      <c r="AA131" s="841"/>
      <c r="AB131" s="182">
        <v>20</v>
      </c>
      <c r="AC131" s="830" t="s">
        <v>132</v>
      </c>
      <c r="AD131" s="183"/>
      <c r="AG131" s="875" t="s">
        <v>340</v>
      </c>
      <c r="AH131" s="875"/>
      <c r="AI131" s="875"/>
      <c r="AJ131" s="875"/>
      <c r="AK131" s="875"/>
      <c r="AL131" s="875"/>
      <c r="AM131" s="875"/>
      <c r="AN131" s="211"/>
      <c r="AO131" s="211"/>
      <c r="AP131" s="211"/>
      <c r="AQ131" s="211"/>
      <c r="AR131" s="211"/>
      <c r="AS131" s="211"/>
      <c r="AT131" s="211"/>
      <c r="AU131" s="211"/>
      <c r="AV131" s="211"/>
      <c r="AW131" s="211"/>
      <c r="AX131" s="211"/>
      <c r="AY131" s="211"/>
      <c r="AZ131" s="211"/>
      <c r="BA131" s="211"/>
      <c r="BB131" s="211"/>
      <c r="BC131" s="211"/>
      <c r="BD131" s="211"/>
      <c r="BE131" s="211"/>
      <c r="BF131" s="211"/>
    </row>
    <row r="132" spans="2:58" ht="18" customHeight="1" thickBot="1" x14ac:dyDescent="0.2">
      <c r="B132" s="184"/>
      <c r="C132" s="185"/>
      <c r="D132" s="863"/>
      <c r="E132" s="864"/>
      <c r="F132" s="833" t="s">
        <v>133</v>
      </c>
      <c r="G132" s="833" t="s">
        <v>134</v>
      </c>
      <c r="H132" s="833" t="s">
        <v>135</v>
      </c>
      <c r="I132" s="833" t="s">
        <v>136</v>
      </c>
      <c r="J132" s="833" t="s">
        <v>164</v>
      </c>
      <c r="K132" s="833" t="s">
        <v>137</v>
      </c>
      <c r="L132" s="853" t="s">
        <v>138</v>
      </c>
      <c r="M132" s="833" t="s">
        <v>139</v>
      </c>
      <c r="N132" s="833" t="s">
        <v>140</v>
      </c>
      <c r="O132" s="833" t="s">
        <v>141</v>
      </c>
      <c r="P132" s="833" t="s">
        <v>142</v>
      </c>
      <c r="Q132" s="833" t="s">
        <v>143</v>
      </c>
      <c r="R132" s="833" t="s">
        <v>144</v>
      </c>
      <c r="S132" s="835" t="s">
        <v>145</v>
      </c>
      <c r="T132" s="836"/>
      <c r="U132" s="835" t="s">
        <v>146</v>
      </c>
      <c r="V132" s="836"/>
      <c r="W132" s="833" t="s">
        <v>147</v>
      </c>
      <c r="X132" s="835" t="s">
        <v>148</v>
      </c>
      <c r="Y132" s="836"/>
      <c r="Z132" s="835" t="s">
        <v>149</v>
      </c>
      <c r="AA132" s="836"/>
      <c r="AB132" s="833" t="s">
        <v>150</v>
      </c>
      <c r="AC132" s="831"/>
      <c r="AD132" s="839" t="s">
        <v>151</v>
      </c>
      <c r="AG132" s="876"/>
      <c r="AH132" s="876"/>
      <c r="AI132" s="876"/>
      <c r="AJ132" s="876"/>
      <c r="AK132" s="876"/>
      <c r="AL132" s="876"/>
      <c r="AM132" s="876"/>
    </row>
    <row r="133" spans="2:58" ht="18" customHeight="1" thickBot="1" x14ac:dyDescent="0.2">
      <c r="B133" s="857" t="s">
        <v>152</v>
      </c>
      <c r="C133" s="858"/>
      <c r="D133" s="186"/>
      <c r="E133" s="187"/>
      <c r="F133" s="833"/>
      <c r="G133" s="833"/>
      <c r="H133" s="833"/>
      <c r="I133" s="833"/>
      <c r="J133" s="833"/>
      <c r="K133" s="833"/>
      <c r="L133" s="853"/>
      <c r="M133" s="833"/>
      <c r="N133" s="833"/>
      <c r="O133" s="833"/>
      <c r="P133" s="833"/>
      <c r="Q133" s="833"/>
      <c r="R133" s="833"/>
      <c r="S133" s="835"/>
      <c r="T133" s="836"/>
      <c r="U133" s="835"/>
      <c r="V133" s="836"/>
      <c r="W133" s="833"/>
      <c r="X133" s="835"/>
      <c r="Y133" s="836"/>
      <c r="Z133" s="835"/>
      <c r="AA133" s="836"/>
      <c r="AB133" s="833"/>
      <c r="AC133" s="831"/>
      <c r="AD133" s="839"/>
      <c r="AG133" s="212" t="s">
        <v>337</v>
      </c>
      <c r="AH133" s="213">
        <v>1</v>
      </c>
      <c r="AI133" s="214">
        <v>2</v>
      </c>
      <c r="AJ133" s="214">
        <v>3</v>
      </c>
      <c r="AK133" s="213">
        <v>4</v>
      </c>
      <c r="AL133" s="213">
        <v>5</v>
      </c>
      <c r="AM133" s="213">
        <v>6</v>
      </c>
      <c r="AN133" s="213">
        <v>7</v>
      </c>
      <c r="AO133" s="213">
        <v>8</v>
      </c>
      <c r="AP133" s="213">
        <v>9</v>
      </c>
      <c r="AQ133" s="213">
        <v>10</v>
      </c>
      <c r="AR133" s="213">
        <v>11</v>
      </c>
      <c r="AS133" s="213">
        <v>12</v>
      </c>
      <c r="AT133" s="213">
        <v>13</v>
      </c>
      <c r="AU133" s="215">
        <v>14</v>
      </c>
      <c r="AV133" s="215">
        <v>15</v>
      </c>
      <c r="AW133" s="213">
        <v>16</v>
      </c>
      <c r="AX133" s="215">
        <v>17</v>
      </c>
      <c r="AY133" s="215">
        <v>18</v>
      </c>
      <c r="AZ133" s="216">
        <v>20</v>
      </c>
      <c r="BA133" s="217"/>
      <c r="BB133" s="218"/>
    </row>
    <row r="134" spans="2:58" ht="18" customHeight="1" x14ac:dyDescent="0.15">
      <c r="B134" s="855" t="s">
        <v>153</v>
      </c>
      <c r="C134" s="856"/>
      <c r="D134" s="856"/>
      <c r="E134" s="189"/>
      <c r="F134" s="834"/>
      <c r="G134" s="834"/>
      <c r="H134" s="834"/>
      <c r="I134" s="834"/>
      <c r="J134" s="834"/>
      <c r="K134" s="834"/>
      <c r="L134" s="854"/>
      <c r="M134" s="834"/>
      <c r="N134" s="834"/>
      <c r="O134" s="834"/>
      <c r="P134" s="834"/>
      <c r="Q134" s="834"/>
      <c r="R134" s="834"/>
      <c r="S134" s="837"/>
      <c r="T134" s="838"/>
      <c r="U134" s="837"/>
      <c r="V134" s="838"/>
      <c r="W134" s="834"/>
      <c r="X134" s="837"/>
      <c r="Y134" s="838"/>
      <c r="Z134" s="837"/>
      <c r="AA134" s="838"/>
      <c r="AB134" s="834"/>
      <c r="AC134" s="831"/>
      <c r="AD134" s="839"/>
      <c r="AG134" s="219" t="s">
        <v>153</v>
      </c>
      <c r="AH134" s="220" t="s">
        <v>276</v>
      </c>
      <c r="AI134" s="220" t="s">
        <v>180</v>
      </c>
      <c r="AJ134" s="220" t="s">
        <v>135</v>
      </c>
      <c r="AK134" s="220" t="s">
        <v>277</v>
      </c>
      <c r="AL134" s="220" t="s">
        <v>278</v>
      </c>
      <c r="AM134" s="220" t="s">
        <v>279</v>
      </c>
      <c r="AN134" s="221" t="s">
        <v>280</v>
      </c>
      <c r="AO134" s="220" t="s">
        <v>281</v>
      </c>
      <c r="AP134" s="220" t="s">
        <v>140</v>
      </c>
      <c r="AQ134" s="220" t="s">
        <v>282</v>
      </c>
      <c r="AR134" s="220" t="s">
        <v>283</v>
      </c>
      <c r="AS134" s="220" t="s">
        <v>194</v>
      </c>
      <c r="AT134" s="220" t="s">
        <v>275</v>
      </c>
      <c r="AU134" s="222" t="s">
        <v>284</v>
      </c>
      <c r="AV134" s="222" t="s">
        <v>285</v>
      </c>
      <c r="AW134" s="220" t="s">
        <v>189</v>
      </c>
      <c r="AX134" s="222" t="s">
        <v>190</v>
      </c>
      <c r="AY134" s="222" t="s">
        <v>286</v>
      </c>
      <c r="AZ134" s="220" t="s">
        <v>192</v>
      </c>
      <c r="BA134" s="223" t="s">
        <v>132</v>
      </c>
      <c r="BB134" s="224" t="s">
        <v>151</v>
      </c>
    </row>
    <row r="135" spans="2:58" ht="24" customHeight="1" x14ac:dyDescent="0.15">
      <c r="B135" s="859" t="s">
        <v>196</v>
      </c>
      <c r="C135" s="860"/>
      <c r="D135" s="860"/>
      <c r="E135" s="860"/>
      <c r="F135" s="205"/>
      <c r="G135" s="244"/>
      <c r="H135" s="244"/>
      <c r="I135" s="244"/>
      <c r="J135" s="244"/>
      <c r="K135" s="244"/>
      <c r="L135" s="205"/>
      <c r="M135" s="244"/>
      <c r="N135" s="244"/>
      <c r="O135" s="205"/>
      <c r="P135" s="205"/>
      <c r="Q135" s="244"/>
      <c r="R135" s="244"/>
      <c r="S135" s="869"/>
      <c r="T135" s="870"/>
      <c r="U135" s="869"/>
      <c r="V135" s="870"/>
      <c r="W135" s="244"/>
      <c r="X135" s="869"/>
      <c r="Y135" s="870"/>
      <c r="Z135" s="871"/>
      <c r="AA135" s="872"/>
      <c r="AB135" s="245"/>
      <c r="AC135" s="207"/>
      <c r="AD135" s="190" t="str">
        <f t="shared" ref="AD135:AD163" si="16">IF(COUNT(F135:AC135)=0,"",SUM(F135:AC135))</f>
        <v/>
      </c>
      <c r="AG135" s="225" t="s">
        <v>196</v>
      </c>
      <c r="AH135" s="226" t="str">
        <f>IF(F135=SUMIFS('様式1-3 (3)'!$AD:$AD,'様式1-3 (3)'!$Z:$Z,AH$50,'様式1-3 (3)'!$AA:$AA,$AG135),"OK","不一致")</f>
        <v>OK</v>
      </c>
      <c r="AI135" s="198"/>
      <c r="AJ135" s="198"/>
      <c r="AK135" s="198"/>
      <c r="AL135" s="198"/>
      <c r="AM135" s="198"/>
      <c r="AN135" s="226" t="str">
        <f>IF(L135=SUMIFS('様式1-3 (3)'!$AD:$AD,'様式1-3 (3)'!$Z:$Z,AN$50,'様式1-3 (3)'!$AA:$AA,$AG135),"OK","不一致")</f>
        <v>OK</v>
      </c>
      <c r="AO135" s="198"/>
      <c r="AP135" s="198"/>
      <c r="AQ135" s="226" t="str">
        <f>IF(O135=SUMIFS('様式1-3 (3)'!$AD:$AD,'様式1-3 (3)'!$Z:$Z,AQ$50,'様式1-3 (3)'!$AA:$AA,$AG135),"OK","不一致")</f>
        <v>OK</v>
      </c>
      <c r="AR135" s="226" t="str">
        <f>IF(P135=SUMIFS('様式1-3 (3)'!$AD:$AD,'様式1-3 (3)'!$Z:$Z,AR$50,'様式1-3 (3)'!$AA:$AA,$AG135),"OK","不一致")</f>
        <v>OK</v>
      </c>
      <c r="AS135" s="198"/>
      <c r="AT135" s="198"/>
      <c r="AU135" s="198"/>
      <c r="AV135" s="198"/>
      <c r="AW135" s="198"/>
      <c r="AX135" s="198"/>
      <c r="AY135" s="227" t="str">
        <f>IF(Z135=SUMIFS('様式1-3 (3)'!$AD:$AD,'様式1-3 (3)'!$Z:$Z,AY$50,'様式1-3 (3)'!$AA:$AA,$AG135),"OK","不一致")</f>
        <v>OK</v>
      </c>
      <c r="AZ135" s="198"/>
      <c r="BA135" s="228" t="str">
        <f>IF(AC135=SUMIFS('様式1-3 (3)'!$AD:$AD,'様式1-3 (3)'!$Z:$Z,BA$50,'様式1-3 (3)'!$AA:$AA,$AG135),"","入力有")</f>
        <v/>
      </c>
      <c r="BB135" s="229">
        <f t="shared" ref="BB135:BB147" si="17">SUM(AH135:BA135)</f>
        <v>0</v>
      </c>
    </row>
    <row r="136" spans="2:58" ht="24" customHeight="1" x14ac:dyDescent="0.15">
      <c r="B136" s="865" t="s">
        <v>197</v>
      </c>
      <c r="C136" s="866"/>
      <c r="D136" s="866"/>
      <c r="E136" s="867"/>
      <c r="F136" s="1"/>
      <c r="G136" s="1"/>
      <c r="H136" s="206"/>
      <c r="I136" s="1"/>
      <c r="J136" s="1"/>
      <c r="K136" s="1"/>
      <c r="L136" s="1"/>
      <c r="M136" s="1"/>
      <c r="N136" s="1"/>
      <c r="O136" s="1"/>
      <c r="P136" s="1"/>
      <c r="Q136" s="1"/>
      <c r="R136" s="1"/>
      <c r="S136" s="869"/>
      <c r="T136" s="870"/>
      <c r="U136" s="869"/>
      <c r="V136" s="870"/>
      <c r="W136" s="1"/>
      <c r="X136" s="869"/>
      <c r="Y136" s="870"/>
      <c r="Z136" s="869"/>
      <c r="AA136" s="870"/>
      <c r="AB136" s="246"/>
      <c r="AC136" s="207"/>
      <c r="AD136" s="190" t="str">
        <f t="shared" si="16"/>
        <v/>
      </c>
      <c r="AG136" s="230" t="s">
        <v>197</v>
      </c>
      <c r="AH136" s="198"/>
      <c r="AI136" s="198"/>
      <c r="AJ136" s="226" t="str">
        <f>IF(H136=SUMIFS('様式1-3 (3)'!$AD:$AD,'様式1-3 (3)'!$Z:$Z,AJ$50,'様式1-3 (3)'!$AA:$AA,$AG136),"OK","不一致")</f>
        <v>OK</v>
      </c>
      <c r="AK136" s="198"/>
      <c r="AL136" s="198"/>
      <c r="AM136" s="198"/>
      <c r="AN136" s="198"/>
      <c r="AO136" s="198"/>
      <c r="AP136" s="198"/>
      <c r="AQ136" s="198"/>
      <c r="AR136" s="198"/>
      <c r="AS136" s="198"/>
      <c r="AT136" s="198"/>
      <c r="AU136" s="198"/>
      <c r="AV136" s="198"/>
      <c r="AW136" s="198"/>
      <c r="AX136" s="198"/>
      <c r="AY136" s="198"/>
      <c r="AZ136" s="198"/>
      <c r="BA136" s="231" t="str">
        <f>IF(AC136=SUMIFS('様式1-3 (3)'!$AD:$AD,'様式1-3 (3)'!$Z:$Z,BA$50,'様式1-3 (3)'!$AA:$AA,$AG136),"","入力有")</f>
        <v/>
      </c>
      <c r="BB136" s="232">
        <f t="shared" si="17"/>
        <v>0</v>
      </c>
    </row>
    <row r="137" spans="2:58" ht="24" customHeight="1" x14ac:dyDescent="0.15">
      <c r="B137" s="846" t="s">
        <v>154</v>
      </c>
      <c r="C137" s="847"/>
      <c r="D137" s="847"/>
      <c r="E137" s="848"/>
      <c r="F137" s="1"/>
      <c r="G137" s="1"/>
      <c r="H137" s="206"/>
      <c r="I137" s="1"/>
      <c r="J137" s="1"/>
      <c r="K137" s="1"/>
      <c r="L137" s="1"/>
      <c r="M137" s="1"/>
      <c r="N137" s="1"/>
      <c r="O137" s="1"/>
      <c r="P137" s="1"/>
      <c r="Q137" s="1"/>
      <c r="R137" s="1"/>
      <c r="S137" s="869"/>
      <c r="T137" s="870"/>
      <c r="U137" s="869"/>
      <c r="V137" s="870"/>
      <c r="W137" s="1"/>
      <c r="X137" s="869"/>
      <c r="Y137" s="870"/>
      <c r="Z137" s="869"/>
      <c r="AA137" s="870"/>
      <c r="AB137" s="246"/>
      <c r="AC137" s="207"/>
      <c r="AD137" s="190" t="str">
        <f t="shared" si="16"/>
        <v/>
      </c>
      <c r="AG137" s="230" t="s">
        <v>154</v>
      </c>
      <c r="AH137" s="198"/>
      <c r="AI137" s="198"/>
      <c r="AJ137" s="226" t="str">
        <f>IF(H137=SUMIFS('様式1-3 (3)'!$AD:$AD,'様式1-3 (3)'!$Z:$Z,AJ$50,'様式1-3 (3)'!$AA:$AA,$AG137),"OK","不一致")</f>
        <v>OK</v>
      </c>
      <c r="AK137" s="198"/>
      <c r="AL137" s="198"/>
      <c r="AM137" s="198"/>
      <c r="AN137" s="198"/>
      <c r="AO137" s="198"/>
      <c r="AP137" s="198"/>
      <c r="AQ137" s="198"/>
      <c r="AR137" s="198"/>
      <c r="AS137" s="198"/>
      <c r="AT137" s="198"/>
      <c r="AU137" s="198"/>
      <c r="AV137" s="198"/>
      <c r="AW137" s="198"/>
      <c r="AX137" s="198"/>
      <c r="AY137" s="198"/>
      <c r="AZ137" s="198"/>
      <c r="BA137" s="231" t="str">
        <f>IF(AC137=SUMIFS('様式1-3 (3)'!$AD:$AD,'様式1-3 (3)'!$Z:$Z,BA$50,'様式1-3 (3)'!$AA:$AA,$AG137),"","入力有")</f>
        <v/>
      </c>
      <c r="BB137" s="232">
        <f t="shared" si="17"/>
        <v>0</v>
      </c>
    </row>
    <row r="138" spans="2:58" ht="24" customHeight="1" x14ac:dyDescent="0.15">
      <c r="B138" s="846" t="s">
        <v>155</v>
      </c>
      <c r="C138" s="847"/>
      <c r="D138" s="847"/>
      <c r="E138" s="848"/>
      <c r="F138" s="1"/>
      <c r="G138" s="1"/>
      <c r="H138" s="206"/>
      <c r="I138" s="1"/>
      <c r="J138" s="1"/>
      <c r="K138" s="1"/>
      <c r="L138" s="1"/>
      <c r="M138" s="1"/>
      <c r="N138" s="1"/>
      <c r="O138" s="1"/>
      <c r="P138" s="1"/>
      <c r="Q138" s="1"/>
      <c r="R138" s="1"/>
      <c r="S138" s="869"/>
      <c r="T138" s="870"/>
      <c r="U138" s="869"/>
      <c r="V138" s="870"/>
      <c r="W138" s="1"/>
      <c r="X138" s="869"/>
      <c r="Y138" s="870"/>
      <c r="Z138" s="869"/>
      <c r="AA138" s="870"/>
      <c r="AB138" s="246"/>
      <c r="AC138" s="207"/>
      <c r="AD138" s="190" t="str">
        <f t="shared" si="16"/>
        <v/>
      </c>
      <c r="AG138" s="230" t="s">
        <v>155</v>
      </c>
      <c r="AH138" s="198"/>
      <c r="AI138" s="198"/>
      <c r="AJ138" s="226" t="str">
        <f>IF(H138=SUMIFS('様式1-3 (3)'!$AD:$AD,'様式1-3 (3)'!$Z:$Z,AJ$50,'様式1-3 (3)'!$AA:$AA,$AG138),"OK","不一致")</f>
        <v>OK</v>
      </c>
      <c r="AK138" s="198"/>
      <c r="AL138" s="198"/>
      <c r="AM138" s="198"/>
      <c r="AN138" s="198"/>
      <c r="AO138" s="198"/>
      <c r="AP138" s="198"/>
      <c r="AQ138" s="198"/>
      <c r="AR138" s="198"/>
      <c r="AS138" s="198"/>
      <c r="AT138" s="198"/>
      <c r="AU138" s="198"/>
      <c r="AV138" s="198"/>
      <c r="AW138" s="198"/>
      <c r="AX138" s="198"/>
      <c r="AY138" s="198"/>
      <c r="AZ138" s="198"/>
      <c r="BA138" s="231" t="str">
        <f>IF(AC138=SUMIFS('様式1-3 (3)'!$AD:$AD,'様式1-3 (3)'!$Z:$Z,BA$50,'様式1-3 (3)'!$AA:$AA,$AG138),"","入力有")</f>
        <v/>
      </c>
      <c r="BB138" s="232">
        <f t="shared" si="17"/>
        <v>0</v>
      </c>
    </row>
    <row r="139" spans="2:58" ht="24" customHeight="1" x14ac:dyDescent="0.15">
      <c r="B139" s="846" t="s">
        <v>172</v>
      </c>
      <c r="C139" s="847"/>
      <c r="D139" s="847"/>
      <c r="E139" s="848"/>
      <c r="F139" s="206"/>
      <c r="G139" s="1"/>
      <c r="H139" s="206"/>
      <c r="I139" s="1"/>
      <c r="J139" s="1"/>
      <c r="K139" s="206"/>
      <c r="L139" s="206"/>
      <c r="M139" s="1"/>
      <c r="N139" s="1"/>
      <c r="O139" s="206"/>
      <c r="P139" s="1"/>
      <c r="Q139" s="1"/>
      <c r="R139" s="1"/>
      <c r="S139" s="869"/>
      <c r="T139" s="870"/>
      <c r="U139" s="869"/>
      <c r="V139" s="870"/>
      <c r="W139" s="1"/>
      <c r="X139" s="869"/>
      <c r="Y139" s="870"/>
      <c r="Z139" s="871"/>
      <c r="AA139" s="872"/>
      <c r="AB139" s="246"/>
      <c r="AC139" s="207"/>
      <c r="AD139" s="190" t="str">
        <f t="shared" si="16"/>
        <v/>
      </c>
      <c r="AG139" s="230" t="s">
        <v>172</v>
      </c>
      <c r="AH139" s="226" t="str">
        <f>IF(F139=SUMIFS('様式1-3 (3)'!$AD:$AD,'様式1-3 (3)'!$Z:$Z,AH$50,'様式1-3 (3)'!$AA:$AA,$AG139),"OK","不一致")</f>
        <v>OK</v>
      </c>
      <c r="AI139" s="198"/>
      <c r="AJ139" s="226" t="str">
        <f>IF(H139=SUMIFS('様式1-3 (3)'!$AD:$AD,'様式1-3 (3)'!$Z:$Z,AJ$50,'様式1-3 (3)'!$AA:$AA,$AG139),"OK","不一致")</f>
        <v>OK</v>
      </c>
      <c r="AK139" s="198"/>
      <c r="AL139" s="198"/>
      <c r="AM139" s="226" t="str">
        <f>IF(K139=SUMIFS('様式1-3 (3)'!$AD:$AD,'様式1-3 (3)'!$Z:$Z,AM$50,'様式1-3 (3)'!$AA:$AA,$AG139),"OK","不一致")</f>
        <v>OK</v>
      </c>
      <c r="AN139" s="226" t="str">
        <f>IF(L139=SUMIFS('様式1-3 (3)'!$AD:$AD,'様式1-3 (3)'!$Z:$Z,AN$50,'様式1-3 (3)'!$AA:$AA,$AG139),"OK","不一致")</f>
        <v>OK</v>
      </c>
      <c r="AO139" s="198"/>
      <c r="AP139" s="198"/>
      <c r="AQ139" s="226" t="str">
        <f>IF(O139=SUMIFS('様式1-3 (3)'!$AD:$AD,'様式1-3 (3)'!$Z:$Z,AQ$50,'様式1-3 (3)'!$AA:$AA,$AG139),"OK","不一致")</f>
        <v>OK</v>
      </c>
      <c r="AR139" s="198"/>
      <c r="AS139" s="198"/>
      <c r="AT139" s="198"/>
      <c r="AU139" s="198"/>
      <c r="AV139" s="198"/>
      <c r="AW139" s="198"/>
      <c r="AX139" s="198"/>
      <c r="AY139" s="227" t="str">
        <f>IF(Z139=SUMIFS('様式1-3 (3)'!$AD:$AD,'様式1-3 (3)'!$Z:$Z,AY$50,'様式1-3 (3)'!$AA:$AA,$AG139),"OK","不一致")</f>
        <v>OK</v>
      </c>
      <c r="AZ139" s="198"/>
      <c r="BA139" s="231" t="str">
        <f>IF(AC139=SUMIFS('様式1-3 (3)'!$AD:$AD,'様式1-3 (3)'!$Z:$Z,BA$50,'様式1-3 (3)'!$AA:$AA,$AG139),"","入力有")</f>
        <v/>
      </c>
      <c r="BB139" s="232">
        <f t="shared" si="17"/>
        <v>0</v>
      </c>
    </row>
    <row r="140" spans="2:58" ht="24" customHeight="1" x14ac:dyDescent="0.15">
      <c r="B140" s="846" t="s">
        <v>173</v>
      </c>
      <c r="C140" s="847"/>
      <c r="D140" s="847"/>
      <c r="E140" s="848"/>
      <c r="F140" s="206"/>
      <c r="G140" s="1"/>
      <c r="H140" s="206"/>
      <c r="I140" s="1"/>
      <c r="J140" s="1"/>
      <c r="K140" s="1"/>
      <c r="L140" s="1"/>
      <c r="M140" s="1"/>
      <c r="N140" s="1"/>
      <c r="O140" s="1"/>
      <c r="P140" s="1"/>
      <c r="Q140" s="1"/>
      <c r="R140" s="1"/>
      <c r="S140" s="869"/>
      <c r="T140" s="870"/>
      <c r="U140" s="869"/>
      <c r="V140" s="870"/>
      <c r="W140" s="1"/>
      <c r="X140" s="869"/>
      <c r="Y140" s="870"/>
      <c r="Z140" s="869"/>
      <c r="AA140" s="870"/>
      <c r="AB140" s="246"/>
      <c r="AC140" s="207"/>
      <c r="AD140" s="190" t="str">
        <f t="shared" si="16"/>
        <v/>
      </c>
      <c r="AG140" s="230" t="s">
        <v>173</v>
      </c>
      <c r="AH140" s="226" t="str">
        <f>IF(F140=SUMIFS('様式1-3 (3)'!$AD:$AD,'様式1-3 (3)'!$Z:$Z,AH$50,'様式1-3 (3)'!$AA:$AA,$AG140),"OK","不一致")</f>
        <v>OK</v>
      </c>
      <c r="AI140" s="198"/>
      <c r="AJ140" s="226" t="str">
        <f>IF(H140=SUMIFS('様式1-3 (3)'!$AD:$AD,'様式1-3 (3)'!$Z:$Z,AJ$50,'様式1-3 (3)'!$AA:$AA,$AG140),"OK","不一致")</f>
        <v>OK</v>
      </c>
      <c r="AK140" s="198"/>
      <c r="AL140" s="198"/>
      <c r="AM140" s="198"/>
      <c r="AN140" s="198"/>
      <c r="AO140" s="198"/>
      <c r="AP140" s="198"/>
      <c r="AQ140" s="198"/>
      <c r="AR140" s="198"/>
      <c r="AS140" s="198"/>
      <c r="AT140" s="198"/>
      <c r="AU140" s="198"/>
      <c r="AV140" s="198"/>
      <c r="AW140" s="198"/>
      <c r="AX140" s="198"/>
      <c r="AY140" s="198"/>
      <c r="AZ140" s="198"/>
      <c r="BA140" s="231" t="str">
        <f>IF(AC140=SUMIFS('様式1-3 (3)'!$AD:$AD,'様式1-3 (3)'!$Z:$Z,BA$50,'様式1-3 (3)'!$AA:$AA,$AG140),"","入力有")</f>
        <v/>
      </c>
      <c r="BB140" s="232">
        <f t="shared" si="17"/>
        <v>0</v>
      </c>
    </row>
    <row r="141" spans="2:58" ht="24" customHeight="1" x14ac:dyDescent="0.15">
      <c r="B141" s="846" t="s">
        <v>174</v>
      </c>
      <c r="C141" s="847"/>
      <c r="D141" s="847"/>
      <c r="E141" s="848"/>
      <c r="F141" s="1"/>
      <c r="G141" s="1"/>
      <c r="H141" s="206"/>
      <c r="I141" s="1"/>
      <c r="J141" s="1"/>
      <c r="K141" s="1"/>
      <c r="L141" s="1"/>
      <c r="M141" s="1"/>
      <c r="N141" s="1"/>
      <c r="O141" s="1"/>
      <c r="P141" s="1"/>
      <c r="Q141" s="1"/>
      <c r="R141" s="1"/>
      <c r="S141" s="869"/>
      <c r="T141" s="870"/>
      <c r="U141" s="869"/>
      <c r="V141" s="870"/>
      <c r="W141" s="1"/>
      <c r="X141" s="869"/>
      <c r="Y141" s="870"/>
      <c r="Z141" s="869"/>
      <c r="AA141" s="870"/>
      <c r="AB141" s="246"/>
      <c r="AC141" s="207"/>
      <c r="AD141" s="190" t="str">
        <f t="shared" si="16"/>
        <v/>
      </c>
      <c r="AG141" s="230" t="s">
        <v>174</v>
      </c>
      <c r="AH141" s="198"/>
      <c r="AI141" s="198"/>
      <c r="AJ141" s="226" t="str">
        <f>IF(H141=SUMIFS('様式1-3 (3)'!$AD:$AD,'様式1-3 (3)'!$Z:$Z,AJ$50,'様式1-3 (3)'!$AA:$AA,$AG141),"OK","不一致")</f>
        <v>OK</v>
      </c>
      <c r="AK141" s="198"/>
      <c r="AL141" s="198"/>
      <c r="AM141" s="198"/>
      <c r="AN141" s="198"/>
      <c r="AO141" s="198"/>
      <c r="AP141" s="198"/>
      <c r="AQ141" s="198"/>
      <c r="AR141" s="198"/>
      <c r="AS141" s="198"/>
      <c r="AT141" s="198"/>
      <c r="AU141" s="198"/>
      <c r="AV141" s="198"/>
      <c r="AW141" s="198"/>
      <c r="AX141" s="198"/>
      <c r="AY141" s="198"/>
      <c r="AZ141" s="198"/>
      <c r="BA141" s="231" t="str">
        <f>IF(AC141=SUMIFS('様式1-3 (3)'!$AD:$AD,'様式1-3 (3)'!$Z:$Z,BA$50,'様式1-3 (3)'!$AA:$AA,$AG141),"","入力有")</f>
        <v/>
      </c>
      <c r="BB141" s="232">
        <f t="shared" si="17"/>
        <v>0</v>
      </c>
    </row>
    <row r="142" spans="2:58" ht="24" customHeight="1" x14ac:dyDescent="0.15">
      <c r="B142" s="846" t="s">
        <v>175</v>
      </c>
      <c r="C142" s="847"/>
      <c r="D142" s="847"/>
      <c r="E142" s="848"/>
      <c r="F142" s="1"/>
      <c r="G142" s="1"/>
      <c r="H142" s="1"/>
      <c r="I142" s="206"/>
      <c r="J142" s="1"/>
      <c r="K142" s="1"/>
      <c r="L142" s="1"/>
      <c r="M142" s="1"/>
      <c r="N142" s="1"/>
      <c r="O142" s="1"/>
      <c r="P142" s="1"/>
      <c r="Q142" s="1"/>
      <c r="R142" s="1"/>
      <c r="S142" s="869"/>
      <c r="T142" s="870"/>
      <c r="U142" s="869"/>
      <c r="V142" s="870"/>
      <c r="W142" s="1"/>
      <c r="X142" s="869"/>
      <c r="Y142" s="870"/>
      <c r="Z142" s="869"/>
      <c r="AA142" s="870"/>
      <c r="AB142" s="246"/>
      <c r="AC142" s="207"/>
      <c r="AD142" s="190" t="str">
        <f t="shared" si="16"/>
        <v/>
      </c>
      <c r="AG142" s="230" t="s">
        <v>175</v>
      </c>
      <c r="AH142" s="198"/>
      <c r="AI142" s="198"/>
      <c r="AJ142" s="198"/>
      <c r="AK142" s="226" t="str">
        <f>IF(I142=SUMIFS('様式1-3 (3)'!$AD:$AD,'様式1-3 (3)'!$Z:$Z,AK$50,'様式1-3 (3)'!$AA:$AA,$AG142),"OK","不一致")</f>
        <v>OK</v>
      </c>
      <c r="AL142" s="198"/>
      <c r="AM142" s="198"/>
      <c r="AN142" s="198"/>
      <c r="AO142" s="198"/>
      <c r="AP142" s="198"/>
      <c r="AQ142" s="198"/>
      <c r="AR142" s="198"/>
      <c r="AS142" s="198"/>
      <c r="AT142" s="198"/>
      <c r="AU142" s="198"/>
      <c r="AV142" s="198"/>
      <c r="AW142" s="198"/>
      <c r="AX142" s="198"/>
      <c r="AY142" s="198"/>
      <c r="AZ142" s="198"/>
      <c r="BA142" s="231" t="str">
        <f>IF(AC142=SUMIFS('様式1-3 (3)'!$AD:$AD,'様式1-3 (3)'!$Z:$Z,BA$50,'様式1-3 (3)'!$AA:$AA,$AG142),"","入力有")</f>
        <v/>
      </c>
      <c r="BB142" s="232">
        <f t="shared" si="17"/>
        <v>0</v>
      </c>
    </row>
    <row r="143" spans="2:58" ht="24" customHeight="1" x14ac:dyDescent="0.15">
      <c r="B143" s="846" t="s">
        <v>176</v>
      </c>
      <c r="C143" s="847"/>
      <c r="D143" s="847"/>
      <c r="E143" s="848"/>
      <c r="F143" s="1"/>
      <c r="G143" s="1"/>
      <c r="H143" s="1"/>
      <c r="I143" s="1"/>
      <c r="J143" s="206"/>
      <c r="K143" s="1"/>
      <c r="L143" s="1"/>
      <c r="M143" s="1"/>
      <c r="N143" s="1"/>
      <c r="O143" s="1"/>
      <c r="P143" s="1"/>
      <c r="Q143" s="1"/>
      <c r="R143" s="205"/>
      <c r="S143" s="869"/>
      <c r="T143" s="870"/>
      <c r="U143" s="869"/>
      <c r="V143" s="870"/>
      <c r="W143" s="1"/>
      <c r="X143" s="869"/>
      <c r="Y143" s="870"/>
      <c r="Z143" s="869"/>
      <c r="AA143" s="870"/>
      <c r="AB143" s="246"/>
      <c r="AC143" s="207"/>
      <c r="AD143" s="190" t="str">
        <f t="shared" si="16"/>
        <v/>
      </c>
      <c r="AG143" s="230" t="s">
        <v>176</v>
      </c>
      <c r="AH143" s="198"/>
      <c r="AI143" s="198"/>
      <c r="AJ143" s="198"/>
      <c r="AK143" s="198"/>
      <c r="AL143" s="226" t="str">
        <f>IF(J143=SUMIFS('様式1-3 (3)'!$AD:$AD,'様式1-3 (3)'!$Z:$Z,AL$50,'様式1-3 (3)'!$AA:$AA,$AG143),"OK","不一致")</f>
        <v>OK</v>
      </c>
      <c r="AM143" s="198"/>
      <c r="AN143" s="198"/>
      <c r="AO143" s="198"/>
      <c r="AP143" s="198"/>
      <c r="AQ143" s="198"/>
      <c r="AR143" s="198"/>
      <c r="AS143" s="198"/>
      <c r="AT143" s="226" t="str">
        <f>IF(R143=SUMIFS('様式1-3 (3)'!$AD:$AD,'様式1-3 (3)'!$Z:$Z,AT$50,'様式1-3 (3)'!$AA:$AA,$AG143),"OK","不一致")</f>
        <v>OK</v>
      </c>
      <c r="AU143" s="198"/>
      <c r="AV143" s="198"/>
      <c r="AW143" s="198"/>
      <c r="AX143" s="198"/>
      <c r="AY143" s="198"/>
      <c r="AZ143" s="198"/>
      <c r="BA143" s="231" t="str">
        <f>IF(AC143=SUMIFS('様式1-3 (3)'!$AD:$AD,'様式1-3 (3)'!$Z:$Z,BA$50,'様式1-3 (3)'!$AA:$AA,$AG143),"","入力有")</f>
        <v/>
      </c>
      <c r="BB143" s="232">
        <f t="shared" si="17"/>
        <v>0</v>
      </c>
    </row>
    <row r="144" spans="2:58" ht="24" customHeight="1" x14ac:dyDescent="0.15">
      <c r="B144" s="846" t="s">
        <v>177</v>
      </c>
      <c r="C144" s="847"/>
      <c r="D144" s="847"/>
      <c r="E144" s="848"/>
      <c r="F144" s="206"/>
      <c r="G144" s="1"/>
      <c r="H144" s="206"/>
      <c r="I144" s="1"/>
      <c r="J144" s="1"/>
      <c r="K144" s="1"/>
      <c r="L144" s="1"/>
      <c r="M144" s="1"/>
      <c r="N144" s="1"/>
      <c r="O144" s="1"/>
      <c r="P144" s="1"/>
      <c r="Q144" s="1"/>
      <c r="R144" s="1"/>
      <c r="S144" s="869"/>
      <c r="T144" s="870"/>
      <c r="U144" s="869"/>
      <c r="V144" s="870"/>
      <c r="W144" s="1"/>
      <c r="X144" s="869"/>
      <c r="Y144" s="870"/>
      <c r="Z144" s="869"/>
      <c r="AA144" s="870"/>
      <c r="AB144" s="246"/>
      <c r="AC144" s="207"/>
      <c r="AD144" s="190" t="str">
        <f t="shared" si="16"/>
        <v/>
      </c>
      <c r="AG144" s="230" t="s">
        <v>177</v>
      </c>
      <c r="AH144" s="226" t="str">
        <f>IF(F144=SUMIFS('様式1-3 (3)'!$AD:$AD,'様式1-3 (3)'!$Z:$Z,AH$50,'様式1-3 (3)'!$AA:$AA,$AG144),"OK","不一致")</f>
        <v>OK</v>
      </c>
      <c r="AI144" s="198"/>
      <c r="AJ144" s="226" t="str">
        <f>IF(H144=SUMIFS('様式1-3 (3)'!$AD:$AD,'様式1-3 (3)'!$Z:$Z,AJ$50,'様式1-3 (3)'!$AA:$AA,$AG144),"OK","不一致")</f>
        <v>OK</v>
      </c>
      <c r="AK144" s="198"/>
      <c r="AL144" s="198"/>
      <c r="AM144" s="198"/>
      <c r="AN144" s="198"/>
      <c r="AO144" s="198"/>
      <c r="AP144" s="198"/>
      <c r="AQ144" s="198"/>
      <c r="AR144" s="198"/>
      <c r="AS144" s="198"/>
      <c r="AT144" s="198"/>
      <c r="AU144" s="198"/>
      <c r="AV144" s="198"/>
      <c r="AW144" s="198"/>
      <c r="AX144" s="198"/>
      <c r="AY144" s="198"/>
      <c r="AZ144" s="198"/>
      <c r="BA144" s="231" t="str">
        <f>IF(AC144=SUMIFS('様式1-3 (3)'!$AD:$AD,'様式1-3 (3)'!$Z:$Z,BA$50,'様式1-3 (3)'!$AA:$AA,$AG144),"","入力有")</f>
        <v/>
      </c>
      <c r="BB144" s="232">
        <f t="shared" si="17"/>
        <v>0</v>
      </c>
    </row>
    <row r="145" spans="2:54" ht="24" customHeight="1" x14ac:dyDescent="0.15">
      <c r="B145" s="846" t="s">
        <v>178</v>
      </c>
      <c r="C145" s="847"/>
      <c r="D145" s="847"/>
      <c r="E145" s="848"/>
      <c r="F145" s="206"/>
      <c r="G145" s="1"/>
      <c r="H145" s="206"/>
      <c r="I145" s="1"/>
      <c r="J145" s="1"/>
      <c r="K145" s="206"/>
      <c r="L145" s="1"/>
      <c r="M145" s="1"/>
      <c r="N145" s="1"/>
      <c r="O145" s="1"/>
      <c r="P145" s="1"/>
      <c r="Q145" s="1"/>
      <c r="R145" s="1"/>
      <c r="S145" s="871"/>
      <c r="T145" s="872"/>
      <c r="U145" s="869"/>
      <c r="V145" s="870"/>
      <c r="W145" s="1"/>
      <c r="X145" s="869"/>
      <c r="Y145" s="870"/>
      <c r="Z145" s="869"/>
      <c r="AA145" s="870"/>
      <c r="AB145" s="246"/>
      <c r="AC145" s="207"/>
      <c r="AD145" s="190" t="str">
        <f t="shared" si="16"/>
        <v/>
      </c>
      <c r="AG145" s="230" t="s">
        <v>178</v>
      </c>
      <c r="AH145" s="226" t="str">
        <f>IF(F145=SUMIFS('様式1-3 (3)'!$AD:$AD,'様式1-3 (3)'!$Z:$Z,AH$50,'様式1-3 (3)'!$AA:$AA,$AG145),"OK","不一致")</f>
        <v>OK</v>
      </c>
      <c r="AI145" s="198"/>
      <c r="AJ145" s="226" t="str">
        <f>IF(H145=SUMIFS('様式1-3 (3)'!$AD:$AD,'様式1-3 (3)'!$Z:$Z,AJ$50,'様式1-3 (3)'!$AA:$AA,$AG145),"OK","不一致")</f>
        <v>OK</v>
      </c>
      <c r="AK145" s="198"/>
      <c r="AL145" s="198"/>
      <c r="AM145" s="226" t="str">
        <f>IF(K145=SUMIFS('様式1-3 (3)'!$AD:$AD,'様式1-3 (3)'!$Z:$Z,AM$50,'様式1-3 (3)'!$AA:$AA,$AG145),"OK","不一致")</f>
        <v>OK</v>
      </c>
      <c r="AN145" s="198"/>
      <c r="AO145" s="198"/>
      <c r="AP145" s="198"/>
      <c r="AQ145" s="198"/>
      <c r="AR145" s="198"/>
      <c r="AS145" s="198"/>
      <c r="AT145" s="198"/>
      <c r="AU145" s="227" t="str">
        <f>IF(S145=SUMIFS('様式1-3 (3)'!$AD:$AD,'様式1-3 (3)'!$Z:$Z,AU$50,'様式1-3 (3)'!$AA:$AA,$AG145),"OK","不一致")</f>
        <v>OK</v>
      </c>
      <c r="AV145" s="198"/>
      <c r="AW145" s="198"/>
      <c r="AX145" s="198"/>
      <c r="AY145" s="198"/>
      <c r="AZ145" s="198"/>
      <c r="BA145" s="231" t="str">
        <f>IF(AC145=SUMIFS('様式1-3 (3)'!$AD:$AD,'様式1-3 (3)'!$Z:$Z,BA$50,'様式1-3 (3)'!$AA:$AA,$AG145),"","入力有")</f>
        <v/>
      </c>
      <c r="BB145" s="232">
        <f t="shared" si="17"/>
        <v>0</v>
      </c>
    </row>
    <row r="146" spans="2:54" ht="24" customHeight="1" x14ac:dyDescent="0.15">
      <c r="B146" s="846" t="s">
        <v>179</v>
      </c>
      <c r="C146" s="847"/>
      <c r="D146" s="847"/>
      <c r="E146" s="848"/>
      <c r="F146" s="206"/>
      <c r="G146" s="1"/>
      <c r="H146" s="206"/>
      <c r="I146" s="1"/>
      <c r="J146" s="1"/>
      <c r="K146" s="1"/>
      <c r="L146" s="1"/>
      <c r="M146" s="1"/>
      <c r="N146" s="1"/>
      <c r="O146" s="1"/>
      <c r="P146" s="1"/>
      <c r="Q146" s="1"/>
      <c r="R146" s="1"/>
      <c r="S146" s="869"/>
      <c r="T146" s="870"/>
      <c r="U146" s="869"/>
      <c r="V146" s="870"/>
      <c r="W146" s="1"/>
      <c r="X146" s="869"/>
      <c r="Y146" s="870"/>
      <c r="Z146" s="869"/>
      <c r="AA146" s="870"/>
      <c r="AB146" s="246"/>
      <c r="AC146" s="207"/>
      <c r="AD146" s="190" t="str">
        <f t="shared" si="16"/>
        <v/>
      </c>
      <c r="AG146" s="230" t="s">
        <v>179</v>
      </c>
      <c r="AH146" s="226" t="str">
        <f>IF(F146=SUMIFS('様式1-3 (3)'!$AD:$AD,'様式1-3 (3)'!$Z:$Z,AH$50,'様式1-3 (3)'!$AA:$AA,$AG146),"OK","不一致")</f>
        <v>OK</v>
      </c>
      <c r="AI146" s="198"/>
      <c r="AJ146" s="226" t="str">
        <f>IF(H146=SUMIFS('様式1-3 (3)'!$AD:$AD,'様式1-3 (3)'!$Z:$Z,AJ$50,'様式1-3 (3)'!$AA:$AA,$AG146),"OK","不一致")</f>
        <v>OK</v>
      </c>
      <c r="AK146" s="198"/>
      <c r="AL146" s="198"/>
      <c r="AM146" s="198"/>
      <c r="AN146" s="198"/>
      <c r="AO146" s="198"/>
      <c r="AP146" s="198"/>
      <c r="AQ146" s="198"/>
      <c r="AR146" s="198"/>
      <c r="AS146" s="198"/>
      <c r="AT146" s="198"/>
      <c r="AU146" s="198"/>
      <c r="AV146" s="198"/>
      <c r="AW146" s="198"/>
      <c r="AX146" s="198"/>
      <c r="AY146" s="198"/>
      <c r="AZ146" s="198"/>
      <c r="BA146" s="231" t="str">
        <f>IF(AC146=SUMIFS('様式1-3 (3)'!$AD:$AD,'様式1-3 (3)'!$Z:$Z,BA$50,'様式1-3 (3)'!$AA:$AA,$AG146),"","入力有")</f>
        <v/>
      </c>
      <c r="BB146" s="232">
        <f t="shared" si="17"/>
        <v>0</v>
      </c>
    </row>
    <row r="147" spans="2:54" ht="24" customHeight="1" x14ac:dyDescent="0.15">
      <c r="B147" s="846" t="s">
        <v>180</v>
      </c>
      <c r="C147" s="847"/>
      <c r="D147" s="847"/>
      <c r="E147" s="848"/>
      <c r="F147" s="1"/>
      <c r="G147" s="206"/>
      <c r="H147" s="1"/>
      <c r="I147" s="1"/>
      <c r="J147" s="1"/>
      <c r="K147" s="1"/>
      <c r="L147" s="1"/>
      <c r="M147" s="1"/>
      <c r="N147" s="1"/>
      <c r="O147" s="1"/>
      <c r="P147" s="1"/>
      <c r="Q147" s="1"/>
      <c r="R147" s="1"/>
      <c r="S147" s="869"/>
      <c r="T147" s="870"/>
      <c r="U147" s="869"/>
      <c r="V147" s="870"/>
      <c r="W147" s="1"/>
      <c r="X147" s="869"/>
      <c r="Y147" s="870"/>
      <c r="Z147" s="869"/>
      <c r="AA147" s="870"/>
      <c r="AB147" s="246"/>
      <c r="AC147" s="207"/>
      <c r="AD147" s="190" t="str">
        <f t="shared" si="16"/>
        <v/>
      </c>
      <c r="AG147" s="230" t="s">
        <v>180</v>
      </c>
      <c r="AH147" s="198"/>
      <c r="AI147" s="226" t="str">
        <f>IF(G147=SUMIFS('様式1-3 (3)'!$AD:$AD,'様式1-3 (3)'!$Z:$Z,AI$50,'様式1-3 (3)'!$AA:$AA,$AG147),"OK","不一致")</f>
        <v>OK</v>
      </c>
      <c r="AJ147" s="198"/>
      <c r="AK147" s="198"/>
      <c r="AL147" s="198"/>
      <c r="AM147" s="198"/>
      <c r="AN147" s="198"/>
      <c r="AO147" s="198"/>
      <c r="AP147" s="198"/>
      <c r="AQ147" s="198"/>
      <c r="AR147" s="198"/>
      <c r="AS147" s="198"/>
      <c r="AT147" s="198"/>
      <c r="AU147" s="198"/>
      <c r="AV147" s="198"/>
      <c r="AW147" s="198"/>
      <c r="AX147" s="198"/>
      <c r="AY147" s="198"/>
      <c r="AZ147" s="198"/>
      <c r="BA147" s="231" t="str">
        <f>IF(AC147=SUMIFS('様式1-3 (3)'!$AD:$AD,'様式1-3 (3)'!$Z:$Z,BA$50,'様式1-3 (3)'!$AA:$AA,$AG147),"","入力有")</f>
        <v/>
      </c>
      <c r="BB147" s="232">
        <f t="shared" si="17"/>
        <v>0</v>
      </c>
    </row>
    <row r="148" spans="2:54" ht="24" customHeight="1" x14ac:dyDescent="0.15">
      <c r="B148" s="846" t="s">
        <v>181</v>
      </c>
      <c r="C148" s="847"/>
      <c r="D148" s="847"/>
      <c r="E148" s="848"/>
      <c r="F148" s="1"/>
      <c r="G148" s="1"/>
      <c r="H148" s="1"/>
      <c r="I148" s="1"/>
      <c r="J148" s="1"/>
      <c r="K148" s="1"/>
      <c r="L148" s="1"/>
      <c r="M148" s="206"/>
      <c r="N148" s="1"/>
      <c r="O148" s="1"/>
      <c r="P148" s="1"/>
      <c r="Q148" s="1"/>
      <c r="R148" s="1"/>
      <c r="S148" s="869"/>
      <c r="T148" s="870"/>
      <c r="U148" s="869"/>
      <c r="V148" s="870"/>
      <c r="W148" s="1"/>
      <c r="X148" s="869"/>
      <c r="Y148" s="870"/>
      <c r="Z148" s="869"/>
      <c r="AA148" s="870"/>
      <c r="AB148" s="246"/>
      <c r="AC148" s="207"/>
      <c r="AD148" s="190" t="str">
        <f t="shared" si="16"/>
        <v/>
      </c>
      <c r="AG148" s="230" t="s">
        <v>181</v>
      </c>
      <c r="AH148" s="198"/>
      <c r="AI148" s="198"/>
      <c r="AJ148" s="198"/>
      <c r="AK148" s="198"/>
      <c r="AL148" s="198"/>
      <c r="AM148" s="198"/>
      <c r="AN148" s="198"/>
      <c r="AO148" s="226" t="str">
        <f>IF(M148=SUMIFS('様式1-3 (3)'!$AD:$AD,'様式1-3 (3)'!$Z:$Z,AO$50,'様式1-3 (3)'!$AA:$AA,$AG148),"OK","不一致")</f>
        <v>OK</v>
      </c>
      <c r="AP148" s="198"/>
      <c r="AQ148" s="198"/>
      <c r="AR148" s="198"/>
      <c r="AS148" s="198"/>
      <c r="AT148" s="198"/>
      <c r="AU148" s="198"/>
      <c r="AV148" s="198"/>
      <c r="AW148" s="198"/>
      <c r="AX148" s="198"/>
      <c r="AY148" s="198"/>
      <c r="AZ148" s="198"/>
      <c r="BA148" s="231" t="str">
        <f>IF(AC148=SUMIFS('様式1-3 (3)'!$AD:$AD,'様式1-3 (3)'!$Z:$Z,BA$50,'様式1-3 (3)'!$AA:$AA,$AG148),"","入力有")</f>
        <v/>
      </c>
      <c r="BB148" s="232">
        <f t="shared" ref="BB148:BB163" si="18">SUM(AH148:BA148)</f>
        <v>0</v>
      </c>
    </row>
    <row r="149" spans="2:54" ht="24" customHeight="1" x14ac:dyDescent="0.15">
      <c r="B149" s="846" t="s">
        <v>182</v>
      </c>
      <c r="C149" s="847"/>
      <c r="D149" s="847"/>
      <c r="E149" s="848"/>
      <c r="F149" s="1"/>
      <c r="G149" s="1"/>
      <c r="H149" s="206"/>
      <c r="I149" s="1"/>
      <c r="J149" s="1"/>
      <c r="K149" s="1"/>
      <c r="L149" s="1"/>
      <c r="M149" s="1"/>
      <c r="N149" s="1"/>
      <c r="O149" s="1"/>
      <c r="P149" s="1"/>
      <c r="Q149" s="1"/>
      <c r="R149" s="1"/>
      <c r="S149" s="869"/>
      <c r="T149" s="870"/>
      <c r="U149" s="869"/>
      <c r="V149" s="870"/>
      <c r="W149" s="1"/>
      <c r="X149" s="869"/>
      <c r="Y149" s="870"/>
      <c r="Z149" s="869"/>
      <c r="AA149" s="870"/>
      <c r="AB149" s="246"/>
      <c r="AC149" s="207"/>
      <c r="AD149" s="190" t="str">
        <f t="shared" si="16"/>
        <v/>
      </c>
      <c r="AG149" s="230" t="s">
        <v>182</v>
      </c>
      <c r="AH149" s="198"/>
      <c r="AI149" s="198"/>
      <c r="AJ149" s="226" t="str">
        <f>IF(H149=SUMIFS('様式1-3 (3)'!$AD:$AD,'様式1-3 (3)'!$Z:$Z,AJ$50,'様式1-3 (3)'!$AA:$AA,$AG149),"OK","不一致")</f>
        <v>OK</v>
      </c>
      <c r="AK149" s="198"/>
      <c r="AL149" s="198"/>
      <c r="AM149" s="198"/>
      <c r="AN149" s="198"/>
      <c r="AO149" s="198"/>
      <c r="AP149" s="198"/>
      <c r="AQ149" s="198"/>
      <c r="AR149" s="198"/>
      <c r="AS149" s="198"/>
      <c r="AT149" s="198"/>
      <c r="AU149" s="198"/>
      <c r="AV149" s="198"/>
      <c r="AW149" s="198"/>
      <c r="AX149" s="198"/>
      <c r="AY149" s="198"/>
      <c r="AZ149" s="198"/>
      <c r="BA149" s="231" t="str">
        <f>IF(AC149=SUMIFS('様式1-3 (3)'!$AD:$AD,'様式1-3 (3)'!$Z:$Z,BA$50,'様式1-3 (3)'!$AA:$AA,$AG149),"","入力有")</f>
        <v/>
      </c>
      <c r="BB149" s="232">
        <f t="shared" si="18"/>
        <v>0</v>
      </c>
    </row>
    <row r="150" spans="2:54" ht="24" customHeight="1" x14ac:dyDescent="0.15">
      <c r="B150" s="846" t="s">
        <v>183</v>
      </c>
      <c r="C150" s="847"/>
      <c r="D150" s="847"/>
      <c r="E150" s="848"/>
      <c r="F150" s="1"/>
      <c r="G150" s="1"/>
      <c r="H150" s="206"/>
      <c r="I150" s="1"/>
      <c r="J150" s="1"/>
      <c r="K150" s="1"/>
      <c r="L150" s="1"/>
      <c r="M150" s="1"/>
      <c r="N150" s="1"/>
      <c r="O150" s="1"/>
      <c r="P150" s="1"/>
      <c r="Q150" s="1"/>
      <c r="R150" s="1"/>
      <c r="S150" s="869"/>
      <c r="T150" s="870"/>
      <c r="U150" s="869"/>
      <c r="V150" s="870"/>
      <c r="W150" s="1"/>
      <c r="X150" s="869"/>
      <c r="Y150" s="870"/>
      <c r="Z150" s="869"/>
      <c r="AA150" s="870"/>
      <c r="AB150" s="246"/>
      <c r="AC150" s="207"/>
      <c r="AD150" s="190" t="str">
        <f t="shared" si="16"/>
        <v/>
      </c>
      <c r="AG150" s="230" t="s">
        <v>183</v>
      </c>
      <c r="AH150" s="198"/>
      <c r="AI150" s="198"/>
      <c r="AJ150" s="226" t="str">
        <f>IF(H150=SUMIFS('様式1-3 (3)'!$AD:$AD,'様式1-3 (3)'!$Z:$Z,AJ$50,'様式1-3 (3)'!$AA:$AA,$AG150),"OK","不一致")</f>
        <v>OK</v>
      </c>
      <c r="AK150" s="198"/>
      <c r="AL150" s="198"/>
      <c r="AM150" s="198"/>
      <c r="AN150" s="198"/>
      <c r="AO150" s="198"/>
      <c r="AP150" s="198"/>
      <c r="AQ150" s="198"/>
      <c r="AR150" s="198"/>
      <c r="AS150" s="198"/>
      <c r="AT150" s="198"/>
      <c r="AU150" s="198"/>
      <c r="AV150" s="198"/>
      <c r="AW150" s="198"/>
      <c r="AX150" s="198"/>
      <c r="AY150" s="198"/>
      <c r="AZ150" s="198"/>
      <c r="BA150" s="231" t="str">
        <f>IF(AC150=SUMIFS('様式1-3 (3)'!$AD:$AD,'様式1-3 (3)'!$Z:$Z,BA$50,'様式1-3 (3)'!$AA:$AA,$AG150),"","入力有")</f>
        <v/>
      </c>
      <c r="BB150" s="232">
        <f t="shared" si="18"/>
        <v>0</v>
      </c>
    </row>
    <row r="151" spans="2:54" ht="24" customHeight="1" x14ac:dyDescent="0.15">
      <c r="B151" s="846" t="s">
        <v>140</v>
      </c>
      <c r="C151" s="847"/>
      <c r="D151" s="847"/>
      <c r="E151" s="848"/>
      <c r="F151" s="1"/>
      <c r="G151" s="1"/>
      <c r="H151" s="2"/>
      <c r="I151" s="1"/>
      <c r="J151" s="1"/>
      <c r="K151" s="1"/>
      <c r="L151" s="1"/>
      <c r="M151" s="1"/>
      <c r="N151" s="206"/>
      <c r="O151" s="1"/>
      <c r="P151" s="1"/>
      <c r="Q151" s="1"/>
      <c r="R151" s="1"/>
      <c r="S151" s="869"/>
      <c r="T151" s="870"/>
      <c r="U151" s="869"/>
      <c r="V151" s="870"/>
      <c r="W151" s="1"/>
      <c r="X151" s="869"/>
      <c r="Y151" s="870"/>
      <c r="Z151" s="869"/>
      <c r="AA151" s="870"/>
      <c r="AB151" s="246"/>
      <c r="AC151" s="207"/>
      <c r="AD151" s="190" t="str">
        <f t="shared" si="16"/>
        <v/>
      </c>
      <c r="AG151" s="230" t="s">
        <v>140</v>
      </c>
      <c r="AH151" s="198"/>
      <c r="AI151" s="198"/>
      <c r="AJ151" s="198"/>
      <c r="AK151" s="198"/>
      <c r="AL151" s="198"/>
      <c r="AM151" s="198"/>
      <c r="AN151" s="198"/>
      <c r="AO151" s="198"/>
      <c r="AP151" s="226" t="str">
        <f>IF(N151=SUMIFS('様式1-3 (3)'!$AD:$AD,'様式1-3 (3)'!$Z:$Z,AP$50,'様式1-3 (3)'!$AA:$AA,$AG151),"OK","不一致")</f>
        <v>OK</v>
      </c>
      <c r="AQ151" s="198"/>
      <c r="AR151" s="198"/>
      <c r="AS151" s="198"/>
      <c r="AT151" s="198"/>
      <c r="AU151" s="198"/>
      <c r="AV151" s="198"/>
      <c r="AW151" s="198"/>
      <c r="AX151" s="198"/>
      <c r="AY151" s="198"/>
      <c r="AZ151" s="198"/>
      <c r="BA151" s="231" t="str">
        <f>IF(AC151=SUMIFS('様式1-3 (3)'!$AD:$AD,'様式1-3 (3)'!$Z:$Z,BA$50,'様式1-3 (3)'!$AA:$AA,$AG151),"","入力有")</f>
        <v/>
      </c>
      <c r="BB151" s="232">
        <f t="shared" si="18"/>
        <v>0</v>
      </c>
    </row>
    <row r="152" spans="2:54" ht="24" customHeight="1" x14ac:dyDescent="0.15">
      <c r="B152" s="846" t="s">
        <v>184</v>
      </c>
      <c r="C152" s="847"/>
      <c r="D152" s="847"/>
      <c r="E152" s="848"/>
      <c r="F152" s="1"/>
      <c r="G152" s="1"/>
      <c r="H152" s="206"/>
      <c r="I152" s="1"/>
      <c r="J152" s="1"/>
      <c r="K152" s="1"/>
      <c r="L152" s="1"/>
      <c r="M152" s="1"/>
      <c r="N152" s="1"/>
      <c r="O152" s="206"/>
      <c r="P152" s="1"/>
      <c r="Q152" s="1"/>
      <c r="R152" s="1"/>
      <c r="S152" s="869"/>
      <c r="T152" s="870"/>
      <c r="U152" s="869"/>
      <c r="V152" s="870"/>
      <c r="W152" s="1"/>
      <c r="X152" s="869"/>
      <c r="Y152" s="870"/>
      <c r="Z152" s="869"/>
      <c r="AA152" s="870"/>
      <c r="AB152" s="246"/>
      <c r="AC152" s="207"/>
      <c r="AD152" s="190" t="str">
        <f t="shared" si="16"/>
        <v/>
      </c>
      <c r="AG152" s="230" t="s">
        <v>184</v>
      </c>
      <c r="AH152" s="198"/>
      <c r="AI152" s="198"/>
      <c r="AJ152" s="226" t="str">
        <f>IF(H152=SUMIFS('様式1-3 (3)'!$AD:$AD,'様式1-3 (3)'!$Z:$Z,AJ$50,'様式1-3 (3)'!$AA:$AA,$AG152),"OK","不一致")</f>
        <v>OK</v>
      </c>
      <c r="AK152" s="198"/>
      <c r="AL152" s="198"/>
      <c r="AM152" s="198"/>
      <c r="AN152" s="198"/>
      <c r="AO152" s="198"/>
      <c r="AP152" s="198"/>
      <c r="AQ152" s="226" t="str">
        <f>IF(O152=SUMIFS('様式1-3 (3)'!$AD:$AD,'様式1-3 (3)'!$Z:$Z,AQ$50,'様式1-3 (3)'!$AA:$AA,$AG152),"OK","不一致")</f>
        <v>OK</v>
      </c>
      <c r="AR152" s="198"/>
      <c r="AS152" s="198"/>
      <c r="AT152" s="198"/>
      <c r="AU152" s="198"/>
      <c r="AV152" s="198"/>
      <c r="AW152" s="198"/>
      <c r="AX152" s="198"/>
      <c r="AY152" s="198"/>
      <c r="AZ152" s="198"/>
      <c r="BA152" s="231" t="str">
        <f>IF(AC152=SUMIFS('様式1-3 (3)'!$AD:$AD,'様式1-3 (3)'!$Z:$Z,BA$50,'様式1-3 (3)'!$AA:$AA,$AG152),"","入力有")</f>
        <v/>
      </c>
      <c r="BB152" s="232">
        <f t="shared" si="18"/>
        <v>0</v>
      </c>
    </row>
    <row r="153" spans="2:54" ht="24" customHeight="1" x14ac:dyDescent="0.15">
      <c r="B153" s="846" t="s">
        <v>185</v>
      </c>
      <c r="C153" s="847"/>
      <c r="D153" s="847"/>
      <c r="E153" s="848"/>
      <c r="F153" s="1"/>
      <c r="G153" s="1"/>
      <c r="H153" s="206"/>
      <c r="I153" s="1"/>
      <c r="J153" s="1"/>
      <c r="K153" s="1"/>
      <c r="L153" s="1"/>
      <c r="M153" s="1"/>
      <c r="N153" s="1"/>
      <c r="O153" s="1"/>
      <c r="P153" s="1"/>
      <c r="Q153" s="1"/>
      <c r="R153" s="1"/>
      <c r="S153" s="869"/>
      <c r="T153" s="870"/>
      <c r="U153" s="869"/>
      <c r="V153" s="870"/>
      <c r="W153" s="1"/>
      <c r="X153" s="869"/>
      <c r="Y153" s="870"/>
      <c r="Z153" s="869"/>
      <c r="AA153" s="870"/>
      <c r="AB153" s="246"/>
      <c r="AC153" s="207"/>
      <c r="AD153" s="190" t="str">
        <f t="shared" si="16"/>
        <v/>
      </c>
      <c r="AG153" s="230" t="s">
        <v>185</v>
      </c>
      <c r="AH153" s="198"/>
      <c r="AI153" s="198"/>
      <c r="AJ153" s="226" t="str">
        <f>IF(H153=SUMIFS('様式1-3 (3)'!$AD:$AD,'様式1-3 (3)'!$Z:$Z,AJ$50,'様式1-3 (3)'!$AA:$AA,$AG153),"OK","不一致")</f>
        <v>OK</v>
      </c>
      <c r="AK153" s="198"/>
      <c r="AL153" s="198"/>
      <c r="AM153" s="198"/>
      <c r="AN153" s="198"/>
      <c r="AO153" s="198"/>
      <c r="AP153" s="198"/>
      <c r="AQ153" s="198"/>
      <c r="AR153" s="198"/>
      <c r="AS153" s="198"/>
      <c r="AT153" s="198"/>
      <c r="AU153" s="198"/>
      <c r="AV153" s="198"/>
      <c r="AW153" s="198"/>
      <c r="AX153" s="198"/>
      <c r="AY153" s="198"/>
      <c r="AZ153" s="198"/>
      <c r="BA153" s="231" t="str">
        <f>IF(AC153=SUMIFS('様式1-3 (3)'!$AD:$AD,'様式1-3 (3)'!$Z:$Z,BA$50,'様式1-3 (3)'!$AA:$AA,$AG153),"","入力有")</f>
        <v/>
      </c>
      <c r="BB153" s="232">
        <f t="shared" si="18"/>
        <v>0</v>
      </c>
    </row>
    <row r="154" spans="2:54" ht="24" customHeight="1" x14ac:dyDescent="0.15">
      <c r="B154" s="846" t="s">
        <v>186</v>
      </c>
      <c r="C154" s="847"/>
      <c r="D154" s="847"/>
      <c r="E154" s="848"/>
      <c r="F154" s="1"/>
      <c r="G154" s="1"/>
      <c r="H154" s="1"/>
      <c r="I154" s="1"/>
      <c r="J154" s="1"/>
      <c r="K154" s="1"/>
      <c r="L154" s="1"/>
      <c r="M154" s="1"/>
      <c r="N154" s="1"/>
      <c r="O154" s="1"/>
      <c r="P154" s="1"/>
      <c r="Q154" s="1"/>
      <c r="R154" s="1"/>
      <c r="S154" s="871"/>
      <c r="T154" s="872"/>
      <c r="U154" s="869"/>
      <c r="V154" s="870"/>
      <c r="W154" s="1"/>
      <c r="X154" s="869"/>
      <c r="Y154" s="870"/>
      <c r="Z154" s="869"/>
      <c r="AA154" s="870"/>
      <c r="AB154" s="246"/>
      <c r="AC154" s="207"/>
      <c r="AD154" s="190" t="str">
        <f t="shared" si="16"/>
        <v/>
      </c>
      <c r="AG154" s="230" t="s">
        <v>186</v>
      </c>
      <c r="AH154" s="198"/>
      <c r="AI154" s="198"/>
      <c r="AJ154" s="198"/>
      <c r="AK154" s="198"/>
      <c r="AL154" s="198"/>
      <c r="AM154" s="198"/>
      <c r="AN154" s="198"/>
      <c r="AO154" s="198"/>
      <c r="AP154" s="198"/>
      <c r="AQ154" s="198"/>
      <c r="AR154" s="198"/>
      <c r="AS154" s="198"/>
      <c r="AT154" s="198"/>
      <c r="AU154" s="227" t="str">
        <f>IF(S154=SUMIFS('様式1-3 (3)'!$AD:$AD,'様式1-3 (3)'!$Z:$Z,AU$50,'様式1-3 (3)'!$AA:$AA,$AG154),"OK","不一致")</f>
        <v>OK</v>
      </c>
      <c r="AV154" s="198"/>
      <c r="AW154" s="198"/>
      <c r="AX154" s="198"/>
      <c r="AY154" s="198"/>
      <c r="AZ154" s="198"/>
      <c r="BA154" s="231" t="str">
        <f>IF(AC154=SUMIFS('様式1-3 (3)'!$AD:$AD,'様式1-3 (3)'!$Z:$Z,BA$50,'様式1-3 (3)'!$AA:$AA,$AG154),"","入力有")</f>
        <v/>
      </c>
      <c r="BB154" s="232">
        <f t="shared" si="18"/>
        <v>0</v>
      </c>
    </row>
    <row r="155" spans="2:54" ht="24" customHeight="1" x14ac:dyDescent="0.15">
      <c r="B155" s="846" t="s">
        <v>187</v>
      </c>
      <c r="C155" s="847"/>
      <c r="D155" s="847"/>
      <c r="E155" s="848"/>
      <c r="F155" s="1"/>
      <c r="G155" s="1"/>
      <c r="H155" s="1"/>
      <c r="I155" s="1"/>
      <c r="J155" s="206"/>
      <c r="K155" s="1"/>
      <c r="L155" s="1"/>
      <c r="M155" s="1"/>
      <c r="N155" s="1"/>
      <c r="O155" s="1"/>
      <c r="P155" s="1"/>
      <c r="Q155" s="1"/>
      <c r="R155" s="1"/>
      <c r="S155" s="869"/>
      <c r="T155" s="870"/>
      <c r="U155" s="869"/>
      <c r="V155" s="870"/>
      <c r="W155" s="1"/>
      <c r="X155" s="869"/>
      <c r="Y155" s="870"/>
      <c r="Z155" s="869"/>
      <c r="AA155" s="870"/>
      <c r="AB155" s="246"/>
      <c r="AC155" s="207"/>
      <c r="AD155" s="190" t="str">
        <f t="shared" si="16"/>
        <v/>
      </c>
      <c r="AG155" s="230" t="s">
        <v>187</v>
      </c>
      <c r="AH155" s="198"/>
      <c r="AI155" s="198"/>
      <c r="AJ155" s="198"/>
      <c r="AK155" s="198"/>
      <c r="AL155" s="226" t="str">
        <f>IF(J155=SUMIFS('様式1-3 (3)'!$AD:$AD,'様式1-3 (3)'!$Z:$Z,AL$50,'様式1-3 (3)'!$AA:$AA,$AG155),"OK","不一致")</f>
        <v>OK</v>
      </c>
      <c r="AM155" s="198"/>
      <c r="AN155" s="198"/>
      <c r="AO155" s="198"/>
      <c r="AP155" s="198"/>
      <c r="AQ155" s="198"/>
      <c r="AR155" s="198"/>
      <c r="AS155" s="198"/>
      <c r="AT155" s="198"/>
      <c r="AU155" s="198"/>
      <c r="AV155" s="198"/>
      <c r="AW155" s="198"/>
      <c r="AX155" s="198"/>
      <c r="AY155" s="198"/>
      <c r="AZ155" s="198"/>
      <c r="BA155" s="231" t="str">
        <f>IF(AC155=SUMIFS('様式1-3 (3)'!$AD:$AD,'様式1-3 (3)'!$Z:$Z,BA$50,'様式1-3 (3)'!$AA:$AA,$AG155),"","入力有")</f>
        <v/>
      </c>
      <c r="BB155" s="232">
        <f t="shared" si="18"/>
        <v>0</v>
      </c>
    </row>
    <row r="156" spans="2:54" ht="24" customHeight="1" x14ac:dyDescent="0.15">
      <c r="B156" s="846" t="s">
        <v>188</v>
      </c>
      <c r="C156" s="847"/>
      <c r="D156" s="847"/>
      <c r="E156" s="848"/>
      <c r="F156" s="1"/>
      <c r="G156" s="1"/>
      <c r="H156" s="1"/>
      <c r="I156" s="1"/>
      <c r="J156" s="1"/>
      <c r="K156" s="1"/>
      <c r="L156" s="1"/>
      <c r="M156" s="1"/>
      <c r="N156" s="1"/>
      <c r="O156" s="1"/>
      <c r="P156" s="1"/>
      <c r="Q156" s="1"/>
      <c r="R156" s="1"/>
      <c r="S156" s="869"/>
      <c r="T156" s="870"/>
      <c r="U156" s="871"/>
      <c r="V156" s="872"/>
      <c r="W156" s="1"/>
      <c r="X156" s="869"/>
      <c r="Y156" s="870"/>
      <c r="Z156" s="869"/>
      <c r="AA156" s="870"/>
      <c r="AB156" s="246"/>
      <c r="AC156" s="207"/>
      <c r="AD156" s="190" t="str">
        <f t="shared" si="16"/>
        <v/>
      </c>
      <c r="AG156" s="230" t="s">
        <v>188</v>
      </c>
      <c r="AH156" s="198"/>
      <c r="AI156" s="198"/>
      <c r="AJ156" s="198"/>
      <c r="AK156" s="198"/>
      <c r="AL156" s="198"/>
      <c r="AM156" s="198"/>
      <c r="AN156" s="198"/>
      <c r="AO156" s="198"/>
      <c r="AP156" s="198"/>
      <c r="AQ156" s="198"/>
      <c r="AR156" s="198"/>
      <c r="AS156" s="198"/>
      <c r="AT156" s="198"/>
      <c r="AU156" s="198"/>
      <c r="AV156" s="227" t="str">
        <f>IF(U156=SUMIFS('様式1-3 (3)'!$AD:$AD,'様式1-3 (3)'!$Z:$Z,AV$50,'様式1-3 (3)'!$AA:$AA,$AG156),"OK","不一致")</f>
        <v>OK</v>
      </c>
      <c r="AW156" s="198"/>
      <c r="AX156" s="198"/>
      <c r="AY156" s="198"/>
      <c r="AZ156" s="198"/>
      <c r="BA156" s="231" t="str">
        <f>IF(AC156=SUMIFS('様式1-3 (3)'!$AD:$AD,'様式1-3 (3)'!$Z:$Z,BA$50,'様式1-3 (3)'!$AA:$AA,$AG156),"","入力有")</f>
        <v/>
      </c>
      <c r="BB156" s="232">
        <f t="shared" si="18"/>
        <v>0</v>
      </c>
    </row>
    <row r="157" spans="2:54" ht="24" customHeight="1" x14ac:dyDescent="0.15">
      <c r="B157" s="846" t="s">
        <v>189</v>
      </c>
      <c r="C157" s="847"/>
      <c r="D157" s="847"/>
      <c r="E157" s="848"/>
      <c r="F157" s="1"/>
      <c r="G157" s="1"/>
      <c r="H157" s="1"/>
      <c r="I157" s="1"/>
      <c r="J157" s="1"/>
      <c r="K157" s="1"/>
      <c r="L157" s="1"/>
      <c r="M157" s="1"/>
      <c r="N157" s="1"/>
      <c r="O157" s="1"/>
      <c r="P157" s="1"/>
      <c r="Q157" s="1"/>
      <c r="R157" s="1"/>
      <c r="S157" s="869"/>
      <c r="T157" s="870"/>
      <c r="U157" s="869"/>
      <c r="V157" s="870"/>
      <c r="W157" s="205"/>
      <c r="X157" s="869"/>
      <c r="Y157" s="870"/>
      <c r="Z157" s="869"/>
      <c r="AA157" s="870"/>
      <c r="AB157" s="246"/>
      <c r="AC157" s="207"/>
      <c r="AD157" s="190" t="str">
        <f t="shared" si="16"/>
        <v/>
      </c>
      <c r="AG157" s="230" t="s">
        <v>189</v>
      </c>
      <c r="AH157" s="198"/>
      <c r="AI157" s="198"/>
      <c r="AJ157" s="198"/>
      <c r="AK157" s="198"/>
      <c r="AL157" s="198"/>
      <c r="AM157" s="198"/>
      <c r="AN157" s="198"/>
      <c r="AO157" s="198"/>
      <c r="AP157" s="198"/>
      <c r="AQ157" s="198"/>
      <c r="AR157" s="198"/>
      <c r="AS157" s="198"/>
      <c r="AT157" s="198"/>
      <c r="AU157" s="198"/>
      <c r="AV157" s="198"/>
      <c r="AW157" s="226" t="str">
        <f>IF(W157=SUMIFS('様式1-3 (3)'!$AD:$AD,'様式1-3 (3)'!$Z:$Z,AW$50,'様式1-3 (3)'!$AA:$AA,$AG157),"OK","不一致")</f>
        <v>OK</v>
      </c>
      <c r="AX157" s="198"/>
      <c r="AY157" s="198"/>
      <c r="AZ157" s="198"/>
      <c r="BA157" s="231" t="str">
        <f>IF(AC157=SUMIFS('様式1-3 (3)'!$AD:$AD,'様式1-3 (3)'!$Z:$Z,BA$50,'様式1-3 (3)'!$AA:$AA,$AG157),"","入力有")</f>
        <v/>
      </c>
      <c r="BB157" s="232">
        <f t="shared" si="18"/>
        <v>0</v>
      </c>
    </row>
    <row r="158" spans="2:54" ht="24" customHeight="1" x14ac:dyDescent="0.15">
      <c r="B158" s="846" t="s">
        <v>190</v>
      </c>
      <c r="C158" s="847"/>
      <c r="D158" s="847"/>
      <c r="E158" s="848"/>
      <c r="F158" s="1"/>
      <c r="G158" s="1"/>
      <c r="H158" s="1"/>
      <c r="I158" s="1"/>
      <c r="J158" s="1"/>
      <c r="K158" s="1"/>
      <c r="L158" s="1"/>
      <c r="M158" s="1"/>
      <c r="N158" s="1"/>
      <c r="O158" s="1"/>
      <c r="P158" s="1"/>
      <c r="Q158" s="1"/>
      <c r="R158" s="205"/>
      <c r="S158" s="869"/>
      <c r="T158" s="870"/>
      <c r="U158" s="869"/>
      <c r="V158" s="870"/>
      <c r="W158" s="1"/>
      <c r="X158" s="871"/>
      <c r="Y158" s="872"/>
      <c r="Z158" s="869"/>
      <c r="AA158" s="870"/>
      <c r="AB158" s="246"/>
      <c r="AC158" s="207"/>
      <c r="AD158" s="190" t="str">
        <f t="shared" si="16"/>
        <v/>
      </c>
      <c r="AG158" s="230" t="s">
        <v>190</v>
      </c>
      <c r="AH158" s="198"/>
      <c r="AI158" s="198"/>
      <c r="AJ158" s="198"/>
      <c r="AK158" s="198"/>
      <c r="AL158" s="198"/>
      <c r="AM158" s="198"/>
      <c r="AN158" s="198"/>
      <c r="AO158" s="198"/>
      <c r="AP158" s="198"/>
      <c r="AQ158" s="198"/>
      <c r="AR158" s="198"/>
      <c r="AS158" s="198"/>
      <c r="AT158" s="226" t="str">
        <f>IF(R158=SUMIFS('様式1-3 (3)'!$AD:$AD,'様式1-3 (3)'!$Z:$Z,AT$50,'様式1-3 (3)'!$AA:$AA,$AG158),"OK","不一致")</f>
        <v>OK</v>
      </c>
      <c r="AU158" s="198"/>
      <c r="AV158" s="198"/>
      <c r="AW158" s="198"/>
      <c r="AX158" s="227" t="str">
        <f>IF(X158=SUMIFS('様式1-3 (3)'!$AD:$AD,'様式1-3 (3)'!$Z:$Z,AX$50,'様式1-3 (3)'!$AA:$AA,$AG158),"OK","不一致")</f>
        <v>OK</v>
      </c>
      <c r="AY158" s="198"/>
      <c r="AZ158" s="198"/>
      <c r="BA158" s="231" t="str">
        <f>IF(AC158=SUMIFS('様式1-3 (3)'!$AD:$AD,'様式1-3 (3)'!$Z:$Z,BA$50,'様式1-3 (3)'!$AA:$AA,$AG158),"","入力有")</f>
        <v/>
      </c>
      <c r="BB158" s="232">
        <f t="shared" si="18"/>
        <v>0</v>
      </c>
    </row>
    <row r="159" spans="2:54" ht="24" customHeight="1" x14ac:dyDescent="0.15">
      <c r="B159" s="846" t="s">
        <v>191</v>
      </c>
      <c r="C159" s="847"/>
      <c r="D159" s="847"/>
      <c r="E159" s="848"/>
      <c r="F159" s="1"/>
      <c r="G159" s="1"/>
      <c r="H159" s="206"/>
      <c r="I159" s="1"/>
      <c r="J159" s="1"/>
      <c r="K159" s="1"/>
      <c r="L159" s="1"/>
      <c r="M159" s="1"/>
      <c r="N159" s="1"/>
      <c r="O159" s="1"/>
      <c r="P159" s="1"/>
      <c r="Q159" s="1"/>
      <c r="R159" s="1"/>
      <c r="S159" s="869"/>
      <c r="T159" s="870"/>
      <c r="U159" s="869"/>
      <c r="V159" s="870"/>
      <c r="W159" s="1"/>
      <c r="X159" s="869"/>
      <c r="Y159" s="870"/>
      <c r="Z159" s="869"/>
      <c r="AA159" s="870"/>
      <c r="AB159" s="246"/>
      <c r="AC159" s="207"/>
      <c r="AD159" s="190" t="str">
        <f t="shared" si="16"/>
        <v/>
      </c>
      <c r="AG159" s="230" t="s">
        <v>191</v>
      </c>
      <c r="AH159" s="198"/>
      <c r="AI159" s="198"/>
      <c r="AJ159" s="226" t="str">
        <f>IF(H159=SUMIFS('様式1-3 (3)'!$AD:$AD,'様式1-3 (3)'!$Z:$Z,AJ$50,'様式1-3 (3)'!$AA:$AA,$AG159),"OK","不一致")</f>
        <v>OK</v>
      </c>
      <c r="AK159" s="198"/>
      <c r="AL159" s="198"/>
      <c r="AM159" s="198"/>
      <c r="AN159" s="198"/>
      <c r="AO159" s="198"/>
      <c r="AP159" s="198"/>
      <c r="AQ159" s="198"/>
      <c r="AR159" s="198"/>
      <c r="AS159" s="198"/>
      <c r="AT159" s="198"/>
      <c r="AU159" s="198"/>
      <c r="AV159" s="198"/>
      <c r="AW159" s="198"/>
      <c r="AX159" s="198"/>
      <c r="AY159" s="198"/>
      <c r="AZ159" s="198"/>
      <c r="BA159" s="231" t="str">
        <f>IF(AC159=SUMIFS('様式1-3 (3)'!$AD:$AD,'様式1-3 (3)'!$Z:$Z,BA$50,'様式1-3 (3)'!$AA:$AA,$AG159),"","入力有")</f>
        <v/>
      </c>
      <c r="BB159" s="232">
        <f t="shared" si="18"/>
        <v>0</v>
      </c>
    </row>
    <row r="160" spans="2:54" ht="24" customHeight="1" x14ac:dyDescent="0.15">
      <c r="B160" s="846" t="s">
        <v>192</v>
      </c>
      <c r="C160" s="847"/>
      <c r="D160" s="847"/>
      <c r="E160" s="848"/>
      <c r="F160" s="1"/>
      <c r="G160" s="1"/>
      <c r="H160" s="1"/>
      <c r="I160" s="1"/>
      <c r="J160" s="1"/>
      <c r="K160" s="1"/>
      <c r="L160" s="1"/>
      <c r="M160" s="1"/>
      <c r="N160" s="1"/>
      <c r="O160" s="1"/>
      <c r="P160" s="1"/>
      <c r="Q160" s="1"/>
      <c r="R160" s="1"/>
      <c r="S160" s="869"/>
      <c r="T160" s="870"/>
      <c r="U160" s="869"/>
      <c r="V160" s="870"/>
      <c r="W160" s="1"/>
      <c r="X160" s="869"/>
      <c r="Y160" s="870"/>
      <c r="Z160" s="869"/>
      <c r="AA160" s="870"/>
      <c r="AB160" s="208"/>
      <c r="AC160" s="207"/>
      <c r="AD160" s="190" t="str">
        <f t="shared" si="16"/>
        <v/>
      </c>
      <c r="AG160" s="230" t="s">
        <v>192</v>
      </c>
      <c r="AH160" s="198"/>
      <c r="AI160" s="198"/>
      <c r="AJ160" s="198"/>
      <c r="AK160" s="198"/>
      <c r="AL160" s="198"/>
      <c r="AM160" s="198"/>
      <c r="AN160" s="198"/>
      <c r="AO160" s="198"/>
      <c r="AP160" s="198"/>
      <c r="AQ160" s="198"/>
      <c r="AR160" s="198"/>
      <c r="AS160" s="198"/>
      <c r="AT160" s="198"/>
      <c r="AU160" s="198"/>
      <c r="AV160" s="198"/>
      <c r="AW160" s="198"/>
      <c r="AX160" s="198"/>
      <c r="AY160" s="198"/>
      <c r="AZ160" s="226" t="str">
        <f>IF(AB160=SUMIFS('様式1-3 (3)'!$AD:$AD,'様式1-3 (3)'!$Z:$Z,AZ$50,'様式1-3 (3)'!$AA:$AA,$AG160),"OK","不一致")</f>
        <v>OK</v>
      </c>
      <c r="BA160" s="231" t="str">
        <f>IF(AC160=SUMIFS('様式1-3 (3)'!$AD:$AD,'様式1-3 (3)'!$Z:$Z,BA$50,'様式1-3 (3)'!$AA:$AA,$AG160),"","入力有")</f>
        <v/>
      </c>
      <c r="BB160" s="232">
        <f t="shared" si="18"/>
        <v>0</v>
      </c>
    </row>
    <row r="161" spans="2:58" ht="24" customHeight="1" x14ac:dyDescent="0.15">
      <c r="B161" s="846" t="s">
        <v>193</v>
      </c>
      <c r="C161" s="847"/>
      <c r="D161" s="847"/>
      <c r="E161" s="848"/>
      <c r="F161" s="1"/>
      <c r="G161" s="1"/>
      <c r="H161" s="1"/>
      <c r="I161" s="206"/>
      <c r="J161" s="206"/>
      <c r="K161" s="1"/>
      <c r="L161" s="1"/>
      <c r="M161" s="1"/>
      <c r="N161" s="1"/>
      <c r="O161" s="1"/>
      <c r="P161" s="1"/>
      <c r="Q161" s="1"/>
      <c r="R161" s="1"/>
      <c r="S161" s="869"/>
      <c r="T161" s="870"/>
      <c r="U161" s="869"/>
      <c r="V161" s="870"/>
      <c r="W161" s="1"/>
      <c r="X161" s="869"/>
      <c r="Y161" s="870"/>
      <c r="Z161" s="869"/>
      <c r="AA161" s="870"/>
      <c r="AB161" s="246"/>
      <c r="AC161" s="207"/>
      <c r="AD161" s="190" t="str">
        <f t="shared" si="16"/>
        <v/>
      </c>
      <c r="AG161" s="230" t="s">
        <v>193</v>
      </c>
      <c r="AH161" s="198"/>
      <c r="AI161" s="198"/>
      <c r="AJ161" s="198"/>
      <c r="AK161" s="226" t="str">
        <f>IF(I161=SUMIFS('様式1-3 (3)'!$AD:$AD,'様式1-3 (3)'!$Z:$Z,AK$50,'様式1-3 (3)'!$AA:$AA,$AG161),"OK","不一致")</f>
        <v>OK</v>
      </c>
      <c r="AL161" s="226" t="str">
        <f>IF(J161=SUMIFS('様式1-3 (3)'!$AD:$AD,'様式1-3 (3)'!$Z:$Z,AL$50,'様式1-3 (3)'!$AA:$AA,$AG161),"OK","不一致")</f>
        <v>OK</v>
      </c>
      <c r="AM161" s="198"/>
      <c r="AN161" s="198"/>
      <c r="AO161" s="198"/>
      <c r="AP161" s="198"/>
      <c r="AQ161" s="198"/>
      <c r="AR161" s="198"/>
      <c r="AS161" s="198"/>
      <c r="AT161" s="198"/>
      <c r="AU161" s="198"/>
      <c r="AV161" s="198"/>
      <c r="AW161" s="198"/>
      <c r="AX161" s="198"/>
      <c r="AY161" s="198"/>
      <c r="AZ161" s="198"/>
      <c r="BA161" s="231" t="str">
        <f>IF(AC161=SUMIFS('様式1-3 (3)'!$AD:$AD,'様式1-3 (3)'!$Z:$Z,BA$50,'様式1-3 (3)'!$AA:$AA,$AG161),"","入力有")</f>
        <v/>
      </c>
      <c r="BB161" s="232">
        <f t="shared" si="18"/>
        <v>0</v>
      </c>
    </row>
    <row r="162" spans="2:58" ht="24" customHeight="1" x14ac:dyDescent="0.15">
      <c r="B162" s="846" t="s">
        <v>194</v>
      </c>
      <c r="C162" s="847"/>
      <c r="D162" s="847"/>
      <c r="E162" s="848"/>
      <c r="F162" s="247"/>
      <c r="G162" s="247"/>
      <c r="H162" s="247"/>
      <c r="I162" s="247"/>
      <c r="J162" s="247"/>
      <c r="K162" s="247"/>
      <c r="L162" s="247"/>
      <c r="M162" s="247"/>
      <c r="N162" s="247"/>
      <c r="O162" s="247"/>
      <c r="P162" s="247"/>
      <c r="Q162" s="209"/>
      <c r="R162" s="247"/>
      <c r="S162" s="869"/>
      <c r="T162" s="870"/>
      <c r="U162" s="869"/>
      <c r="V162" s="870"/>
      <c r="W162" s="247"/>
      <c r="X162" s="869"/>
      <c r="Y162" s="870"/>
      <c r="Z162" s="869"/>
      <c r="AA162" s="870"/>
      <c r="AB162" s="248"/>
      <c r="AC162" s="207"/>
      <c r="AD162" s="190" t="str">
        <f t="shared" si="16"/>
        <v/>
      </c>
      <c r="AG162" s="230" t="s">
        <v>194</v>
      </c>
      <c r="AH162" s="198"/>
      <c r="AI162" s="198"/>
      <c r="AJ162" s="198"/>
      <c r="AK162" s="198"/>
      <c r="AL162" s="198"/>
      <c r="AM162" s="198"/>
      <c r="AN162" s="198"/>
      <c r="AO162" s="198"/>
      <c r="AP162" s="198"/>
      <c r="AQ162" s="198"/>
      <c r="AR162" s="198"/>
      <c r="AS162" s="226" t="str">
        <f>IF(Q162=SUMIFS('様式1-3 (3)'!$AD:$AD,'様式1-3 (3)'!$Z:$Z,AS$50,'様式1-3 (3)'!$AA:$AA,$AG162),"OK","不一致")</f>
        <v>OK</v>
      </c>
      <c r="AT162" s="198"/>
      <c r="AU162" s="198"/>
      <c r="AV162" s="198"/>
      <c r="AW162" s="198"/>
      <c r="AX162" s="198"/>
      <c r="AY162" s="198"/>
      <c r="AZ162" s="198"/>
      <c r="BA162" s="231" t="str">
        <f>IF(AC162=SUMIFS('様式1-3 (3)'!$AD:$AD,'様式1-3 (3)'!$Z:$Z,BA$50,'様式1-3 (3)'!$AA:$AA,$AG162),"","入力有")</f>
        <v/>
      </c>
      <c r="BB162" s="232">
        <f t="shared" si="18"/>
        <v>0</v>
      </c>
    </row>
    <row r="163" spans="2:58" ht="24" customHeight="1" thickBot="1" x14ac:dyDescent="0.2">
      <c r="B163" s="846" t="s">
        <v>195</v>
      </c>
      <c r="C163" s="847"/>
      <c r="D163" s="847"/>
      <c r="E163" s="848"/>
      <c r="F163" s="208"/>
      <c r="G163" s="249"/>
      <c r="H163" s="208"/>
      <c r="I163" s="249"/>
      <c r="J163" s="1"/>
      <c r="K163" s="1"/>
      <c r="L163" s="1"/>
      <c r="M163" s="1"/>
      <c r="N163" s="1"/>
      <c r="O163" s="1"/>
      <c r="P163" s="1"/>
      <c r="Q163" s="1"/>
      <c r="R163" s="1"/>
      <c r="S163" s="869"/>
      <c r="T163" s="870"/>
      <c r="U163" s="869"/>
      <c r="V163" s="870"/>
      <c r="W163" s="1"/>
      <c r="X163" s="869"/>
      <c r="Y163" s="870"/>
      <c r="Z163" s="869"/>
      <c r="AA163" s="870"/>
      <c r="AB163" s="246"/>
      <c r="AC163" s="207"/>
      <c r="AD163" s="190" t="str">
        <f t="shared" si="16"/>
        <v/>
      </c>
      <c r="AG163" s="230" t="s">
        <v>195</v>
      </c>
      <c r="AH163" s="233" t="str">
        <f>IF(F163=SUMIFS('様式1-3 (3)'!$AD:$AD,'様式1-3 (3)'!$Z:$Z,AH$50,'様式1-3 (3)'!$AA:$AA,$AG163),"OK","不一致")</f>
        <v>OK</v>
      </c>
      <c r="AI163" s="234"/>
      <c r="AJ163" s="233" t="str">
        <f>IF(H163=SUMIFS('様式1-3 (3)'!$AD:$AD,'様式1-3 (3)'!$Z:$Z,AJ$50,'様式1-3 (3)'!$AA:$AA,$AG163),"OK","不一致")</f>
        <v>OK</v>
      </c>
      <c r="AK163" s="234"/>
      <c r="AL163" s="234"/>
      <c r="AM163" s="234"/>
      <c r="AN163" s="234"/>
      <c r="AO163" s="234"/>
      <c r="AP163" s="234"/>
      <c r="AQ163" s="234"/>
      <c r="AR163" s="234"/>
      <c r="AS163" s="234"/>
      <c r="AT163" s="234"/>
      <c r="AU163" s="234"/>
      <c r="AV163" s="234"/>
      <c r="AW163" s="234"/>
      <c r="AX163" s="234"/>
      <c r="AY163" s="234"/>
      <c r="AZ163" s="234"/>
      <c r="BA163" s="231" t="str">
        <f>IF(AC163=SUMIFS('様式1-3 (3)'!$AD:$AD,'様式1-3 (3)'!$Z:$Z,BA$50,'様式1-3 (3)'!$AA:$AA,$AG163),"","入力有")</f>
        <v/>
      </c>
      <c r="BB163" s="232">
        <f t="shared" si="18"/>
        <v>0</v>
      </c>
    </row>
    <row r="164" spans="2:58" ht="21.75" customHeight="1" thickTop="1" thickBot="1" x14ac:dyDescent="0.2">
      <c r="B164" s="843" t="s">
        <v>156</v>
      </c>
      <c r="C164" s="844"/>
      <c r="D164" s="844"/>
      <c r="E164" s="845"/>
      <c r="F164" s="191" t="str">
        <f t="shared" ref="F164:AC164" si="19">IF(COUNT(F135:F163)=0,"",SUM(F135:F163))</f>
        <v/>
      </c>
      <c r="G164" s="191" t="str">
        <f t="shared" si="19"/>
        <v/>
      </c>
      <c r="H164" s="191" t="str">
        <f t="shared" si="19"/>
        <v/>
      </c>
      <c r="I164" s="191" t="str">
        <f t="shared" si="19"/>
        <v/>
      </c>
      <c r="J164" s="191" t="str">
        <f t="shared" si="19"/>
        <v/>
      </c>
      <c r="K164" s="191" t="str">
        <f t="shared" si="19"/>
        <v/>
      </c>
      <c r="L164" s="191" t="str">
        <f t="shared" si="19"/>
        <v/>
      </c>
      <c r="M164" s="191" t="str">
        <f t="shared" si="19"/>
        <v/>
      </c>
      <c r="N164" s="191" t="str">
        <f t="shared" si="19"/>
        <v/>
      </c>
      <c r="O164" s="191" t="str">
        <f t="shared" si="19"/>
        <v/>
      </c>
      <c r="P164" s="191" t="str">
        <f t="shared" si="19"/>
        <v/>
      </c>
      <c r="Q164" s="191" t="str">
        <f t="shared" si="19"/>
        <v/>
      </c>
      <c r="R164" s="191" t="str">
        <f t="shared" si="19"/>
        <v/>
      </c>
      <c r="S164" s="825" t="str">
        <f t="shared" si="19"/>
        <v/>
      </c>
      <c r="T164" s="826" t="str">
        <f t="shared" si="19"/>
        <v/>
      </c>
      <c r="U164" s="825" t="str">
        <f t="shared" si="19"/>
        <v/>
      </c>
      <c r="V164" s="826" t="str">
        <f t="shared" si="19"/>
        <v/>
      </c>
      <c r="W164" s="191" t="str">
        <f t="shared" si="19"/>
        <v/>
      </c>
      <c r="X164" s="825" t="str">
        <f t="shared" si="19"/>
        <v/>
      </c>
      <c r="Y164" s="826" t="str">
        <f t="shared" si="19"/>
        <v/>
      </c>
      <c r="Z164" s="825" t="str">
        <f t="shared" si="19"/>
        <v/>
      </c>
      <c r="AA164" s="826" t="str">
        <f t="shared" si="19"/>
        <v/>
      </c>
      <c r="AB164" s="191" t="str">
        <f t="shared" si="19"/>
        <v/>
      </c>
      <c r="AC164" s="192" t="str">
        <f t="shared" si="19"/>
        <v/>
      </c>
      <c r="AD164" s="484" t="str">
        <f>IF(SUM(F164:AC164)=0,"",SUM(F164:AC164))</f>
        <v/>
      </c>
      <c r="AG164" s="235" t="s">
        <v>156</v>
      </c>
      <c r="AH164" s="236">
        <f t="shared" ref="AH164:AU164" si="20">SUM(AH135:AH163)</f>
        <v>0</v>
      </c>
      <c r="AI164" s="236">
        <f t="shared" si="20"/>
        <v>0</v>
      </c>
      <c r="AJ164" s="236">
        <f t="shared" si="20"/>
        <v>0</v>
      </c>
      <c r="AK164" s="236">
        <f t="shared" si="20"/>
        <v>0</v>
      </c>
      <c r="AL164" s="236">
        <f t="shared" si="20"/>
        <v>0</v>
      </c>
      <c r="AM164" s="236">
        <f t="shared" si="20"/>
        <v>0</v>
      </c>
      <c r="AN164" s="236">
        <f t="shared" si="20"/>
        <v>0</v>
      </c>
      <c r="AO164" s="236">
        <f t="shared" si="20"/>
        <v>0</v>
      </c>
      <c r="AP164" s="236">
        <f t="shared" si="20"/>
        <v>0</v>
      </c>
      <c r="AQ164" s="236">
        <f t="shared" si="20"/>
        <v>0</v>
      </c>
      <c r="AR164" s="236">
        <f t="shared" si="20"/>
        <v>0</v>
      </c>
      <c r="AS164" s="236">
        <f t="shared" si="20"/>
        <v>0</v>
      </c>
      <c r="AT164" s="236">
        <f t="shared" si="20"/>
        <v>0</v>
      </c>
      <c r="AU164" s="237">
        <f t="shared" si="20"/>
        <v>0</v>
      </c>
      <c r="AV164" s="237">
        <f t="shared" ref="AV164:BA164" si="21">SUM(AV135:AV163)</f>
        <v>0</v>
      </c>
      <c r="AW164" s="236">
        <f t="shared" si="21"/>
        <v>0</v>
      </c>
      <c r="AX164" s="237">
        <f t="shared" si="21"/>
        <v>0</v>
      </c>
      <c r="AY164" s="237">
        <f t="shared" si="21"/>
        <v>0</v>
      </c>
      <c r="AZ164" s="236">
        <f t="shared" si="21"/>
        <v>0</v>
      </c>
      <c r="BA164" s="238">
        <f t="shared" si="21"/>
        <v>0</v>
      </c>
      <c r="BB164" s="239"/>
    </row>
    <row r="165" spans="2:58" s="200" customFormat="1" ht="8.25" customHeight="1" x14ac:dyDescent="0.15">
      <c r="B165" s="172"/>
      <c r="C165" s="172"/>
      <c r="D165" s="172"/>
      <c r="E165" s="172"/>
      <c r="F165" s="199"/>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c r="BC165" s="240"/>
      <c r="BD165" s="240"/>
      <c r="BE165" s="240"/>
      <c r="BF165" s="240"/>
    </row>
    <row r="166" spans="2:58" s="200" customFormat="1" ht="13.5" customHeight="1" x14ac:dyDescent="0.15">
      <c r="B166" s="177" t="s">
        <v>165</v>
      </c>
      <c r="C166" s="177"/>
      <c r="D166" s="177"/>
      <c r="E166" s="177"/>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240"/>
      <c r="BE166" s="240"/>
      <c r="BF166" s="240"/>
    </row>
    <row r="167" spans="2:58" s="200" customFormat="1" ht="13.5" customHeight="1" x14ac:dyDescent="0.15">
      <c r="B167" s="172" t="s">
        <v>166</v>
      </c>
      <c r="C167" s="172"/>
      <c r="D167" s="172"/>
      <c r="E167" s="172"/>
      <c r="F167" s="201"/>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c r="BC167" s="240"/>
      <c r="BD167" s="240"/>
      <c r="BE167" s="240"/>
      <c r="BF167" s="240"/>
    </row>
    <row r="168" spans="2:58" ht="13.5" customHeight="1" x14ac:dyDescent="0.15">
      <c r="B168" s="172" t="s">
        <v>167</v>
      </c>
      <c r="C168" s="172"/>
      <c r="D168" s="172"/>
      <c r="E168" s="172"/>
      <c r="F168" s="201"/>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row>
    <row r="169" spans="2:58" ht="13.5" customHeight="1" x14ac:dyDescent="0.15">
      <c r="B169" s="172" t="s">
        <v>168</v>
      </c>
      <c r="C169" s="172"/>
      <c r="D169" s="172"/>
      <c r="E169" s="172"/>
      <c r="F169" s="201"/>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row>
  </sheetData>
  <sheetProtection password="CC25" sheet="1"/>
  <mergeCells count="724">
    <mergeCell ref="AG47:AM48"/>
    <mergeCell ref="AG89:AM90"/>
    <mergeCell ref="AG131:AM132"/>
    <mergeCell ref="Z4:AA4"/>
    <mergeCell ref="X4:Y4"/>
    <mergeCell ref="Z5:AA7"/>
    <mergeCell ref="X5:Y7"/>
    <mergeCell ref="Z8:AA8"/>
    <mergeCell ref="Z12:AA12"/>
    <mergeCell ref="X8:Y8"/>
    <mergeCell ref="Z31:AA31"/>
    <mergeCell ref="Z29:AA29"/>
    <mergeCell ref="Z30:AA30"/>
    <mergeCell ref="X30:Y30"/>
    <mergeCell ref="Z32:AA32"/>
    <mergeCell ref="Z33:AA33"/>
    <mergeCell ref="X9:Y9"/>
    <mergeCell ref="X10:Y10"/>
    <mergeCell ref="X11:Y11"/>
    <mergeCell ref="X23:Y23"/>
    <mergeCell ref="X15:Y15"/>
    <mergeCell ref="X16:Y16"/>
    <mergeCell ref="Z9:AA9"/>
    <mergeCell ref="Z10:AA10"/>
    <mergeCell ref="X31:Y31"/>
    <mergeCell ref="X26:Y26"/>
    <mergeCell ref="X27:Y27"/>
    <mergeCell ref="X37:Y37"/>
    <mergeCell ref="U37:V37"/>
    <mergeCell ref="U31:V31"/>
    <mergeCell ref="U32:V32"/>
    <mergeCell ref="U33:V33"/>
    <mergeCell ref="U34:V34"/>
    <mergeCell ref="U35:V35"/>
    <mergeCell ref="U36:V36"/>
    <mergeCell ref="X32:Y32"/>
    <mergeCell ref="X33:Y33"/>
    <mergeCell ref="X34:Y34"/>
    <mergeCell ref="X35:Y35"/>
    <mergeCell ref="Z11:AA11"/>
    <mergeCell ref="X20:Y20"/>
    <mergeCell ref="X21:Y21"/>
    <mergeCell ref="X22:Y22"/>
    <mergeCell ref="X17:Y17"/>
    <mergeCell ref="X18:Y18"/>
    <mergeCell ref="X19:Y19"/>
    <mergeCell ref="Z18:AA18"/>
    <mergeCell ref="X12:Y12"/>
    <mergeCell ref="Z23:AA23"/>
    <mergeCell ref="Z24:AA24"/>
    <mergeCell ref="Z35:AA35"/>
    <mergeCell ref="Z36:AA36"/>
    <mergeCell ref="Z25:AA25"/>
    <mergeCell ref="X13:Y13"/>
    <mergeCell ref="X24:Y24"/>
    <mergeCell ref="X25:Y25"/>
    <mergeCell ref="X14:Y14"/>
    <mergeCell ref="Z13:AA13"/>
    <mergeCell ref="Z14:AA14"/>
    <mergeCell ref="Z15:AA15"/>
    <mergeCell ref="Z16:AA16"/>
    <mergeCell ref="Z17:AA17"/>
    <mergeCell ref="Z34:AA34"/>
    <mergeCell ref="Z19:AA19"/>
    <mergeCell ref="Z20:AA20"/>
    <mergeCell ref="Z21:AA21"/>
    <mergeCell ref="Z22:AA22"/>
    <mergeCell ref="Z26:AA26"/>
    <mergeCell ref="Z27:AA27"/>
    <mergeCell ref="Z28:AA28"/>
    <mergeCell ref="X28:Y28"/>
    <mergeCell ref="X29:Y29"/>
    <mergeCell ref="X163:Y163"/>
    <mergeCell ref="Z163:AA163"/>
    <mergeCell ref="S164:T164"/>
    <mergeCell ref="U164:V164"/>
    <mergeCell ref="X164:Y164"/>
    <mergeCell ref="Z164:AA164"/>
    <mergeCell ref="S163:T163"/>
    <mergeCell ref="U163:V163"/>
    <mergeCell ref="X161:Y161"/>
    <mergeCell ref="Z161:AA161"/>
    <mergeCell ref="S162:T162"/>
    <mergeCell ref="U162:V162"/>
    <mergeCell ref="X162:Y162"/>
    <mergeCell ref="Z162:AA162"/>
    <mergeCell ref="S161:T161"/>
    <mergeCell ref="U161:V161"/>
    <mergeCell ref="S160:T160"/>
    <mergeCell ref="U160:V160"/>
    <mergeCell ref="X160:Y160"/>
    <mergeCell ref="Z160:AA160"/>
    <mergeCell ref="S159:T159"/>
    <mergeCell ref="S157:T157"/>
    <mergeCell ref="U157:V157"/>
    <mergeCell ref="X157:Y157"/>
    <mergeCell ref="Z157:AA157"/>
    <mergeCell ref="S158:T158"/>
    <mergeCell ref="U158:V158"/>
    <mergeCell ref="X158:Y158"/>
    <mergeCell ref="Z158:AA158"/>
    <mergeCell ref="U159:V159"/>
    <mergeCell ref="X159:Y159"/>
    <mergeCell ref="Z159:AA159"/>
    <mergeCell ref="Z156:AA156"/>
    <mergeCell ref="S151:T151"/>
    <mergeCell ref="U151:V151"/>
    <mergeCell ref="X151:Y151"/>
    <mergeCell ref="Z151:AA151"/>
    <mergeCell ref="S152:T152"/>
    <mergeCell ref="U152:V152"/>
    <mergeCell ref="X152:Y152"/>
    <mergeCell ref="Z152:AA152"/>
    <mergeCell ref="S153:T153"/>
    <mergeCell ref="U153:V153"/>
    <mergeCell ref="X153:Y153"/>
    <mergeCell ref="Z153:AA153"/>
    <mergeCell ref="S154:T154"/>
    <mergeCell ref="U154:V154"/>
    <mergeCell ref="X154:Y154"/>
    <mergeCell ref="Z154:AA154"/>
    <mergeCell ref="S155:T155"/>
    <mergeCell ref="U155:V155"/>
    <mergeCell ref="X155:Y155"/>
    <mergeCell ref="Z155:AA155"/>
    <mergeCell ref="S156:T156"/>
    <mergeCell ref="U156:V156"/>
    <mergeCell ref="X156:Y156"/>
    <mergeCell ref="S148:T148"/>
    <mergeCell ref="U148:V148"/>
    <mergeCell ref="X148:Y148"/>
    <mergeCell ref="Z148:AA148"/>
    <mergeCell ref="S149:T149"/>
    <mergeCell ref="U149:V149"/>
    <mergeCell ref="X149:Y149"/>
    <mergeCell ref="Z149:AA149"/>
    <mergeCell ref="S150:T150"/>
    <mergeCell ref="U150:V150"/>
    <mergeCell ref="X150:Y150"/>
    <mergeCell ref="Z150:AA150"/>
    <mergeCell ref="S145:T145"/>
    <mergeCell ref="U145:V145"/>
    <mergeCell ref="X145:Y145"/>
    <mergeCell ref="Z145:AA145"/>
    <mergeCell ref="S146:T146"/>
    <mergeCell ref="U146:V146"/>
    <mergeCell ref="X146:Y146"/>
    <mergeCell ref="Z146:AA146"/>
    <mergeCell ref="S147:T147"/>
    <mergeCell ref="U147:V147"/>
    <mergeCell ref="X147:Y147"/>
    <mergeCell ref="Z147:AA147"/>
    <mergeCell ref="S142:T142"/>
    <mergeCell ref="U142:V142"/>
    <mergeCell ref="X142:Y142"/>
    <mergeCell ref="Z142:AA142"/>
    <mergeCell ref="S143:T143"/>
    <mergeCell ref="U143:V143"/>
    <mergeCell ref="X143:Y143"/>
    <mergeCell ref="Z143:AA143"/>
    <mergeCell ref="S144:T144"/>
    <mergeCell ref="U144:V144"/>
    <mergeCell ref="X144:Y144"/>
    <mergeCell ref="Z144:AA144"/>
    <mergeCell ref="S139:T139"/>
    <mergeCell ref="U139:V139"/>
    <mergeCell ref="X139:Y139"/>
    <mergeCell ref="Z139:AA139"/>
    <mergeCell ref="S140:T140"/>
    <mergeCell ref="U140:V140"/>
    <mergeCell ref="X140:Y140"/>
    <mergeCell ref="Z140:AA140"/>
    <mergeCell ref="S141:T141"/>
    <mergeCell ref="U141:V141"/>
    <mergeCell ref="X141:Y141"/>
    <mergeCell ref="Z141:AA141"/>
    <mergeCell ref="S136:T136"/>
    <mergeCell ref="U136:V136"/>
    <mergeCell ref="X136:Y136"/>
    <mergeCell ref="Z136:AA136"/>
    <mergeCell ref="S137:T137"/>
    <mergeCell ref="U137:V137"/>
    <mergeCell ref="X137:Y137"/>
    <mergeCell ref="Z137:AA137"/>
    <mergeCell ref="S138:T138"/>
    <mergeCell ref="U138:V138"/>
    <mergeCell ref="X138:Y138"/>
    <mergeCell ref="Z138:AA138"/>
    <mergeCell ref="S120:T120"/>
    <mergeCell ref="U120:V120"/>
    <mergeCell ref="X120:Y120"/>
    <mergeCell ref="Z120:AA120"/>
    <mergeCell ref="S121:T121"/>
    <mergeCell ref="U121:V121"/>
    <mergeCell ref="X121:Y121"/>
    <mergeCell ref="Z121:AA121"/>
    <mergeCell ref="S122:T122"/>
    <mergeCell ref="U122:V122"/>
    <mergeCell ref="X122:Y122"/>
    <mergeCell ref="Z122:AA122"/>
    <mergeCell ref="S117:T117"/>
    <mergeCell ref="U117:V117"/>
    <mergeCell ref="X117:Y117"/>
    <mergeCell ref="Z117:AA117"/>
    <mergeCell ref="S118:T118"/>
    <mergeCell ref="U118:V118"/>
    <mergeCell ref="X118:Y118"/>
    <mergeCell ref="Z118:AA118"/>
    <mergeCell ref="S119:T119"/>
    <mergeCell ref="U119:V119"/>
    <mergeCell ref="X119:Y119"/>
    <mergeCell ref="Z119:AA119"/>
    <mergeCell ref="S114:T114"/>
    <mergeCell ref="U114:V114"/>
    <mergeCell ref="X114:Y114"/>
    <mergeCell ref="Z114:AA114"/>
    <mergeCell ref="S115:T115"/>
    <mergeCell ref="U115:V115"/>
    <mergeCell ref="X115:Y115"/>
    <mergeCell ref="Z115:AA115"/>
    <mergeCell ref="S116:T116"/>
    <mergeCell ref="U116:V116"/>
    <mergeCell ref="X116:Y116"/>
    <mergeCell ref="Z116:AA116"/>
    <mergeCell ref="S111:T111"/>
    <mergeCell ref="U111:V111"/>
    <mergeCell ref="X111:Y111"/>
    <mergeCell ref="Z111:AA111"/>
    <mergeCell ref="S112:T112"/>
    <mergeCell ref="U112:V112"/>
    <mergeCell ref="X112:Y112"/>
    <mergeCell ref="Z112:AA112"/>
    <mergeCell ref="S113:T113"/>
    <mergeCell ref="U113:V113"/>
    <mergeCell ref="X113:Y113"/>
    <mergeCell ref="Z113:AA113"/>
    <mergeCell ref="S108:T108"/>
    <mergeCell ref="U108:V108"/>
    <mergeCell ref="X108:Y108"/>
    <mergeCell ref="Z108:AA108"/>
    <mergeCell ref="S109:T109"/>
    <mergeCell ref="U109:V109"/>
    <mergeCell ref="X109:Y109"/>
    <mergeCell ref="Z109:AA109"/>
    <mergeCell ref="S110:T110"/>
    <mergeCell ref="U110:V110"/>
    <mergeCell ref="X110:Y110"/>
    <mergeCell ref="Z110:AA110"/>
    <mergeCell ref="S105:T105"/>
    <mergeCell ref="U105:V105"/>
    <mergeCell ref="X105:Y105"/>
    <mergeCell ref="Z105:AA105"/>
    <mergeCell ref="S106:T106"/>
    <mergeCell ref="U106:V106"/>
    <mergeCell ref="X106:Y106"/>
    <mergeCell ref="Z106:AA106"/>
    <mergeCell ref="S107:T107"/>
    <mergeCell ref="U107:V107"/>
    <mergeCell ref="X107:Y107"/>
    <mergeCell ref="Z107:AA107"/>
    <mergeCell ref="S102:T102"/>
    <mergeCell ref="U102:V102"/>
    <mergeCell ref="X102:Y102"/>
    <mergeCell ref="Z102:AA102"/>
    <mergeCell ref="S103:T103"/>
    <mergeCell ref="U103:V103"/>
    <mergeCell ref="X103:Y103"/>
    <mergeCell ref="Z103:AA103"/>
    <mergeCell ref="S104:T104"/>
    <mergeCell ref="U104:V104"/>
    <mergeCell ref="X104:Y104"/>
    <mergeCell ref="Z104:AA104"/>
    <mergeCell ref="S99:T99"/>
    <mergeCell ref="U99:V99"/>
    <mergeCell ref="X99:Y99"/>
    <mergeCell ref="Z99:AA99"/>
    <mergeCell ref="S100:T100"/>
    <mergeCell ref="U100:V100"/>
    <mergeCell ref="X100:Y100"/>
    <mergeCell ref="Z100:AA100"/>
    <mergeCell ref="S101:T101"/>
    <mergeCell ref="U101:V101"/>
    <mergeCell ref="X101:Y101"/>
    <mergeCell ref="Z101:AA101"/>
    <mergeCell ref="S96:T96"/>
    <mergeCell ref="U96:V96"/>
    <mergeCell ref="X96:Y96"/>
    <mergeCell ref="Z96:AA96"/>
    <mergeCell ref="S97:T97"/>
    <mergeCell ref="U97:V97"/>
    <mergeCell ref="X97:Y97"/>
    <mergeCell ref="Z97:AA97"/>
    <mergeCell ref="S98:T98"/>
    <mergeCell ref="U98:V98"/>
    <mergeCell ref="X98:Y98"/>
    <mergeCell ref="Z98:AA98"/>
    <mergeCell ref="S93:T93"/>
    <mergeCell ref="U93:V93"/>
    <mergeCell ref="X93:Y93"/>
    <mergeCell ref="Z93:AA93"/>
    <mergeCell ref="S94:T94"/>
    <mergeCell ref="U94:V94"/>
    <mergeCell ref="X94:Y94"/>
    <mergeCell ref="Z94:AA94"/>
    <mergeCell ref="S95:T95"/>
    <mergeCell ref="U95:V95"/>
    <mergeCell ref="X95:Y95"/>
    <mergeCell ref="Z95:AA95"/>
    <mergeCell ref="Z71:AA71"/>
    <mergeCell ref="Z72:AA72"/>
    <mergeCell ref="Z73:AA73"/>
    <mergeCell ref="Z74:AA74"/>
    <mergeCell ref="Z77:AA77"/>
    <mergeCell ref="Z78:AA78"/>
    <mergeCell ref="Z79:AA79"/>
    <mergeCell ref="X75:Y75"/>
    <mergeCell ref="X76:Y76"/>
    <mergeCell ref="X77:Y77"/>
    <mergeCell ref="X78:Y78"/>
    <mergeCell ref="X79:Y79"/>
    <mergeCell ref="X74:Y74"/>
    <mergeCell ref="Z75:AA75"/>
    <mergeCell ref="Z76:AA76"/>
    <mergeCell ref="X67:Y67"/>
    <mergeCell ref="X68:Y68"/>
    <mergeCell ref="X69:Y69"/>
    <mergeCell ref="X70:Y70"/>
    <mergeCell ref="X71:Y71"/>
    <mergeCell ref="X72:Y72"/>
    <mergeCell ref="X73:Y73"/>
    <mergeCell ref="Z53:AA53"/>
    <mergeCell ref="Z54:AA54"/>
    <mergeCell ref="Z56:AA56"/>
    <mergeCell ref="Z57:AA57"/>
    <mergeCell ref="Z58:AA58"/>
    <mergeCell ref="Z59:AA59"/>
    <mergeCell ref="Z60:AA60"/>
    <mergeCell ref="Z61:AA61"/>
    <mergeCell ref="Z62:AA62"/>
    <mergeCell ref="Z63:AA63"/>
    <mergeCell ref="Z64:AA64"/>
    <mergeCell ref="Z65:AA65"/>
    <mergeCell ref="Z66:AA66"/>
    <mergeCell ref="Z67:AA67"/>
    <mergeCell ref="Z68:AA68"/>
    <mergeCell ref="Z69:AA69"/>
    <mergeCell ref="Z70:AA70"/>
    <mergeCell ref="X58:Y58"/>
    <mergeCell ref="X59:Y59"/>
    <mergeCell ref="X60:Y60"/>
    <mergeCell ref="X61:Y61"/>
    <mergeCell ref="X62:Y62"/>
    <mergeCell ref="X63:Y63"/>
    <mergeCell ref="X64:Y64"/>
    <mergeCell ref="X65:Y65"/>
    <mergeCell ref="X66:Y66"/>
    <mergeCell ref="Z51:AA51"/>
    <mergeCell ref="X51:Y51"/>
    <mergeCell ref="X52:Y52"/>
    <mergeCell ref="Z52:AA52"/>
    <mergeCell ref="X53:Y53"/>
    <mergeCell ref="X54:Y54"/>
    <mergeCell ref="X55:Y55"/>
    <mergeCell ref="X56:Y56"/>
    <mergeCell ref="X57:Y57"/>
    <mergeCell ref="Z55:AA55"/>
    <mergeCell ref="S61:T61"/>
    <mergeCell ref="S76:T76"/>
    <mergeCell ref="S77:T77"/>
    <mergeCell ref="S78:T78"/>
    <mergeCell ref="S79:T79"/>
    <mergeCell ref="U4:V4"/>
    <mergeCell ref="S5:T7"/>
    <mergeCell ref="S4:T4"/>
    <mergeCell ref="U11:V11"/>
    <mergeCell ref="U12:V12"/>
    <mergeCell ref="S8:T8"/>
    <mergeCell ref="S9:T9"/>
    <mergeCell ref="S10:T10"/>
    <mergeCell ref="U8:V8"/>
    <mergeCell ref="U9:V9"/>
    <mergeCell ref="U10:V10"/>
    <mergeCell ref="S26:T26"/>
    <mergeCell ref="U20:V20"/>
    <mergeCell ref="U21:V21"/>
    <mergeCell ref="U22:V22"/>
    <mergeCell ref="U23:V23"/>
    <mergeCell ref="U24:V24"/>
    <mergeCell ref="S20:T20"/>
    <mergeCell ref="S21:T21"/>
    <mergeCell ref="U70:V70"/>
    <mergeCell ref="U71:V71"/>
    <mergeCell ref="S62:T62"/>
    <mergeCell ref="S63:T63"/>
    <mergeCell ref="S64:T64"/>
    <mergeCell ref="S65:T65"/>
    <mergeCell ref="S66:T66"/>
    <mergeCell ref="S67:T67"/>
    <mergeCell ref="U76:V76"/>
    <mergeCell ref="S68:T68"/>
    <mergeCell ref="S69:T69"/>
    <mergeCell ref="S71:T71"/>
    <mergeCell ref="S72:T72"/>
    <mergeCell ref="S73:T73"/>
    <mergeCell ref="S74:T74"/>
    <mergeCell ref="U72:V72"/>
    <mergeCell ref="S70:T70"/>
    <mergeCell ref="S75:T75"/>
    <mergeCell ref="U73:V73"/>
    <mergeCell ref="U74:V74"/>
    <mergeCell ref="U75:V75"/>
    <mergeCell ref="U61:V61"/>
    <mergeCell ref="U62:V62"/>
    <mergeCell ref="U63:V63"/>
    <mergeCell ref="U64:V64"/>
    <mergeCell ref="U65:V65"/>
    <mergeCell ref="U66:V66"/>
    <mergeCell ref="U67:V67"/>
    <mergeCell ref="U68:V68"/>
    <mergeCell ref="U69:V69"/>
    <mergeCell ref="S35:T35"/>
    <mergeCell ref="S57:T57"/>
    <mergeCell ref="S58:T58"/>
    <mergeCell ref="S59:T59"/>
    <mergeCell ref="S60:T60"/>
    <mergeCell ref="U51:V51"/>
    <mergeCell ref="U52:V52"/>
    <mergeCell ref="U53:V53"/>
    <mergeCell ref="U54:V54"/>
    <mergeCell ref="U55:V55"/>
    <mergeCell ref="U56:V56"/>
    <mergeCell ref="U57:V57"/>
    <mergeCell ref="U58:V58"/>
    <mergeCell ref="U59:V59"/>
    <mergeCell ref="U60:V60"/>
    <mergeCell ref="S52:T52"/>
    <mergeCell ref="S53:T53"/>
    <mergeCell ref="S55:T55"/>
    <mergeCell ref="S56:T56"/>
    <mergeCell ref="S19:T19"/>
    <mergeCell ref="S18:T18"/>
    <mergeCell ref="U29:V29"/>
    <mergeCell ref="U30:V30"/>
    <mergeCell ref="S22:T22"/>
    <mergeCell ref="S23:T23"/>
    <mergeCell ref="S24:T24"/>
    <mergeCell ref="S25:T25"/>
    <mergeCell ref="S54:T54"/>
    <mergeCell ref="U19:V19"/>
    <mergeCell ref="U25:V25"/>
    <mergeCell ref="U26:V26"/>
    <mergeCell ref="U27:V27"/>
    <mergeCell ref="U28:V28"/>
    <mergeCell ref="S31:T31"/>
    <mergeCell ref="S32:T32"/>
    <mergeCell ref="S27:T27"/>
    <mergeCell ref="S29:T29"/>
    <mergeCell ref="S33:T33"/>
    <mergeCell ref="S34:T34"/>
    <mergeCell ref="S36:T36"/>
    <mergeCell ref="S28:T28"/>
    <mergeCell ref="S37:T37"/>
    <mergeCell ref="S30:T30"/>
    <mergeCell ref="S13:T13"/>
    <mergeCell ref="S14:T14"/>
    <mergeCell ref="S17:T17"/>
    <mergeCell ref="U13:V13"/>
    <mergeCell ref="U14:V14"/>
    <mergeCell ref="U15:V15"/>
    <mergeCell ref="U16:V16"/>
    <mergeCell ref="U17:V17"/>
    <mergeCell ref="U18:V18"/>
    <mergeCell ref="B51:E51"/>
    <mergeCell ref="W48:W50"/>
    <mergeCell ref="F48:F50"/>
    <mergeCell ref="G48:G50"/>
    <mergeCell ref="H48:H50"/>
    <mergeCell ref="I48:I50"/>
    <mergeCell ref="R48:R50"/>
    <mergeCell ref="D47:E48"/>
    <mergeCell ref="B49:C49"/>
    <mergeCell ref="B50:D50"/>
    <mergeCell ref="J48:J50"/>
    <mergeCell ref="S51:T51"/>
    <mergeCell ref="K48:K50"/>
    <mergeCell ref="L48:L50"/>
    <mergeCell ref="M48:M50"/>
    <mergeCell ref="S48:T50"/>
    <mergeCell ref="U47:V47"/>
    <mergeCell ref="S47:T47"/>
    <mergeCell ref="B58:E58"/>
    <mergeCell ref="B59:E59"/>
    <mergeCell ref="B60:E60"/>
    <mergeCell ref="B61:E61"/>
    <mergeCell ref="B62:E62"/>
    <mergeCell ref="B63:E63"/>
    <mergeCell ref="B52:E52"/>
    <mergeCell ref="B53:E53"/>
    <mergeCell ref="B54:E54"/>
    <mergeCell ref="B55:E55"/>
    <mergeCell ref="B56:E56"/>
    <mergeCell ref="B57:E57"/>
    <mergeCell ref="B65:E65"/>
    <mergeCell ref="B66:E66"/>
    <mergeCell ref="B67:E67"/>
    <mergeCell ref="B68:E68"/>
    <mergeCell ref="B69:E69"/>
    <mergeCell ref="B76:E76"/>
    <mergeCell ref="B77:E77"/>
    <mergeCell ref="B78:E78"/>
    <mergeCell ref="B79:E79"/>
    <mergeCell ref="AB88:AD88"/>
    <mergeCell ref="U77:V77"/>
    <mergeCell ref="U78:V78"/>
    <mergeCell ref="U79:V79"/>
    <mergeCell ref="U80:V80"/>
    <mergeCell ref="S80:T80"/>
    <mergeCell ref="Z80:AA80"/>
    <mergeCell ref="X80:Y80"/>
    <mergeCell ref="D89:E90"/>
    <mergeCell ref="AC89:AC92"/>
    <mergeCell ref="F90:F92"/>
    <mergeCell ref="G90:G92"/>
    <mergeCell ref="H90:H92"/>
    <mergeCell ref="I90:I92"/>
    <mergeCell ref="J90:J92"/>
    <mergeCell ref="K90:K92"/>
    <mergeCell ref="L90:L92"/>
    <mergeCell ref="M90:M92"/>
    <mergeCell ref="S89:T89"/>
    <mergeCell ref="U89:V89"/>
    <mergeCell ref="X89:Y89"/>
    <mergeCell ref="Z89:AA89"/>
    <mergeCell ref="W90:W92"/>
    <mergeCell ref="AB90:AB92"/>
    <mergeCell ref="AD90:AD92"/>
    <mergeCell ref="U90:V92"/>
    <mergeCell ref="X90:Y92"/>
    <mergeCell ref="Z90:AA92"/>
    <mergeCell ref="N90:N92"/>
    <mergeCell ref="O90:O92"/>
    <mergeCell ref="P90:P92"/>
    <mergeCell ref="Q90:Q92"/>
    <mergeCell ref="R90:R92"/>
    <mergeCell ref="S90:T92"/>
    <mergeCell ref="F132:F134"/>
    <mergeCell ref="G132:G134"/>
    <mergeCell ref="H132:H134"/>
    <mergeCell ref="I132:I134"/>
    <mergeCell ref="J132:J134"/>
    <mergeCell ref="W132:W134"/>
    <mergeCell ref="S131:T131"/>
    <mergeCell ref="U131:V131"/>
    <mergeCell ref="X131:Y131"/>
    <mergeCell ref="S132:T134"/>
    <mergeCell ref="U132:V134"/>
    <mergeCell ref="X132:Y134"/>
    <mergeCell ref="Q132:Q134"/>
    <mergeCell ref="R132:R134"/>
    <mergeCell ref="K132:K134"/>
    <mergeCell ref="L132:L134"/>
    <mergeCell ref="M132:M134"/>
    <mergeCell ref="N132:N134"/>
    <mergeCell ref="O132:O134"/>
    <mergeCell ref="P132:P134"/>
    <mergeCell ref="AB130:AD130"/>
    <mergeCell ref="AC131:AC134"/>
    <mergeCell ref="Z131:AA131"/>
    <mergeCell ref="Z132:AA134"/>
    <mergeCell ref="AB132:AB134"/>
    <mergeCell ref="AD132:AD134"/>
    <mergeCell ref="S135:T135"/>
    <mergeCell ref="U135:V135"/>
    <mergeCell ref="X135:Y135"/>
    <mergeCell ref="Z135:AA135"/>
    <mergeCell ref="B142:E142"/>
    <mergeCell ref="B143:E143"/>
    <mergeCell ref="B144:E144"/>
    <mergeCell ref="B145:E145"/>
    <mergeCell ref="B146:E146"/>
    <mergeCell ref="B147:E147"/>
    <mergeCell ref="B136:E136"/>
    <mergeCell ref="B137:E137"/>
    <mergeCell ref="B138:E138"/>
    <mergeCell ref="B139:E139"/>
    <mergeCell ref="B140:E140"/>
    <mergeCell ref="B141:E141"/>
    <mergeCell ref="B164:E164"/>
    <mergeCell ref="B163:E163"/>
    <mergeCell ref="B156:E156"/>
    <mergeCell ref="B158:E158"/>
    <mergeCell ref="B159:E159"/>
    <mergeCell ref="B148:E148"/>
    <mergeCell ref="B149:E149"/>
    <mergeCell ref="B160:E160"/>
    <mergeCell ref="B161:E161"/>
    <mergeCell ref="B162:E162"/>
    <mergeCell ref="B154:E154"/>
    <mergeCell ref="B155:E155"/>
    <mergeCell ref="B157:E157"/>
    <mergeCell ref="B150:E150"/>
    <mergeCell ref="B151:E151"/>
    <mergeCell ref="B152:E152"/>
    <mergeCell ref="B153:E153"/>
    <mergeCell ref="B6:C6"/>
    <mergeCell ref="B8:E8"/>
    <mergeCell ref="B9:E9"/>
    <mergeCell ref="B35:E35"/>
    <mergeCell ref="B36:E36"/>
    <mergeCell ref="L87:R87"/>
    <mergeCell ref="L129:R129"/>
    <mergeCell ref="B121:E121"/>
    <mergeCell ref="B115:E115"/>
    <mergeCell ref="B116:E116"/>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B7:D7"/>
    <mergeCell ref="B133:C133"/>
    <mergeCell ref="B134:D134"/>
    <mergeCell ref="B135:E135"/>
    <mergeCell ref="D131:E132"/>
    <mergeCell ref="B117:E117"/>
    <mergeCell ref="B118:E118"/>
    <mergeCell ref="B119:E119"/>
    <mergeCell ref="B120:E120"/>
    <mergeCell ref="B11:E11"/>
    <mergeCell ref="B12:E12"/>
    <mergeCell ref="B13:E13"/>
    <mergeCell ref="B14:E14"/>
    <mergeCell ref="B15:E15"/>
    <mergeCell ref="B99:E99"/>
    <mergeCell ref="B100:E100"/>
    <mergeCell ref="B101:E101"/>
    <mergeCell ref="B102:E102"/>
    <mergeCell ref="B93:E93"/>
    <mergeCell ref="B94:E94"/>
    <mergeCell ref="B95:E95"/>
    <mergeCell ref="B96:E96"/>
    <mergeCell ref="B91:C91"/>
    <mergeCell ref="B92:D92"/>
    <mergeCell ref="B10:E10"/>
    <mergeCell ref="B16:E16"/>
    <mergeCell ref="B17:E17"/>
    <mergeCell ref="B18:E18"/>
    <mergeCell ref="B19:E19"/>
    <mergeCell ref="B20:E20"/>
    <mergeCell ref="AB3:AD3"/>
    <mergeCell ref="D4:E5"/>
    <mergeCell ref="AC4:AC7"/>
    <mergeCell ref="F5:F7"/>
    <mergeCell ref="G5:G7"/>
    <mergeCell ref="H5:H7"/>
    <mergeCell ref="I5:I7"/>
    <mergeCell ref="J5:J7"/>
    <mergeCell ref="AD5:AD7"/>
    <mergeCell ref="L5:L7"/>
    <mergeCell ref="M5:M7"/>
    <mergeCell ref="N5:N7"/>
    <mergeCell ref="O5:O7"/>
    <mergeCell ref="P5:P7"/>
    <mergeCell ref="Q5:Q7"/>
    <mergeCell ref="AB5:AB7"/>
    <mergeCell ref="W5:W7"/>
    <mergeCell ref="K5:K7"/>
    <mergeCell ref="B37:E37"/>
    <mergeCell ref="B80:E80"/>
    <mergeCell ref="B122:E122"/>
    <mergeCell ref="B29:E29"/>
    <mergeCell ref="B30:E30"/>
    <mergeCell ref="B31:E31"/>
    <mergeCell ref="B32:E32"/>
    <mergeCell ref="B21:E21"/>
    <mergeCell ref="B22:E22"/>
    <mergeCell ref="B33:E33"/>
    <mergeCell ref="B34:E34"/>
    <mergeCell ref="B23:E23"/>
    <mergeCell ref="B24:E24"/>
    <mergeCell ref="B25:E25"/>
    <mergeCell ref="B26:E26"/>
    <mergeCell ref="B27:E27"/>
    <mergeCell ref="B28:E28"/>
    <mergeCell ref="B70:E70"/>
    <mergeCell ref="B71:E71"/>
    <mergeCell ref="B72:E72"/>
    <mergeCell ref="B73:E73"/>
    <mergeCell ref="B74:E74"/>
    <mergeCell ref="B75:E75"/>
    <mergeCell ref="B64:E64"/>
    <mergeCell ref="P2:Q2"/>
    <mergeCell ref="Z37:AA37"/>
    <mergeCell ref="X36:Y36"/>
    <mergeCell ref="AB46:AD46"/>
    <mergeCell ref="AC47:AC50"/>
    <mergeCell ref="L45:R45"/>
    <mergeCell ref="N48:N50"/>
    <mergeCell ref="O48:O50"/>
    <mergeCell ref="P48:P50"/>
    <mergeCell ref="Q48:Q50"/>
    <mergeCell ref="U48:V50"/>
    <mergeCell ref="AB48:AB50"/>
    <mergeCell ref="AD48:AD50"/>
    <mergeCell ref="Z48:AA50"/>
    <mergeCell ref="Z47:AA47"/>
    <mergeCell ref="X48:Y50"/>
    <mergeCell ref="X47:Y47"/>
    <mergeCell ref="I2:O2"/>
    <mergeCell ref="R5:R7"/>
    <mergeCell ref="S15:T15"/>
    <mergeCell ref="S16:T16"/>
    <mergeCell ref="U5:V7"/>
    <mergeCell ref="S11:T11"/>
    <mergeCell ref="S12:T12"/>
  </mergeCells>
  <phoneticPr fontId="19"/>
  <conditionalFormatting sqref="F5:F7">
    <cfRule type="expression" dxfId="107" priority="18" stopIfTrue="1">
      <formula>#REF!&lt;&gt;""</formula>
    </cfRule>
  </conditionalFormatting>
  <conditionalFormatting sqref="AH51:BA79">
    <cfRule type="cellIs" dxfId="106" priority="3" stopIfTrue="1" operator="equal">
      <formula>"不一致"</formula>
    </cfRule>
  </conditionalFormatting>
  <conditionalFormatting sqref="AH93:BA121">
    <cfRule type="cellIs" dxfId="105" priority="2" stopIfTrue="1" operator="equal">
      <formula>"不一致"</formula>
    </cfRule>
  </conditionalFormatting>
  <conditionalFormatting sqref="AH135:BA163">
    <cfRule type="cellIs" dxfId="104" priority="1" stopIfTrue="1" operator="equal">
      <formula>"不一致"</formula>
    </cfRule>
  </conditionalFormatting>
  <conditionalFormatting sqref="A129:AE134 A165:AE169 A135:E163 AD135:AE163 A164:AC164 AE164">
    <cfRule type="expression" dxfId="103" priority="21" stopIfTrue="1">
      <formula>$P$2=$T$2</formula>
    </cfRule>
  </conditionalFormatting>
  <pageMargins left="0.27559055118110237" right="0.31496062992125984" top="0.27559055118110237" bottom="0.23622047244094491" header="0.51181102362204722" footer="0.19685039370078741"/>
  <pageSetup paperSize="9" scale="64" orientation="landscape" blackAndWhite="1" r:id="rId1"/>
  <headerFooter alignWithMargins="0"/>
  <rowBreaks count="3" manualBreakCount="3">
    <brk id="43" max="30" man="1"/>
    <brk id="85" max="30" man="1"/>
    <brk id="128" max="2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indexed="13"/>
  </sheetPr>
  <dimension ref="B1:BB169"/>
  <sheetViews>
    <sheetView view="pageBreakPreview" topLeftCell="A16" zoomScale="70" zoomScaleNormal="75" zoomScaleSheetLayoutView="70" workbookViewId="0">
      <selection activeCell="F51" sqref="F51"/>
    </sheetView>
  </sheetViews>
  <sheetFormatPr defaultRowHeight="15.95" customHeight="1" x14ac:dyDescent="0.15"/>
  <cols>
    <col min="1" max="1" width="1.25" style="171" customWidth="1"/>
    <col min="2" max="5" width="4.125" style="170" customWidth="1"/>
    <col min="6" max="18" width="9.625" style="171" customWidth="1"/>
    <col min="19" max="19" width="6.125" style="171" customWidth="1"/>
    <col min="20" max="20" width="3.75" style="171" customWidth="1"/>
    <col min="21" max="21" width="6.125" style="171" customWidth="1"/>
    <col min="22" max="22" width="3.75" style="171" bestFit="1" customWidth="1"/>
    <col min="23" max="23" width="9.625" style="171" customWidth="1"/>
    <col min="24" max="24" width="6.125" style="171" customWidth="1"/>
    <col min="25" max="25" width="3.75" style="171" customWidth="1"/>
    <col min="26" max="26" width="6.125" style="171" customWidth="1"/>
    <col min="27" max="27" width="3.75" style="171" bestFit="1" customWidth="1"/>
    <col min="28" max="29" width="9.625" style="171" customWidth="1"/>
    <col min="30" max="30" width="11.25" style="171" customWidth="1"/>
    <col min="31" max="31" width="1" style="171" customWidth="1"/>
    <col min="32" max="32" width="9" style="210"/>
    <col min="33" max="46" width="9" style="210" customWidth="1"/>
    <col min="47" max="51" width="8.875" style="210" customWidth="1"/>
    <col min="52" max="54" width="9" style="210" customWidth="1"/>
    <col min="55" max="16384" width="9" style="171"/>
  </cols>
  <sheetData>
    <row r="1" spans="2:54" ht="15.95" customHeight="1" x14ac:dyDescent="0.15">
      <c r="P1" s="172" t="s">
        <v>386</v>
      </c>
      <c r="Q1" s="172"/>
    </row>
    <row r="2" spans="2:54" ht="22.5" customHeight="1" x14ac:dyDescent="0.15">
      <c r="B2" s="173" t="s">
        <v>304</v>
      </c>
      <c r="C2" s="173"/>
      <c r="D2" s="173"/>
      <c r="E2" s="173"/>
      <c r="F2" s="173"/>
      <c r="G2" s="173"/>
      <c r="H2" s="842" t="s">
        <v>341</v>
      </c>
      <c r="I2" s="842"/>
      <c r="J2" s="842"/>
      <c r="K2" s="842"/>
      <c r="L2" s="842"/>
      <c r="M2" s="842"/>
      <c r="N2" s="842"/>
      <c r="O2" s="842"/>
      <c r="P2" s="877" t="str">
        <f>'様式1-10-1'!P2</f>
        <v>２年・３年</v>
      </c>
      <c r="Q2" s="877"/>
      <c r="R2" s="174" t="s">
        <v>203</v>
      </c>
      <c r="S2" s="173" t="s">
        <v>202</v>
      </c>
      <c r="T2" s="175"/>
      <c r="U2" s="175"/>
      <c r="V2" s="175"/>
      <c r="W2" s="173"/>
      <c r="X2" s="173"/>
      <c r="Y2" s="173"/>
      <c r="Z2" s="173"/>
      <c r="AA2" s="173"/>
      <c r="AB2" s="176"/>
    </row>
    <row r="3" spans="2:54" s="172" customFormat="1" ht="20.25" customHeight="1" thickBot="1" x14ac:dyDescent="0.2">
      <c r="B3" s="170"/>
      <c r="C3" s="170"/>
      <c r="D3" s="170"/>
      <c r="E3" s="170"/>
      <c r="F3" s="171"/>
      <c r="G3" s="171"/>
      <c r="H3" s="171"/>
      <c r="I3" s="171"/>
      <c r="J3" s="171"/>
      <c r="K3" s="171"/>
      <c r="L3" s="171"/>
      <c r="M3" s="171"/>
      <c r="N3" s="171"/>
      <c r="O3" s="171"/>
      <c r="P3" s="171"/>
      <c r="Q3" s="171"/>
      <c r="R3" s="177"/>
      <c r="S3" s="171"/>
      <c r="T3" s="171"/>
      <c r="U3" s="171"/>
      <c r="V3" s="171"/>
      <c r="W3" s="171"/>
      <c r="X3" s="171"/>
      <c r="Y3" s="171"/>
      <c r="Z3" s="171"/>
      <c r="AA3" s="171"/>
      <c r="AB3" s="829" t="s">
        <v>131</v>
      </c>
      <c r="AC3" s="829"/>
      <c r="AD3" s="829"/>
      <c r="AF3" s="211"/>
      <c r="AG3" s="211"/>
      <c r="AH3" s="211"/>
      <c r="AI3" s="211"/>
      <c r="AJ3" s="211"/>
      <c r="AK3" s="211"/>
      <c r="AL3" s="211"/>
      <c r="AM3" s="211"/>
      <c r="AN3" s="211"/>
      <c r="AO3" s="211"/>
      <c r="AP3" s="211"/>
      <c r="AQ3" s="211"/>
      <c r="AR3" s="211"/>
      <c r="AS3" s="211"/>
      <c r="AT3" s="211"/>
      <c r="AU3" s="211"/>
      <c r="AV3" s="211"/>
      <c r="AW3" s="211"/>
      <c r="AX3" s="211"/>
      <c r="AY3" s="211"/>
      <c r="AZ3" s="211"/>
      <c r="BA3" s="211"/>
      <c r="BB3" s="211"/>
    </row>
    <row r="4" spans="2:54" s="172" customFormat="1" ht="18" customHeight="1" x14ac:dyDescent="0.15">
      <c r="B4" s="178"/>
      <c r="C4" s="179"/>
      <c r="D4" s="849" t="s">
        <v>171</v>
      </c>
      <c r="E4" s="850"/>
      <c r="F4" s="180">
        <v>1</v>
      </c>
      <c r="G4" s="181">
        <v>2</v>
      </c>
      <c r="H4" s="181">
        <v>3</v>
      </c>
      <c r="I4" s="180">
        <v>4</v>
      </c>
      <c r="J4" s="180">
        <v>5</v>
      </c>
      <c r="K4" s="180">
        <v>6</v>
      </c>
      <c r="L4" s="180">
        <v>7</v>
      </c>
      <c r="M4" s="180">
        <v>8</v>
      </c>
      <c r="N4" s="180">
        <v>9</v>
      </c>
      <c r="O4" s="180">
        <v>10</v>
      </c>
      <c r="P4" s="180">
        <v>11</v>
      </c>
      <c r="Q4" s="180">
        <v>12</v>
      </c>
      <c r="R4" s="180">
        <v>13</v>
      </c>
      <c r="S4" s="840">
        <v>14</v>
      </c>
      <c r="T4" s="841"/>
      <c r="U4" s="840">
        <v>15</v>
      </c>
      <c r="V4" s="841"/>
      <c r="W4" s="180">
        <v>16</v>
      </c>
      <c r="X4" s="840">
        <v>17</v>
      </c>
      <c r="Y4" s="841"/>
      <c r="Z4" s="840">
        <v>18</v>
      </c>
      <c r="AA4" s="841"/>
      <c r="AB4" s="182">
        <v>20</v>
      </c>
      <c r="AC4" s="830" t="s">
        <v>132</v>
      </c>
      <c r="AD4" s="183"/>
      <c r="AF4" s="211"/>
      <c r="AG4" s="211"/>
      <c r="AH4" s="211"/>
      <c r="AI4" s="211"/>
      <c r="AJ4" s="211"/>
      <c r="AK4" s="211"/>
      <c r="AL4" s="211"/>
      <c r="AM4" s="211"/>
      <c r="AN4" s="211"/>
      <c r="AO4" s="211"/>
      <c r="AP4" s="211"/>
      <c r="AQ4" s="211"/>
      <c r="AR4" s="211"/>
      <c r="AS4" s="211"/>
      <c r="AT4" s="211"/>
      <c r="AU4" s="211"/>
      <c r="AV4" s="211"/>
      <c r="AW4" s="211"/>
      <c r="AX4" s="211"/>
      <c r="AY4" s="211"/>
      <c r="AZ4" s="211"/>
      <c r="BA4" s="211"/>
      <c r="BB4" s="211"/>
    </row>
    <row r="5" spans="2:54" ht="18" customHeight="1" x14ac:dyDescent="0.15">
      <c r="B5" s="184"/>
      <c r="C5" s="185"/>
      <c r="D5" s="851"/>
      <c r="E5" s="852"/>
      <c r="F5" s="833" t="s">
        <v>133</v>
      </c>
      <c r="G5" s="833" t="s">
        <v>134</v>
      </c>
      <c r="H5" s="833" t="s">
        <v>135</v>
      </c>
      <c r="I5" s="833" t="s">
        <v>136</v>
      </c>
      <c r="J5" s="833" t="s">
        <v>164</v>
      </c>
      <c r="K5" s="833" t="s">
        <v>137</v>
      </c>
      <c r="L5" s="853" t="s">
        <v>138</v>
      </c>
      <c r="M5" s="833" t="s">
        <v>139</v>
      </c>
      <c r="N5" s="833" t="s">
        <v>140</v>
      </c>
      <c r="O5" s="833" t="s">
        <v>141</v>
      </c>
      <c r="P5" s="833" t="s">
        <v>142</v>
      </c>
      <c r="Q5" s="833" t="s">
        <v>143</v>
      </c>
      <c r="R5" s="833" t="s">
        <v>144</v>
      </c>
      <c r="S5" s="835" t="s">
        <v>145</v>
      </c>
      <c r="T5" s="836"/>
      <c r="U5" s="835" t="s">
        <v>146</v>
      </c>
      <c r="V5" s="836"/>
      <c r="W5" s="833" t="s">
        <v>147</v>
      </c>
      <c r="X5" s="835" t="s">
        <v>148</v>
      </c>
      <c r="Y5" s="836"/>
      <c r="Z5" s="835" t="s">
        <v>149</v>
      </c>
      <c r="AA5" s="836"/>
      <c r="AB5" s="833" t="s">
        <v>150</v>
      </c>
      <c r="AC5" s="831"/>
      <c r="AD5" s="839" t="s">
        <v>151</v>
      </c>
    </row>
    <row r="6" spans="2:54" ht="18" customHeight="1" x14ac:dyDescent="0.15">
      <c r="B6" s="857" t="s">
        <v>152</v>
      </c>
      <c r="C6" s="858"/>
      <c r="D6" s="186"/>
      <c r="E6" s="187"/>
      <c r="F6" s="833"/>
      <c r="G6" s="833"/>
      <c r="H6" s="833"/>
      <c r="I6" s="833"/>
      <c r="J6" s="833"/>
      <c r="K6" s="833"/>
      <c r="L6" s="853"/>
      <c r="M6" s="833"/>
      <c r="N6" s="833"/>
      <c r="O6" s="833"/>
      <c r="P6" s="833"/>
      <c r="Q6" s="833"/>
      <c r="R6" s="833"/>
      <c r="S6" s="835"/>
      <c r="T6" s="836"/>
      <c r="U6" s="835"/>
      <c r="V6" s="836"/>
      <c r="W6" s="833"/>
      <c r="X6" s="835"/>
      <c r="Y6" s="836"/>
      <c r="Z6" s="835"/>
      <c r="AA6" s="836"/>
      <c r="AB6" s="833"/>
      <c r="AC6" s="831"/>
      <c r="AD6" s="839"/>
    </row>
    <row r="7" spans="2:54" ht="18" customHeight="1" x14ac:dyDescent="0.15">
      <c r="B7" s="855" t="s">
        <v>153</v>
      </c>
      <c r="C7" s="856"/>
      <c r="D7" s="856"/>
      <c r="E7" s="189"/>
      <c r="F7" s="834"/>
      <c r="G7" s="834"/>
      <c r="H7" s="834"/>
      <c r="I7" s="834"/>
      <c r="J7" s="834"/>
      <c r="K7" s="834"/>
      <c r="L7" s="854"/>
      <c r="M7" s="834"/>
      <c r="N7" s="834"/>
      <c r="O7" s="834"/>
      <c r="P7" s="834"/>
      <c r="Q7" s="834"/>
      <c r="R7" s="834"/>
      <c r="S7" s="837"/>
      <c r="T7" s="838"/>
      <c r="U7" s="837"/>
      <c r="V7" s="838"/>
      <c r="W7" s="834"/>
      <c r="X7" s="837"/>
      <c r="Y7" s="838"/>
      <c r="Z7" s="837"/>
      <c r="AA7" s="838"/>
      <c r="AB7" s="834"/>
      <c r="AC7" s="831"/>
      <c r="AD7" s="839"/>
    </row>
    <row r="8" spans="2:54" ht="24" customHeight="1" x14ac:dyDescent="0.15">
      <c r="B8" s="859" t="s">
        <v>196</v>
      </c>
      <c r="C8" s="860"/>
      <c r="D8" s="860"/>
      <c r="E8" s="860"/>
      <c r="F8" s="256" t="str">
        <f>IF(AND(F51="",F93="",F135=""),"",ROUNDDOWN(SUM(F51,F93,F135)/LEFT($P$2,1),0))</f>
        <v/>
      </c>
      <c r="G8" s="250"/>
      <c r="H8" s="250"/>
      <c r="I8" s="250"/>
      <c r="J8" s="250"/>
      <c r="K8" s="250"/>
      <c r="L8" s="256" t="str">
        <f>IF(AND(L51="",L93="",L135=""),"",ROUNDDOWN(SUM(L51,L93,L135)/LEFT($P$2,1),0))</f>
        <v/>
      </c>
      <c r="M8" s="250"/>
      <c r="N8" s="250"/>
      <c r="O8" s="256" t="str">
        <f>IF(AND(O51="",O93="",O135=""),"",ROUNDDOWN(SUM(O51,O93,O135)/LEFT($P$2,1),0))</f>
        <v/>
      </c>
      <c r="P8" s="256" t="str">
        <f>IF(AND(P51="",P93="",P135=""),"",ROUNDDOWN(SUM(P51,P93,P135)/LEFT($P$2,1),0))</f>
        <v/>
      </c>
      <c r="Q8" s="250"/>
      <c r="R8" s="250"/>
      <c r="S8" s="827"/>
      <c r="T8" s="828"/>
      <c r="U8" s="827"/>
      <c r="V8" s="828"/>
      <c r="W8" s="250"/>
      <c r="X8" s="827"/>
      <c r="Y8" s="828"/>
      <c r="Z8" s="873" t="str">
        <f>IF(AND(Z51="",Z93="",Z135=""),"",ROUNDDOWN(SUM(Z51,Z93,Z135)/LEFT($P$2,1),0))</f>
        <v/>
      </c>
      <c r="AA8" s="874"/>
      <c r="AB8" s="251"/>
      <c r="AC8" s="260" t="str">
        <f t="shared" ref="AC8:AC36" si="0">IF(AND(AC51="",AC93="",AC135=""),"",ROUNDDOWN(SUM(AC51,AC93,AC135)/LEFT($P$2,1),0))</f>
        <v/>
      </c>
      <c r="AD8" s="190" t="str">
        <f>IF(COUNT(F8:AC8)=0,"",SUM(F8:AC8))</f>
        <v/>
      </c>
    </row>
    <row r="9" spans="2:54" ht="24" customHeight="1" x14ac:dyDescent="0.15">
      <c r="B9" s="865" t="s">
        <v>197</v>
      </c>
      <c r="C9" s="866"/>
      <c r="D9" s="866"/>
      <c r="E9" s="867"/>
      <c r="F9" s="2"/>
      <c r="G9" s="2"/>
      <c r="H9" s="257" t="str">
        <f t="shared" ref="H9:H14" si="1">IF(AND(H52="",H94="",H136=""),"",ROUNDDOWN(SUM(H52,H94,H136)/LEFT($P$2,1),0))</f>
        <v/>
      </c>
      <c r="I9" s="2"/>
      <c r="J9" s="2"/>
      <c r="K9" s="2"/>
      <c r="L9" s="2"/>
      <c r="M9" s="2"/>
      <c r="N9" s="2"/>
      <c r="O9" s="2"/>
      <c r="P9" s="2"/>
      <c r="Q9" s="2"/>
      <c r="R9" s="2"/>
      <c r="S9" s="827"/>
      <c r="T9" s="828"/>
      <c r="U9" s="827"/>
      <c r="V9" s="828"/>
      <c r="W9" s="2"/>
      <c r="X9" s="827"/>
      <c r="Y9" s="828"/>
      <c r="Z9" s="827"/>
      <c r="AA9" s="828"/>
      <c r="AB9" s="252"/>
      <c r="AC9" s="260" t="str">
        <f t="shared" si="0"/>
        <v/>
      </c>
      <c r="AD9" s="190" t="str">
        <f t="shared" ref="AD9:AD36" si="2">IF(COUNT(F9:AC9)=0,"",SUM(F9:AC9))</f>
        <v/>
      </c>
    </row>
    <row r="10" spans="2:54" ht="24" customHeight="1" x14ac:dyDescent="0.15">
      <c r="B10" s="846" t="s">
        <v>154</v>
      </c>
      <c r="C10" s="847"/>
      <c r="D10" s="847"/>
      <c r="E10" s="848"/>
      <c r="F10" s="2"/>
      <c r="G10" s="2"/>
      <c r="H10" s="257" t="str">
        <f t="shared" si="1"/>
        <v/>
      </c>
      <c r="I10" s="2"/>
      <c r="J10" s="2"/>
      <c r="K10" s="2"/>
      <c r="L10" s="2"/>
      <c r="M10" s="2"/>
      <c r="N10" s="2"/>
      <c r="O10" s="2"/>
      <c r="P10" s="2"/>
      <c r="Q10" s="2"/>
      <c r="R10" s="2"/>
      <c r="S10" s="827"/>
      <c r="T10" s="828"/>
      <c r="U10" s="827"/>
      <c r="V10" s="828"/>
      <c r="W10" s="2"/>
      <c r="X10" s="827"/>
      <c r="Y10" s="828"/>
      <c r="Z10" s="827"/>
      <c r="AA10" s="828"/>
      <c r="AB10" s="252"/>
      <c r="AC10" s="260" t="str">
        <f t="shared" si="0"/>
        <v/>
      </c>
      <c r="AD10" s="190" t="str">
        <f t="shared" si="2"/>
        <v/>
      </c>
    </row>
    <row r="11" spans="2:54" ht="24" customHeight="1" x14ac:dyDescent="0.15">
      <c r="B11" s="846" t="s">
        <v>155</v>
      </c>
      <c r="C11" s="847"/>
      <c r="D11" s="847"/>
      <c r="E11" s="848"/>
      <c r="F11" s="2"/>
      <c r="G11" s="2"/>
      <c r="H11" s="257" t="str">
        <f t="shared" si="1"/>
        <v/>
      </c>
      <c r="I11" s="2"/>
      <c r="J11" s="2"/>
      <c r="K11" s="2"/>
      <c r="L11" s="2"/>
      <c r="M11" s="2"/>
      <c r="N11" s="2"/>
      <c r="O11" s="2"/>
      <c r="P11" s="2"/>
      <c r="Q11" s="2"/>
      <c r="R11" s="2"/>
      <c r="S11" s="827"/>
      <c r="T11" s="828"/>
      <c r="U11" s="827"/>
      <c r="V11" s="828"/>
      <c r="W11" s="2"/>
      <c r="X11" s="827"/>
      <c r="Y11" s="828"/>
      <c r="Z11" s="827"/>
      <c r="AA11" s="828"/>
      <c r="AB11" s="252"/>
      <c r="AC11" s="260" t="str">
        <f t="shared" si="0"/>
        <v/>
      </c>
      <c r="AD11" s="190" t="str">
        <f t="shared" si="2"/>
        <v/>
      </c>
    </row>
    <row r="12" spans="2:54" ht="24" customHeight="1" x14ac:dyDescent="0.15">
      <c r="B12" s="846" t="s">
        <v>172</v>
      </c>
      <c r="C12" s="847"/>
      <c r="D12" s="847"/>
      <c r="E12" s="848"/>
      <c r="F12" s="257" t="str">
        <f>IF(AND(F55="",F97="",F139=""),"",ROUNDDOWN(SUM(F55,F97,F139)/LEFT($P$2,1),0))</f>
        <v/>
      </c>
      <c r="G12" s="2"/>
      <c r="H12" s="257" t="str">
        <f t="shared" si="1"/>
        <v/>
      </c>
      <c r="I12" s="2"/>
      <c r="J12" s="2"/>
      <c r="K12" s="257" t="str">
        <f>IF(AND(K55="",K97="",K139=""),"",ROUNDDOWN(SUM(K55,K97,K139)/LEFT($P$2,1),0))</f>
        <v/>
      </c>
      <c r="L12" s="257" t="str">
        <f>IF(AND(L55="",L97="",L139=""),"",ROUNDDOWN(SUM(L55,L97,L139)/LEFT($P$2,1),0))</f>
        <v/>
      </c>
      <c r="M12" s="2"/>
      <c r="N12" s="2"/>
      <c r="O12" s="257" t="str">
        <f>IF(AND(O55="",O97="",O139=""),"",ROUNDDOWN(SUM(O55,O97,O139)/LEFT($P$2,1),0))</f>
        <v/>
      </c>
      <c r="P12" s="2"/>
      <c r="Q12" s="2"/>
      <c r="R12" s="2"/>
      <c r="S12" s="827"/>
      <c r="T12" s="828"/>
      <c r="U12" s="827"/>
      <c r="V12" s="828"/>
      <c r="W12" s="2"/>
      <c r="X12" s="827"/>
      <c r="Y12" s="828"/>
      <c r="Z12" s="873" t="str">
        <f>IF(AND(Z55="",Z97="",Z139=""),"",ROUNDDOWN(SUM(Z55,Z97,Z139)/LEFT($P$2,1),0))</f>
        <v/>
      </c>
      <c r="AA12" s="874"/>
      <c r="AB12" s="252"/>
      <c r="AC12" s="260" t="str">
        <f t="shared" si="0"/>
        <v/>
      </c>
      <c r="AD12" s="190" t="str">
        <f t="shared" si="2"/>
        <v/>
      </c>
    </row>
    <row r="13" spans="2:54" ht="24" customHeight="1" x14ac:dyDescent="0.15">
      <c r="B13" s="846" t="s">
        <v>173</v>
      </c>
      <c r="C13" s="847"/>
      <c r="D13" s="847"/>
      <c r="E13" s="848"/>
      <c r="F13" s="257" t="str">
        <f>IF(AND(F56="",F98="",F140=""),"",ROUNDDOWN(SUM(F56,F98,F140)/LEFT($P$2,1),0))</f>
        <v/>
      </c>
      <c r="G13" s="2"/>
      <c r="H13" s="257" t="str">
        <f t="shared" si="1"/>
        <v/>
      </c>
      <c r="I13" s="2"/>
      <c r="J13" s="2"/>
      <c r="K13" s="2"/>
      <c r="L13" s="2"/>
      <c r="M13" s="2"/>
      <c r="N13" s="2"/>
      <c r="O13" s="2"/>
      <c r="P13" s="2"/>
      <c r="Q13" s="2"/>
      <c r="R13" s="2"/>
      <c r="S13" s="827"/>
      <c r="T13" s="828"/>
      <c r="U13" s="827"/>
      <c r="V13" s="828"/>
      <c r="W13" s="2"/>
      <c r="X13" s="827"/>
      <c r="Y13" s="828"/>
      <c r="Z13" s="827"/>
      <c r="AA13" s="828"/>
      <c r="AB13" s="252"/>
      <c r="AC13" s="260" t="str">
        <f t="shared" si="0"/>
        <v/>
      </c>
      <c r="AD13" s="190" t="str">
        <f t="shared" si="2"/>
        <v/>
      </c>
    </row>
    <row r="14" spans="2:54" ht="24" customHeight="1" x14ac:dyDescent="0.15">
      <c r="B14" s="846" t="s">
        <v>174</v>
      </c>
      <c r="C14" s="847"/>
      <c r="D14" s="847"/>
      <c r="E14" s="848"/>
      <c r="F14" s="2"/>
      <c r="G14" s="2"/>
      <c r="H14" s="257" t="str">
        <f t="shared" si="1"/>
        <v/>
      </c>
      <c r="I14" s="2"/>
      <c r="J14" s="2"/>
      <c r="K14" s="2"/>
      <c r="L14" s="2"/>
      <c r="M14" s="2"/>
      <c r="N14" s="2"/>
      <c r="O14" s="2"/>
      <c r="P14" s="2"/>
      <c r="Q14" s="2"/>
      <c r="R14" s="2"/>
      <c r="S14" s="827"/>
      <c r="T14" s="828"/>
      <c r="U14" s="827"/>
      <c r="V14" s="828"/>
      <c r="W14" s="2"/>
      <c r="X14" s="827"/>
      <c r="Y14" s="828"/>
      <c r="Z14" s="827"/>
      <c r="AA14" s="828"/>
      <c r="AB14" s="252"/>
      <c r="AC14" s="260" t="str">
        <f t="shared" si="0"/>
        <v/>
      </c>
      <c r="AD14" s="190" t="str">
        <f t="shared" si="2"/>
        <v/>
      </c>
    </row>
    <row r="15" spans="2:54" ht="24" customHeight="1" x14ac:dyDescent="0.15">
      <c r="B15" s="846" t="s">
        <v>175</v>
      </c>
      <c r="C15" s="847"/>
      <c r="D15" s="847"/>
      <c r="E15" s="848"/>
      <c r="F15" s="2"/>
      <c r="G15" s="2"/>
      <c r="H15" s="2"/>
      <c r="I15" s="257" t="str">
        <f>IF(AND(I58="",I100="",I142=""),"",ROUNDDOWN(SUM(I58,I100,I142)/LEFT($P$2,1),0))</f>
        <v/>
      </c>
      <c r="J15" s="2"/>
      <c r="K15" s="2"/>
      <c r="L15" s="2"/>
      <c r="M15" s="2"/>
      <c r="N15" s="2"/>
      <c r="O15" s="2"/>
      <c r="P15" s="2"/>
      <c r="Q15" s="2"/>
      <c r="R15" s="2"/>
      <c r="S15" s="827"/>
      <c r="T15" s="828"/>
      <c r="U15" s="827"/>
      <c r="V15" s="828"/>
      <c r="W15" s="2"/>
      <c r="X15" s="827"/>
      <c r="Y15" s="828"/>
      <c r="Z15" s="827"/>
      <c r="AA15" s="828"/>
      <c r="AB15" s="252"/>
      <c r="AC15" s="260" t="str">
        <f t="shared" si="0"/>
        <v/>
      </c>
      <c r="AD15" s="190" t="str">
        <f t="shared" si="2"/>
        <v/>
      </c>
    </row>
    <row r="16" spans="2:54" ht="24" customHeight="1" x14ac:dyDescent="0.15">
      <c r="B16" s="846" t="s">
        <v>176</v>
      </c>
      <c r="C16" s="847"/>
      <c r="D16" s="847"/>
      <c r="E16" s="848"/>
      <c r="F16" s="2"/>
      <c r="G16" s="2"/>
      <c r="H16" s="2"/>
      <c r="I16" s="2"/>
      <c r="J16" s="257" t="str">
        <f>IF(AND(J59="",J101="",J143=""),"",ROUNDDOWN(SUM(J59,J101,J143)/LEFT($P$2,1),0))</f>
        <v/>
      </c>
      <c r="K16" s="2"/>
      <c r="L16" s="2"/>
      <c r="M16" s="2"/>
      <c r="N16" s="2"/>
      <c r="O16" s="2"/>
      <c r="P16" s="2"/>
      <c r="Q16" s="2"/>
      <c r="R16" s="256" t="str">
        <f>IF(AND(R59="",R101="",R143=""),"",ROUNDDOWN(SUM(R59,R101,R143)/LEFT($P$2,1),0))</f>
        <v/>
      </c>
      <c r="S16" s="827"/>
      <c r="T16" s="828"/>
      <c r="U16" s="827"/>
      <c r="V16" s="828"/>
      <c r="W16" s="2"/>
      <c r="X16" s="827"/>
      <c r="Y16" s="828"/>
      <c r="Z16" s="827"/>
      <c r="AA16" s="828"/>
      <c r="AB16" s="252"/>
      <c r="AC16" s="260" t="str">
        <f t="shared" si="0"/>
        <v/>
      </c>
      <c r="AD16" s="190" t="str">
        <f t="shared" si="2"/>
        <v/>
      </c>
    </row>
    <row r="17" spans="2:30" ht="24" customHeight="1" x14ac:dyDescent="0.15">
      <c r="B17" s="846" t="s">
        <v>177</v>
      </c>
      <c r="C17" s="847"/>
      <c r="D17" s="847"/>
      <c r="E17" s="848"/>
      <c r="F17" s="257" t="str">
        <f>IF(AND(F60="",F102="",F144=""),"",ROUNDDOWN(SUM(F60,F102,F144)/LEFT($P$2,1),0))</f>
        <v/>
      </c>
      <c r="G17" s="2"/>
      <c r="H17" s="257" t="str">
        <f>IF(AND(H60="",H102="",H144=""),"",ROUNDDOWN(SUM(H60,H102,H144)/LEFT($P$2,1),0))</f>
        <v/>
      </c>
      <c r="I17" s="2"/>
      <c r="J17" s="2"/>
      <c r="K17" s="2"/>
      <c r="L17" s="2"/>
      <c r="M17" s="2"/>
      <c r="N17" s="2"/>
      <c r="O17" s="2"/>
      <c r="P17" s="2"/>
      <c r="Q17" s="2"/>
      <c r="R17" s="2"/>
      <c r="S17" s="827"/>
      <c r="T17" s="828"/>
      <c r="U17" s="827"/>
      <c r="V17" s="828"/>
      <c r="W17" s="2"/>
      <c r="X17" s="827"/>
      <c r="Y17" s="828"/>
      <c r="Z17" s="827"/>
      <c r="AA17" s="828"/>
      <c r="AB17" s="252"/>
      <c r="AC17" s="260" t="str">
        <f t="shared" si="0"/>
        <v/>
      </c>
      <c r="AD17" s="190" t="str">
        <f t="shared" si="2"/>
        <v/>
      </c>
    </row>
    <row r="18" spans="2:30" ht="24" customHeight="1" x14ac:dyDescent="0.15">
      <c r="B18" s="846" t="s">
        <v>178</v>
      </c>
      <c r="C18" s="847"/>
      <c r="D18" s="847"/>
      <c r="E18" s="848"/>
      <c r="F18" s="257" t="str">
        <f>IF(AND(F61="",F103="",F145=""),"",ROUNDDOWN(SUM(F61,F103,F145)/LEFT($P$2,1),0))</f>
        <v/>
      </c>
      <c r="G18" s="2"/>
      <c r="H18" s="257" t="str">
        <f>IF(AND(H61="",H103="",H145=""),"",ROUNDDOWN(SUM(H61,H103,H145)/LEFT($P$2,1),0))</f>
        <v/>
      </c>
      <c r="I18" s="2"/>
      <c r="J18" s="2"/>
      <c r="K18" s="257" t="str">
        <f>IF(AND(K61="",K103="",K145=""),"",ROUNDDOWN(SUM(K61,K103,K145)/LEFT($P$2,1),0))</f>
        <v/>
      </c>
      <c r="L18" s="2"/>
      <c r="M18" s="2"/>
      <c r="N18" s="2"/>
      <c r="O18" s="2"/>
      <c r="P18" s="2"/>
      <c r="Q18" s="2"/>
      <c r="R18" s="2"/>
      <c r="S18" s="873" t="str">
        <f>IF(AND(S61="",S103="",S145=""),"",ROUNDDOWN(SUM(S61,S103,S145)/LEFT($P$2,1),0))</f>
        <v/>
      </c>
      <c r="T18" s="874"/>
      <c r="U18" s="827"/>
      <c r="V18" s="828"/>
      <c r="W18" s="2"/>
      <c r="X18" s="827"/>
      <c r="Y18" s="828"/>
      <c r="Z18" s="827"/>
      <c r="AA18" s="828"/>
      <c r="AB18" s="252"/>
      <c r="AC18" s="260" t="str">
        <f t="shared" si="0"/>
        <v/>
      </c>
      <c r="AD18" s="190" t="str">
        <f t="shared" si="2"/>
        <v/>
      </c>
    </row>
    <row r="19" spans="2:30" ht="24" customHeight="1" x14ac:dyDescent="0.15">
      <c r="B19" s="846" t="s">
        <v>179</v>
      </c>
      <c r="C19" s="847"/>
      <c r="D19" s="847"/>
      <c r="E19" s="848"/>
      <c r="F19" s="257" t="str">
        <f>IF(AND(F62="",F104="",F146=""),"",ROUNDDOWN(SUM(F62,F104,F146)/LEFT($P$2,1),0))</f>
        <v/>
      </c>
      <c r="G19" s="2"/>
      <c r="H19" s="257" t="str">
        <f>IF(AND(H62="",H104="",H146=""),"",ROUNDDOWN(SUM(H62,H104,H146)/LEFT($P$2,1),0))</f>
        <v/>
      </c>
      <c r="I19" s="2"/>
      <c r="J19" s="2"/>
      <c r="K19" s="2"/>
      <c r="L19" s="2"/>
      <c r="M19" s="2"/>
      <c r="N19" s="2"/>
      <c r="O19" s="2"/>
      <c r="P19" s="2"/>
      <c r="Q19" s="2"/>
      <c r="R19" s="2"/>
      <c r="S19" s="827"/>
      <c r="T19" s="828"/>
      <c r="U19" s="827"/>
      <c r="V19" s="828"/>
      <c r="W19" s="2"/>
      <c r="X19" s="827"/>
      <c r="Y19" s="828"/>
      <c r="Z19" s="827"/>
      <c r="AA19" s="828"/>
      <c r="AB19" s="252"/>
      <c r="AC19" s="260" t="str">
        <f t="shared" si="0"/>
        <v/>
      </c>
      <c r="AD19" s="190" t="str">
        <f t="shared" si="2"/>
        <v/>
      </c>
    </row>
    <row r="20" spans="2:30" ht="24" customHeight="1" x14ac:dyDescent="0.15">
      <c r="B20" s="846" t="s">
        <v>180</v>
      </c>
      <c r="C20" s="847"/>
      <c r="D20" s="847"/>
      <c r="E20" s="848"/>
      <c r="F20" s="2"/>
      <c r="G20" s="257" t="str">
        <f>IF(AND(G63="",G105="",G147=""),"",ROUNDDOWN(SUM(G63,G105,G147)/LEFT($P$2,1),0))</f>
        <v/>
      </c>
      <c r="H20" s="2"/>
      <c r="I20" s="2"/>
      <c r="J20" s="2"/>
      <c r="K20" s="2"/>
      <c r="L20" s="2"/>
      <c r="M20" s="2"/>
      <c r="N20" s="2"/>
      <c r="O20" s="2"/>
      <c r="P20" s="2"/>
      <c r="Q20" s="2"/>
      <c r="R20" s="2"/>
      <c r="S20" s="827"/>
      <c r="T20" s="828"/>
      <c r="U20" s="827"/>
      <c r="V20" s="828"/>
      <c r="W20" s="2"/>
      <c r="X20" s="827"/>
      <c r="Y20" s="828"/>
      <c r="Z20" s="827"/>
      <c r="AA20" s="828"/>
      <c r="AB20" s="252"/>
      <c r="AC20" s="260" t="str">
        <f t="shared" si="0"/>
        <v/>
      </c>
      <c r="AD20" s="190" t="str">
        <f t="shared" si="2"/>
        <v/>
      </c>
    </row>
    <row r="21" spans="2:30" ht="24" customHeight="1" x14ac:dyDescent="0.15">
      <c r="B21" s="846" t="s">
        <v>181</v>
      </c>
      <c r="C21" s="847"/>
      <c r="D21" s="847"/>
      <c r="E21" s="848"/>
      <c r="F21" s="2"/>
      <c r="G21" s="2"/>
      <c r="H21" s="2"/>
      <c r="I21" s="2"/>
      <c r="J21" s="2"/>
      <c r="K21" s="2"/>
      <c r="L21" s="2"/>
      <c r="M21" s="257" t="str">
        <f>IF(AND(M64="",M106="",M148=""),"",ROUNDDOWN(SUM(M64,M106,M148)/LEFT($P$2,1),0))</f>
        <v/>
      </c>
      <c r="N21" s="2"/>
      <c r="O21" s="2"/>
      <c r="P21" s="2"/>
      <c r="Q21" s="2"/>
      <c r="R21" s="2"/>
      <c r="S21" s="827"/>
      <c r="T21" s="828"/>
      <c r="U21" s="827"/>
      <c r="V21" s="828"/>
      <c r="W21" s="2"/>
      <c r="X21" s="827"/>
      <c r="Y21" s="828"/>
      <c r="Z21" s="827"/>
      <c r="AA21" s="828"/>
      <c r="AB21" s="252"/>
      <c r="AC21" s="260" t="str">
        <f t="shared" si="0"/>
        <v/>
      </c>
      <c r="AD21" s="190" t="str">
        <f t="shared" si="2"/>
        <v/>
      </c>
    </row>
    <row r="22" spans="2:30" ht="24" customHeight="1" x14ac:dyDescent="0.15">
      <c r="B22" s="846" t="s">
        <v>182</v>
      </c>
      <c r="C22" s="847"/>
      <c r="D22" s="847"/>
      <c r="E22" s="848"/>
      <c r="F22" s="2"/>
      <c r="G22" s="2"/>
      <c r="H22" s="257" t="str">
        <f>IF(AND(H65="",H107="",H149=""),"",ROUNDDOWN(SUM(H65,H107,H149)/LEFT($P$2,1),0))</f>
        <v/>
      </c>
      <c r="I22" s="2"/>
      <c r="J22" s="2"/>
      <c r="K22" s="2"/>
      <c r="L22" s="2"/>
      <c r="M22" s="2"/>
      <c r="N22" s="2"/>
      <c r="O22" s="2"/>
      <c r="P22" s="2"/>
      <c r="Q22" s="2"/>
      <c r="R22" s="2"/>
      <c r="S22" s="827"/>
      <c r="T22" s="828"/>
      <c r="U22" s="827"/>
      <c r="V22" s="828"/>
      <c r="W22" s="2"/>
      <c r="X22" s="827"/>
      <c r="Y22" s="828"/>
      <c r="Z22" s="827"/>
      <c r="AA22" s="828"/>
      <c r="AB22" s="252"/>
      <c r="AC22" s="260" t="str">
        <f t="shared" si="0"/>
        <v/>
      </c>
      <c r="AD22" s="190" t="str">
        <f t="shared" si="2"/>
        <v/>
      </c>
    </row>
    <row r="23" spans="2:30" ht="24" customHeight="1" x14ac:dyDescent="0.15">
      <c r="B23" s="846" t="s">
        <v>183</v>
      </c>
      <c r="C23" s="847"/>
      <c r="D23" s="847"/>
      <c r="E23" s="848"/>
      <c r="F23" s="2"/>
      <c r="G23" s="2"/>
      <c r="H23" s="257" t="str">
        <f>IF(AND(H66="",H108="",H150=""),"",ROUNDDOWN(SUM(H66,H108,H150)/LEFT($P$2,1),0))</f>
        <v/>
      </c>
      <c r="I23" s="2"/>
      <c r="J23" s="2"/>
      <c r="K23" s="2"/>
      <c r="L23" s="2"/>
      <c r="M23" s="2"/>
      <c r="N23" s="2"/>
      <c r="O23" s="2"/>
      <c r="P23" s="2"/>
      <c r="Q23" s="2"/>
      <c r="R23" s="2"/>
      <c r="S23" s="827"/>
      <c r="T23" s="828"/>
      <c r="U23" s="827"/>
      <c r="V23" s="828"/>
      <c r="W23" s="2"/>
      <c r="X23" s="827"/>
      <c r="Y23" s="828"/>
      <c r="Z23" s="827"/>
      <c r="AA23" s="828"/>
      <c r="AB23" s="252"/>
      <c r="AC23" s="260" t="str">
        <f t="shared" si="0"/>
        <v/>
      </c>
      <c r="AD23" s="190" t="str">
        <f t="shared" si="2"/>
        <v/>
      </c>
    </row>
    <row r="24" spans="2:30" ht="24" customHeight="1" x14ac:dyDescent="0.15">
      <c r="B24" s="846" t="s">
        <v>140</v>
      </c>
      <c r="C24" s="847"/>
      <c r="D24" s="847"/>
      <c r="E24" s="848"/>
      <c r="F24" s="2"/>
      <c r="G24" s="2"/>
      <c r="H24" s="2"/>
      <c r="I24" s="2"/>
      <c r="J24" s="2"/>
      <c r="K24" s="2"/>
      <c r="L24" s="2"/>
      <c r="M24" s="2"/>
      <c r="N24" s="257" t="str">
        <f>IF(AND(N67="",N109="",N151=""),"",ROUNDDOWN(SUM(N67,N109,N151)/LEFT($P$2,1),0))</f>
        <v/>
      </c>
      <c r="O24" s="2"/>
      <c r="P24" s="2"/>
      <c r="Q24" s="2"/>
      <c r="R24" s="2"/>
      <c r="S24" s="827"/>
      <c r="T24" s="828"/>
      <c r="U24" s="827"/>
      <c r="V24" s="828"/>
      <c r="W24" s="2"/>
      <c r="X24" s="827"/>
      <c r="Y24" s="828"/>
      <c r="Z24" s="827"/>
      <c r="AA24" s="828"/>
      <c r="AB24" s="252"/>
      <c r="AC24" s="260" t="str">
        <f t="shared" si="0"/>
        <v/>
      </c>
      <c r="AD24" s="190" t="str">
        <f t="shared" si="2"/>
        <v/>
      </c>
    </row>
    <row r="25" spans="2:30" ht="24" customHeight="1" x14ac:dyDescent="0.15">
      <c r="B25" s="846" t="s">
        <v>184</v>
      </c>
      <c r="C25" s="847"/>
      <c r="D25" s="847"/>
      <c r="E25" s="848"/>
      <c r="F25" s="2"/>
      <c r="G25" s="2"/>
      <c r="H25" s="257" t="str">
        <f>IF(AND(H68="",H110="",H152=""),"",ROUNDDOWN(SUM(H68,H110,H152)/LEFT($P$2,1),0))</f>
        <v/>
      </c>
      <c r="I25" s="2"/>
      <c r="J25" s="2"/>
      <c r="K25" s="2"/>
      <c r="L25" s="2"/>
      <c r="M25" s="2"/>
      <c r="N25" s="2"/>
      <c r="O25" s="257" t="str">
        <f>IF(AND(O68="",O110="",O152=""),"",ROUNDDOWN(SUM(O68,O110,O152)/LEFT($P$2,1),0))</f>
        <v/>
      </c>
      <c r="P25" s="2"/>
      <c r="Q25" s="2"/>
      <c r="R25" s="2"/>
      <c r="S25" s="827"/>
      <c r="T25" s="828"/>
      <c r="U25" s="827"/>
      <c r="V25" s="828"/>
      <c r="W25" s="2"/>
      <c r="X25" s="827"/>
      <c r="Y25" s="828"/>
      <c r="Z25" s="827"/>
      <c r="AA25" s="828"/>
      <c r="AB25" s="252"/>
      <c r="AC25" s="260" t="str">
        <f t="shared" si="0"/>
        <v/>
      </c>
      <c r="AD25" s="190" t="str">
        <f t="shared" si="2"/>
        <v/>
      </c>
    </row>
    <row r="26" spans="2:30" ht="24" customHeight="1" x14ac:dyDescent="0.15">
      <c r="B26" s="846" t="s">
        <v>185</v>
      </c>
      <c r="C26" s="847"/>
      <c r="D26" s="847"/>
      <c r="E26" s="848"/>
      <c r="F26" s="2"/>
      <c r="G26" s="2"/>
      <c r="H26" s="257" t="str">
        <f>IF(AND(H69="",H111="",H153=""),"",ROUNDDOWN(SUM(H69,H111,H153)/LEFT($P$2,1),0))</f>
        <v/>
      </c>
      <c r="I26" s="2"/>
      <c r="J26" s="2"/>
      <c r="K26" s="2"/>
      <c r="L26" s="2"/>
      <c r="M26" s="2"/>
      <c r="N26" s="2"/>
      <c r="O26" s="2"/>
      <c r="P26" s="2"/>
      <c r="Q26" s="2"/>
      <c r="R26" s="2"/>
      <c r="S26" s="827"/>
      <c r="T26" s="828"/>
      <c r="U26" s="827"/>
      <c r="V26" s="828"/>
      <c r="W26" s="2"/>
      <c r="X26" s="827"/>
      <c r="Y26" s="828"/>
      <c r="Z26" s="827"/>
      <c r="AA26" s="828"/>
      <c r="AB26" s="252"/>
      <c r="AC26" s="260" t="str">
        <f t="shared" si="0"/>
        <v/>
      </c>
      <c r="AD26" s="190" t="str">
        <f t="shared" si="2"/>
        <v/>
      </c>
    </row>
    <row r="27" spans="2:30" ht="24" customHeight="1" x14ac:dyDescent="0.15">
      <c r="B27" s="846" t="s">
        <v>186</v>
      </c>
      <c r="C27" s="847"/>
      <c r="D27" s="847"/>
      <c r="E27" s="848"/>
      <c r="F27" s="2"/>
      <c r="G27" s="2"/>
      <c r="H27" s="2"/>
      <c r="I27" s="2"/>
      <c r="J27" s="2"/>
      <c r="K27" s="2"/>
      <c r="L27" s="2"/>
      <c r="M27" s="2"/>
      <c r="N27" s="2"/>
      <c r="O27" s="2"/>
      <c r="P27" s="2"/>
      <c r="Q27" s="2"/>
      <c r="R27" s="2"/>
      <c r="S27" s="873" t="str">
        <f>IF(AND(S70="",S112="",S154=""),"",ROUNDDOWN(SUM(S70,S112,S154)/LEFT($P$2,1),0))</f>
        <v/>
      </c>
      <c r="T27" s="874"/>
      <c r="U27" s="827"/>
      <c r="V27" s="828"/>
      <c r="W27" s="2"/>
      <c r="X27" s="827"/>
      <c r="Y27" s="828"/>
      <c r="Z27" s="827"/>
      <c r="AA27" s="828"/>
      <c r="AB27" s="252"/>
      <c r="AC27" s="260" t="str">
        <f t="shared" si="0"/>
        <v/>
      </c>
      <c r="AD27" s="190" t="str">
        <f t="shared" si="2"/>
        <v/>
      </c>
    </row>
    <row r="28" spans="2:30" ht="24" customHeight="1" x14ac:dyDescent="0.15">
      <c r="B28" s="846" t="s">
        <v>187</v>
      </c>
      <c r="C28" s="847"/>
      <c r="D28" s="847"/>
      <c r="E28" s="848"/>
      <c r="F28" s="2"/>
      <c r="G28" s="2"/>
      <c r="H28" s="2"/>
      <c r="I28" s="2"/>
      <c r="J28" s="257" t="str">
        <f>IF(AND(J71="",J113="",J155=""),"",ROUNDDOWN(SUM(J71,J113,J155)/LEFT($P$2,1),0))</f>
        <v/>
      </c>
      <c r="K28" s="2"/>
      <c r="L28" s="2"/>
      <c r="M28" s="2"/>
      <c r="N28" s="2"/>
      <c r="O28" s="2"/>
      <c r="P28" s="2"/>
      <c r="Q28" s="2"/>
      <c r="R28" s="2"/>
      <c r="S28" s="827"/>
      <c r="T28" s="828"/>
      <c r="U28" s="827"/>
      <c r="V28" s="828"/>
      <c r="W28" s="2"/>
      <c r="X28" s="827"/>
      <c r="Y28" s="828"/>
      <c r="Z28" s="827"/>
      <c r="AA28" s="828"/>
      <c r="AB28" s="252"/>
      <c r="AC28" s="260" t="str">
        <f t="shared" si="0"/>
        <v/>
      </c>
      <c r="AD28" s="190" t="str">
        <f t="shared" si="2"/>
        <v/>
      </c>
    </row>
    <row r="29" spans="2:30" ht="24" customHeight="1" x14ac:dyDescent="0.15">
      <c r="B29" s="846" t="s">
        <v>188</v>
      </c>
      <c r="C29" s="847"/>
      <c r="D29" s="847"/>
      <c r="E29" s="848"/>
      <c r="F29" s="2"/>
      <c r="G29" s="2"/>
      <c r="H29" s="2"/>
      <c r="I29" s="2"/>
      <c r="J29" s="2"/>
      <c r="K29" s="2"/>
      <c r="L29" s="2"/>
      <c r="M29" s="2"/>
      <c r="N29" s="2"/>
      <c r="O29" s="2"/>
      <c r="P29" s="2"/>
      <c r="Q29" s="2"/>
      <c r="R29" s="2"/>
      <c r="S29" s="827"/>
      <c r="T29" s="828"/>
      <c r="U29" s="873" t="str">
        <f>IF(AND(U72="",U114="",U156=""),"",ROUNDDOWN(SUM(U72,U114,U156)/LEFT($P$2,1),0))</f>
        <v/>
      </c>
      <c r="V29" s="874"/>
      <c r="W29" s="2"/>
      <c r="X29" s="827"/>
      <c r="Y29" s="828"/>
      <c r="Z29" s="827"/>
      <c r="AA29" s="828"/>
      <c r="AB29" s="252"/>
      <c r="AC29" s="260" t="str">
        <f t="shared" si="0"/>
        <v/>
      </c>
      <c r="AD29" s="190" t="str">
        <f t="shared" si="2"/>
        <v/>
      </c>
    </row>
    <row r="30" spans="2:30" ht="24" customHeight="1" x14ac:dyDescent="0.15">
      <c r="B30" s="846" t="s">
        <v>189</v>
      </c>
      <c r="C30" s="847"/>
      <c r="D30" s="847"/>
      <c r="E30" s="848"/>
      <c r="F30" s="2"/>
      <c r="G30" s="2"/>
      <c r="H30" s="2"/>
      <c r="I30" s="2"/>
      <c r="J30" s="2"/>
      <c r="K30" s="2"/>
      <c r="L30" s="2"/>
      <c r="M30" s="2"/>
      <c r="N30" s="2"/>
      <c r="O30" s="2"/>
      <c r="P30" s="2"/>
      <c r="Q30" s="2"/>
      <c r="R30" s="2"/>
      <c r="S30" s="827"/>
      <c r="T30" s="828"/>
      <c r="U30" s="827"/>
      <c r="V30" s="828"/>
      <c r="W30" s="256" t="str">
        <f>IF(AND(W73="",W115="",W157=""),"",ROUNDDOWN(SUM(W73,W115,W157)/LEFT($P$2,1),0))</f>
        <v/>
      </c>
      <c r="X30" s="827"/>
      <c r="Y30" s="828"/>
      <c r="Z30" s="827"/>
      <c r="AA30" s="828"/>
      <c r="AB30" s="252"/>
      <c r="AC30" s="260" t="str">
        <f t="shared" si="0"/>
        <v/>
      </c>
      <c r="AD30" s="190" t="str">
        <f t="shared" si="2"/>
        <v/>
      </c>
    </row>
    <row r="31" spans="2:30" ht="24" customHeight="1" x14ac:dyDescent="0.15">
      <c r="B31" s="846" t="s">
        <v>190</v>
      </c>
      <c r="C31" s="847"/>
      <c r="D31" s="847"/>
      <c r="E31" s="848"/>
      <c r="F31" s="2"/>
      <c r="G31" s="2"/>
      <c r="H31" s="2"/>
      <c r="I31" s="2"/>
      <c r="J31" s="2"/>
      <c r="K31" s="2"/>
      <c r="L31" s="2"/>
      <c r="M31" s="2"/>
      <c r="N31" s="2"/>
      <c r="O31" s="2"/>
      <c r="P31" s="2"/>
      <c r="Q31" s="2"/>
      <c r="R31" s="256" t="str">
        <f>IF(AND(R74="",R116="",R158=""),"",ROUNDDOWN(SUM(R74,R116,R158)/LEFT($P$2,1),0))</f>
        <v/>
      </c>
      <c r="S31" s="827"/>
      <c r="T31" s="828"/>
      <c r="U31" s="827"/>
      <c r="V31" s="828"/>
      <c r="W31" s="2"/>
      <c r="X31" s="873" t="str">
        <f>IF(AND(X74="",X116="",X158=""),"",ROUNDDOWN(SUM(X74,X116,X158)/LEFT($P$2,1),0))</f>
        <v/>
      </c>
      <c r="Y31" s="874"/>
      <c r="Z31" s="827"/>
      <c r="AA31" s="828"/>
      <c r="AB31" s="252"/>
      <c r="AC31" s="260" t="str">
        <f t="shared" si="0"/>
        <v/>
      </c>
      <c r="AD31" s="190" t="str">
        <f t="shared" si="2"/>
        <v/>
      </c>
    </row>
    <row r="32" spans="2:30" ht="24" customHeight="1" x14ac:dyDescent="0.15">
      <c r="B32" s="846" t="s">
        <v>191</v>
      </c>
      <c r="C32" s="847"/>
      <c r="D32" s="847"/>
      <c r="E32" s="848"/>
      <c r="F32" s="2"/>
      <c r="G32" s="2"/>
      <c r="H32" s="257" t="str">
        <f>IF(AND(H75="",H117="",H159=""),"",ROUNDDOWN(SUM(H75,H117,H159)/LEFT($P$2,1),0))</f>
        <v/>
      </c>
      <c r="I32" s="2"/>
      <c r="J32" s="2"/>
      <c r="K32" s="2"/>
      <c r="L32" s="2"/>
      <c r="M32" s="2"/>
      <c r="N32" s="2"/>
      <c r="O32" s="2"/>
      <c r="P32" s="2"/>
      <c r="Q32" s="2"/>
      <c r="R32" s="2"/>
      <c r="S32" s="827"/>
      <c r="T32" s="828"/>
      <c r="U32" s="827"/>
      <c r="V32" s="828"/>
      <c r="W32" s="2"/>
      <c r="X32" s="827"/>
      <c r="Y32" s="828"/>
      <c r="Z32" s="827"/>
      <c r="AA32" s="828"/>
      <c r="AB32" s="252"/>
      <c r="AC32" s="260" t="str">
        <f t="shared" si="0"/>
        <v/>
      </c>
      <c r="AD32" s="190" t="str">
        <f t="shared" si="2"/>
        <v/>
      </c>
    </row>
    <row r="33" spans="2:54" ht="24" customHeight="1" x14ac:dyDescent="0.15">
      <c r="B33" s="846" t="s">
        <v>192</v>
      </c>
      <c r="C33" s="847"/>
      <c r="D33" s="847"/>
      <c r="E33" s="848"/>
      <c r="F33" s="2"/>
      <c r="G33" s="2"/>
      <c r="H33" s="2"/>
      <c r="I33" s="2"/>
      <c r="J33" s="2"/>
      <c r="K33" s="2"/>
      <c r="L33" s="2"/>
      <c r="M33" s="2"/>
      <c r="N33" s="2"/>
      <c r="O33" s="2"/>
      <c r="P33" s="2"/>
      <c r="Q33" s="2"/>
      <c r="R33" s="2"/>
      <c r="S33" s="827"/>
      <c r="T33" s="828"/>
      <c r="U33" s="827"/>
      <c r="V33" s="828"/>
      <c r="W33" s="2"/>
      <c r="X33" s="827"/>
      <c r="Y33" s="828"/>
      <c r="Z33" s="827"/>
      <c r="AA33" s="828"/>
      <c r="AB33" s="258" t="str">
        <f>IF(AND(AB76="",AB118="",AB160=""),"",ROUNDDOWN(SUM(AB76,AB118,AB160)/LEFT($P$2,1),0))</f>
        <v/>
      </c>
      <c r="AC33" s="260" t="str">
        <f t="shared" si="0"/>
        <v/>
      </c>
      <c r="AD33" s="190" t="str">
        <f t="shared" si="2"/>
        <v/>
      </c>
    </row>
    <row r="34" spans="2:54" ht="24" customHeight="1" x14ac:dyDescent="0.15">
      <c r="B34" s="846" t="s">
        <v>193</v>
      </c>
      <c r="C34" s="847"/>
      <c r="D34" s="847"/>
      <c r="E34" s="848"/>
      <c r="F34" s="2"/>
      <c r="G34" s="2"/>
      <c r="H34" s="2"/>
      <c r="I34" s="257" t="str">
        <f>IF(AND(I77="",I119="",I161=""),"",ROUNDDOWN(SUM(I77,I119,I161)/LEFT($P$2,1),0))</f>
        <v/>
      </c>
      <c r="J34" s="257" t="str">
        <f>IF(AND(J77="",J119="",J161=""),"",ROUNDDOWN(SUM(J77,J119,J161)/LEFT($P$2,1),0))</f>
        <v/>
      </c>
      <c r="K34" s="2"/>
      <c r="L34" s="2"/>
      <c r="M34" s="2"/>
      <c r="N34" s="2"/>
      <c r="O34" s="2"/>
      <c r="P34" s="2"/>
      <c r="Q34" s="2"/>
      <c r="R34" s="2"/>
      <c r="S34" s="827"/>
      <c r="T34" s="828"/>
      <c r="U34" s="827"/>
      <c r="V34" s="828"/>
      <c r="W34" s="2"/>
      <c r="X34" s="827"/>
      <c r="Y34" s="828"/>
      <c r="Z34" s="827"/>
      <c r="AA34" s="828"/>
      <c r="AB34" s="252"/>
      <c r="AC34" s="260" t="str">
        <f t="shared" si="0"/>
        <v/>
      </c>
      <c r="AD34" s="190" t="str">
        <f t="shared" si="2"/>
        <v/>
      </c>
    </row>
    <row r="35" spans="2:54" ht="24" customHeight="1" x14ac:dyDescent="0.15">
      <c r="B35" s="846" t="s">
        <v>194</v>
      </c>
      <c r="C35" s="847"/>
      <c r="D35" s="847"/>
      <c r="E35" s="848"/>
      <c r="F35" s="253"/>
      <c r="G35" s="253"/>
      <c r="H35" s="253"/>
      <c r="I35" s="253"/>
      <c r="J35" s="253"/>
      <c r="K35" s="253"/>
      <c r="L35" s="253"/>
      <c r="M35" s="253"/>
      <c r="N35" s="253"/>
      <c r="O35" s="253"/>
      <c r="P35" s="253"/>
      <c r="Q35" s="259" t="str">
        <f>IF(AND(Q78="",Q120="",Q162=""),"",ROUNDDOWN(SUM(Q78,Q120,Q162)/LEFT($P$2,1),0))</f>
        <v/>
      </c>
      <c r="R35" s="253"/>
      <c r="S35" s="827"/>
      <c r="T35" s="828"/>
      <c r="U35" s="827"/>
      <c r="V35" s="828"/>
      <c r="W35" s="253"/>
      <c r="X35" s="827"/>
      <c r="Y35" s="828"/>
      <c r="Z35" s="827"/>
      <c r="AA35" s="828"/>
      <c r="AB35" s="254"/>
      <c r="AC35" s="260" t="str">
        <f t="shared" si="0"/>
        <v/>
      </c>
      <c r="AD35" s="190" t="str">
        <f t="shared" si="2"/>
        <v/>
      </c>
    </row>
    <row r="36" spans="2:54" ht="24" customHeight="1" thickBot="1" x14ac:dyDescent="0.2">
      <c r="B36" s="846" t="s">
        <v>195</v>
      </c>
      <c r="C36" s="847"/>
      <c r="D36" s="847"/>
      <c r="E36" s="848"/>
      <c r="F36" s="258" t="str">
        <f>IF(AND(F79="",F121="",F163=""),"",ROUNDDOWN(SUM(F79,F121,F163)/LEFT($P$2,1),0))</f>
        <v/>
      </c>
      <c r="G36" s="255"/>
      <c r="H36" s="258" t="str">
        <f>IF(AND(H79="",H121="",H163=""),"",ROUNDDOWN(SUM(H79,H121,H163)/LEFT($P$2,1),0))</f>
        <v/>
      </c>
      <c r="I36" s="255"/>
      <c r="J36" s="2"/>
      <c r="K36" s="2"/>
      <c r="L36" s="2"/>
      <c r="M36" s="2"/>
      <c r="N36" s="2"/>
      <c r="O36" s="2"/>
      <c r="P36" s="2"/>
      <c r="Q36" s="2"/>
      <c r="R36" s="2"/>
      <c r="S36" s="827"/>
      <c r="T36" s="828"/>
      <c r="U36" s="827"/>
      <c r="V36" s="828"/>
      <c r="W36" s="2"/>
      <c r="X36" s="827"/>
      <c r="Y36" s="828"/>
      <c r="Z36" s="827"/>
      <c r="AA36" s="828"/>
      <c r="AB36" s="252"/>
      <c r="AC36" s="260" t="str">
        <f t="shared" si="0"/>
        <v/>
      </c>
      <c r="AD36" s="190" t="str">
        <f t="shared" si="2"/>
        <v/>
      </c>
    </row>
    <row r="37" spans="2:54" ht="21.75" customHeight="1" thickTop="1" thickBot="1" x14ac:dyDescent="0.2">
      <c r="B37" s="843" t="s">
        <v>156</v>
      </c>
      <c r="C37" s="844"/>
      <c r="D37" s="844"/>
      <c r="E37" s="845"/>
      <c r="F37" s="191" t="str">
        <f>IF(COUNT(F8:F36)=0,"",SUM(F8:F36))</f>
        <v/>
      </c>
      <c r="G37" s="191" t="str">
        <f t="shared" ref="G37:AC37" si="3">IF(COUNT(G8:G36)=0,"",SUM(G8:G36))</f>
        <v/>
      </c>
      <c r="H37" s="191" t="str">
        <f t="shared" si="3"/>
        <v/>
      </c>
      <c r="I37" s="191" t="str">
        <f t="shared" si="3"/>
        <v/>
      </c>
      <c r="J37" s="191" t="str">
        <f t="shared" si="3"/>
        <v/>
      </c>
      <c r="K37" s="191" t="str">
        <f t="shared" si="3"/>
        <v/>
      </c>
      <c r="L37" s="191" t="str">
        <f t="shared" si="3"/>
        <v/>
      </c>
      <c r="M37" s="191" t="str">
        <f t="shared" si="3"/>
        <v/>
      </c>
      <c r="N37" s="191" t="str">
        <f t="shared" si="3"/>
        <v/>
      </c>
      <c r="O37" s="191" t="str">
        <f t="shared" si="3"/>
        <v/>
      </c>
      <c r="P37" s="191" t="str">
        <f t="shared" si="3"/>
        <v/>
      </c>
      <c r="Q37" s="191" t="str">
        <f t="shared" si="3"/>
        <v/>
      </c>
      <c r="R37" s="191" t="str">
        <f t="shared" si="3"/>
        <v/>
      </c>
      <c r="S37" s="825" t="str">
        <f t="shared" si="3"/>
        <v/>
      </c>
      <c r="T37" s="826" t="str">
        <f t="shared" si="3"/>
        <v/>
      </c>
      <c r="U37" s="825" t="str">
        <f t="shared" si="3"/>
        <v/>
      </c>
      <c r="V37" s="826" t="str">
        <f t="shared" si="3"/>
        <v/>
      </c>
      <c r="W37" s="191" t="str">
        <f t="shared" si="3"/>
        <v/>
      </c>
      <c r="X37" s="825" t="str">
        <f t="shared" si="3"/>
        <v/>
      </c>
      <c r="Y37" s="826" t="str">
        <f t="shared" si="3"/>
        <v/>
      </c>
      <c r="Z37" s="825" t="str">
        <f t="shared" si="3"/>
        <v/>
      </c>
      <c r="AA37" s="826" t="str">
        <f t="shared" si="3"/>
        <v/>
      </c>
      <c r="AB37" s="191" t="str">
        <f t="shared" si="3"/>
        <v/>
      </c>
      <c r="AC37" s="192" t="str">
        <f t="shared" si="3"/>
        <v/>
      </c>
      <c r="AD37" s="193"/>
    </row>
    <row r="38" spans="2:54" ht="15.95" customHeight="1" x14ac:dyDescent="0.15">
      <c r="B38" s="194" t="s">
        <v>157</v>
      </c>
      <c r="C38" s="171"/>
      <c r="D38" s="171"/>
      <c r="E38" s="171"/>
    </row>
    <row r="39" spans="2:54" ht="13.5" customHeight="1" x14ac:dyDescent="0.15">
      <c r="B39" s="172" t="s">
        <v>158</v>
      </c>
      <c r="C39" s="171"/>
      <c r="D39" s="171"/>
      <c r="E39" s="171"/>
    </row>
    <row r="40" spans="2:54" ht="13.5" hidden="1" customHeight="1" x14ac:dyDescent="0.15">
      <c r="B40" s="172" t="s">
        <v>159</v>
      </c>
      <c r="C40" s="171"/>
      <c r="D40" s="171"/>
      <c r="E40" s="171"/>
    </row>
    <row r="41" spans="2:54" ht="13.5" customHeight="1" x14ac:dyDescent="0.15">
      <c r="B41" s="172" t="s">
        <v>160</v>
      </c>
      <c r="C41" s="171"/>
      <c r="D41" s="171"/>
      <c r="E41" s="171"/>
    </row>
    <row r="42" spans="2:54" ht="13.5" customHeight="1" x14ac:dyDescent="0.15">
      <c r="B42" s="172" t="s">
        <v>161</v>
      </c>
      <c r="C42" s="171"/>
      <c r="D42" s="171"/>
      <c r="E42" s="171"/>
    </row>
    <row r="43" spans="2:54" ht="9" customHeight="1" x14ac:dyDescent="0.15"/>
    <row r="45" spans="2:54" ht="19.5" customHeight="1" x14ac:dyDescent="0.15">
      <c r="B45" s="172" t="s">
        <v>162</v>
      </c>
      <c r="C45" s="172"/>
      <c r="D45" s="172"/>
      <c r="E45" s="172"/>
      <c r="F45" s="195"/>
      <c r="G45" s="195"/>
      <c r="H45" s="195"/>
      <c r="I45" s="195"/>
      <c r="J45" s="195"/>
      <c r="K45" s="195"/>
      <c r="L45" s="832" t="s">
        <v>302</v>
      </c>
      <c r="M45" s="832"/>
      <c r="N45" s="832"/>
      <c r="O45" s="832"/>
      <c r="P45" s="832"/>
      <c r="Q45" s="832"/>
      <c r="R45" s="832"/>
      <c r="S45" s="195"/>
      <c r="T45" s="195"/>
      <c r="U45" s="195"/>
      <c r="V45" s="195"/>
      <c r="W45" s="195"/>
      <c r="X45" s="195"/>
      <c r="Y45" s="195"/>
      <c r="Z45" s="195"/>
      <c r="AA45" s="195"/>
      <c r="AB45" s="195"/>
      <c r="AC45" s="195"/>
      <c r="AD45" s="176"/>
    </row>
    <row r="46" spans="2:54" s="172" customFormat="1" ht="20.25" customHeight="1" thickBot="1" x14ac:dyDescent="0.2">
      <c r="B46" s="170"/>
      <c r="C46" s="170"/>
      <c r="D46" s="170"/>
      <c r="E46" s="170"/>
      <c r="F46" s="171"/>
      <c r="G46" s="171"/>
      <c r="H46" s="171"/>
      <c r="I46" s="171"/>
      <c r="J46" s="171"/>
      <c r="K46" s="171"/>
      <c r="L46" s="171"/>
      <c r="M46" s="171"/>
      <c r="N46" s="171"/>
      <c r="O46" s="171"/>
      <c r="P46" s="171"/>
      <c r="Q46" s="171"/>
      <c r="R46" s="196" t="s">
        <v>204</v>
      </c>
      <c r="S46" s="242" t="str">
        <f>IF('様式1-10-1'!S46="","",'様式1-10-1'!S46)</f>
        <v/>
      </c>
      <c r="T46" s="242" t="s">
        <v>238</v>
      </c>
      <c r="U46" s="242" t="str">
        <f>IF('様式1-10-1'!U46="","",'様式1-10-1'!U46)</f>
        <v/>
      </c>
      <c r="V46" s="243" t="s">
        <v>217</v>
      </c>
      <c r="W46" s="197" t="s">
        <v>205</v>
      </c>
      <c r="X46" s="242" t="str">
        <f>IF('様式1-10-1'!X46="","",'様式1-10-1'!X46)</f>
        <v/>
      </c>
      <c r="Y46" s="242" t="s">
        <v>238</v>
      </c>
      <c r="Z46" s="242" t="str">
        <f>IF('様式1-10-1'!Z46="","",'様式1-10-1'!Z46)</f>
        <v/>
      </c>
      <c r="AA46" s="243" t="s">
        <v>217</v>
      </c>
      <c r="AB46" s="829" t="s">
        <v>131</v>
      </c>
      <c r="AC46" s="829"/>
      <c r="AD46" s="829"/>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row>
    <row r="47" spans="2:54" s="172" customFormat="1" ht="18" customHeight="1" x14ac:dyDescent="0.15">
      <c r="B47" s="178"/>
      <c r="C47" s="179"/>
      <c r="D47" s="861" t="s">
        <v>171</v>
      </c>
      <c r="E47" s="862"/>
      <c r="F47" s="180">
        <v>1</v>
      </c>
      <c r="G47" s="181">
        <v>2</v>
      </c>
      <c r="H47" s="181">
        <v>3</v>
      </c>
      <c r="I47" s="180">
        <v>4</v>
      </c>
      <c r="J47" s="180">
        <v>5</v>
      </c>
      <c r="K47" s="180">
        <v>6</v>
      </c>
      <c r="L47" s="180">
        <v>7</v>
      </c>
      <c r="M47" s="180">
        <v>8</v>
      </c>
      <c r="N47" s="180">
        <v>9</v>
      </c>
      <c r="O47" s="180">
        <v>10</v>
      </c>
      <c r="P47" s="180">
        <v>11</v>
      </c>
      <c r="Q47" s="180">
        <v>12</v>
      </c>
      <c r="R47" s="180">
        <v>13</v>
      </c>
      <c r="S47" s="840">
        <v>14</v>
      </c>
      <c r="T47" s="841"/>
      <c r="U47" s="840">
        <v>15</v>
      </c>
      <c r="V47" s="841"/>
      <c r="W47" s="180">
        <v>16</v>
      </c>
      <c r="X47" s="840">
        <v>17</v>
      </c>
      <c r="Y47" s="841"/>
      <c r="Z47" s="840">
        <v>18</v>
      </c>
      <c r="AA47" s="841"/>
      <c r="AB47" s="182">
        <v>20</v>
      </c>
      <c r="AC47" s="830" t="s">
        <v>132</v>
      </c>
      <c r="AD47" s="183"/>
      <c r="AF47" s="211"/>
      <c r="AG47" s="878" t="s">
        <v>346</v>
      </c>
      <c r="AH47" s="878"/>
      <c r="AI47" s="878"/>
      <c r="AJ47" s="878"/>
      <c r="AK47" s="878"/>
      <c r="AL47" s="878"/>
      <c r="AM47" s="878"/>
      <c r="AN47" s="878"/>
      <c r="AO47" s="211"/>
      <c r="AP47" s="211"/>
      <c r="AQ47" s="211"/>
      <c r="AR47" s="211"/>
      <c r="AS47" s="211"/>
      <c r="AT47" s="211"/>
      <c r="AU47" s="211"/>
      <c r="AV47" s="211"/>
      <c r="AW47" s="211"/>
      <c r="AX47" s="211"/>
      <c r="AY47" s="211"/>
      <c r="AZ47" s="211"/>
      <c r="BA47" s="211"/>
      <c r="BB47" s="211"/>
    </row>
    <row r="48" spans="2:54" ht="18" customHeight="1" thickBot="1" x14ac:dyDescent="0.2">
      <c r="B48" s="184"/>
      <c r="C48" s="185"/>
      <c r="D48" s="863"/>
      <c r="E48" s="864"/>
      <c r="F48" s="833" t="s">
        <v>133</v>
      </c>
      <c r="G48" s="833" t="s">
        <v>134</v>
      </c>
      <c r="H48" s="833" t="s">
        <v>135</v>
      </c>
      <c r="I48" s="833" t="s">
        <v>136</v>
      </c>
      <c r="J48" s="833" t="s">
        <v>164</v>
      </c>
      <c r="K48" s="833" t="s">
        <v>137</v>
      </c>
      <c r="L48" s="853" t="s">
        <v>138</v>
      </c>
      <c r="M48" s="833" t="s">
        <v>139</v>
      </c>
      <c r="N48" s="833" t="s">
        <v>140</v>
      </c>
      <c r="O48" s="833" t="s">
        <v>141</v>
      </c>
      <c r="P48" s="833" t="s">
        <v>142</v>
      </c>
      <c r="Q48" s="833" t="s">
        <v>143</v>
      </c>
      <c r="R48" s="833" t="s">
        <v>144</v>
      </c>
      <c r="S48" s="835" t="s">
        <v>145</v>
      </c>
      <c r="T48" s="836"/>
      <c r="U48" s="835" t="s">
        <v>146</v>
      </c>
      <c r="V48" s="836"/>
      <c r="W48" s="833" t="s">
        <v>147</v>
      </c>
      <c r="X48" s="835" t="s">
        <v>148</v>
      </c>
      <c r="Y48" s="836"/>
      <c r="Z48" s="835" t="s">
        <v>149</v>
      </c>
      <c r="AA48" s="836"/>
      <c r="AB48" s="833" t="s">
        <v>150</v>
      </c>
      <c r="AC48" s="831"/>
      <c r="AD48" s="839" t="s">
        <v>151</v>
      </c>
      <c r="AG48" s="879"/>
      <c r="AH48" s="879"/>
      <c r="AI48" s="879"/>
      <c r="AJ48" s="879"/>
      <c r="AK48" s="879"/>
      <c r="AL48" s="879"/>
      <c r="AM48" s="879"/>
      <c r="AN48" s="879"/>
    </row>
    <row r="49" spans="2:54" ht="18" customHeight="1" thickBot="1" x14ac:dyDescent="0.2">
      <c r="B49" s="857" t="s">
        <v>152</v>
      </c>
      <c r="C49" s="858"/>
      <c r="D49" s="186"/>
      <c r="E49" s="187"/>
      <c r="F49" s="833"/>
      <c r="G49" s="833"/>
      <c r="H49" s="833"/>
      <c r="I49" s="833"/>
      <c r="J49" s="833"/>
      <c r="K49" s="833"/>
      <c r="L49" s="853"/>
      <c r="M49" s="833"/>
      <c r="N49" s="833"/>
      <c r="O49" s="833"/>
      <c r="P49" s="833"/>
      <c r="Q49" s="833"/>
      <c r="R49" s="833"/>
      <c r="S49" s="835"/>
      <c r="T49" s="836"/>
      <c r="U49" s="835"/>
      <c r="V49" s="836"/>
      <c r="W49" s="833"/>
      <c r="X49" s="835"/>
      <c r="Y49" s="836"/>
      <c r="Z49" s="835"/>
      <c r="AA49" s="836"/>
      <c r="AB49" s="833"/>
      <c r="AC49" s="831"/>
      <c r="AD49" s="839"/>
      <c r="AG49" s="212" t="s">
        <v>337</v>
      </c>
      <c r="AH49" s="213">
        <v>1</v>
      </c>
      <c r="AI49" s="214">
        <v>2</v>
      </c>
      <c r="AJ49" s="214">
        <v>3</v>
      </c>
      <c r="AK49" s="213">
        <v>4</v>
      </c>
      <c r="AL49" s="213">
        <v>5</v>
      </c>
      <c r="AM49" s="213">
        <v>6</v>
      </c>
      <c r="AN49" s="213">
        <v>7</v>
      </c>
      <c r="AO49" s="213">
        <v>8</v>
      </c>
      <c r="AP49" s="213">
        <v>9</v>
      </c>
      <c r="AQ49" s="213">
        <v>10</v>
      </c>
      <c r="AR49" s="213">
        <v>11</v>
      </c>
      <c r="AS49" s="213">
        <v>12</v>
      </c>
      <c r="AT49" s="213">
        <v>13</v>
      </c>
      <c r="AU49" s="215">
        <v>14</v>
      </c>
      <c r="AV49" s="215">
        <v>15</v>
      </c>
      <c r="AW49" s="213">
        <v>16</v>
      </c>
      <c r="AX49" s="215">
        <v>17</v>
      </c>
      <c r="AY49" s="215">
        <v>18</v>
      </c>
      <c r="AZ49" s="216">
        <v>20</v>
      </c>
      <c r="BA49" s="217"/>
      <c r="BB49" s="218"/>
    </row>
    <row r="50" spans="2:54" ht="18" customHeight="1" x14ac:dyDescent="0.15">
      <c r="B50" s="855" t="s">
        <v>153</v>
      </c>
      <c r="C50" s="856"/>
      <c r="D50" s="856"/>
      <c r="E50" s="189"/>
      <c r="F50" s="834"/>
      <c r="G50" s="834"/>
      <c r="H50" s="834"/>
      <c r="I50" s="834"/>
      <c r="J50" s="834"/>
      <c r="K50" s="834"/>
      <c r="L50" s="854"/>
      <c r="M50" s="834"/>
      <c r="N50" s="834"/>
      <c r="O50" s="834"/>
      <c r="P50" s="834"/>
      <c r="Q50" s="834"/>
      <c r="R50" s="834"/>
      <c r="S50" s="837"/>
      <c r="T50" s="838"/>
      <c r="U50" s="837"/>
      <c r="V50" s="838"/>
      <c r="W50" s="834"/>
      <c r="X50" s="837"/>
      <c r="Y50" s="838"/>
      <c r="Z50" s="837"/>
      <c r="AA50" s="838"/>
      <c r="AB50" s="834"/>
      <c r="AC50" s="831"/>
      <c r="AD50" s="839"/>
      <c r="AG50" s="219" t="s">
        <v>153</v>
      </c>
      <c r="AH50" s="220" t="s">
        <v>276</v>
      </c>
      <c r="AI50" s="220" t="s">
        <v>180</v>
      </c>
      <c r="AJ50" s="220" t="s">
        <v>135</v>
      </c>
      <c r="AK50" s="220" t="s">
        <v>277</v>
      </c>
      <c r="AL50" s="220" t="s">
        <v>278</v>
      </c>
      <c r="AM50" s="220" t="s">
        <v>279</v>
      </c>
      <c r="AN50" s="221" t="s">
        <v>280</v>
      </c>
      <c r="AO50" s="220" t="s">
        <v>281</v>
      </c>
      <c r="AP50" s="220" t="s">
        <v>140</v>
      </c>
      <c r="AQ50" s="220" t="s">
        <v>282</v>
      </c>
      <c r="AR50" s="220" t="s">
        <v>283</v>
      </c>
      <c r="AS50" s="220" t="s">
        <v>194</v>
      </c>
      <c r="AT50" s="220" t="s">
        <v>275</v>
      </c>
      <c r="AU50" s="222" t="s">
        <v>284</v>
      </c>
      <c r="AV50" s="222" t="s">
        <v>285</v>
      </c>
      <c r="AW50" s="220" t="s">
        <v>189</v>
      </c>
      <c r="AX50" s="222" t="s">
        <v>190</v>
      </c>
      <c r="AY50" s="222" t="s">
        <v>286</v>
      </c>
      <c r="AZ50" s="220" t="s">
        <v>192</v>
      </c>
      <c r="BA50" s="223" t="s">
        <v>132</v>
      </c>
      <c r="BB50" s="224" t="s">
        <v>151</v>
      </c>
    </row>
    <row r="51" spans="2:54" ht="24" customHeight="1" x14ac:dyDescent="0.15">
      <c r="B51" s="859" t="s">
        <v>196</v>
      </c>
      <c r="C51" s="860"/>
      <c r="D51" s="860"/>
      <c r="E51" s="860"/>
      <c r="F51" s="205"/>
      <c r="G51" s="244"/>
      <c r="H51" s="244"/>
      <c r="I51" s="244"/>
      <c r="J51" s="244"/>
      <c r="K51" s="244"/>
      <c r="L51" s="205"/>
      <c r="M51" s="244"/>
      <c r="N51" s="244"/>
      <c r="O51" s="205"/>
      <c r="P51" s="205"/>
      <c r="Q51" s="244"/>
      <c r="R51" s="244"/>
      <c r="S51" s="869"/>
      <c r="T51" s="870"/>
      <c r="U51" s="869"/>
      <c r="V51" s="870"/>
      <c r="W51" s="244"/>
      <c r="X51" s="869"/>
      <c r="Y51" s="870"/>
      <c r="Z51" s="871"/>
      <c r="AA51" s="872"/>
      <c r="AB51" s="245"/>
      <c r="AC51" s="207"/>
      <c r="AD51" s="190" t="str">
        <f t="shared" ref="AD51:AD79" si="4">IF(COUNT(F51:AC51)=0,"",SUM(F51:AC51))</f>
        <v/>
      </c>
      <c r="AG51" s="225" t="s">
        <v>196</v>
      </c>
      <c r="AH51" s="226" t="str">
        <f>IF(F51=SUMIFS('様式1-3'!$AD:$AD,'様式1-3'!$Z:$Z,AH$50,'様式1-3'!$AA:$AA,$AG51,'様式1-3'!$AC:$AC,"元請"),"OK","不一致")</f>
        <v>OK</v>
      </c>
      <c r="AI51" s="198"/>
      <c r="AJ51" s="198"/>
      <c r="AK51" s="198"/>
      <c r="AL51" s="198"/>
      <c r="AM51" s="198"/>
      <c r="AN51" s="226" t="str">
        <f>IF(L51=SUMIFS('様式1-3'!$AD:$AD,'様式1-3'!$Z:$Z,AN$50,'様式1-3'!$AA:$AA,$AG51,'様式1-3'!$AC:$AC,"元請"),"OK","不一致")</f>
        <v>OK</v>
      </c>
      <c r="AO51" s="198"/>
      <c r="AP51" s="198"/>
      <c r="AQ51" s="226" t="str">
        <f>IF(O51=SUMIFS('様式1-3'!$AD:$AD,'様式1-3'!$Z:$Z,AQ$50,'様式1-3'!$AA:$AA,$AG51,'様式1-3'!$AC:$AC,"元請"),"OK","不一致")</f>
        <v>OK</v>
      </c>
      <c r="AR51" s="226" t="str">
        <f>IF(P51=SUMIFS('様式1-3'!$AD:$AD,'様式1-3'!$Z:$Z,AR$50,'様式1-3'!$AA:$AA,$AG51,'様式1-3'!$AC:$AC,"元請"),"OK","不一致")</f>
        <v>OK</v>
      </c>
      <c r="AS51" s="198"/>
      <c r="AT51" s="198"/>
      <c r="AU51" s="198"/>
      <c r="AV51" s="198"/>
      <c r="AW51" s="198"/>
      <c r="AX51" s="198"/>
      <c r="AY51" s="227" t="str">
        <f>IF(Z51=SUMIFS('様式1-3'!$AD:$AD,'様式1-3'!$Z:$Z,AY$50,'様式1-3'!$AA:$AA,$AG51,'様式1-3'!$AC:$AC,"元請"),"OK","不一致")</f>
        <v>OK</v>
      </c>
      <c r="AZ51" s="198"/>
      <c r="BA51" s="228" t="str">
        <f>IF(AC51=SUMIFS('様式1-3'!$AD:$AD,'様式1-3'!$Z:$Z,BA$50,'様式1-3'!$AA:$AA,$AG51,'様式1-3'!$AC:$AC,"元請"),"","入力有")</f>
        <v/>
      </c>
      <c r="BB51" s="229">
        <f t="shared" ref="BB51:BB63" si="5">SUM(AH51:BA51)</f>
        <v>0</v>
      </c>
    </row>
    <row r="52" spans="2:54" ht="24" customHeight="1" x14ac:dyDescent="0.15">
      <c r="B52" s="865" t="s">
        <v>197</v>
      </c>
      <c r="C52" s="866"/>
      <c r="D52" s="866"/>
      <c r="E52" s="867"/>
      <c r="F52" s="1"/>
      <c r="G52" s="1"/>
      <c r="H52" s="206"/>
      <c r="I52" s="1"/>
      <c r="J52" s="1"/>
      <c r="K52" s="1"/>
      <c r="L52" s="1"/>
      <c r="M52" s="1"/>
      <c r="N52" s="1"/>
      <c r="O52" s="1"/>
      <c r="P52" s="1"/>
      <c r="Q52" s="1"/>
      <c r="R52" s="1"/>
      <c r="S52" s="869"/>
      <c r="T52" s="870"/>
      <c r="U52" s="869"/>
      <c r="V52" s="870"/>
      <c r="W52" s="1"/>
      <c r="X52" s="869"/>
      <c r="Y52" s="870"/>
      <c r="Z52" s="869"/>
      <c r="AA52" s="870"/>
      <c r="AB52" s="246"/>
      <c r="AC52" s="207"/>
      <c r="AD52" s="190" t="str">
        <f t="shared" si="4"/>
        <v/>
      </c>
      <c r="AG52" s="230" t="s">
        <v>197</v>
      </c>
      <c r="AH52" s="198"/>
      <c r="AI52" s="198"/>
      <c r="AJ52" s="226" t="str">
        <f>IF(H52=SUMIFS('様式1-3'!$AD:$AD,'様式1-3'!$Z:$Z,AJ$50,'様式1-3'!$AA:$AA,$AG52,'様式1-3'!$AC:$AC,"元請"),"OK","不一致")</f>
        <v>OK</v>
      </c>
      <c r="AK52" s="198"/>
      <c r="AL52" s="198"/>
      <c r="AM52" s="198"/>
      <c r="AN52" s="198"/>
      <c r="AO52" s="198"/>
      <c r="AP52" s="198"/>
      <c r="AQ52" s="198"/>
      <c r="AR52" s="198"/>
      <c r="AS52" s="198"/>
      <c r="AT52" s="198"/>
      <c r="AU52" s="198"/>
      <c r="AV52" s="198"/>
      <c r="AW52" s="198"/>
      <c r="AX52" s="198"/>
      <c r="AY52" s="198"/>
      <c r="AZ52" s="198"/>
      <c r="BA52" s="231" t="str">
        <f>IF(AC52=SUMIFS('様式1-3'!$AD:$AD,'様式1-3'!$Z:$Z,BA$50,'様式1-3'!$AA:$AA,$AG52,'様式1-3'!$AC:$AC,"元請"),"","入力有")</f>
        <v/>
      </c>
      <c r="BB52" s="232">
        <f t="shared" si="5"/>
        <v>0</v>
      </c>
    </row>
    <row r="53" spans="2:54" ht="24" customHeight="1" x14ac:dyDescent="0.15">
      <c r="B53" s="846" t="s">
        <v>154</v>
      </c>
      <c r="C53" s="847"/>
      <c r="D53" s="847"/>
      <c r="E53" s="848"/>
      <c r="F53" s="1"/>
      <c r="G53" s="1"/>
      <c r="H53" s="206"/>
      <c r="I53" s="1"/>
      <c r="J53" s="1"/>
      <c r="K53" s="1"/>
      <c r="L53" s="1"/>
      <c r="M53" s="1"/>
      <c r="N53" s="1"/>
      <c r="O53" s="1"/>
      <c r="P53" s="1"/>
      <c r="Q53" s="1"/>
      <c r="R53" s="1"/>
      <c r="S53" s="869"/>
      <c r="T53" s="870"/>
      <c r="U53" s="869"/>
      <c r="V53" s="870"/>
      <c r="W53" s="1"/>
      <c r="X53" s="869"/>
      <c r="Y53" s="870"/>
      <c r="Z53" s="869"/>
      <c r="AA53" s="870"/>
      <c r="AB53" s="246"/>
      <c r="AC53" s="207"/>
      <c r="AD53" s="190" t="str">
        <f t="shared" si="4"/>
        <v/>
      </c>
      <c r="AG53" s="230" t="s">
        <v>154</v>
      </c>
      <c r="AH53" s="198"/>
      <c r="AI53" s="198"/>
      <c r="AJ53" s="226" t="str">
        <f>IF(H53=SUMIFS('様式1-3'!$AD:$AD,'様式1-3'!$Z:$Z,AJ$50,'様式1-3'!$AA:$AA,$AG53,'様式1-3'!$AC:$AC,"元請"),"OK","不一致")</f>
        <v>OK</v>
      </c>
      <c r="AK53" s="198"/>
      <c r="AL53" s="198"/>
      <c r="AM53" s="198"/>
      <c r="AN53" s="198"/>
      <c r="AO53" s="198"/>
      <c r="AP53" s="198"/>
      <c r="AQ53" s="198"/>
      <c r="AR53" s="198"/>
      <c r="AS53" s="198"/>
      <c r="AT53" s="198"/>
      <c r="AU53" s="198"/>
      <c r="AV53" s="198"/>
      <c r="AW53" s="198"/>
      <c r="AX53" s="198"/>
      <c r="AY53" s="198"/>
      <c r="AZ53" s="198"/>
      <c r="BA53" s="231" t="str">
        <f>IF(AC53=SUMIFS('様式1-3'!$AD:$AD,'様式1-3'!$Z:$Z,BA$50,'様式1-3'!$AA:$AA,$AG53,'様式1-3'!$AC:$AC,"元請"),"","入力有")</f>
        <v/>
      </c>
      <c r="BB53" s="232">
        <f t="shared" si="5"/>
        <v>0</v>
      </c>
    </row>
    <row r="54" spans="2:54" ht="24" customHeight="1" x14ac:dyDescent="0.15">
      <c r="B54" s="846" t="s">
        <v>155</v>
      </c>
      <c r="C54" s="847"/>
      <c r="D54" s="847"/>
      <c r="E54" s="848"/>
      <c r="F54" s="1"/>
      <c r="G54" s="1"/>
      <c r="H54" s="206"/>
      <c r="I54" s="1"/>
      <c r="J54" s="1"/>
      <c r="K54" s="1"/>
      <c r="L54" s="1"/>
      <c r="M54" s="1"/>
      <c r="N54" s="1"/>
      <c r="O54" s="1"/>
      <c r="P54" s="1"/>
      <c r="Q54" s="1"/>
      <c r="R54" s="1"/>
      <c r="S54" s="869"/>
      <c r="T54" s="870"/>
      <c r="U54" s="869"/>
      <c r="V54" s="870"/>
      <c r="W54" s="1"/>
      <c r="X54" s="869"/>
      <c r="Y54" s="870"/>
      <c r="Z54" s="869"/>
      <c r="AA54" s="870"/>
      <c r="AB54" s="246"/>
      <c r="AC54" s="207"/>
      <c r="AD54" s="190" t="str">
        <f t="shared" si="4"/>
        <v/>
      </c>
      <c r="AG54" s="230" t="s">
        <v>155</v>
      </c>
      <c r="AH54" s="198"/>
      <c r="AI54" s="198"/>
      <c r="AJ54" s="226" t="str">
        <f>IF(H54=SUMIFS('様式1-3'!$AD:$AD,'様式1-3'!$Z:$Z,AJ$50,'様式1-3'!$AA:$AA,$AG54,'様式1-3'!$AC:$AC,"元請"),"OK","不一致")</f>
        <v>OK</v>
      </c>
      <c r="AK54" s="198"/>
      <c r="AL54" s="198"/>
      <c r="AM54" s="198"/>
      <c r="AN54" s="198"/>
      <c r="AO54" s="198"/>
      <c r="AP54" s="198"/>
      <c r="AQ54" s="198"/>
      <c r="AR54" s="198"/>
      <c r="AS54" s="198"/>
      <c r="AT54" s="198"/>
      <c r="AU54" s="198"/>
      <c r="AV54" s="198"/>
      <c r="AW54" s="198"/>
      <c r="AX54" s="198"/>
      <c r="AY54" s="198"/>
      <c r="AZ54" s="198"/>
      <c r="BA54" s="231" t="str">
        <f>IF(AC54=SUMIFS('様式1-3'!$AD:$AD,'様式1-3'!$Z:$Z,BA$50,'様式1-3'!$AA:$AA,$AG54,'様式1-3'!$AC:$AC,"元請"),"","入力有")</f>
        <v/>
      </c>
      <c r="BB54" s="232">
        <f t="shared" si="5"/>
        <v>0</v>
      </c>
    </row>
    <row r="55" spans="2:54" ht="24" customHeight="1" x14ac:dyDescent="0.15">
      <c r="B55" s="846" t="s">
        <v>172</v>
      </c>
      <c r="C55" s="847"/>
      <c r="D55" s="847"/>
      <c r="E55" s="848"/>
      <c r="F55" s="206"/>
      <c r="G55" s="1"/>
      <c r="H55" s="206"/>
      <c r="I55" s="1"/>
      <c r="J55" s="1"/>
      <c r="K55" s="206"/>
      <c r="L55" s="206"/>
      <c r="M55" s="1"/>
      <c r="N55" s="1"/>
      <c r="O55" s="206"/>
      <c r="P55" s="1"/>
      <c r="Q55" s="1"/>
      <c r="R55" s="1"/>
      <c r="S55" s="869"/>
      <c r="T55" s="870"/>
      <c r="U55" s="869"/>
      <c r="V55" s="870"/>
      <c r="W55" s="1"/>
      <c r="X55" s="869"/>
      <c r="Y55" s="870"/>
      <c r="Z55" s="871"/>
      <c r="AA55" s="872"/>
      <c r="AB55" s="246"/>
      <c r="AC55" s="207"/>
      <c r="AD55" s="190" t="str">
        <f t="shared" si="4"/>
        <v/>
      </c>
      <c r="AG55" s="230" t="s">
        <v>172</v>
      </c>
      <c r="AH55" s="226" t="str">
        <f>IF(F55=SUMIFS('様式1-3'!$AD:$AD,'様式1-3'!$Z:$Z,AH$50,'様式1-3'!$AA:$AA,$AG55,'様式1-3'!$AC:$AC,"元請"),"OK","不一致")</f>
        <v>OK</v>
      </c>
      <c r="AI55" s="198"/>
      <c r="AJ55" s="226" t="str">
        <f>IF(H55=SUMIFS('様式1-3'!$AD:$AD,'様式1-3'!$Z:$Z,AJ$50,'様式1-3'!$AA:$AA,$AG55,'様式1-3'!$AC:$AC,"元請"),"OK","不一致")</f>
        <v>OK</v>
      </c>
      <c r="AK55" s="198"/>
      <c r="AL55" s="198"/>
      <c r="AM55" s="226" t="str">
        <f>IF(K55=SUMIFS('様式1-3'!$AD:$AD,'様式1-3'!$Z:$Z,AM$50,'様式1-3'!$AA:$AA,$AG55,'様式1-3'!$AC:$AC,"元請"),"OK","不一致")</f>
        <v>OK</v>
      </c>
      <c r="AN55" s="226" t="str">
        <f>IF(L55=SUMIFS('様式1-3'!$AD:$AD,'様式1-3'!$Z:$Z,AN$50,'様式1-3'!$AA:$AA,$AG55,'様式1-3'!$AC:$AC,"元請"),"OK","不一致")</f>
        <v>OK</v>
      </c>
      <c r="AO55" s="198"/>
      <c r="AP55" s="198"/>
      <c r="AQ55" s="226" t="str">
        <f>IF(O55=SUMIFS('様式1-3'!$AD:$AD,'様式1-3'!$Z:$Z,AQ$50,'様式1-3'!$AA:$AA,$AG55,'様式1-3'!$AC:$AC,"元請"),"OK","不一致")</f>
        <v>OK</v>
      </c>
      <c r="AR55" s="198"/>
      <c r="AS55" s="198"/>
      <c r="AT55" s="198"/>
      <c r="AU55" s="198"/>
      <c r="AV55" s="198"/>
      <c r="AW55" s="198"/>
      <c r="AX55" s="198"/>
      <c r="AY55" s="227" t="str">
        <f>IF(Z55=SUMIFS('様式1-3'!$AD:$AD,'様式1-3'!$Z:$Z,AY$50,'様式1-3'!$AA:$AA,$AG55,'様式1-3'!$AC:$AC,"元請"),"OK","不一致")</f>
        <v>OK</v>
      </c>
      <c r="AZ55" s="198"/>
      <c r="BA55" s="231" t="str">
        <f>IF(AC55=SUMIFS('様式1-3'!$AD:$AD,'様式1-3'!$Z:$Z,BA$50,'様式1-3'!$AA:$AA,$AG55,'様式1-3'!$AC:$AC,"元請"),"","入力有")</f>
        <v/>
      </c>
      <c r="BB55" s="232">
        <f t="shared" si="5"/>
        <v>0</v>
      </c>
    </row>
    <row r="56" spans="2:54" ht="24" customHeight="1" x14ac:dyDescent="0.15">
      <c r="B56" s="846" t="s">
        <v>173</v>
      </c>
      <c r="C56" s="847"/>
      <c r="D56" s="847"/>
      <c r="E56" s="848"/>
      <c r="F56" s="206"/>
      <c r="G56" s="1"/>
      <c r="H56" s="206"/>
      <c r="I56" s="1"/>
      <c r="J56" s="1"/>
      <c r="K56" s="1"/>
      <c r="L56" s="1"/>
      <c r="M56" s="1"/>
      <c r="N56" s="1"/>
      <c r="O56" s="1"/>
      <c r="P56" s="1"/>
      <c r="Q56" s="1"/>
      <c r="R56" s="1"/>
      <c r="S56" s="869"/>
      <c r="T56" s="870"/>
      <c r="U56" s="869"/>
      <c r="V56" s="870"/>
      <c r="W56" s="1"/>
      <c r="X56" s="869"/>
      <c r="Y56" s="870"/>
      <c r="Z56" s="869"/>
      <c r="AA56" s="870"/>
      <c r="AB56" s="246"/>
      <c r="AC56" s="207"/>
      <c r="AD56" s="190" t="str">
        <f t="shared" si="4"/>
        <v/>
      </c>
      <c r="AG56" s="230" t="s">
        <v>173</v>
      </c>
      <c r="AH56" s="226" t="str">
        <f>IF(F56=SUMIFS('様式1-3'!$AD:$AD,'様式1-3'!$Z:$Z,AH$50,'様式1-3'!$AA:$AA,$AG56,'様式1-3'!$AC:$AC,"元請"),"OK","不一致")</f>
        <v>OK</v>
      </c>
      <c r="AI56" s="198"/>
      <c r="AJ56" s="226" t="str">
        <f>IF(H56=SUMIFS('様式1-3'!$AD:$AD,'様式1-3'!$Z:$Z,AJ$50,'様式1-3'!$AA:$AA,$AG56,'様式1-3'!$AC:$AC,"元請"),"OK","不一致")</f>
        <v>OK</v>
      </c>
      <c r="AK56" s="198"/>
      <c r="AL56" s="198"/>
      <c r="AM56" s="198"/>
      <c r="AN56" s="198"/>
      <c r="AO56" s="198"/>
      <c r="AP56" s="198"/>
      <c r="AQ56" s="198"/>
      <c r="AR56" s="198"/>
      <c r="AS56" s="198"/>
      <c r="AT56" s="198"/>
      <c r="AU56" s="198"/>
      <c r="AV56" s="198"/>
      <c r="AW56" s="198"/>
      <c r="AX56" s="198"/>
      <c r="AY56" s="198"/>
      <c r="AZ56" s="198"/>
      <c r="BA56" s="231" t="str">
        <f>IF(AC56=SUMIFS('様式1-3'!$AD:$AD,'様式1-3'!$Z:$Z,BA$50,'様式1-3'!$AA:$AA,$AG56,'様式1-3'!$AC:$AC,"元請"),"","入力有")</f>
        <v/>
      </c>
      <c r="BB56" s="232">
        <f t="shared" si="5"/>
        <v>0</v>
      </c>
    </row>
    <row r="57" spans="2:54" ht="24" customHeight="1" x14ac:dyDescent="0.15">
      <c r="B57" s="846" t="s">
        <v>174</v>
      </c>
      <c r="C57" s="847"/>
      <c r="D57" s="847"/>
      <c r="E57" s="848"/>
      <c r="F57" s="1"/>
      <c r="G57" s="1"/>
      <c r="H57" s="206"/>
      <c r="I57" s="1"/>
      <c r="J57" s="1"/>
      <c r="K57" s="1"/>
      <c r="L57" s="1"/>
      <c r="M57" s="1"/>
      <c r="N57" s="1"/>
      <c r="O57" s="1"/>
      <c r="P57" s="1"/>
      <c r="Q57" s="1"/>
      <c r="R57" s="1"/>
      <c r="S57" s="869"/>
      <c r="T57" s="870"/>
      <c r="U57" s="869"/>
      <c r="V57" s="870"/>
      <c r="W57" s="1"/>
      <c r="X57" s="869"/>
      <c r="Y57" s="870"/>
      <c r="Z57" s="869"/>
      <c r="AA57" s="870"/>
      <c r="AB57" s="246"/>
      <c r="AC57" s="207"/>
      <c r="AD57" s="190" t="str">
        <f t="shared" si="4"/>
        <v/>
      </c>
      <c r="AG57" s="230" t="s">
        <v>174</v>
      </c>
      <c r="AH57" s="198"/>
      <c r="AI57" s="198"/>
      <c r="AJ57" s="226" t="str">
        <f>IF(H57=SUMIFS('様式1-3'!$AD:$AD,'様式1-3'!$Z:$Z,AJ$50,'様式1-3'!$AA:$AA,$AG57,'様式1-3'!$AC:$AC,"元請"),"OK","不一致")</f>
        <v>OK</v>
      </c>
      <c r="AK57" s="198"/>
      <c r="AL57" s="198"/>
      <c r="AM57" s="198"/>
      <c r="AN57" s="198"/>
      <c r="AO57" s="198"/>
      <c r="AP57" s="198"/>
      <c r="AQ57" s="198"/>
      <c r="AR57" s="198"/>
      <c r="AS57" s="198"/>
      <c r="AT57" s="198"/>
      <c r="AU57" s="198"/>
      <c r="AV57" s="198"/>
      <c r="AW57" s="198"/>
      <c r="AX57" s="198"/>
      <c r="AY57" s="198"/>
      <c r="AZ57" s="198"/>
      <c r="BA57" s="231" t="str">
        <f>IF(AC57=SUMIFS('様式1-3'!$AD:$AD,'様式1-3'!$Z:$Z,BA$50,'様式1-3'!$AA:$AA,$AG57,'様式1-3'!$AC:$AC,"元請"),"","入力有")</f>
        <v/>
      </c>
      <c r="BB57" s="232">
        <f t="shared" si="5"/>
        <v>0</v>
      </c>
    </row>
    <row r="58" spans="2:54" ht="24" customHeight="1" x14ac:dyDescent="0.15">
      <c r="B58" s="846" t="s">
        <v>175</v>
      </c>
      <c r="C58" s="847"/>
      <c r="D58" s="847"/>
      <c r="E58" s="848"/>
      <c r="F58" s="1"/>
      <c r="G58" s="1"/>
      <c r="H58" s="1"/>
      <c r="I58" s="206"/>
      <c r="J58" s="1"/>
      <c r="K58" s="1"/>
      <c r="L58" s="1"/>
      <c r="M58" s="1"/>
      <c r="N58" s="1"/>
      <c r="O58" s="1"/>
      <c r="P58" s="1"/>
      <c r="Q58" s="1"/>
      <c r="R58" s="1"/>
      <c r="S58" s="869"/>
      <c r="T58" s="870"/>
      <c r="U58" s="869"/>
      <c r="V58" s="870"/>
      <c r="W58" s="1"/>
      <c r="X58" s="869"/>
      <c r="Y58" s="870"/>
      <c r="Z58" s="869"/>
      <c r="AA58" s="870"/>
      <c r="AB58" s="246"/>
      <c r="AC58" s="207"/>
      <c r="AD58" s="190" t="str">
        <f t="shared" si="4"/>
        <v/>
      </c>
      <c r="AG58" s="230" t="s">
        <v>175</v>
      </c>
      <c r="AH58" s="198"/>
      <c r="AI58" s="198"/>
      <c r="AJ58" s="198"/>
      <c r="AK58" s="226" t="str">
        <f>IF(I58=SUMIFS('様式1-3'!$AD:$AD,'様式1-3'!$Z:$Z,AK$50,'様式1-3'!$AA:$AA,$AG58,'様式1-3'!$AC:$AC,"元請"),"OK","不一致")</f>
        <v>OK</v>
      </c>
      <c r="AL58" s="198"/>
      <c r="AM58" s="198"/>
      <c r="AN58" s="198"/>
      <c r="AO58" s="198"/>
      <c r="AP58" s="198"/>
      <c r="AQ58" s="198"/>
      <c r="AR58" s="198"/>
      <c r="AS58" s="198"/>
      <c r="AT58" s="198"/>
      <c r="AU58" s="198"/>
      <c r="AV58" s="198"/>
      <c r="AW58" s="198"/>
      <c r="AX58" s="198"/>
      <c r="AY58" s="198"/>
      <c r="AZ58" s="198"/>
      <c r="BA58" s="231" t="str">
        <f>IF(AC58=SUMIFS('様式1-3'!$AD:$AD,'様式1-3'!$Z:$Z,BA$50,'様式1-3'!$AA:$AA,$AG58,'様式1-3'!$AC:$AC,"元請"),"","入力有")</f>
        <v/>
      </c>
      <c r="BB58" s="232">
        <f t="shared" si="5"/>
        <v>0</v>
      </c>
    </row>
    <row r="59" spans="2:54" ht="24" customHeight="1" x14ac:dyDescent="0.15">
      <c r="B59" s="846" t="s">
        <v>176</v>
      </c>
      <c r="C59" s="847"/>
      <c r="D59" s="847"/>
      <c r="E59" s="848"/>
      <c r="F59" s="1"/>
      <c r="G59" s="1"/>
      <c r="H59" s="1"/>
      <c r="I59" s="1"/>
      <c r="J59" s="206"/>
      <c r="K59" s="1"/>
      <c r="L59" s="1"/>
      <c r="M59" s="1"/>
      <c r="N59" s="1"/>
      <c r="O59" s="1"/>
      <c r="P59" s="1"/>
      <c r="Q59" s="1"/>
      <c r="R59" s="205"/>
      <c r="S59" s="869"/>
      <c r="T59" s="870"/>
      <c r="U59" s="869"/>
      <c r="V59" s="870"/>
      <c r="W59" s="1"/>
      <c r="X59" s="869"/>
      <c r="Y59" s="870"/>
      <c r="Z59" s="869"/>
      <c r="AA59" s="870"/>
      <c r="AB59" s="246"/>
      <c r="AC59" s="207"/>
      <c r="AD59" s="190" t="str">
        <f t="shared" si="4"/>
        <v/>
      </c>
      <c r="AG59" s="230" t="s">
        <v>176</v>
      </c>
      <c r="AH59" s="198"/>
      <c r="AI59" s="198"/>
      <c r="AJ59" s="198"/>
      <c r="AK59" s="198"/>
      <c r="AL59" s="226" t="str">
        <f>IF(J59=SUMIFS('様式1-3'!$AD:$AD,'様式1-3'!$Z:$Z,AL$50,'様式1-3'!$AA:$AA,$AG59,'様式1-3'!$AC:$AC,"元請"),"OK","不一致")</f>
        <v>OK</v>
      </c>
      <c r="AM59" s="198"/>
      <c r="AN59" s="198"/>
      <c r="AO59" s="198"/>
      <c r="AP59" s="198"/>
      <c r="AQ59" s="198"/>
      <c r="AR59" s="198"/>
      <c r="AS59" s="198"/>
      <c r="AT59" s="226" t="str">
        <f>IF(R59=SUMIFS('様式1-3'!$AD:$AD,'様式1-3'!$Z:$Z,AT$50,'様式1-3'!$AA:$AA,$AG59,'様式1-3'!$AC:$AC,"元請"),"OK","不一致")</f>
        <v>OK</v>
      </c>
      <c r="AU59" s="198"/>
      <c r="AV59" s="198"/>
      <c r="AW59" s="198"/>
      <c r="AX59" s="198"/>
      <c r="AY59" s="198"/>
      <c r="AZ59" s="198"/>
      <c r="BA59" s="231" t="str">
        <f>IF(AC59=SUMIFS('様式1-3'!$AD:$AD,'様式1-3'!$Z:$Z,BA$50,'様式1-3'!$AA:$AA,$AG59,'様式1-3'!$AC:$AC,"元請"),"","入力有")</f>
        <v/>
      </c>
      <c r="BB59" s="232">
        <f t="shared" si="5"/>
        <v>0</v>
      </c>
    </row>
    <row r="60" spans="2:54" ht="24" customHeight="1" x14ac:dyDescent="0.15">
      <c r="B60" s="846" t="s">
        <v>177</v>
      </c>
      <c r="C60" s="847"/>
      <c r="D60" s="847"/>
      <c r="E60" s="848"/>
      <c r="F60" s="206"/>
      <c r="G60" s="1"/>
      <c r="H60" s="206"/>
      <c r="I60" s="1"/>
      <c r="J60" s="1"/>
      <c r="K60" s="1"/>
      <c r="L60" s="1"/>
      <c r="M60" s="1"/>
      <c r="N60" s="1"/>
      <c r="O60" s="1"/>
      <c r="P60" s="1"/>
      <c r="Q60" s="1"/>
      <c r="R60" s="1"/>
      <c r="S60" s="869"/>
      <c r="T60" s="870"/>
      <c r="U60" s="869"/>
      <c r="V60" s="870"/>
      <c r="W60" s="1"/>
      <c r="X60" s="869"/>
      <c r="Y60" s="870"/>
      <c r="Z60" s="869"/>
      <c r="AA60" s="870"/>
      <c r="AB60" s="246"/>
      <c r="AC60" s="207"/>
      <c r="AD60" s="190" t="str">
        <f t="shared" si="4"/>
        <v/>
      </c>
      <c r="AG60" s="230" t="s">
        <v>177</v>
      </c>
      <c r="AH60" s="226" t="str">
        <f>IF(F60=SUMIFS('様式1-3'!$AD:$AD,'様式1-3'!$Z:$Z,AH$50,'様式1-3'!$AA:$AA,$AG60,'様式1-3'!$AC:$AC,"元請"),"OK","不一致")</f>
        <v>OK</v>
      </c>
      <c r="AI60" s="198"/>
      <c r="AJ60" s="226" t="str">
        <f>IF(H60=SUMIFS('様式1-3'!$AD:$AD,'様式1-3'!$Z:$Z,AJ$50,'様式1-3'!$AA:$AA,$AG60,'様式1-3'!$AC:$AC,"元請"),"OK","不一致")</f>
        <v>OK</v>
      </c>
      <c r="AK60" s="198"/>
      <c r="AL60" s="198"/>
      <c r="AM60" s="198"/>
      <c r="AN60" s="198"/>
      <c r="AO60" s="198"/>
      <c r="AP60" s="198"/>
      <c r="AQ60" s="198"/>
      <c r="AR60" s="198"/>
      <c r="AS60" s="198"/>
      <c r="AT60" s="198"/>
      <c r="AU60" s="198"/>
      <c r="AV60" s="198"/>
      <c r="AW60" s="198"/>
      <c r="AX60" s="198"/>
      <c r="AY60" s="198"/>
      <c r="AZ60" s="198"/>
      <c r="BA60" s="231" t="str">
        <f>IF(AC60=SUMIFS('様式1-3'!$AD:$AD,'様式1-3'!$Z:$Z,BA$50,'様式1-3'!$AA:$AA,$AG60,'様式1-3'!$AC:$AC,"元請"),"","入力有")</f>
        <v/>
      </c>
      <c r="BB60" s="232">
        <f t="shared" si="5"/>
        <v>0</v>
      </c>
    </row>
    <row r="61" spans="2:54" ht="24" customHeight="1" x14ac:dyDescent="0.15">
      <c r="B61" s="846" t="s">
        <v>178</v>
      </c>
      <c r="C61" s="847"/>
      <c r="D61" s="847"/>
      <c r="E61" s="848"/>
      <c r="F61" s="206"/>
      <c r="G61" s="1"/>
      <c r="H61" s="206"/>
      <c r="I61" s="1"/>
      <c r="J61" s="1"/>
      <c r="K61" s="206"/>
      <c r="L61" s="1"/>
      <c r="M61" s="1"/>
      <c r="N61" s="1"/>
      <c r="O61" s="1"/>
      <c r="P61" s="1"/>
      <c r="Q61" s="1"/>
      <c r="R61" s="1"/>
      <c r="S61" s="871"/>
      <c r="T61" s="872"/>
      <c r="U61" s="869"/>
      <c r="V61" s="870"/>
      <c r="W61" s="1"/>
      <c r="X61" s="869"/>
      <c r="Y61" s="870"/>
      <c r="Z61" s="869"/>
      <c r="AA61" s="870"/>
      <c r="AB61" s="246"/>
      <c r="AC61" s="207"/>
      <c r="AD61" s="190" t="str">
        <f t="shared" si="4"/>
        <v/>
      </c>
      <c r="AG61" s="230" t="s">
        <v>178</v>
      </c>
      <c r="AH61" s="226" t="str">
        <f>IF(F61=SUMIFS('様式1-3'!$AD:$AD,'様式1-3'!$Z:$Z,AH$50,'様式1-3'!$AA:$AA,$AG61,'様式1-3'!$AC:$AC,"元請"),"OK","不一致")</f>
        <v>OK</v>
      </c>
      <c r="AI61" s="198"/>
      <c r="AJ61" s="226" t="str">
        <f>IF(H61=SUMIFS('様式1-3'!$AD:$AD,'様式1-3'!$Z:$Z,AJ$50,'様式1-3'!$AA:$AA,$AG61,'様式1-3'!$AC:$AC,"元請"),"OK","不一致")</f>
        <v>OK</v>
      </c>
      <c r="AK61" s="198"/>
      <c r="AL61" s="198"/>
      <c r="AM61" s="226" t="str">
        <f>IF(K61=SUMIFS('様式1-3'!$AD:$AD,'様式1-3'!$Z:$Z,AM$50,'様式1-3'!$AA:$AA,$AG61,'様式1-3'!$AC:$AC,"元請"),"OK","不一致")</f>
        <v>OK</v>
      </c>
      <c r="AN61" s="198"/>
      <c r="AO61" s="198"/>
      <c r="AP61" s="198"/>
      <c r="AQ61" s="198"/>
      <c r="AR61" s="198"/>
      <c r="AS61" s="198"/>
      <c r="AT61" s="198"/>
      <c r="AU61" s="227" t="str">
        <f>IF(S61=SUMIFS('様式1-3'!$AD:$AD,'様式1-3'!$Z:$Z,AU$50,'様式1-3'!$AA:$AA,$AG61,'様式1-3'!$AC:$AC,"元請"),"OK","不一致")</f>
        <v>OK</v>
      </c>
      <c r="AV61" s="198"/>
      <c r="AW61" s="198"/>
      <c r="AX61" s="198"/>
      <c r="AY61" s="198"/>
      <c r="AZ61" s="198"/>
      <c r="BA61" s="231" t="str">
        <f>IF(AC61=SUMIFS('様式1-3'!$AD:$AD,'様式1-3'!$Z:$Z,BA$50,'様式1-3'!$AA:$AA,$AG61,'様式1-3'!$AC:$AC,"元請"),"","入力有")</f>
        <v/>
      </c>
      <c r="BB61" s="232">
        <f t="shared" si="5"/>
        <v>0</v>
      </c>
    </row>
    <row r="62" spans="2:54" ht="24" customHeight="1" x14ac:dyDescent="0.15">
      <c r="B62" s="846" t="s">
        <v>179</v>
      </c>
      <c r="C62" s="847"/>
      <c r="D62" s="847"/>
      <c r="E62" s="848"/>
      <c r="F62" s="206"/>
      <c r="G62" s="1"/>
      <c r="H62" s="206"/>
      <c r="I62" s="1"/>
      <c r="J62" s="1"/>
      <c r="K62" s="1"/>
      <c r="L62" s="1"/>
      <c r="M62" s="1"/>
      <c r="N62" s="1"/>
      <c r="O62" s="1"/>
      <c r="P62" s="1"/>
      <c r="Q62" s="1"/>
      <c r="R62" s="1"/>
      <c r="S62" s="869"/>
      <c r="T62" s="870"/>
      <c r="U62" s="869"/>
      <c r="V62" s="870"/>
      <c r="W62" s="1"/>
      <c r="X62" s="869"/>
      <c r="Y62" s="870"/>
      <c r="Z62" s="869"/>
      <c r="AA62" s="870"/>
      <c r="AB62" s="246"/>
      <c r="AC62" s="207"/>
      <c r="AD62" s="190" t="str">
        <f t="shared" si="4"/>
        <v/>
      </c>
      <c r="AG62" s="230" t="s">
        <v>179</v>
      </c>
      <c r="AH62" s="226" t="str">
        <f>IF(F62=SUMIFS('様式1-3'!$AD:$AD,'様式1-3'!$Z:$Z,AH$50,'様式1-3'!$AA:$AA,$AG62,'様式1-3'!$AC:$AC,"元請"),"OK","不一致")</f>
        <v>OK</v>
      </c>
      <c r="AI62" s="198"/>
      <c r="AJ62" s="226" t="str">
        <f>IF(H62=SUMIFS('様式1-3'!$AD:$AD,'様式1-3'!$Z:$Z,AJ$50,'様式1-3'!$AA:$AA,$AG62,'様式1-3'!$AC:$AC,"元請"),"OK","不一致")</f>
        <v>OK</v>
      </c>
      <c r="AK62" s="198"/>
      <c r="AL62" s="198"/>
      <c r="AM62" s="198"/>
      <c r="AN62" s="198"/>
      <c r="AO62" s="198"/>
      <c r="AP62" s="198"/>
      <c r="AQ62" s="198"/>
      <c r="AR62" s="198"/>
      <c r="AS62" s="198"/>
      <c r="AT62" s="198"/>
      <c r="AU62" s="198"/>
      <c r="AV62" s="198"/>
      <c r="AW62" s="198"/>
      <c r="AX62" s="198"/>
      <c r="AY62" s="198"/>
      <c r="AZ62" s="198"/>
      <c r="BA62" s="231" t="str">
        <f>IF(AC62=SUMIFS('様式1-3'!$AD:$AD,'様式1-3'!$Z:$Z,BA$50,'様式1-3'!$AA:$AA,$AG62,'様式1-3'!$AC:$AC,"元請"),"","入力有")</f>
        <v/>
      </c>
      <c r="BB62" s="232">
        <f t="shared" si="5"/>
        <v>0</v>
      </c>
    </row>
    <row r="63" spans="2:54" ht="24" customHeight="1" x14ac:dyDescent="0.15">
      <c r="B63" s="846" t="s">
        <v>180</v>
      </c>
      <c r="C63" s="847"/>
      <c r="D63" s="847"/>
      <c r="E63" s="848"/>
      <c r="F63" s="1"/>
      <c r="G63" s="206"/>
      <c r="H63" s="1"/>
      <c r="I63" s="1"/>
      <c r="J63" s="1"/>
      <c r="K63" s="1"/>
      <c r="L63" s="1"/>
      <c r="M63" s="1"/>
      <c r="N63" s="1"/>
      <c r="O63" s="1"/>
      <c r="P63" s="1"/>
      <c r="Q63" s="1"/>
      <c r="R63" s="1"/>
      <c r="S63" s="869"/>
      <c r="T63" s="870"/>
      <c r="U63" s="869"/>
      <c r="V63" s="870"/>
      <c r="W63" s="1"/>
      <c r="X63" s="869"/>
      <c r="Y63" s="870"/>
      <c r="Z63" s="869"/>
      <c r="AA63" s="870"/>
      <c r="AB63" s="246"/>
      <c r="AC63" s="207"/>
      <c r="AD63" s="190" t="str">
        <f t="shared" si="4"/>
        <v/>
      </c>
      <c r="AG63" s="230" t="s">
        <v>180</v>
      </c>
      <c r="AH63" s="198"/>
      <c r="AI63" s="226" t="str">
        <f>IF(G63=SUMIFS('様式1-3'!$AD:$AD,'様式1-3'!$Z:$Z,AI$50,'様式1-3'!$AA:$AA,$AG63,'様式1-3'!$AC:$AC,"元請"),"OK","不一致")</f>
        <v>OK</v>
      </c>
      <c r="AJ63" s="198"/>
      <c r="AK63" s="198"/>
      <c r="AL63" s="198"/>
      <c r="AM63" s="198"/>
      <c r="AN63" s="198"/>
      <c r="AO63" s="198"/>
      <c r="AP63" s="198"/>
      <c r="AQ63" s="198"/>
      <c r="AR63" s="198"/>
      <c r="AS63" s="198"/>
      <c r="AT63" s="198"/>
      <c r="AU63" s="198"/>
      <c r="AV63" s="198"/>
      <c r="AW63" s="198"/>
      <c r="AX63" s="198"/>
      <c r="AY63" s="198"/>
      <c r="AZ63" s="198"/>
      <c r="BA63" s="231" t="str">
        <f>IF(AC63=SUMIFS('様式1-3'!$AD:$AD,'様式1-3'!$Z:$Z,BA$50,'様式1-3'!$AA:$AA,$AG63,'様式1-3'!$AC:$AC,"元請"),"","入力有")</f>
        <v/>
      </c>
      <c r="BB63" s="232">
        <f t="shared" si="5"/>
        <v>0</v>
      </c>
    </row>
    <row r="64" spans="2:54" ht="24" customHeight="1" x14ac:dyDescent="0.15">
      <c r="B64" s="846" t="s">
        <v>181</v>
      </c>
      <c r="C64" s="847"/>
      <c r="D64" s="847"/>
      <c r="E64" s="848"/>
      <c r="F64" s="1"/>
      <c r="G64" s="1"/>
      <c r="H64" s="1"/>
      <c r="I64" s="1"/>
      <c r="J64" s="1"/>
      <c r="K64" s="1"/>
      <c r="L64" s="1"/>
      <c r="M64" s="206"/>
      <c r="N64" s="1"/>
      <c r="O64" s="1"/>
      <c r="P64" s="1"/>
      <c r="Q64" s="1"/>
      <c r="R64" s="1"/>
      <c r="S64" s="869"/>
      <c r="T64" s="870"/>
      <c r="U64" s="869"/>
      <c r="V64" s="870"/>
      <c r="W64" s="1"/>
      <c r="X64" s="869"/>
      <c r="Y64" s="870"/>
      <c r="Z64" s="869"/>
      <c r="AA64" s="870"/>
      <c r="AB64" s="246"/>
      <c r="AC64" s="207"/>
      <c r="AD64" s="190" t="str">
        <f t="shared" si="4"/>
        <v/>
      </c>
      <c r="AG64" s="230" t="s">
        <v>181</v>
      </c>
      <c r="AH64" s="198"/>
      <c r="AI64" s="198"/>
      <c r="AJ64" s="198"/>
      <c r="AK64" s="198"/>
      <c r="AL64" s="198"/>
      <c r="AM64" s="198"/>
      <c r="AN64" s="198"/>
      <c r="AO64" s="226" t="str">
        <f>IF(M64=SUMIFS('様式1-3'!$AD:$AD,'様式1-3'!$Z:$Z,AO$50,'様式1-3'!$AA:$AA,$AG64,'様式1-3'!$AC:$AC,"元請"),"OK","不一致")</f>
        <v>OK</v>
      </c>
      <c r="AP64" s="198"/>
      <c r="AQ64" s="198"/>
      <c r="AR64" s="198"/>
      <c r="AS64" s="198"/>
      <c r="AT64" s="198"/>
      <c r="AU64" s="198"/>
      <c r="AV64" s="198"/>
      <c r="AW64" s="198"/>
      <c r="AX64" s="198"/>
      <c r="AY64" s="198"/>
      <c r="AZ64" s="198"/>
      <c r="BA64" s="231" t="str">
        <f>IF(AC64=SUMIFS('様式1-3'!$AD:$AD,'様式1-3'!$Z:$Z,BA$50,'様式1-3'!$AA:$AA,$AG64,'様式1-3'!$AC:$AC,"元請"),"","入力有")</f>
        <v/>
      </c>
      <c r="BB64" s="232">
        <f t="shared" ref="BB64:BB79" si="6">SUM(AH64:BA64)</f>
        <v>0</v>
      </c>
    </row>
    <row r="65" spans="2:54" ht="24" customHeight="1" x14ac:dyDescent="0.15">
      <c r="B65" s="846" t="s">
        <v>182</v>
      </c>
      <c r="C65" s="847"/>
      <c r="D65" s="847"/>
      <c r="E65" s="848"/>
      <c r="F65" s="1"/>
      <c r="G65" s="1"/>
      <c r="H65" s="206"/>
      <c r="I65" s="1"/>
      <c r="J65" s="1"/>
      <c r="K65" s="1"/>
      <c r="L65" s="1"/>
      <c r="M65" s="1"/>
      <c r="N65" s="1"/>
      <c r="O65" s="1"/>
      <c r="P65" s="1"/>
      <c r="Q65" s="1"/>
      <c r="R65" s="1"/>
      <c r="S65" s="869"/>
      <c r="T65" s="870"/>
      <c r="U65" s="869"/>
      <c r="V65" s="870"/>
      <c r="W65" s="1"/>
      <c r="X65" s="869"/>
      <c r="Y65" s="870"/>
      <c r="Z65" s="869"/>
      <c r="AA65" s="870"/>
      <c r="AB65" s="246"/>
      <c r="AC65" s="207"/>
      <c r="AD65" s="190" t="str">
        <f t="shared" si="4"/>
        <v/>
      </c>
      <c r="AG65" s="230" t="s">
        <v>182</v>
      </c>
      <c r="AH65" s="198"/>
      <c r="AI65" s="198"/>
      <c r="AJ65" s="226" t="str">
        <f>IF(H65=SUMIFS('様式1-3'!$AD:$AD,'様式1-3'!$Z:$Z,AJ$50,'様式1-3'!$AA:$AA,$AG65,'様式1-3'!$AC:$AC,"元請"),"OK","不一致")</f>
        <v>OK</v>
      </c>
      <c r="AK65" s="198"/>
      <c r="AL65" s="198"/>
      <c r="AM65" s="198"/>
      <c r="AN65" s="198"/>
      <c r="AO65" s="198"/>
      <c r="AP65" s="198"/>
      <c r="AQ65" s="198"/>
      <c r="AR65" s="198"/>
      <c r="AS65" s="198"/>
      <c r="AT65" s="198"/>
      <c r="AU65" s="198"/>
      <c r="AV65" s="198"/>
      <c r="AW65" s="198"/>
      <c r="AX65" s="198"/>
      <c r="AY65" s="198"/>
      <c r="AZ65" s="198"/>
      <c r="BA65" s="231" t="str">
        <f>IF(AC65=SUMIFS('様式1-3'!$AD:$AD,'様式1-3'!$Z:$Z,BA$50,'様式1-3'!$AA:$AA,$AG65,'様式1-3'!$AC:$AC,"元請"),"","入力有")</f>
        <v/>
      </c>
      <c r="BB65" s="232">
        <f t="shared" si="6"/>
        <v>0</v>
      </c>
    </row>
    <row r="66" spans="2:54" ht="24" customHeight="1" x14ac:dyDescent="0.15">
      <c r="B66" s="846" t="s">
        <v>183</v>
      </c>
      <c r="C66" s="847"/>
      <c r="D66" s="847"/>
      <c r="E66" s="848"/>
      <c r="F66" s="1"/>
      <c r="G66" s="1"/>
      <c r="H66" s="206"/>
      <c r="I66" s="1"/>
      <c r="J66" s="1"/>
      <c r="K66" s="1"/>
      <c r="L66" s="1"/>
      <c r="M66" s="1"/>
      <c r="N66" s="1"/>
      <c r="O66" s="1"/>
      <c r="P66" s="1"/>
      <c r="Q66" s="1"/>
      <c r="R66" s="1"/>
      <c r="S66" s="869"/>
      <c r="T66" s="870"/>
      <c r="U66" s="869"/>
      <c r="V66" s="870"/>
      <c r="W66" s="1"/>
      <c r="X66" s="869"/>
      <c r="Y66" s="870"/>
      <c r="Z66" s="869"/>
      <c r="AA66" s="870"/>
      <c r="AB66" s="246"/>
      <c r="AC66" s="207"/>
      <c r="AD66" s="190" t="str">
        <f t="shared" si="4"/>
        <v/>
      </c>
      <c r="AG66" s="230" t="s">
        <v>183</v>
      </c>
      <c r="AH66" s="198"/>
      <c r="AI66" s="198"/>
      <c r="AJ66" s="226" t="str">
        <f>IF(H66=SUMIFS('様式1-3'!$AD:$AD,'様式1-3'!$Z:$Z,AJ$50,'様式1-3'!$AA:$AA,$AG66,'様式1-3'!$AC:$AC,"元請"),"OK","不一致")</f>
        <v>OK</v>
      </c>
      <c r="AK66" s="198"/>
      <c r="AL66" s="198"/>
      <c r="AM66" s="198"/>
      <c r="AN66" s="198"/>
      <c r="AO66" s="198"/>
      <c r="AP66" s="198"/>
      <c r="AQ66" s="198"/>
      <c r="AR66" s="198"/>
      <c r="AS66" s="198"/>
      <c r="AT66" s="198"/>
      <c r="AU66" s="198"/>
      <c r="AV66" s="198"/>
      <c r="AW66" s="198"/>
      <c r="AX66" s="198"/>
      <c r="AY66" s="198"/>
      <c r="AZ66" s="198"/>
      <c r="BA66" s="231" t="str">
        <f>IF(AC66=SUMIFS('様式1-3'!$AD:$AD,'様式1-3'!$Z:$Z,BA$50,'様式1-3'!$AA:$AA,$AG66,'様式1-3'!$AC:$AC,"元請"),"","入力有")</f>
        <v/>
      </c>
      <c r="BB66" s="232">
        <f t="shared" si="6"/>
        <v>0</v>
      </c>
    </row>
    <row r="67" spans="2:54" ht="24" customHeight="1" x14ac:dyDescent="0.15">
      <c r="B67" s="846" t="s">
        <v>140</v>
      </c>
      <c r="C67" s="847"/>
      <c r="D67" s="847"/>
      <c r="E67" s="848"/>
      <c r="F67" s="1"/>
      <c r="G67" s="1"/>
      <c r="H67" s="2"/>
      <c r="I67" s="1"/>
      <c r="J67" s="1"/>
      <c r="K67" s="1"/>
      <c r="L67" s="1"/>
      <c r="M67" s="1"/>
      <c r="N67" s="206"/>
      <c r="O67" s="1"/>
      <c r="P67" s="1"/>
      <c r="Q67" s="1"/>
      <c r="R67" s="1"/>
      <c r="S67" s="869"/>
      <c r="T67" s="870"/>
      <c r="U67" s="869"/>
      <c r="V67" s="870"/>
      <c r="W67" s="1"/>
      <c r="X67" s="869"/>
      <c r="Y67" s="870"/>
      <c r="Z67" s="869"/>
      <c r="AA67" s="870"/>
      <c r="AB67" s="246"/>
      <c r="AC67" s="207"/>
      <c r="AD67" s="190" t="str">
        <f t="shared" si="4"/>
        <v/>
      </c>
      <c r="AG67" s="230" t="s">
        <v>140</v>
      </c>
      <c r="AH67" s="198"/>
      <c r="AI67" s="198"/>
      <c r="AJ67" s="198"/>
      <c r="AK67" s="198"/>
      <c r="AL67" s="198"/>
      <c r="AM67" s="198"/>
      <c r="AN67" s="198"/>
      <c r="AO67" s="198"/>
      <c r="AP67" s="226" t="str">
        <f>IF(N67=SUMIFS('様式1-3'!$AD:$AD,'様式1-3'!$Z:$Z,AP$50,'様式1-3'!$AA:$AA,$AG67,'様式1-3'!$AC:$AC,"元請"),"OK","不一致")</f>
        <v>OK</v>
      </c>
      <c r="AQ67" s="198"/>
      <c r="AR67" s="198"/>
      <c r="AS67" s="198"/>
      <c r="AT67" s="198"/>
      <c r="AU67" s="198"/>
      <c r="AV67" s="198"/>
      <c r="AW67" s="198"/>
      <c r="AX67" s="198"/>
      <c r="AY67" s="198"/>
      <c r="AZ67" s="198"/>
      <c r="BA67" s="231" t="str">
        <f>IF(AC67=SUMIFS('様式1-3'!$AD:$AD,'様式1-3'!$Z:$Z,BA$50,'様式1-3'!$AA:$AA,$AG67,'様式1-3'!$AC:$AC,"元請"),"","入力有")</f>
        <v/>
      </c>
      <c r="BB67" s="232">
        <f t="shared" si="6"/>
        <v>0</v>
      </c>
    </row>
    <row r="68" spans="2:54" ht="24" customHeight="1" x14ac:dyDescent="0.15">
      <c r="B68" s="846" t="s">
        <v>184</v>
      </c>
      <c r="C68" s="847"/>
      <c r="D68" s="847"/>
      <c r="E68" s="848"/>
      <c r="F68" s="1"/>
      <c r="G68" s="1"/>
      <c r="H68" s="206"/>
      <c r="I68" s="1"/>
      <c r="J68" s="1"/>
      <c r="K68" s="1"/>
      <c r="L68" s="1"/>
      <c r="M68" s="1"/>
      <c r="N68" s="1"/>
      <c r="O68" s="206"/>
      <c r="P68" s="1"/>
      <c r="Q68" s="1"/>
      <c r="R68" s="1"/>
      <c r="S68" s="869"/>
      <c r="T68" s="870"/>
      <c r="U68" s="869"/>
      <c r="V68" s="870"/>
      <c r="W68" s="1"/>
      <c r="X68" s="869"/>
      <c r="Y68" s="870"/>
      <c r="Z68" s="869"/>
      <c r="AA68" s="870"/>
      <c r="AB68" s="246"/>
      <c r="AC68" s="207"/>
      <c r="AD68" s="190" t="str">
        <f t="shared" si="4"/>
        <v/>
      </c>
      <c r="AG68" s="230" t="s">
        <v>184</v>
      </c>
      <c r="AH68" s="198"/>
      <c r="AI68" s="198"/>
      <c r="AJ68" s="226" t="str">
        <f>IF(H68=SUMIFS('様式1-3'!$AD:$AD,'様式1-3'!$Z:$Z,AJ$50,'様式1-3'!$AA:$AA,$AG68,'様式1-3'!$AC:$AC,"元請"),"OK","不一致")</f>
        <v>OK</v>
      </c>
      <c r="AK68" s="198"/>
      <c r="AL68" s="198"/>
      <c r="AM68" s="198"/>
      <c r="AN68" s="198"/>
      <c r="AO68" s="198"/>
      <c r="AP68" s="198"/>
      <c r="AQ68" s="226" t="str">
        <f>IF(O68=SUMIFS('様式1-3'!$AD:$AD,'様式1-3'!$Z:$Z,AQ$50,'様式1-3'!$AA:$AA,$AG68,'様式1-3'!$AC:$AC,"元請"),"OK","不一致")</f>
        <v>OK</v>
      </c>
      <c r="AR68" s="198"/>
      <c r="AS68" s="198"/>
      <c r="AT68" s="198"/>
      <c r="AU68" s="198"/>
      <c r="AV68" s="198"/>
      <c r="AW68" s="198"/>
      <c r="AX68" s="198"/>
      <c r="AY68" s="198"/>
      <c r="AZ68" s="198"/>
      <c r="BA68" s="231" t="str">
        <f>IF(AC68=SUMIFS('様式1-3'!$AD:$AD,'様式1-3'!$Z:$Z,BA$50,'様式1-3'!$AA:$AA,$AG68,'様式1-3'!$AC:$AC,"元請"),"","入力有")</f>
        <v/>
      </c>
      <c r="BB68" s="232">
        <f t="shared" si="6"/>
        <v>0</v>
      </c>
    </row>
    <row r="69" spans="2:54" ht="24" customHeight="1" x14ac:dyDescent="0.15">
      <c r="B69" s="846" t="s">
        <v>185</v>
      </c>
      <c r="C69" s="847"/>
      <c r="D69" s="847"/>
      <c r="E69" s="848"/>
      <c r="F69" s="1"/>
      <c r="G69" s="1"/>
      <c r="H69" s="206"/>
      <c r="I69" s="1"/>
      <c r="J69" s="1"/>
      <c r="K69" s="1"/>
      <c r="L69" s="1"/>
      <c r="M69" s="1"/>
      <c r="N69" s="1"/>
      <c r="O69" s="1"/>
      <c r="P69" s="1"/>
      <c r="Q69" s="1"/>
      <c r="R69" s="1"/>
      <c r="S69" s="869"/>
      <c r="T69" s="870"/>
      <c r="U69" s="869"/>
      <c r="V69" s="870"/>
      <c r="W69" s="1"/>
      <c r="X69" s="869"/>
      <c r="Y69" s="870"/>
      <c r="Z69" s="869"/>
      <c r="AA69" s="870"/>
      <c r="AB69" s="246"/>
      <c r="AC69" s="207"/>
      <c r="AD69" s="190" t="str">
        <f t="shared" si="4"/>
        <v/>
      </c>
      <c r="AG69" s="230" t="s">
        <v>185</v>
      </c>
      <c r="AH69" s="198"/>
      <c r="AI69" s="198"/>
      <c r="AJ69" s="226" t="str">
        <f>IF(H69=SUMIFS('様式1-3'!$AD:$AD,'様式1-3'!$Z:$Z,AJ$50,'様式1-3'!$AA:$AA,$AG69,'様式1-3'!$AC:$AC,"元請"),"OK","不一致")</f>
        <v>OK</v>
      </c>
      <c r="AK69" s="198"/>
      <c r="AL69" s="198"/>
      <c r="AM69" s="198"/>
      <c r="AN69" s="198"/>
      <c r="AO69" s="198"/>
      <c r="AP69" s="198"/>
      <c r="AQ69" s="198"/>
      <c r="AR69" s="198"/>
      <c r="AS69" s="198"/>
      <c r="AT69" s="198"/>
      <c r="AU69" s="198"/>
      <c r="AV69" s="198"/>
      <c r="AW69" s="198"/>
      <c r="AX69" s="198"/>
      <c r="AY69" s="198"/>
      <c r="AZ69" s="198"/>
      <c r="BA69" s="231" t="str">
        <f>IF(AC69=SUMIFS('様式1-3'!$AD:$AD,'様式1-3'!$Z:$Z,BA$50,'様式1-3'!$AA:$AA,$AG69,'様式1-3'!$AC:$AC,"元請"),"","入力有")</f>
        <v/>
      </c>
      <c r="BB69" s="232">
        <f t="shared" si="6"/>
        <v>0</v>
      </c>
    </row>
    <row r="70" spans="2:54" ht="24" customHeight="1" x14ac:dyDescent="0.15">
      <c r="B70" s="846" t="s">
        <v>186</v>
      </c>
      <c r="C70" s="847"/>
      <c r="D70" s="847"/>
      <c r="E70" s="848"/>
      <c r="F70" s="1"/>
      <c r="G70" s="1"/>
      <c r="H70" s="1"/>
      <c r="I70" s="1"/>
      <c r="J70" s="1"/>
      <c r="K70" s="1"/>
      <c r="L70" s="1"/>
      <c r="M70" s="1"/>
      <c r="N70" s="1"/>
      <c r="O70" s="1"/>
      <c r="P70" s="1"/>
      <c r="Q70" s="1"/>
      <c r="R70" s="1"/>
      <c r="S70" s="871"/>
      <c r="T70" s="872"/>
      <c r="U70" s="869"/>
      <c r="V70" s="870"/>
      <c r="W70" s="1"/>
      <c r="X70" s="869"/>
      <c r="Y70" s="870"/>
      <c r="Z70" s="869"/>
      <c r="AA70" s="870"/>
      <c r="AB70" s="246"/>
      <c r="AC70" s="207"/>
      <c r="AD70" s="190" t="str">
        <f t="shared" si="4"/>
        <v/>
      </c>
      <c r="AG70" s="230" t="s">
        <v>186</v>
      </c>
      <c r="AH70" s="198"/>
      <c r="AI70" s="198"/>
      <c r="AJ70" s="198"/>
      <c r="AK70" s="198"/>
      <c r="AL70" s="198"/>
      <c r="AM70" s="198"/>
      <c r="AN70" s="198"/>
      <c r="AO70" s="198"/>
      <c r="AP70" s="198"/>
      <c r="AQ70" s="198"/>
      <c r="AR70" s="198"/>
      <c r="AS70" s="198"/>
      <c r="AT70" s="198"/>
      <c r="AU70" s="227" t="str">
        <f>IF(S70=SUMIFS('様式1-3'!$AD:$AD,'様式1-3'!$Z:$Z,AU$50,'様式1-3'!$AA:$AA,$AG70,'様式1-3'!$AC:$AC,"元請"),"OK","不一致")</f>
        <v>OK</v>
      </c>
      <c r="AV70" s="198"/>
      <c r="AW70" s="198"/>
      <c r="AX70" s="198"/>
      <c r="AY70" s="198"/>
      <c r="AZ70" s="198"/>
      <c r="BA70" s="231" t="str">
        <f>IF(AC70=SUMIFS('様式1-3'!$AD:$AD,'様式1-3'!$Z:$Z,BA$50,'様式1-3'!$AA:$AA,$AG70,'様式1-3'!$AC:$AC,"元請"),"","入力有")</f>
        <v/>
      </c>
      <c r="BB70" s="232">
        <f t="shared" si="6"/>
        <v>0</v>
      </c>
    </row>
    <row r="71" spans="2:54" ht="24" customHeight="1" x14ac:dyDescent="0.15">
      <c r="B71" s="846" t="s">
        <v>187</v>
      </c>
      <c r="C71" s="847"/>
      <c r="D71" s="847"/>
      <c r="E71" s="848"/>
      <c r="F71" s="1"/>
      <c r="G71" s="1"/>
      <c r="H71" s="1"/>
      <c r="I71" s="1"/>
      <c r="J71" s="206"/>
      <c r="K71" s="1"/>
      <c r="L71" s="1"/>
      <c r="M71" s="1"/>
      <c r="N71" s="1"/>
      <c r="O71" s="1"/>
      <c r="P71" s="1"/>
      <c r="Q71" s="1"/>
      <c r="R71" s="1"/>
      <c r="S71" s="869"/>
      <c r="T71" s="870"/>
      <c r="U71" s="869"/>
      <c r="V71" s="870"/>
      <c r="W71" s="1"/>
      <c r="X71" s="869"/>
      <c r="Y71" s="870"/>
      <c r="Z71" s="869"/>
      <c r="AA71" s="870"/>
      <c r="AB71" s="246"/>
      <c r="AC71" s="207"/>
      <c r="AD71" s="190" t="str">
        <f t="shared" si="4"/>
        <v/>
      </c>
      <c r="AG71" s="230" t="s">
        <v>187</v>
      </c>
      <c r="AH71" s="198"/>
      <c r="AI71" s="198"/>
      <c r="AJ71" s="198"/>
      <c r="AK71" s="198"/>
      <c r="AL71" s="226" t="str">
        <f>IF(J71=SUMIFS('様式1-3'!$AD:$AD,'様式1-3'!$Z:$Z,AL$50,'様式1-3'!$AA:$AA,$AG71,'様式1-3'!$AC:$AC,"元請"),"OK","不一致")</f>
        <v>OK</v>
      </c>
      <c r="AM71" s="198"/>
      <c r="AN71" s="198"/>
      <c r="AO71" s="198"/>
      <c r="AP71" s="198"/>
      <c r="AQ71" s="198"/>
      <c r="AR71" s="198"/>
      <c r="AS71" s="198"/>
      <c r="AT71" s="198"/>
      <c r="AU71" s="198"/>
      <c r="AV71" s="198"/>
      <c r="AW71" s="198"/>
      <c r="AX71" s="198"/>
      <c r="AY71" s="198"/>
      <c r="AZ71" s="198"/>
      <c r="BA71" s="231" t="str">
        <f>IF(AC71=SUMIFS('様式1-3'!$AD:$AD,'様式1-3'!$Z:$Z,BA$50,'様式1-3'!$AA:$AA,$AG71,'様式1-3'!$AC:$AC,"元請"),"","入力有")</f>
        <v/>
      </c>
      <c r="BB71" s="232">
        <f t="shared" si="6"/>
        <v>0</v>
      </c>
    </row>
    <row r="72" spans="2:54" ht="24" customHeight="1" x14ac:dyDescent="0.15">
      <c r="B72" s="846" t="s">
        <v>188</v>
      </c>
      <c r="C72" s="847"/>
      <c r="D72" s="847"/>
      <c r="E72" s="848"/>
      <c r="F72" s="1"/>
      <c r="G72" s="1"/>
      <c r="H72" s="1"/>
      <c r="I72" s="1"/>
      <c r="J72" s="1"/>
      <c r="K72" s="1"/>
      <c r="L72" s="1"/>
      <c r="M72" s="1"/>
      <c r="N72" s="1"/>
      <c r="O72" s="1"/>
      <c r="P72" s="1"/>
      <c r="Q72" s="1"/>
      <c r="R72" s="1"/>
      <c r="S72" s="869"/>
      <c r="T72" s="870"/>
      <c r="U72" s="871"/>
      <c r="V72" s="872"/>
      <c r="W72" s="1"/>
      <c r="X72" s="869"/>
      <c r="Y72" s="870"/>
      <c r="Z72" s="869"/>
      <c r="AA72" s="870"/>
      <c r="AB72" s="246"/>
      <c r="AC72" s="207"/>
      <c r="AD72" s="190" t="str">
        <f t="shared" si="4"/>
        <v/>
      </c>
      <c r="AG72" s="230" t="s">
        <v>188</v>
      </c>
      <c r="AH72" s="198"/>
      <c r="AI72" s="198"/>
      <c r="AJ72" s="198"/>
      <c r="AK72" s="198"/>
      <c r="AL72" s="198"/>
      <c r="AM72" s="198"/>
      <c r="AN72" s="198"/>
      <c r="AO72" s="198"/>
      <c r="AP72" s="198"/>
      <c r="AQ72" s="198"/>
      <c r="AR72" s="198"/>
      <c r="AS72" s="198"/>
      <c r="AT72" s="198"/>
      <c r="AU72" s="198"/>
      <c r="AV72" s="227" t="str">
        <f>IF(U72=SUMIFS('様式1-3'!$AD:$AD,'様式1-3'!$Z:$Z,AV$50,'様式1-3'!$AA:$AA,$AG72,'様式1-3'!$AC:$AC,"元請"),"OK","不一致")</f>
        <v>OK</v>
      </c>
      <c r="AW72" s="198"/>
      <c r="AX72" s="198"/>
      <c r="AY72" s="198"/>
      <c r="AZ72" s="198"/>
      <c r="BA72" s="231" t="str">
        <f>IF(AC72=SUMIFS('様式1-3'!$AD:$AD,'様式1-3'!$Z:$Z,BA$50,'様式1-3'!$AA:$AA,$AG72,'様式1-3'!$AC:$AC,"元請"),"","入力有")</f>
        <v/>
      </c>
      <c r="BB72" s="232">
        <f t="shared" si="6"/>
        <v>0</v>
      </c>
    </row>
    <row r="73" spans="2:54" ht="24" customHeight="1" x14ac:dyDescent="0.15">
      <c r="B73" s="846" t="s">
        <v>189</v>
      </c>
      <c r="C73" s="847"/>
      <c r="D73" s="847"/>
      <c r="E73" s="848"/>
      <c r="F73" s="1"/>
      <c r="G73" s="1"/>
      <c r="H73" s="1"/>
      <c r="I73" s="1"/>
      <c r="J73" s="1"/>
      <c r="K73" s="1"/>
      <c r="L73" s="1"/>
      <c r="M73" s="1"/>
      <c r="N73" s="1"/>
      <c r="O73" s="1"/>
      <c r="P73" s="1"/>
      <c r="Q73" s="1"/>
      <c r="R73" s="1"/>
      <c r="S73" s="869"/>
      <c r="T73" s="870"/>
      <c r="U73" s="869"/>
      <c r="V73" s="870"/>
      <c r="W73" s="205"/>
      <c r="X73" s="869"/>
      <c r="Y73" s="870"/>
      <c r="Z73" s="869"/>
      <c r="AA73" s="870"/>
      <c r="AB73" s="246"/>
      <c r="AC73" s="207"/>
      <c r="AD73" s="190" t="str">
        <f t="shared" si="4"/>
        <v/>
      </c>
      <c r="AG73" s="230" t="s">
        <v>189</v>
      </c>
      <c r="AH73" s="198"/>
      <c r="AI73" s="198"/>
      <c r="AJ73" s="198"/>
      <c r="AK73" s="198"/>
      <c r="AL73" s="198"/>
      <c r="AM73" s="198"/>
      <c r="AN73" s="198"/>
      <c r="AO73" s="198"/>
      <c r="AP73" s="198"/>
      <c r="AQ73" s="198"/>
      <c r="AR73" s="198"/>
      <c r="AS73" s="198"/>
      <c r="AT73" s="198"/>
      <c r="AU73" s="198"/>
      <c r="AV73" s="198"/>
      <c r="AW73" s="226" t="str">
        <f>IF(W73=SUMIFS('様式1-3'!$AD:$AD,'様式1-3'!$Z:$Z,AW$50,'様式1-3'!$AA:$AA,$AG73,'様式1-3'!$AC:$AC,"元請"),"OK","不一致")</f>
        <v>OK</v>
      </c>
      <c r="AX73" s="198"/>
      <c r="AY73" s="198"/>
      <c r="AZ73" s="198"/>
      <c r="BA73" s="231" t="str">
        <f>IF(AC73=SUMIFS('様式1-3'!$AD:$AD,'様式1-3'!$Z:$Z,BA$50,'様式1-3'!$AA:$AA,$AG73,'様式1-3'!$AC:$AC,"元請"),"","入力有")</f>
        <v/>
      </c>
      <c r="BB73" s="232">
        <f t="shared" si="6"/>
        <v>0</v>
      </c>
    </row>
    <row r="74" spans="2:54" ht="24" customHeight="1" x14ac:dyDescent="0.15">
      <c r="B74" s="846" t="s">
        <v>190</v>
      </c>
      <c r="C74" s="847"/>
      <c r="D74" s="847"/>
      <c r="E74" s="848"/>
      <c r="F74" s="1"/>
      <c r="G74" s="1"/>
      <c r="H74" s="1"/>
      <c r="I74" s="1"/>
      <c r="J74" s="1"/>
      <c r="K74" s="1"/>
      <c r="L74" s="1"/>
      <c r="M74" s="1"/>
      <c r="N74" s="1"/>
      <c r="O74" s="1"/>
      <c r="P74" s="1"/>
      <c r="Q74" s="1"/>
      <c r="R74" s="205"/>
      <c r="S74" s="869"/>
      <c r="T74" s="870"/>
      <c r="U74" s="869"/>
      <c r="V74" s="870"/>
      <c r="W74" s="1"/>
      <c r="X74" s="871"/>
      <c r="Y74" s="872"/>
      <c r="Z74" s="869"/>
      <c r="AA74" s="870"/>
      <c r="AB74" s="246"/>
      <c r="AC74" s="207"/>
      <c r="AD74" s="190" t="str">
        <f t="shared" si="4"/>
        <v/>
      </c>
      <c r="AG74" s="230" t="s">
        <v>190</v>
      </c>
      <c r="AH74" s="198"/>
      <c r="AI74" s="198"/>
      <c r="AJ74" s="198"/>
      <c r="AK74" s="198"/>
      <c r="AL74" s="198"/>
      <c r="AM74" s="198"/>
      <c r="AN74" s="198"/>
      <c r="AO74" s="198"/>
      <c r="AP74" s="198"/>
      <c r="AQ74" s="198"/>
      <c r="AR74" s="198"/>
      <c r="AS74" s="198"/>
      <c r="AT74" s="226" t="str">
        <f>IF(R74=SUMIFS('様式1-3'!$AD:$AD,'様式1-3'!$Z:$Z,AT$50,'様式1-3'!$AA:$AA,$AG74,'様式1-3'!$AC:$AC,"元請"),"OK","不一致")</f>
        <v>OK</v>
      </c>
      <c r="AU74" s="198"/>
      <c r="AV74" s="198"/>
      <c r="AW74" s="198"/>
      <c r="AX74" s="227" t="str">
        <f>IF(X74=SUMIFS('様式1-3'!$AD:$AD,'様式1-3'!$Z:$Z,AX$50,'様式1-3'!$AA:$AA,$AG74,'様式1-3'!$AC:$AC,"元請"),"OK","不一致")</f>
        <v>OK</v>
      </c>
      <c r="AY74" s="198"/>
      <c r="AZ74" s="198"/>
      <c r="BA74" s="231" t="str">
        <f>IF(AC74=SUMIFS('様式1-3'!$AD:$AD,'様式1-3'!$Z:$Z,BA$50,'様式1-3'!$AA:$AA,$AG74,'様式1-3'!$AC:$AC,"元請"),"","入力有")</f>
        <v/>
      </c>
      <c r="BB74" s="232">
        <f t="shared" si="6"/>
        <v>0</v>
      </c>
    </row>
    <row r="75" spans="2:54" ht="24" customHeight="1" x14ac:dyDescent="0.15">
      <c r="B75" s="846" t="s">
        <v>191</v>
      </c>
      <c r="C75" s="847"/>
      <c r="D75" s="847"/>
      <c r="E75" s="848"/>
      <c r="F75" s="1"/>
      <c r="G75" s="1"/>
      <c r="H75" s="206"/>
      <c r="I75" s="1"/>
      <c r="J75" s="1"/>
      <c r="K75" s="1"/>
      <c r="L75" s="1"/>
      <c r="M75" s="1"/>
      <c r="N75" s="1"/>
      <c r="O75" s="1"/>
      <c r="P75" s="1"/>
      <c r="Q75" s="1"/>
      <c r="R75" s="1"/>
      <c r="S75" s="869"/>
      <c r="T75" s="870"/>
      <c r="U75" s="869"/>
      <c r="V75" s="870"/>
      <c r="W75" s="1"/>
      <c r="X75" s="869"/>
      <c r="Y75" s="870"/>
      <c r="Z75" s="869"/>
      <c r="AA75" s="870"/>
      <c r="AB75" s="246"/>
      <c r="AC75" s="207"/>
      <c r="AD75" s="190" t="str">
        <f t="shared" si="4"/>
        <v/>
      </c>
      <c r="AG75" s="230" t="s">
        <v>191</v>
      </c>
      <c r="AH75" s="198"/>
      <c r="AI75" s="198"/>
      <c r="AJ75" s="226" t="str">
        <f>IF(H75=SUMIFS('様式1-3'!$AD:$AD,'様式1-3'!$Z:$Z,AJ$50,'様式1-3'!$AA:$AA,$AG75,'様式1-3'!$AC:$AC,"元請"),"OK","不一致")</f>
        <v>OK</v>
      </c>
      <c r="AK75" s="198"/>
      <c r="AL75" s="198"/>
      <c r="AM75" s="198"/>
      <c r="AN75" s="198"/>
      <c r="AO75" s="198"/>
      <c r="AP75" s="198"/>
      <c r="AQ75" s="198"/>
      <c r="AR75" s="198"/>
      <c r="AS75" s="198"/>
      <c r="AT75" s="198"/>
      <c r="AU75" s="198"/>
      <c r="AV75" s="198"/>
      <c r="AW75" s="198"/>
      <c r="AX75" s="198"/>
      <c r="AY75" s="198"/>
      <c r="AZ75" s="198"/>
      <c r="BA75" s="231" t="str">
        <f>IF(AC75=SUMIFS('様式1-3'!$AD:$AD,'様式1-3'!$Z:$Z,BA$50,'様式1-3'!$AA:$AA,$AG75,'様式1-3'!$AC:$AC,"元請"),"","入力有")</f>
        <v/>
      </c>
      <c r="BB75" s="232">
        <f t="shared" si="6"/>
        <v>0</v>
      </c>
    </row>
    <row r="76" spans="2:54" ht="24" customHeight="1" x14ac:dyDescent="0.15">
      <c r="B76" s="846" t="s">
        <v>192</v>
      </c>
      <c r="C76" s="847"/>
      <c r="D76" s="847"/>
      <c r="E76" s="848"/>
      <c r="F76" s="1"/>
      <c r="G76" s="1"/>
      <c r="H76" s="1"/>
      <c r="I76" s="1"/>
      <c r="J76" s="1"/>
      <c r="K76" s="1"/>
      <c r="L76" s="1"/>
      <c r="M76" s="1"/>
      <c r="N76" s="1"/>
      <c r="O76" s="1"/>
      <c r="P76" s="1"/>
      <c r="Q76" s="1"/>
      <c r="R76" s="1"/>
      <c r="S76" s="869"/>
      <c r="T76" s="870"/>
      <c r="U76" s="869"/>
      <c r="V76" s="870"/>
      <c r="W76" s="1"/>
      <c r="X76" s="869"/>
      <c r="Y76" s="870"/>
      <c r="Z76" s="869"/>
      <c r="AA76" s="870"/>
      <c r="AB76" s="208"/>
      <c r="AC76" s="207"/>
      <c r="AD76" s="190" t="str">
        <f t="shared" si="4"/>
        <v/>
      </c>
      <c r="AG76" s="230" t="s">
        <v>192</v>
      </c>
      <c r="AH76" s="198"/>
      <c r="AI76" s="198"/>
      <c r="AJ76" s="198"/>
      <c r="AK76" s="198"/>
      <c r="AL76" s="198"/>
      <c r="AM76" s="198"/>
      <c r="AN76" s="198"/>
      <c r="AO76" s="198"/>
      <c r="AP76" s="198"/>
      <c r="AQ76" s="198"/>
      <c r="AR76" s="198"/>
      <c r="AS76" s="198"/>
      <c r="AT76" s="198"/>
      <c r="AU76" s="198"/>
      <c r="AV76" s="198"/>
      <c r="AW76" s="198"/>
      <c r="AX76" s="198"/>
      <c r="AY76" s="198"/>
      <c r="AZ76" s="226" t="str">
        <f>IF(AB76=SUMIFS('様式1-3'!$AD:$AD,'様式1-3'!$Z:$Z,AZ$50,'様式1-3'!$AA:$AA,$AG76,'様式1-3'!$AC:$AC,"元請"),"OK","不一致")</f>
        <v>OK</v>
      </c>
      <c r="BA76" s="231" t="str">
        <f>IF(AC76=SUMIFS('様式1-3'!$AD:$AD,'様式1-3'!$Z:$Z,BA$50,'様式1-3'!$AA:$AA,$AG76,'様式1-3'!$AC:$AC,"元請"),"","入力有")</f>
        <v/>
      </c>
      <c r="BB76" s="232">
        <f t="shared" si="6"/>
        <v>0</v>
      </c>
    </row>
    <row r="77" spans="2:54" ht="24" customHeight="1" x14ac:dyDescent="0.15">
      <c r="B77" s="846" t="s">
        <v>193</v>
      </c>
      <c r="C77" s="847"/>
      <c r="D77" s="847"/>
      <c r="E77" s="848"/>
      <c r="F77" s="1"/>
      <c r="G77" s="1"/>
      <c r="H77" s="1"/>
      <c r="I77" s="206"/>
      <c r="J77" s="206"/>
      <c r="K77" s="1"/>
      <c r="L77" s="1"/>
      <c r="M77" s="1"/>
      <c r="N77" s="1"/>
      <c r="O77" s="1"/>
      <c r="P77" s="1"/>
      <c r="Q77" s="1"/>
      <c r="R77" s="1"/>
      <c r="S77" s="869"/>
      <c r="T77" s="870"/>
      <c r="U77" s="869"/>
      <c r="V77" s="870"/>
      <c r="W77" s="1"/>
      <c r="X77" s="869"/>
      <c r="Y77" s="870"/>
      <c r="Z77" s="869"/>
      <c r="AA77" s="870"/>
      <c r="AB77" s="246"/>
      <c r="AC77" s="207"/>
      <c r="AD77" s="190" t="str">
        <f t="shared" si="4"/>
        <v/>
      </c>
      <c r="AG77" s="230" t="s">
        <v>193</v>
      </c>
      <c r="AH77" s="198"/>
      <c r="AI77" s="198"/>
      <c r="AJ77" s="198"/>
      <c r="AK77" s="226" t="str">
        <f>IF(I77=SUMIFS('様式1-3'!$AD:$AD,'様式1-3'!$Z:$Z,AK$50,'様式1-3'!$AA:$AA,$AG77,'様式1-3'!$AC:$AC,"元請"),"OK","不一致")</f>
        <v>OK</v>
      </c>
      <c r="AL77" s="226" t="str">
        <f>IF(J77=SUMIFS('様式1-3'!$AD:$AD,'様式1-3'!$Z:$Z,AL$50,'様式1-3'!$AA:$AA,$AG77,'様式1-3'!$AC:$AC,"元請"),"OK","不一致")</f>
        <v>OK</v>
      </c>
      <c r="AM77" s="198"/>
      <c r="AN77" s="198"/>
      <c r="AO77" s="198"/>
      <c r="AP77" s="198"/>
      <c r="AQ77" s="198"/>
      <c r="AR77" s="198"/>
      <c r="AS77" s="198"/>
      <c r="AT77" s="198"/>
      <c r="AU77" s="198"/>
      <c r="AV77" s="198"/>
      <c r="AW77" s="198"/>
      <c r="AX77" s="198"/>
      <c r="AY77" s="198"/>
      <c r="AZ77" s="198"/>
      <c r="BA77" s="231" t="str">
        <f>IF(AC77=SUMIFS('様式1-3'!$AD:$AD,'様式1-3'!$Z:$Z,BA$50,'様式1-3'!$AA:$AA,$AG77,'様式1-3'!$AC:$AC,"元請"),"","入力有")</f>
        <v/>
      </c>
      <c r="BB77" s="232">
        <f t="shared" si="6"/>
        <v>0</v>
      </c>
    </row>
    <row r="78" spans="2:54" ht="24" customHeight="1" x14ac:dyDescent="0.15">
      <c r="B78" s="846" t="s">
        <v>194</v>
      </c>
      <c r="C78" s="847"/>
      <c r="D78" s="847"/>
      <c r="E78" s="848"/>
      <c r="F78" s="247"/>
      <c r="G78" s="247"/>
      <c r="H78" s="247"/>
      <c r="I78" s="247"/>
      <c r="J78" s="247"/>
      <c r="K78" s="247"/>
      <c r="L78" s="247"/>
      <c r="M78" s="247"/>
      <c r="N78" s="247"/>
      <c r="O78" s="247"/>
      <c r="P78" s="247"/>
      <c r="Q78" s="209"/>
      <c r="R78" s="247"/>
      <c r="S78" s="869"/>
      <c r="T78" s="870"/>
      <c r="U78" s="869"/>
      <c r="V78" s="870"/>
      <c r="W78" s="247"/>
      <c r="X78" s="869"/>
      <c r="Y78" s="870"/>
      <c r="Z78" s="869"/>
      <c r="AA78" s="870"/>
      <c r="AB78" s="248"/>
      <c r="AC78" s="207"/>
      <c r="AD78" s="190" t="str">
        <f t="shared" si="4"/>
        <v/>
      </c>
      <c r="AG78" s="230" t="s">
        <v>194</v>
      </c>
      <c r="AH78" s="198"/>
      <c r="AI78" s="198"/>
      <c r="AJ78" s="198"/>
      <c r="AK78" s="198"/>
      <c r="AL78" s="198"/>
      <c r="AM78" s="198"/>
      <c r="AN78" s="198"/>
      <c r="AO78" s="198"/>
      <c r="AP78" s="198"/>
      <c r="AQ78" s="198"/>
      <c r="AR78" s="198"/>
      <c r="AS78" s="226" t="str">
        <f>IF(Q78=SUMIFS('様式1-3'!$AD:$AD,'様式1-3'!$Z:$Z,AS$50,'様式1-3'!$AA:$AA,$AG78,'様式1-3'!$AC:$AC,"元請"),"OK","不一致")</f>
        <v>OK</v>
      </c>
      <c r="AT78" s="198"/>
      <c r="AU78" s="198"/>
      <c r="AV78" s="198"/>
      <c r="AW78" s="198"/>
      <c r="AX78" s="198"/>
      <c r="AY78" s="198"/>
      <c r="AZ78" s="198"/>
      <c r="BA78" s="231" t="str">
        <f>IF(AC78=SUMIFS('様式1-3'!$AD:$AD,'様式1-3'!$Z:$Z,BA$50,'様式1-3'!$AA:$AA,$AG78,'様式1-3'!$AC:$AC,"元請"),"","入力有")</f>
        <v/>
      </c>
      <c r="BB78" s="232">
        <f t="shared" si="6"/>
        <v>0</v>
      </c>
    </row>
    <row r="79" spans="2:54" ht="24" customHeight="1" thickBot="1" x14ac:dyDescent="0.2">
      <c r="B79" s="846" t="s">
        <v>195</v>
      </c>
      <c r="C79" s="847"/>
      <c r="D79" s="847"/>
      <c r="E79" s="848"/>
      <c r="F79" s="208"/>
      <c r="G79" s="249"/>
      <c r="H79" s="208"/>
      <c r="I79" s="249"/>
      <c r="J79" s="1"/>
      <c r="K79" s="1"/>
      <c r="L79" s="1"/>
      <c r="M79" s="1"/>
      <c r="N79" s="1"/>
      <c r="O79" s="1"/>
      <c r="P79" s="1"/>
      <c r="Q79" s="1"/>
      <c r="R79" s="1"/>
      <c r="S79" s="869"/>
      <c r="T79" s="870"/>
      <c r="U79" s="869"/>
      <c r="V79" s="870"/>
      <c r="W79" s="1"/>
      <c r="X79" s="869"/>
      <c r="Y79" s="870"/>
      <c r="Z79" s="869"/>
      <c r="AA79" s="870"/>
      <c r="AB79" s="246"/>
      <c r="AC79" s="207"/>
      <c r="AD79" s="190" t="str">
        <f t="shared" si="4"/>
        <v/>
      </c>
      <c r="AG79" s="230" t="s">
        <v>195</v>
      </c>
      <c r="AH79" s="233" t="str">
        <f>IF(F79=SUMIFS('様式1-3'!$AD:$AD,'様式1-3'!$Z:$Z,AH$50,'様式1-3'!$AA:$AA,$AG79,'様式1-3'!$AC:$AC,"元請"),"OK","不一致")</f>
        <v>OK</v>
      </c>
      <c r="AI79" s="234"/>
      <c r="AJ79" s="233" t="str">
        <f>IF(H79=SUMIFS('様式1-3'!$AD:$AD,'様式1-3'!$Z:$Z,AJ$50,'様式1-3'!$AA:$AA,$AG79,'様式1-3'!$AC:$AC,"元請"),"OK","不一致")</f>
        <v>OK</v>
      </c>
      <c r="AK79" s="234"/>
      <c r="AL79" s="234"/>
      <c r="AM79" s="234"/>
      <c r="AN79" s="234"/>
      <c r="AO79" s="234"/>
      <c r="AP79" s="234"/>
      <c r="AQ79" s="234"/>
      <c r="AR79" s="234"/>
      <c r="AS79" s="234"/>
      <c r="AT79" s="234"/>
      <c r="AU79" s="234"/>
      <c r="AV79" s="234"/>
      <c r="AW79" s="234"/>
      <c r="AX79" s="234"/>
      <c r="AY79" s="234"/>
      <c r="AZ79" s="234"/>
      <c r="BA79" s="231" t="str">
        <f>IF(AC79=SUMIFS('様式1-3'!$AD:$AD,'様式1-3'!$Z:$Z,BA$50,'様式1-3'!$AA:$AA,$AG79,'様式1-3'!$AC:$AC,"元請"),"","入力有")</f>
        <v/>
      </c>
      <c r="BB79" s="232">
        <f t="shared" si="6"/>
        <v>0</v>
      </c>
    </row>
    <row r="80" spans="2:54" ht="21.75" customHeight="1" thickTop="1" thickBot="1" x14ac:dyDescent="0.2">
      <c r="B80" s="843" t="s">
        <v>156</v>
      </c>
      <c r="C80" s="844"/>
      <c r="D80" s="844"/>
      <c r="E80" s="845"/>
      <c r="F80" s="191" t="str">
        <f t="shared" ref="F80:AC80" si="7">IF(COUNT(F51:F79)=0,"",SUM(F51:F79))</f>
        <v/>
      </c>
      <c r="G80" s="191" t="str">
        <f t="shared" si="7"/>
        <v/>
      </c>
      <c r="H80" s="191" t="str">
        <f t="shared" si="7"/>
        <v/>
      </c>
      <c r="I80" s="191" t="str">
        <f t="shared" si="7"/>
        <v/>
      </c>
      <c r="J80" s="191" t="str">
        <f t="shared" si="7"/>
        <v/>
      </c>
      <c r="K80" s="191" t="str">
        <f t="shared" si="7"/>
        <v/>
      </c>
      <c r="L80" s="191" t="str">
        <f t="shared" si="7"/>
        <v/>
      </c>
      <c r="M80" s="191" t="str">
        <f t="shared" si="7"/>
        <v/>
      </c>
      <c r="N80" s="191" t="str">
        <f t="shared" si="7"/>
        <v/>
      </c>
      <c r="O80" s="191" t="str">
        <f t="shared" si="7"/>
        <v/>
      </c>
      <c r="P80" s="191" t="str">
        <f t="shared" si="7"/>
        <v/>
      </c>
      <c r="Q80" s="191" t="str">
        <f t="shared" si="7"/>
        <v/>
      </c>
      <c r="R80" s="191" t="str">
        <f t="shared" si="7"/>
        <v/>
      </c>
      <c r="S80" s="825" t="str">
        <f t="shared" si="7"/>
        <v/>
      </c>
      <c r="T80" s="826" t="str">
        <f t="shared" si="7"/>
        <v/>
      </c>
      <c r="U80" s="825" t="str">
        <f t="shared" si="7"/>
        <v/>
      </c>
      <c r="V80" s="826" t="str">
        <f t="shared" si="7"/>
        <v/>
      </c>
      <c r="W80" s="191" t="str">
        <f t="shared" si="7"/>
        <v/>
      </c>
      <c r="X80" s="825" t="str">
        <f t="shared" si="7"/>
        <v/>
      </c>
      <c r="Y80" s="826" t="str">
        <f t="shared" si="7"/>
        <v/>
      </c>
      <c r="Z80" s="825" t="str">
        <f t="shared" si="7"/>
        <v/>
      </c>
      <c r="AA80" s="826" t="str">
        <f t="shared" si="7"/>
        <v/>
      </c>
      <c r="AB80" s="191" t="str">
        <f t="shared" si="7"/>
        <v/>
      </c>
      <c r="AC80" s="192" t="str">
        <f t="shared" si="7"/>
        <v/>
      </c>
      <c r="AD80" s="193"/>
      <c r="AG80" s="235" t="s">
        <v>156</v>
      </c>
      <c r="AH80" s="236">
        <f t="shared" ref="AH80:AU80" si="8">SUM(AH51:AH79)</f>
        <v>0</v>
      </c>
      <c r="AI80" s="236">
        <f t="shared" si="8"/>
        <v>0</v>
      </c>
      <c r="AJ80" s="236">
        <f t="shared" si="8"/>
        <v>0</v>
      </c>
      <c r="AK80" s="236">
        <f t="shared" si="8"/>
        <v>0</v>
      </c>
      <c r="AL80" s="236">
        <f t="shared" si="8"/>
        <v>0</v>
      </c>
      <c r="AM80" s="236">
        <f t="shared" si="8"/>
        <v>0</v>
      </c>
      <c r="AN80" s="236">
        <f t="shared" si="8"/>
        <v>0</v>
      </c>
      <c r="AO80" s="236">
        <f t="shared" si="8"/>
        <v>0</v>
      </c>
      <c r="AP80" s="236">
        <f t="shared" si="8"/>
        <v>0</v>
      </c>
      <c r="AQ80" s="236">
        <f t="shared" si="8"/>
        <v>0</v>
      </c>
      <c r="AR80" s="236">
        <f t="shared" si="8"/>
        <v>0</v>
      </c>
      <c r="AS80" s="236">
        <f t="shared" si="8"/>
        <v>0</v>
      </c>
      <c r="AT80" s="236">
        <f t="shared" si="8"/>
        <v>0</v>
      </c>
      <c r="AU80" s="237">
        <f t="shared" si="8"/>
        <v>0</v>
      </c>
      <c r="AV80" s="237">
        <f t="shared" ref="AV80:BA80" si="9">SUM(AV51:AV79)</f>
        <v>0</v>
      </c>
      <c r="AW80" s="236">
        <f t="shared" si="9"/>
        <v>0</v>
      </c>
      <c r="AX80" s="237">
        <f t="shared" si="9"/>
        <v>0</v>
      </c>
      <c r="AY80" s="237">
        <f t="shared" si="9"/>
        <v>0</v>
      </c>
      <c r="AZ80" s="236">
        <f t="shared" si="9"/>
        <v>0</v>
      </c>
      <c r="BA80" s="238">
        <f t="shared" si="9"/>
        <v>0</v>
      </c>
      <c r="BB80" s="239"/>
    </row>
    <row r="81" spans="2:54" s="200" customFormat="1" ht="8.25" customHeight="1" x14ac:dyDescent="0.15">
      <c r="B81" s="172"/>
      <c r="C81" s="172"/>
      <c r="D81" s="172"/>
      <c r="E81" s="172"/>
      <c r="F81" s="199"/>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row>
    <row r="82" spans="2:54" s="200" customFormat="1" ht="13.5" customHeight="1" x14ac:dyDescent="0.15">
      <c r="B82" s="177" t="s">
        <v>165</v>
      </c>
      <c r="C82" s="177"/>
      <c r="D82" s="177"/>
      <c r="E82" s="177"/>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row>
    <row r="83" spans="2:54" s="200" customFormat="1" ht="13.5" customHeight="1" x14ac:dyDescent="0.15">
      <c r="B83" s="172" t="s">
        <v>166</v>
      </c>
      <c r="C83" s="172"/>
      <c r="D83" s="172"/>
      <c r="E83" s="172"/>
      <c r="F83" s="201"/>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row>
    <row r="84" spans="2:54" ht="13.5" customHeight="1" x14ac:dyDescent="0.15">
      <c r="B84" s="172" t="s">
        <v>167</v>
      </c>
      <c r="C84" s="172"/>
      <c r="D84" s="172"/>
      <c r="E84" s="172"/>
      <c r="F84" s="201"/>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row>
    <row r="85" spans="2:54" ht="13.5" customHeight="1" x14ac:dyDescent="0.15">
      <c r="B85" s="172" t="s">
        <v>168</v>
      </c>
      <c r="C85" s="172"/>
      <c r="D85" s="172"/>
      <c r="E85" s="172"/>
      <c r="F85" s="201"/>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row>
    <row r="87" spans="2:54" ht="19.5" customHeight="1" x14ac:dyDescent="0.15">
      <c r="B87" s="172" t="s">
        <v>169</v>
      </c>
      <c r="C87" s="195"/>
      <c r="D87" s="195"/>
      <c r="E87" s="195"/>
      <c r="F87" s="195"/>
      <c r="G87" s="195"/>
      <c r="H87" s="195"/>
      <c r="L87" s="832" t="s">
        <v>342</v>
      </c>
      <c r="M87" s="832"/>
      <c r="N87" s="832"/>
      <c r="O87" s="832"/>
      <c r="P87" s="832"/>
      <c r="Q87" s="832"/>
      <c r="R87" s="832"/>
      <c r="S87" s="195"/>
      <c r="T87" s="195"/>
      <c r="U87" s="195"/>
      <c r="V87" s="195"/>
      <c r="W87" s="195"/>
      <c r="X87" s="195"/>
      <c r="Y87" s="195"/>
      <c r="Z87" s="195"/>
      <c r="AA87" s="195"/>
      <c r="AB87" s="195"/>
      <c r="AC87" s="195"/>
      <c r="AD87" s="176"/>
    </row>
    <row r="88" spans="2:54" s="172" customFormat="1" ht="20.25" customHeight="1" thickBot="1" x14ac:dyDescent="0.2">
      <c r="B88" s="170"/>
      <c r="C88" s="170"/>
      <c r="D88" s="170"/>
      <c r="E88" s="170"/>
      <c r="F88" s="171"/>
      <c r="G88" s="171"/>
      <c r="H88" s="171"/>
      <c r="I88" s="171"/>
      <c r="J88" s="171"/>
      <c r="K88" s="171"/>
      <c r="L88" s="171"/>
      <c r="M88" s="171"/>
      <c r="N88" s="171"/>
      <c r="O88" s="171"/>
      <c r="P88" s="171"/>
      <c r="Q88" s="171"/>
      <c r="R88" s="196" t="s">
        <v>204</v>
      </c>
      <c r="S88" s="242" t="str">
        <f>IF('様式1-10-1'!S88="","",'様式1-10-1'!S88)</f>
        <v/>
      </c>
      <c r="T88" s="242" t="s">
        <v>238</v>
      </c>
      <c r="U88" s="242" t="str">
        <f>IF('様式1-10-1'!U88="","",'様式1-10-1'!U88)</f>
        <v/>
      </c>
      <c r="V88" s="243" t="s">
        <v>217</v>
      </c>
      <c r="W88" s="197" t="s">
        <v>205</v>
      </c>
      <c r="X88" s="242" t="str">
        <f>IF('様式1-10-1'!X88="","",'様式1-10-1'!X88)</f>
        <v/>
      </c>
      <c r="Y88" s="242" t="s">
        <v>238</v>
      </c>
      <c r="Z88" s="242" t="str">
        <f>IF('様式1-10-1'!Z88="","",'様式1-10-1'!Z88)</f>
        <v/>
      </c>
      <c r="AA88" s="243" t="s">
        <v>217</v>
      </c>
      <c r="AB88" s="829" t="s">
        <v>131</v>
      </c>
      <c r="AC88" s="829"/>
      <c r="AD88" s="829"/>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row>
    <row r="89" spans="2:54" s="172" customFormat="1" ht="18" customHeight="1" x14ac:dyDescent="0.15">
      <c r="B89" s="178"/>
      <c r="C89" s="179"/>
      <c r="D89" s="861" t="s">
        <v>171</v>
      </c>
      <c r="E89" s="862"/>
      <c r="F89" s="180">
        <v>1</v>
      </c>
      <c r="G89" s="181">
        <v>2</v>
      </c>
      <c r="H89" s="181">
        <v>3</v>
      </c>
      <c r="I89" s="180">
        <v>4</v>
      </c>
      <c r="J89" s="180">
        <v>5</v>
      </c>
      <c r="K89" s="180">
        <v>6</v>
      </c>
      <c r="L89" s="180">
        <v>7</v>
      </c>
      <c r="M89" s="180">
        <v>8</v>
      </c>
      <c r="N89" s="180">
        <v>9</v>
      </c>
      <c r="O89" s="180">
        <v>10</v>
      </c>
      <c r="P89" s="180">
        <v>11</v>
      </c>
      <c r="Q89" s="180">
        <v>12</v>
      </c>
      <c r="R89" s="180">
        <v>13</v>
      </c>
      <c r="S89" s="840">
        <v>14</v>
      </c>
      <c r="T89" s="841"/>
      <c r="U89" s="840">
        <v>15</v>
      </c>
      <c r="V89" s="841"/>
      <c r="W89" s="180">
        <v>16</v>
      </c>
      <c r="X89" s="840">
        <v>17</v>
      </c>
      <c r="Y89" s="841"/>
      <c r="Z89" s="840">
        <v>18</v>
      </c>
      <c r="AA89" s="841"/>
      <c r="AB89" s="182">
        <v>20</v>
      </c>
      <c r="AC89" s="830" t="s">
        <v>132</v>
      </c>
      <c r="AD89" s="183"/>
      <c r="AF89" s="211"/>
      <c r="AG89" s="878" t="s">
        <v>345</v>
      </c>
      <c r="AH89" s="878"/>
      <c r="AI89" s="878"/>
      <c r="AJ89" s="878"/>
      <c r="AK89" s="878"/>
      <c r="AL89" s="878"/>
      <c r="AM89" s="878"/>
      <c r="AN89" s="878"/>
      <c r="AO89" s="211"/>
      <c r="AP89" s="211"/>
      <c r="AQ89" s="211"/>
      <c r="AR89" s="211"/>
      <c r="AS89" s="211"/>
      <c r="AT89" s="211"/>
      <c r="AU89" s="211"/>
      <c r="AV89" s="211"/>
      <c r="AW89" s="211"/>
      <c r="AX89" s="211"/>
      <c r="AY89" s="211"/>
      <c r="AZ89" s="211"/>
      <c r="BA89" s="211"/>
      <c r="BB89" s="211"/>
    </row>
    <row r="90" spans="2:54" ht="18" customHeight="1" thickBot="1" x14ac:dyDescent="0.2">
      <c r="B90" s="184"/>
      <c r="C90" s="185"/>
      <c r="D90" s="863"/>
      <c r="E90" s="864"/>
      <c r="F90" s="833" t="s">
        <v>133</v>
      </c>
      <c r="G90" s="833" t="s">
        <v>134</v>
      </c>
      <c r="H90" s="833" t="s">
        <v>135</v>
      </c>
      <c r="I90" s="833" t="s">
        <v>136</v>
      </c>
      <c r="J90" s="833" t="s">
        <v>164</v>
      </c>
      <c r="K90" s="833" t="s">
        <v>137</v>
      </c>
      <c r="L90" s="853" t="s">
        <v>138</v>
      </c>
      <c r="M90" s="833" t="s">
        <v>139</v>
      </c>
      <c r="N90" s="833" t="s">
        <v>140</v>
      </c>
      <c r="O90" s="833" t="s">
        <v>141</v>
      </c>
      <c r="P90" s="833" t="s">
        <v>142</v>
      </c>
      <c r="Q90" s="833" t="s">
        <v>143</v>
      </c>
      <c r="R90" s="833" t="s">
        <v>144</v>
      </c>
      <c r="S90" s="835" t="s">
        <v>145</v>
      </c>
      <c r="T90" s="836"/>
      <c r="U90" s="835" t="s">
        <v>146</v>
      </c>
      <c r="V90" s="836"/>
      <c r="W90" s="833" t="s">
        <v>147</v>
      </c>
      <c r="X90" s="835" t="s">
        <v>148</v>
      </c>
      <c r="Y90" s="836"/>
      <c r="Z90" s="835" t="s">
        <v>149</v>
      </c>
      <c r="AA90" s="836"/>
      <c r="AB90" s="833" t="s">
        <v>150</v>
      </c>
      <c r="AC90" s="831"/>
      <c r="AD90" s="839" t="s">
        <v>151</v>
      </c>
      <c r="AG90" s="879"/>
      <c r="AH90" s="879"/>
      <c r="AI90" s="879"/>
      <c r="AJ90" s="879"/>
      <c r="AK90" s="879"/>
      <c r="AL90" s="879"/>
      <c r="AM90" s="879"/>
      <c r="AN90" s="879"/>
    </row>
    <row r="91" spans="2:54" ht="18" customHeight="1" thickBot="1" x14ac:dyDescent="0.2">
      <c r="B91" s="857" t="s">
        <v>152</v>
      </c>
      <c r="C91" s="858"/>
      <c r="D91" s="186"/>
      <c r="E91" s="187"/>
      <c r="F91" s="833"/>
      <c r="G91" s="833"/>
      <c r="H91" s="833"/>
      <c r="I91" s="833"/>
      <c r="J91" s="833"/>
      <c r="K91" s="833"/>
      <c r="L91" s="853"/>
      <c r="M91" s="833"/>
      <c r="N91" s="833"/>
      <c r="O91" s="833"/>
      <c r="P91" s="833"/>
      <c r="Q91" s="833"/>
      <c r="R91" s="833"/>
      <c r="S91" s="835"/>
      <c r="T91" s="836"/>
      <c r="U91" s="835"/>
      <c r="V91" s="836"/>
      <c r="W91" s="833"/>
      <c r="X91" s="835"/>
      <c r="Y91" s="836"/>
      <c r="Z91" s="835"/>
      <c r="AA91" s="836"/>
      <c r="AB91" s="833"/>
      <c r="AC91" s="831"/>
      <c r="AD91" s="839"/>
      <c r="AG91" s="212" t="s">
        <v>337</v>
      </c>
      <c r="AH91" s="213">
        <v>1</v>
      </c>
      <c r="AI91" s="214">
        <v>2</v>
      </c>
      <c r="AJ91" s="214">
        <v>3</v>
      </c>
      <c r="AK91" s="213">
        <v>4</v>
      </c>
      <c r="AL91" s="213">
        <v>5</v>
      </c>
      <c r="AM91" s="213">
        <v>6</v>
      </c>
      <c r="AN91" s="213">
        <v>7</v>
      </c>
      <c r="AO91" s="213">
        <v>8</v>
      </c>
      <c r="AP91" s="213">
        <v>9</v>
      </c>
      <c r="AQ91" s="213">
        <v>10</v>
      </c>
      <c r="AR91" s="213">
        <v>11</v>
      </c>
      <c r="AS91" s="213">
        <v>12</v>
      </c>
      <c r="AT91" s="213">
        <v>13</v>
      </c>
      <c r="AU91" s="215">
        <v>14</v>
      </c>
      <c r="AV91" s="215">
        <v>15</v>
      </c>
      <c r="AW91" s="213">
        <v>16</v>
      </c>
      <c r="AX91" s="215">
        <v>17</v>
      </c>
      <c r="AY91" s="215">
        <v>18</v>
      </c>
      <c r="AZ91" s="216">
        <v>20</v>
      </c>
      <c r="BA91" s="217"/>
      <c r="BB91" s="218"/>
    </row>
    <row r="92" spans="2:54" ht="18" customHeight="1" x14ac:dyDescent="0.15">
      <c r="B92" s="855" t="s">
        <v>153</v>
      </c>
      <c r="C92" s="856"/>
      <c r="D92" s="856"/>
      <c r="E92" s="189"/>
      <c r="F92" s="834"/>
      <c r="G92" s="834"/>
      <c r="H92" s="834"/>
      <c r="I92" s="834"/>
      <c r="J92" s="834"/>
      <c r="K92" s="834"/>
      <c r="L92" s="854"/>
      <c r="M92" s="834"/>
      <c r="N92" s="834"/>
      <c r="O92" s="834"/>
      <c r="P92" s="834"/>
      <c r="Q92" s="834"/>
      <c r="R92" s="834"/>
      <c r="S92" s="837"/>
      <c r="T92" s="838"/>
      <c r="U92" s="837"/>
      <c r="V92" s="838"/>
      <c r="W92" s="834"/>
      <c r="X92" s="837"/>
      <c r="Y92" s="838"/>
      <c r="Z92" s="837"/>
      <c r="AA92" s="838"/>
      <c r="AB92" s="834"/>
      <c r="AC92" s="831"/>
      <c r="AD92" s="839"/>
      <c r="AG92" s="219" t="s">
        <v>153</v>
      </c>
      <c r="AH92" s="220" t="s">
        <v>276</v>
      </c>
      <c r="AI92" s="220" t="s">
        <v>180</v>
      </c>
      <c r="AJ92" s="220" t="s">
        <v>135</v>
      </c>
      <c r="AK92" s="220" t="s">
        <v>277</v>
      </c>
      <c r="AL92" s="220" t="s">
        <v>278</v>
      </c>
      <c r="AM92" s="220" t="s">
        <v>279</v>
      </c>
      <c r="AN92" s="221" t="s">
        <v>280</v>
      </c>
      <c r="AO92" s="220" t="s">
        <v>281</v>
      </c>
      <c r="AP92" s="220" t="s">
        <v>140</v>
      </c>
      <c r="AQ92" s="220" t="s">
        <v>282</v>
      </c>
      <c r="AR92" s="220" t="s">
        <v>283</v>
      </c>
      <c r="AS92" s="220" t="s">
        <v>194</v>
      </c>
      <c r="AT92" s="220" t="s">
        <v>275</v>
      </c>
      <c r="AU92" s="222" t="s">
        <v>284</v>
      </c>
      <c r="AV92" s="222" t="s">
        <v>285</v>
      </c>
      <c r="AW92" s="220" t="s">
        <v>189</v>
      </c>
      <c r="AX92" s="222" t="s">
        <v>190</v>
      </c>
      <c r="AY92" s="222" t="s">
        <v>286</v>
      </c>
      <c r="AZ92" s="220" t="s">
        <v>192</v>
      </c>
      <c r="BA92" s="223" t="s">
        <v>132</v>
      </c>
      <c r="BB92" s="224" t="s">
        <v>151</v>
      </c>
    </row>
    <row r="93" spans="2:54" ht="24" customHeight="1" x14ac:dyDescent="0.15">
      <c r="B93" s="859" t="s">
        <v>196</v>
      </c>
      <c r="C93" s="860"/>
      <c r="D93" s="860"/>
      <c r="E93" s="860"/>
      <c r="F93" s="205"/>
      <c r="G93" s="244"/>
      <c r="H93" s="244"/>
      <c r="I93" s="244"/>
      <c r="J93" s="244"/>
      <c r="K93" s="244"/>
      <c r="L93" s="205"/>
      <c r="M93" s="244"/>
      <c r="N93" s="244"/>
      <c r="O93" s="205"/>
      <c r="P93" s="205"/>
      <c r="Q93" s="244"/>
      <c r="R93" s="244"/>
      <c r="S93" s="869"/>
      <c r="T93" s="870"/>
      <c r="U93" s="869"/>
      <c r="V93" s="870"/>
      <c r="W93" s="244"/>
      <c r="X93" s="869"/>
      <c r="Y93" s="870"/>
      <c r="Z93" s="871"/>
      <c r="AA93" s="872"/>
      <c r="AB93" s="245"/>
      <c r="AC93" s="207"/>
      <c r="AD93" s="190" t="str">
        <f t="shared" ref="AD93:AD121" si="10">IF(COUNT(F93:AC93)=0,"",SUM(F93:AC93))</f>
        <v/>
      </c>
      <c r="AG93" s="225" t="s">
        <v>196</v>
      </c>
      <c r="AH93" s="226" t="str">
        <f>IF(F93=SUMIFS('様式1-3 (2)'!$AD:$AD,'様式1-3 (2)'!$Z:$Z,AH$50,'様式1-3 (2)'!$AA:$AA,$AG93,'様式1-3 (2)'!$AC:$AC,"元請"),"OK","不一致")</f>
        <v>OK</v>
      </c>
      <c r="AI93" s="198"/>
      <c r="AJ93" s="198"/>
      <c r="AK93" s="198"/>
      <c r="AL93" s="198"/>
      <c r="AM93" s="198"/>
      <c r="AN93" s="226" t="str">
        <f>IF(L93=SUMIFS('様式1-3 (2)'!$AD:$AD,'様式1-3 (2)'!$Z:$Z,AN$50,'様式1-3 (2)'!$AA:$AA,$AG93,'様式1-3 (2)'!$AC:$AC,"元請"),"OK","不一致")</f>
        <v>OK</v>
      </c>
      <c r="AO93" s="198"/>
      <c r="AP93" s="198"/>
      <c r="AQ93" s="226" t="str">
        <f>IF(O93=SUMIFS('様式1-3 (2)'!$AD:$AD,'様式1-3 (2)'!$Z:$Z,AQ$50,'様式1-3 (2)'!$AA:$AA,$AG93,'様式1-3 (2)'!$AC:$AC,"元請"),"OK","不一致")</f>
        <v>OK</v>
      </c>
      <c r="AR93" s="226" t="str">
        <f>IF(P93=SUMIFS('様式1-3 (2)'!$AD:$AD,'様式1-3 (2)'!$Z:$Z,AR$50,'様式1-3 (2)'!$AA:$AA,$AG93,'様式1-3 (2)'!$AC:$AC,"元請"),"OK","不一致")</f>
        <v>OK</v>
      </c>
      <c r="AS93" s="198"/>
      <c r="AT93" s="198"/>
      <c r="AU93" s="198"/>
      <c r="AV93" s="198"/>
      <c r="AW93" s="198"/>
      <c r="AX93" s="198"/>
      <c r="AY93" s="227" t="str">
        <f>IF(Z93=SUMIFS('様式1-3 (2)'!$AD:$AD,'様式1-3 (2)'!$Z:$Z,AY$50,'様式1-3 (2)'!$AA:$AA,$AG93,'様式1-3 (2)'!$AC:$AC,"元請"),"OK","不一致")</f>
        <v>OK</v>
      </c>
      <c r="AZ93" s="198"/>
      <c r="BA93" s="228" t="str">
        <f>IF(AC93=SUMIFS('様式1-3 (2)'!$AD:$AD,'様式1-3 (2)'!$Z:$Z,BA$50,'様式1-3 (2)'!$AA:$AA,$AG93,'様式1-3 (2)'!$AC:$AC,"元請"),"","入力有")</f>
        <v/>
      </c>
      <c r="BB93" s="229">
        <f t="shared" ref="BB93:BB105" si="11">SUM(AH93:BA93)</f>
        <v>0</v>
      </c>
    </row>
    <row r="94" spans="2:54" ht="24" customHeight="1" x14ac:dyDescent="0.15">
      <c r="B94" s="865" t="s">
        <v>197</v>
      </c>
      <c r="C94" s="866"/>
      <c r="D94" s="866"/>
      <c r="E94" s="867"/>
      <c r="F94" s="1"/>
      <c r="G94" s="1"/>
      <c r="H94" s="206"/>
      <c r="I94" s="1"/>
      <c r="J94" s="1"/>
      <c r="K94" s="1"/>
      <c r="L94" s="1"/>
      <c r="M94" s="1"/>
      <c r="N94" s="1"/>
      <c r="O94" s="1"/>
      <c r="P94" s="1"/>
      <c r="Q94" s="1"/>
      <c r="R94" s="1"/>
      <c r="S94" s="869"/>
      <c r="T94" s="870"/>
      <c r="U94" s="869"/>
      <c r="V94" s="870"/>
      <c r="W94" s="1"/>
      <c r="X94" s="869"/>
      <c r="Y94" s="870"/>
      <c r="Z94" s="869"/>
      <c r="AA94" s="870"/>
      <c r="AB94" s="246"/>
      <c r="AC94" s="207"/>
      <c r="AD94" s="190" t="str">
        <f t="shared" si="10"/>
        <v/>
      </c>
      <c r="AG94" s="230" t="s">
        <v>197</v>
      </c>
      <c r="AH94" s="198"/>
      <c r="AI94" s="198"/>
      <c r="AJ94" s="226" t="str">
        <f>IF(H94=SUMIFS('様式1-3 (2)'!$AD:$AD,'様式1-3 (2)'!$Z:$Z,AJ$50,'様式1-3 (2)'!$AA:$AA,$AG94,'様式1-3 (2)'!$AC:$AC,"元請"),"OK","不一致")</f>
        <v>OK</v>
      </c>
      <c r="AK94" s="198"/>
      <c r="AL94" s="198"/>
      <c r="AM94" s="198"/>
      <c r="AN94" s="198"/>
      <c r="AO94" s="198"/>
      <c r="AP94" s="198"/>
      <c r="AQ94" s="198"/>
      <c r="AR94" s="198"/>
      <c r="AS94" s="198"/>
      <c r="AT94" s="198"/>
      <c r="AU94" s="198"/>
      <c r="AV94" s="198"/>
      <c r="AW94" s="198"/>
      <c r="AX94" s="198"/>
      <c r="AY94" s="198"/>
      <c r="AZ94" s="198"/>
      <c r="BA94" s="231" t="str">
        <f>IF(AC94=SUMIFS('様式1-3 (2)'!$AD:$AD,'様式1-3 (2)'!$Z:$Z,BA$50,'様式1-3 (2)'!$AA:$AA,$AG94,'様式1-3 (2)'!$AC:$AC,"元請"),"","入力有")</f>
        <v/>
      </c>
      <c r="BB94" s="232">
        <f t="shared" si="11"/>
        <v>0</v>
      </c>
    </row>
    <row r="95" spans="2:54" ht="24" customHeight="1" x14ac:dyDescent="0.15">
      <c r="B95" s="846" t="s">
        <v>154</v>
      </c>
      <c r="C95" s="847"/>
      <c r="D95" s="847"/>
      <c r="E95" s="848"/>
      <c r="F95" s="1"/>
      <c r="G95" s="1"/>
      <c r="H95" s="206"/>
      <c r="I95" s="1"/>
      <c r="J95" s="1"/>
      <c r="K95" s="1"/>
      <c r="L95" s="1"/>
      <c r="M95" s="1"/>
      <c r="N95" s="1"/>
      <c r="O95" s="1"/>
      <c r="P95" s="1"/>
      <c r="Q95" s="1"/>
      <c r="R95" s="1"/>
      <c r="S95" s="869"/>
      <c r="T95" s="870"/>
      <c r="U95" s="869"/>
      <c r="V95" s="870"/>
      <c r="W95" s="1"/>
      <c r="X95" s="869"/>
      <c r="Y95" s="870"/>
      <c r="Z95" s="869"/>
      <c r="AA95" s="870"/>
      <c r="AB95" s="246"/>
      <c r="AC95" s="207"/>
      <c r="AD95" s="190" t="str">
        <f t="shared" si="10"/>
        <v/>
      </c>
      <c r="AG95" s="230" t="s">
        <v>154</v>
      </c>
      <c r="AH95" s="198"/>
      <c r="AI95" s="198"/>
      <c r="AJ95" s="226" t="str">
        <f>IF(H95=SUMIFS('様式1-3 (2)'!$AD:$AD,'様式1-3 (2)'!$Z:$Z,AJ$50,'様式1-3 (2)'!$AA:$AA,$AG95,'様式1-3 (2)'!$AC:$AC,"元請"),"OK","不一致")</f>
        <v>OK</v>
      </c>
      <c r="AK95" s="198"/>
      <c r="AL95" s="198"/>
      <c r="AM95" s="198"/>
      <c r="AN95" s="198"/>
      <c r="AO95" s="198"/>
      <c r="AP95" s="198"/>
      <c r="AQ95" s="198"/>
      <c r="AR95" s="198"/>
      <c r="AS95" s="198"/>
      <c r="AT95" s="198"/>
      <c r="AU95" s="198"/>
      <c r="AV95" s="198"/>
      <c r="AW95" s="198"/>
      <c r="AX95" s="198"/>
      <c r="AY95" s="198"/>
      <c r="AZ95" s="198"/>
      <c r="BA95" s="231" t="str">
        <f>IF(AC95=SUMIFS('様式1-3 (2)'!$AD:$AD,'様式1-3 (2)'!$Z:$Z,BA$50,'様式1-3 (2)'!$AA:$AA,$AG95,'様式1-3 (2)'!$AC:$AC,"元請"),"","入力有")</f>
        <v/>
      </c>
      <c r="BB95" s="232">
        <f t="shared" si="11"/>
        <v>0</v>
      </c>
    </row>
    <row r="96" spans="2:54" ht="24" customHeight="1" x14ac:dyDescent="0.15">
      <c r="B96" s="846" t="s">
        <v>155</v>
      </c>
      <c r="C96" s="847"/>
      <c r="D96" s="847"/>
      <c r="E96" s="848"/>
      <c r="F96" s="1"/>
      <c r="G96" s="1"/>
      <c r="H96" s="206"/>
      <c r="I96" s="1"/>
      <c r="J96" s="1"/>
      <c r="K96" s="1"/>
      <c r="L96" s="1"/>
      <c r="M96" s="1"/>
      <c r="N96" s="1"/>
      <c r="O96" s="1"/>
      <c r="P96" s="1"/>
      <c r="Q96" s="1"/>
      <c r="R96" s="1"/>
      <c r="S96" s="869"/>
      <c r="T96" s="870"/>
      <c r="U96" s="869"/>
      <c r="V96" s="870"/>
      <c r="W96" s="1"/>
      <c r="X96" s="869"/>
      <c r="Y96" s="870"/>
      <c r="Z96" s="869"/>
      <c r="AA96" s="870"/>
      <c r="AB96" s="246"/>
      <c r="AC96" s="207"/>
      <c r="AD96" s="190" t="str">
        <f t="shared" si="10"/>
        <v/>
      </c>
      <c r="AG96" s="230" t="s">
        <v>155</v>
      </c>
      <c r="AH96" s="198"/>
      <c r="AI96" s="198"/>
      <c r="AJ96" s="226" t="str">
        <f>IF(H96=SUMIFS('様式1-3 (2)'!$AD:$AD,'様式1-3 (2)'!$Z:$Z,AJ$50,'様式1-3 (2)'!$AA:$AA,$AG96,'様式1-3 (2)'!$AC:$AC,"元請"),"OK","不一致")</f>
        <v>OK</v>
      </c>
      <c r="AK96" s="198"/>
      <c r="AL96" s="198"/>
      <c r="AM96" s="198"/>
      <c r="AN96" s="198"/>
      <c r="AO96" s="198"/>
      <c r="AP96" s="198"/>
      <c r="AQ96" s="198"/>
      <c r="AR96" s="198"/>
      <c r="AS96" s="198"/>
      <c r="AT96" s="198"/>
      <c r="AU96" s="198"/>
      <c r="AV96" s="198"/>
      <c r="AW96" s="198"/>
      <c r="AX96" s="198"/>
      <c r="AY96" s="198"/>
      <c r="AZ96" s="198"/>
      <c r="BA96" s="231" t="str">
        <f>IF(AC96=SUMIFS('様式1-3 (2)'!$AD:$AD,'様式1-3 (2)'!$Z:$Z,BA$50,'様式1-3 (2)'!$AA:$AA,$AG96,'様式1-3 (2)'!$AC:$AC,"元請"),"","入力有")</f>
        <v/>
      </c>
      <c r="BB96" s="232">
        <f t="shared" si="11"/>
        <v>0</v>
      </c>
    </row>
    <row r="97" spans="2:54" ht="24" customHeight="1" x14ac:dyDescent="0.15">
      <c r="B97" s="846" t="s">
        <v>172</v>
      </c>
      <c r="C97" s="847"/>
      <c r="D97" s="847"/>
      <c r="E97" s="848"/>
      <c r="F97" s="206"/>
      <c r="G97" s="1"/>
      <c r="H97" s="206"/>
      <c r="I97" s="1"/>
      <c r="J97" s="1"/>
      <c r="K97" s="206"/>
      <c r="L97" s="206"/>
      <c r="M97" s="1"/>
      <c r="N97" s="1"/>
      <c r="O97" s="206"/>
      <c r="P97" s="1"/>
      <c r="Q97" s="1"/>
      <c r="R97" s="1"/>
      <c r="S97" s="869"/>
      <c r="T97" s="870"/>
      <c r="U97" s="869"/>
      <c r="V97" s="870"/>
      <c r="W97" s="1"/>
      <c r="X97" s="869"/>
      <c r="Y97" s="870"/>
      <c r="Z97" s="871"/>
      <c r="AA97" s="872"/>
      <c r="AB97" s="246"/>
      <c r="AC97" s="207"/>
      <c r="AD97" s="190" t="str">
        <f t="shared" si="10"/>
        <v/>
      </c>
      <c r="AG97" s="230" t="s">
        <v>172</v>
      </c>
      <c r="AH97" s="226" t="str">
        <f>IF(F97=SUMIFS('様式1-3 (2)'!$AD:$AD,'様式1-3 (2)'!$Z:$Z,AH$50,'様式1-3 (2)'!$AA:$AA,$AG97,'様式1-3 (2)'!$AC:$AC,"元請"),"OK","不一致")</f>
        <v>OK</v>
      </c>
      <c r="AI97" s="198"/>
      <c r="AJ97" s="226" t="str">
        <f>IF(H97=SUMIFS('様式1-3 (2)'!$AD:$AD,'様式1-3 (2)'!$Z:$Z,AJ$50,'様式1-3 (2)'!$AA:$AA,$AG97,'様式1-3 (2)'!$AC:$AC,"元請"),"OK","不一致")</f>
        <v>OK</v>
      </c>
      <c r="AK97" s="198"/>
      <c r="AL97" s="198"/>
      <c r="AM97" s="226" t="str">
        <f>IF(K97=SUMIFS('様式1-3 (2)'!$AD:$AD,'様式1-3 (2)'!$Z:$Z,AM$50,'様式1-3 (2)'!$AA:$AA,$AG97,'様式1-3 (2)'!$AC:$AC,"元請"),"OK","不一致")</f>
        <v>OK</v>
      </c>
      <c r="AN97" s="226" t="str">
        <f>IF(L97=SUMIFS('様式1-3 (2)'!$AD:$AD,'様式1-3 (2)'!$Z:$Z,AN$50,'様式1-3 (2)'!$AA:$AA,$AG97,'様式1-3 (2)'!$AC:$AC,"元請"),"OK","不一致")</f>
        <v>OK</v>
      </c>
      <c r="AO97" s="198"/>
      <c r="AP97" s="198"/>
      <c r="AQ97" s="226" t="str">
        <f>IF(O97=SUMIFS('様式1-3 (2)'!$AD:$AD,'様式1-3 (2)'!$Z:$Z,AQ$50,'様式1-3 (2)'!$AA:$AA,$AG97,'様式1-3 (2)'!$AC:$AC,"元請"),"OK","不一致")</f>
        <v>OK</v>
      </c>
      <c r="AR97" s="198"/>
      <c r="AS97" s="198"/>
      <c r="AT97" s="198"/>
      <c r="AU97" s="198"/>
      <c r="AV97" s="198"/>
      <c r="AW97" s="198"/>
      <c r="AX97" s="198"/>
      <c r="AY97" s="227" t="str">
        <f>IF(Z97=SUMIFS('様式1-3 (2)'!$AD:$AD,'様式1-3 (2)'!$Z:$Z,AY$50,'様式1-3 (2)'!$AA:$AA,$AG97,'様式1-3 (2)'!$AC:$AC,"元請"),"OK","不一致")</f>
        <v>OK</v>
      </c>
      <c r="AZ97" s="198"/>
      <c r="BA97" s="231" t="str">
        <f>IF(AC97=SUMIFS('様式1-3 (2)'!$AD:$AD,'様式1-3 (2)'!$Z:$Z,BA$50,'様式1-3 (2)'!$AA:$AA,$AG97,'様式1-3 (2)'!$AC:$AC,"元請"),"","入力有")</f>
        <v/>
      </c>
      <c r="BB97" s="232">
        <f t="shared" si="11"/>
        <v>0</v>
      </c>
    </row>
    <row r="98" spans="2:54" ht="24" customHeight="1" x14ac:dyDescent="0.15">
      <c r="B98" s="846" t="s">
        <v>173</v>
      </c>
      <c r="C98" s="847"/>
      <c r="D98" s="847"/>
      <c r="E98" s="848"/>
      <c r="F98" s="206"/>
      <c r="G98" s="1"/>
      <c r="H98" s="206"/>
      <c r="I98" s="1"/>
      <c r="J98" s="1"/>
      <c r="K98" s="1"/>
      <c r="L98" s="1"/>
      <c r="M98" s="1"/>
      <c r="N98" s="1"/>
      <c r="O98" s="1"/>
      <c r="P98" s="1"/>
      <c r="Q98" s="1"/>
      <c r="R98" s="1"/>
      <c r="S98" s="869"/>
      <c r="T98" s="870"/>
      <c r="U98" s="869"/>
      <c r="V98" s="870"/>
      <c r="W98" s="1"/>
      <c r="X98" s="869"/>
      <c r="Y98" s="870"/>
      <c r="Z98" s="869"/>
      <c r="AA98" s="870"/>
      <c r="AB98" s="246"/>
      <c r="AC98" s="207"/>
      <c r="AD98" s="190" t="str">
        <f t="shared" si="10"/>
        <v/>
      </c>
      <c r="AG98" s="230" t="s">
        <v>173</v>
      </c>
      <c r="AH98" s="226" t="str">
        <f>IF(F98=SUMIFS('様式1-3 (2)'!$AD:$AD,'様式1-3 (2)'!$Z:$Z,AH$50,'様式1-3 (2)'!$AA:$AA,$AG98,'様式1-3 (2)'!$AC:$AC,"元請"),"OK","不一致")</f>
        <v>OK</v>
      </c>
      <c r="AI98" s="198"/>
      <c r="AJ98" s="226" t="str">
        <f>IF(H98=SUMIFS('様式1-3 (2)'!$AD:$AD,'様式1-3 (2)'!$Z:$Z,AJ$50,'様式1-3 (2)'!$AA:$AA,$AG98,'様式1-3 (2)'!$AC:$AC,"元請"),"OK","不一致")</f>
        <v>OK</v>
      </c>
      <c r="AK98" s="198"/>
      <c r="AL98" s="198"/>
      <c r="AM98" s="198"/>
      <c r="AN98" s="198"/>
      <c r="AO98" s="198"/>
      <c r="AP98" s="198"/>
      <c r="AQ98" s="198"/>
      <c r="AR98" s="198"/>
      <c r="AS98" s="198"/>
      <c r="AT98" s="198"/>
      <c r="AU98" s="198"/>
      <c r="AV98" s="198"/>
      <c r="AW98" s="198"/>
      <c r="AX98" s="198"/>
      <c r="AY98" s="198"/>
      <c r="AZ98" s="198"/>
      <c r="BA98" s="231" t="str">
        <f>IF(AC98=SUMIFS('様式1-3 (2)'!$AD:$AD,'様式1-3 (2)'!$Z:$Z,BA$50,'様式1-3 (2)'!$AA:$AA,$AG98,'様式1-3 (2)'!$AC:$AC,"元請"),"","入力有")</f>
        <v/>
      </c>
      <c r="BB98" s="232">
        <f t="shared" si="11"/>
        <v>0</v>
      </c>
    </row>
    <row r="99" spans="2:54" ht="24" customHeight="1" x14ac:dyDescent="0.15">
      <c r="B99" s="846" t="s">
        <v>174</v>
      </c>
      <c r="C99" s="847"/>
      <c r="D99" s="847"/>
      <c r="E99" s="848"/>
      <c r="F99" s="1"/>
      <c r="G99" s="1"/>
      <c r="H99" s="206"/>
      <c r="I99" s="1"/>
      <c r="J99" s="1"/>
      <c r="K99" s="1"/>
      <c r="L99" s="1"/>
      <c r="M99" s="1"/>
      <c r="N99" s="1"/>
      <c r="O99" s="1"/>
      <c r="P99" s="1"/>
      <c r="Q99" s="1"/>
      <c r="R99" s="1"/>
      <c r="S99" s="869"/>
      <c r="T99" s="870"/>
      <c r="U99" s="869"/>
      <c r="V99" s="870"/>
      <c r="W99" s="1"/>
      <c r="X99" s="869"/>
      <c r="Y99" s="870"/>
      <c r="Z99" s="869"/>
      <c r="AA99" s="870"/>
      <c r="AB99" s="246"/>
      <c r="AC99" s="207"/>
      <c r="AD99" s="190" t="str">
        <f t="shared" si="10"/>
        <v/>
      </c>
      <c r="AG99" s="230" t="s">
        <v>174</v>
      </c>
      <c r="AH99" s="198"/>
      <c r="AI99" s="198"/>
      <c r="AJ99" s="226" t="str">
        <f>IF(H99=SUMIFS('様式1-3 (2)'!$AD:$AD,'様式1-3 (2)'!$Z:$Z,AJ$50,'様式1-3 (2)'!$AA:$AA,$AG99,'様式1-3 (2)'!$AC:$AC,"元請"),"OK","不一致")</f>
        <v>OK</v>
      </c>
      <c r="AK99" s="198"/>
      <c r="AL99" s="198"/>
      <c r="AM99" s="198"/>
      <c r="AN99" s="198"/>
      <c r="AO99" s="198"/>
      <c r="AP99" s="198"/>
      <c r="AQ99" s="198"/>
      <c r="AR99" s="198"/>
      <c r="AS99" s="198"/>
      <c r="AT99" s="198"/>
      <c r="AU99" s="198"/>
      <c r="AV99" s="198"/>
      <c r="AW99" s="198"/>
      <c r="AX99" s="198"/>
      <c r="AY99" s="198"/>
      <c r="AZ99" s="198"/>
      <c r="BA99" s="231" t="str">
        <f>IF(AC99=SUMIFS('様式1-3 (2)'!$AD:$AD,'様式1-3 (2)'!$Z:$Z,BA$50,'様式1-3 (2)'!$AA:$AA,$AG99,'様式1-3 (2)'!$AC:$AC,"元請"),"","入力有")</f>
        <v/>
      </c>
      <c r="BB99" s="232">
        <f t="shared" si="11"/>
        <v>0</v>
      </c>
    </row>
    <row r="100" spans="2:54" ht="24" customHeight="1" x14ac:dyDescent="0.15">
      <c r="B100" s="846" t="s">
        <v>175</v>
      </c>
      <c r="C100" s="847"/>
      <c r="D100" s="847"/>
      <c r="E100" s="848"/>
      <c r="F100" s="1"/>
      <c r="G100" s="1"/>
      <c r="H100" s="1"/>
      <c r="I100" s="206"/>
      <c r="J100" s="1"/>
      <c r="K100" s="1"/>
      <c r="L100" s="1"/>
      <c r="M100" s="1"/>
      <c r="N100" s="1"/>
      <c r="O100" s="1"/>
      <c r="P100" s="1"/>
      <c r="Q100" s="1"/>
      <c r="R100" s="1"/>
      <c r="S100" s="869"/>
      <c r="T100" s="870"/>
      <c r="U100" s="869"/>
      <c r="V100" s="870"/>
      <c r="W100" s="1"/>
      <c r="X100" s="869"/>
      <c r="Y100" s="870"/>
      <c r="Z100" s="869"/>
      <c r="AA100" s="870"/>
      <c r="AB100" s="246"/>
      <c r="AC100" s="207"/>
      <c r="AD100" s="190" t="str">
        <f t="shared" si="10"/>
        <v/>
      </c>
      <c r="AG100" s="230" t="s">
        <v>175</v>
      </c>
      <c r="AH100" s="198"/>
      <c r="AI100" s="198"/>
      <c r="AJ100" s="198"/>
      <c r="AK100" s="226" t="str">
        <f>IF(I100=SUMIFS('様式1-3 (2)'!$AD:$AD,'様式1-3 (2)'!$Z:$Z,AK$50,'様式1-3 (2)'!$AA:$AA,$AG100,'様式1-3 (2)'!$AC:$AC,"元請"),"OK","不一致")</f>
        <v>OK</v>
      </c>
      <c r="AL100" s="198"/>
      <c r="AM100" s="198"/>
      <c r="AN100" s="198"/>
      <c r="AO100" s="198"/>
      <c r="AP100" s="198"/>
      <c r="AQ100" s="198"/>
      <c r="AR100" s="198"/>
      <c r="AS100" s="198"/>
      <c r="AT100" s="198"/>
      <c r="AU100" s="198"/>
      <c r="AV100" s="198"/>
      <c r="AW100" s="198"/>
      <c r="AX100" s="198"/>
      <c r="AY100" s="198"/>
      <c r="AZ100" s="198"/>
      <c r="BA100" s="231" t="str">
        <f>IF(AC100=SUMIFS('様式1-3 (2)'!$AD:$AD,'様式1-3 (2)'!$Z:$Z,BA$50,'様式1-3 (2)'!$AA:$AA,$AG100,'様式1-3 (2)'!$AC:$AC,"元請"),"","入力有")</f>
        <v/>
      </c>
      <c r="BB100" s="232">
        <f t="shared" si="11"/>
        <v>0</v>
      </c>
    </row>
    <row r="101" spans="2:54" ht="24" customHeight="1" x14ac:dyDescent="0.15">
      <c r="B101" s="846" t="s">
        <v>176</v>
      </c>
      <c r="C101" s="847"/>
      <c r="D101" s="847"/>
      <c r="E101" s="848"/>
      <c r="F101" s="1"/>
      <c r="G101" s="1"/>
      <c r="H101" s="1"/>
      <c r="I101" s="1"/>
      <c r="J101" s="206"/>
      <c r="K101" s="1"/>
      <c r="L101" s="1"/>
      <c r="M101" s="1"/>
      <c r="N101" s="1"/>
      <c r="O101" s="1"/>
      <c r="P101" s="1"/>
      <c r="Q101" s="1"/>
      <c r="R101" s="205"/>
      <c r="S101" s="869"/>
      <c r="T101" s="870"/>
      <c r="U101" s="869"/>
      <c r="V101" s="870"/>
      <c r="W101" s="1"/>
      <c r="X101" s="869"/>
      <c r="Y101" s="870"/>
      <c r="Z101" s="869"/>
      <c r="AA101" s="870"/>
      <c r="AB101" s="246"/>
      <c r="AC101" s="207"/>
      <c r="AD101" s="190" t="str">
        <f t="shared" si="10"/>
        <v/>
      </c>
      <c r="AG101" s="230" t="s">
        <v>176</v>
      </c>
      <c r="AH101" s="198"/>
      <c r="AI101" s="198"/>
      <c r="AJ101" s="198"/>
      <c r="AK101" s="198"/>
      <c r="AL101" s="226" t="str">
        <f>IF(J101=SUMIFS('様式1-3 (2)'!$AD:$AD,'様式1-3 (2)'!$Z:$Z,AL$50,'様式1-3 (2)'!$AA:$AA,$AG101,'様式1-3 (2)'!$AC:$AC,"元請"),"OK","不一致")</f>
        <v>OK</v>
      </c>
      <c r="AM101" s="198"/>
      <c r="AN101" s="198"/>
      <c r="AO101" s="198"/>
      <c r="AP101" s="198"/>
      <c r="AQ101" s="198"/>
      <c r="AR101" s="198"/>
      <c r="AS101" s="198"/>
      <c r="AT101" s="226" t="str">
        <f>IF(R101=SUMIFS('様式1-3 (2)'!$AD:$AD,'様式1-3 (2)'!$Z:$Z,AT$50,'様式1-3 (2)'!$AA:$AA,$AG101,'様式1-3 (2)'!$AC:$AC,"元請"),"OK","不一致")</f>
        <v>OK</v>
      </c>
      <c r="AU101" s="198"/>
      <c r="AV101" s="198"/>
      <c r="AW101" s="198"/>
      <c r="AX101" s="198"/>
      <c r="AY101" s="198"/>
      <c r="AZ101" s="198"/>
      <c r="BA101" s="231" t="str">
        <f>IF(AC101=SUMIFS('様式1-3 (2)'!$AD:$AD,'様式1-3 (2)'!$Z:$Z,BA$50,'様式1-3 (2)'!$AA:$AA,$AG101,'様式1-3 (2)'!$AC:$AC,"元請"),"","入力有")</f>
        <v/>
      </c>
      <c r="BB101" s="232">
        <f t="shared" si="11"/>
        <v>0</v>
      </c>
    </row>
    <row r="102" spans="2:54" ht="24" customHeight="1" x14ac:dyDescent="0.15">
      <c r="B102" s="846" t="s">
        <v>177</v>
      </c>
      <c r="C102" s="847"/>
      <c r="D102" s="847"/>
      <c r="E102" s="848"/>
      <c r="F102" s="206"/>
      <c r="G102" s="1"/>
      <c r="H102" s="206"/>
      <c r="I102" s="1"/>
      <c r="J102" s="1"/>
      <c r="K102" s="1"/>
      <c r="L102" s="1"/>
      <c r="M102" s="1"/>
      <c r="N102" s="1"/>
      <c r="O102" s="1"/>
      <c r="P102" s="1"/>
      <c r="Q102" s="1"/>
      <c r="R102" s="1"/>
      <c r="S102" s="869"/>
      <c r="T102" s="870"/>
      <c r="U102" s="869"/>
      <c r="V102" s="870"/>
      <c r="W102" s="1"/>
      <c r="X102" s="869"/>
      <c r="Y102" s="870"/>
      <c r="Z102" s="869"/>
      <c r="AA102" s="870"/>
      <c r="AB102" s="246"/>
      <c r="AC102" s="207"/>
      <c r="AD102" s="190" t="str">
        <f t="shared" si="10"/>
        <v/>
      </c>
      <c r="AG102" s="230" t="s">
        <v>177</v>
      </c>
      <c r="AH102" s="226" t="str">
        <f>IF(F102=SUMIFS('様式1-3 (2)'!$AD:$AD,'様式1-3 (2)'!$Z:$Z,AH$50,'様式1-3 (2)'!$AA:$AA,$AG102,'様式1-3 (2)'!$AC:$AC,"元請"),"OK","不一致")</f>
        <v>OK</v>
      </c>
      <c r="AI102" s="198"/>
      <c r="AJ102" s="226" t="str">
        <f>IF(H102=SUMIFS('様式1-3 (2)'!$AD:$AD,'様式1-3 (2)'!$Z:$Z,AJ$50,'様式1-3 (2)'!$AA:$AA,$AG102,'様式1-3 (2)'!$AC:$AC,"元請"),"OK","不一致")</f>
        <v>OK</v>
      </c>
      <c r="AK102" s="198"/>
      <c r="AL102" s="198"/>
      <c r="AM102" s="198"/>
      <c r="AN102" s="198"/>
      <c r="AO102" s="198"/>
      <c r="AP102" s="198"/>
      <c r="AQ102" s="198"/>
      <c r="AR102" s="198"/>
      <c r="AS102" s="198"/>
      <c r="AT102" s="198"/>
      <c r="AU102" s="198"/>
      <c r="AV102" s="198"/>
      <c r="AW102" s="198"/>
      <c r="AX102" s="198"/>
      <c r="AY102" s="198"/>
      <c r="AZ102" s="198"/>
      <c r="BA102" s="231" t="str">
        <f>IF(AC102=SUMIFS('様式1-3 (2)'!$AD:$AD,'様式1-3 (2)'!$Z:$Z,BA$50,'様式1-3 (2)'!$AA:$AA,$AG102,'様式1-3 (2)'!$AC:$AC,"元請"),"","入力有")</f>
        <v/>
      </c>
      <c r="BB102" s="232">
        <f t="shared" si="11"/>
        <v>0</v>
      </c>
    </row>
    <row r="103" spans="2:54" ht="24" customHeight="1" x14ac:dyDescent="0.15">
      <c r="B103" s="846" t="s">
        <v>178</v>
      </c>
      <c r="C103" s="847"/>
      <c r="D103" s="847"/>
      <c r="E103" s="848"/>
      <c r="F103" s="206"/>
      <c r="G103" s="1"/>
      <c r="H103" s="206"/>
      <c r="I103" s="1"/>
      <c r="J103" s="1"/>
      <c r="K103" s="206"/>
      <c r="L103" s="1"/>
      <c r="M103" s="1"/>
      <c r="N103" s="1"/>
      <c r="O103" s="1"/>
      <c r="P103" s="1"/>
      <c r="Q103" s="1"/>
      <c r="R103" s="1"/>
      <c r="S103" s="871"/>
      <c r="T103" s="872"/>
      <c r="U103" s="869"/>
      <c r="V103" s="870"/>
      <c r="W103" s="1"/>
      <c r="X103" s="869"/>
      <c r="Y103" s="870"/>
      <c r="Z103" s="869"/>
      <c r="AA103" s="870"/>
      <c r="AB103" s="246"/>
      <c r="AC103" s="207"/>
      <c r="AD103" s="190" t="str">
        <f t="shared" si="10"/>
        <v/>
      </c>
      <c r="AG103" s="230" t="s">
        <v>178</v>
      </c>
      <c r="AH103" s="226" t="str">
        <f>IF(F103=SUMIFS('様式1-3 (2)'!$AD:$AD,'様式1-3 (2)'!$Z:$Z,AH$50,'様式1-3 (2)'!$AA:$AA,$AG103,'様式1-3 (2)'!$AC:$AC,"元請"),"OK","不一致")</f>
        <v>OK</v>
      </c>
      <c r="AI103" s="198"/>
      <c r="AJ103" s="226" t="str">
        <f>IF(H103=SUMIFS('様式1-3 (2)'!$AD:$AD,'様式1-3 (2)'!$Z:$Z,AJ$50,'様式1-3 (2)'!$AA:$AA,$AG103,'様式1-3 (2)'!$AC:$AC,"元請"),"OK","不一致")</f>
        <v>OK</v>
      </c>
      <c r="AK103" s="198"/>
      <c r="AL103" s="198"/>
      <c r="AM103" s="226" t="str">
        <f>IF(K103=SUMIFS('様式1-3 (2)'!$AD:$AD,'様式1-3 (2)'!$Z:$Z,AM$50,'様式1-3 (2)'!$AA:$AA,$AG103,'様式1-3 (2)'!$AC:$AC,"元請"),"OK","不一致")</f>
        <v>OK</v>
      </c>
      <c r="AN103" s="198"/>
      <c r="AO103" s="198"/>
      <c r="AP103" s="198"/>
      <c r="AQ103" s="198"/>
      <c r="AR103" s="198"/>
      <c r="AS103" s="198"/>
      <c r="AT103" s="198"/>
      <c r="AU103" s="227" t="str">
        <f>IF(S103=SUMIFS('様式1-3 (2)'!$AD:$AD,'様式1-3 (2)'!$Z:$Z,AU$50,'様式1-3 (2)'!$AA:$AA,$AG103,'様式1-3 (2)'!$AC:$AC,"元請"),"OK","不一致")</f>
        <v>OK</v>
      </c>
      <c r="AV103" s="198"/>
      <c r="AW103" s="198"/>
      <c r="AX103" s="198"/>
      <c r="AY103" s="198"/>
      <c r="AZ103" s="198"/>
      <c r="BA103" s="231" t="str">
        <f>IF(AC103=SUMIFS('様式1-3 (2)'!$AD:$AD,'様式1-3 (2)'!$Z:$Z,BA$50,'様式1-3 (2)'!$AA:$AA,$AG103,'様式1-3 (2)'!$AC:$AC,"元請"),"","入力有")</f>
        <v/>
      </c>
      <c r="BB103" s="232">
        <f t="shared" si="11"/>
        <v>0</v>
      </c>
    </row>
    <row r="104" spans="2:54" ht="24" customHeight="1" x14ac:dyDescent="0.15">
      <c r="B104" s="846" t="s">
        <v>179</v>
      </c>
      <c r="C104" s="847"/>
      <c r="D104" s="847"/>
      <c r="E104" s="848"/>
      <c r="F104" s="206"/>
      <c r="G104" s="1"/>
      <c r="H104" s="206"/>
      <c r="I104" s="1"/>
      <c r="J104" s="1"/>
      <c r="K104" s="1"/>
      <c r="L104" s="1"/>
      <c r="M104" s="1"/>
      <c r="N104" s="1"/>
      <c r="O104" s="1"/>
      <c r="P104" s="1"/>
      <c r="Q104" s="1"/>
      <c r="R104" s="1"/>
      <c r="S104" s="869"/>
      <c r="T104" s="870"/>
      <c r="U104" s="869"/>
      <c r="V104" s="870"/>
      <c r="W104" s="1"/>
      <c r="X104" s="869"/>
      <c r="Y104" s="870"/>
      <c r="Z104" s="869"/>
      <c r="AA104" s="870"/>
      <c r="AB104" s="246"/>
      <c r="AC104" s="207"/>
      <c r="AD104" s="190" t="str">
        <f t="shared" si="10"/>
        <v/>
      </c>
      <c r="AG104" s="230" t="s">
        <v>179</v>
      </c>
      <c r="AH104" s="226" t="str">
        <f>IF(F104=SUMIFS('様式1-3 (2)'!$AD:$AD,'様式1-3 (2)'!$Z:$Z,AH$50,'様式1-3 (2)'!$AA:$AA,$AG104,'様式1-3 (2)'!$AC:$AC,"元請"),"OK","不一致")</f>
        <v>OK</v>
      </c>
      <c r="AI104" s="198"/>
      <c r="AJ104" s="226" t="str">
        <f>IF(H104=SUMIFS('様式1-3 (2)'!$AD:$AD,'様式1-3 (2)'!$Z:$Z,AJ$50,'様式1-3 (2)'!$AA:$AA,$AG104,'様式1-3 (2)'!$AC:$AC,"元請"),"OK","不一致")</f>
        <v>OK</v>
      </c>
      <c r="AK104" s="198"/>
      <c r="AL104" s="198"/>
      <c r="AM104" s="198"/>
      <c r="AN104" s="198"/>
      <c r="AO104" s="198"/>
      <c r="AP104" s="198"/>
      <c r="AQ104" s="198"/>
      <c r="AR104" s="198"/>
      <c r="AS104" s="198"/>
      <c r="AT104" s="198"/>
      <c r="AU104" s="198"/>
      <c r="AV104" s="198"/>
      <c r="AW104" s="198"/>
      <c r="AX104" s="198"/>
      <c r="AY104" s="198"/>
      <c r="AZ104" s="198"/>
      <c r="BA104" s="231" t="str">
        <f>IF(AC104=SUMIFS('様式1-3 (2)'!$AD:$AD,'様式1-3 (2)'!$Z:$Z,BA$50,'様式1-3 (2)'!$AA:$AA,$AG104,'様式1-3 (2)'!$AC:$AC,"元請"),"","入力有")</f>
        <v/>
      </c>
      <c r="BB104" s="232">
        <f t="shared" si="11"/>
        <v>0</v>
      </c>
    </row>
    <row r="105" spans="2:54" ht="24" customHeight="1" x14ac:dyDescent="0.15">
      <c r="B105" s="846" t="s">
        <v>180</v>
      </c>
      <c r="C105" s="847"/>
      <c r="D105" s="847"/>
      <c r="E105" s="848"/>
      <c r="F105" s="1"/>
      <c r="G105" s="206"/>
      <c r="H105" s="1"/>
      <c r="I105" s="1"/>
      <c r="J105" s="1"/>
      <c r="K105" s="1"/>
      <c r="L105" s="1"/>
      <c r="M105" s="1"/>
      <c r="N105" s="1"/>
      <c r="O105" s="1"/>
      <c r="P105" s="1"/>
      <c r="Q105" s="1"/>
      <c r="R105" s="1"/>
      <c r="S105" s="869"/>
      <c r="T105" s="870"/>
      <c r="U105" s="869"/>
      <c r="V105" s="870"/>
      <c r="W105" s="1"/>
      <c r="X105" s="869"/>
      <c r="Y105" s="870"/>
      <c r="Z105" s="869"/>
      <c r="AA105" s="870"/>
      <c r="AB105" s="246"/>
      <c r="AC105" s="207"/>
      <c r="AD105" s="190" t="str">
        <f t="shared" si="10"/>
        <v/>
      </c>
      <c r="AG105" s="230" t="s">
        <v>180</v>
      </c>
      <c r="AH105" s="198"/>
      <c r="AI105" s="226" t="str">
        <f>IF(G105=SUMIFS('様式1-3 (2)'!$AD:$AD,'様式1-3 (2)'!$Z:$Z,AI$50,'様式1-3 (2)'!$AA:$AA,$AG105,'様式1-3 (2)'!$AC:$AC,"元請"),"OK","不一致")</f>
        <v>OK</v>
      </c>
      <c r="AJ105" s="198"/>
      <c r="AK105" s="198"/>
      <c r="AL105" s="198"/>
      <c r="AM105" s="198"/>
      <c r="AN105" s="198"/>
      <c r="AO105" s="198"/>
      <c r="AP105" s="198"/>
      <c r="AQ105" s="198"/>
      <c r="AR105" s="198"/>
      <c r="AS105" s="198"/>
      <c r="AT105" s="198"/>
      <c r="AU105" s="198"/>
      <c r="AV105" s="198"/>
      <c r="AW105" s="198"/>
      <c r="AX105" s="198"/>
      <c r="AY105" s="198"/>
      <c r="AZ105" s="198"/>
      <c r="BA105" s="231" t="str">
        <f>IF(AC105=SUMIFS('様式1-3 (2)'!$AD:$AD,'様式1-3 (2)'!$Z:$Z,BA$50,'様式1-3 (2)'!$AA:$AA,$AG105,'様式1-3 (2)'!$AC:$AC,"元請"),"","入力有")</f>
        <v/>
      </c>
      <c r="BB105" s="232">
        <f t="shared" si="11"/>
        <v>0</v>
      </c>
    </row>
    <row r="106" spans="2:54" ht="24" customHeight="1" x14ac:dyDescent="0.15">
      <c r="B106" s="846" t="s">
        <v>181</v>
      </c>
      <c r="C106" s="847"/>
      <c r="D106" s="847"/>
      <c r="E106" s="848"/>
      <c r="F106" s="1"/>
      <c r="G106" s="1"/>
      <c r="H106" s="1"/>
      <c r="I106" s="1"/>
      <c r="J106" s="1"/>
      <c r="K106" s="1"/>
      <c r="L106" s="1"/>
      <c r="M106" s="206"/>
      <c r="N106" s="1"/>
      <c r="O106" s="1"/>
      <c r="P106" s="1"/>
      <c r="Q106" s="1"/>
      <c r="R106" s="1"/>
      <c r="S106" s="869"/>
      <c r="T106" s="870"/>
      <c r="U106" s="869"/>
      <c r="V106" s="870"/>
      <c r="W106" s="1"/>
      <c r="X106" s="869"/>
      <c r="Y106" s="870"/>
      <c r="Z106" s="869"/>
      <c r="AA106" s="870"/>
      <c r="AB106" s="246"/>
      <c r="AC106" s="207"/>
      <c r="AD106" s="190" t="str">
        <f t="shared" si="10"/>
        <v/>
      </c>
      <c r="AG106" s="230" t="s">
        <v>181</v>
      </c>
      <c r="AH106" s="198"/>
      <c r="AI106" s="198"/>
      <c r="AJ106" s="198"/>
      <c r="AK106" s="198"/>
      <c r="AL106" s="198"/>
      <c r="AM106" s="198"/>
      <c r="AN106" s="198"/>
      <c r="AO106" s="226" t="str">
        <f>IF(M106=SUMIFS('様式1-3 (2)'!$AD:$AD,'様式1-3 (2)'!$Z:$Z,AO$50,'様式1-3 (2)'!$AA:$AA,$AG106,'様式1-3 (2)'!$AC:$AC,"元請"),"OK","不一致")</f>
        <v>OK</v>
      </c>
      <c r="AP106" s="198"/>
      <c r="AQ106" s="198"/>
      <c r="AR106" s="198"/>
      <c r="AS106" s="198"/>
      <c r="AT106" s="198"/>
      <c r="AU106" s="198"/>
      <c r="AV106" s="198"/>
      <c r="AW106" s="198"/>
      <c r="AX106" s="198"/>
      <c r="AY106" s="198"/>
      <c r="AZ106" s="198"/>
      <c r="BA106" s="231" t="str">
        <f>IF(AC106=SUMIFS('様式1-3 (2)'!$AD:$AD,'様式1-3 (2)'!$Z:$Z,BA$50,'様式1-3 (2)'!$AA:$AA,$AG106,'様式1-3 (2)'!$AC:$AC,"元請"),"","入力有")</f>
        <v/>
      </c>
      <c r="BB106" s="232">
        <f t="shared" ref="BB106:BB121" si="12">SUM(AH106:BA106)</f>
        <v>0</v>
      </c>
    </row>
    <row r="107" spans="2:54" ht="24" customHeight="1" x14ac:dyDescent="0.15">
      <c r="B107" s="846" t="s">
        <v>182</v>
      </c>
      <c r="C107" s="847"/>
      <c r="D107" s="847"/>
      <c r="E107" s="848"/>
      <c r="F107" s="1"/>
      <c r="G107" s="1"/>
      <c r="H107" s="206"/>
      <c r="I107" s="1"/>
      <c r="J107" s="1"/>
      <c r="K107" s="1"/>
      <c r="L107" s="1"/>
      <c r="M107" s="1"/>
      <c r="N107" s="1"/>
      <c r="O107" s="1"/>
      <c r="P107" s="1"/>
      <c r="Q107" s="1"/>
      <c r="R107" s="1"/>
      <c r="S107" s="869"/>
      <c r="T107" s="870"/>
      <c r="U107" s="869"/>
      <c r="V107" s="870"/>
      <c r="W107" s="1"/>
      <c r="X107" s="869"/>
      <c r="Y107" s="870"/>
      <c r="Z107" s="869"/>
      <c r="AA107" s="870"/>
      <c r="AB107" s="246"/>
      <c r="AC107" s="207"/>
      <c r="AD107" s="190" t="str">
        <f t="shared" si="10"/>
        <v/>
      </c>
      <c r="AG107" s="230" t="s">
        <v>182</v>
      </c>
      <c r="AH107" s="198"/>
      <c r="AI107" s="198"/>
      <c r="AJ107" s="226" t="str">
        <f>IF(H107=SUMIFS('様式1-3 (2)'!$AD:$AD,'様式1-3 (2)'!$Z:$Z,AJ$50,'様式1-3 (2)'!$AA:$AA,$AG107,'様式1-3 (2)'!$AC:$AC,"元請"),"OK","不一致")</f>
        <v>OK</v>
      </c>
      <c r="AK107" s="198"/>
      <c r="AL107" s="198"/>
      <c r="AM107" s="198"/>
      <c r="AN107" s="198"/>
      <c r="AO107" s="198"/>
      <c r="AP107" s="198"/>
      <c r="AQ107" s="198"/>
      <c r="AR107" s="198"/>
      <c r="AS107" s="198"/>
      <c r="AT107" s="198"/>
      <c r="AU107" s="198"/>
      <c r="AV107" s="198"/>
      <c r="AW107" s="198"/>
      <c r="AX107" s="198"/>
      <c r="AY107" s="198"/>
      <c r="AZ107" s="198"/>
      <c r="BA107" s="231" t="str">
        <f>IF(AC107=SUMIFS('様式1-3 (2)'!$AD:$AD,'様式1-3 (2)'!$Z:$Z,BA$50,'様式1-3 (2)'!$AA:$AA,$AG107,'様式1-3 (2)'!$AC:$AC,"元請"),"","入力有")</f>
        <v/>
      </c>
      <c r="BB107" s="232">
        <f t="shared" si="12"/>
        <v>0</v>
      </c>
    </row>
    <row r="108" spans="2:54" ht="24" customHeight="1" x14ac:dyDescent="0.15">
      <c r="B108" s="846" t="s">
        <v>183</v>
      </c>
      <c r="C108" s="847"/>
      <c r="D108" s="847"/>
      <c r="E108" s="848"/>
      <c r="F108" s="1"/>
      <c r="G108" s="1"/>
      <c r="H108" s="206"/>
      <c r="I108" s="1"/>
      <c r="J108" s="1"/>
      <c r="K108" s="1"/>
      <c r="L108" s="1"/>
      <c r="M108" s="1"/>
      <c r="N108" s="1"/>
      <c r="O108" s="1"/>
      <c r="P108" s="1"/>
      <c r="Q108" s="1"/>
      <c r="R108" s="1"/>
      <c r="S108" s="869"/>
      <c r="T108" s="870"/>
      <c r="U108" s="869"/>
      <c r="V108" s="870"/>
      <c r="W108" s="1"/>
      <c r="X108" s="869"/>
      <c r="Y108" s="870"/>
      <c r="Z108" s="869"/>
      <c r="AA108" s="870"/>
      <c r="AB108" s="246"/>
      <c r="AC108" s="207"/>
      <c r="AD108" s="190" t="str">
        <f t="shared" si="10"/>
        <v/>
      </c>
      <c r="AG108" s="230" t="s">
        <v>183</v>
      </c>
      <c r="AH108" s="198"/>
      <c r="AI108" s="198"/>
      <c r="AJ108" s="226" t="str">
        <f>IF(H108=SUMIFS('様式1-3 (2)'!$AD:$AD,'様式1-3 (2)'!$Z:$Z,AJ$50,'様式1-3 (2)'!$AA:$AA,$AG108,'様式1-3 (2)'!$AC:$AC,"元請"),"OK","不一致")</f>
        <v>OK</v>
      </c>
      <c r="AK108" s="198"/>
      <c r="AL108" s="198"/>
      <c r="AM108" s="198"/>
      <c r="AN108" s="198"/>
      <c r="AO108" s="198"/>
      <c r="AP108" s="198"/>
      <c r="AQ108" s="198"/>
      <c r="AR108" s="198"/>
      <c r="AS108" s="198"/>
      <c r="AT108" s="198"/>
      <c r="AU108" s="198"/>
      <c r="AV108" s="198"/>
      <c r="AW108" s="198"/>
      <c r="AX108" s="198"/>
      <c r="AY108" s="198"/>
      <c r="AZ108" s="198"/>
      <c r="BA108" s="231" t="str">
        <f>IF(AC108=SUMIFS('様式1-3 (2)'!$AD:$AD,'様式1-3 (2)'!$Z:$Z,BA$50,'様式1-3 (2)'!$AA:$AA,$AG108,'様式1-3 (2)'!$AC:$AC,"元請"),"","入力有")</f>
        <v/>
      </c>
      <c r="BB108" s="232">
        <f t="shared" si="12"/>
        <v>0</v>
      </c>
    </row>
    <row r="109" spans="2:54" ht="24" customHeight="1" x14ac:dyDescent="0.15">
      <c r="B109" s="846" t="s">
        <v>140</v>
      </c>
      <c r="C109" s="847"/>
      <c r="D109" s="847"/>
      <c r="E109" s="848"/>
      <c r="F109" s="1"/>
      <c r="G109" s="1"/>
      <c r="H109" s="2"/>
      <c r="I109" s="1"/>
      <c r="J109" s="1"/>
      <c r="K109" s="1"/>
      <c r="L109" s="1"/>
      <c r="M109" s="1"/>
      <c r="N109" s="206"/>
      <c r="O109" s="1"/>
      <c r="P109" s="1"/>
      <c r="Q109" s="1"/>
      <c r="R109" s="1"/>
      <c r="S109" s="869"/>
      <c r="T109" s="870"/>
      <c r="U109" s="869"/>
      <c r="V109" s="870"/>
      <c r="W109" s="1"/>
      <c r="X109" s="869"/>
      <c r="Y109" s="870"/>
      <c r="Z109" s="869"/>
      <c r="AA109" s="870"/>
      <c r="AB109" s="246"/>
      <c r="AC109" s="207"/>
      <c r="AD109" s="190" t="str">
        <f t="shared" si="10"/>
        <v/>
      </c>
      <c r="AG109" s="230" t="s">
        <v>140</v>
      </c>
      <c r="AH109" s="198"/>
      <c r="AI109" s="198"/>
      <c r="AJ109" s="198"/>
      <c r="AK109" s="198"/>
      <c r="AL109" s="198"/>
      <c r="AM109" s="198"/>
      <c r="AN109" s="198"/>
      <c r="AO109" s="198"/>
      <c r="AP109" s="226" t="str">
        <f>IF(N109=SUMIFS('様式1-3 (2)'!$AD:$AD,'様式1-3 (2)'!$Z:$Z,AP$50,'様式1-3 (2)'!$AA:$AA,$AG109,'様式1-3 (2)'!$AC:$AC,"元請"),"OK","不一致")</f>
        <v>OK</v>
      </c>
      <c r="AQ109" s="198"/>
      <c r="AR109" s="198"/>
      <c r="AS109" s="198"/>
      <c r="AT109" s="198"/>
      <c r="AU109" s="198"/>
      <c r="AV109" s="198"/>
      <c r="AW109" s="198"/>
      <c r="AX109" s="198"/>
      <c r="AY109" s="198"/>
      <c r="AZ109" s="198"/>
      <c r="BA109" s="231" t="str">
        <f>IF(AC109=SUMIFS('様式1-3 (2)'!$AD:$AD,'様式1-3 (2)'!$Z:$Z,BA$50,'様式1-3 (2)'!$AA:$AA,$AG109,'様式1-3 (2)'!$AC:$AC,"元請"),"","入力有")</f>
        <v/>
      </c>
      <c r="BB109" s="232">
        <f t="shared" si="12"/>
        <v>0</v>
      </c>
    </row>
    <row r="110" spans="2:54" ht="24" customHeight="1" x14ac:dyDescent="0.15">
      <c r="B110" s="846" t="s">
        <v>184</v>
      </c>
      <c r="C110" s="847"/>
      <c r="D110" s="847"/>
      <c r="E110" s="848"/>
      <c r="F110" s="1"/>
      <c r="G110" s="1"/>
      <c r="H110" s="206"/>
      <c r="I110" s="1"/>
      <c r="J110" s="1"/>
      <c r="K110" s="1"/>
      <c r="L110" s="1"/>
      <c r="M110" s="1"/>
      <c r="N110" s="1"/>
      <c r="O110" s="206"/>
      <c r="P110" s="1"/>
      <c r="Q110" s="1"/>
      <c r="R110" s="1"/>
      <c r="S110" s="869"/>
      <c r="T110" s="870"/>
      <c r="U110" s="869"/>
      <c r="V110" s="870"/>
      <c r="W110" s="1"/>
      <c r="X110" s="869"/>
      <c r="Y110" s="870"/>
      <c r="Z110" s="869"/>
      <c r="AA110" s="870"/>
      <c r="AB110" s="246"/>
      <c r="AC110" s="207"/>
      <c r="AD110" s="190" t="str">
        <f t="shared" si="10"/>
        <v/>
      </c>
      <c r="AG110" s="230" t="s">
        <v>184</v>
      </c>
      <c r="AH110" s="198"/>
      <c r="AI110" s="198"/>
      <c r="AJ110" s="226" t="str">
        <f>IF(H110=SUMIFS('様式1-3 (2)'!$AD:$AD,'様式1-3 (2)'!$Z:$Z,AJ$50,'様式1-3 (2)'!$AA:$AA,$AG110,'様式1-3 (2)'!$AC:$AC,"元請"),"OK","不一致")</f>
        <v>OK</v>
      </c>
      <c r="AK110" s="198"/>
      <c r="AL110" s="198"/>
      <c r="AM110" s="198"/>
      <c r="AN110" s="198"/>
      <c r="AO110" s="198"/>
      <c r="AP110" s="198"/>
      <c r="AQ110" s="226" t="str">
        <f>IF(O110=SUMIFS('様式1-3 (2)'!$AD:$AD,'様式1-3 (2)'!$Z:$Z,AQ$50,'様式1-3 (2)'!$AA:$AA,$AG110,'様式1-3 (2)'!$AC:$AC,"元請"),"OK","不一致")</f>
        <v>OK</v>
      </c>
      <c r="AR110" s="198"/>
      <c r="AS110" s="198"/>
      <c r="AT110" s="198"/>
      <c r="AU110" s="198"/>
      <c r="AV110" s="198"/>
      <c r="AW110" s="198"/>
      <c r="AX110" s="198"/>
      <c r="AY110" s="198"/>
      <c r="AZ110" s="198"/>
      <c r="BA110" s="231" t="str">
        <f>IF(AC110=SUMIFS('様式1-3 (2)'!$AD:$AD,'様式1-3 (2)'!$Z:$Z,BA$50,'様式1-3 (2)'!$AA:$AA,$AG110,'様式1-3 (2)'!$AC:$AC,"元請"),"","入力有")</f>
        <v/>
      </c>
      <c r="BB110" s="232">
        <f t="shared" si="12"/>
        <v>0</v>
      </c>
    </row>
    <row r="111" spans="2:54" ht="24" customHeight="1" x14ac:dyDescent="0.15">
      <c r="B111" s="846" t="s">
        <v>185</v>
      </c>
      <c r="C111" s="847"/>
      <c r="D111" s="847"/>
      <c r="E111" s="848"/>
      <c r="F111" s="1"/>
      <c r="G111" s="1"/>
      <c r="H111" s="206"/>
      <c r="I111" s="1"/>
      <c r="J111" s="1"/>
      <c r="K111" s="1"/>
      <c r="L111" s="1"/>
      <c r="M111" s="1"/>
      <c r="N111" s="1"/>
      <c r="O111" s="1"/>
      <c r="P111" s="1"/>
      <c r="Q111" s="1"/>
      <c r="R111" s="1"/>
      <c r="S111" s="869"/>
      <c r="T111" s="870"/>
      <c r="U111" s="869"/>
      <c r="V111" s="870"/>
      <c r="W111" s="1"/>
      <c r="X111" s="869"/>
      <c r="Y111" s="870"/>
      <c r="Z111" s="869"/>
      <c r="AA111" s="870"/>
      <c r="AB111" s="246"/>
      <c r="AC111" s="207"/>
      <c r="AD111" s="190" t="str">
        <f t="shared" si="10"/>
        <v/>
      </c>
      <c r="AG111" s="230" t="s">
        <v>185</v>
      </c>
      <c r="AH111" s="198"/>
      <c r="AI111" s="198"/>
      <c r="AJ111" s="226" t="str">
        <f>IF(H111=SUMIFS('様式1-3 (2)'!$AD:$AD,'様式1-3 (2)'!$Z:$Z,AJ$50,'様式1-3 (2)'!$AA:$AA,$AG111,'様式1-3 (2)'!$AC:$AC,"元請"),"OK","不一致")</f>
        <v>OK</v>
      </c>
      <c r="AK111" s="198"/>
      <c r="AL111" s="198"/>
      <c r="AM111" s="198"/>
      <c r="AN111" s="198"/>
      <c r="AO111" s="198"/>
      <c r="AP111" s="198"/>
      <c r="AQ111" s="198"/>
      <c r="AR111" s="198"/>
      <c r="AS111" s="198"/>
      <c r="AT111" s="198"/>
      <c r="AU111" s="198"/>
      <c r="AV111" s="198"/>
      <c r="AW111" s="198"/>
      <c r="AX111" s="198"/>
      <c r="AY111" s="198"/>
      <c r="AZ111" s="198"/>
      <c r="BA111" s="231" t="str">
        <f>IF(AC111=SUMIFS('様式1-3 (2)'!$AD:$AD,'様式1-3 (2)'!$Z:$Z,BA$50,'様式1-3 (2)'!$AA:$AA,$AG111,'様式1-3 (2)'!$AC:$AC,"元請"),"","入力有")</f>
        <v/>
      </c>
      <c r="BB111" s="232">
        <f t="shared" si="12"/>
        <v>0</v>
      </c>
    </row>
    <row r="112" spans="2:54" ht="24" customHeight="1" x14ac:dyDescent="0.15">
      <c r="B112" s="846" t="s">
        <v>186</v>
      </c>
      <c r="C112" s="847"/>
      <c r="D112" s="847"/>
      <c r="E112" s="848"/>
      <c r="F112" s="1"/>
      <c r="G112" s="1"/>
      <c r="H112" s="1"/>
      <c r="I112" s="1"/>
      <c r="J112" s="1"/>
      <c r="K112" s="1"/>
      <c r="L112" s="1"/>
      <c r="M112" s="1"/>
      <c r="N112" s="1"/>
      <c r="O112" s="1"/>
      <c r="P112" s="1"/>
      <c r="Q112" s="1"/>
      <c r="R112" s="1"/>
      <c r="S112" s="871"/>
      <c r="T112" s="872"/>
      <c r="U112" s="869"/>
      <c r="V112" s="870"/>
      <c r="W112" s="1"/>
      <c r="X112" s="869"/>
      <c r="Y112" s="870"/>
      <c r="Z112" s="869"/>
      <c r="AA112" s="870"/>
      <c r="AB112" s="246"/>
      <c r="AC112" s="207"/>
      <c r="AD112" s="190" t="str">
        <f t="shared" si="10"/>
        <v/>
      </c>
      <c r="AG112" s="230" t="s">
        <v>186</v>
      </c>
      <c r="AH112" s="198"/>
      <c r="AI112" s="198"/>
      <c r="AJ112" s="198"/>
      <c r="AK112" s="198"/>
      <c r="AL112" s="198"/>
      <c r="AM112" s="198"/>
      <c r="AN112" s="198"/>
      <c r="AO112" s="198"/>
      <c r="AP112" s="198"/>
      <c r="AQ112" s="198"/>
      <c r="AR112" s="198"/>
      <c r="AS112" s="198"/>
      <c r="AT112" s="198"/>
      <c r="AU112" s="227" t="str">
        <f>IF(S112=SUMIFS('様式1-3 (2)'!$AD:$AD,'様式1-3 (2)'!$Z:$Z,AU$50,'様式1-3 (2)'!$AA:$AA,$AG112,'様式1-3 (2)'!$AC:$AC,"元請"),"OK","不一致")</f>
        <v>OK</v>
      </c>
      <c r="AV112" s="198"/>
      <c r="AW112" s="198"/>
      <c r="AX112" s="198"/>
      <c r="AY112" s="198"/>
      <c r="AZ112" s="198"/>
      <c r="BA112" s="231" t="str">
        <f>IF(AC112=SUMIFS('様式1-3 (2)'!$AD:$AD,'様式1-3 (2)'!$Z:$Z,BA$50,'様式1-3 (2)'!$AA:$AA,$AG112,'様式1-3 (2)'!$AC:$AC,"元請"),"","入力有")</f>
        <v/>
      </c>
      <c r="BB112" s="232">
        <f t="shared" si="12"/>
        <v>0</v>
      </c>
    </row>
    <row r="113" spans="2:54" ht="24" customHeight="1" x14ac:dyDescent="0.15">
      <c r="B113" s="846" t="s">
        <v>187</v>
      </c>
      <c r="C113" s="847"/>
      <c r="D113" s="847"/>
      <c r="E113" s="848"/>
      <c r="F113" s="1"/>
      <c r="G113" s="1"/>
      <c r="H113" s="1"/>
      <c r="I113" s="1"/>
      <c r="J113" s="206"/>
      <c r="K113" s="1"/>
      <c r="L113" s="1"/>
      <c r="M113" s="1"/>
      <c r="N113" s="1"/>
      <c r="O113" s="1"/>
      <c r="P113" s="1"/>
      <c r="Q113" s="1"/>
      <c r="R113" s="1"/>
      <c r="S113" s="869"/>
      <c r="T113" s="870"/>
      <c r="U113" s="869"/>
      <c r="V113" s="870"/>
      <c r="W113" s="1"/>
      <c r="X113" s="869"/>
      <c r="Y113" s="870"/>
      <c r="Z113" s="869"/>
      <c r="AA113" s="870"/>
      <c r="AB113" s="246"/>
      <c r="AC113" s="207"/>
      <c r="AD113" s="190" t="str">
        <f t="shared" si="10"/>
        <v/>
      </c>
      <c r="AG113" s="230" t="s">
        <v>187</v>
      </c>
      <c r="AH113" s="198"/>
      <c r="AI113" s="198"/>
      <c r="AJ113" s="198"/>
      <c r="AK113" s="198"/>
      <c r="AL113" s="226" t="str">
        <f>IF(J113=SUMIFS('様式1-3 (2)'!$AD:$AD,'様式1-3 (2)'!$Z:$Z,AL$50,'様式1-3 (2)'!$AA:$AA,$AG113,'様式1-3 (2)'!$AC:$AC,"元請"),"OK","不一致")</f>
        <v>OK</v>
      </c>
      <c r="AM113" s="198"/>
      <c r="AN113" s="198"/>
      <c r="AO113" s="198"/>
      <c r="AP113" s="198"/>
      <c r="AQ113" s="198"/>
      <c r="AR113" s="198"/>
      <c r="AS113" s="198"/>
      <c r="AT113" s="198"/>
      <c r="AU113" s="198"/>
      <c r="AV113" s="198"/>
      <c r="AW113" s="198"/>
      <c r="AX113" s="198"/>
      <c r="AY113" s="198"/>
      <c r="AZ113" s="198"/>
      <c r="BA113" s="231" t="str">
        <f>IF(AC113=SUMIFS('様式1-3 (2)'!$AD:$AD,'様式1-3 (2)'!$Z:$Z,BA$50,'様式1-3 (2)'!$AA:$AA,$AG113,'様式1-3 (2)'!$AC:$AC,"元請"),"","入力有")</f>
        <v/>
      </c>
      <c r="BB113" s="232">
        <f t="shared" si="12"/>
        <v>0</v>
      </c>
    </row>
    <row r="114" spans="2:54" ht="24" customHeight="1" x14ac:dyDescent="0.15">
      <c r="B114" s="846" t="s">
        <v>188</v>
      </c>
      <c r="C114" s="847"/>
      <c r="D114" s="847"/>
      <c r="E114" s="848"/>
      <c r="F114" s="1"/>
      <c r="G114" s="1"/>
      <c r="H114" s="1"/>
      <c r="I114" s="1"/>
      <c r="J114" s="1"/>
      <c r="K114" s="1"/>
      <c r="L114" s="1"/>
      <c r="M114" s="1"/>
      <c r="N114" s="1"/>
      <c r="O114" s="1"/>
      <c r="P114" s="1"/>
      <c r="Q114" s="1"/>
      <c r="R114" s="1"/>
      <c r="S114" s="869"/>
      <c r="T114" s="870"/>
      <c r="U114" s="871"/>
      <c r="V114" s="872"/>
      <c r="W114" s="1"/>
      <c r="X114" s="869"/>
      <c r="Y114" s="870"/>
      <c r="Z114" s="869"/>
      <c r="AA114" s="870"/>
      <c r="AB114" s="246"/>
      <c r="AC114" s="207"/>
      <c r="AD114" s="190" t="str">
        <f t="shared" si="10"/>
        <v/>
      </c>
      <c r="AG114" s="230" t="s">
        <v>188</v>
      </c>
      <c r="AH114" s="198"/>
      <c r="AI114" s="198"/>
      <c r="AJ114" s="198"/>
      <c r="AK114" s="198"/>
      <c r="AL114" s="198"/>
      <c r="AM114" s="198"/>
      <c r="AN114" s="198"/>
      <c r="AO114" s="198"/>
      <c r="AP114" s="198"/>
      <c r="AQ114" s="198"/>
      <c r="AR114" s="198"/>
      <c r="AS114" s="198"/>
      <c r="AT114" s="198"/>
      <c r="AU114" s="198"/>
      <c r="AV114" s="227" t="str">
        <f>IF(U114=SUMIFS('様式1-3 (2)'!$AD:$AD,'様式1-3 (2)'!$Z:$Z,AV$50,'様式1-3 (2)'!$AA:$AA,$AG114,'様式1-3 (2)'!$AC:$AC,"元請"),"OK","不一致")</f>
        <v>OK</v>
      </c>
      <c r="AW114" s="198"/>
      <c r="AX114" s="198"/>
      <c r="AY114" s="198"/>
      <c r="AZ114" s="198"/>
      <c r="BA114" s="231" t="str">
        <f>IF(AC114=SUMIFS('様式1-3 (2)'!$AD:$AD,'様式1-3 (2)'!$Z:$Z,BA$50,'様式1-3 (2)'!$AA:$AA,$AG114,'様式1-3 (2)'!$AC:$AC,"元請"),"","入力有")</f>
        <v/>
      </c>
      <c r="BB114" s="232">
        <f t="shared" si="12"/>
        <v>0</v>
      </c>
    </row>
    <row r="115" spans="2:54" ht="24" customHeight="1" x14ac:dyDescent="0.15">
      <c r="B115" s="846" t="s">
        <v>189</v>
      </c>
      <c r="C115" s="847"/>
      <c r="D115" s="847"/>
      <c r="E115" s="848"/>
      <c r="F115" s="1"/>
      <c r="G115" s="1"/>
      <c r="H115" s="1"/>
      <c r="I115" s="1"/>
      <c r="J115" s="1"/>
      <c r="K115" s="1"/>
      <c r="L115" s="1"/>
      <c r="M115" s="1"/>
      <c r="N115" s="1"/>
      <c r="O115" s="1"/>
      <c r="P115" s="1"/>
      <c r="Q115" s="1"/>
      <c r="R115" s="1"/>
      <c r="S115" s="869"/>
      <c r="T115" s="870"/>
      <c r="U115" s="869"/>
      <c r="V115" s="870"/>
      <c r="W115" s="205"/>
      <c r="X115" s="869"/>
      <c r="Y115" s="870"/>
      <c r="Z115" s="869"/>
      <c r="AA115" s="870"/>
      <c r="AB115" s="246"/>
      <c r="AC115" s="207"/>
      <c r="AD115" s="190" t="str">
        <f t="shared" si="10"/>
        <v/>
      </c>
      <c r="AG115" s="230" t="s">
        <v>189</v>
      </c>
      <c r="AH115" s="198"/>
      <c r="AI115" s="198"/>
      <c r="AJ115" s="198"/>
      <c r="AK115" s="198"/>
      <c r="AL115" s="198"/>
      <c r="AM115" s="198"/>
      <c r="AN115" s="198"/>
      <c r="AO115" s="198"/>
      <c r="AP115" s="198"/>
      <c r="AQ115" s="198"/>
      <c r="AR115" s="198"/>
      <c r="AS115" s="198"/>
      <c r="AT115" s="198"/>
      <c r="AU115" s="198"/>
      <c r="AV115" s="198"/>
      <c r="AW115" s="226" t="str">
        <f>IF(W115=SUMIFS('様式1-3 (2)'!$AD:$AD,'様式1-3 (2)'!$Z:$Z,AW$50,'様式1-3 (2)'!$AA:$AA,$AG115,'様式1-3 (2)'!$AC:$AC,"元請"),"OK","不一致")</f>
        <v>OK</v>
      </c>
      <c r="AX115" s="198"/>
      <c r="AY115" s="198"/>
      <c r="AZ115" s="198"/>
      <c r="BA115" s="231" t="str">
        <f>IF(AC115=SUMIFS('様式1-3 (2)'!$AD:$AD,'様式1-3 (2)'!$Z:$Z,BA$50,'様式1-3 (2)'!$AA:$AA,$AG115,'様式1-3 (2)'!$AC:$AC,"元請"),"","入力有")</f>
        <v/>
      </c>
      <c r="BB115" s="232">
        <f t="shared" si="12"/>
        <v>0</v>
      </c>
    </row>
    <row r="116" spans="2:54" ht="24" customHeight="1" x14ac:dyDescent="0.15">
      <c r="B116" s="846" t="s">
        <v>190</v>
      </c>
      <c r="C116" s="847"/>
      <c r="D116" s="847"/>
      <c r="E116" s="848"/>
      <c r="F116" s="1"/>
      <c r="G116" s="1"/>
      <c r="H116" s="1"/>
      <c r="I116" s="1"/>
      <c r="J116" s="1"/>
      <c r="K116" s="1"/>
      <c r="L116" s="1"/>
      <c r="M116" s="1"/>
      <c r="N116" s="1"/>
      <c r="O116" s="1"/>
      <c r="P116" s="1"/>
      <c r="Q116" s="1"/>
      <c r="R116" s="205"/>
      <c r="S116" s="869"/>
      <c r="T116" s="870"/>
      <c r="U116" s="869"/>
      <c r="V116" s="870"/>
      <c r="W116" s="1"/>
      <c r="X116" s="871"/>
      <c r="Y116" s="872"/>
      <c r="Z116" s="869"/>
      <c r="AA116" s="870"/>
      <c r="AB116" s="246"/>
      <c r="AC116" s="207"/>
      <c r="AD116" s="190" t="str">
        <f t="shared" si="10"/>
        <v/>
      </c>
      <c r="AG116" s="230" t="s">
        <v>190</v>
      </c>
      <c r="AH116" s="198"/>
      <c r="AI116" s="198"/>
      <c r="AJ116" s="198"/>
      <c r="AK116" s="198"/>
      <c r="AL116" s="198"/>
      <c r="AM116" s="198"/>
      <c r="AN116" s="198"/>
      <c r="AO116" s="198"/>
      <c r="AP116" s="198"/>
      <c r="AQ116" s="198"/>
      <c r="AR116" s="198"/>
      <c r="AS116" s="198"/>
      <c r="AT116" s="226" t="str">
        <f>IF(R116=SUMIFS('様式1-3 (2)'!$AD:$AD,'様式1-3 (2)'!$Z:$Z,AT$50,'様式1-3 (2)'!$AA:$AA,$AG116,'様式1-3 (2)'!$AC:$AC,"元請"),"OK","不一致")</f>
        <v>OK</v>
      </c>
      <c r="AU116" s="198"/>
      <c r="AV116" s="198"/>
      <c r="AW116" s="198"/>
      <c r="AX116" s="227" t="str">
        <f>IF(X116=SUMIFS('様式1-3 (2)'!$AD:$AD,'様式1-3 (2)'!$Z:$Z,AX$50,'様式1-3 (2)'!$AA:$AA,$AG116,'様式1-3 (2)'!$AC:$AC,"元請"),"OK","不一致")</f>
        <v>OK</v>
      </c>
      <c r="AY116" s="198"/>
      <c r="AZ116" s="198"/>
      <c r="BA116" s="231" t="str">
        <f>IF(AC116=SUMIFS('様式1-3 (2)'!$AD:$AD,'様式1-3 (2)'!$Z:$Z,BA$50,'様式1-3 (2)'!$AA:$AA,$AG116,'様式1-3 (2)'!$AC:$AC,"元請"),"","入力有")</f>
        <v/>
      </c>
      <c r="BB116" s="232">
        <f t="shared" si="12"/>
        <v>0</v>
      </c>
    </row>
    <row r="117" spans="2:54" ht="24" customHeight="1" x14ac:dyDescent="0.15">
      <c r="B117" s="846" t="s">
        <v>191</v>
      </c>
      <c r="C117" s="847"/>
      <c r="D117" s="847"/>
      <c r="E117" s="848"/>
      <c r="F117" s="1"/>
      <c r="G117" s="1"/>
      <c r="H117" s="206"/>
      <c r="I117" s="1"/>
      <c r="J117" s="1"/>
      <c r="K117" s="1"/>
      <c r="L117" s="1"/>
      <c r="M117" s="1"/>
      <c r="N117" s="1"/>
      <c r="O117" s="1"/>
      <c r="P117" s="1"/>
      <c r="Q117" s="1"/>
      <c r="R117" s="1"/>
      <c r="S117" s="869"/>
      <c r="T117" s="870"/>
      <c r="U117" s="869"/>
      <c r="V117" s="870"/>
      <c r="W117" s="1"/>
      <c r="X117" s="869"/>
      <c r="Y117" s="870"/>
      <c r="Z117" s="869"/>
      <c r="AA117" s="870"/>
      <c r="AB117" s="246"/>
      <c r="AC117" s="207"/>
      <c r="AD117" s="190" t="str">
        <f t="shared" si="10"/>
        <v/>
      </c>
      <c r="AG117" s="230" t="s">
        <v>191</v>
      </c>
      <c r="AH117" s="198"/>
      <c r="AI117" s="198"/>
      <c r="AJ117" s="226" t="str">
        <f>IF(H117=SUMIFS('様式1-3 (2)'!$AD:$AD,'様式1-3 (2)'!$Z:$Z,AJ$50,'様式1-3 (2)'!$AA:$AA,$AG117,'様式1-3 (2)'!$AC:$AC,"元請"),"OK","不一致")</f>
        <v>OK</v>
      </c>
      <c r="AK117" s="198"/>
      <c r="AL117" s="198"/>
      <c r="AM117" s="198"/>
      <c r="AN117" s="198"/>
      <c r="AO117" s="198"/>
      <c r="AP117" s="198"/>
      <c r="AQ117" s="198"/>
      <c r="AR117" s="198"/>
      <c r="AS117" s="198"/>
      <c r="AT117" s="198"/>
      <c r="AU117" s="198"/>
      <c r="AV117" s="198"/>
      <c r="AW117" s="198"/>
      <c r="AX117" s="198"/>
      <c r="AY117" s="198"/>
      <c r="AZ117" s="198"/>
      <c r="BA117" s="231" t="str">
        <f>IF(AC117=SUMIFS('様式1-3 (2)'!$AD:$AD,'様式1-3 (2)'!$Z:$Z,BA$50,'様式1-3 (2)'!$AA:$AA,$AG117,'様式1-3 (2)'!$AC:$AC,"元請"),"","入力有")</f>
        <v/>
      </c>
      <c r="BB117" s="232">
        <f t="shared" si="12"/>
        <v>0</v>
      </c>
    </row>
    <row r="118" spans="2:54" ht="24" customHeight="1" x14ac:dyDescent="0.15">
      <c r="B118" s="846" t="s">
        <v>192</v>
      </c>
      <c r="C118" s="847"/>
      <c r="D118" s="847"/>
      <c r="E118" s="848"/>
      <c r="F118" s="1"/>
      <c r="G118" s="1"/>
      <c r="H118" s="1"/>
      <c r="I118" s="1"/>
      <c r="J118" s="1"/>
      <c r="K118" s="1"/>
      <c r="L118" s="1"/>
      <c r="M118" s="1"/>
      <c r="N118" s="1"/>
      <c r="O118" s="1"/>
      <c r="P118" s="1"/>
      <c r="Q118" s="1"/>
      <c r="R118" s="1"/>
      <c r="S118" s="869"/>
      <c r="T118" s="870"/>
      <c r="U118" s="869"/>
      <c r="V118" s="870"/>
      <c r="W118" s="1"/>
      <c r="X118" s="869"/>
      <c r="Y118" s="870"/>
      <c r="Z118" s="869"/>
      <c r="AA118" s="870"/>
      <c r="AB118" s="208"/>
      <c r="AC118" s="207"/>
      <c r="AD118" s="190" t="str">
        <f t="shared" si="10"/>
        <v/>
      </c>
      <c r="AG118" s="230" t="s">
        <v>192</v>
      </c>
      <c r="AH118" s="198"/>
      <c r="AI118" s="198"/>
      <c r="AJ118" s="198"/>
      <c r="AK118" s="198"/>
      <c r="AL118" s="198"/>
      <c r="AM118" s="198"/>
      <c r="AN118" s="198"/>
      <c r="AO118" s="198"/>
      <c r="AP118" s="198"/>
      <c r="AQ118" s="198"/>
      <c r="AR118" s="198"/>
      <c r="AS118" s="198"/>
      <c r="AT118" s="198"/>
      <c r="AU118" s="198"/>
      <c r="AV118" s="198"/>
      <c r="AW118" s="198"/>
      <c r="AX118" s="198"/>
      <c r="AY118" s="198"/>
      <c r="AZ118" s="226" t="str">
        <f>IF(AB118=SUMIFS('様式1-3 (2)'!$AD:$AD,'様式1-3 (2)'!$Z:$Z,AZ$50,'様式1-3 (2)'!$AA:$AA,$AG118,'様式1-3 (2)'!$AC:$AC,"元請"),"OK","不一致")</f>
        <v>OK</v>
      </c>
      <c r="BA118" s="231" t="str">
        <f>IF(AC118=SUMIFS('様式1-3 (2)'!$AD:$AD,'様式1-3 (2)'!$Z:$Z,BA$50,'様式1-3 (2)'!$AA:$AA,$AG118,'様式1-3 (2)'!$AC:$AC,"元請"),"","入力有")</f>
        <v/>
      </c>
      <c r="BB118" s="232">
        <f t="shared" si="12"/>
        <v>0</v>
      </c>
    </row>
    <row r="119" spans="2:54" ht="24" customHeight="1" x14ac:dyDescent="0.15">
      <c r="B119" s="846" t="s">
        <v>193</v>
      </c>
      <c r="C119" s="847"/>
      <c r="D119" s="847"/>
      <c r="E119" s="848"/>
      <c r="F119" s="1"/>
      <c r="G119" s="1"/>
      <c r="H119" s="1"/>
      <c r="I119" s="206"/>
      <c r="J119" s="206"/>
      <c r="K119" s="1"/>
      <c r="L119" s="1"/>
      <c r="M119" s="1"/>
      <c r="N119" s="1"/>
      <c r="O119" s="1"/>
      <c r="P119" s="1"/>
      <c r="Q119" s="1"/>
      <c r="R119" s="1"/>
      <c r="S119" s="869"/>
      <c r="T119" s="870"/>
      <c r="U119" s="869"/>
      <c r="V119" s="870"/>
      <c r="W119" s="1"/>
      <c r="X119" s="869"/>
      <c r="Y119" s="870"/>
      <c r="Z119" s="869"/>
      <c r="AA119" s="870"/>
      <c r="AB119" s="246"/>
      <c r="AC119" s="207"/>
      <c r="AD119" s="190" t="str">
        <f t="shared" si="10"/>
        <v/>
      </c>
      <c r="AG119" s="230" t="s">
        <v>193</v>
      </c>
      <c r="AH119" s="198"/>
      <c r="AI119" s="198"/>
      <c r="AJ119" s="198"/>
      <c r="AK119" s="226" t="str">
        <f>IF(I119=SUMIFS('様式1-3 (2)'!$AD:$AD,'様式1-3 (2)'!$Z:$Z,AK$50,'様式1-3 (2)'!$AA:$AA,$AG119,'様式1-3 (2)'!$AC:$AC,"元請"),"OK","不一致")</f>
        <v>OK</v>
      </c>
      <c r="AL119" s="226" t="str">
        <f>IF(J119=SUMIFS('様式1-3 (2)'!$AD:$AD,'様式1-3 (2)'!$Z:$Z,AL$50,'様式1-3 (2)'!$AA:$AA,$AG119,'様式1-3 (2)'!$AC:$AC,"元請"),"OK","不一致")</f>
        <v>OK</v>
      </c>
      <c r="AM119" s="198"/>
      <c r="AN119" s="198"/>
      <c r="AO119" s="198"/>
      <c r="AP119" s="198"/>
      <c r="AQ119" s="198"/>
      <c r="AR119" s="198"/>
      <c r="AS119" s="198"/>
      <c r="AT119" s="198"/>
      <c r="AU119" s="198"/>
      <c r="AV119" s="198"/>
      <c r="AW119" s="198"/>
      <c r="AX119" s="198"/>
      <c r="AY119" s="198"/>
      <c r="AZ119" s="198"/>
      <c r="BA119" s="231" t="str">
        <f>IF(AC119=SUMIFS('様式1-3 (2)'!$AD:$AD,'様式1-3 (2)'!$Z:$Z,BA$50,'様式1-3 (2)'!$AA:$AA,$AG119,'様式1-3 (2)'!$AC:$AC,"元請"),"","入力有")</f>
        <v/>
      </c>
      <c r="BB119" s="232">
        <f t="shared" si="12"/>
        <v>0</v>
      </c>
    </row>
    <row r="120" spans="2:54" ht="24" customHeight="1" x14ac:dyDescent="0.15">
      <c r="B120" s="846" t="s">
        <v>194</v>
      </c>
      <c r="C120" s="847"/>
      <c r="D120" s="847"/>
      <c r="E120" s="848"/>
      <c r="F120" s="247"/>
      <c r="G120" s="247"/>
      <c r="H120" s="247"/>
      <c r="I120" s="247"/>
      <c r="J120" s="247"/>
      <c r="K120" s="247"/>
      <c r="L120" s="247"/>
      <c r="M120" s="247"/>
      <c r="N120" s="247"/>
      <c r="O120" s="247"/>
      <c r="P120" s="247"/>
      <c r="Q120" s="209"/>
      <c r="R120" s="247"/>
      <c r="S120" s="869"/>
      <c r="T120" s="870"/>
      <c r="U120" s="869"/>
      <c r="V120" s="870"/>
      <c r="W120" s="247"/>
      <c r="X120" s="869"/>
      <c r="Y120" s="870"/>
      <c r="Z120" s="869"/>
      <c r="AA120" s="870"/>
      <c r="AB120" s="248"/>
      <c r="AC120" s="207"/>
      <c r="AD120" s="190" t="str">
        <f t="shared" si="10"/>
        <v/>
      </c>
      <c r="AG120" s="230" t="s">
        <v>194</v>
      </c>
      <c r="AH120" s="198"/>
      <c r="AI120" s="198"/>
      <c r="AJ120" s="198"/>
      <c r="AK120" s="198"/>
      <c r="AL120" s="198"/>
      <c r="AM120" s="198"/>
      <c r="AN120" s="198"/>
      <c r="AO120" s="198"/>
      <c r="AP120" s="198"/>
      <c r="AQ120" s="198"/>
      <c r="AR120" s="198"/>
      <c r="AS120" s="226" t="str">
        <f>IF(Q120=SUMIFS('様式1-3 (2)'!$AD:$AD,'様式1-3 (2)'!$Z:$Z,AS$50,'様式1-3 (2)'!$AA:$AA,$AG120,'様式1-3 (2)'!$AC:$AC,"元請"),"OK","不一致")</f>
        <v>OK</v>
      </c>
      <c r="AT120" s="198"/>
      <c r="AU120" s="198"/>
      <c r="AV120" s="198"/>
      <c r="AW120" s="198"/>
      <c r="AX120" s="198"/>
      <c r="AY120" s="198"/>
      <c r="AZ120" s="198"/>
      <c r="BA120" s="231" t="str">
        <f>IF(AC120=SUMIFS('様式1-3 (2)'!$AD:$AD,'様式1-3 (2)'!$Z:$Z,BA$50,'様式1-3 (2)'!$AA:$AA,$AG120,'様式1-3 (2)'!$AC:$AC,"元請"),"","入力有")</f>
        <v/>
      </c>
      <c r="BB120" s="232">
        <f t="shared" si="12"/>
        <v>0</v>
      </c>
    </row>
    <row r="121" spans="2:54" ht="24" customHeight="1" thickBot="1" x14ac:dyDescent="0.2">
      <c r="B121" s="846" t="s">
        <v>195</v>
      </c>
      <c r="C121" s="847"/>
      <c r="D121" s="847"/>
      <c r="E121" s="848"/>
      <c r="F121" s="208"/>
      <c r="G121" s="249"/>
      <c r="H121" s="208"/>
      <c r="I121" s="249"/>
      <c r="J121" s="1"/>
      <c r="K121" s="1"/>
      <c r="L121" s="1"/>
      <c r="M121" s="1"/>
      <c r="N121" s="1"/>
      <c r="O121" s="1"/>
      <c r="P121" s="1"/>
      <c r="Q121" s="1"/>
      <c r="R121" s="1"/>
      <c r="S121" s="869"/>
      <c r="T121" s="870"/>
      <c r="U121" s="869"/>
      <c r="V121" s="870"/>
      <c r="W121" s="1"/>
      <c r="X121" s="869"/>
      <c r="Y121" s="870"/>
      <c r="Z121" s="869"/>
      <c r="AA121" s="870"/>
      <c r="AB121" s="246"/>
      <c r="AC121" s="207"/>
      <c r="AD121" s="190" t="str">
        <f t="shared" si="10"/>
        <v/>
      </c>
      <c r="AG121" s="230" t="s">
        <v>195</v>
      </c>
      <c r="AH121" s="233" t="str">
        <f>IF(F121=SUMIFS('様式1-3 (2)'!$AD:$AD,'様式1-3 (2)'!$Z:$Z,AH$50,'様式1-3 (2)'!$AA:$AA,$AG121,'様式1-3 (2)'!$AC:$AC,"元請"),"OK","不一致")</f>
        <v>OK</v>
      </c>
      <c r="AI121" s="234"/>
      <c r="AJ121" s="233" t="str">
        <f>IF(H121=SUMIFS('様式1-3 (2)'!$AD:$AD,'様式1-3 (2)'!$Z:$Z,AJ$50,'様式1-3 (2)'!$AA:$AA,$AG121,'様式1-3 (2)'!$AC:$AC,"元請"),"OK","不一致")</f>
        <v>OK</v>
      </c>
      <c r="AK121" s="234"/>
      <c r="AL121" s="234"/>
      <c r="AM121" s="234"/>
      <c r="AN121" s="234"/>
      <c r="AO121" s="234"/>
      <c r="AP121" s="234"/>
      <c r="AQ121" s="234"/>
      <c r="AR121" s="234"/>
      <c r="AS121" s="234"/>
      <c r="AT121" s="234"/>
      <c r="AU121" s="234"/>
      <c r="AV121" s="234"/>
      <c r="AW121" s="234"/>
      <c r="AX121" s="234"/>
      <c r="AY121" s="234"/>
      <c r="AZ121" s="234"/>
      <c r="BA121" s="231" t="str">
        <f>IF(AC121=SUMIFS('様式1-3 (2)'!$AD:$AD,'様式1-3 (2)'!$Z:$Z,BA$50,'様式1-3 (2)'!$AA:$AA,$AG121,'様式1-3 (2)'!$AC:$AC,"元請"),"","入力有")</f>
        <v/>
      </c>
      <c r="BB121" s="232">
        <f t="shared" si="12"/>
        <v>0</v>
      </c>
    </row>
    <row r="122" spans="2:54" ht="21.75" customHeight="1" thickTop="1" thickBot="1" x14ac:dyDescent="0.2">
      <c r="B122" s="843" t="s">
        <v>156</v>
      </c>
      <c r="C122" s="844"/>
      <c r="D122" s="844"/>
      <c r="E122" s="845"/>
      <c r="F122" s="191" t="str">
        <f t="shared" ref="F122:AC122" si="13">IF(COUNT(F93:F121)=0,"",SUM(F93:F121))</f>
        <v/>
      </c>
      <c r="G122" s="191" t="str">
        <f t="shared" si="13"/>
        <v/>
      </c>
      <c r="H122" s="191" t="str">
        <f t="shared" si="13"/>
        <v/>
      </c>
      <c r="I122" s="191" t="str">
        <f t="shared" si="13"/>
        <v/>
      </c>
      <c r="J122" s="191" t="str">
        <f t="shared" si="13"/>
        <v/>
      </c>
      <c r="K122" s="191" t="str">
        <f t="shared" si="13"/>
        <v/>
      </c>
      <c r="L122" s="191" t="str">
        <f t="shared" si="13"/>
        <v/>
      </c>
      <c r="M122" s="191" t="str">
        <f t="shared" si="13"/>
        <v/>
      </c>
      <c r="N122" s="191" t="str">
        <f t="shared" si="13"/>
        <v/>
      </c>
      <c r="O122" s="191" t="str">
        <f t="shared" si="13"/>
        <v/>
      </c>
      <c r="P122" s="191" t="str">
        <f t="shared" si="13"/>
        <v/>
      </c>
      <c r="Q122" s="191" t="str">
        <f t="shared" si="13"/>
        <v/>
      </c>
      <c r="R122" s="191" t="str">
        <f t="shared" si="13"/>
        <v/>
      </c>
      <c r="S122" s="825" t="str">
        <f t="shared" si="13"/>
        <v/>
      </c>
      <c r="T122" s="826" t="str">
        <f t="shared" si="13"/>
        <v/>
      </c>
      <c r="U122" s="825" t="str">
        <f t="shared" si="13"/>
        <v/>
      </c>
      <c r="V122" s="826" t="str">
        <f t="shared" si="13"/>
        <v/>
      </c>
      <c r="W122" s="191" t="str">
        <f t="shared" si="13"/>
        <v/>
      </c>
      <c r="X122" s="825" t="str">
        <f t="shared" si="13"/>
        <v/>
      </c>
      <c r="Y122" s="826" t="str">
        <f t="shared" si="13"/>
        <v/>
      </c>
      <c r="Z122" s="825" t="str">
        <f t="shared" si="13"/>
        <v/>
      </c>
      <c r="AA122" s="826" t="str">
        <f t="shared" si="13"/>
        <v/>
      </c>
      <c r="AB122" s="191" t="str">
        <f t="shared" si="13"/>
        <v/>
      </c>
      <c r="AC122" s="192" t="str">
        <f t="shared" si="13"/>
        <v/>
      </c>
      <c r="AD122" s="193"/>
      <c r="AG122" s="235" t="s">
        <v>156</v>
      </c>
      <c r="AH122" s="236">
        <f t="shared" ref="AH122:AU122" si="14">SUM(AH93:AH121)</f>
        <v>0</v>
      </c>
      <c r="AI122" s="236">
        <f t="shared" si="14"/>
        <v>0</v>
      </c>
      <c r="AJ122" s="236">
        <f t="shared" si="14"/>
        <v>0</v>
      </c>
      <c r="AK122" s="236">
        <f t="shared" si="14"/>
        <v>0</v>
      </c>
      <c r="AL122" s="236">
        <f t="shared" si="14"/>
        <v>0</v>
      </c>
      <c r="AM122" s="236">
        <f t="shared" si="14"/>
        <v>0</v>
      </c>
      <c r="AN122" s="236">
        <f t="shared" si="14"/>
        <v>0</v>
      </c>
      <c r="AO122" s="236">
        <f t="shared" si="14"/>
        <v>0</v>
      </c>
      <c r="AP122" s="236">
        <f t="shared" si="14"/>
        <v>0</v>
      </c>
      <c r="AQ122" s="236">
        <f t="shared" si="14"/>
        <v>0</v>
      </c>
      <c r="AR122" s="236">
        <f t="shared" si="14"/>
        <v>0</v>
      </c>
      <c r="AS122" s="236">
        <f t="shared" si="14"/>
        <v>0</v>
      </c>
      <c r="AT122" s="236">
        <f t="shared" si="14"/>
        <v>0</v>
      </c>
      <c r="AU122" s="237">
        <f t="shared" si="14"/>
        <v>0</v>
      </c>
      <c r="AV122" s="237">
        <f t="shared" ref="AV122:BA122" si="15">SUM(AV93:AV121)</f>
        <v>0</v>
      </c>
      <c r="AW122" s="236">
        <f t="shared" si="15"/>
        <v>0</v>
      </c>
      <c r="AX122" s="237">
        <f t="shared" si="15"/>
        <v>0</v>
      </c>
      <c r="AY122" s="237">
        <f t="shared" si="15"/>
        <v>0</v>
      </c>
      <c r="AZ122" s="236">
        <f t="shared" si="15"/>
        <v>0</v>
      </c>
      <c r="BA122" s="238">
        <f t="shared" si="15"/>
        <v>0</v>
      </c>
      <c r="BB122" s="239"/>
    </row>
    <row r="123" spans="2:54" s="200" customFormat="1" ht="8.25" customHeight="1" x14ac:dyDescent="0.15">
      <c r="B123" s="172"/>
      <c r="C123" s="172"/>
      <c r="D123" s="172"/>
      <c r="E123" s="172"/>
      <c r="F123" s="199"/>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row>
    <row r="124" spans="2:54" s="200" customFormat="1" ht="13.5" customHeight="1" x14ac:dyDescent="0.15">
      <c r="B124" s="177" t="s">
        <v>165</v>
      </c>
      <c r="C124" s="177"/>
      <c r="D124" s="177"/>
      <c r="E124" s="177"/>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row>
    <row r="125" spans="2:54" s="200" customFormat="1" ht="13.5" customHeight="1" x14ac:dyDescent="0.15">
      <c r="B125" s="172" t="s">
        <v>166</v>
      </c>
      <c r="C125" s="172"/>
      <c r="D125" s="172"/>
      <c r="E125" s="172"/>
      <c r="F125" s="201"/>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row>
    <row r="126" spans="2:54" ht="13.5" customHeight="1" x14ac:dyDescent="0.15">
      <c r="B126" s="172" t="s">
        <v>167</v>
      </c>
      <c r="C126" s="172"/>
      <c r="D126" s="172"/>
      <c r="E126" s="172"/>
      <c r="F126" s="201"/>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row>
    <row r="127" spans="2:54" ht="13.5" customHeight="1" x14ac:dyDescent="0.15">
      <c r="B127" s="172" t="s">
        <v>168</v>
      </c>
      <c r="C127" s="172"/>
      <c r="D127" s="172"/>
      <c r="E127" s="172"/>
      <c r="F127" s="201"/>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row>
    <row r="129" spans="2:54" s="203" customFormat="1" ht="19.5" customHeight="1" x14ac:dyDescent="0.15">
      <c r="B129" s="202" t="s">
        <v>198</v>
      </c>
      <c r="C129" s="163"/>
      <c r="D129" s="163"/>
      <c r="E129" s="163"/>
      <c r="F129" s="163"/>
      <c r="K129" s="163"/>
      <c r="L129" s="868" t="s">
        <v>343</v>
      </c>
      <c r="M129" s="868"/>
      <c r="N129" s="868"/>
      <c r="O129" s="868"/>
      <c r="P129" s="868"/>
      <c r="Q129" s="868"/>
      <c r="R129" s="868"/>
      <c r="S129" s="163"/>
      <c r="T129" s="163"/>
      <c r="U129" s="163"/>
      <c r="V129" s="163"/>
      <c r="W129" s="163"/>
      <c r="X129" s="163"/>
      <c r="Y129" s="163"/>
      <c r="Z129" s="163"/>
      <c r="AA129" s="163"/>
      <c r="AB129" s="163"/>
      <c r="AC129" s="163"/>
      <c r="AD129" s="163"/>
      <c r="AE129" s="204"/>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row>
    <row r="130" spans="2:54" s="172" customFormat="1" ht="20.25" customHeight="1" thickBot="1" x14ac:dyDescent="0.2">
      <c r="B130" s="170"/>
      <c r="C130" s="170"/>
      <c r="D130" s="170"/>
      <c r="E130" s="170"/>
      <c r="F130" s="171"/>
      <c r="G130" s="171"/>
      <c r="H130" s="171"/>
      <c r="I130" s="171"/>
      <c r="J130" s="171"/>
      <c r="K130" s="171"/>
      <c r="L130" s="171"/>
      <c r="M130" s="171"/>
      <c r="N130" s="171"/>
      <c r="O130" s="171"/>
      <c r="P130" s="171"/>
      <c r="Q130" s="171"/>
      <c r="R130" s="196" t="s">
        <v>204</v>
      </c>
      <c r="S130" s="242" t="str">
        <f>IF('様式1-10-1'!S130="","",'様式1-10-1'!S130)</f>
        <v/>
      </c>
      <c r="T130" s="242" t="s">
        <v>238</v>
      </c>
      <c r="U130" s="242" t="str">
        <f>IF('様式1-10-1'!U130="","",'様式1-10-1'!U130)</f>
        <v/>
      </c>
      <c r="V130" s="243" t="s">
        <v>217</v>
      </c>
      <c r="W130" s="197" t="s">
        <v>205</v>
      </c>
      <c r="X130" s="242" t="str">
        <f>IF('様式1-10-1'!X130="","",'様式1-10-1'!X130)</f>
        <v/>
      </c>
      <c r="Y130" s="242" t="s">
        <v>238</v>
      </c>
      <c r="Z130" s="242" t="str">
        <f>IF('様式1-10-1'!Z130="","",'様式1-10-1'!Z130)</f>
        <v/>
      </c>
      <c r="AA130" s="243" t="s">
        <v>217</v>
      </c>
      <c r="AB130" s="829" t="s">
        <v>131</v>
      </c>
      <c r="AC130" s="829"/>
      <c r="AD130" s="829"/>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row>
    <row r="131" spans="2:54" s="172" customFormat="1" ht="18" customHeight="1" x14ac:dyDescent="0.15">
      <c r="B131" s="178"/>
      <c r="C131" s="179"/>
      <c r="D131" s="861" t="s">
        <v>171</v>
      </c>
      <c r="E131" s="862"/>
      <c r="F131" s="180">
        <v>1</v>
      </c>
      <c r="G131" s="181">
        <v>2</v>
      </c>
      <c r="H131" s="181">
        <v>3</v>
      </c>
      <c r="I131" s="180">
        <v>4</v>
      </c>
      <c r="J131" s="180">
        <v>5</v>
      </c>
      <c r="K131" s="180">
        <v>6</v>
      </c>
      <c r="L131" s="180">
        <v>7</v>
      </c>
      <c r="M131" s="180">
        <v>8</v>
      </c>
      <c r="N131" s="180">
        <v>9</v>
      </c>
      <c r="O131" s="180">
        <v>10</v>
      </c>
      <c r="P131" s="180">
        <v>11</v>
      </c>
      <c r="Q131" s="180">
        <v>12</v>
      </c>
      <c r="R131" s="180">
        <v>13</v>
      </c>
      <c r="S131" s="840">
        <v>14</v>
      </c>
      <c r="T131" s="841"/>
      <c r="U131" s="840">
        <v>15</v>
      </c>
      <c r="V131" s="841"/>
      <c r="W131" s="180">
        <v>16</v>
      </c>
      <c r="X131" s="840">
        <v>17</v>
      </c>
      <c r="Y131" s="841"/>
      <c r="Z131" s="840">
        <v>18</v>
      </c>
      <c r="AA131" s="841"/>
      <c r="AB131" s="182">
        <v>20</v>
      </c>
      <c r="AC131" s="830" t="s">
        <v>132</v>
      </c>
      <c r="AD131" s="183"/>
      <c r="AF131" s="211"/>
      <c r="AG131" s="878" t="s">
        <v>344</v>
      </c>
      <c r="AH131" s="878"/>
      <c r="AI131" s="878"/>
      <c r="AJ131" s="878"/>
      <c r="AK131" s="878"/>
      <c r="AL131" s="878"/>
      <c r="AM131" s="878"/>
      <c r="AN131" s="878"/>
      <c r="AO131" s="211"/>
      <c r="AP131" s="211"/>
      <c r="AQ131" s="211"/>
      <c r="AR131" s="211"/>
      <c r="AS131" s="211"/>
      <c r="AT131" s="211"/>
      <c r="AU131" s="211"/>
      <c r="AV131" s="211"/>
      <c r="AW131" s="211"/>
      <c r="AX131" s="211"/>
      <c r="AY131" s="211"/>
      <c r="AZ131" s="211"/>
      <c r="BA131" s="211"/>
      <c r="BB131" s="211"/>
    </row>
    <row r="132" spans="2:54" ht="18" customHeight="1" thickBot="1" x14ac:dyDescent="0.2">
      <c r="B132" s="184"/>
      <c r="C132" s="185"/>
      <c r="D132" s="863"/>
      <c r="E132" s="864"/>
      <c r="F132" s="833" t="s">
        <v>133</v>
      </c>
      <c r="G132" s="833" t="s">
        <v>134</v>
      </c>
      <c r="H132" s="833" t="s">
        <v>135</v>
      </c>
      <c r="I132" s="833" t="s">
        <v>136</v>
      </c>
      <c r="J132" s="833" t="s">
        <v>164</v>
      </c>
      <c r="K132" s="833" t="s">
        <v>137</v>
      </c>
      <c r="L132" s="853" t="s">
        <v>138</v>
      </c>
      <c r="M132" s="833" t="s">
        <v>139</v>
      </c>
      <c r="N132" s="833" t="s">
        <v>140</v>
      </c>
      <c r="O132" s="833" t="s">
        <v>141</v>
      </c>
      <c r="P132" s="833" t="s">
        <v>142</v>
      </c>
      <c r="Q132" s="833" t="s">
        <v>143</v>
      </c>
      <c r="R132" s="833" t="s">
        <v>144</v>
      </c>
      <c r="S132" s="835" t="s">
        <v>145</v>
      </c>
      <c r="T132" s="836"/>
      <c r="U132" s="835" t="s">
        <v>146</v>
      </c>
      <c r="V132" s="836"/>
      <c r="W132" s="833" t="s">
        <v>147</v>
      </c>
      <c r="X132" s="835" t="s">
        <v>148</v>
      </c>
      <c r="Y132" s="836"/>
      <c r="Z132" s="835" t="s">
        <v>149</v>
      </c>
      <c r="AA132" s="836"/>
      <c r="AB132" s="833" t="s">
        <v>150</v>
      </c>
      <c r="AC132" s="831"/>
      <c r="AD132" s="839" t="s">
        <v>151</v>
      </c>
      <c r="AG132" s="879"/>
      <c r="AH132" s="879"/>
      <c r="AI132" s="879"/>
      <c r="AJ132" s="879"/>
      <c r="AK132" s="879"/>
      <c r="AL132" s="879"/>
      <c r="AM132" s="879"/>
      <c r="AN132" s="879"/>
    </row>
    <row r="133" spans="2:54" ht="18" customHeight="1" thickBot="1" x14ac:dyDescent="0.2">
      <c r="B133" s="857" t="s">
        <v>152</v>
      </c>
      <c r="C133" s="858"/>
      <c r="D133" s="186"/>
      <c r="E133" s="187"/>
      <c r="F133" s="833"/>
      <c r="G133" s="833"/>
      <c r="H133" s="833"/>
      <c r="I133" s="833"/>
      <c r="J133" s="833"/>
      <c r="K133" s="833"/>
      <c r="L133" s="853"/>
      <c r="M133" s="833"/>
      <c r="N133" s="833"/>
      <c r="O133" s="833"/>
      <c r="P133" s="833"/>
      <c r="Q133" s="833"/>
      <c r="R133" s="833"/>
      <c r="S133" s="835"/>
      <c r="T133" s="836"/>
      <c r="U133" s="835"/>
      <c r="V133" s="836"/>
      <c r="W133" s="833"/>
      <c r="X133" s="835"/>
      <c r="Y133" s="836"/>
      <c r="Z133" s="835"/>
      <c r="AA133" s="836"/>
      <c r="AB133" s="833"/>
      <c r="AC133" s="831"/>
      <c r="AD133" s="839"/>
      <c r="AG133" s="212" t="s">
        <v>337</v>
      </c>
      <c r="AH133" s="213">
        <v>1</v>
      </c>
      <c r="AI133" s="214">
        <v>2</v>
      </c>
      <c r="AJ133" s="214">
        <v>3</v>
      </c>
      <c r="AK133" s="213">
        <v>4</v>
      </c>
      <c r="AL133" s="213">
        <v>5</v>
      </c>
      <c r="AM133" s="213">
        <v>6</v>
      </c>
      <c r="AN133" s="213">
        <v>7</v>
      </c>
      <c r="AO133" s="213">
        <v>8</v>
      </c>
      <c r="AP133" s="213">
        <v>9</v>
      </c>
      <c r="AQ133" s="213">
        <v>10</v>
      </c>
      <c r="AR133" s="213">
        <v>11</v>
      </c>
      <c r="AS133" s="213">
        <v>12</v>
      </c>
      <c r="AT133" s="213">
        <v>13</v>
      </c>
      <c r="AU133" s="215">
        <v>14</v>
      </c>
      <c r="AV133" s="215">
        <v>15</v>
      </c>
      <c r="AW133" s="213">
        <v>16</v>
      </c>
      <c r="AX133" s="215">
        <v>17</v>
      </c>
      <c r="AY133" s="215">
        <v>18</v>
      </c>
      <c r="AZ133" s="216">
        <v>20</v>
      </c>
      <c r="BA133" s="217"/>
      <c r="BB133" s="218"/>
    </row>
    <row r="134" spans="2:54" ht="18" customHeight="1" x14ac:dyDescent="0.15">
      <c r="B134" s="855" t="s">
        <v>153</v>
      </c>
      <c r="C134" s="856"/>
      <c r="D134" s="856"/>
      <c r="E134" s="189"/>
      <c r="F134" s="834"/>
      <c r="G134" s="834"/>
      <c r="H134" s="834"/>
      <c r="I134" s="834"/>
      <c r="J134" s="834"/>
      <c r="K134" s="834"/>
      <c r="L134" s="854"/>
      <c r="M134" s="834"/>
      <c r="N134" s="834"/>
      <c r="O134" s="834"/>
      <c r="P134" s="834"/>
      <c r="Q134" s="834"/>
      <c r="R134" s="834"/>
      <c r="S134" s="837"/>
      <c r="T134" s="838"/>
      <c r="U134" s="837"/>
      <c r="V134" s="838"/>
      <c r="W134" s="834"/>
      <c r="X134" s="837"/>
      <c r="Y134" s="838"/>
      <c r="Z134" s="837"/>
      <c r="AA134" s="838"/>
      <c r="AB134" s="834"/>
      <c r="AC134" s="831"/>
      <c r="AD134" s="839"/>
      <c r="AG134" s="219" t="s">
        <v>153</v>
      </c>
      <c r="AH134" s="220" t="s">
        <v>276</v>
      </c>
      <c r="AI134" s="220" t="s">
        <v>180</v>
      </c>
      <c r="AJ134" s="220" t="s">
        <v>135</v>
      </c>
      <c r="AK134" s="220" t="s">
        <v>277</v>
      </c>
      <c r="AL134" s="220" t="s">
        <v>278</v>
      </c>
      <c r="AM134" s="220" t="s">
        <v>279</v>
      </c>
      <c r="AN134" s="221" t="s">
        <v>280</v>
      </c>
      <c r="AO134" s="220" t="s">
        <v>281</v>
      </c>
      <c r="AP134" s="220" t="s">
        <v>140</v>
      </c>
      <c r="AQ134" s="220" t="s">
        <v>282</v>
      </c>
      <c r="AR134" s="220" t="s">
        <v>283</v>
      </c>
      <c r="AS134" s="220" t="s">
        <v>194</v>
      </c>
      <c r="AT134" s="220" t="s">
        <v>275</v>
      </c>
      <c r="AU134" s="222" t="s">
        <v>284</v>
      </c>
      <c r="AV134" s="222" t="s">
        <v>285</v>
      </c>
      <c r="AW134" s="220" t="s">
        <v>189</v>
      </c>
      <c r="AX134" s="222" t="s">
        <v>190</v>
      </c>
      <c r="AY134" s="222" t="s">
        <v>286</v>
      </c>
      <c r="AZ134" s="220" t="s">
        <v>192</v>
      </c>
      <c r="BA134" s="223" t="s">
        <v>132</v>
      </c>
      <c r="BB134" s="224" t="s">
        <v>151</v>
      </c>
    </row>
    <row r="135" spans="2:54" ht="24" customHeight="1" x14ac:dyDescent="0.15">
      <c r="B135" s="859" t="s">
        <v>196</v>
      </c>
      <c r="C135" s="860"/>
      <c r="D135" s="860"/>
      <c r="E135" s="860"/>
      <c r="F135" s="205"/>
      <c r="G135" s="244"/>
      <c r="H135" s="244"/>
      <c r="I135" s="244"/>
      <c r="J135" s="244"/>
      <c r="K135" s="244"/>
      <c r="L135" s="205"/>
      <c r="M135" s="244"/>
      <c r="N135" s="244"/>
      <c r="O135" s="205"/>
      <c r="P135" s="205"/>
      <c r="Q135" s="244"/>
      <c r="R135" s="244"/>
      <c r="S135" s="869"/>
      <c r="T135" s="870"/>
      <c r="U135" s="869"/>
      <c r="V135" s="870"/>
      <c r="W135" s="244"/>
      <c r="X135" s="869"/>
      <c r="Y135" s="870"/>
      <c r="Z135" s="871"/>
      <c r="AA135" s="872"/>
      <c r="AB135" s="245"/>
      <c r="AC135" s="207"/>
      <c r="AD135" s="190" t="str">
        <f t="shared" ref="AD135:AD163" si="16">IF(COUNT(F135:AC135)=0,"",SUM(F135:AC135))</f>
        <v/>
      </c>
      <c r="AG135" s="225" t="s">
        <v>196</v>
      </c>
      <c r="AH135" s="226" t="str">
        <f>IF(F135=SUMIFS('様式1-3 (3)'!$AD:$AD,'様式1-3 (3)'!$Z:$Z,AH$50,'様式1-3 (3)'!$AA:$AA,$AG135,'様式1-3 (3)'!$AC:$AC,"元請"),"OK","不一致")</f>
        <v>OK</v>
      </c>
      <c r="AI135" s="198"/>
      <c r="AJ135" s="198"/>
      <c r="AK135" s="198"/>
      <c r="AL135" s="198"/>
      <c r="AM135" s="198"/>
      <c r="AN135" s="226" t="str">
        <f>IF(L135=SUMIFS('様式1-3 (3)'!$AD:$AD,'様式1-3 (3)'!$Z:$Z,AN$50,'様式1-3 (3)'!$AA:$AA,$AG135,'様式1-3 (3)'!$AC:$AC,"元請"),"OK","不一致")</f>
        <v>OK</v>
      </c>
      <c r="AO135" s="198"/>
      <c r="AP135" s="198"/>
      <c r="AQ135" s="226" t="str">
        <f>IF(O135=SUMIFS('様式1-3 (3)'!$AD:$AD,'様式1-3 (3)'!$Z:$Z,AQ$50,'様式1-3 (3)'!$AA:$AA,$AG135,'様式1-3 (3)'!$AC:$AC,"元請"),"OK","不一致")</f>
        <v>OK</v>
      </c>
      <c r="AR135" s="226" t="str">
        <f>IF(P135=SUMIFS('様式1-3 (3)'!$AD:$AD,'様式1-3 (3)'!$Z:$Z,AR$50,'様式1-3 (3)'!$AA:$AA,$AG135,'様式1-3 (3)'!$AC:$AC,"元請"),"OK","不一致")</f>
        <v>OK</v>
      </c>
      <c r="AS135" s="198"/>
      <c r="AT135" s="198"/>
      <c r="AU135" s="198"/>
      <c r="AV135" s="198"/>
      <c r="AW135" s="198"/>
      <c r="AX135" s="198"/>
      <c r="AY135" s="227" t="str">
        <f>IF(Z135=SUMIFS('様式1-3 (3)'!$AD:$AD,'様式1-3 (3)'!$Z:$Z,AY$50,'様式1-3 (3)'!$AA:$AA,$AG135,'様式1-3 (3)'!$AC:$AC,"元請"),"OK","不一致")</f>
        <v>OK</v>
      </c>
      <c r="AZ135" s="198"/>
      <c r="BA135" s="228" t="str">
        <f>IF(AC135=SUMIFS('様式1-3 (3)'!$AD:$AD,'様式1-3 (3)'!$Z:$Z,BA$50,'様式1-3 (3)'!$AA:$AA,$AG135,'様式1-3 (3)'!$AC:$AC,"元請"),"","入力有")</f>
        <v/>
      </c>
      <c r="BB135" s="229">
        <f t="shared" ref="BB135:BB147" si="17">SUM(AH135:BA135)</f>
        <v>0</v>
      </c>
    </row>
    <row r="136" spans="2:54" ht="24" customHeight="1" x14ac:dyDescent="0.15">
      <c r="B136" s="865" t="s">
        <v>197</v>
      </c>
      <c r="C136" s="866"/>
      <c r="D136" s="866"/>
      <c r="E136" s="867"/>
      <c r="F136" s="1"/>
      <c r="G136" s="1"/>
      <c r="H136" s="206"/>
      <c r="I136" s="1"/>
      <c r="J136" s="1"/>
      <c r="K136" s="1"/>
      <c r="L136" s="1"/>
      <c r="M136" s="1"/>
      <c r="N136" s="1"/>
      <c r="O136" s="1"/>
      <c r="P136" s="1"/>
      <c r="Q136" s="1"/>
      <c r="R136" s="1"/>
      <c r="S136" s="869"/>
      <c r="T136" s="870"/>
      <c r="U136" s="869"/>
      <c r="V136" s="870"/>
      <c r="W136" s="1"/>
      <c r="X136" s="869"/>
      <c r="Y136" s="870"/>
      <c r="Z136" s="869"/>
      <c r="AA136" s="870"/>
      <c r="AB136" s="246"/>
      <c r="AC136" s="207"/>
      <c r="AD136" s="190" t="str">
        <f t="shared" si="16"/>
        <v/>
      </c>
      <c r="AG136" s="230" t="s">
        <v>197</v>
      </c>
      <c r="AH136" s="198"/>
      <c r="AI136" s="198"/>
      <c r="AJ136" s="226" t="str">
        <f>IF(H136=SUMIFS('様式1-3 (3)'!$AD:$AD,'様式1-3 (3)'!$Z:$Z,AJ$50,'様式1-3 (3)'!$AA:$AA,$AG136,'様式1-3 (3)'!$AC:$AC,"元請"),"OK","不一致")</f>
        <v>OK</v>
      </c>
      <c r="AK136" s="198"/>
      <c r="AL136" s="198"/>
      <c r="AM136" s="198"/>
      <c r="AN136" s="198"/>
      <c r="AO136" s="198"/>
      <c r="AP136" s="198"/>
      <c r="AQ136" s="198"/>
      <c r="AR136" s="198"/>
      <c r="AS136" s="198"/>
      <c r="AT136" s="198"/>
      <c r="AU136" s="198"/>
      <c r="AV136" s="198"/>
      <c r="AW136" s="198"/>
      <c r="AX136" s="198"/>
      <c r="AY136" s="198"/>
      <c r="AZ136" s="198"/>
      <c r="BA136" s="231" t="str">
        <f>IF(AC136=SUMIFS('様式1-3 (3)'!$AD:$AD,'様式1-3 (3)'!$Z:$Z,BA$50,'様式1-3 (3)'!$AA:$AA,$AG136,'様式1-3 (3)'!$AC:$AC,"元請"),"","入力有")</f>
        <v/>
      </c>
      <c r="BB136" s="232">
        <f t="shared" si="17"/>
        <v>0</v>
      </c>
    </row>
    <row r="137" spans="2:54" ht="24" customHeight="1" x14ac:dyDescent="0.15">
      <c r="B137" s="846" t="s">
        <v>154</v>
      </c>
      <c r="C137" s="847"/>
      <c r="D137" s="847"/>
      <c r="E137" s="848"/>
      <c r="F137" s="1"/>
      <c r="G137" s="1"/>
      <c r="H137" s="206"/>
      <c r="I137" s="1"/>
      <c r="J137" s="1"/>
      <c r="K137" s="1"/>
      <c r="L137" s="1"/>
      <c r="M137" s="1"/>
      <c r="N137" s="1"/>
      <c r="O137" s="1"/>
      <c r="P137" s="1"/>
      <c r="Q137" s="1"/>
      <c r="R137" s="1"/>
      <c r="S137" s="869"/>
      <c r="T137" s="870"/>
      <c r="U137" s="869"/>
      <c r="V137" s="870"/>
      <c r="W137" s="1"/>
      <c r="X137" s="869"/>
      <c r="Y137" s="870"/>
      <c r="Z137" s="869"/>
      <c r="AA137" s="870"/>
      <c r="AB137" s="246"/>
      <c r="AC137" s="207"/>
      <c r="AD137" s="190" t="str">
        <f t="shared" si="16"/>
        <v/>
      </c>
      <c r="AG137" s="230" t="s">
        <v>154</v>
      </c>
      <c r="AH137" s="198"/>
      <c r="AI137" s="198"/>
      <c r="AJ137" s="226" t="str">
        <f>IF(H137=SUMIFS('様式1-3 (3)'!$AD:$AD,'様式1-3 (3)'!$Z:$Z,AJ$50,'様式1-3 (3)'!$AA:$AA,$AG137,'様式1-3 (3)'!$AC:$AC,"元請"),"OK","不一致")</f>
        <v>OK</v>
      </c>
      <c r="AK137" s="198"/>
      <c r="AL137" s="198"/>
      <c r="AM137" s="198"/>
      <c r="AN137" s="198"/>
      <c r="AO137" s="198"/>
      <c r="AP137" s="198"/>
      <c r="AQ137" s="198"/>
      <c r="AR137" s="198"/>
      <c r="AS137" s="198"/>
      <c r="AT137" s="198"/>
      <c r="AU137" s="198"/>
      <c r="AV137" s="198"/>
      <c r="AW137" s="198"/>
      <c r="AX137" s="198"/>
      <c r="AY137" s="198"/>
      <c r="AZ137" s="198"/>
      <c r="BA137" s="231" t="str">
        <f>IF(AC137=SUMIFS('様式1-3 (3)'!$AD:$AD,'様式1-3 (3)'!$Z:$Z,BA$50,'様式1-3 (3)'!$AA:$AA,$AG137,'様式1-3 (3)'!$AC:$AC,"元請"),"","入力有")</f>
        <v/>
      </c>
      <c r="BB137" s="232">
        <f t="shared" si="17"/>
        <v>0</v>
      </c>
    </row>
    <row r="138" spans="2:54" ht="24" customHeight="1" x14ac:dyDescent="0.15">
      <c r="B138" s="846" t="s">
        <v>155</v>
      </c>
      <c r="C138" s="847"/>
      <c r="D138" s="847"/>
      <c r="E138" s="848"/>
      <c r="F138" s="1"/>
      <c r="G138" s="1"/>
      <c r="H138" s="206"/>
      <c r="I138" s="1"/>
      <c r="J138" s="1"/>
      <c r="K138" s="1"/>
      <c r="L138" s="1"/>
      <c r="M138" s="1"/>
      <c r="N138" s="1"/>
      <c r="O138" s="1"/>
      <c r="P138" s="1"/>
      <c r="Q138" s="1"/>
      <c r="R138" s="1"/>
      <c r="S138" s="869"/>
      <c r="T138" s="870"/>
      <c r="U138" s="869"/>
      <c r="V138" s="870"/>
      <c r="W138" s="1"/>
      <c r="X138" s="869"/>
      <c r="Y138" s="870"/>
      <c r="Z138" s="869"/>
      <c r="AA138" s="870"/>
      <c r="AB138" s="246"/>
      <c r="AC138" s="207"/>
      <c r="AD138" s="190" t="str">
        <f t="shared" si="16"/>
        <v/>
      </c>
      <c r="AG138" s="230" t="s">
        <v>155</v>
      </c>
      <c r="AH138" s="198"/>
      <c r="AI138" s="198"/>
      <c r="AJ138" s="226" t="str">
        <f>IF(H138=SUMIFS('様式1-3 (3)'!$AD:$AD,'様式1-3 (3)'!$Z:$Z,AJ$50,'様式1-3 (3)'!$AA:$AA,$AG138,'様式1-3 (3)'!$AC:$AC,"元請"),"OK","不一致")</f>
        <v>OK</v>
      </c>
      <c r="AK138" s="198"/>
      <c r="AL138" s="198"/>
      <c r="AM138" s="198"/>
      <c r="AN138" s="198"/>
      <c r="AO138" s="198"/>
      <c r="AP138" s="198"/>
      <c r="AQ138" s="198"/>
      <c r="AR138" s="198"/>
      <c r="AS138" s="198"/>
      <c r="AT138" s="198"/>
      <c r="AU138" s="198"/>
      <c r="AV138" s="198"/>
      <c r="AW138" s="198"/>
      <c r="AX138" s="198"/>
      <c r="AY138" s="198"/>
      <c r="AZ138" s="198"/>
      <c r="BA138" s="231" t="str">
        <f>IF(AC138=SUMIFS('様式1-3 (3)'!$AD:$AD,'様式1-3 (3)'!$Z:$Z,BA$50,'様式1-3 (3)'!$AA:$AA,$AG138,'様式1-3 (3)'!$AC:$AC,"元請"),"","入力有")</f>
        <v/>
      </c>
      <c r="BB138" s="232">
        <f t="shared" si="17"/>
        <v>0</v>
      </c>
    </row>
    <row r="139" spans="2:54" ht="24" customHeight="1" x14ac:dyDescent="0.15">
      <c r="B139" s="846" t="s">
        <v>172</v>
      </c>
      <c r="C139" s="847"/>
      <c r="D139" s="847"/>
      <c r="E139" s="848"/>
      <c r="F139" s="206"/>
      <c r="G139" s="1"/>
      <c r="H139" s="206"/>
      <c r="I139" s="1"/>
      <c r="J139" s="1"/>
      <c r="K139" s="206"/>
      <c r="L139" s="206"/>
      <c r="M139" s="1"/>
      <c r="N139" s="1"/>
      <c r="O139" s="206"/>
      <c r="P139" s="1"/>
      <c r="Q139" s="1"/>
      <c r="R139" s="1"/>
      <c r="S139" s="869"/>
      <c r="T139" s="870"/>
      <c r="U139" s="869"/>
      <c r="V139" s="870"/>
      <c r="W139" s="1"/>
      <c r="X139" s="869"/>
      <c r="Y139" s="870"/>
      <c r="Z139" s="871"/>
      <c r="AA139" s="872"/>
      <c r="AB139" s="246"/>
      <c r="AC139" s="207"/>
      <c r="AD139" s="190" t="str">
        <f t="shared" si="16"/>
        <v/>
      </c>
      <c r="AG139" s="230" t="s">
        <v>172</v>
      </c>
      <c r="AH139" s="226" t="str">
        <f>IF(F139=SUMIFS('様式1-3 (3)'!$AD:$AD,'様式1-3 (3)'!$Z:$Z,AH$50,'様式1-3 (3)'!$AA:$AA,$AG139,'様式1-3 (3)'!$AC:$AC,"元請"),"OK","不一致")</f>
        <v>OK</v>
      </c>
      <c r="AI139" s="198"/>
      <c r="AJ139" s="226" t="str">
        <f>IF(H139=SUMIFS('様式1-3 (3)'!$AD:$AD,'様式1-3 (3)'!$Z:$Z,AJ$50,'様式1-3 (3)'!$AA:$AA,$AG139,'様式1-3 (3)'!$AC:$AC,"元請"),"OK","不一致")</f>
        <v>OK</v>
      </c>
      <c r="AK139" s="198"/>
      <c r="AL139" s="198"/>
      <c r="AM139" s="226" t="str">
        <f>IF(K139=SUMIFS('様式1-3 (3)'!$AD:$AD,'様式1-3 (3)'!$Z:$Z,AM$50,'様式1-3 (3)'!$AA:$AA,$AG139,'様式1-3 (3)'!$AC:$AC,"元請"),"OK","不一致")</f>
        <v>OK</v>
      </c>
      <c r="AN139" s="226" t="str">
        <f>IF(L139=SUMIFS('様式1-3 (3)'!$AD:$AD,'様式1-3 (3)'!$Z:$Z,AN$50,'様式1-3 (3)'!$AA:$AA,$AG139,'様式1-3 (3)'!$AC:$AC,"元請"),"OK","不一致")</f>
        <v>OK</v>
      </c>
      <c r="AO139" s="198"/>
      <c r="AP139" s="198"/>
      <c r="AQ139" s="226" t="str">
        <f>IF(O139=SUMIFS('様式1-3 (3)'!$AD:$AD,'様式1-3 (3)'!$Z:$Z,AQ$50,'様式1-3 (3)'!$AA:$AA,$AG139,'様式1-3 (3)'!$AC:$AC,"元請"),"OK","不一致")</f>
        <v>OK</v>
      </c>
      <c r="AR139" s="198"/>
      <c r="AS139" s="198"/>
      <c r="AT139" s="198"/>
      <c r="AU139" s="198"/>
      <c r="AV139" s="198"/>
      <c r="AW139" s="198"/>
      <c r="AX139" s="198"/>
      <c r="AY139" s="227" t="str">
        <f>IF(Z139=SUMIFS('様式1-3 (3)'!$AD:$AD,'様式1-3 (3)'!$Z:$Z,AY$50,'様式1-3 (3)'!$AA:$AA,$AG139,'様式1-3 (3)'!$AC:$AC,"元請"),"OK","不一致")</f>
        <v>OK</v>
      </c>
      <c r="AZ139" s="198"/>
      <c r="BA139" s="231" t="str">
        <f>IF(AC139=SUMIFS('様式1-3 (3)'!$AD:$AD,'様式1-3 (3)'!$Z:$Z,BA$50,'様式1-3 (3)'!$AA:$AA,$AG139,'様式1-3 (3)'!$AC:$AC,"元請"),"","入力有")</f>
        <v/>
      </c>
      <c r="BB139" s="232">
        <f t="shared" si="17"/>
        <v>0</v>
      </c>
    </row>
    <row r="140" spans="2:54" ht="24" customHeight="1" x14ac:dyDescent="0.15">
      <c r="B140" s="846" t="s">
        <v>173</v>
      </c>
      <c r="C140" s="847"/>
      <c r="D140" s="847"/>
      <c r="E140" s="848"/>
      <c r="F140" s="206"/>
      <c r="G140" s="1"/>
      <c r="H140" s="206"/>
      <c r="I140" s="1"/>
      <c r="J140" s="1"/>
      <c r="K140" s="1"/>
      <c r="L140" s="1"/>
      <c r="M140" s="1"/>
      <c r="N140" s="1"/>
      <c r="O140" s="1"/>
      <c r="P140" s="1"/>
      <c r="Q140" s="1"/>
      <c r="R140" s="1"/>
      <c r="S140" s="869"/>
      <c r="T140" s="870"/>
      <c r="U140" s="869"/>
      <c r="V140" s="870"/>
      <c r="W140" s="1"/>
      <c r="X140" s="869"/>
      <c r="Y140" s="870"/>
      <c r="Z140" s="869"/>
      <c r="AA140" s="870"/>
      <c r="AB140" s="246"/>
      <c r="AC140" s="207"/>
      <c r="AD140" s="190" t="str">
        <f t="shared" si="16"/>
        <v/>
      </c>
      <c r="AG140" s="230" t="s">
        <v>173</v>
      </c>
      <c r="AH140" s="226" t="str">
        <f>IF(F140=SUMIFS('様式1-3 (3)'!$AD:$AD,'様式1-3 (3)'!$Z:$Z,AH$50,'様式1-3 (3)'!$AA:$AA,$AG140,'様式1-3 (3)'!$AC:$AC,"元請"),"OK","不一致")</f>
        <v>OK</v>
      </c>
      <c r="AI140" s="198"/>
      <c r="AJ140" s="226" t="str">
        <f>IF(H140=SUMIFS('様式1-3 (3)'!$AD:$AD,'様式1-3 (3)'!$Z:$Z,AJ$50,'様式1-3 (3)'!$AA:$AA,$AG140,'様式1-3 (3)'!$AC:$AC,"元請"),"OK","不一致")</f>
        <v>OK</v>
      </c>
      <c r="AK140" s="198"/>
      <c r="AL140" s="198"/>
      <c r="AM140" s="198"/>
      <c r="AN140" s="198"/>
      <c r="AO140" s="198"/>
      <c r="AP140" s="198"/>
      <c r="AQ140" s="198"/>
      <c r="AR140" s="198"/>
      <c r="AS140" s="198"/>
      <c r="AT140" s="198"/>
      <c r="AU140" s="198"/>
      <c r="AV140" s="198"/>
      <c r="AW140" s="198"/>
      <c r="AX140" s="198"/>
      <c r="AY140" s="198"/>
      <c r="AZ140" s="198"/>
      <c r="BA140" s="231" t="str">
        <f>IF(AC140=SUMIFS('様式1-3 (3)'!$AD:$AD,'様式1-3 (3)'!$Z:$Z,BA$50,'様式1-3 (3)'!$AA:$AA,$AG140,'様式1-3 (3)'!$AC:$AC,"元請"),"","入力有")</f>
        <v/>
      </c>
      <c r="BB140" s="232">
        <f t="shared" si="17"/>
        <v>0</v>
      </c>
    </row>
    <row r="141" spans="2:54" ht="24" customHeight="1" x14ac:dyDescent="0.15">
      <c r="B141" s="846" t="s">
        <v>174</v>
      </c>
      <c r="C141" s="847"/>
      <c r="D141" s="847"/>
      <c r="E141" s="848"/>
      <c r="F141" s="1"/>
      <c r="G141" s="1"/>
      <c r="H141" s="206"/>
      <c r="I141" s="1"/>
      <c r="J141" s="1"/>
      <c r="K141" s="1"/>
      <c r="L141" s="1"/>
      <c r="M141" s="1"/>
      <c r="N141" s="1"/>
      <c r="O141" s="1"/>
      <c r="P141" s="1"/>
      <c r="Q141" s="1"/>
      <c r="R141" s="1"/>
      <c r="S141" s="869"/>
      <c r="T141" s="870"/>
      <c r="U141" s="869"/>
      <c r="V141" s="870"/>
      <c r="W141" s="1"/>
      <c r="X141" s="869"/>
      <c r="Y141" s="870"/>
      <c r="Z141" s="869"/>
      <c r="AA141" s="870"/>
      <c r="AB141" s="246"/>
      <c r="AC141" s="207"/>
      <c r="AD141" s="190" t="str">
        <f t="shared" si="16"/>
        <v/>
      </c>
      <c r="AG141" s="230" t="s">
        <v>174</v>
      </c>
      <c r="AH141" s="198"/>
      <c r="AI141" s="198"/>
      <c r="AJ141" s="226" t="str">
        <f>IF(H141=SUMIFS('様式1-3 (3)'!$AD:$AD,'様式1-3 (3)'!$Z:$Z,AJ$50,'様式1-3 (3)'!$AA:$AA,$AG141,'様式1-3 (3)'!$AC:$AC,"元請"),"OK","不一致")</f>
        <v>OK</v>
      </c>
      <c r="AK141" s="198"/>
      <c r="AL141" s="198"/>
      <c r="AM141" s="198"/>
      <c r="AN141" s="198"/>
      <c r="AO141" s="198"/>
      <c r="AP141" s="198"/>
      <c r="AQ141" s="198"/>
      <c r="AR141" s="198"/>
      <c r="AS141" s="198"/>
      <c r="AT141" s="198"/>
      <c r="AU141" s="198"/>
      <c r="AV141" s="198"/>
      <c r="AW141" s="198"/>
      <c r="AX141" s="198"/>
      <c r="AY141" s="198"/>
      <c r="AZ141" s="198"/>
      <c r="BA141" s="231" t="str">
        <f>IF(AC141=SUMIFS('様式1-3 (3)'!$AD:$AD,'様式1-3 (3)'!$Z:$Z,BA$50,'様式1-3 (3)'!$AA:$AA,$AG141,'様式1-3 (3)'!$AC:$AC,"元請"),"","入力有")</f>
        <v/>
      </c>
      <c r="BB141" s="232">
        <f t="shared" si="17"/>
        <v>0</v>
      </c>
    </row>
    <row r="142" spans="2:54" ht="24" customHeight="1" x14ac:dyDescent="0.15">
      <c r="B142" s="846" t="s">
        <v>175</v>
      </c>
      <c r="C142" s="847"/>
      <c r="D142" s="847"/>
      <c r="E142" s="848"/>
      <c r="F142" s="1"/>
      <c r="G142" s="1"/>
      <c r="H142" s="1"/>
      <c r="I142" s="206"/>
      <c r="J142" s="1"/>
      <c r="K142" s="1"/>
      <c r="L142" s="1"/>
      <c r="M142" s="1"/>
      <c r="N142" s="1"/>
      <c r="O142" s="1"/>
      <c r="P142" s="1"/>
      <c r="Q142" s="1"/>
      <c r="R142" s="1"/>
      <c r="S142" s="869"/>
      <c r="T142" s="870"/>
      <c r="U142" s="869"/>
      <c r="V142" s="870"/>
      <c r="W142" s="1"/>
      <c r="X142" s="869"/>
      <c r="Y142" s="870"/>
      <c r="Z142" s="869"/>
      <c r="AA142" s="870"/>
      <c r="AB142" s="246"/>
      <c r="AC142" s="207"/>
      <c r="AD142" s="190" t="str">
        <f t="shared" si="16"/>
        <v/>
      </c>
      <c r="AG142" s="230" t="s">
        <v>175</v>
      </c>
      <c r="AH142" s="198"/>
      <c r="AI142" s="198"/>
      <c r="AJ142" s="198"/>
      <c r="AK142" s="226" t="str">
        <f>IF(I142=SUMIFS('様式1-3 (3)'!$AD:$AD,'様式1-3 (3)'!$Z:$Z,AK$50,'様式1-3 (3)'!$AA:$AA,$AG142,'様式1-3 (3)'!$AC:$AC,"元請"),"OK","不一致")</f>
        <v>OK</v>
      </c>
      <c r="AL142" s="198"/>
      <c r="AM142" s="198"/>
      <c r="AN142" s="198"/>
      <c r="AO142" s="198"/>
      <c r="AP142" s="198"/>
      <c r="AQ142" s="198"/>
      <c r="AR142" s="198"/>
      <c r="AS142" s="198"/>
      <c r="AT142" s="198"/>
      <c r="AU142" s="198"/>
      <c r="AV142" s="198"/>
      <c r="AW142" s="198"/>
      <c r="AX142" s="198"/>
      <c r="AY142" s="198"/>
      <c r="AZ142" s="198"/>
      <c r="BA142" s="231" t="str">
        <f>IF(AC142=SUMIFS('様式1-3 (3)'!$AD:$AD,'様式1-3 (3)'!$Z:$Z,BA$50,'様式1-3 (3)'!$AA:$AA,$AG142,'様式1-3 (3)'!$AC:$AC,"元請"),"","入力有")</f>
        <v/>
      </c>
      <c r="BB142" s="232">
        <f t="shared" si="17"/>
        <v>0</v>
      </c>
    </row>
    <row r="143" spans="2:54" ht="24" customHeight="1" x14ac:dyDescent="0.15">
      <c r="B143" s="846" t="s">
        <v>176</v>
      </c>
      <c r="C143" s="847"/>
      <c r="D143" s="847"/>
      <c r="E143" s="848"/>
      <c r="F143" s="1"/>
      <c r="G143" s="1"/>
      <c r="H143" s="1"/>
      <c r="I143" s="1"/>
      <c r="J143" s="206"/>
      <c r="K143" s="1"/>
      <c r="L143" s="1"/>
      <c r="M143" s="1"/>
      <c r="N143" s="1"/>
      <c r="O143" s="1"/>
      <c r="P143" s="1"/>
      <c r="Q143" s="1"/>
      <c r="R143" s="205"/>
      <c r="S143" s="869"/>
      <c r="T143" s="870"/>
      <c r="U143" s="869"/>
      <c r="V143" s="870"/>
      <c r="W143" s="1"/>
      <c r="X143" s="869"/>
      <c r="Y143" s="870"/>
      <c r="Z143" s="869"/>
      <c r="AA143" s="870"/>
      <c r="AB143" s="246"/>
      <c r="AC143" s="207"/>
      <c r="AD143" s="190" t="str">
        <f t="shared" si="16"/>
        <v/>
      </c>
      <c r="AG143" s="230" t="s">
        <v>176</v>
      </c>
      <c r="AH143" s="198"/>
      <c r="AI143" s="198"/>
      <c r="AJ143" s="198"/>
      <c r="AK143" s="198"/>
      <c r="AL143" s="226" t="str">
        <f>IF(J143=SUMIFS('様式1-3 (3)'!$AD:$AD,'様式1-3 (3)'!$Z:$Z,AL$50,'様式1-3 (3)'!$AA:$AA,$AG143,'様式1-3 (3)'!$AC:$AC,"元請"),"OK","不一致")</f>
        <v>OK</v>
      </c>
      <c r="AM143" s="198"/>
      <c r="AN143" s="198"/>
      <c r="AO143" s="198"/>
      <c r="AP143" s="198"/>
      <c r="AQ143" s="198"/>
      <c r="AR143" s="198"/>
      <c r="AS143" s="198"/>
      <c r="AT143" s="226" t="str">
        <f>IF(R143=SUMIFS('様式1-3 (3)'!$AD:$AD,'様式1-3 (3)'!$Z:$Z,AT$50,'様式1-3 (3)'!$AA:$AA,$AG143,'様式1-3 (3)'!$AC:$AC,"元請"),"OK","不一致")</f>
        <v>OK</v>
      </c>
      <c r="AU143" s="198"/>
      <c r="AV143" s="198"/>
      <c r="AW143" s="198"/>
      <c r="AX143" s="198"/>
      <c r="AY143" s="198"/>
      <c r="AZ143" s="198"/>
      <c r="BA143" s="231" t="str">
        <f>IF(AC143=SUMIFS('様式1-3 (3)'!$AD:$AD,'様式1-3 (3)'!$Z:$Z,BA$50,'様式1-3 (3)'!$AA:$AA,$AG143,'様式1-3 (3)'!$AC:$AC,"元請"),"","入力有")</f>
        <v/>
      </c>
      <c r="BB143" s="232">
        <f t="shared" si="17"/>
        <v>0</v>
      </c>
    </row>
    <row r="144" spans="2:54" ht="24" customHeight="1" x14ac:dyDescent="0.15">
      <c r="B144" s="846" t="s">
        <v>177</v>
      </c>
      <c r="C144" s="847"/>
      <c r="D144" s="847"/>
      <c r="E144" s="848"/>
      <c r="F144" s="206"/>
      <c r="G144" s="1"/>
      <c r="H144" s="206"/>
      <c r="I144" s="1"/>
      <c r="J144" s="1"/>
      <c r="K144" s="1"/>
      <c r="L144" s="1"/>
      <c r="M144" s="1"/>
      <c r="N144" s="1"/>
      <c r="O144" s="1"/>
      <c r="P144" s="1"/>
      <c r="Q144" s="1"/>
      <c r="R144" s="1"/>
      <c r="S144" s="869"/>
      <c r="T144" s="870"/>
      <c r="U144" s="869"/>
      <c r="V144" s="870"/>
      <c r="W144" s="1"/>
      <c r="X144" s="869"/>
      <c r="Y144" s="870"/>
      <c r="Z144" s="869"/>
      <c r="AA144" s="870"/>
      <c r="AB144" s="246"/>
      <c r="AC144" s="207"/>
      <c r="AD144" s="190" t="str">
        <f t="shared" si="16"/>
        <v/>
      </c>
      <c r="AG144" s="230" t="s">
        <v>177</v>
      </c>
      <c r="AH144" s="226" t="str">
        <f>IF(F144=SUMIFS('様式1-3 (3)'!$AD:$AD,'様式1-3 (3)'!$Z:$Z,AH$50,'様式1-3 (3)'!$AA:$AA,$AG144,'様式1-3 (3)'!$AC:$AC,"元請"),"OK","不一致")</f>
        <v>OK</v>
      </c>
      <c r="AI144" s="198"/>
      <c r="AJ144" s="226" t="str">
        <f>IF(H144=SUMIFS('様式1-3 (3)'!$AD:$AD,'様式1-3 (3)'!$Z:$Z,AJ$50,'様式1-3 (3)'!$AA:$AA,$AG144,'様式1-3 (3)'!$AC:$AC,"元請"),"OK","不一致")</f>
        <v>OK</v>
      </c>
      <c r="AK144" s="198"/>
      <c r="AL144" s="198"/>
      <c r="AM144" s="198"/>
      <c r="AN144" s="198"/>
      <c r="AO144" s="198"/>
      <c r="AP144" s="198"/>
      <c r="AQ144" s="198"/>
      <c r="AR144" s="198"/>
      <c r="AS144" s="198"/>
      <c r="AT144" s="198"/>
      <c r="AU144" s="198"/>
      <c r="AV144" s="198"/>
      <c r="AW144" s="198"/>
      <c r="AX144" s="198"/>
      <c r="AY144" s="198"/>
      <c r="AZ144" s="198"/>
      <c r="BA144" s="231" t="str">
        <f>IF(AC144=SUMIFS('様式1-3 (3)'!$AD:$AD,'様式1-3 (3)'!$Z:$Z,BA$50,'様式1-3 (3)'!$AA:$AA,$AG144,'様式1-3 (3)'!$AC:$AC,"元請"),"","入力有")</f>
        <v/>
      </c>
      <c r="BB144" s="232">
        <f t="shared" si="17"/>
        <v>0</v>
      </c>
    </row>
    <row r="145" spans="2:54" ht="24" customHeight="1" x14ac:dyDescent="0.15">
      <c r="B145" s="846" t="s">
        <v>178</v>
      </c>
      <c r="C145" s="847"/>
      <c r="D145" s="847"/>
      <c r="E145" s="848"/>
      <c r="F145" s="206"/>
      <c r="G145" s="1"/>
      <c r="H145" s="206"/>
      <c r="I145" s="1"/>
      <c r="J145" s="1"/>
      <c r="K145" s="206"/>
      <c r="L145" s="1"/>
      <c r="M145" s="1"/>
      <c r="N145" s="1"/>
      <c r="O145" s="1"/>
      <c r="P145" s="1"/>
      <c r="Q145" s="1"/>
      <c r="R145" s="1"/>
      <c r="S145" s="871"/>
      <c r="T145" s="872"/>
      <c r="U145" s="869"/>
      <c r="V145" s="870"/>
      <c r="W145" s="1"/>
      <c r="X145" s="869"/>
      <c r="Y145" s="870"/>
      <c r="Z145" s="869"/>
      <c r="AA145" s="870"/>
      <c r="AB145" s="246"/>
      <c r="AC145" s="207"/>
      <c r="AD145" s="190" t="str">
        <f t="shared" si="16"/>
        <v/>
      </c>
      <c r="AG145" s="230" t="s">
        <v>178</v>
      </c>
      <c r="AH145" s="226" t="str">
        <f>IF(F145=SUMIFS('様式1-3 (3)'!$AD:$AD,'様式1-3 (3)'!$Z:$Z,AH$50,'様式1-3 (3)'!$AA:$AA,$AG145,'様式1-3 (3)'!$AC:$AC,"元請"),"OK","不一致")</f>
        <v>OK</v>
      </c>
      <c r="AI145" s="198"/>
      <c r="AJ145" s="226" t="str">
        <f>IF(H145=SUMIFS('様式1-3 (3)'!$AD:$AD,'様式1-3 (3)'!$Z:$Z,AJ$50,'様式1-3 (3)'!$AA:$AA,$AG145,'様式1-3 (3)'!$AC:$AC,"元請"),"OK","不一致")</f>
        <v>OK</v>
      </c>
      <c r="AK145" s="198"/>
      <c r="AL145" s="198"/>
      <c r="AM145" s="226" t="str">
        <f>IF(K145=SUMIFS('様式1-3 (3)'!$AD:$AD,'様式1-3 (3)'!$Z:$Z,AM$50,'様式1-3 (3)'!$AA:$AA,$AG145,'様式1-3 (3)'!$AC:$AC,"元請"),"OK","不一致")</f>
        <v>OK</v>
      </c>
      <c r="AN145" s="198"/>
      <c r="AO145" s="198"/>
      <c r="AP145" s="198"/>
      <c r="AQ145" s="198"/>
      <c r="AR145" s="198"/>
      <c r="AS145" s="198"/>
      <c r="AT145" s="198"/>
      <c r="AU145" s="227" t="str">
        <f>IF(S145=SUMIFS('様式1-3 (3)'!$AD:$AD,'様式1-3 (3)'!$Z:$Z,AU$50,'様式1-3 (3)'!$AA:$AA,$AG145,'様式1-3 (3)'!$AC:$AC,"元請"),"OK","不一致")</f>
        <v>OK</v>
      </c>
      <c r="AV145" s="198"/>
      <c r="AW145" s="198"/>
      <c r="AX145" s="198"/>
      <c r="AY145" s="198"/>
      <c r="AZ145" s="198"/>
      <c r="BA145" s="231" t="str">
        <f>IF(AC145=SUMIFS('様式1-3 (3)'!$AD:$AD,'様式1-3 (3)'!$Z:$Z,BA$50,'様式1-3 (3)'!$AA:$AA,$AG145,'様式1-3 (3)'!$AC:$AC,"元請"),"","入力有")</f>
        <v/>
      </c>
      <c r="BB145" s="232">
        <f t="shared" si="17"/>
        <v>0</v>
      </c>
    </row>
    <row r="146" spans="2:54" ht="24" customHeight="1" x14ac:dyDescent="0.15">
      <c r="B146" s="846" t="s">
        <v>179</v>
      </c>
      <c r="C146" s="847"/>
      <c r="D146" s="847"/>
      <c r="E146" s="848"/>
      <c r="F146" s="206"/>
      <c r="G146" s="1"/>
      <c r="H146" s="206"/>
      <c r="I146" s="1"/>
      <c r="J146" s="1"/>
      <c r="K146" s="1"/>
      <c r="L146" s="1"/>
      <c r="M146" s="1"/>
      <c r="N146" s="1"/>
      <c r="O146" s="1"/>
      <c r="P146" s="1"/>
      <c r="Q146" s="1"/>
      <c r="R146" s="1"/>
      <c r="S146" s="869"/>
      <c r="T146" s="870"/>
      <c r="U146" s="869"/>
      <c r="V146" s="870"/>
      <c r="W146" s="1"/>
      <c r="X146" s="869"/>
      <c r="Y146" s="870"/>
      <c r="Z146" s="869"/>
      <c r="AA146" s="870"/>
      <c r="AB146" s="246"/>
      <c r="AC146" s="207"/>
      <c r="AD146" s="190" t="str">
        <f t="shared" si="16"/>
        <v/>
      </c>
      <c r="AG146" s="230" t="s">
        <v>179</v>
      </c>
      <c r="AH146" s="226" t="str">
        <f>IF(F146=SUMIFS('様式1-3 (3)'!$AD:$AD,'様式1-3 (3)'!$Z:$Z,AH$50,'様式1-3 (3)'!$AA:$AA,$AG146,'様式1-3 (3)'!$AC:$AC,"元請"),"OK","不一致")</f>
        <v>OK</v>
      </c>
      <c r="AI146" s="198"/>
      <c r="AJ146" s="226" t="str">
        <f>IF(H146=SUMIFS('様式1-3 (3)'!$AD:$AD,'様式1-3 (3)'!$Z:$Z,AJ$50,'様式1-3 (3)'!$AA:$AA,$AG146,'様式1-3 (3)'!$AC:$AC,"元請"),"OK","不一致")</f>
        <v>OK</v>
      </c>
      <c r="AK146" s="198"/>
      <c r="AL146" s="198"/>
      <c r="AM146" s="198"/>
      <c r="AN146" s="198"/>
      <c r="AO146" s="198"/>
      <c r="AP146" s="198"/>
      <c r="AQ146" s="198"/>
      <c r="AR146" s="198"/>
      <c r="AS146" s="198"/>
      <c r="AT146" s="198"/>
      <c r="AU146" s="198"/>
      <c r="AV146" s="198"/>
      <c r="AW146" s="198"/>
      <c r="AX146" s="198"/>
      <c r="AY146" s="198"/>
      <c r="AZ146" s="198"/>
      <c r="BA146" s="231" t="str">
        <f>IF(AC146=SUMIFS('様式1-3 (3)'!$AD:$AD,'様式1-3 (3)'!$Z:$Z,BA$50,'様式1-3 (3)'!$AA:$AA,$AG146,'様式1-3 (3)'!$AC:$AC,"元請"),"","入力有")</f>
        <v/>
      </c>
      <c r="BB146" s="232">
        <f t="shared" si="17"/>
        <v>0</v>
      </c>
    </row>
    <row r="147" spans="2:54" ht="24" customHeight="1" x14ac:dyDescent="0.15">
      <c r="B147" s="846" t="s">
        <v>180</v>
      </c>
      <c r="C147" s="847"/>
      <c r="D147" s="847"/>
      <c r="E147" s="848"/>
      <c r="F147" s="1"/>
      <c r="G147" s="206"/>
      <c r="H147" s="1"/>
      <c r="I147" s="1"/>
      <c r="J147" s="1"/>
      <c r="K147" s="1"/>
      <c r="L147" s="1"/>
      <c r="M147" s="1"/>
      <c r="N147" s="1"/>
      <c r="O147" s="1"/>
      <c r="P147" s="1"/>
      <c r="Q147" s="1"/>
      <c r="R147" s="1"/>
      <c r="S147" s="869"/>
      <c r="T147" s="870"/>
      <c r="U147" s="869"/>
      <c r="V147" s="870"/>
      <c r="W147" s="1"/>
      <c r="X147" s="869"/>
      <c r="Y147" s="870"/>
      <c r="Z147" s="869"/>
      <c r="AA147" s="870"/>
      <c r="AB147" s="246"/>
      <c r="AC147" s="207"/>
      <c r="AD147" s="190" t="str">
        <f t="shared" si="16"/>
        <v/>
      </c>
      <c r="AG147" s="230" t="s">
        <v>180</v>
      </c>
      <c r="AH147" s="198"/>
      <c r="AI147" s="226" t="str">
        <f>IF(G147=SUMIFS('様式1-3 (3)'!$AD:$AD,'様式1-3 (3)'!$Z:$Z,AI$50,'様式1-3 (3)'!$AA:$AA,$AG147,'様式1-3 (3)'!$AC:$AC,"元請"),"OK","不一致")</f>
        <v>OK</v>
      </c>
      <c r="AJ147" s="198"/>
      <c r="AK147" s="198"/>
      <c r="AL147" s="198"/>
      <c r="AM147" s="198"/>
      <c r="AN147" s="198"/>
      <c r="AO147" s="198"/>
      <c r="AP147" s="198"/>
      <c r="AQ147" s="198"/>
      <c r="AR147" s="198"/>
      <c r="AS147" s="198"/>
      <c r="AT147" s="198"/>
      <c r="AU147" s="198"/>
      <c r="AV147" s="198"/>
      <c r="AW147" s="198"/>
      <c r="AX147" s="198"/>
      <c r="AY147" s="198"/>
      <c r="AZ147" s="198"/>
      <c r="BA147" s="231" t="str">
        <f>IF(AC147=SUMIFS('様式1-3 (3)'!$AD:$AD,'様式1-3 (3)'!$Z:$Z,BA$50,'様式1-3 (3)'!$AA:$AA,$AG147,'様式1-3 (3)'!$AC:$AC,"元請"),"","入力有")</f>
        <v/>
      </c>
      <c r="BB147" s="232">
        <f t="shared" si="17"/>
        <v>0</v>
      </c>
    </row>
    <row r="148" spans="2:54" ht="24" customHeight="1" x14ac:dyDescent="0.15">
      <c r="B148" s="846" t="s">
        <v>181</v>
      </c>
      <c r="C148" s="847"/>
      <c r="D148" s="847"/>
      <c r="E148" s="848"/>
      <c r="F148" s="1"/>
      <c r="G148" s="1"/>
      <c r="H148" s="1"/>
      <c r="I148" s="1"/>
      <c r="J148" s="1"/>
      <c r="K148" s="1"/>
      <c r="L148" s="1"/>
      <c r="M148" s="206"/>
      <c r="N148" s="1"/>
      <c r="O148" s="1"/>
      <c r="P148" s="1"/>
      <c r="Q148" s="1"/>
      <c r="R148" s="1"/>
      <c r="S148" s="869"/>
      <c r="T148" s="870"/>
      <c r="U148" s="869"/>
      <c r="V148" s="870"/>
      <c r="W148" s="1"/>
      <c r="X148" s="869"/>
      <c r="Y148" s="870"/>
      <c r="Z148" s="869"/>
      <c r="AA148" s="870"/>
      <c r="AB148" s="246"/>
      <c r="AC148" s="207"/>
      <c r="AD148" s="190" t="str">
        <f t="shared" si="16"/>
        <v/>
      </c>
      <c r="AG148" s="230" t="s">
        <v>181</v>
      </c>
      <c r="AH148" s="198"/>
      <c r="AI148" s="198"/>
      <c r="AJ148" s="198"/>
      <c r="AK148" s="198"/>
      <c r="AL148" s="198"/>
      <c r="AM148" s="198"/>
      <c r="AN148" s="198"/>
      <c r="AO148" s="226" t="str">
        <f>IF(M148=SUMIFS('様式1-3 (3)'!$AD:$AD,'様式1-3 (3)'!$Z:$Z,AO$50,'様式1-3 (3)'!$AA:$AA,$AG148,'様式1-3 (3)'!$AC:$AC,"元請"),"OK","不一致")</f>
        <v>OK</v>
      </c>
      <c r="AP148" s="198"/>
      <c r="AQ148" s="198"/>
      <c r="AR148" s="198"/>
      <c r="AS148" s="198"/>
      <c r="AT148" s="198"/>
      <c r="AU148" s="198"/>
      <c r="AV148" s="198"/>
      <c r="AW148" s="198"/>
      <c r="AX148" s="198"/>
      <c r="AY148" s="198"/>
      <c r="AZ148" s="198"/>
      <c r="BA148" s="231" t="str">
        <f>IF(AC148=SUMIFS('様式1-3 (3)'!$AD:$AD,'様式1-3 (3)'!$Z:$Z,BA$50,'様式1-3 (3)'!$AA:$AA,$AG148,'様式1-3 (3)'!$AC:$AC,"元請"),"","入力有")</f>
        <v/>
      </c>
      <c r="BB148" s="232">
        <f t="shared" ref="BB148:BB163" si="18">SUM(AH148:BA148)</f>
        <v>0</v>
      </c>
    </row>
    <row r="149" spans="2:54" ht="24" customHeight="1" x14ac:dyDescent="0.15">
      <c r="B149" s="846" t="s">
        <v>182</v>
      </c>
      <c r="C149" s="847"/>
      <c r="D149" s="847"/>
      <c r="E149" s="848"/>
      <c r="F149" s="1"/>
      <c r="G149" s="1"/>
      <c r="H149" s="206"/>
      <c r="I149" s="1"/>
      <c r="J149" s="1"/>
      <c r="K149" s="1"/>
      <c r="L149" s="1"/>
      <c r="M149" s="1"/>
      <c r="N149" s="1"/>
      <c r="O149" s="1"/>
      <c r="P149" s="1"/>
      <c r="Q149" s="1"/>
      <c r="R149" s="1"/>
      <c r="S149" s="869"/>
      <c r="T149" s="870"/>
      <c r="U149" s="869"/>
      <c r="V149" s="870"/>
      <c r="W149" s="1"/>
      <c r="X149" s="869"/>
      <c r="Y149" s="870"/>
      <c r="Z149" s="869"/>
      <c r="AA149" s="870"/>
      <c r="AB149" s="246"/>
      <c r="AC149" s="207"/>
      <c r="AD149" s="190" t="str">
        <f t="shared" si="16"/>
        <v/>
      </c>
      <c r="AG149" s="230" t="s">
        <v>182</v>
      </c>
      <c r="AH149" s="198"/>
      <c r="AI149" s="198"/>
      <c r="AJ149" s="226" t="str">
        <f>IF(H149=SUMIFS('様式1-3 (3)'!$AD:$AD,'様式1-3 (3)'!$Z:$Z,AJ$50,'様式1-3 (3)'!$AA:$AA,$AG149,'様式1-3 (3)'!$AC:$AC,"元請"),"OK","不一致")</f>
        <v>OK</v>
      </c>
      <c r="AK149" s="198"/>
      <c r="AL149" s="198"/>
      <c r="AM149" s="198"/>
      <c r="AN149" s="198"/>
      <c r="AO149" s="198"/>
      <c r="AP149" s="198"/>
      <c r="AQ149" s="198"/>
      <c r="AR149" s="198"/>
      <c r="AS149" s="198"/>
      <c r="AT149" s="198"/>
      <c r="AU149" s="198"/>
      <c r="AV149" s="198"/>
      <c r="AW149" s="198"/>
      <c r="AX149" s="198"/>
      <c r="AY149" s="198"/>
      <c r="AZ149" s="198"/>
      <c r="BA149" s="231" t="str">
        <f>IF(AC149=SUMIFS('様式1-3 (3)'!$AD:$AD,'様式1-3 (3)'!$Z:$Z,BA$50,'様式1-3 (3)'!$AA:$AA,$AG149,'様式1-3 (3)'!$AC:$AC,"元請"),"","入力有")</f>
        <v/>
      </c>
      <c r="BB149" s="232">
        <f t="shared" si="18"/>
        <v>0</v>
      </c>
    </row>
    <row r="150" spans="2:54" ht="24" customHeight="1" x14ac:dyDescent="0.15">
      <c r="B150" s="846" t="s">
        <v>183</v>
      </c>
      <c r="C150" s="847"/>
      <c r="D150" s="847"/>
      <c r="E150" s="848"/>
      <c r="F150" s="1"/>
      <c r="G150" s="1"/>
      <c r="H150" s="206"/>
      <c r="I150" s="1"/>
      <c r="J150" s="1"/>
      <c r="K150" s="1"/>
      <c r="L150" s="1"/>
      <c r="M150" s="1"/>
      <c r="N150" s="1"/>
      <c r="O150" s="1"/>
      <c r="P150" s="1"/>
      <c r="Q150" s="1"/>
      <c r="R150" s="1"/>
      <c r="S150" s="869"/>
      <c r="T150" s="870"/>
      <c r="U150" s="869"/>
      <c r="V150" s="870"/>
      <c r="W150" s="1"/>
      <c r="X150" s="869"/>
      <c r="Y150" s="870"/>
      <c r="Z150" s="869"/>
      <c r="AA150" s="870"/>
      <c r="AB150" s="246"/>
      <c r="AC150" s="207"/>
      <c r="AD150" s="190" t="str">
        <f t="shared" si="16"/>
        <v/>
      </c>
      <c r="AG150" s="230" t="s">
        <v>183</v>
      </c>
      <c r="AH150" s="198"/>
      <c r="AI150" s="198"/>
      <c r="AJ150" s="226" t="str">
        <f>IF(H150=SUMIFS('様式1-3 (3)'!$AD:$AD,'様式1-3 (3)'!$Z:$Z,AJ$50,'様式1-3 (3)'!$AA:$AA,$AG150,'様式1-3 (3)'!$AC:$AC,"元請"),"OK","不一致")</f>
        <v>OK</v>
      </c>
      <c r="AK150" s="198"/>
      <c r="AL150" s="198"/>
      <c r="AM150" s="198"/>
      <c r="AN150" s="198"/>
      <c r="AO150" s="198"/>
      <c r="AP150" s="198"/>
      <c r="AQ150" s="198"/>
      <c r="AR150" s="198"/>
      <c r="AS150" s="198"/>
      <c r="AT150" s="198"/>
      <c r="AU150" s="198"/>
      <c r="AV150" s="198"/>
      <c r="AW150" s="198"/>
      <c r="AX150" s="198"/>
      <c r="AY150" s="198"/>
      <c r="AZ150" s="198"/>
      <c r="BA150" s="231" t="str">
        <f>IF(AC150=SUMIFS('様式1-3 (3)'!$AD:$AD,'様式1-3 (3)'!$Z:$Z,BA$50,'様式1-3 (3)'!$AA:$AA,$AG150,'様式1-3 (3)'!$AC:$AC,"元請"),"","入力有")</f>
        <v/>
      </c>
      <c r="BB150" s="232">
        <f t="shared" si="18"/>
        <v>0</v>
      </c>
    </row>
    <row r="151" spans="2:54" ht="24" customHeight="1" x14ac:dyDescent="0.15">
      <c r="B151" s="846" t="s">
        <v>140</v>
      </c>
      <c r="C151" s="847"/>
      <c r="D151" s="847"/>
      <c r="E151" s="848"/>
      <c r="F151" s="1"/>
      <c r="G151" s="1"/>
      <c r="H151" s="2"/>
      <c r="I151" s="1"/>
      <c r="J151" s="1"/>
      <c r="K151" s="1"/>
      <c r="L151" s="1"/>
      <c r="M151" s="1"/>
      <c r="N151" s="206"/>
      <c r="O151" s="1"/>
      <c r="P151" s="1"/>
      <c r="Q151" s="1"/>
      <c r="R151" s="1"/>
      <c r="S151" s="869"/>
      <c r="T151" s="870"/>
      <c r="U151" s="869"/>
      <c r="V151" s="870"/>
      <c r="W151" s="1"/>
      <c r="X151" s="869"/>
      <c r="Y151" s="870"/>
      <c r="Z151" s="869"/>
      <c r="AA151" s="870"/>
      <c r="AB151" s="246"/>
      <c r="AC151" s="207"/>
      <c r="AD151" s="190" t="str">
        <f t="shared" si="16"/>
        <v/>
      </c>
      <c r="AG151" s="230" t="s">
        <v>140</v>
      </c>
      <c r="AH151" s="198"/>
      <c r="AI151" s="198"/>
      <c r="AJ151" s="198"/>
      <c r="AK151" s="198"/>
      <c r="AL151" s="198"/>
      <c r="AM151" s="198"/>
      <c r="AN151" s="198"/>
      <c r="AO151" s="198"/>
      <c r="AP151" s="226" t="str">
        <f>IF(N151=SUMIFS('様式1-3 (3)'!$AD:$AD,'様式1-3 (3)'!$Z:$Z,AP$50,'様式1-3 (3)'!$AA:$AA,$AG151,'様式1-3 (3)'!$AC:$AC,"元請"),"OK","不一致")</f>
        <v>OK</v>
      </c>
      <c r="AQ151" s="198"/>
      <c r="AR151" s="198"/>
      <c r="AS151" s="198"/>
      <c r="AT151" s="198"/>
      <c r="AU151" s="198"/>
      <c r="AV151" s="198"/>
      <c r="AW151" s="198"/>
      <c r="AX151" s="198"/>
      <c r="AY151" s="198"/>
      <c r="AZ151" s="198"/>
      <c r="BA151" s="231" t="str">
        <f>IF(AC151=SUMIFS('様式1-3 (3)'!$AD:$AD,'様式1-3 (3)'!$Z:$Z,BA$50,'様式1-3 (3)'!$AA:$AA,$AG151,'様式1-3 (3)'!$AC:$AC,"元請"),"","入力有")</f>
        <v/>
      </c>
      <c r="BB151" s="232">
        <f t="shared" si="18"/>
        <v>0</v>
      </c>
    </row>
    <row r="152" spans="2:54" ht="24" customHeight="1" x14ac:dyDescent="0.15">
      <c r="B152" s="846" t="s">
        <v>184</v>
      </c>
      <c r="C152" s="847"/>
      <c r="D152" s="847"/>
      <c r="E152" s="848"/>
      <c r="F152" s="1"/>
      <c r="G152" s="1"/>
      <c r="H152" s="206"/>
      <c r="I152" s="1"/>
      <c r="J152" s="1"/>
      <c r="K152" s="1"/>
      <c r="L152" s="1"/>
      <c r="M152" s="1"/>
      <c r="N152" s="1"/>
      <c r="O152" s="206"/>
      <c r="P152" s="1"/>
      <c r="Q152" s="1"/>
      <c r="R152" s="1"/>
      <c r="S152" s="869"/>
      <c r="T152" s="870"/>
      <c r="U152" s="869"/>
      <c r="V152" s="870"/>
      <c r="W152" s="1"/>
      <c r="X152" s="869"/>
      <c r="Y152" s="870"/>
      <c r="Z152" s="869"/>
      <c r="AA152" s="870"/>
      <c r="AB152" s="246"/>
      <c r="AC152" s="207"/>
      <c r="AD152" s="190" t="str">
        <f t="shared" si="16"/>
        <v/>
      </c>
      <c r="AG152" s="230" t="s">
        <v>184</v>
      </c>
      <c r="AH152" s="198"/>
      <c r="AI152" s="198"/>
      <c r="AJ152" s="226" t="str">
        <f>IF(H152=SUMIFS('様式1-3 (3)'!$AD:$AD,'様式1-3 (3)'!$Z:$Z,AJ$50,'様式1-3 (3)'!$AA:$AA,$AG152,'様式1-3 (3)'!$AC:$AC,"元請"),"OK","不一致")</f>
        <v>OK</v>
      </c>
      <c r="AK152" s="198"/>
      <c r="AL152" s="198"/>
      <c r="AM152" s="198"/>
      <c r="AN152" s="198"/>
      <c r="AO152" s="198"/>
      <c r="AP152" s="198"/>
      <c r="AQ152" s="226" t="str">
        <f>IF(O152=SUMIFS('様式1-3 (3)'!$AD:$AD,'様式1-3 (3)'!$Z:$Z,AQ$50,'様式1-3 (3)'!$AA:$AA,$AG152,'様式1-3 (3)'!$AC:$AC,"元請"),"OK","不一致")</f>
        <v>OK</v>
      </c>
      <c r="AR152" s="198"/>
      <c r="AS152" s="198"/>
      <c r="AT152" s="198"/>
      <c r="AU152" s="198"/>
      <c r="AV152" s="198"/>
      <c r="AW152" s="198"/>
      <c r="AX152" s="198"/>
      <c r="AY152" s="198"/>
      <c r="AZ152" s="198"/>
      <c r="BA152" s="231" t="str">
        <f>IF(AC152=SUMIFS('様式1-3 (3)'!$AD:$AD,'様式1-3 (3)'!$Z:$Z,BA$50,'様式1-3 (3)'!$AA:$AA,$AG152,'様式1-3 (3)'!$AC:$AC,"元請"),"","入力有")</f>
        <v/>
      </c>
      <c r="BB152" s="232">
        <f t="shared" si="18"/>
        <v>0</v>
      </c>
    </row>
    <row r="153" spans="2:54" ht="24" customHeight="1" x14ac:dyDescent="0.15">
      <c r="B153" s="846" t="s">
        <v>185</v>
      </c>
      <c r="C153" s="847"/>
      <c r="D153" s="847"/>
      <c r="E153" s="848"/>
      <c r="F153" s="1"/>
      <c r="G153" s="1"/>
      <c r="H153" s="206"/>
      <c r="I153" s="1"/>
      <c r="J153" s="1"/>
      <c r="K153" s="1"/>
      <c r="L153" s="1"/>
      <c r="M153" s="1"/>
      <c r="N153" s="1"/>
      <c r="O153" s="1"/>
      <c r="P153" s="1"/>
      <c r="Q153" s="1"/>
      <c r="R153" s="1"/>
      <c r="S153" s="869"/>
      <c r="T153" s="870"/>
      <c r="U153" s="869"/>
      <c r="V153" s="870"/>
      <c r="W153" s="1"/>
      <c r="X153" s="869"/>
      <c r="Y153" s="870"/>
      <c r="Z153" s="869"/>
      <c r="AA153" s="870"/>
      <c r="AB153" s="246"/>
      <c r="AC153" s="207"/>
      <c r="AD153" s="190" t="str">
        <f t="shared" si="16"/>
        <v/>
      </c>
      <c r="AG153" s="230" t="s">
        <v>185</v>
      </c>
      <c r="AH153" s="198"/>
      <c r="AI153" s="198"/>
      <c r="AJ153" s="226" t="str">
        <f>IF(H153=SUMIFS('様式1-3 (3)'!$AD:$AD,'様式1-3 (3)'!$Z:$Z,AJ$50,'様式1-3 (3)'!$AA:$AA,$AG153,'様式1-3 (3)'!$AC:$AC,"元請"),"OK","不一致")</f>
        <v>OK</v>
      </c>
      <c r="AK153" s="198"/>
      <c r="AL153" s="198"/>
      <c r="AM153" s="198"/>
      <c r="AN153" s="198"/>
      <c r="AO153" s="198"/>
      <c r="AP153" s="198"/>
      <c r="AQ153" s="198"/>
      <c r="AR153" s="198"/>
      <c r="AS153" s="198"/>
      <c r="AT153" s="198"/>
      <c r="AU153" s="198"/>
      <c r="AV153" s="198"/>
      <c r="AW153" s="198"/>
      <c r="AX153" s="198"/>
      <c r="AY153" s="198"/>
      <c r="AZ153" s="198"/>
      <c r="BA153" s="231" t="str">
        <f>IF(AC153=SUMIFS('様式1-3 (3)'!$AD:$AD,'様式1-3 (3)'!$Z:$Z,BA$50,'様式1-3 (3)'!$AA:$AA,$AG153,'様式1-3 (3)'!$AC:$AC,"元請"),"","入力有")</f>
        <v/>
      </c>
      <c r="BB153" s="232">
        <f t="shared" si="18"/>
        <v>0</v>
      </c>
    </row>
    <row r="154" spans="2:54" ht="24" customHeight="1" x14ac:dyDescent="0.15">
      <c r="B154" s="846" t="s">
        <v>186</v>
      </c>
      <c r="C154" s="847"/>
      <c r="D154" s="847"/>
      <c r="E154" s="848"/>
      <c r="F154" s="1"/>
      <c r="G154" s="1"/>
      <c r="H154" s="1"/>
      <c r="I154" s="1"/>
      <c r="J154" s="1"/>
      <c r="K154" s="1"/>
      <c r="L154" s="1"/>
      <c r="M154" s="1"/>
      <c r="N154" s="1"/>
      <c r="O154" s="1"/>
      <c r="P154" s="1"/>
      <c r="Q154" s="1"/>
      <c r="R154" s="1"/>
      <c r="S154" s="871"/>
      <c r="T154" s="872"/>
      <c r="U154" s="869"/>
      <c r="V154" s="870"/>
      <c r="W154" s="1"/>
      <c r="X154" s="869"/>
      <c r="Y154" s="870"/>
      <c r="Z154" s="869"/>
      <c r="AA154" s="870"/>
      <c r="AB154" s="246"/>
      <c r="AC154" s="207"/>
      <c r="AD154" s="190" t="str">
        <f t="shared" si="16"/>
        <v/>
      </c>
      <c r="AG154" s="230" t="s">
        <v>186</v>
      </c>
      <c r="AH154" s="198"/>
      <c r="AI154" s="198"/>
      <c r="AJ154" s="198"/>
      <c r="AK154" s="198"/>
      <c r="AL154" s="198"/>
      <c r="AM154" s="198"/>
      <c r="AN154" s="198"/>
      <c r="AO154" s="198"/>
      <c r="AP154" s="198"/>
      <c r="AQ154" s="198"/>
      <c r="AR154" s="198"/>
      <c r="AS154" s="198"/>
      <c r="AT154" s="198"/>
      <c r="AU154" s="227" t="str">
        <f>IF(S154=SUMIFS('様式1-3 (3)'!$AD:$AD,'様式1-3 (3)'!$Z:$Z,AU$50,'様式1-3 (3)'!$AA:$AA,$AG154,'様式1-3 (3)'!$AC:$AC,"元請"),"OK","不一致")</f>
        <v>OK</v>
      </c>
      <c r="AV154" s="198"/>
      <c r="AW154" s="198"/>
      <c r="AX154" s="198"/>
      <c r="AY154" s="198"/>
      <c r="AZ154" s="198"/>
      <c r="BA154" s="231" t="str">
        <f>IF(AC154=SUMIFS('様式1-3 (3)'!$AD:$AD,'様式1-3 (3)'!$Z:$Z,BA$50,'様式1-3 (3)'!$AA:$AA,$AG154,'様式1-3 (3)'!$AC:$AC,"元請"),"","入力有")</f>
        <v/>
      </c>
      <c r="BB154" s="232">
        <f t="shared" si="18"/>
        <v>0</v>
      </c>
    </row>
    <row r="155" spans="2:54" ht="24" customHeight="1" x14ac:dyDescent="0.15">
      <c r="B155" s="846" t="s">
        <v>187</v>
      </c>
      <c r="C155" s="847"/>
      <c r="D155" s="847"/>
      <c r="E155" s="848"/>
      <c r="F155" s="1"/>
      <c r="G155" s="1"/>
      <c r="H155" s="1"/>
      <c r="I155" s="1"/>
      <c r="J155" s="206"/>
      <c r="K155" s="1"/>
      <c r="L155" s="1"/>
      <c r="M155" s="1"/>
      <c r="N155" s="1"/>
      <c r="O155" s="1"/>
      <c r="P155" s="1"/>
      <c r="Q155" s="1"/>
      <c r="R155" s="1"/>
      <c r="S155" s="869"/>
      <c r="T155" s="870"/>
      <c r="U155" s="869"/>
      <c r="V155" s="870"/>
      <c r="W155" s="1"/>
      <c r="X155" s="869"/>
      <c r="Y155" s="870"/>
      <c r="Z155" s="869"/>
      <c r="AA155" s="870"/>
      <c r="AB155" s="246"/>
      <c r="AC155" s="207"/>
      <c r="AD155" s="190" t="str">
        <f t="shared" si="16"/>
        <v/>
      </c>
      <c r="AG155" s="230" t="s">
        <v>187</v>
      </c>
      <c r="AH155" s="198"/>
      <c r="AI155" s="198"/>
      <c r="AJ155" s="198"/>
      <c r="AK155" s="198"/>
      <c r="AL155" s="226" t="str">
        <f>IF(J155=SUMIFS('様式1-3 (3)'!$AD:$AD,'様式1-3 (3)'!$Z:$Z,AL$50,'様式1-3 (3)'!$AA:$AA,$AG155,'様式1-3 (3)'!$AC:$AC,"元請"),"OK","不一致")</f>
        <v>OK</v>
      </c>
      <c r="AM155" s="198"/>
      <c r="AN155" s="198"/>
      <c r="AO155" s="198"/>
      <c r="AP155" s="198"/>
      <c r="AQ155" s="198"/>
      <c r="AR155" s="198"/>
      <c r="AS155" s="198"/>
      <c r="AT155" s="198"/>
      <c r="AU155" s="198"/>
      <c r="AV155" s="198"/>
      <c r="AW155" s="198"/>
      <c r="AX155" s="198"/>
      <c r="AY155" s="198"/>
      <c r="AZ155" s="198"/>
      <c r="BA155" s="231" t="str">
        <f>IF(AC155=SUMIFS('様式1-3 (3)'!$AD:$AD,'様式1-3 (3)'!$Z:$Z,BA$50,'様式1-3 (3)'!$AA:$AA,$AG155,'様式1-3 (3)'!$AC:$AC,"元請"),"","入力有")</f>
        <v/>
      </c>
      <c r="BB155" s="232">
        <f t="shared" si="18"/>
        <v>0</v>
      </c>
    </row>
    <row r="156" spans="2:54" ht="24" customHeight="1" x14ac:dyDescent="0.15">
      <c r="B156" s="846" t="s">
        <v>188</v>
      </c>
      <c r="C156" s="847"/>
      <c r="D156" s="847"/>
      <c r="E156" s="848"/>
      <c r="F156" s="1"/>
      <c r="G156" s="1"/>
      <c r="H156" s="1"/>
      <c r="I156" s="1"/>
      <c r="J156" s="1"/>
      <c r="K156" s="1"/>
      <c r="L156" s="1"/>
      <c r="M156" s="1"/>
      <c r="N156" s="1"/>
      <c r="O156" s="1"/>
      <c r="P156" s="1"/>
      <c r="Q156" s="1"/>
      <c r="R156" s="1"/>
      <c r="S156" s="869"/>
      <c r="T156" s="870"/>
      <c r="U156" s="871"/>
      <c r="V156" s="872"/>
      <c r="W156" s="1"/>
      <c r="X156" s="869"/>
      <c r="Y156" s="870"/>
      <c r="Z156" s="869"/>
      <c r="AA156" s="870"/>
      <c r="AB156" s="246"/>
      <c r="AC156" s="207"/>
      <c r="AD156" s="190" t="str">
        <f t="shared" si="16"/>
        <v/>
      </c>
      <c r="AG156" s="230" t="s">
        <v>188</v>
      </c>
      <c r="AH156" s="198"/>
      <c r="AI156" s="198"/>
      <c r="AJ156" s="198"/>
      <c r="AK156" s="198"/>
      <c r="AL156" s="198"/>
      <c r="AM156" s="198"/>
      <c r="AN156" s="198"/>
      <c r="AO156" s="198"/>
      <c r="AP156" s="198"/>
      <c r="AQ156" s="198"/>
      <c r="AR156" s="198"/>
      <c r="AS156" s="198"/>
      <c r="AT156" s="198"/>
      <c r="AU156" s="198"/>
      <c r="AV156" s="227" t="str">
        <f>IF(U156=SUMIFS('様式1-3 (3)'!$AD:$AD,'様式1-3 (3)'!$Z:$Z,AV$50,'様式1-3 (3)'!$AA:$AA,$AG156,'様式1-3 (3)'!$AC:$AC,"元請"),"OK","不一致")</f>
        <v>OK</v>
      </c>
      <c r="AW156" s="198"/>
      <c r="AX156" s="198"/>
      <c r="AY156" s="198"/>
      <c r="AZ156" s="198"/>
      <c r="BA156" s="231" t="str">
        <f>IF(AC156=SUMIFS('様式1-3 (3)'!$AD:$AD,'様式1-3 (3)'!$Z:$Z,BA$50,'様式1-3 (3)'!$AA:$AA,$AG156,'様式1-3 (3)'!$AC:$AC,"元請"),"","入力有")</f>
        <v/>
      </c>
      <c r="BB156" s="232">
        <f t="shared" si="18"/>
        <v>0</v>
      </c>
    </row>
    <row r="157" spans="2:54" ht="24" customHeight="1" x14ac:dyDescent="0.15">
      <c r="B157" s="846" t="s">
        <v>189</v>
      </c>
      <c r="C157" s="847"/>
      <c r="D157" s="847"/>
      <c r="E157" s="848"/>
      <c r="F157" s="1"/>
      <c r="G157" s="1"/>
      <c r="H157" s="1"/>
      <c r="I157" s="1"/>
      <c r="J157" s="1"/>
      <c r="K157" s="1"/>
      <c r="L157" s="1"/>
      <c r="M157" s="1"/>
      <c r="N157" s="1"/>
      <c r="O157" s="1"/>
      <c r="P157" s="1"/>
      <c r="Q157" s="1"/>
      <c r="R157" s="1"/>
      <c r="S157" s="869"/>
      <c r="T157" s="870"/>
      <c r="U157" s="869"/>
      <c r="V157" s="870"/>
      <c r="W157" s="205"/>
      <c r="X157" s="869"/>
      <c r="Y157" s="870"/>
      <c r="Z157" s="869"/>
      <c r="AA157" s="870"/>
      <c r="AB157" s="246"/>
      <c r="AC157" s="207"/>
      <c r="AD157" s="190" t="str">
        <f t="shared" si="16"/>
        <v/>
      </c>
      <c r="AG157" s="230" t="s">
        <v>189</v>
      </c>
      <c r="AH157" s="198"/>
      <c r="AI157" s="198"/>
      <c r="AJ157" s="198"/>
      <c r="AK157" s="198"/>
      <c r="AL157" s="198"/>
      <c r="AM157" s="198"/>
      <c r="AN157" s="198"/>
      <c r="AO157" s="198"/>
      <c r="AP157" s="198"/>
      <c r="AQ157" s="198"/>
      <c r="AR157" s="198"/>
      <c r="AS157" s="198"/>
      <c r="AT157" s="198"/>
      <c r="AU157" s="198"/>
      <c r="AV157" s="198"/>
      <c r="AW157" s="226" t="str">
        <f>IF(W157=SUMIFS('様式1-3 (3)'!$AD:$AD,'様式1-3 (3)'!$Z:$Z,AW$50,'様式1-3 (3)'!$AA:$AA,$AG157,'様式1-3 (3)'!$AC:$AC,"元請"),"OK","不一致")</f>
        <v>OK</v>
      </c>
      <c r="AX157" s="198"/>
      <c r="AY157" s="198"/>
      <c r="AZ157" s="198"/>
      <c r="BA157" s="231" t="str">
        <f>IF(AC157=SUMIFS('様式1-3 (3)'!$AD:$AD,'様式1-3 (3)'!$Z:$Z,BA$50,'様式1-3 (3)'!$AA:$AA,$AG157,'様式1-3 (3)'!$AC:$AC,"元請"),"","入力有")</f>
        <v/>
      </c>
      <c r="BB157" s="232">
        <f t="shared" si="18"/>
        <v>0</v>
      </c>
    </row>
    <row r="158" spans="2:54" ht="24" customHeight="1" x14ac:dyDescent="0.15">
      <c r="B158" s="846" t="s">
        <v>190</v>
      </c>
      <c r="C158" s="847"/>
      <c r="D158" s="847"/>
      <c r="E158" s="848"/>
      <c r="F158" s="1"/>
      <c r="G158" s="1"/>
      <c r="H158" s="1"/>
      <c r="I158" s="1"/>
      <c r="J158" s="1"/>
      <c r="K158" s="1"/>
      <c r="L158" s="1"/>
      <c r="M158" s="1"/>
      <c r="N158" s="1"/>
      <c r="O158" s="1"/>
      <c r="P158" s="1"/>
      <c r="Q158" s="1"/>
      <c r="R158" s="205"/>
      <c r="S158" s="869"/>
      <c r="T158" s="870"/>
      <c r="U158" s="869"/>
      <c r="V158" s="870"/>
      <c r="W158" s="1"/>
      <c r="X158" s="871"/>
      <c r="Y158" s="872"/>
      <c r="Z158" s="869"/>
      <c r="AA158" s="870"/>
      <c r="AB158" s="246"/>
      <c r="AC158" s="207"/>
      <c r="AD158" s="190" t="str">
        <f t="shared" si="16"/>
        <v/>
      </c>
      <c r="AG158" s="230" t="s">
        <v>190</v>
      </c>
      <c r="AH158" s="198"/>
      <c r="AI158" s="198"/>
      <c r="AJ158" s="198"/>
      <c r="AK158" s="198"/>
      <c r="AL158" s="198"/>
      <c r="AM158" s="198"/>
      <c r="AN158" s="198"/>
      <c r="AO158" s="198"/>
      <c r="AP158" s="198"/>
      <c r="AQ158" s="198"/>
      <c r="AR158" s="198"/>
      <c r="AS158" s="198"/>
      <c r="AT158" s="226" t="str">
        <f>IF(R158=SUMIFS('様式1-3 (3)'!$AD:$AD,'様式1-3 (3)'!$Z:$Z,AT$50,'様式1-3 (3)'!$AA:$AA,$AG158,'様式1-3 (3)'!$AC:$AC,"元請"),"OK","不一致")</f>
        <v>OK</v>
      </c>
      <c r="AU158" s="198"/>
      <c r="AV158" s="198"/>
      <c r="AW158" s="198"/>
      <c r="AX158" s="227" t="str">
        <f>IF(X158=SUMIFS('様式1-3 (3)'!$AD:$AD,'様式1-3 (3)'!$Z:$Z,AX$50,'様式1-3 (3)'!$AA:$AA,$AG158,'様式1-3 (3)'!$AC:$AC,"元請"),"OK","不一致")</f>
        <v>OK</v>
      </c>
      <c r="AY158" s="198"/>
      <c r="AZ158" s="198"/>
      <c r="BA158" s="231" t="str">
        <f>IF(AC158=SUMIFS('様式1-3 (3)'!$AD:$AD,'様式1-3 (3)'!$Z:$Z,BA$50,'様式1-3 (3)'!$AA:$AA,$AG158,'様式1-3 (3)'!$AC:$AC,"元請"),"","入力有")</f>
        <v/>
      </c>
      <c r="BB158" s="232">
        <f t="shared" si="18"/>
        <v>0</v>
      </c>
    </row>
    <row r="159" spans="2:54" ht="24" customHeight="1" x14ac:dyDescent="0.15">
      <c r="B159" s="846" t="s">
        <v>191</v>
      </c>
      <c r="C159" s="847"/>
      <c r="D159" s="847"/>
      <c r="E159" s="848"/>
      <c r="F159" s="1"/>
      <c r="G159" s="1"/>
      <c r="H159" s="206"/>
      <c r="I159" s="1"/>
      <c r="J159" s="1"/>
      <c r="K159" s="1"/>
      <c r="L159" s="1"/>
      <c r="M159" s="1"/>
      <c r="N159" s="1"/>
      <c r="O159" s="1"/>
      <c r="P159" s="1"/>
      <c r="Q159" s="1"/>
      <c r="R159" s="1"/>
      <c r="S159" s="869"/>
      <c r="T159" s="870"/>
      <c r="U159" s="869"/>
      <c r="V159" s="870"/>
      <c r="W159" s="1"/>
      <c r="X159" s="869"/>
      <c r="Y159" s="870"/>
      <c r="Z159" s="869"/>
      <c r="AA159" s="870"/>
      <c r="AB159" s="246"/>
      <c r="AC159" s="207"/>
      <c r="AD159" s="190" t="str">
        <f t="shared" si="16"/>
        <v/>
      </c>
      <c r="AG159" s="230" t="s">
        <v>191</v>
      </c>
      <c r="AH159" s="198"/>
      <c r="AI159" s="198"/>
      <c r="AJ159" s="226" t="str">
        <f>IF(H159=SUMIFS('様式1-3 (3)'!$AD:$AD,'様式1-3 (3)'!$Z:$Z,AJ$50,'様式1-3 (3)'!$AA:$AA,$AG159,'様式1-3 (3)'!$AC:$AC,"元請"),"OK","不一致")</f>
        <v>OK</v>
      </c>
      <c r="AK159" s="198"/>
      <c r="AL159" s="198"/>
      <c r="AM159" s="198"/>
      <c r="AN159" s="198"/>
      <c r="AO159" s="198"/>
      <c r="AP159" s="198"/>
      <c r="AQ159" s="198"/>
      <c r="AR159" s="198"/>
      <c r="AS159" s="198"/>
      <c r="AT159" s="198"/>
      <c r="AU159" s="198"/>
      <c r="AV159" s="198"/>
      <c r="AW159" s="198"/>
      <c r="AX159" s="198"/>
      <c r="AY159" s="198"/>
      <c r="AZ159" s="198"/>
      <c r="BA159" s="231" t="str">
        <f>IF(AC159=SUMIFS('様式1-3 (3)'!$AD:$AD,'様式1-3 (3)'!$Z:$Z,BA$50,'様式1-3 (3)'!$AA:$AA,$AG159,'様式1-3 (3)'!$AC:$AC,"元請"),"","入力有")</f>
        <v/>
      </c>
      <c r="BB159" s="232">
        <f t="shared" si="18"/>
        <v>0</v>
      </c>
    </row>
    <row r="160" spans="2:54" ht="24" customHeight="1" x14ac:dyDescent="0.15">
      <c r="B160" s="846" t="s">
        <v>192</v>
      </c>
      <c r="C160" s="847"/>
      <c r="D160" s="847"/>
      <c r="E160" s="848"/>
      <c r="F160" s="1"/>
      <c r="G160" s="1"/>
      <c r="H160" s="1"/>
      <c r="I160" s="1"/>
      <c r="J160" s="1"/>
      <c r="K160" s="1"/>
      <c r="L160" s="1"/>
      <c r="M160" s="1"/>
      <c r="N160" s="1"/>
      <c r="O160" s="1"/>
      <c r="P160" s="1"/>
      <c r="Q160" s="1"/>
      <c r="R160" s="1"/>
      <c r="S160" s="869"/>
      <c r="T160" s="870"/>
      <c r="U160" s="869"/>
      <c r="V160" s="870"/>
      <c r="W160" s="1"/>
      <c r="X160" s="869"/>
      <c r="Y160" s="870"/>
      <c r="Z160" s="869"/>
      <c r="AA160" s="870"/>
      <c r="AB160" s="208"/>
      <c r="AC160" s="207"/>
      <c r="AD160" s="190" t="str">
        <f t="shared" si="16"/>
        <v/>
      </c>
      <c r="AG160" s="230" t="s">
        <v>192</v>
      </c>
      <c r="AH160" s="198"/>
      <c r="AI160" s="198"/>
      <c r="AJ160" s="198"/>
      <c r="AK160" s="198"/>
      <c r="AL160" s="198"/>
      <c r="AM160" s="198"/>
      <c r="AN160" s="198"/>
      <c r="AO160" s="198"/>
      <c r="AP160" s="198"/>
      <c r="AQ160" s="198"/>
      <c r="AR160" s="198"/>
      <c r="AS160" s="198"/>
      <c r="AT160" s="198"/>
      <c r="AU160" s="198"/>
      <c r="AV160" s="198"/>
      <c r="AW160" s="198"/>
      <c r="AX160" s="198"/>
      <c r="AY160" s="198"/>
      <c r="AZ160" s="226" t="str">
        <f>IF(AB160=SUMIFS('様式1-3 (3)'!$AD:$AD,'様式1-3 (3)'!$Z:$Z,AZ$50,'様式1-3 (3)'!$AA:$AA,$AG160,'様式1-3 (3)'!$AC:$AC,"元請"),"OK","不一致")</f>
        <v>OK</v>
      </c>
      <c r="BA160" s="231" t="str">
        <f>IF(AC160=SUMIFS('様式1-3 (3)'!$AD:$AD,'様式1-3 (3)'!$Z:$Z,BA$50,'様式1-3 (3)'!$AA:$AA,$AG160,'様式1-3 (3)'!$AC:$AC,"元請"),"","入力有")</f>
        <v/>
      </c>
      <c r="BB160" s="232">
        <f t="shared" si="18"/>
        <v>0</v>
      </c>
    </row>
    <row r="161" spans="2:54" ht="24" customHeight="1" x14ac:dyDescent="0.15">
      <c r="B161" s="846" t="s">
        <v>193</v>
      </c>
      <c r="C161" s="847"/>
      <c r="D161" s="847"/>
      <c r="E161" s="848"/>
      <c r="F161" s="1"/>
      <c r="G161" s="1"/>
      <c r="H161" s="1"/>
      <c r="I161" s="206"/>
      <c r="J161" s="206"/>
      <c r="K161" s="1"/>
      <c r="L161" s="1"/>
      <c r="M161" s="1"/>
      <c r="N161" s="1"/>
      <c r="O161" s="1"/>
      <c r="P161" s="1"/>
      <c r="Q161" s="1"/>
      <c r="R161" s="1"/>
      <c r="S161" s="869"/>
      <c r="T161" s="870"/>
      <c r="U161" s="869"/>
      <c r="V161" s="870"/>
      <c r="W161" s="1"/>
      <c r="X161" s="869"/>
      <c r="Y161" s="870"/>
      <c r="Z161" s="869"/>
      <c r="AA161" s="870"/>
      <c r="AB161" s="246"/>
      <c r="AC161" s="207"/>
      <c r="AD161" s="190" t="str">
        <f t="shared" si="16"/>
        <v/>
      </c>
      <c r="AG161" s="230" t="s">
        <v>193</v>
      </c>
      <c r="AH161" s="198"/>
      <c r="AI161" s="198"/>
      <c r="AJ161" s="198"/>
      <c r="AK161" s="226" t="str">
        <f>IF(I161=SUMIFS('様式1-3 (3)'!$AD:$AD,'様式1-3 (3)'!$Z:$Z,AK$50,'様式1-3 (3)'!$AA:$AA,$AG161,'様式1-3 (3)'!$AC:$AC,"元請"),"OK","不一致")</f>
        <v>OK</v>
      </c>
      <c r="AL161" s="226" t="str">
        <f>IF(J161=SUMIFS('様式1-3 (3)'!$AD:$AD,'様式1-3 (3)'!$Z:$Z,AL$50,'様式1-3 (3)'!$AA:$AA,$AG161,'様式1-3 (3)'!$AC:$AC,"元請"),"OK","不一致")</f>
        <v>OK</v>
      </c>
      <c r="AM161" s="198"/>
      <c r="AN161" s="198"/>
      <c r="AO161" s="198"/>
      <c r="AP161" s="198"/>
      <c r="AQ161" s="198"/>
      <c r="AR161" s="198"/>
      <c r="AS161" s="198"/>
      <c r="AT161" s="198"/>
      <c r="AU161" s="198"/>
      <c r="AV161" s="198"/>
      <c r="AW161" s="198"/>
      <c r="AX161" s="198"/>
      <c r="AY161" s="198"/>
      <c r="AZ161" s="198"/>
      <c r="BA161" s="231" t="str">
        <f>IF(AC161=SUMIFS('様式1-3 (3)'!$AD:$AD,'様式1-3 (3)'!$Z:$Z,BA$50,'様式1-3 (3)'!$AA:$AA,$AG161,'様式1-3 (3)'!$AC:$AC,"元請"),"","入力有")</f>
        <v/>
      </c>
      <c r="BB161" s="232">
        <f t="shared" si="18"/>
        <v>0</v>
      </c>
    </row>
    <row r="162" spans="2:54" ht="24" customHeight="1" x14ac:dyDescent="0.15">
      <c r="B162" s="846" t="s">
        <v>194</v>
      </c>
      <c r="C162" s="847"/>
      <c r="D162" s="847"/>
      <c r="E162" s="848"/>
      <c r="F162" s="247"/>
      <c r="G162" s="247"/>
      <c r="H162" s="247"/>
      <c r="I162" s="247"/>
      <c r="J162" s="247"/>
      <c r="K162" s="247"/>
      <c r="L162" s="247"/>
      <c r="M162" s="247"/>
      <c r="N162" s="247"/>
      <c r="O162" s="247"/>
      <c r="P162" s="247"/>
      <c r="Q162" s="209"/>
      <c r="R162" s="247"/>
      <c r="S162" s="869"/>
      <c r="T162" s="870"/>
      <c r="U162" s="869"/>
      <c r="V162" s="870"/>
      <c r="W162" s="247"/>
      <c r="X162" s="869"/>
      <c r="Y162" s="870"/>
      <c r="Z162" s="869"/>
      <c r="AA162" s="870"/>
      <c r="AB162" s="248"/>
      <c r="AC162" s="207"/>
      <c r="AD162" s="190" t="str">
        <f t="shared" si="16"/>
        <v/>
      </c>
      <c r="AG162" s="230" t="s">
        <v>194</v>
      </c>
      <c r="AH162" s="198"/>
      <c r="AI162" s="198"/>
      <c r="AJ162" s="198"/>
      <c r="AK162" s="198"/>
      <c r="AL162" s="198"/>
      <c r="AM162" s="198"/>
      <c r="AN162" s="198"/>
      <c r="AO162" s="198"/>
      <c r="AP162" s="198"/>
      <c r="AQ162" s="198"/>
      <c r="AR162" s="198"/>
      <c r="AS162" s="226" t="str">
        <f>IF(Q162=SUMIFS('様式1-3 (3)'!$AD:$AD,'様式1-3 (3)'!$Z:$Z,AS$50,'様式1-3 (3)'!$AA:$AA,$AG162,'様式1-3 (3)'!$AC:$AC,"元請"),"OK","不一致")</f>
        <v>OK</v>
      </c>
      <c r="AT162" s="198"/>
      <c r="AU162" s="198"/>
      <c r="AV162" s="198"/>
      <c r="AW162" s="198"/>
      <c r="AX162" s="198"/>
      <c r="AY162" s="198"/>
      <c r="AZ162" s="198"/>
      <c r="BA162" s="231" t="str">
        <f>IF(AC162=SUMIFS('様式1-3 (3)'!$AD:$AD,'様式1-3 (3)'!$Z:$Z,BA$50,'様式1-3 (3)'!$AA:$AA,$AG162,'様式1-3 (3)'!$AC:$AC,"元請"),"","入力有")</f>
        <v/>
      </c>
      <c r="BB162" s="232">
        <f t="shared" si="18"/>
        <v>0</v>
      </c>
    </row>
    <row r="163" spans="2:54" ht="24" customHeight="1" thickBot="1" x14ac:dyDescent="0.2">
      <c r="B163" s="846" t="s">
        <v>195</v>
      </c>
      <c r="C163" s="847"/>
      <c r="D163" s="847"/>
      <c r="E163" s="848"/>
      <c r="F163" s="208"/>
      <c r="G163" s="249"/>
      <c r="H163" s="208"/>
      <c r="I163" s="249"/>
      <c r="J163" s="1"/>
      <c r="K163" s="1"/>
      <c r="L163" s="1"/>
      <c r="M163" s="1"/>
      <c r="N163" s="1"/>
      <c r="O163" s="1"/>
      <c r="P163" s="1"/>
      <c r="Q163" s="1"/>
      <c r="R163" s="1"/>
      <c r="S163" s="869"/>
      <c r="T163" s="870"/>
      <c r="U163" s="869"/>
      <c r="V163" s="870"/>
      <c r="W163" s="1"/>
      <c r="X163" s="869"/>
      <c r="Y163" s="870"/>
      <c r="Z163" s="869"/>
      <c r="AA163" s="870"/>
      <c r="AB163" s="246"/>
      <c r="AC163" s="207"/>
      <c r="AD163" s="190" t="str">
        <f t="shared" si="16"/>
        <v/>
      </c>
      <c r="AG163" s="230" t="s">
        <v>195</v>
      </c>
      <c r="AH163" s="233" t="str">
        <f>IF(F163=SUMIFS('様式1-3 (3)'!$AD:$AD,'様式1-3 (3)'!$Z:$Z,AH$50,'様式1-3 (3)'!$AA:$AA,$AG163,'様式1-3 (3)'!$AC:$AC,"元請"),"OK","不一致")</f>
        <v>OK</v>
      </c>
      <c r="AI163" s="234"/>
      <c r="AJ163" s="233" t="str">
        <f>IF(H163=SUMIFS('様式1-3 (3)'!$AD:$AD,'様式1-3 (3)'!$Z:$Z,AJ$50,'様式1-3 (3)'!$AA:$AA,$AG163,'様式1-3 (3)'!$AC:$AC,"元請"),"OK","不一致")</f>
        <v>OK</v>
      </c>
      <c r="AK163" s="234"/>
      <c r="AL163" s="234"/>
      <c r="AM163" s="234"/>
      <c r="AN163" s="234"/>
      <c r="AO163" s="234"/>
      <c r="AP163" s="234"/>
      <c r="AQ163" s="234"/>
      <c r="AR163" s="234"/>
      <c r="AS163" s="234"/>
      <c r="AT163" s="234"/>
      <c r="AU163" s="234"/>
      <c r="AV163" s="234"/>
      <c r="AW163" s="234"/>
      <c r="AX163" s="234"/>
      <c r="AY163" s="234"/>
      <c r="AZ163" s="234"/>
      <c r="BA163" s="231" t="str">
        <f>IF(AC163=SUMIFS('様式1-3 (3)'!$AD:$AD,'様式1-3 (3)'!$Z:$Z,BA$50,'様式1-3 (3)'!$AA:$AA,$AG163,'様式1-3 (3)'!$AC:$AC,"元請"),"","入力有")</f>
        <v/>
      </c>
      <c r="BB163" s="232">
        <f t="shared" si="18"/>
        <v>0</v>
      </c>
    </row>
    <row r="164" spans="2:54" ht="21.75" customHeight="1" thickTop="1" thickBot="1" x14ac:dyDescent="0.2">
      <c r="B164" s="843" t="s">
        <v>156</v>
      </c>
      <c r="C164" s="844"/>
      <c r="D164" s="844"/>
      <c r="E164" s="845"/>
      <c r="F164" s="191" t="str">
        <f t="shared" ref="F164:AC164" si="19">IF(COUNT(F135:F163)=0,"",SUM(F135:F163))</f>
        <v/>
      </c>
      <c r="G164" s="191" t="str">
        <f t="shared" si="19"/>
        <v/>
      </c>
      <c r="H164" s="191" t="str">
        <f t="shared" si="19"/>
        <v/>
      </c>
      <c r="I164" s="191" t="str">
        <f t="shared" si="19"/>
        <v/>
      </c>
      <c r="J164" s="191" t="str">
        <f t="shared" si="19"/>
        <v/>
      </c>
      <c r="K164" s="191" t="str">
        <f t="shared" si="19"/>
        <v/>
      </c>
      <c r="L164" s="191" t="str">
        <f t="shared" si="19"/>
        <v/>
      </c>
      <c r="M164" s="191" t="str">
        <f t="shared" si="19"/>
        <v/>
      </c>
      <c r="N164" s="191" t="str">
        <f t="shared" si="19"/>
        <v/>
      </c>
      <c r="O164" s="191" t="str">
        <f t="shared" si="19"/>
        <v/>
      </c>
      <c r="P164" s="191" t="str">
        <f t="shared" si="19"/>
        <v/>
      </c>
      <c r="Q164" s="191" t="str">
        <f t="shared" si="19"/>
        <v/>
      </c>
      <c r="R164" s="191" t="str">
        <f t="shared" si="19"/>
        <v/>
      </c>
      <c r="S164" s="825" t="str">
        <f t="shared" si="19"/>
        <v/>
      </c>
      <c r="T164" s="826" t="str">
        <f t="shared" si="19"/>
        <v/>
      </c>
      <c r="U164" s="825" t="str">
        <f t="shared" si="19"/>
        <v/>
      </c>
      <c r="V164" s="826" t="str">
        <f t="shared" si="19"/>
        <v/>
      </c>
      <c r="W164" s="191" t="str">
        <f t="shared" si="19"/>
        <v/>
      </c>
      <c r="X164" s="825" t="str">
        <f t="shared" si="19"/>
        <v/>
      </c>
      <c r="Y164" s="826" t="str">
        <f t="shared" si="19"/>
        <v/>
      </c>
      <c r="Z164" s="825" t="str">
        <f t="shared" si="19"/>
        <v/>
      </c>
      <c r="AA164" s="826" t="str">
        <f t="shared" si="19"/>
        <v/>
      </c>
      <c r="AB164" s="191" t="str">
        <f t="shared" si="19"/>
        <v/>
      </c>
      <c r="AC164" s="192" t="str">
        <f t="shared" si="19"/>
        <v/>
      </c>
      <c r="AD164" s="193"/>
      <c r="AG164" s="235" t="s">
        <v>156</v>
      </c>
      <c r="AH164" s="236">
        <f t="shared" ref="AH164:AU164" si="20">SUM(AH135:AH163)</f>
        <v>0</v>
      </c>
      <c r="AI164" s="236">
        <f t="shared" si="20"/>
        <v>0</v>
      </c>
      <c r="AJ164" s="236">
        <f t="shared" si="20"/>
        <v>0</v>
      </c>
      <c r="AK164" s="236">
        <f t="shared" si="20"/>
        <v>0</v>
      </c>
      <c r="AL164" s="236">
        <f t="shared" si="20"/>
        <v>0</v>
      </c>
      <c r="AM164" s="236">
        <f t="shared" si="20"/>
        <v>0</v>
      </c>
      <c r="AN164" s="236">
        <f t="shared" si="20"/>
        <v>0</v>
      </c>
      <c r="AO164" s="236">
        <f t="shared" si="20"/>
        <v>0</v>
      </c>
      <c r="AP164" s="236">
        <f t="shared" si="20"/>
        <v>0</v>
      </c>
      <c r="AQ164" s="236">
        <f t="shared" si="20"/>
        <v>0</v>
      </c>
      <c r="AR164" s="236">
        <f t="shared" si="20"/>
        <v>0</v>
      </c>
      <c r="AS164" s="236">
        <f t="shared" si="20"/>
        <v>0</v>
      </c>
      <c r="AT164" s="236">
        <f t="shared" si="20"/>
        <v>0</v>
      </c>
      <c r="AU164" s="237">
        <f t="shared" si="20"/>
        <v>0</v>
      </c>
      <c r="AV164" s="237">
        <f t="shared" ref="AV164:BA164" si="21">SUM(AV135:AV163)</f>
        <v>0</v>
      </c>
      <c r="AW164" s="236">
        <f t="shared" si="21"/>
        <v>0</v>
      </c>
      <c r="AX164" s="237">
        <f t="shared" si="21"/>
        <v>0</v>
      </c>
      <c r="AY164" s="237">
        <f t="shared" si="21"/>
        <v>0</v>
      </c>
      <c r="AZ164" s="236">
        <f t="shared" si="21"/>
        <v>0</v>
      </c>
      <c r="BA164" s="238">
        <f t="shared" si="21"/>
        <v>0</v>
      </c>
      <c r="BB164" s="239"/>
    </row>
    <row r="165" spans="2:54" s="200" customFormat="1" ht="8.25" customHeight="1" x14ac:dyDescent="0.15">
      <c r="B165" s="172"/>
      <c r="C165" s="172"/>
      <c r="D165" s="172"/>
      <c r="E165" s="172"/>
      <c r="F165" s="199"/>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F165" s="240"/>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row>
    <row r="166" spans="2:54" s="200" customFormat="1" ht="13.5" customHeight="1" x14ac:dyDescent="0.15">
      <c r="B166" s="177" t="s">
        <v>165</v>
      </c>
      <c r="C166" s="177"/>
      <c r="D166" s="177"/>
      <c r="E166" s="177"/>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row>
    <row r="167" spans="2:54" s="200" customFormat="1" ht="13.5" customHeight="1" x14ac:dyDescent="0.15">
      <c r="B167" s="172" t="s">
        <v>166</v>
      </c>
      <c r="C167" s="172"/>
      <c r="D167" s="172"/>
      <c r="E167" s="172"/>
      <c r="F167" s="201"/>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row>
    <row r="168" spans="2:54" ht="13.5" customHeight="1" x14ac:dyDescent="0.15">
      <c r="B168" s="172" t="s">
        <v>167</v>
      </c>
      <c r="C168" s="172"/>
      <c r="D168" s="172"/>
      <c r="E168" s="172"/>
      <c r="F168" s="201"/>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row>
    <row r="169" spans="2:54" ht="13.5" customHeight="1" x14ac:dyDescent="0.15">
      <c r="B169" s="172" t="s">
        <v>168</v>
      </c>
      <c r="C169" s="172"/>
      <c r="D169" s="172"/>
      <c r="E169" s="172"/>
      <c r="F169" s="201"/>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row>
  </sheetData>
  <sheetProtection password="CC25" sheet="1" selectLockedCells="1"/>
  <mergeCells count="724">
    <mergeCell ref="AG47:AN48"/>
    <mergeCell ref="AG89:AN90"/>
    <mergeCell ref="AG131:AN132"/>
    <mergeCell ref="B162:E162"/>
    <mergeCell ref="S162:T162"/>
    <mergeCell ref="U162:V162"/>
    <mergeCell ref="X162:Y162"/>
    <mergeCell ref="Z162:AA162"/>
    <mergeCell ref="B163:E163"/>
    <mergeCell ref="S163:T163"/>
    <mergeCell ref="U163:V163"/>
    <mergeCell ref="X163:Y163"/>
    <mergeCell ref="Z163:AA163"/>
    <mergeCell ref="B158:E158"/>
    <mergeCell ref="S158:T158"/>
    <mergeCell ref="U158:V158"/>
    <mergeCell ref="X158:Y158"/>
    <mergeCell ref="Z158:AA158"/>
    <mergeCell ref="B159:E159"/>
    <mergeCell ref="S159:T159"/>
    <mergeCell ref="U159:V159"/>
    <mergeCell ref="X159:Y159"/>
    <mergeCell ref="Z159:AA159"/>
    <mergeCell ref="B156:E156"/>
    <mergeCell ref="B164:E164"/>
    <mergeCell ref="S164:T164"/>
    <mergeCell ref="U164:V164"/>
    <mergeCell ref="X164:Y164"/>
    <mergeCell ref="Z164:AA164"/>
    <mergeCell ref="B160:E160"/>
    <mergeCell ref="S160:T160"/>
    <mergeCell ref="U160:V160"/>
    <mergeCell ref="X160:Y160"/>
    <mergeCell ref="Z160:AA160"/>
    <mergeCell ref="B161:E161"/>
    <mergeCell ref="S161:T161"/>
    <mergeCell ref="U161:V161"/>
    <mergeCell ref="X161:Y161"/>
    <mergeCell ref="Z161:AA161"/>
    <mergeCell ref="S156:T156"/>
    <mergeCell ref="U156:V156"/>
    <mergeCell ref="X156:Y156"/>
    <mergeCell ref="Z156:AA156"/>
    <mergeCell ref="B157:E157"/>
    <mergeCell ref="S157:T157"/>
    <mergeCell ref="U157:V157"/>
    <mergeCell ref="X157:Y157"/>
    <mergeCell ref="Z157:AA157"/>
    <mergeCell ref="B154:E154"/>
    <mergeCell ref="S154:T154"/>
    <mergeCell ref="U154:V154"/>
    <mergeCell ref="X154:Y154"/>
    <mergeCell ref="Z154:AA154"/>
    <mergeCell ref="B155:E155"/>
    <mergeCell ref="S155:T155"/>
    <mergeCell ref="U155:V155"/>
    <mergeCell ref="X155:Y155"/>
    <mergeCell ref="Z155:AA155"/>
    <mergeCell ref="B152:E152"/>
    <mergeCell ref="S152:T152"/>
    <mergeCell ref="U152:V152"/>
    <mergeCell ref="X152:Y152"/>
    <mergeCell ref="Z152:AA152"/>
    <mergeCell ref="B153:E153"/>
    <mergeCell ref="S153:T153"/>
    <mergeCell ref="U153:V153"/>
    <mergeCell ref="X153:Y153"/>
    <mergeCell ref="Z153:AA153"/>
    <mergeCell ref="B150:E150"/>
    <mergeCell ref="S150:T150"/>
    <mergeCell ref="U150:V150"/>
    <mergeCell ref="X150:Y150"/>
    <mergeCell ref="Z150:AA150"/>
    <mergeCell ref="B151:E151"/>
    <mergeCell ref="S151:T151"/>
    <mergeCell ref="U151:V151"/>
    <mergeCell ref="X151:Y151"/>
    <mergeCell ref="Z151:AA151"/>
    <mergeCell ref="B148:E148"/>
    <mergeCell ref="S148:T148"/>
    <mergeCell ref="U148:V148"/>
    <mergeCell ref="X148:Y148"/>
    <mergeCell ref="Z148:AA148"/>
    <mergeCell ref="B149:E149"/>
    <mergeCell ref="S149:T149"/>
    <mergeCell ref="U149:V149"/>
    <mergeCell ref="X149:Y149"/>
    <mergeCell ref="Z149:AA149"/>
    <mergeCell ref="B146:E146"/>
    <mergeCell ref="S146:T146"/>
    <mergeCell ref="U146:V146"/>
    <mergeCell ref="X146:Y146"/>
    <mergeCell ref="Z146:AA146"/>
    <mergeCell ref="B147:E147"/>
    <mergeCell ref="S147:T147"/>
    <mergeCell ref="U147:V147"/>
    <mergeCell ref="X147:Y147"/>
    <mergeCell ref="Z147:AA147"/>
    <mergeCell ref="B144:E144"/>
    <mergeCell ref="S144:T144"/>
    <mergeCell ref="U144:V144"/>
    <mergeCell ref="X144:Y144"/>
    <mergeCell ref="Z144:AA144"/>
    <mergeCell ref="B145:E145"/>
    <mergeCell ref="S145:T145"/>
    <mergeCell ref="U145:V145"/>
    <mergeCell ref="X145:Y145"/>
    <mergeCell ref="Z145:AA145"/>
    <mergeCell ref="B142:E142"/>
    <mergeCell ref="S142:T142"/>
    <mergeCell ref="U142:V142"/>
    <mergeCell ref="X142:Y142"/>
    <mergeCell ref="Z142:AA142"/>
    <mergeCell ref="B143:E143"/>
    <mergeCell ref="S143:T143"/>
    <mergeCell ref="U143:V143"/>
    <mergeCell ref="X143:Y143"/>
    <mergeCell ref="Z143:AA143"/>
    <mergeCell ref="B140:E140"/>
    <mergeCell ref="S140:T140"/>
    <mergeCell ref="U140:V140"/>
    <mergeCell ref="X140:Y140"/>
    <mergeCell ref="Z140:AA140"/>
    <mergeCell ref="B141:E141"/>
    <mergeCell ref="S141:T141"/>
    <mergeCell ref="U141:V141"/>
    <mergeCell ref="X141:Y141"/>
    <mergeCell ref="Z141:AA141"/>
    <mergeCell ref="B138:E138"/>
    <mergeCell ref="S138:T138"/>
    <mergeCell ref="U138:V138"/>
    <mergeCell ref="X138:Y138"/>
    <mergeCell ref="Z138:AA138"/>
    <mergeCell ref="B139:E139"/>
    <mergeCell ref="S139:T139"/>
    <mergeCell ref="U139:V139"/>
    <mergeCell ref="X139:Y139"/>
    <mergeCell ref="Z139:AA139"/>
    <mergeCell ref="B136:E136"/>
    <mergeCell ref="S136:T136"/>
    <mergeCell ref="U136:V136"/>
    <mergeCell ref="X136:Y136"/>
    <mergeCell ref="Z136:AA136"/>
    <mergeCell ref="B137:E137"/>
    <mergeCell ref="S137:T137"/>
    <mergeCell ref="U137:V137"/>
    <mergeCell ref="X137:Y137"/>
    <mergeCell ref="Z137:AA137"/>
    <mergeCell ref="AB132:AB134"/>
    <mergeCell ref="AD132:AD134"/>
    <mergeCell ref="B133:C133"/>
    <mergeCell ref="B134:D134"/>
    <mergeCell ref="B135:E135"/>
    <mergeCell ref="S135:T135"/>
    <mergeCell ref="U135:V135"/>
    <mergeCell ref="X135:Y135"/>
    <mergeCell ref="Z135:AA135"/>
    <mergeCell ref="R132:R134"/>
    <mergeCell ref="Z131:AA131"/>
    <mergeCell ref="S132:T134"/>
    <mergeCell ref="U132:V134"/>
    <mergeCell ref="W132:W134"/>
    <mergeCell ref="X132:Y134"/>
    <mergeCell ref="Z132:AA134"/>
    <mergeCell ref="F132:F134"/>
    <mergeCell ref="G132:G134"/>
    <mergeCell ref="H132:H134"/>
    <mergeCell ref="I132:I134"/>
    <mergeCell ref="J132:J134"/>
    <mergeCell ref="B121:E121"/>
    <mergeCell ref="S121:T121"/>
    <mergeCell ref="U121:V121"/>
    <mergeCell ref="X121:Y121"/>
    <mergeCell ref="Z121:AA121"/>
    <mergeCell ref="AC131:AC134"/>
    <mergeCell ref="O132:O134"/>
    <mergeCell ref="P132:P134"/>
    <mergeCell ref="Q132:Q134"/>
    <mergeCell ref="B122:E122"/>
    <mergeCell ref="S122:T122"/>
    <mergeCell ref="U122:V122"/>
    <mergeCell ref="X122:Y122"/>
    <mergeCell ref="Z122:AA122"/>
    <mergeCell ref="L129:R129"/>
    <mergeCell ref="K132:K134"/>
    <mergeCell ref="L132:L134"/>
    <mergeCell ref="M132:M134"/>
    <mergeCell ref="N132:N134"/>
    <mergeCell ref="AB130:AD130"/>
    <mergeCell ref="D131:E132"/>
    <mergeCell ref="S131:T131"/>
    <mergeCell ref="U131:V131"/>
    <mergeCell ref="X131:Y131"/>
    <mergeCell ref="B119:E119"/>
    <mergeCell ref="S119:T119"/>
    <mergeCell ref="U119:V119"/>
    <mergeCell ref="X119:Y119"/>
    <mergeCell ref="Z119:AA119"/>
    <mergeCell ref="B120:E120"/>
    <mergeCell ref="S120:T120"/>
    <mergeCell ref="U120:V120"/>
    <mergeCell ref="X120:Y120"/>
    <mergeCell ref="Z120:AA120"/>
    <mergeCell ref="B117:E117"/>
    <mergeCell ref="S117:T117"/>
    <mergeCell ref="U117:V117"/>
    <mergeCell ref="X117:Y117"/>
    <mergeCell ref="Z117:AA117"/>
    <mergeCell ref="B118:E118"/>
    <mergeCell ref="S118:T118"/>
    <mergeCell ref="U118:V118"/>
    <mergeCell ref="X118:Y118"/>
    <mergeCell ref="Z118:AA118"/>
    <mergeCell ref="B115:E115"/>
    <mergeCell ref="S115:T115"/>
    <mergeCell ref="U115:V115"/>
    <mergeCell ref="X115:Y115"/>
    <mergeCell ref="Z115:AA115"/>
    <mergeCell ref="B116:E116"/>
    <mergeCell ref="S116:T116"/>
    <mergeCell ref="U116:V116"/>
    <mergeCell ref="X116:Y116"/>
    <mergeCell ref="Z116:AA116"/>
    <mergeCell ref="B113:E113"/>
    <mergeCell ref="S113:T113"/>
    <mergeCell ref="U113:V113"/>
    <mergeCell ref="X113:Y113"/>
    <mergeCell ref="Z113:AA113"/>
    <mergeCell ref="B114:E114"/>
    <mergeCell ref="S114:T114"/>
    <mergeCell ref="U114:V114"/>
    <mergeCell ref="X114:Y114"/>
    <mergeCell ref="Z114:AA114"/>
    <mergeCell ref="B111:E111"/>
    <mergeCell ref="S111:T111"/>
    <mergeCell ref="U111:V111"/>
    <mergeCell ref="X111:Y111"/>
    <mergeCell ref="Z111:AA111"/>
    <mergeCell ref="B112:E112"/>
    <mergeCell ref="S112:T112"/>
    <mergeCell ref="U112:V112"/>
    <mergeCell ref="X112:Y112"/>
    <mergeCell ref="Z112:AA112"/>
    <mergeCell ref="B109:E109"/>
    <mergeCell ref="S109:T109"/>
    <mergeCell ref="U109:V109"/>
    <mergeCell ref="X109:Y109"/>
    <mergeCell ref="Z109:AA109"/>
    <mergeCell ref="B110:E110"/>
    <mergeCell ref="S110:T110"/>
    <mergeCell ref="U110:V110"/>
    <mergeCell ref="X110:Y110"/>
    <mergeCell ref="Z110:AA110"/>
    <mergeCell ref="B107:E107"/>
    <mergeCell ref="S107:T107"/>
    <mergeCell ref="U107:V107"/>
    <mergeCell ref="X107:Y107"/>
    <mergeCell ref="Z107:AA107"/>
    <mergeCell ref="B108:E108"/>
    <mergeCell ref="S108:T108"/>
    <mergeCell ref="U108:V108"/>
    <mergeCell ref="X108:Y108"/>
    <mergeCell ref="Z108:AA108"/>
    <mergeCell ref="B105:E105"/>
    <mergeCell ref="S105:T105"/>
    <mergeCell ref="U105:V105"/>
    <mergeCell ref="X105:Y105"/>
    <mergeCell ref="Z105:AA105"/>
    <mergeCell ref="B106:E106"/>
    <mergeCell ref="S106:T106"/>
    <mergeCell ref="U106:V106"/>
    <mergeCell ref="X106:Y106"/>
    <mergeCell ref="Z106:AA106"/>
    <mergeCell ref="B103:E103"/>
    <mergeCell ref="S103:T103"/>
    <mergeCell ref="U103:V103"/>
    <mergeCell ref="X103:Y103"/>
    <mergeCell ref="Z103:AA103"/>
    <mergeCell ref="B104:E104"/>
    <mergeCell ref="S104:T104"/>
    <mergeCell ref="U104:V104"/>
    <mergeCell ref="X104:Y104"/>
    <mergeCell ref="Z104:AA104"/>
    <mergeCell ref="B101:E101"/>
    <mergeCell ref="S101:T101"/>
    <mergeCell ref="U101:V101"/>
    <mergeCell ref="X101:Y101"/>
    <mergeCell ref="Z101:AA101"/>
    <mergeCell ref="B102:E102"/>
    <mergeCell ref="S102:T102"/>
    <mergeCell ref="U102:V102"/>
    <mergeCell ref="X102:Y102"/>
    <mergeCell ref="Z102:AA102"/>
    <mergeCell ref="B99:E99"/>
    <mergeCell ref="S99:T99"/>
    <mergeCell ref="U99:V99"/>
    <mergeCell ref="X99:Y99"/>
    <mergeCell ref="Z99:AA99"/>
    <mergeCell ref="B100:E100"/>
    <mergeCell ref="S100:T100"/>
    <mergeCell ref="U100:V100"/>
    <mergeCell ref="X100:Y100"/>
    <mergeCell ref="Z100:AA100"/>
    <mergeCell ref="B97:E97"/>
    <mergeCell ref="S97:T97"/>
    <mergeCell ref="U97:V97"/>
    <mergeCell ref="X97:Y97"/>
    <mergeCell ref="Z97:AA97"/>
    <mergeCell ref="B98:E98"/>
    <mergeCell ref="S98:T98"/>
    <mergeCell ref="U98:V98"/>
    <mergeCell ref="X98:Y98"/>
    <mergeCell ref="Z98:AA98"/>
    <mergeCell ref="B95:E95"/>
    <mergeCell ref="S95:T95"/>
    <mergeCell ref="U95:V95"/>
    <mergeCell ref="X95:Y95"/>
    <mergeCell ref="Z95:AA95"/>
    <mergeCell ref="B96:E96"/>
    <mergeCell ref="S96:T96"/>
    <mergeCell ref="U96:V96"/>
    <mergeCell ref="X96:Y96"/>
    <mergeCell ref="Z96:AA96"/>
    <mergeCell ref="B93:E93"/>
    <mergeCell ref="S93:T93"/>
    <mergeCell ref="U93:V93"/>
    <mergeCell ref="X93:Y93"/>
    <mergeCell ref="Z93:AA93"/>
    <mergeCell ref="R90:R92"/>
    <mergeCell ref="B94:E94"/>
    <mergeCell ref="S94:T94"/>
    <mergeCell ref="U94:V94"/>
    <mergeCell ref="X94:Y94"/>
    <mergeCell ref="Z94:AA94"/>
    <mergeCell ref="Z90:AA92"/>
    <mergeCell ref="F90:F92"/>
    <mergeCell ref="G90:G92"/>
    <mergeCell ref="H90:H92"/>
    <mergeCell ref="I90:I92"/>
    <mergeCell ref="J90:J92"/>
    <mergeCell ref="S90:T92"/>
    <mergeCell ref="U90:V92"/>
    <mergeCell ref="W90:W92"/>
    <mergeCell ref="X90:Y92"/>
    <mergeCell ref="AB90:AB92"/>
    <mergeCell ref="AD90:AD92"/>
    <mergeCell ref="B91:C91"/>
    <mergeCell ref="B92:D92"/>
    <mergeCell ref="AC89:AC92"/>
    <mergeCell ref="O90:O92"/>
    <mergeCell ref="P90:P92"/>
    <mergeCell ref="Q90:Q92"/>
    <mergeCell ref="B80:E80"/>
    <mergeCell ref="S80:T80"/>
    <mergeCell ref="U80:V80"/>
    <mergeCell ref="X80:Y80"/>
    <mergeCell ref="Z80:AA80"/>
    <mergeCell ref="L87:R87"/>
    <mergeCell ref="K90:K92"/>
    <mergeCell ref="L90:L92"/>
    <mergeCell ref="M90:M92"/>
    <mergeCell ref="N90:N92"/>
    <mergeCell ref="AB88:AD88"/>
    <mergeCell ref="D89:E90"/>
    <mergeCell ref="S89:T89"/>
    <mergeCell ref="U89:V89"/>
    <mergeCell ref="X89:Y89"/>
    <mergeCell ref="Z89:AA89"/>
    <mergeCell ref="B78:E78"/>
    <mergeCell ref="S78:T78"/>
    <mergeCell ref="U78:V78"/>
    <mergeCell ref="X78:Y78"/>
    <mergeCell ref="Z78:AA78"/>
    <mergeCell ref="B79:E79"/>
    <mergeCell ref="S79:T79"/>
    <mergeCell ref="U79:V79"/>
    <mergeCell ref="X79:Y79"/>
    <mergeCell ref="Z79:AA79"/>
    <mergeCell ref="B76:E76"/>
    <mergeCell ref="S76:T76"/>
    <mergeCell ref="U76:V76"/>
    <mergeCell ref="X76:Y76"/>
    <mergeCell ref="Z76:AA76"/>
    <mergeCell ref="B77:E77"/>
    <mergeCell ref="S77:T77"/>
    <mergeCell ref="U77:V77"/>
    <mergeCell ref="X77:Y77"/>
    <mergeCell ref="Z77:AA77"/>
    <mergeCell ref="B74:E74"/>
    <mergeCell ref="S74:T74"/>
    <mergeCell ref="U74:V74"/>
    <mergeCell ref="X74:Y74"/>
    <mergeCell ref="Z74:AA74"/>
    <mergeCell ref="B75:E75"/>
    <mergeCell ref="S75:T75"/>
    <mergeCell ref="U75:V75"/>
    <mergeCell ref="X75:Y75"/>
    <mergeCell ref="Z75:AA75"/>
    <mergeCell ref="B72:E72"/>
    <mergeCell ref="S72:T72"/>
    <mergeCell ref="U72:V72"/>
    <mergeCell ref="X72:Y72"/>
    <mergeCell ref="Z72:AA72"/>
    <mergeCell ref="B73:E73"/>
    <mergeCell ref="S73:T73"/>
    <mergeCell ref="U73:V73"/>
    <mergeCell ref="X73:Y73"/>
    <mergeCell ref="Z73:AA73"/>
    <mergeCell ref="B70:E70"/>
    <mergeCell ref="S70:T70"/>
    <mergeCell ref="U70:V70"/>
    <mergeCell ref="X70:Y70"/>
    <mergeCell ref="Z70:AA70"/>
    <mergeCell ref="B71:E71"/>
    <mergeCell ref="S71:T71"/>
    <mergeCell ref="U71:V71"/>
    <mergeCell ref="X71:Y71"/>
    <mergeCell ref="Z71:AA71"/>
    <mergeCell ref="B68:E68"/>
    <mergeCell ref="S68:T68"/>
    <mergeCell ref="U68:V68"/>
    <mergeCell ref="X68:Y68"/>
    <mergeCell ref="Z68:AA68"/>
    <mergeCell ref="B69:E69"/>
    <mergeCell ref="S69:T69"/>
    <mergeCell ref="U69:V69"/>
    <mergeCell ref="X69:Y69"/>
    <mergeCell ref="Z69:AA69"/>
    <mergeCell ref="B66:E66"/>
    <mergeCell ref="S66:T66"/>
    <mergeCell ref="U66:V66"/>
    <mergeCell ref="X66:Y66"/>
    <mergeCell ref="Z66:AA66"/>
    <mergeCell ref="B67:E67"/>
    <mergeCell ref="S67:T67"/>
    <mergeCell ref="U67:V67"/>
    <mergeCell ref="X67:Y67"/>
    <mergeCell ref="Z67:AA67"/>
    <mergeCell ref="B64:E64"/>
    <mergeCell ref="S64:T64"/>
    <mergeCell ref="U64:V64"/>
    <mergeCell ref="X64:Y64"/>
    <mergeCell ref="Z64:AA64"/>
    <mergeCell ref="B65:E65"/>
    <mergeCell ref="S65:T65"/>
    <mergeCell ref="U65:V65"/>
    <mergeCell ref="X65:Y65"/>
    <mergeCell ref="Z65:AA65"/>
    <mergeCell ref="B62:E62"/>
    <mergeCell ref="S62:T62"/>
    <mergeCell ref="U62:V62"/>
    <mergeCell ref="X62:Y62"/>
    <mergeCell ref="Z62:AA62"/>
    <mergeCell ref="B63:E63"/>
    <mergeCell ref="S63:T63"/>
    <mergeCell ref="U63:V63"/>
    <mergeCell ref="X63:Y63"/>
    <mergeCell ref="Z63:AA63"/>
    <mergeCell ref="B60:E60"/>
    <mergeCell ref="S60:T60"/>
    <mergeCell ref="U60:V60"/>
    <mergeCell ref="X60:Y60"/>
    <mergeCell ref="Z60:AA60"/>
    <mergeCell ref="B61:E61"/>
    <mergeCell ref="S61:T61"/>
    <mergeCell ref="U61:V61"/>
    <mergeCell ref="X61:Y61"/>
    <mergeCell ref="Z61:AA61"/>
    <mergeCell ref="B58:E58"/>
    <mergeCell ref="S58:T58"/>
    <mergeCell ref="U58:V58"/>
    <mergeCell ref="X58:Y58"/>
    <mergeCell ref="Z58:AA58"/>
    <mergeCell ref="B59:E59"/>
    <mergeCell ref="S59:T59"/>
    <mergeCell ref="U59:V59"/>
    <mergeCell ref="X59:Y59"/>
    <mergeCell ref="Z59:AA59"/>
    <mergeCell ref="B56:E56"/>
    <mergeCell ref="S56:T56"/>
    <mergeCell ref="U56:V56"/>
    <mergeCell ref="X56:Y56"/>
    <mergeCell ref="Z56:AA56"/>
    <mergeCell ref="B57:E57"/>
    <mergeCell ref="S57:T57"/>
    <mergeCell ref="U57:V57"/>
    <mergeCell ref="X57:Y57"/>
    <mergeCell ref="Z57:AA57"/>
    <mergeCell ref="B54:E54"/>
    <mergeCell ref="S54:T54"/>
    <mergeCell ref="U54:V54"/>
    <mergeCell ref="X54:Y54"/>
    <mergeCell ref="Z54:AA54"/>
    <mergeCell ref="B55:E55"/>
    <mergeCell ref="S55:T55"/>
    <mergeCell ref="U55:V55"/>
    <mergeCell ref="X55:Y55"/>
    <mergeCell ref="Z55:AA55"/>
    <mergeCell ref="B52:E52"/>
    <mergeCell ref="S52:T52"/>
    <mergeCell ref="U52:V52"/>
    <mergeCell ref="X52:Y52"/>
    <mergeCell ref="Z52:AA52"/>
    <mergeCell ref="B53:E53"/>
    <mergeCell ref="S53:T53"/>
    <mergeCell ref="U53:V53"/>
    <mergeCell ref="X53:Y53"/>
    <mergeCell ref="Z53:AA53"/>
    <mergeCell ref="B51:E51"/>
    <mergeCell ref="S51:T51"/>
    <mergeCell ref="U51:V51"/>
    <mergeCell ref="X51:Y51"/>
    <mergeCell ref="Z51:AA51"/>
    <mergeCell ref="J48:J50"/>
    <mergeCell ref="K48:K50"/>
    <mergeCell ref="Q48:Q50"/>
    <mergeCell ref="R48:R50"/>
    <mergeCell ref="S48:T50"/>
    <mergeCell ref="U48:V50"/>
    <mergeCell ref="W48:W50"/>
    <mergeCell ref="X48:Y50"/>
    <mergeCell ref="Z48:AA50"/>
    <mergeCell ref="O48:O50"/>
    <mergeCell ref="P48:P50"/>
    <mergeCell ref="B36:E36"/>
    <mergeCell ref="S36:T36"/>
    <mergeCell ref="U36:V36"/>
    <mergeCell ref="X36:Y36"/>
    <mergeCell ref="Z36:AA36"/>
    <mergeCell ref="B37:E37"/>
    <mergeCell ref="S37:T37"/>
    <mergeCell ref="L48:L50"/>
    <mergeCell ref="M48:M50"/>
    <mergeCell ref="N48:N50"/>
    <mergeCell ref="L45:R45"/>
    <mergeCell ref="U37:V37"/>
    <mergeCell ref="X37:Y37"/>
    <mergeCell ref="Z37:AA37"/>
    <mergeCell ref="B49:C49"/>
    <mergeCell ref="B50:D50"/>
    <mergeCell ref="AB46:AD46"/>
    <mergeCell ref="D47:E48"/>
    <mergeCell ref="S47:T47"/>
    <mergeCell ref="U47:V47"/>
    <mergeCell ref="X47:Y47"/>
    <mergeCell ref="Z47:AA47"/>
    <mergeCell ref="F48:F50"/>
    <mergeCell ref="G48:G50"/>
    <mergeCell ref="H48:H50"/>
    <mergeCell ref="I48:I50"/>
    <mergeCell ref="AB48:AB50"/>
    <mergeCell ref="AD48:AD50"/>
    <mergeCell ref="AC47:AC50"/>
    <mergeCell ref="B34:E34"/>
    <mergeCell ref="S34:T34"/>
    <mergeCell ref="U34:V34"/>
    <mergeCell ref="X34:Y34"/>
    <mergeCell ref="Z34:AA34"/>
    <mergeCell ref="B35:E35"/>
    <mergeCell ref="S35:T35"/>
    <mergeCell ref="U35:V35"/>
    <mergeCell ref="X35:Y35"/>
    <mergeCell ref="Z35:AA35"/>
    <mergeCell ref="B32:E32"/>
    <mergeCell ref="S32:T32"/>
    <mergeCell ref="U32:V32"/>
    <mergeCell ref="X32:Y32"/>
    <mergeCell ref="Z32:AA32"/>
    <mergeCell ref="B33:E33"/>
    <mergeCell ref="S33:T33"/>
    <mergeCell ref="U33:V33"/>
    <mergeCell ref="X33:Y33"/>
    <mergeCell ref="Z33:AA33"/>
    <mergeCell ref="B30:E30"/>
    <mergeCell ref="S30:T30"/>
    <mergeCell ref="U30:V30"/>
    <mergeCell ref="X30:Y30"/>
    <mergeCell ref="Z30:AA30"/>
    <mergeCell ref="B31:E31"/>
    <mergeCell ref="S31:T31"/>
    <mergeCell ref="U31:V31"/>
    <mergeCell ref="X31:Y31"/>
    <mergeCell ref="Z31:AA31"/>
    <mergeCell ref="B28:E28"/>
    <mergeCell ref="S28:T28"/>
    <mergeCell ref="U28:V28"/>
    <mergeCell ref="X28:Y28"/>
    <mergeCell ref="Z28:AA28"/>
    <mergeCell ref="B29:E29"/>
    <mergeCell ref="S29:T29"/>
    <mergeCell ref="U29:V29"/>
    <mergeCell ref="X29:Y29"/>
    <mergeCell ref="Z29:AA29"/>
    <mergeCell ref="B26:E26"/>
    <mergeCell ref="S26:T26"/>
    <mergeCell ref="U26:V26"/>
    <mergeCell ref="X26:Y26"/>
    <mergeCell ref="Z26:AA26"/>
    <mergeCell ref="B27:E27"/>
    <mergeCell ref="S27:T27"/>
    <mergeCell ref="U27:V27"/>
    <mergeCell ref="X27:Y27"/>
    <mergeCell ref="Z27:AA27"/>
    <mergeCell ref="B24:E24"/>
    <mergeCell ref="S24:T24"/>
    <mergeCell ref="U24:V24"/>
    <mergeCell ref="X24:Y24"/>
    <mergeCell ref="Z24:AA24"/>
    <mergeCell ref="B25:E25"/>
    <mergeCell ref="S25:T25"/>
    <mergeCell ref="U25:V25"/>
    <mergeCell ref="X25:Y25"/>
    <mergeCell ref="Z25:AA25"/>
    <mergeCell ref="B22:E22"/>
    <mergeCell ref="S22:T22"/>
    <mergeCell ref="U22:V22"/>
    <mergeCell ref="X22:Y22"/>
    <mergeCell ref="Z22:AA22"/>
    <mergeCell ref="B23:E23"/>
    <mergeCell ref="S23:T23"/>
    <mergeCell ref="U23:V23"/>
    <mergeCell ref="X23:Y23"/>
    <mergeCell ref="Z23:AA23"/>
    <mergeCell ref="B20:E20"/>
    <mergeCell ref="S20:T20"/>
    <mergeCell ref="U20:V20"/>
    <mergeCell ref="X20:Y20"/>
    <mergeCell ref="Z20:AA20"/>
    <mergeCell ref="B21:E21"/>
    <mergeCell ref="S21:T21"/>
    <mergeCell ref="U21:V21"/>
    <mergeCell ref="X21:Y21"/>
    <mergeCell ref="Z21:AA21"/>
    <mergeCell ref="B18:E18"/>
    <mergeCell ref="S18:T18"/>
    <mergeCell ref="U18:V18"/>
    <mergeCell ref="X18:Y18"/>
    <mergeCell ref="Z18:AA18"/>
    <mergeCell ref="B19:E19"/>
    <mergeCell ref="S19:T19"/>
    <mergeCell ref="U19:V19"/>
    <mergeCell ref="X19:Y19"/>
    <mergeCell ref="Z19:AA19"/>
    <mergeCell ref="B16:E16"/>
    <mergeCell ref="S16:T16"/>
    <mergeCell ref="U16:V16"/>
    <mergeCell ref="X16:Y16"/>
    <mergeCell ref="Z16:AA16"/>
    <mergeCell ref="B17:E17"/>
    <mergeCell ref="S17:T17"/>
    <mergeCell ref="U17:V17"/>
    <mergeCell ref="X17:Y17"/>
    <mergeCell ref="Z17:AA17"/>
    <mergeCell ref="B14:E14"/>
    <mergeCell ref="S14:T14"/>
    <mergeCell ref="U14:V14"/>
    <mergeCell ref="X14:Y14"/>
    <mergeCell ref="Z14:AA14"/>
    <mergeCell ref="B15:E15"/>
    <mergeCell ref="S15:T15"/>
    <mergeCell ref="U15:V15"/>
    <mergeCell ref="X15:Y15"/>
    <mergeCell ref="Z15:AA15"/>
    <mergeCell ref="B12:E12"/>
    <mergeCell ref="S12:T12"/>
    <mergeCell ref="U12:V12"/>
    <mergeCell ref="X12:Y12"/>
    <mergeCell ref="Z12:AA12"/>
    <mergeCell ref="B13:E13"/>
    <mergeCell ref="S13:T13"/>
    <mergeCell ref="U13:V13"/>
    <mergeCell ref="X13:Y13"/>
    <mergeCell ref="Z13:AA13"/>
    <mergeCell ref="B10:E10"/>
    <mergeCell ref="S10:T10"/>
    <mergeCell ref="U10:V10"/>
    <mergeCell ref="X10:Y10"/>
    <mergeCell ref="Z10:AA10"/>
    <mergeCell ref="B11:E11"/>
    <mergeCell ref="S11:T11"/>
    <mergeCell ref="U11:V11"/>
    <mergeCell ref="X11:Y11"/>
    <mergeCell ref="Z11:AA11"/>
    <mergeCell ref="H2:O2"/>
    <mergeCell ref="P2:Q2"/>
    <mergeCell ref="Z8:AA8"/>
    <mergeCell ref="B9:E9"/>
    <mergeCell ref="S9:T9"/>
    <mergeCell ref="U9:V9"/>
    <mergeCell ref="X9:Y9"/>
    <mergeCell ref="Z9:AA9"/>
    <mergeCell ref="B6:C6"/>
    <mergeCell ref="B7:D7"/>
    <mergeCell ref="B8:E8"/>
    <mergeCell ref="S8:T8"/>
    <mergeCell ref="U8:V8"/>
    <mergeCell ref="X8:Y8"/>
    <mergeCell ref="U5:V7"/>
    <mergeCell ref="W5:W7"/>
    <mergeCell ref="X5:Y7"/>
    <mergeCell ref="H5:H7"/>
    <mergeCell ref="D4:E5"/>
    <mergeCell ref="F5:F7"/>
    <mergeCell ref="G5:G7"/>
    <mergeCell ref="AB3:AD3"/>
    <mergeCell ref="S4:T4"/>
    <mergeCell ref="U4:V4"/>
    <mergeCell ref="X4:Y4"/>
    <mergeCell ref="Z4:AA4"/>
    <mergeCell ref="AC4:AC7"/>
    <mergeCell ref="I5:I7"/>
    <mergeCell ref="J5:J7"/>
    <mergeCell ref="K5:K7"/>
    <mergeCell ref="L5:L7"/>
    <mergeCell ref="M5:M7"/>
    <mergeCell ref="Z5:AA7"/>
    <mergeCell ref="AB5:AB7"/>
    <mergeCell ref="AD5:AD7"/>
    <mergeCell ref="N5:N7"/>
    <mergeCell ref="O5:O7"/>
    <mergeCell ref="P5:P7"/>
    <mergeCell ref="Q5:Q7"/>
    <mergeCell ref="R5:R7"/>
    <mergeCell ref="S5:T7"/>
  </mergeCells>
  <phoneticPr fontId="19"/>
  <conditionalFormatting sqref="F5:F7">
    <cfRule type="expression" dxfId="102" priority="5" stopIfTrue="1">
      <formula>#REF!&lt;&gt;""</formula>
    </cfRule>
  </conditionalFormatting>
  <conditionalFormatting sqref="AH51:BA79">
    <cfRule type="cellIs" dxfId="101" priority="3" stopIfTrue="1" operator="equal">
      <formula>"不一致"</formula>
    </cfRule>
  </conditionalFormatting>
  <conditionalFormatting sqref="AH93:BA121">
    <cfRule type="cellIs" dxfId="100" priority="2" stopIfTrue="1" operator="equal">
      <formula>"不一致"</formula>
    </cfRule>
  </conditionalFormatting>
  <conditionalFormatting sqref="AH135:BA163">
    <cfRule type="cellIs" dxfId="99" priority="1" stopIfTrue="1" operator="equal">
      <formula>"不一致"</formula>
    </cfRule>
  </conditionalFormatting>
  <conditionalFormatting sqref="A129:AE129 A164:AE169 A135:E163 AD135:AE163 A131:AE134 A130:R130 AB130:AE130">
    <cfRule type="expression" dxfId="98" priority="22" stopIfTrue="1">
      <formula>$P$2=#REF!</formula>
    </cfRule>
  </conditionalFormatting>
  <pageMargins left="0.27559055118110237" right="0.31496062992125984" top="0.27559055118110237" bottom="0.23622047244094491" header="0.51181102362204722" footer="0.19685039370078741"/>
  <pageSetup paperSize="9" scale="64" orientation="landscape" blackAndWhite="1" r:id="rId1"/>
  <headerFooter alignWithMargins="0"/>
  <rowBreaks count="3" manualBreakCount="3">
    <brk id="43" max="26" man="1"/>
    <brk id="85" max="26" man="1"/>
    <brk id="128" max="2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13"/>
  </sheetPr>
  <dimension ref="A2:AE2901"/>
  <sheetViews>
    <sheetView view="pageBreakPreview" zoomScale="85" zoomScaleNormal="75" zoomScaleSheetLayoutView="85" workbookViewId="0">
      <selection activeCell="E4" sqref="E4:F4"/>
    </sheetView>
  </sheetViews>
  <sheetFormatPr defaultRowHeight="15.95" customHeight="1" x14ac:dyDescent="0.15"/>
  <cols>
    <col min="1" max="1" width="1.25" style="171" customWidth="1"/>
    <col min="2" max="2" width="3" style="171" customWidth="1"/>
    <col min="3" max="3" width="13.5" style="170" customWidth="1"/>
    <col min="4" max="4" width="7.875" style="170" customWidth="1"/>
    <col min="5" max="5" width="7.875" style="171" customWidth="1"/>
    <col min="6" max="6" width="19.5" style="171" customWidth="1"/>
    <col min="7" max="7" width="6.75" style="171" customWidth="1"/>
    <col min="8" max="8" width="29" style="171" customWidth="1"/>
    <col min="9" max="9" width="11.875" style="171" customWidth="1"/>
    <col min="10" max="10" width="13.25" style="171" customWidth="1"/>
    <col min="11" max="11" width="4.125" style="171" customWidth="1"/>
    <col min="12" max="12" width="3.625" style="171" customWidth="1"/>
    <col min="13" max="13" width="4.125" style="171" customWidth="1"/>
    <col min="14" max="14" width="3.625" style="171" customWidth="1"/>
    <col min="15" max="15" width="4.125" style="171" customWidth="1"/>
    <col min="16" max="16" width="3.625" style="171" customWidth="1"/>
    <col min="17" max="17" width="4.125" style="171" customWidth="1"/>
    <col min="18" max="19" width="3.625" style="171" customWidth="1"/>
    <col min="20" max="20" width="4.125" style="171" customWidth="1"/>
    <col min="21" max="21" width="6.5" style="171" customWidth="1"/>
    <col min="22" max="22" width="9" style="171"/>
    <col min="23" max="23" width="3.25" style="171" hidden="1" customWidth="1"/>
    <col min="24" max="25" width="9" style="171" hidden="1" customWidth="1"/>
    <col min="26" max="27" width="9" style="291" hidden="1" customWidth="1"/>
    <col min="28" max="29" width="4.375" style="291" hidden="1" customWidth="1"/>
    <col min="30" max="30" width="9" style="291" hidden="1" customWidth="1"/>
    <col min="31" max="31" width="3.25" style="171" hidden="1" customWidth="1"/>
    <col min="32" max="16384" width="9" style="171"/>
  </cols>
  <sheetData>
    <row r="2" spans="1:31" s="172" customFormat="1" ht="20.25" customHeight="1" x14ac:dyDescent="0.15">
      <c r="A2" s="171"/>
      <c r="B2" s="171"/>
      <c r="C2" s="172" t="s">
        <v>104</v>
      </c>
      <c r="G2" s="262"/>
      <c r="H2" s="262"/>
      <c r="I2" s="171"/>
      <c r="J2" s="171"/>
      <c r="K2" s="171"/>
      <c r="L2" s="171"/>
      <c r="M2" s="171"/>
      <c r="N2" s="171"/>
      <c r="O2" s="171"/>
      <c r="P2" s="171"/>
      <c r="Q2" s="171"/>
      <c r="R2" s="171"/>
      <c r="S2" s="171"/>
      <c r="T2" s="196" t="s">
        <v>241</v>
      </c>
      <c r="U2" s="263">
        <v>1</v>
      </c>
      <c r="W2" s="171">
        <v>1</v>
      </c>
      <c r="X2" s="171" t="s">
        <v>133</v>
      </c>
      <c r="Y2" s="171" t="s">
        <v>196</v>
      </c>
      <c r="Z2" s="264"/>
      <c r="AA2" s="264"/>
      <c r="AB2" s="264"/>
      <c r="AC2" s="264"/>
      <c r="AD2" s="264"/>
    </row>
    <row r="3" spans="1:31" s="172" customFormat="1" ht="28.5" thickBot="1" x14ac:dyDescent="0.2">
      <c r="A3" s="171"/>
      <c r="B3" s="904" t="s">
        <v>105</v>
      </c>
      <c r="C3" s="904"/>
      <c r="D3" s="904"/>
      <c r="E3" s="904"/>
      <c r="F3" s="904"/>
      <c r="G3" s="904"/>
      <c r="H3" s="904"/>
      <c r="I3" s="904"/>
      <c r="J3" s="905" t="s">
        <v>243</v>
      </c>
      <c r="K3" s="905"/>
      <c r="L3" s="905"/>
      <c r="M3" s="905"/>
      <c r="N3" s="905"/>
      <c r="O3" s="905"/>
      <c r="P3" s="905"/>
      <c r="Q3" s="905"/>
      <c r="R3" s="905"/>
      <c r="S3" s="905"/>
      <c r="T3" s="905"/>
      <c r="U3" s="905"/>
      <c r="W3" s="171">
        <v>2</v>
      </c>
      <c r="X3" s="171" t="s">
        <v>180</v>
      </c>
      <c r="Y3" s="171" t="s">
        <v>197</v>
      </c>
      <c r="Z3" s="264"/>
      <c r="AA3" s="264"/>
      <c r="AB3" s="264"/>
      <c r="AC3" s="264"/>
      <c r="AD3" s="264"/>
    </row>
    <row r="4" spans="1:31" ht="23.25" customHeight="1" thickBot="1" x14ac:dyDescent="0.2">
      <c r="D4" s="265" t="s">
        <v>228</v>
      </c>
      <c r="E4" s="906"/>
      <c r="F4" s="906"/>
      <c r="G4" s="266" t="s">
        <v>229</v>
      </c>
      <c r="H4" s="267"/>
      <c r="L4" s="268" t="s">
        <v>231</v>
      </c>
      <c r="M4" s="482" t="str">
        <f>IF('様式1-10-1'!S46="","",'様式1-10-1'!S46)</f>
        <v/>
      </c>
      <c r="N4" s="269" t="s">
        <v>220</v>
      </c>
      <c r="O4" s="482" t="str">
        <f>IF('様式1-10-1'!U46="","",'様式1-10-1'!U46)</f>
        <v/>
      </c>
      <c r="P4" s="269" t="s">
        <v>225</v>
      </c>
      <c r="Q4" s="269" t="s">
        <v>205</v>
      </c>
      <c r="R4" s="482" t="str">
        <f>IF('様式1-10-1'!X46="","",'様式1-10-1'!X46)</f>
        <v/>
      </c>
      <c r="S4" s="269" t="s">
        <v>220</v>
      </c>
      <c r="T4" s="482" t="str">
        <f>IF('様式1-10-1'!Z46="","",'様式1-10-1'!Z46)</f>
        <v/>
      </c>
      <c r="U4" s="269" t="s">
        <v>230</v>
      </c>
      <c r="W4" s="171">
        <v>3</v>
      </c>
      <c r="X4" s="171" t="s">
        <v>135</v>
      </c>
      <c r="Y4" s="171" t="s">
        <v>154</v>
      </c>
      <c r="Z4" s="270">
        <f t="shared" ref="Z4:Z67" si="0">INDEX(E$4:E$3000,1+($AE4-1)*29,1)</f>
        <v>0</v>
      </c>
      <c r="AA4" s="271">
        <f>INDEX(C$7:C$3000,1+($AE4-1)*29,1)</f>
        <v>0</v>
      </c>
      <c r="AB4" s="271">
        <f>INDEX(D$7:D$3000,1+($AE4-1)*29,1)</f>
        <v>0</v>
      </c>
      <c r="AC4" s="271">
        <f>INDEX(E$7:E$3000,1+($AE4-1)*29,1)</f>
        <v>0</v>
      </c>
      <c r="AD4" s="272" t="str">
        <f>INDEX(S$7:S$3000,1+($AE4-1)*29,1)</f>
        <v/>
      </c>
      <c r="AE4" s="171">
        <v>1</v>
      </c>
    </row>
    <row r="5" spans="1:31" ht="18" customHeight="1" x14ac:dyDescent="0.15">
      <c r="B5" s="880" t="s">
        <v>227</v>
      </c>
      <c r="C5" s="907" t="s">
        <v>224</v>
      </c>
      <c r="D5" s="273" t="s">
        <v>237</v>
      </c>
      <c r="E5" s="273" t="s">
        <v>222</v>
      </c>
      <c r="F5" s="909" t="s">
        <v>106</v>
      </c>
      <c r="G5" s="840" t="s">
        <v>107</v>
      </c>
      <c r="H5" s="841"/>
      <c r="I5" s="181" t="s">
        <v>108</v>
      </c>
      <c r="J5" s="181" t="s">
        <v>235</v>
      </c>
      <c r="K5" s="840" t="s">
        <v>109</v>
      </c>
      <c r="L5" s="913"/>
      <c r="M5" s="913"/>
      <c r="N5" s="841"/>
      <c r="O5" s="840" t="s">
        <v>226</v>
      </c>
      <c r="P5" s="913"/>
      <c r="Q5" s="913"/>
      <c r="R5" s="841"/>
      <c r="S5" s="840" t="s">
        <v>233</v>
      </c>
      <c r="T5" s="913"/>
      <c r="U5" s="914"/>
      <c r="W5" s="171">
        <v>4</v>
      </c>
      <c r="X5" s="171" t="s">
        <v>136</v>
      </c>
      <c r="Y5" s="171" t="s">
        <v>155</v>
      </c>
      <c r="Z5" s="274">
        <f t="shared" si="0"/>
        <v>0</v>
      </c>
      <c r="AA5" s="275">
        <f>INDEX(C$7:C$3000,6+($AE5-1)*29,1)</f>
        <v>0</v>
      </c>
      <c r="AB5" s="275">
        <f>INDEX(D$7:D$3000,6+($AE5-1)*29,1)</f>
        <v>0</v>
      </c>
      <c r="AC5" s="275">
        <f>INDEX(E$7:E$3000,6+($AE5-1)*29,1)</f>
        <v>0</v>
      </c>
      <c r="AD5" s="276" t="str">
        <f>INDEX(S$7:S$3000,6+($AE5-1)*29,1)</f>
        <v/>
      </c>
      <c r="AE5" s="171">
        <f>AE4</f>
        <v>1</v>
      </c>
    </row>
    <row r="6" spans="1:31" ht="18" customHeight="1" thickBot="1" x14ac:dyDescent="0.2">
      <c r="B6" s="882"/>
      <c r="C6" s="908"/>
      <c r="D6" s="277" t="s">
        <v>221</v>
      </c>
      <c r="E6" s="277" t="s">
        <v>223</v>
      </c>
      <c r="F6" s="910"/>
      <c r="G6" s="911"/>
      <c r="H6" s="912"/>
      <c r="I6" s="278" t="s">
        <v>110</v>
      </c>
      <c r="J6" s="278" t="s">
        <v>236</v>
      </c>
      <c r="K6" s="911"/>
      <c r="L6" s="915"/>
      <c r="M6" s="915"/>
      <c r="N6" s="912"/>
      <c r="O6" s="911"/>
      <c r="P6" s="915"/>
      <c r="Q6" s="915"/>
      <c r="R6" s="912"/>
      <c r="S6" s="911" t="s">
        <v>234</v>
      </c>
      <c r="T6" s="915"/>
      <c r="U6" s="916"/>
      <c r="W6" s="171">
        <v>5</v>
      </c>
      <c r="X6" s="171" t="s">
        <v>164</v>
      </c>
      <c r="Y6" s="171" t="s">
        <v>172</v>
      </c>
      <c r="Z6" s="274">
        <f t="shared" si="0"/>
        <v>0</v>
      </c>
      <c r="AA6" s="275">
        <f>INDEX(C$7:C$3000,11+($AE6-1)*29,1)</f>
        <v>0</v>
      </c>
      <c r="AB6" s="275">
        <f>INDEX(D$7:D$3000,11+($AE6-1)*29,1)</f>
        <v>0</v>
      </c>
      <c r="AC6" s="275">
        <f>INDEX(E$7:E$3000,11+($AE6-1)*29,1)</f>
        <v>0</v>
      </c>
      <c r="AD6" s="276" t="str">
        <f>INDEX(S$7:S$3000,11+($AE6-1)*29,1)</f>
        <v/>
      </c>
      <c r="AE6" s="171">
        <f t="shared" ref="AE6:AE69" si="1">AE5</f>
        <v>1</v>
      </c>
    </row>
    <row r="7" spans="1:31" ht="24" customHeight="1" thickBot="1" x14ac:dyDescent="0.2">
      <c r="B7" s="880">
        <v>1</v>
      </c>
      <c r="C7" s="883"/>
      <c r="D7" s="883"/>
      <c r="E7" s="883"/>
      <c r="F7" s="294"/>
      <c r="G7" s="886"/>
      <c r="H7" s="887"/>
      <c r="I7" s="294"/>
      <c r="J7" s="295"/>
      <c r="K7" s="298"/>
      <c r="L7" s="279" t="s">
        <v>220</v>
      </c>
      <c r="M7" s="301"/>
      <c r="N7" s="280" t="s">
        <v>225</v>
      </c>
      <c r="O7" s="298"/>
      <c r="P7" s="279" t="s">
        <v>220</v>
      </c>
      <c r="Q7" s="301"/>
      <c r="R7" s="280" t="s">
        <v>225</v>
      </c>
      <c r="S7" s="888" t="str">
        <f>IF(COUNT(J7:J11)=0,"",SUM(J7:J11))</f>
        <v/>
      </c>
      <c r="T7" s="889"/>
      <c r="U7" s="890"/>
      <c r="W7" s="171">
        <v>6</v>
      </c>
      <c r="X7" s="171" t="s">
        <v>137</v>
      </c>
      <c r="Y7" s="171" t="s">
        <v>173</v>
      </c>
      <c r="Z7" s="281">
        <f t="shared" si="0"/>
        <v>0</v>
      </c>
      <c r="AA7" s="282">
        <f>INDEX(C$7:C$3000,16+($AE7-1)*29,1)</f>
        <v>0</v>
      </c>
      <c r="AB7" s="282">
        <f>INDEX(D$7:D$3000,16+($AE7-1)*29,1)</f>
        <v>0</v>
      </c>
      <c r="AC7" s="282">
        <f>INDEX(E$7:E$3000,16+($AE7-1)*29,1)</f>
        <v>0</v>
      </c>
      <c r="AD7" s="283" t="str">
        <f>INDEX(S$7:S$3000,16+($AE7-1)*29,1)</f>
        <v/>
      </c>
      <c r="AE7" s="171">
        <f t="shared" si="1"/>
        <v>1</v>
      </c>
    </row>
    <row r="8" spans="1:31" ht="24" customHeight="1" x14ac:dyDescent="0.15">
      <c r="B8" s="881"/>
      <c r="C8" s="884"/>
      <c r="D8" s="884"/>
      <c r="E8" s="884"/>
      <c r="F8" s="296"/>
      <c r="G8" s="897"/>
      <c r="H8" s="898"/>
      <c r="I8" s="296"/>
      <c r="J8" s="297"/>
      <c r="K8" s="299"/>
      <c r="L8" s="284" t="s">
        <v>220</v>
      </c>
      <c r="M8" s="302"/>
      <c r="N8" s="285" t="s">
        <v>225</v>
      </c>
      <c r="O8" s="299"/>
      <c r="P8" s="284" t="s">
        <v>220</v>
      </c>
      <c r="Q8" s="302"/>
      <c r="R8" s="285" t="s">
        <v>225</v>
      </c>
      <c r="S8" s="891"/>
      <c r="T8" s="892"/>
      <c r="U8" s="893"/>
      <c r="W8" s="171">
        <v>7</v>
      </c>
      <c r="X8" s="171" t="s">
        <v>138</v>
      </c>
      <c r="Y8" s="171" t="s">
        <v>174</v>
      </c>
      <c r="Z8" s="270">
        <f t="shared" si="0"/>
        <v>0</v>
      </c>
      <c r="AA8" s="271">
        <f>INDEX(C$7:C$3000,1+($AE8-1)*29,1)</f>
        <v>0</v>
      </c>
      <c r="AB8" s="271">
        <f>INDEX(D$7:D$3000,1+($AE8-1)*29,1)</f>
        <v>0</v>
      </c>
      <c r="AC8" s="271">
        <f>INDEX(E$7:E$3000,1+($AE8-1)*29,1)</f>
        <v>0</v>
      </c>
      <c r="AD8" s="272" t="str">
        <f>INDEX(S$7:S$3000,1+($AE8-1)*29,1)</f>
        <v/>
      </c>
      <c r="AE8" s="171">
        <v>2</v>
      </c>
    </row>
    <row r="9" spans="1:31" ht="23.25" customHeight="1" x14ac:dyDescent="0.15">
      <c r="B9" s="881"/>
      <c r="C9" s="884"/>
      <c r="D9" s="884"/>
      <c r="E9" s="884"/>
      <c r="F9" s="296"/>
      <c r="G9" s="897"/>
      <c r="H9" s="898"/>
      <c r="I9" s="296"/>
      <c r="J9" s="297"/>
      <c r="K9" s="299"/>
      <c r="L9" s="284" t="s">
        <v>220</v>
      </c>
      <c r="M9" s="302"/>
      <c r="N9" s="285" t="s">
        <v>225</v>
      </c>
      <c r="O9" s="299"/>
      <c r="P9" s="284" t="s">
        <v>220</v>
      </c>
      <c r="Q9" s="302"/>
      <c r="R9" s="285" t="s">
        <v>225</v>
      </c>
      <c r="S9" s="891"/>
      <c r="T9" s="892"/>
      <c r="U9" s="893"/>
      <c r="W9" s="171">
        <v>8</v>
      </c>
      <c r="X9" s="171" t="s">
        <v>139</v>
      </c>
      <c r="Y9" s="171" t="s">
        <v>175</v>
      </c>
      <c r="Z9" s="274">
        <f t="shared" si="0"/>
        <v>0</v>
      </c>
      <c r="AA9" s="275">
        <f>INDEX(C$7:C$3000,6+($AE9-1)*29,1)</f>
        <v>0</v>
      </c>
      <c r="AB9" s="275">
        <f>INDEX(D$7:D$3000,6+($AE9-1)*29,1)</f>
        <v>0</v>
      </c>
      <c r="AC9" s="275">
        <f>INDEX(E$7:E$3000,6+($AE9-1)*29,1)</f>
        <v>0</v>
      </c>
      <c r="AD9" s="276" t="str">
        <f>INDEX(S$7:S$3000,6+($AE9-1)*29,1)</f>
        <v/>
      </c>
      <c r="AE9" s="171">
        <f t="shared" si="1"/>
        <v>2</v>
      </c>
    </row>
    <row r="10" spans="1:31" ht="24" customHeight="1" x14ac:dyDescent="0.15">
      <c r="B10" s="881"/>
      <c r="C10" s="884"/>
      <c r="D10" s="884"/>
      <c r="E10" s="884"/>
      <c r="F10" s="296"/>
      <c r="G10" s="897"/>
      <c r="H10" s="898"/>
      <c r="I10" s="296"/>
      <c r="J10" s="297"/>
      <c r="K10" s="299"/>
      <c r="L10" s="284" t="s">
        <v>220</v>
      </c>
      <c r="M10" s="302"/>
      <c r="N10" s="285" t="s">
        <v>225</v>
      </c>
      <c r="O10" s="299"/>
      <c r="P10" s="284" t="s">
        <v>220</v>
      </c>
      <c r="Q10" s="302"/>
      <c r="R10" s="285" t="s">
        <v>225</v>
      </c>
      <c r="S10" s="891"/>
      <c r="T10" s="892"/>
      <c r="U10" s="893"/>
      <c r="W10" s="171">
        <v>9</v>
      </c>
      <c r="X10" s="171" t="s">
        <v>140</v>
      </c>
      <c r="Y10" s="171" t="s">
        <v>176</v>
      </c>
      <c r="Z10" s="274">
        <f t="shared" si="0"/>
        <v>0</v>
      </c>
      <c r="AA10" s="275">
        <f>INDEX(C$7:C$3000,11+($AE10-1)*29,1)</f>
        <v>0</v>
      </c>
      <c r="AB10" s="275">
        <f>INDEX(D$7:D$3000,11+($AE10-1)*29,1)</f>
        <v>0</v>
      </c>
      <c r="AC10" s="275">
        <f>INDEX(E$7:E$3000,11+($AE10-1)*29,1)</f>
        <v>0</v>
      </c>
      <c r="AD10" s="276" t="str">
        <f>INDEX(S$7:S$3000,11+($AE10-1)*29,1)</f>
        <v/>
      </c>
      <c r="AE10" s="171">
        <f t="shared" si="1"/>
        <v>2</v>
      </c>
    </row>
    <row r="11" spans="1:31" ht="24" customHeight="1" thickBot="1" x14ac:dyDescent="0.2">
      <c r="B11" s="882"/>
      <c r="C11" s="885"/>
      <c r="D11" s="885"/>
      <c r="E11" s="885"/>
      <c r="F11" s="286" t="s">
        <v>232</v>
      </c>
      <c r="G11" s="5"/>
      <c r="H11" s="899" t="s">
        <v>239</v>
      </c>
      <c r="I11" s="900"/>
      <c r="J11" s="300"/>
      <c r="K11" s="901"/>
      <c r="L11" s="902"/>
      <c r="M11" s="902"/>
      <c r="N11" s="902"/>
      <c r="O11" s="902"/>
      <c r="P11" s="902"/>
      <c r="Q11" s="902"/>
      <c r="R11" s="903"/>
      <c r="S11" s="894"/>
      <c r="T11" s="895"/>
      <c r="U11" s="896"/>
      <c r="W11" s="171">
        <v>10</v>
      </c>
      <c r="X11" s="171" t="s">
        <v>141</v>
      </c>
      <c r="Y11" s="171" t="s">
        <v>177</v>
      </c>
      <c r="Z11" s="281">
        <f t="shared" si="0"/>
        <v>0</v>
      </c>
      <c r="AA11" s="282">
        <f>INDEX(C$7:C$3000,16+($AE11-1)*29,1)</f>
        <v>0</v>
      </c>
      <c r="AB11" s="282">
        <f>INDEX(D$7:D$3000,16+($AE11-1)*29,1)</f>
        <v>0</v>
      </c>
      <c r="AC11" s="282">
        <f>INDEX(E$7:E$3000,16+($AE11-1)*29,1)</f>
        <v>0</v>
      </c>
      <c r="AD11" s="283" t="str">
        <f>INDEX(S$7:S$3000,16+($AE11-1)*29,1)</f>
        <v/>
      </c>
      <c r="AE11" s="171">
        <f t="shared" si="1"/>
        <v>2</v>
      </c>
    </row>
    <row r="12" spans="1:31" ht="24" customHeight="1" x14ac:dyDescent="0.15">
      <c r="B12" s="880">
        <v>2</v>
      </c>
      <c r="C12" s="883"/>
      <c r="D12" s="883"/>
      <c r="E12" s="883"/>
      <c r="F12" s="294"/>
      <c r="G12" s="886"/>
      <c r="H12" s="887"/>
      <c r="I12" s="294"/>
      <c r="J12" s="295"/>
      <c r="K12" s="298"/>
      <c r="L12" s="279" t="s">
        <v>220</v>
      </c>
      <c r="M12" s="301"/>
      <c r="N12" s="280" t="s">
        <v>225</v>
      </c>
      <c r="O12" s="298"/>
      <c r="P12" s="279" t="s">
        <v>220</v>
      </c>
      <c r="Q12" s="301"/>
      <c r="R12" s="280" t="s">
        <v>225</v>
      </c>
      <c r="S12" s="888" t="str">
        <f t="shared" ref="S12" si="2">IF(COUNT(J12:J16)=0,"",SUM(J12:J16))</f>
        <v/>
      </c>
      <c r="T12" s="889"/>
      <c r="U12" s="890"/>
      <c r="W12" s="171">
        <v>11</v>
      </c>
      <c r="X12" s="171" t="s">
        <v>142</v>
      </c>
      <c r="Y12" s="171" t="s">
        <v>178</v>
      </c>
      <c r="Z12" s="270">
        <f t="shared" si="0"/>
        <v>0</v>
      </c>
      <c r="AA12" s="271">
        <f>INDEX(C$7:C$3000,1+($AE12-1)*29,1)</f>
        <v>0</v>
      </c>
      <c r="AB12" s="271">
        <f>INDEX(D$7:D$3000,1+($AE12-1)*29,1)</f>
        <v>0</v>
      </c>
      <c r="AC12" s="271">
        <f>INDEX(E$7:E$3000,1+($AE12-1)*29,1)</f>
        <v>0</v>
      </c>
      <c r="AD12" s="272" t="str">
        <f>INDEX(S$7:S$3000,1+($AE12-1)*29,1)</f>
        <v/>
      </c>
      <c r="AE12" s="171">
        <v>3</v>
      </c>
    </row>
    <row r="13" spans="1:31" ht="24" customHeight="1" x14ac:dyDescent="0.15">
      <c r="B13" s="881"/>
      <c r="C13" s="884"/>
      <c r="D13" s="884"/>
      <c r="E13" s="884"/>
      <c r="F13" s="296"/>
      <c r="G13" s="897"/>
      <c r="H13" s="898"/>
      <c r="I13" s="296"/>
      <c r="J13" s="297"/>
      <c r="K13" s="299"/>
      <c r="L13" s="284" t="s">
        <v>220</v>
      </c>
      <c r="M13" s="302"/>
      <c r="N13" s="285" t="s">
        <v>225</v>
      </c>
      <c r="O13" s="299"/>
      <c r="P13" s="284" t="s">
        <v>220</v>
      </c>
      <c r="Q13" s="302"/>
      <c r="R13" s="285" t="s">
        <v>225</v>
      </c>
      <c r="S13" s="891"/>
      <c r="T13" s="892"/>
      <c r="U13" s="893"/>
      <c r="W13" s="171">
        <v>12</v>
      </c>
      <c r="X13" s="171" t="s">
        <v>143</v>
      </c>
      <c r="Y13" s="171" t="s">
        <v>179</v>
      </c>
      <c r="Z13" s="274">
        <f t="shared" si="0"/>
        <v>0</v>
      </c>
      <c r="AA13" s="275">
        <f>INDEX(C$7:C$3000,6+($AE13-1)*29,1)</f>
        <v>0</v>
      </c>
      <c r="AB13" s="275">
        <f>INDEX(D$7:D$3000,6+($AE13-1)*29,1)</f>
        <v>0</v>
      </c>
      <c r="AC13" s="275">
        <f>INDEX(E$7:E$3000,6+($AE13-1)*29,1)</f>
        <v>0</v>
      </c>
      <c r="AD13" s="276" t="str">
        <f>INDEX(S$7:S$3000,6+($AE13-1)*29,1)</f>
        <v/>
      </c>
      <c r="AE13" s="171">
        <f t="shared" si="1"/>
        <v>3</v>
      </c>
    </row>
    <row r="14" spans="1:31" ht="24" customHeight="1" x14ac:dyDescent="0.15">
      <c r="B14" s="881"/>
      <c r="C14" s="884"/>
      <c r="D14" s="884"/>
      <c r="E14" s="884"/>
      <c r="F14" s="296"/>
      <c r="G14" s="897"/>
      <c r="H14" s="898"/>
      <c r="I14" s="296"/>
      <c r="J14" s="297"/>
      <c r="K14" s="299"/>
      <c r="L14" s="284" t="s">
        <v>220</v>
      </c>
      <c r="M14" s="302"/>
      <c r="N14" s="285" t="s">
        <v>225</v>
      </c>
      <c r="O14" s="299"/>
      <c r="P14" s="284" t="s">
        <v>220</v>
      </c>
      <c r="Q14" s="302"/>
      <c r="R14" s="285" t="s">
        <v>225</v>
      </c>
      <c r="S14" s="891"/>
      <c r="T14" s="892"/>
      <c r="U14" s="893"/>
      <c r="W14" s="171">
        <v>13</v>
      </c>
      <c r="X14" s="171" t="s">
        <v>275</v>
      </c>
      <c r="Y14" s="171" t="s">
        <v>180</v>
      </c>
      <c r="Z14" s="274">
        <f t="shared" si="0"/>
        <v>0</v>
      </c>
      <c r="AA14" s="275">
        <f>INDEX(C$7:C$3000,11+($AE14-1)*29,1)</f>
        <v>0</v>
      </c>
      <c r="AB14" s="275">
        <f>INDEX(D$7:D$3000,11+($AE14-1)*29,1)</f>
        <v>0</v>
      </c>
      <c r="AC14" s="275">
        <f>INDEX(E$7:E$3000,11+($AE14-1)*29,1)</f>
        <v>0</v>
      </c>
      <c r="AD14" s="276" t="str">
        <f>INDEX(S$7:S$3000,11+($AE14-1)*29,1)</f>
        <v/>
      </c>
      <c r="AE14" s="171">
        <f t="shared" si="1"/>
        <v>3</v>
      </c>
    </row>
    <row r="15" spans="1:31" ht="24" customHeight="1" thickBot="1" x14ac:dyDescent="0.2">
      <c r="B15" s="881"/>
      <c r="C15" s="884"/>
      <c r="D15" s="884"/>
      <c r="E15" s="884"/>
      <c r="F15" s="296"/>
      <c r="G15" s="897"/>
      <c r="H15" s="898"/>
      <c r="I15" s="296"/>
      <c r="J15" s="297"/>
      <c r="K15" s="299"/>
      <c r="L15" s="284" t="s">
        <v>220</v>
      </c>
      <c r="M15" s="302"/>
      <c r="N15" s="285" t="s">
        <v>225</v>
      </c>
      <c r="O15" s="299"/>
      <c r="P15" s="284" t="s">
        <v>220</v>
      </c>
      <c r="Q15" s="302"/>
      <c r="R15" s="285" t="s">
        <v>225</v>
      </c>
      <c r="S15" s="891"/>
      <c r="T15" s="892"/>
      <c r="U15" s="893"/>
      <c r="W15" s="171">
        <v>14</v>
      </c>
      <c r="X15" s="171" t="s">
        <v>145</v>
      </c>
      <c r="Y15" s="171" t="s">
        <v>181</v>
      </c>
      <c r="Z15" s="281">
        <f t="shared" si="0"/>
        <v>0</v>
      </c>
      <c r="AA15" s="282">
        <f>INDEX(C$7:C$3000,16+($AE15-1)*29,1)</f>
        <v>0</v>
      </c>
      <c r="AB15" s="282">
        <f>INDEX(D$7:D$3000,16+($AE15-1)*29,1)</f>
        <v>0</v>
      </c>
      <c r="AC15" s="282">
        <f>INDEX(E$7:E$3000,16+($AE15-1)*29,1)</f>
        <v>0</v>
      </c>
      <c r="AD15" s="283" t="str">
        <f>INDEX(S$7:S$3000,16+($AE15-1)*29,1)</f>
        <v/>
      </c>
      <c r="AE15" s="171">
        <f t="shared" si="1"/>
        <v>3</v>
      </c>
    </row>
    <row r="16" spans="1:31" ht="24" customHeight="1" thickBot="1" x14ac:dyDescent="0.2">
      <c r="B16" s="882"/>
      <c r="C16" s="885"/>
      <c r="D16" s="885"/>
      <c r="E16" s="885"/>
      <c r="F16" s="286" t="s">
        <v>232</v>
      </c>
      <c r="G16" s="5"/>
      <c r="H16" s="899" t="s">
        <v>239</v>
      </c>
      <c r="I16" s="900"/>
      <c r="J16" s="300"/>
      <c r="K16" s="901"/>
      <c r="L16" s="902"/>
      <c r="M16" s="902"/>
      <c r="N16" s="902"/>
      <c r="O16" s="902"/>
      <c r="P16" s="902"/>
      <c r="Q16" s="902"/>
      <c r="R16" s="903"/>
      <c r="S16" s="894"/>
      <c r="T16" s="895"/>
      <c r="U16" s="896"/>
      <c r="W16" s="171">
        <v>15</v>
      </c>
      <c r="X16" s="171" t="s">
        <v>146</v>
      </c>
      <c r="Y16" s="171" t="s">
        <v>182</v>
      </c>
      <c r="Z16" s="270">
        <f t="shared" si="0"/>
        <v>0</v>
      </c>
      <c r="AA16" s="271">
        <f>INDEX(C$7:C$3000,1+($AE16-1)*29,1)</f>
        <v>0</v>
      </c>
      <c r="AB16" s="271">
        <f>INDEX(D$7:D$3000,1+($AE16-1)*29,1)</f>
        <v>0</v>
      </c>
      <c r="AC16" s="271">
        <f>INDEX(E$7:E$3000,1+($AE16-1)*29,1)</f>
        <v>0</v>
      </c>
      <c r="AD16" s="272" t="str">
        <f>INDEX(S$7:S$3000,1+($AE16-1)*29,1)</f>
        <v/>
      </c>
      <c r="AE16" s="171">
        <v>4</v>
      </c>
    </row>
    <row r="17" spans="1:31" ht="24" customHeight="1" x14ac:dyDescent="0.15">
      <c r="B17" s="880">
        <v>3</v>
      </c>
      <c r="C17" s="883"/>
      <c r="D17" s="883"/>
      <c r="E17" s="883"/>
      <c r="F17" s="294"/>
      <c r="G17" s="886"/>
      <c r="H17" s="887"/>
      <c r="I17" s="294"/>
      <c r="J17" s="295"/>
      <c r="K17" s="298"/>
      <c r="L17" s="279" t="s">
        <v>220</v>
      </c>
      <c r="M17" s="301"/>
      <c r="N17" s="280" t="s">
        <v>225</v>
      </c>
      <c r="O17" s="298"/>
      <c r="P17" s="279" t="s">
        <v>220</v>
      </c>
      <c r="Q17" s="301"/>
      <c r="R17" s="280" t="s">
        <v>225</v>
      </c>
      <c r="S17" s="888" t="str">
        <f t="shared" ref="S17" si="3">IF(COUNT(J17:J21)=0,"",SUM(J17:J21))</f>
        <v/>
      </c>
      <c r="T17" s="889"/>
      <c r="U17" s="890"/>
      <c r="W17" s="171">
        <v>16</v>
      </c>
      <c r="X17" s="171" t="s">
        <v>189</v>
      </c>
      <c r="Y17" s="171" t="s">
        <v>183</v>
      </c>
      <c r="Z17" s="274">
        <f t="shared" si="0"/>
        <v>0</v>
      </c>
      <c r="AA17" s="275">
        <f>INDEX(C$7:C$3000,6+($AE17-1)*29,1)</f>
        <v>0</v>
      </c>
      <c r="AB17" s="275">
        <f>INDEX(D$7:D$3000,6+($AE17-1)*29,1)</f>
        <v>0</v>
      </c>
      <c r="AC17" s="275">
        <f>INDEX(E$7:E$3000,6+($AE17-1)*29,1)</f>
        <v>0</v>
      </c>
      <c r="AD17" s="276" t="str">
        <f>INDEX(S$7:S$3000,6+($AE17-1)*29,1)</f>
        <v/>
      </c>
      <c r="AE17" s="171">
        <f t="shared" si="1"/>
        <v>4</v>
      </c>
    </row>
    <row r="18" spans="1:31" ht="24" customHeight="1" x14ac:dyDescent="0.15">
      <c r="B18" s="881"/>
      <c r="C18" s="884"/>
      <c r="D18" s="884"/>
      <c r="E18" s="884"/>
      <c r="F18" s="296"/>
      <c r="G18" s="897"/>
      <c r="H18" s="898"/>
      <c r="I18" s="296"/>
      <c r="J18" s="297"/>
      <c r="K18" s="299"/>
      <c r="L18" s="284" t="s">
        <v>220</v>
      </c>
      <c r="M18" s="302"/>
      <c r="N18" s="285" t="s">
        <v>225</v>
      </c>
      <c r="O18" s="299"/>
      <c r="P18" s="284" t="s">
        <v>220</v>
      </c>
      <c r="Q18" s="302"/>
      <c r="R18" s="285" t="s">
        <v>225</v>
      </c>
      <c r="S18" s="891"/>
      <c r="T18" s="892"/>
      <c r="U18" s="893"/>
      <c r="W18" s="171">
        <v>17</v>
      </c>
      <c r="X18" s="171" t="s">
        <v>148</v>
      </c>
      <c r="Y18" s="171" t="s">
        <v>140</v>
      </c>
      <c r="Z18" s="274">
        <f t="shared" si="0"/>
        <v>0</v>
      </c>
      <c r="AA18" s="275">
        <f>INDEX(C$7:C$3000,11+($AE18-1)*29,1)</f>
        <v>0</v>
      </c>
      <c r="AB18" s="275">
        <f>INDEX(D$7:D$3000,11+($AE18-1)*29,1)</f>
        <v>0</v>
      </c>
      <c r="AC18" s="275">
        <f>INDEX(E$7:E$3000,11+($AE18-1)*29,1)</f>
        <v>0</v>
      </c>
      <c r="AD18" s="276" t="str">
        <f>INDEX(S$7:S$3000,11+($AE18-1)*29,1)</f>
        <v/>
      </c>
      <c r="AE18" s="171">
        <f t="shared" si="1"/>
        <v>4</v>
      </c>
    </row>
    <row r="19" spans="1:31" ht="24" customHeight="1" thickBot="1" x14ac:dyDescent="0.2">
      <c r="B19" s="881"/>
      <c r="C19" s="884"/>
      <c r="D19" s="884"/>
      <c r="E19" s="884"/>
      <c r="F19" s="296"/>
      <c r="G19" s="897"/>
      <c r="H19" s="898"/>
      <c r="I19" s="296"/>
      <c r="J19" s="297"/>
      <c r="K19" s="299"/>
      <c r="L19" s="284" t="s">
        <v>220</v>
      </c>
      <c r="M19" s="302"/>
      <c r="N19" s="285" t="s">
        <v>225</v>
      </c>
      <c r="O19" s="299"/>
      <c r="P19" s="284" t="s">
        <v>220</v>
      </c>
      <c r="Q19" s="302"/>
      <c r="R19" s="285" t="s">
        <v>225</v>
      </c>
      <c r="S19" s="891"/>
      <c r="T19" s="892"/>
      <c r="U19" s="893"/>
      <c r="W19" s="171">
        <v>18</v>
      </c>
      <c r="X19" s="171" t="s">
        <v>149</v>
      </c>
      <c r="Y19" s="171" t="s">
        <v>184</v>
      </c>
      <c r="Z19" s="281">
        <f t="shared" si="0"/>
        <v>0</v>
      </c>
      <c r="AA19" s="282">
        <f>INDEX(C$7:C$3000,16+($AE19-1)*29,1)</f>
        <v>0</v>
      </c>
      <c r="AB19" s="282">
        <f>INDEX(D$7:D$3000,16+($AE19-1)*29,1)</f>
        <v>0</v>
      </c>
      <c r="AC19" s="282">
        <f>INDEX(E$7:E$3000,16+($AE19-1)*29,1)</f>
        <v>0</v>
      </c>
      <c r="AD19" s="283" t="str">
        <f>INDEX(S$7:S$3000,16+($AE19-1)*29,1)</f>
        <v/>
      </c>
      <c r="AE19" s="171">
        <f t="shared" si="1"/>
        <v>4</v>
      </c>
    </row>
    <row r="20" spans="1:31" ht="24" customHeight="1" x14ac:dyDescent="0.15">
      <c r="B20" s="881"/>
      <c r="C20" s="884"/>
      <c r="D20" s="884"/>
      <c r="E20" s="884"/>
      <c r="F20" s="296"/>
      <c r="G20" s="897"/>
      <c r="H20" s="898"/>
      <c r="I20" s="296"/>
      <c r="J20" s="297"/>
      <c r="K20" s="299"/>
      <c r="L20" s="284" t="s">
        <v>220</v>
      </c>
      <c r="M20" s="302"/>
      <c r="N20" s="285" t="s">
        <v>225</v>
      </c>
      <c r="O20" s="299"/>
      <c r="P20" s="284" t="s">
        <v>220</v>
      </c>
      <c r="Q20" s="302"/>
      <c r="R20" s="285" t="s">
        <v>225</v>
      </c>
      <c r="S20" s="891"/>
      <c r="T20" s="892"/>
      <c r="U20" s="893"/>
      <c r="W20" s="171">
        <v>20</v>
      </c>
      <c r="X20" s="171" t="s">
        <v>150</v>
      </c>
      <c r="Y20" s="171" t="s">
        <v>185</v>
      </c>
      <c r="Z20" s="270">
        <f t="shared" si="0"/>
        <v>0</v>
      </c>
      <c r="AA20" s="271">
        <f>INDEX(C$7:C$3000,1+($AE20-1)*29,1)</f>
        <v>0</v>
      </c>
      <c r="AB20" s="271">
        <f>INDEX(D$7:D$3000,1+($AE20-1)*29,1)</f>
        <v>0</v>
      </c>
      <c r="AC20" s="271">
        <f>INDEX(E$7:E$3000,1+($AE20-1)*29,1)</f>
        <v>0</v>
      </c>
      <c r="AD20" s="272" t="str">
        <f>INDEX(S$7:S$3000,1+($AE20-1)*29,1)</f>
        <v/>
      </c>
      <c r="AE20" s="171">
        <v>5</v>
      </c>
    </row>
    <row r="21" spans="1:31" ht="24" customHeight="1" thickBot="1" x14ac:dyDescent="0.2">
      <c r="B21" s="882"/>
      <c r="C21" s="885"/>
      <c r="D21" s="885"/>
      <c r="E21" s="885"/>
      <c r="F21" s="286" t="s">
        <v>232</v>
      </c>
      <c r="G21" s="5"/>
      <c r="H21" s="899" t="s">
        <v>239</v>
      </c>
      <c r="I21" s="900"/>
      <c r="J21" s="300"/>
      <c r="K21" s="901"/>
      <c r="L21" s="902"/>
      <c r="M21" s="902"/>
      <c r="N21" s="902"/>
      <c r="O21" s="902"/>
      <c r="P21" s="902"/>
      <c r="Q21" s="902"/>
      <c r="R21" s="903"/>
      <c r="S21" s="894"/>
      <c r="T21" s="895"/>
      <c r="U21" s="896"/>
      <c r="Y21" s="171" t="s">
        <v>186</v>
      </c>
      <c r="Z21" s="274">
        <f t="shared" si="0"/>
        <v>0</v>
      </c>
      <c r="AA21" s="275">
        <f>INDEX(C$7:C$3000,6+($AE21-1)*29,1)</f>
        <v>0</v>
      </c>
      <c r="AB21" s="275">
        <f>INDEX(D$7:D$3000,6+($AE21-1)*29,1)</f>
        <v>0</v>
      </c>
      <c r="AC21" s="275">
        <f>INDEX(E$7:E$3000,6+($AE21-1)*29,1)</f>
        <v>0</v>
      </c>
      <c r="AD21" s="276" t="str">
        <f>INDEX(S$7:S$3000,6+($AE21-1)*29,1)</f>
        <v/>
      </c>
      <c r="AE21" s="171">
        <f t="shared" si="1"/>
        <v>5</v>
      </c>
    </row>
    <row r="22" spans="1:31" ht="24" customHeight="1" x14ac:dyDescent="0.15">
      <c r="B22" s="880">
        <v>4</v>
      </c>
      <c r="C22" s="883"/>
      <c r="D22" s="883"/>
      <c r="E22" s="883"/>
      <c r="F22" s="294"/>
      <c r="G22" s="886"/>
      <c r="H22" s="887"/>
      <c r="I22" s="294"/>
      <c r="J22" s="295"/>
      <c r="K22" s="298"/>
      <c r="L22" s="279" t="s">
        <v>220</v>
      </c>
      <c r="M22" s="301"/>
      <c r="N22" s="280" t="s">
        <v>225</v>
      </c>
      <c r="O22" s="298"/>
      <c r="P22" s="279" t="s">
        <v>220</v>
      </c>
      <c r="Q22" s="301"/>
      <c r="R22" s="280" t="s">
        <v>225</v>
      </c>
      <c r="S22" s="888" t="str">
        <f t="shared" ref="S22" si="4">IF(COUNT(J22:J26)=0,"",SUM(J22:J26))</f>
        <v/>
      </c>
      <c r="T22" s="889"/>
      <c r="U22" s="890"/>
      <c r="Y22" s="171" t="s">
        <v>187</v>
      </c>
      <c r="Z22" s="274">
        <f t="shared" si="0"/>
        <v>0</v>
      </c>
      <c r="AA22" s="275">
        <f>INDEX(C$7:C$3000,11+($AE22-1)*29,1)</f>
        <v>0</v>
      </c>
      <c r="AB22" s="275">
        <f>INDEX(D$7:D$3000,11+($AE22-1)*29,1)</f>
        <v>0</v>
      </c>
      <c r="AC22" s="275">
        <f>INDEX(E$7:E$3000,11+($AE22-1)*29,1)</f>
        <v>0</v>
      </c>
      <c r="AD22" s="276" t="str">
        <f>INDEX(S$7:S$3000,11+($AE22-1)*29,1)</f>
        <v/>
      </c>
      <c r="AE22" s="171">
        <f t="shared" si="1"/>
        <v>5</v>
      </c>
    </row>
    <row r="23" spans="1:31" ht="24" customHeight="1" thickBot="1" x14ac:dyDescent="0.2">
      <c r="B23" s="881"/>
      <c r="C23" s="884"/>
      <c r="D23" s="884"/>
      <c r="E23" s="884"/>
      <c r="F23" s="296"/>
      <c r="G23" s="897"/>
      <c r="H23" s="898"/>
      <c r="I23" s="296"/>
      <c r="J23" s="297"/>
      <c r="K23" s="299"/>
      <c r="L23" s="284" t="s">
        <v>220</v>
      </c>
      <c r="M23" s="302"/>
      <c r="N23" s="285" t="s">
        <v>225</v>
      </c>
      <c r="O23" s="299"/>
      <c r="P23" s="284" t="s">
        <v>220</v>
      </c>
      <c r="Q23" s="302"/>
      <c r="R23" s="285" t="s">
        <v>225</v>
      </c>
      <c r="S23" s="891"/>
      <c r="T23" s="892"/>
      <c r="U23" s="893"/>
      <c r="Y23" s="171" t="s">
        <v>188</v>
      </c>
      <c r="Z23" s="281">
        <f t="shared" si="0"/>
        <v>0</v>
      </c>
      <c r="AA23" s="282">
        <f>INDEX(C$7:C$3000,16+($AE23-1)*29,1)</f>
        <v>0</v>
      </c>
      <c r="AB23" s="282">
        <f>INDEX(D$7:D$3000,16+($AE23-1)*29,1)</f>
        <v>0</v>
      </c>
      <c r="AC23" s="282">
        <f>INDEX(E$7:E$3000,16+($AE23-1)*29,1)</f>
        <v>0</v>
      </c>
      <c r="AD23" s="283" t="str">
        <f>INDEX(S$7:S$3000,16+($AE23-1)*29,1)</f>
        <v/>
      </c>
      <c r="AE23" s="171">
        <f t="shared" si="1"/>
        <v>5</v>
      </c>
    </row>
    <row r="24" spans="1:31" ht="24" customHeight="1" x14ac:dyDescent="0.15">
      <c r="B24" s="881"/>
      <c r="C24" s="884"/>
      <c r="D24" s="884"/>
      <c r="E24" s="884"/>
      <c r="F24" s="296"/>
      <c r="G24" s="897"/>
      <c r="H24" s="898"/>
      <c r="I24" s="296"/>
      <c r="J24" s="297"/>
      <c r="K24" s="299"/>
      <c r="L24" s="284" t="s">
        <v>220</v>
      </c>
      <c r="M24" s="302"/>
      <c r="N24" s="285" t="s">
        <v>225</v>
      </c>
      <c r="O24" s="299"/>
      <c r="P24" s="284" t="s">
        <v>220</v>
      </c>
      <c r="Q24" s="302"/>
      <c r="R24" s="285" t="s">
        <v>225</v>
      </c>
      <c r="S24" s="891"/>
      <c r="T24" s="892"/>
      <c r="U24" s="893"/>
      <c r="Y24" s="171" t="s">
        <v>189</v>
      </c>
      <c r="Z24" s="270">
        <f t="shared" si="0"/>
        <v>0</v>
      </c>
      <c r="AA24" s="271">
        <f>INDEX(C$7:C$3000,1+($AE24-1)*29,1)</f>
        <v>0</v>
      </c>
      <c r="AB24" s="271">
        <f>INDEX(D$7:D$3000,1+($AE24-1)*29,1)</f>
        <v>0</v>
      </c>
      <c r="AC24" s="271">
        <f>INDEX(E$7:E$3000,1+($AE24-1)*29,1)</f>
        <v>0</v>
      </c>
      <c r="AD24" s="272" t="str">
        <f>INDEX(S$7:S$3000,1+($AE24-1)*29,1)</f>
        <v/>
      </c>
      <c r="AE24" s="171">
        <v>6</v>
      </c>
    </row>
    <row r="25" spans="1:31" ht="24" customHeight="1" x14ac:dyDescent="0.15">
      <c r="B25" s="881"/>
      <c r="C25" s="884"/>
      <c r="D25" s="884"/>
      <c r="E25" s="884"/>
      <c r="F25" s="296"/>
      <c r="G25" s="897"/>
      <c r="H25" s="898"/>
      <c r="I25" s="296"/>
      <c r="J25" s="297"/>
      <c r="K25" s="299"/>
      <c r="L25" s="284" t="s">
        <v>220</v>
      </c>
      <c r="M25" s="302"/>
      <c r="N25" s="285" t="s">
        <v>225</v>
      </c>
      <c r="O25" s="299"/>
      <c r="P25" s="284" t="s">
        <v>220</v>
      </c>
      <c r="Q25" s="302"/>
      <c r="R25" s="285" t="s">
        <v>225</v>
      </c>
      <c r="S25" s="891"/>
      <c r="T25" s="892"/>
      <c r="U25" s="893"/>
      <c r="Y25" s="171" t="s">
        <v>190</v>
      </c>
      <c r="Z25" s="274">
        <f t="shared" si="0"/>
        <v>0</v>
      </c>
      <c r="AA25" s="275">
        <f>INDEX(C$7:C$3000,6+($AE25-1)*29,1)</f>
        <v>0</v>
      </c>
      <c r="AB25" s="275">
        <f>INDEX(D$7:D$3000,6+($AE25-1)*29,1)</f>
        <v>0</v>
      </c>
      <c r="AC25" s="275">
        <f>INDEX(E$7:E$3000,6+($AE25-1)*29,1)</f>
        <v>0</v>
      </c>
      <c r="AD25" s="276" t="str">
        <f>INDEX(S$7:S$3000,6+($AE25-1)*29,1)</f>
        <v/>
      </c>
      <c r="AE25" s="171">
        <f t="shared" si="1"/>
        <v>6</v>
      </c>
    </row>
    <row r="26" spans="1:31" ht="24" customHeight="1" thickBot="1" x14ac:dyDescent="0.2">
      <c r="B26" s="882"/>
      <c r="C26" s="885"/>
      <c r="D26" s="885"/>
      <c r="E26" s="885"/>
      <c r="F26" s="286" t="s">
        <v>232</v>
      </c>
      <c r="G26" s="5"/>
      <c r="H26" s="899" t="s">
        <v>239</v>
      </c>
      <c r="I26" s="900"/>
      <c r="J26" s="300"/>
      <c r="K26" s="901"/>
      <c r="L26" s="902"/>
      <c r="M26" s="902"/>
      <c r="N26" s="902"/>
      <c r="O26" s="902"/>
      <c r="P26" s="902"/>
      <c r="Q26" s="902"/>
      <c r="R26" s="903"/>
      <c r="S26" s="894"/>
      <c r="T26" s="895"/>
      <c r="U26" s="896"/>
      <c r="Y26" s="171" t="s">
        <v>191</v>
      </c>
      <c r="Z26" s="274">
        <f t="shared" si="0"/>
        <v>0</v>
      </c>
      <c r="AA26" s="275">
        <f>INDEX(C$7:C$3000,11+($AE26-1)*29,1)</f>
        <v>0</v>
      </c>
      <c r="AB26" s="275">
        <f>INDEX(D$7:D$3000,11+($AE26-1)*29,1)</f>
        <v>0</v>
      </c>
      <c r="AC26" s="275">
        <f>INDEX(E$7:E$3000,11+($AE26-1)*29,1)</f>
        <v>0</v>
      </c>
      <c r="AD26" s="276" t="str">
        <f>INDEX(S$7:S$3000,11+($AE26-1)*29,1)</f>
        <v/>
      </c>
      <c r="AE26" s="171">
        <f t="shared" si="1"/>
        <v>6</v>
      </c>
    </row>
    <row r="27" spans="1:31" ht="19.5" customHeight="1" thickBot="1" x14ac:dyDescent="0.2">
      <c r="B27" s="287" t="s">
        <v>112</v>
      </c>
      <c r="C27" s="172"/>
      <c r="D27" s="288"/>
      <c r="E27" s="288"/>
      <c r="F27" s="289"/>
      <c r="G27" s="288"/>
      <c r="H27" s="288"/>
      <c r="O27" s="917" t="s">
        <v>496</v>
      </c>
      <c r="P27" s="918"/>
      <c r="Q27" s="918"/>
      <c r="R27" s="918"/>
      <c r="S27" s="919" t="str">
        <f>IF(COUNT(S7:U26)=0,"",SUMIFS(S7:S26,E7:E26,"&lt;&gt;"&amp;""))</f>
        <v/>
      </c>
      <c r="T27" s="920"/>
      <c r="U27" s="921"/>
      <c r="Y27" s="171" t="s">
        <v>192</v>
      </c>
      <c r="Z27" s="281">
        <f t="shared" si="0"/>
        <v>0</v>
      </c>
      <c r="AA27" s="282">
        <f>INDEX(C$7:C$3000,16+($AE27-1)*29,1)</f>
        <v>0</v>
      </c>
      <c r="AB27" s="282">
        <f>INDEX(D$7:D$3000,16+($AE27-1)*29,1)</f>
        <v>0</v>
      </c>
      <c r="AC27" s="282">
        <f>INDEX(E$7:E$3000,16+($AE27-1)*29,1)</f>
        <v>0</v>
      </c>
      <c r="AD27" s="283" t="str">
        <f>INDEX(S$7:S$3000,16+($AE27-1)*29,1)</f>
        <v/>
      </c>
      <c r="AE27" s="171">
        <f t="shared" si="1"/>
        <v>6</v>
      </c>
    </row>
    <row r="28" spans="1:31" ht="19.5" customHeight="1" thickBot="1" x14ac:dyDescent="0.2">
      <c r="B28" s="486" t="s">
        <v>242</v>
      </c>
      <c r="C28" s="172"/>
      <c r="D28" s="171"/>
      <c r="E28" s="290"/>
      <c r="F28" s="485"/>
      <c r="G28" s="485"/>
      <c r="H28" s="485"/>
      <c r="O28" s="922" t="s">
        <v>497</v>
      </c>
      <c r="P28" s="923"/>
      <c r="Q28" s="923"/>
      <c r="R28" s="924"/>
      <c r="S28" s="919" t="str">
        <f>IF(COUNT(S7:U26)=0,"",SUMIF(E7:E26,"元請",S7:U26))</f>
        <v/>
      </c>
      <c r="T28" s="920"/>
      <c r="U28" s="921"/>
      <c r="Y28" s="171" t="s">
        <v>193</v>
      </c>
      <c r="Z28" s="270">
        <f t="shared" si="0"/>
        <v>0</v>
      </c>
      <c r="AA28" s="271">
        <f>INDEX(C$7:C$3000,1+($AE28-1)*29,1)</f>
        <v>0</v>
      </c>
      <c r="AB28" s="271">
        <f>INDEX(D$7:D$3000,1+($AE28-1)*29,1)</f>
        <v>0</v>
      </c>
      <c r="AC28" s="271">
        <f>INDEX(E$7:E$3000,1+($AE28-1)*29,1)</f>
        <v>0</v>
      </c>
      <c r="AD28" s="272" t="str">
        <f>INDEX(S$7:S$3000,1+($AE28-1)*29,1)</f>
        <v/>
      </c>
      <c r="AE28" s="171">
        <v>7</v>
      </c>
    </row>
    <row r="29" spans="1:31" ht="19.5" customHeight="1" x14ac:dyDescent="0.15">
      <c r="B29" s="287" t="s">
        <v>240</v>
      </c>
      <c r="C29" s="172"/>
      <c r="D29" s="171"/>
      <c r="E29" s="172"/>
      <c r="F29" s="172"/>
      <c r="G29" s="485"/>
      <c r="H29" s="485"/>
      <c r="Y29" s="171" t="s">
        <v>194</v>
      </c>
      <c r="Z29" s="274">
        <f t="shared" si="0"/>
        <v>0</v>
      </c>
      <c r="AA29" s="275">
        <f>INDEX(C$7:C$3000,6+($AE29-1)*29,1)</f>
        <v>0</v>
      </c>
      <c r="AB29" s="275">
        <f>INDEX(D$7:D$3000,6+($AE29-1)*29,1)</f>
        <v>0</v>
      </c>
      <c r="AC29" s="275">
        <f>INDEX(E$7:E$3000,6+($AE29-1)*29,1)</f>
        <v>0</v>
      </c>
      <c r="AD29" s="276" t="str">
        <f>INDEX(S$7:S$3000,6+($AE29-1)*29,1)</f>
        <v/>
      </c>
      <c r="AE29" s="171">
        <f t="shared" si="1"/>
        <v>7</v>
      </c>
    </row>
    <row r="30" spans="1:31" ht="19.5" customHeight="1" x14ac:dyDescent="0.15">
      <c r="B30" s="485"/>
      <c r="C30" s="172"/>
      <c r="D30" s="171"/>
      <c r="E30" s="290"/>
      <c r="F30" s="485"/>
      <c r="G30" s="485"/>
      <c r="H30" s="485"/>
      <c r="Y30" s="171" t="s">
        <v>195</v>
      </c>
      <c r="Z30" s="274">
        <f t="shared" si="0"/>
        <v>0</v>
      </c>
      <c r="AA30" s="275">
        <f>INDEX(C$7:C$3000,11+($AE30-1)*29,1)</f>
        <v>0</v>
      </c>
      <c r="AB30" s="275">
        <f>INDEX(D$7:D$3000,11+($AE30-1)*29,1)</f>
        <v>0</v>
      </c>
      <c r="AC30" s="275">
        <f>INDEX(E$7:E$3000,11+($AE30-1)*29,1)</f>
        <v>0</v>
      </c>
      <c r="AD30" s="276" t="str">
        <f>INDEX(S$7:S$3000,11+($AE30-1)*29,1)</f>
        <v/>
      </c>
      <c r="AE30" s="171">
        <f t="shared" si="1"/>
        <v>7</v>
      </c>
    </row>
    <row r="31" spans="1:31" s="172" customFormat="1" ht="20.25" customHeight="1" thickBot="1" x14ac:dyDescent="0.2">
      <c r="A31" s="171"/>
      <c r="B31" s="171"/>
      <c r="C31" s="172" t="s">
        <v>489</v>
      </c>
      <c r="G31" s="262"/>
      <c r="H31" s="262"/>
      <c r="I31" s="171"/>
      <c r="J31" s="171"/>
      <c r="K31" s="171"/>
      <c r="L31" s="171"/>
      <c r="M31" s="171"/>
      <c r="N31" s="171"/>
      <c r="O31" s="171"/>
      <c r="P31" s="171"/>
      <c r="Q31" s="171"/>
      <c r="R31" s="171"/>
      <c r="S31" s="171"/>
      <c r="T31" s="196" t="s">
        <v>241</v>
      </c>
      <c r="U31" s="263" t="str">
        <f>IF(COUNT(S7:U26)=0,"",U2+1)</f>
        <v/>
      </c>
      <c r="W31" s="171"/>
      <c r="X31" s="171"/>
      <c r="Y31" s="171"/>
      <c r="Z31" s="281">
        <f t="shared" si="0"/>
        <v>0</v>
      </c>
      <c r="AA31" s="282">
        <f>INDEX(C$7:C$3000,16+($AE31-1)*29,1)</f>
        <v>0</v>
      </c>
      <c r="AB31" s="282">
        <f>INDEX(D$7:D$3000,16+($AE31-1)*29,1)</f>
        <v>0</v>
      </c>
      <c r="AC31" s="282">
        <f>INDEX(E$7:E$3000,16+($AE31-1)*29,1)</f>
        <v>0</v>
      </c>
      <c r="AD31" s="283" t="str">
        <f>INDEX(S$7:S$3000,16+($AE31-1)*29,1)</f>
        <v/>
      </c>
      <c r="AE31" s="171">
        <f t="shared" si="1"/>
        <v>7</v>
      </c>
    </row>
    <row r="32" spans="1:31" s="172" customFormat="1" ht="27.75" x14ac:dyDescent="0.15">
      <c r="A32" s="171"/>
      <c r="B32" s="904" t="s">
        <v>105</v>
      </c>
      <c r="C32" s="904"/>
      <c r="D32" s="904"/>
      <c r="E32" s="904"/>
      <c r="F32" s="904"/>
      <c r="G32" s="904"/>
      <c r="H32" s="904"/>
      <c r="I32" s="904"/>
      <c r="J32" s="905" t="s">
        <v>243</v>
      </c>
      <c r="K32" s="905"/>
      <c r="L32" s="905"/>
      <c r="M32" s="905"/>
      <c r="N32" s="905"/>
      <c r="O32" s="905"/>
      <c r="P32" s="905"/>
      <c r="Q32" s="905"/>
      <c r="R32" s="905"/>
      <c r="S32" s="905"/>
      <c r="T32" s="905"/>
      <c r="U32" s="905"/>
      <c r="W32" s="171"/>
      <c r="X32" s="171"/>
      <c r="Y32" s="171"/>
      <c r="Z32" s="270">
        <f t="shared" si="0"/>
        <v>0</v>
      </c>
      <c r="AA32" s="271">
        <f>INDEX(C$7:C$3000,1+($AE32-1)*29,1)</f>
        <v>0</v>
      </c>
      <c r="AB32" s="271">
        <f>INDEX(D$7:D$3000,1+($AE32-1)*29,1)</f>
        <v>0</v>
      </c>
      <c r="AC32" s="271">
        <f>INDEX(E$7:E$3000,1+($AE32-1)*29,1)</f>
        <v>0</v>
      </c>
      <c r="AD32" s="272" t="str">
        <f>INDEX(S$7:S$3000,1+($AE32-1)*29,1)</f>
        <v/>
      </c>
      <c r="AE32" s="171">
        <v>8</v>
      </c>
    </row>
    <row r="33" spans="2:31" ht="21.75" thickBot="1" x14ac:dyDescent="0.2">
      <c r="D33" s="265" t="s">
        <v>228</v>
      </c>
      <c r="E33" s="906"/>
      <c r="F33" s="906"/>
      <c r="G33" s="266" t="s">
        <v>229</v>
      </c>
      <c r="H33" s="267"/>
      <c r="L33" s="268" t="s">
        <v>231</v>
      </c>
      <c r="M33" s="483" t="str">
        <f>$M$4</f>
        <v/>
      </c>
      <c r="N33" s="269" t="s">
        <v>220</v>
      </c>
      <c r="O33" s="483" t="str">
        <f>$O$4</f>
        <v/>
      </c>
      <c r="P33" s="269" t="s">
        <v>225</v>
      </c>
      <c r="Q33" s="269" t="s">
        <v>205</v>
      </c>
      <c r="R33" s="483" t="str">
        <f>$R$4</f>
        <v/>
      </c>
      <c r="S33" s="269" t="s">
        <v>220</v>
      </c>
      <c r="T33" s="483" t="str">
        <f>$T$4</f>
        <v/>
      </c>
      <c r="U33" s="269" t="s">
        <v>230</v>
      </c>
      <c r="Z33" s="274">
        <f t="shared" si="0"/>
        <v>0</v>
      </c>
      <c r="AA33" s="275">
        <f>INDEX(C$7:C$3000,6+($AE33-1)*29,1)</f>
        <v>0</v>
      </c>
      <c r="AB33" s="275">
        <f>INDEX(D$7:D$3000,6+($AE33-1)*29,1)</f>
        <v>0</v>
      </c>
      <c r="AC33" s="275">
        <f>INDEX(E$7:E$3000,6+($AE33-1)*29,1)</f>
        <v>0</v>
      </c>
      <c r="AD33" s="276" t="str">
        <f>INDEX(S$7:S$3000,6+($AE33-1)*29,1)</f>
        <v/>
      </c>
      <c r="AE33" s="171">
        <f t="shared" si="1"/>
        <v>8</v>
      </c>
    </row>
    <row r="34" spans="2:31" ht="18" customHeight="1" x14ac:dyDescent="0.15">
      <c r="B34" s="880" t="s">
        <v>227</v>
      </c>
      <c r="C34" s="907" t="s">
        <v>224</v>
      </c>
      <c r="D34" s="273" t="s">
        <v>237</v>
      </c>
      <c r="E34" s="273" t="s">
        <v>222</v>
      </c>
      <c r="F34" s="909" t="s">
        <v>106</v>
      </c>
      <c r="G34" s="840" t="s">
        <v>107</v>
      </c>
      <c r="H34" s="841"/>
      <c r="I34" s="181" t="s">
        <v>108</v>
      </c>
      <c r="J34" s="181" t="s">
        <v>235</v>
      </c>
      <c r="K34" s="840" t="s">
        <v>109</v>
      </c>
      <c r="L34" s="913"/>
      <c r="M34" s="913"/>
      <c r="N34" s="841"/>
      <c r="O34" s="840" t="s">
        <v>226</v>
      </c>
      <c r="P34" s="913"/>
      <c r="Q34" s="913"/>
      <c r="R34" s="841"/>
      <c r="S34" s="840" t="s">
        <v>233</v>
      </c>
      <c r="T34" s="913"/>
      <c r="U34" s="914"/>
      <c r="Z34" s="274">
        <f t="shared" si="0"/>
        <v>0</v>
      </c>
      <c r="AA34" s="275">
        <f>INDEX(C$7:C$3000,11+($AE34-1)*29,1)</f>
        <v>0</v>
      </c>
      <c r="AB34" s="275">
        <f>INDEX(D$7:D$3000,11+($AE34-1)*29,1)</f>
        <v>0</v>
      </c>
      <c r="AC34" s="275">
        <f>INDEX(E$7:E$3000,11+($AE34-1)*29,1)</f>
        <v>0</v>
      </c>
      <c r="AD34" s="276" t="str">
        <f>INDEX(S$7:S$3000,11+($AE34-1)*29,1)</f>
        <v/>
      </c>
      <c r="AE34" s="171">
        <f t="shared" si="1"/>
        <v>8</v>
      </c>
    </row>
    <row r="35" spans="2:31" ht="18" customHeight="1" thickBot="1" x14ac:dyDescent="0.2">
      <c r="B35" s="882"/>
      <c r="C35" s="908"/>
      <c r="D35" s="277" t="s">
        <v>221</v>
      </c>
      <c r="E35" s="277" t="s">
        <v>223</v>
      </c>
      <c r="F35" s="910"/>
      <c r="G35" s="911"/>
      <c r="H35" s="912"/>
      <c r="I35" s="278" t="s">
        <v>110</v>
      </c>
      <c r="J35" s="278" t="s">
        <v>236</v>
      </c>
      <c r="K35" s="911"/>
      <c r="L35" s="915"/>
      <c r="M35" s="915"/>
      <c r="N35" s="912"/>
      <c r="O35" s="911"/>
      <c r="P35" s="915"/>
      <c r="Q35" s="915"/>
      <c r="R35" s="912"/>
      <c r="S35" s="911" t="s">
        <v>234</v>
      </c>
      <c r="T35" s="915"/>
      <c r="U35" s="916"/>
      <c r="Z35" s="281">
        <f t="shared" si="0"/>
        <v>0</v>
      </c>
      <c r="AA35" s="282">
        <f>INDEX(C$7:C$3000,16+($AE35-1)*29,1)</f>
        <v>0</v>
      </c>
      <c r="AB35" s="282">
        <f>INDEX(D$7:D$3000,16+($AE35-1)*29,1)</f>
        <v>0</v>
      </c>
      <c r="AC35" s="282">
        <f>INDEX(E$7:E$3000,16+($AE35-1)*29,1)</f>
        <v>0</v>
      </c>
      <c r="AD35" s="283" t="str">
        <f>INDEX(S$7:S$3000,16+($AE35-1)*29,1)</f>
        <v/>
      </c>
      <c r="AE35" s="171">
        <f t="shared" si="1"/>
        <v>8</v>
      </c>
    </row>
    <row r="36" spans="2:31" ht="24" customHeight="1" x14ac:dyDescent="0.15">
      <c r="B36" s="880">
        <v>1</v>
      </c>
      <c r="C36" s="883"/>
      <c r="D36" s="883"/>
      <c r="E36" s="883"/>
      <c r="F36" s="294"/>
      <c r="G36" s="886"/>
      <c r="H36" s="887"/>
      <c r="I36" s="294"/>
      <c r="J36" s="295"/>
      <c r="K36" s="298"/>
      <c r="L36" s="279" t="s">
        <v>220</v>
      </c>
      <c r="M36" s="301"/>
      <c r="N36" s="280" t="s">
        <v>225</v>
      </c>
      <c r="O36" s="298"/>
      <c r="P36" s="279" t="s">
        <v>220</v>
      </c>
      <c r="Q36" s="301"/>
      <c r="R36" s="280" t="s">
        <v>225</v>
      </c>
      <c r="S36" s="888" t="str">
        <f>IF(COUNT(J36:J40)=0,"",SUM(J36:J40))</f>
        <v/>
      </c>
      <c r="T36" s="889"/>
      <c r="U36" s="890"/>
      <c r="Z36" s="270">
        <f t="shared" si="0"/>
        <v>0</v>
      </c>
      <c r="AA36" s="271">
        <f>INDEX(C$7:C$3000,1+($AE36-1)*29,1)</f>
        <v>0</v>
      </c>
      <c r="AB36" s="271">
        <f>INDEX(D$7:D$3000,1+($AE36-1)*29,1)</f>
        <v>0</v>
      </c>
      <c r="AC36" s="271">
        <f>INDEX(E$7:E$3000,1+($AE36-1)*29,1)</f>
        <v>0</v>
      </c>
      <c r="AD36" s="272" t="str">
        <f>INDEX(S$7:S$3000,1+($AE36-1)*29,1)</f>
        <v/>
      </c>
      <c r="AE36" s="171">
        <v>9</v>
      </c>
    </row>
    <row r="37" spans="2:31" ht="24" customHeight="1" x14ac:dyDescent="0.15">
      <c r="B37" s="881"/>
      <c r="C37" s="884"/>
      <c r="D37" s="884"/>
      <c r="E37" s="884"/>
      <c r="F37" s="296"/>
      <c r="G37" s="897"/>
      <c r="H37" s="898"/>
      <c r="I37" s="296"/>
      <c r="J37" s="297"/>
      <c r="K37" s="299"/>
      <c r="L37" s="284" t="s">
        <v>220</v>
      </c>
      <c r="M37" s="302"/>
      <c r="N37" s="285" t="s">
        <v>225</v>
      </c>
      <c r="O37" s="299"/>
      <c r="P37" s="284" t="s">
        <v>220</v>
      </c>
      <c r="Q37" s="302"/>
      <c r="R37" s="285" t="s">
        <v>225</v>
      </c>
      <c r="S37" s="891"/>
      <c r="T37" s="892"/>
      <c r="U37" s="893"/>
      <c r="Z37" s="274">
        <f t="shared" si="0"/>
        <v>0</v>
      </c>
      <c r="AA37" s="275">
        <f>INDEX(C$7:C$3000,6+($AE37-1)*29,1)</f>
        <v>0</v>
      </c>
      <c r="AB37" s="275">
        <f>INDEX(D$7:D$3000,6+($AE37-1)*29,1)</f>
        <v>0</v>
      </c>
      <c r="AC37" s="275">
        <f>INDEX(E$7:E$3000,6+($AE37-1)*29,1)</f>
        <v>0</v>
      </c>
      <c r="AD37" s="276" t="str">
        <f>INDEX(S$7:S$3000,6+($AE37-1)*29,1)</f>
        <v/>
      </c>
      <c r="AE37" s="171">
        <f t="shared" si="1"/>
        <v>9</v>
      </c>
    </row>
    <row r="38" spans="2:31" ht="23.25" customHeight="1" x14ac:dyDescent="0.15">
      <c r="B38" s="881"/>
      <c r="C38" s="884"/>
      <c r="D38" s="884"/>
      <c r="E38" s="884"/>
      <c r="F38" s="296"/>
      <c r="G38" s="897"/>
      <c r="H38" s="898"/>
      <c r="I38" s="296"/>
      <c r="J38" s="297"/>
      <c r="K38" s="299"/>
      <c r="L38" s="284" t="s">
        <v>220</v>
      </c>
      <c r="M38" s="302"/>
      <c r="N38" s="285" t="s">
        <v>225</v>
      </c>
      <c r="O38" s="299"/>
      <c r="P38" s="284" t="s">
        <v>220</v>
      </c>
      <c r="Q38" s="302"/>
      <c r="R38" s="285" t="s">
        <v>225</v>
      </c>
      <c r="S38" s="891"/>
      <c r="T38" s="892"/>
      <c r="U38" s="893"/>
      <c r="Z38" s="274">
        <f t="shared" si="0"/>
        <v>0</v>
      </c>
      <c r="AA38" s="275">
        <f>INDEX(C$7:C$3000,11+($AE38-1)*29,1)</f>
        <v>0</v>
      </c>
      <c r="AB38" s="275">
        <f>INDEX(D$7:D$3000,11+($AE38-1)*29,1)</f>
        <v>0</v>
      </c>
      <c r="AC38" s="275">
        <f>INDEX(E$7:E$3000,11+($AE38-1)*29,1)</f>
        <v>0</v>
      </c>
      <c r="AD38" s="276" t="str">
        <f>INDEX(S$7:S$3000,11+($AE38-1)*29,1)</f>
        <v/>
      </c>
      <c r="AE38" s="171">
        <f t="shared" si="1"/>
        <v>9</v>
      </c>
    </row>
    <row r="39" spans="2:31" ht="24" customHeight="1" thickBot="1" x14ac:dyDescent="0.2">
      <c r="B39" s="881"/>
      <c r="C39" s="884"/>
      <c r="D39" s="884"/>
      <c r="E39" s="884"/>
      <c r="F39" s="296"/>
      <c r="G39" s="897"/>
      <c r="H39" s="898"/>
      <c r="I39" s="296"/>
      <c r="J39" s="297"/>
      <c r="K39" s="299"/>
      <c r="L39" s="284" t="s">
        <v>220</v>
      </c>
      <c r="M39" s="302"/>
      <c r="N39" s="285" t="s">
        <v>225</v>
      </c>
      <c r="O39" s="299"/>
      <c r="P39" s="284" t="s">
        <v>220</v>
      </c>
      <c r="Q39" s="302"/>
      <c r="R39" s="285" t="s">
        <v>225</v>
      </c>
      <c r="S39" s="891"/>
      <c r="T39" s="892"/>
      <c r="U39" s="893"/>
      <c r="Z39" s="281">
        <f t="shared" si="0"/>
        <v>0</v>
      </c>
      <c r="AA39" s="282">
        <f>INDEX(C$7:C$3000,16+($AE39-1)*29,1)</f>
        <v>0</v>
      </c>
      <c r="AB39" s="282">
        <f>INDEX(D$7:D$3000,16+($AE39-1)*29,1)</f>
        <v>0</v>
      </c>
      <c r="AC39" s="282">
        <f>INDEX(E$7:E$3000,16+($AE39-1)*29,1)</f>
        <v>0</v>
      </c>
      <c r="AD39" s="283" t="str">
        <f>INDEX(S$7:S$3000,16+($AE39-1)*29,1)</f>
        <v/>
      </c>
      <c r="AE39" s="171">
        <f t="shared" si="1"/>
        <v>9</v>
      </c>
    </row>
    <row r="40" spans="2:31" ht="24" customHeight="1" thickBot="1" x14ac:dyDescent="0.2">
      <c r="B40" s="882"/>
      <c r="C40" s="885"/>
      <c r="D40" s="885"/>
      <c r="E40" s="885"/>
      <c r="F40" s="286" t="s">
        <v>232</v>
      </c>
      <c r="G40" s="5"/>
      <c r="H40" s="899" t="s">
        <v>239</v>
      </c>
      <c r="I40" s="900"/>
      <c r="J40" s="300"/>
      <c r="K40" s="901"/>
      <c r="L40" s="902"/>
      <c r="M40" s="902"/>
      <c r="N40" s="902"/>
      <c r="O40" s="902"/>
      <c r="P40" s="902"/>
      <c r="Q40" s="902"/>
      <c r="R40" s="903"/>
      <c r="S40" s="894"/>
      <c r="T40" s="895"/>
      <c r="U40" s="896"/>
      <c r="Z40" s="270">
        <f t="shared" si="0"/>
        <v>0</v>
      </c>
      <c r="AA40" s="271">
        <f>INDEX(C$7:C$3000,1+($AE40-1)*29,1)</f>
        <v>0</v>
      </c>
      <c r="AB40" s="271">
        <f>INDEX(D$7:D$3000,1+($AE40-1)*29,1)</f>
        <v>0</v>
      </c>
      <c r="AC40" s="271">
        <f>INDEX(E$7:E$3000,1+($AE40-1)*29,1)</f>
        <v>0</v>
      </c>
      <c r="AD40" s="272" t="str">
        <f>INDEX(S$7:S$3000,1+($AE40-1)*29,1)</f>
        <v/>
      </c>
      <c r="AE40" s="171">
        <v>10</v>
      </c>
    </row>
    <row r="41" spans="2:31" ht="24" customHeight="1" x14ac:dyDescent="0.15">
      <c r="B41" s="880">
        <v>2</v>
      </c>
      <c r="C41" s="883"/>
      <c r="D41" s="883"/>
      <c r="E41" s="883"/>
      <c r="F41" s="294"/>
      <c r="G41" s="886"/>
      <c r="H41" s="887"/>
      <c r="I41" s="294"/>
      <c r="J41" s="295"/>
      <c r="K41" s="298"/>
      <c r="L41" s="279" t="s">
        <v>220</v>
      </c>
      <c r="M41" s="301"/>
      <c r="N41" s="280" t="s">
        <v>225</v>
      </c>
      <c r="O41" s="298"/>
      <c r="P41" s="279" t="s">
        <v>220</v>
      </c>
      <c r="Q41" s="301"/>
      <c r="R41" s="280" t="s">
        <v>225</v>
      </c>
      <c r="S41" s="888" t="str">
        <f t="shared" ref="S41" si="5">IF(COUNT(J41:J45)=0,"",SUM(J41:J45))</f>
        <v/>
      </c>
      <c r="T41" s="889"/>
      <c r="U41" s="890"/>
      <c r="Z41" s="274">
        <f t="shared" si="0"/>
        <v>0</v>
      </c>
      <c r="AA41" s="275">
        <f>INDEX(C$7:C$3000,6+($AE41-1)*29,1)</f>
        <v>0</v>
      </c>
      <c r="AB41" s="275">
        <f>INDEX(D$7:D$3000,6+($AE41-1)*29,1)</f>
        <v>0</v>
      </c>
      <c r="AC41" s="275">
        <f>INDEX(E$7:E$3000,6+($AE41-1)*29,1)</f>
        <v>0</v>
      </c>
      <c r="AD41" s="276" t="str">
        <f>INDEX(S$7:S$3000,6+($AE41-1)*29,1)</f>
        <v/>
      </c>
      <c r="AE41" s="171">
        <f t="shared" si="1"/>
        <v>10</v>
      </c>
    </row>
    <row r="42" spans="2:31" ht="24" customHeight="1" x14ac:dyDescent="0.15">
      <c r="B42" s="881"/>
      <c r="C42" s="884"/>
      <c r="D42" s="884"/>
      <c r="E42" s="884"/>
      <c r="F42" s="296"/>
      <c r="G42" s="897"/>
      <c r="H42" s="898"/>
      <c r="I42" s="296"/>
      <c r="J42" s="297"/>
      <c r="K42" s="299"/>
      <c r="L42" s="284" t="s">
        <v>220</v>
      </c>
      <c r="M42" s="302"/>
      <c r="N42" s="285" t="s">
        <v>225</v>
      </c>
      <c r="O42" s="299"/>
      <c r="P42" s="284" t="s">
        <v>220</v>
      </c>
      <c r="Q42" s="302"/>
      <c r="R42" s="285" t="s">
        <v>225</v>
      </c>
      <c r="S42" s="891"/>
      <c r="T42" s="892"/>
      <c r="U42" s="893"/>
      <c r="Z42" s="274">
        <f t="shared" si="0"/>
        <v>0</v>
      </c>
      <c r="AA42" s="275">
        <f>INDEX(C$7:C$3000,11+($AE42-1)*29,1)</f>
        <v>0</v>
      </c>
      <c r="AB42" s="275">
        <f>INDEX(D$7:D$3000,11+($AE42-1)*29,1)</f>
        <v>0</v>
      </c>
      <c r="AC42" s="275">
        <f>INDEX(E$7:E$3000,11+($AE42-1)*29,1)</f>
        <v>0</v>
      </c>
      <c r="AD42" s="276" t="str">
        <f>INDEX(S$7:S$3000,11+($AE42-1)*29,1)</f>
        <v/>
      </c>
      <c r="AE42" s="171">
        <f t="shared" si="1"/>
        <v>10</v>
      </c>
    </row>
    <row r="43" spans="2:31" ht="24" customHeight="1" thickBot="1" x14ac:dyDescent="0.2">
      <c r="B43" s="881"/>
      <c r="C43" s="884"/>
      <c r="D43" s="884"/>
      <c r="E43" s="884"/>
      <c r="F43" s="296"/>
      <c r="G43" s="897"/>
      <c r="H43" s="898"/>
      <c r="I43" s="296"/>
      <c r="J43" s="297"/>
      <c r="K43" s="299"/>
      <c r="L43" s="284" t="s">
        <v>220</v>
      </c>
      <c r="M43" s="302"/>
      <c r="N43" s="285" t="s">
        <v>225</v>
      </c>
      <c r="O43" s="299"/>
      <c r="P43" s="284" t="s">
        <v>220</v>
      </c>
      <c r="Q43" s="302"/>
      <c r="R43" s="285" t="s">
        <v>225</v>
      </c>
      <c r="S43" s="891"/>
      <c r="T43" s="892"/>
      <c r="U43" s="893"/>
      <c r="Z43" s="281">
        <f t="shared" si="0"/>
        <v>0</v>
      </c>
      <c r="AA43" s="282">
        <f>INDEX(C$7:C$3000,16+($AE43-1)*29,1)</f>
        <v>0</v>
      </c>
      <c r="AB43" s="282">
        <f>INDEX(D$7:D$3000,16+($AE43-1)*29,1)</f>
        <v>0</v>
      </c>
      <c r="AC43" s="282">
        <f>INDEX(E$7:E$3000,16+($AE43-1)*29,1)</f>
        <v>0</v>
      </c>
      <c r="AD43" s="283" t="str">
        <f>INDEX(S$7:S$3000,16+($AE43-1)*29,1)</f>
        <v/>
      </c>
      <c r="AE43" s="171">
        <f t="shared" si="1"/>
        <v>10</v>
      </c>
    </row>
    <row r="44" spans="2:31" ht="24" customHeight="1" x14ac:dyDescent="0.15">
      <c r="B44" s="881"/>
      <c r="C44" s="884"/>
      <c r="D44" s="884"/>
      <c r="E44" s="884"/>
      <c r="F44" s="296"/>
      <c r="G44" s="897"/>
      <c r="H44" s="898"/>
      <c r="I44" s="296"/>
      <c r="J44" s="297"/>
      <c r="K44" s="299"/>
      <c r="L44" s="284" t="s">
        <v>220</v>
      </c>
      <c r="M44" s="302"/>
      <c r="N44" s="285" t="s">
        <v>225</v>
      </c>
      <c r="O44" s="299"/>
      <c r="P44" s="284" t="s">
        <v>220</v>
      </c>
      <c r="Q44" s="302"/>
      <c r="R44" s="285" t="s">
        <v>225</v>
      </c>
      <c r="S44" s="891"/>
      <c r="T44" s="892"/>
      <c r="U44" s="893"/>
      <c r="Z44" s="270">
        <f t="shared" si="0"/>
        <v>0</v>
      </c>
      <c r="AA44" s="271">
        <f>INDEX(C$7:C$3000,1+($AE44-1)*29,1)</f>
        <v>0</v>
      </c>
      <c r="AB44" s="271">
        <f>INDEX(D$7:D$3000,1+($AE44-1)*29,1)</f>
        <v>0</v>
      </c>
      <c r="AC44" s="271">
        <f>INDEX(E$7:E$3000,1+($AE44-1)*29,1)</f>
        <v>0</v>
      </c>
      <c r="AD44" s="272" t="str">
        <f>INDEX(S$7:S$3000,1+($AE44-1)*29,1)</f>
        <v/>
      </c>
      <c r="AE44" s="171">
        <v>11</v>
      </c>
    </row>
    <row r="45" spans="2:31" ht="24" customHeight="1" thickBot="1" x14ac:dyDescent="0.2">
      <c r="B45" s="882"/>
      <c r="C45" s="885"/>
      <c r="D45" s="885"/>
      <c r="E45" s="885"/>
      <c r="F45" s="286" t="s">
        <v>232</v>
      </c>
      <c r="G45" s="5"/>
      <c r="H45" s="899" t="s">
        <v>239</v>
      </c>
      <c r="I45" s="900"/>
      <c r="J45" s="300"/>
      <c r="K45" s="901"/>
      <c r="L45" s="902"/>
      <c r="M45" s="902"/>
      <c r="N45" s="902"/>
      <c r="O45" s="902"/>
      <c r="P45" s="902"/>
      <c r="Q45" s="902"/>
      <c r="R45" s="903"/>
      <c r="S45" s="894"/>
      <c r="T45" s="895"/>
      <c r="U45" s="896"/>
      <c r="Z45" s="274">
        <f t="shared" si="0"/>
        <v>0</v>
      </c>
      <c r="AA45" s="275">
        <f>INDEX(C$7:C$3000,6+($AE45-1)*29,1)</f>
        <v>0</v>
      </c>
      <c r="AB45" s="275">
        <f>INDEX(D$7:D$3000,6+($AE45-1)*29,1)</f>
        <v>0</v>
      </c>
      <c r="AC45" s="275">
        <f>INDEX(E$7:E$3000,6+($AE45-1)*29,1)</f>
        <v>0</v>
      </c>
      <c r="AD45" s="276" t="str">
        <f>INDEX(S$7:S$3000,6+($AE45-1)*29,1)</f>
        <v/>
      </c>
      <c r="AE45" s="171">
        <f t="shared" si="1"/>
        <v>11</v>
      </c>
    </row>
    <row r="46" spans="2:31" ht="24" customHeight="1" x14ac:dyDescent="0.15">
      <c r="B46" s="880">
        <v>3</v>
      </c>
      <c r="C46" s="883"/>
      <c r="D46" s="883"/>
      <c r="E46" s="883"/>
      <c r="F46" s="294"/>
      <c r="G46" s="886"/>
      <c r="H46" s="887"/>
      <c r="I46" s="294"/>
      <c r="J46" s="295"/>
      <c r="K46" s="298"/>
      <c r="L46" s="279" t="s">
        <v>220</v>
      </c>
      <c r="M46" s="301"/>
      <c r="N46" s="280" t="s">
        <v>225</v>
      </c>
      <c r="O46" s="298"/>
      <c r="P46" s="279" t="s">
        <v>220</v>
      </c>
      <c r="Q46" s="301"/>
      <c r="R46" s="280" t="s">
        <v>225</v>
      </c>
      <c r="S46" s="888" t="str">
        <f t="shared" ref="S46" si="6">IF(COUNT(J46:J50)=0,"",SUM(J46:J50))</f>
        <v/>
      </c>
      <c r="T46" s="889"/>
      <c r="U46" s="890"/>
      <c r="Z46" s="274">
        <f t="shared" si="0"/>
        <v>0</v>
      </c>
      <c r="AA46" s="275">
        <f>INDEX(C$7:C$3000,11+($AE46-1)*29,1)</f>
        <v>0</v>
      </c>
      <c r="AB46" s="275">
        <f>INDEX(D$7:D$3000,11+($AE46-1)*29,1)</f>
        <v>0</v>
      </c>
      <c r="AC46" s="275">
        <f>INDEX(E$7:E$3000,11+($AE46-1)*29,1)</f>
        <v>0</v>
      </c>
      <c r="AD46" s="276" t="str">
        <f>INDEX(S$7:S$3000,11+($AE46-1)*29,1)</f>
        <v/>
      </c>
      <c r="AE46" s="171">
        <f t="shared" si="1"/>
        <v>11</v>
      </c>
    </row>
    <row r="47" spans="2:31" ht="24" customHeight="1" thickBot="1" x14ac:dyDescent="0.2">
      <c r="B47" s="881"/>
      <c r="C47" s="884"/>
      <c r="D47" s="884"/>
      <c r="E47" s="884"/>
      <c r="F47" s="296"/>
      <c r="G47" s="897"/>
      <c r="H47" s="898"/>
      <c r="I47" s="296"/>
      <c r="J47" s="297"/>
      <c r="K47" s="299"/>
      <c r="L47" s="284" t="s">
        <v>220</v>
      </c>
      <c r="M47" s="302"/>
      <c r="N47" s="285" t="s">
        <v>225</v>
      </c>
      <c r="O47" s="299"/>
      <c r="P47" s="284" t="s">
        <v>220</v>
      </c>
      <c r="Q47" s="302"/>
      <c r="R47" s="285" t="s">
        <v>225</v>
      </c>
      <c r="S47" s="891"/>
      <c r="T47" s="892"/>
      <c r="U47" s="893"/>
      <c r="Z47" s="281">
        <f t="shared" si="0"/>
        <v>0</v>
      </c>
      <c r="AA47" s="282">
        <f>INDEX(C$7:C$3000,16+($AE47-1)*29,1)</f>
        <v>0</v>
      </c>
      <c r="AB47" s="282">
        <f>INDEX(D$7:D$3000,16+($AE47-1)*29,1)</f>
        <v>0</v>
      </c>
      <c r="AC47" s="282">
        <f>INDEX(E$7:E$3000,16+($AE47-1)*29,1)</f>
        <v>0</v>
      </c>
      <c r="AD47" s="283" t="str">
        <f>INDEX(S$7:S$3000,16+($AE47-1)*29,1)</f>
        <v/>
      </c>
      <c r="AE47" s="171">
        <f t="shared" si="1"/>
        <v>11</v>
      </c>
    </row>
    <row r="48" spans="2:31" ht="24" customHeight="1" x14ac:dyDescent="0.15">
      <c r="B48" s="881"/>
      <c r="C48" s="884"/>
      <c r="D48" s="884"/>
      <c r="E48" s="884"/>
      <c r="F48" s="296"/>
      <c r="G48" s="897"/>
      <c r="H48" s="898"/>
      <c r="I48" s="296"/>
      <c r="J48" s="297"/>
      <c r="K48" s="299"/>
      <c r="L48" s="284" t="s">
        <v>220</v>
      </c>
      <c r="M48" s="302"/>
      <c r="N48" s="285" t="s">
        <v>225</v>
      </c>
      <c r="O48" s="299"/>
      <c r="P48" s="284" t="s">
        <v>220</v>
      </c>
      <c r="Q48" s="302"/>
      <c r="R48" s="285" t="s">
        <v>225</v>
      </c>
      <c r="S48" s="891"/>
      <c r="T48" s="892"/>
      <c r="U48" s="893"/>
      <c r="Z48" s="270">
        <f t="shared" si="0"/>
        <v>0</v>
      </c>
      <c r="AA48" s="271">
        <f>INDEX(C$7:C$3000,1+($AE48-1)*29,1)</f>
        <v>0</v>
      </c>
      <c r="AB48" s="271">
        <f>INDEX(D$7:D$3000,1+($AE48-1)*29,1)</f>
        <v>0</v>
      </c>
      <c r="AC48" s="271">
        <f>INDEX(E$7:E$3000,1+($AE48-1)*29,1)</f>
        <v>0</v>
      </c>
      <c r="AD48" s="272" t="str">
        <f>INDEX(S$7:S$3000,1+($AE48-1)*29,1)</f>
        <v/>
      </c>
      <c r="AE48" s="171">
        <v>12</v>
      </c>
    </row>
    <row r="49" spans="1:31" ht="24" customHeight="1" x14ac:dyDescent="0.15">
      <c r="B49" s="881"/>
      <c r="C49" s="884"/>
      <c r="D49" s="884"/>
      <c r="E49" s="884"/>
      <c r="F49" s="296"/>
      <c r="G49" s="897"/>
      <c r="H49" s="898"/>
      <c r="I49" s="296"/>
      <c r="J49" s="297"/>
      <c r="K49" s="299"/>
      <c r="L49" s="284" t="s">
        <v>220</v>
      </c>
      <c r="M49" s="302"/>
      <c r="N49" s="285" t="s">
        <v>225</v>
      </c>
      <c r="O49" s="299"/>
      <c r="P49" s="284" t="s">
        <v>220</v>
      </c>
      <c r="Q49" s="302"/>
      <c r="R49" s="285" t="s">
        <v>225</v>
      </c>
      <c r="S49" s="891"/>
      <c r="T49" s="892"/>
      <c r="U49" s="893"/>
      <c r="Z49" s="274">
        <f t="shared" si="0"/>
        <v>0</v>
      </c>
      <c r="AA49" s="275">
        <f>INDEX(C$7:C$3000,6+($AE49-1)*29,1)</f>
        <v>0</v>
      </c>
      <c r="AB49" s="275">
        <f>INDEX(D$7:D$3000,6+($AE49-1)*29,1)</f>
        <v>0</v>
      </c>
      <c r="AC49" s="275">
        <f>INDEX(E$7:E$3000,6+($AE49-1)*29,1)</f>
        <v>0</v>
      </c>
      <c r="AD49" s="276" t="str">
        <f>INDEX(S$7:S$3000,6+($AE49-1)*29,1)</f>
        <v/>
      </c>
      <c r="AE49" s="171">
        <f t="shared" si="1"/>
        <v>12</v>
      </c>
    </row>
    <row r="50" spans="1:31" ht="24" customHeight="1" thickBot="1" x14ac:dyDescent="0.2">
      <c r="B50" s="882"/>
      <c r="C50" s="885"/>
      <c r="D50" s="885"/>
      <c r="E50" s="885"/>
      <c r="F50" s="286" t="s">
        <v>232</v>
      </c>
      <c r="G50" s="5"/>
      <c r="H50" s="899" t="s">
        <v>239</v>
      </c>
      <c r="I50" s="900"/>
      <c r="J50" s="300"/>
      <c r="K50" s="901"/>
      <c r="L50" s="902"/>
      <c r="M50" s="902"/>
      <c r="N50" s="902"/>
      <c r="O50" s="902"/>
      <c r="P50" s="902"/>
      <c r="Q50" s="902"/>
      <c r="R50" s="903"/>
      <c r="S50" s="894"/>
      <c r="T50" s="895"/>
      <c r="U50" s="896"/>
      <c r="Z50" s="274">
        <f t="shared" si="0"/>
        <v>0</v>
      </c>
      <c r="AA50" s="275">
        <f>INDEX(C$7:C$3000,11+($AE50-1)*29,1)</f>
        <v>0</v>
      </c>
      <c r="AB50" s="275">
        <f>INDEX(D$7:D$3000,11+($AE50-1)*29,1)</f>
        <v>0</v>
      </c>
      <c r="AC50" s="275">
        <f>INDEX(E$7:E$3000,11+($AE50-1)*29,1)</f>
        <v>0</v>
      </c>
      <c r="AD50" s="276" t="str">
        <f>INDEX(S$7:S$3000,11+($AE50-1)*29,1)</f>
        <v/>
      </c>
      <c r="AE50" s="171">
        <f t="shared" si="1"/>
        <v>12</v>
      </c>
    </row>
    <row r="51" spans="1:31" ht="24" customHeight="1" thickBot="1" x14ac:dyDescent="0.2">
      <c r="B51" s="880">
        <v>4</v>
      </c>
      <c r="C51" s="883"/>
      <c r="D51" s="883"/>
      <c r="E51" s="883"/>
      <c r="F51" s="294"/>
      <c r="G51" s="886"/>
      <c r="H51" s="887"/>
      <c r="I51" s="294"/>
      <c r="J51" s="295"/>
      <c r="K51" s="298"/>
      <c r="L51" s="279" t="s">
        <v>220</v>
      </c>
      <c r="M51" s="301"/>
      <c r="N51" s="280" t="s">
        <v>225</v>
      </c>
      <c r="O51" s="298"/>
      <c r="P51" s="279" t="s">
        <v>220</v>
      </c>
      <c r="Q51" s="301"/>
      <c r="R51" s="280" t="s">
        <v>225</v>
      </c>
      <c r="S51" s="888" t="str">
        <f t="shared" ref="S51" si="7">IF(COUNT(J51:J55)=0,"",SUM(J51:J55))</f>
        <v/>
      </c>
      <c r="T51" s="889"/>
      <c r="U51" s="890"/>
      <c r="Z51" s="281">
        <f t="shared" si="0"/>
        <v>0</v>
      </c>
      <c r="AA51" s="282">
        <f>INDEX(C$7:C$3000,16+($AE51-1)*29,1)</f>
        <v>0</v>
      </c>
      <c r="AB51" s="282">
        <f>INDEX(D$7:D$3000,16+($AE51-1)*29,1)</f>
        <v>0</v>
      </c>
      <c r="AC51" s="282">
        <f>INDEX(E$7:E$3000,16+($AE51-1)*29,1)</f>
        <v>0</v>
      </c>
      <c r="AD51" s="283" t="str">
        <f>INDEX(S$7:S$3000,16+($AE51-1)*29,1)</f>
        <v/>
      </c>
      <c r="AE51" s="171">
        <f t="shared" si="1"/>
        <v>12</v>
      </c>
    </row>
    <row r="52" spans="1:31" ht="24" customHeight="1" x14ac:dyDescent="0.15">
      <c r="B52" s="881"/>
      <c r="C52" s="884"/>
      <c r="D52" s="884"/>
      <c r="E52" s="884"/>
      <c r="F52" s="296"/>
      <c r="G52" s="897"/>
      <c r="H52" s="898"/>
      <c r="I52" s="296"/>
      <c r="J52" s="297"/>
      <c r="K52" s="299"/>
      <c r="L52" s="284" t="s">
        <v>220</v>
      </c>
      <c r="M52" s="302"/>
      <c r="N52" s="285" t="s">
        <v>225</v>
      </c>
      <c r="O52" s="299"/>
      <c r="P52" s="284" t="s">
        <v>220</v>
      </c>
      <c r="Q52" s="302"/>
      <c r="R52" s="285" t="s">
        <v>225</v>
      </c>
      <c r="S52" s="891"/>
      <c r="T52" s="892"/>
      <c r="U52" s="893"/>
      <c r="Z52" s="270">
        <f t="shared" si="0"/>
        <v>0</v>
      </c>
      <c r="AA52" s="271">
        <f>INDEX(C$7:C$3000,1+($AE52-1)*29,1)</f>
        <v>0</v>
      </c>
      <c r="AB52" s="271">
        <f>INDEX(D$7:D$3000,1+($AE52-1)*29,1)</f>
        <v>0</v>
      </c>
      <c r="AC52" s="271">
        <f>INDEX(E$7:E$3000,1+($AE52-1)*29,1)</f>
        <v>0</v>
      </c>
      <c r="AD52" s="272" t="str">
        <f>INDEX(S$7:S$3000,1+($AE52-1)*29,1)</f>
        <v/>
      </c>
      <c r="AE52" s="171">
        <v>13</v>
      </c>
    </row>
    <row r="53" spans="1:31" ht="24" customHeight="1" x14ac:dyDescent="0.15">
      <c r="B53" s="881"/>
      <c r="C53" s="884"/>
      <c r="D53" s="884"/>
      <c r="E53" s="884"/>
      <c r="F53" s="296"/>
      <c r="G53" s="897"/>
      <c r="H53" s="898"/>
      <c r="I53" s="296"/>
      <c r="J53" s="297"/>
      <c r="K53" s="299"/>
      <c r="L53" s="284" t="s">
        <v>220</v>
      </c>
      <c r="M53" s="302"/>
      <c r="N53" s="285" t="s">
        <v>225</v>
      </c>
      <c r="O53" s="299"/>
      <c r="P53" s="284" t="s">
        <v>220</v>
      </c>
      <c r="Q53" s="302"/>
      <c r="R53" s="285" t="s">
        <v>225</v>
      </c>
      <c r="S53" s="891"/>
      <c r="T53" s="892"/>
      <c r="U53" s="893"/>
      <c r="Z53" s="274">
        <f t="shared" si="0"/>
        <v>0</v>
      </c>
      <c r="AA53" s="275">
        <f>INDEX(C$7:C$3000,6+($AE53-1)*29,1)</f>
        <v>0</v>
      </c>
      <c r="AB53" s="275">
        <f>INDEX(D$7:D$3000,6+($AE53-1)*29,1)</f>
        <v>0</v>
      </c>
      <c r="AC53" s="275">
        <f>INDEX(E$7:E$3000,6+($AE53-1)*29,1)</f>
        <v>0</v>
      </c>
      <c r="AD53" s="276" t="str">
        <f>INDEX(S$7:S$3000,6+($AE53-1)*29,1)</f>
        <v/>
      </c>
      <c r="AE53" s="171">
        <f t="shared" si="1"/>
        <v>13</v>
      </c>
    </row>
    <row r="54" spans="1:31" ht="24" customHeight="1" x14ac:dyDescent="0.15">
      <c r="B54" s="881"/>
      <c r="C54" s="884"/>
      <c r="D54" s="884"/>
      <c r="E54" s="884"/>
      <c r="F54" s="296"/>
      <c r="G54" s="897"/>
      <c r="H54" s="898"/>
      <c r="I54" s="296"/>
      <c r="J54" s="297"/>
      <c r="K54" s="299"/>
      <c r="L54" s="284" t="s">
        <v>220</v>
      </c>
      <c r="M54" s="302"/>
      <c r="N54" s="285" t="s">
        <v>225</v>
      </c>
      <c r="O54" s="299"/>
      <c r="P54" s="284" t="s">
        <v>220</v>
      </c>
      <c r="Q54" s="302"/>
      <c r="R54" s="285" t="s">
        <v>225</v>
      </c>
      <c r="S54" s="891"/>
      <c r="T54" s="892"/>
      <c r="U54" s="893"/>
      <c r="Z54" s="274">
        <f t="shared" si="0"/>
        <v>0</v>
      </c>
      <c r="AA54" s="275">
        <f>INDEX(C$7:C$3000,11+($AE54-1)*29,1)</f>
        <v>0</v>
      </c>
      <c r="AB54" s="275">
        <f>INDEX(D$7:D$3000,11+($AE54-1)*29,1)</f>
        <v>0</v>
      </c>
      <c r="AC54" s="275">
        <f>INDEX(E$7:E$3000,11+($AE54-1)*29,1)</f>
        <v>0</v>
      </c>
      <c r="AD54" s="276" t="str">
        <f>INDEX(S$7:S$3000,11+($AE54-1)*29,1)</f>
        <v/>
      </c>
      <c r="AE54" s="171">
        <f t="shared" si="1"/>
        <v>13</v>
      </c>
    </row>
    <row r="55" spans="1:31" ht="24" customHeight="1" thickBot="1" x14ac:dyDescent="0.2">
      <c r="B55" s="882"/>
      <c r="C55" s="885"/>
      <c r="D55" s="885"/>
      <c r="E55" s="885"/>
      <c r="F55" s="286" t="s">
        <v>232</v>
      </c>
      <c r="G55" s="5"/>
      <c r="H55" s="899" t="s">
        <v>239</v>
      </c>
      <c r="I55" s="900"/>
      <c r="J55" s="300"/>
      <c r="K55" s="901"/>
      <c r="L55" s="902"/>
      <c r="M55" s="902"/>
      <c r="N55" s="902"/>
      <c r="O55" s="902"/>
      <c r="P55" s="902"/>
      <c r="Q55" s="902"/>
      <c r="R55" s="903"/>
      <c r="S55" s="894"/>
      <c r="T55" s="895"/>
      <c r="U55" s="896"/>
      <c r="Z55" s="281">
        <f t="shared" si="0"/>
        <v>0</v>
      </c>
      <c r="AA55" s="282">
        <f>INDEX(C$7:C$3000,16+($AE55-1)*29,1)</f>
        <v>0</v>
      </c>
      <c r="AB55" s="282">
        <f>INDEX(D$7:D$3000,16+($AE55-1)*29,1)</f>
        <v>0</v>
      </c>
      <c r="AC55" s="282">
        <f>INDEX(E$7:E$3000,16+($AE55-1)*29,1)</f>
        <v>0</v>
      </c>
      <c r="AD55" s="283" t="str">
        <f>INDEX(S$7:S$3000,16+($AE55-1)*29,1)</f>
        <v/>
      </c>
      <c r="AE55" s="171">
        <f t="shared" si="1"/>
        <v>13</v>
      </c>
    </row>
    <row r="56" spans="1:31" ht="19.5" customHeight="1" thickBot="1" x14ac:dyDescent="0.2">
      <c r="B56" s="287" t="s">
        <v>112</v>
      </c>
      <c r="C56" s="172"/>
      <c r="D56" s="288"/>
      <c r="E56" s="288"/>
      <c r="F56" s="289"/>
      <c r="G56" s="288"/>
      <c r="H56" s="288"/>
      <c r="O56" s="917" t="s">
        <v>496</v>
      </c>
      <c r="P56" s="918"/>
      <c r="Q56" s="918"/>
      <c r="R56" s="918"/>
      <c r="S56" s="919" t="str">
        <f>IF(COUNT(S36:U55)=0,"",SUMIFS(S36:S55,E36:E55,"&lt;&gt;"&amp;""))</f>
        <v/>
      </c>
      <c r="T56" s="920"/>
      <c r="U56" s="921"/>
      <c r="Z56" s="270">
        <f t="shared" si="0"/>
        <v>0</v>
      </c>
      <c r="AA56" s="271">
        <f>INDEX(C$7:C$3000,1+($AE56-1)*29,1)</f>
        <v>0</v>
      </c>
      <c r="AB56" s="271">
        <f>INDEX(D$7:D$3000,1+($AE56-1)*29,1)</f>
        <v>0</v>
      </c>
      <c r="AC56" s="271">
        <f>INDEX(E$7:E$3000,1+($AE56-1)*29,1)</f>
        <v>0</v>
      </c>
      <c r="AD56" s="272" t="str">
        <f>INDEX(S$7:S$3000,1+($AE56-1)*29,1)</f>
        <v/>
      </c>
      <c r="AE56" s="171">
        <v>14</v>
      </c>
    </row>
    <row r="57" spans="1:31" ht="19.5" customHeight="1" thickBot="1" x14ac:dyDescent="0.2">
      <c r="B57" s="486" t="s">
        <v>242</v>
      </c>
      <c r="C57" s="172"/>
      <c r="D57" s="171"/>
      <c r="E57" s="290"/>
      <c r="F57" s="485"/>
      <c r="G57" s="485"/>
      <c r="H57" s="485"/>
      <c r="O57" s="922" t="s">
        <v>497</v>
      </c>
      <c r="P57" s="923"/>
      <c r="Q57" s="923"/>
      <c r="R57" s="924"/>
      <c r="S57" s="919" t="str">
        <f>IF(COUNT(S36:U55)=0,"",SUMIF(E36:E55,"元請",S36:U55))</f>
        <v/>
      </c>
      <c r="T57" s="920"/>
      <c r="U57" s="921"/>
      <c r="Z57" s="274">
        <f t="shared" si="0"/>
        <v>0</v>
      </c>
      <c r="AA57" s="275">
        <f>INDEX(C$7:C$3000,6+($AE57-1)*29,1)</f>
        <v>0</v>
      </c>
      <c r="AB57" s="275">
        <f>INDEX(D$7:D$3000,6+($AE57-1)*29,1)</f>
        <v>0</v>
      </c>
      <c r="AC57" s="275">
        <f>INDEX(E$7:E$3000,6+($AE57-1)*29,1)</f>
        <v>0</v>
      </c>
      <c r="AD57" s="276" t="str">
        <f>INDEX(S$7:S$3000,6+($AE57-1)*29,1)</f>
        <v/>
      </c>
      <c r="AE57" s="171">
        <f t="shared" si="1"/>
        <v>14</v>
      </c>
    </row>
    <row r="58" spans="1:31" ht="19.5" customHeight="1" x14ac:dyDescent="0.15">
      <c r="B58" s="287" t="s">
        <v>240</v>
      </c>
      <c r="C58" s="172"/>
      <c r="D58" s="171"/>
      <c r="E58" s="172"/>
      <c r="F58" s="172"/>
      <c r="G58" s="485"/>
      <c r="H58" s="485"/>
      <c r="Z58" s="274">
        <f t="shared" si="0"/>
        <v>0</v>
      </c>
      <c r="AA58" s="275">
        <f>INDEX(C$7:C$3000,11+($AE58-1)*29,1)</f>
        <v>0</v>
      </c>
      <c r="AB58" s="275">
        <f>INDEX(D$7:D$3000,11+($AE58-1)*29,1)</f>
        <v>0</v>
      </c>
      <c r="AC58" s="275">
        <f>INDEX(E$7:E$3000,11+($AE58-1)*29,1)</f>
        <v>0</v>
      </c>
      <c r="AD58" s="276" t="str">
        <f>INDEX(S$7:S$3000,11+($AE58-1)*29,1)</f>
        <v/>
      </c>
      <c r="AE58" s="171">
        <f t="shared" si="1"/>
        <v>14</v>
      </c>
    </row>
    <row r="59" spans="1:31" ht="19.5" customHeight="1" thickBot="1" x14ac:dyDescent="0.2">
      <c r="B59" s="485"/>
      <c r="C59" s="172"/>
      <c r="D59" s="171"/>
      <c r="E59" s="290"/>
      <c r="F59" s="485"/>
      <c r="G59" s="485"/>
      <c r="H59" s="485"/>
      <c r="Z59" s="281">
        <f t="shared" si="0"/>
        <v>0</v>
      </c>
      <c r="AA59" s="282">
        <f>INDEX(C$7:C$3000,16+($AE59-1)*29,1)</f>
        <v>0</v>
      </c>
      <c r="AB59" s="282">
        <f>INDEX(D$7:D$3000,16+($AE59-1)*29,1)</f>
        <v>0</v>
      </c>
      <c r="AC59" s="282">
        <f>INDEX(E$7:E$3000,16+($AE59-1)*29,1)</f>
        <v>0</v>
      </c>
      <c r="AD59" s="283" t="str">
        <f>INDEX(S$7:S$3000,16+($AE59-1)*29,1)</f>
        <v/>
      </c>
      <c r="AE59" s="171">
        <f t="shared" si="1"/>
        <v>14</v>
      </c>
    </row>
    <row r="60" spans="1:31" s="172" customFormat="1" ht="20.25" customHeight="1" x14ac:dyDescent="0.15">
      <c r="A60" s="171"/>
      <c r="B60" s="171"/>
      <c r="C60" s="172" t="s">
        <v>104</v>
      </c>
      <c r="G60" s="262"/>
      <c r="H60" s="262"/>
      <c r="I60" s="171"/>
      <c r="J60" s="171"/>
      <c r="K60" s="171"/>
      <c r="L60" s="171"/>
      <c r="M60" s="171"/>
      <c r="N60" s="171"/>
      <c r="O60" s="171"/>
      <c r="P60" s="171"/>
      <c r="Q60" s="171"/>
      <c r="R60" s="171"/>
      <c r="S60" s="171"/>
      <c r="T60" s="196" t="s">
        <v>241</v>
      </c>
      <c r="U60" s="263" t="str">
        <f>IF(COUNT(S36:U55)=0,"",U31+1)</f>
        <v/>
      </c>
      <c r="W60" s="171"/>
      <c r="X60" s="171"/>
      <c r="Y60" s="171"/>
      <c r="Z60" s="270">
        <f t="shared" si="0"/>
        <v>0</v>
      </c>
      <c r="AA60" s="271">
        <f>INDEX(C$7:C$3000,1+($AE60-1)*29,1)</f>
        <v>0</v>
      </c>
      <c r="AB60" s="271">
        <f>INDEX(D$7:D$3000,1+($AE60-1)*29,1)</f>
        <v>0</v>
      </c>
      <c r="AC60" s="271">
        <f>INDEX(E$7:E$3000,1+($AE60-1)*29,1)</f>
        <v>0</v>
      </c>
      <c r="AD60" s="272" t="str">
        <f>INDEX(S$7:S$3000,1+($AE60-1)*29,1)</f>
        <v/>
      </c>
      <c r="AE60" s="171">
        <v>15</v>
      </c>
    </row>
    <row r="61" spans="1:31" s="172" customFormat="1" ht="27.75" x14ac:dyDescent="0.15">
      <c r="A61" s="171"/>
      <c r="B61" s="904" t="s">
        <v>105</v>
      </c>
      <c r="C61" s="904"/>
      <c r="D61" s="904"/>
      <c r="E61" s="904"/>
      <c r="F61" s="904"/>
      <c r="G61" s="904"/>
      <c r="H61" s="904"/>
      <c r="I61" s="904"/>
      <c r="J61" s="905" t="s">
        <v>243</v>
      </c>
      <c r="K61" s="905"/>
      <c r="L61" s="905"/>
      <c r="M61" s="905"/>
      <c r="N61" s="905"/>
      <c r="O61" s="905"/>
      <c r="P61" s="905"/>
      <c r="Q61" s="905"/>
      <c r="R61" s="905"/>
      <c r="S61" s="905"/>
      <c r="T61" s="905"/>
      <c r="U61" s="905"/>
      <c r="W61" s="171"/>
      <c r="X61" s="171"/>
      <c r="Y61" s="171"/>
      <c r="Z61" s="274">
        <f t="shared" si="0"/>
        <v>0</v>
      </c>
      <c r="AA61" s="275">
        <f>INDEX(C$7:C$3000,6+($AE61-1)*29,1)</f>
        <v>0</v>
      </c>
      <c r="AB61" s="275">
        <f>INDEX(D$7:D$3000,6+($AE61-1)*29,1)</f>
        <v>0</v>
      </c>
      <c r="AC61" s="275">
        <f>INDEX(E$7:E$3000,6+($AE61-1)*29,1)</f>
        <v>0</v>
      </c>
      <c r="AD61" s="276" t="str">
        <f>INDEX(S$7:S$3000,6+($AE61-1)*29,1)</f>
        <v/>
      </c>
      <c r="AE61" s="171">
        <f t="shared" si="1"/>
        <v>15</v>
      </c>
    </row>
    <row r="62" spans="1:31" ht="21.75" thickBot="1" x14ac:dyDescent="0.2">
      <c r="D62" s="265" t="s">
        <v>228</v>
      </c>
      <c r="E62" s="906"/>
      <c r="F62" s="906"/>
      <c r="G62" s="266" t="s">
        <v>229</v>
      </c>
      <c r="H62" s="267"/>
      <c r="L62" s="268" t="s">
        <v>231</v>
      </c>
      <c r="M62" s="483" t="str">
        <f>$M$4</f>
        <v/>
      </c>
      <c r="N62" s="269" t="s">
        <v>220</v>
      </c>
      <c r="O62" s="483" t="str">
        <f>$O$4</f>
        <v/>
      </c>
      <c r="P62" s="269" t="s">
        <v>225</v>
      </c>
      <c r="Q62" s="269" t="s">
        <v>205</v>
      </c>
      <c r="R62" s="483" t="str">
        <f>$R$4</f>
        <v/>
      </c>
      <c r="S62" s="269" t="s">
        <v>220</v>
      </c>
      <c r="T62" s="483" t="str">
        <f>$T$4</f>
        <v/>
      </c>
      <c r="U62" s="269" t="s">
        <v>230</v>
      </c>
      <c r="Z62" s="274">
        <f t="shared" si="0"/>
        <v>0</v>
      </c>
      <c r="AA62" s="275">
        <f>INDEX(C$7:C$3000,11+($AE62-1)*29,1)</f>
        <v>0</v>
      </c>
      <c r="AB62" s="275">
        <f>INDEX(D$7:D$3000,11+($AE62-1)*29,1)</f>
        <v>0</v>
      </c>
      <c r="AC62" s="275">
        <f>INDEX(E$7:E$3000,11+($AE62-1)*29,1)</f>
        <v>0</v>
      </c>
      <c r="AD62" s="276" t="str">
        <f>INDEX(S$7:S$3000,11+($AE62-1)*29,1)</f>
        <v/>
      </c>
      <c r="AE62" s="171">
        <f t="shared" si="1"/>
        <v>15</v>
      </c>
    </row>
    <row r="63" spans="1:31" ht="18" customHeight="1" thickBot="1" x14ac:dyDescent="0.2">
      <c r="B63" s="880" t="s">
        <v>227</v>
      </c>
      <c r="C63" s="907" t="s">
        <v>224</v>
      </c>
      <c r="D63" s="273" t="s">
        <v>237</v>
      </c>
      <c r="E63" s="273" t="s">
        <v>222</v>
      </c>
      <c r="F63" s="909" t="s">
        <v>106</v>
      </c>
      <c r="G63" s="840" t="s">
        <v>107</v>
      </c>
      <c r="H63" s="841"/>
      <c r="I63" s="181" t="s">
        <v>108</v>
      </c>
      <c r="J63" s="181" t="s">
        <v>235</v>
      </c>
      <c r="K63" s="840" t="s">
        <v>109</v>
      </c>
      <c r="L63" s="913"/>
      <c r="M63" s="913"/>
      <c r="N63" s="841"/>
      <c r="O63" s="840" t="s">
        <v>226</v>
      </c>
      <c r="P63" s="913"/>
      <c r="Q63" s="913"/>
      <c r="R63" s="841"/>
      <c r="S63" s="840" t="s">
        <v>233</v>
      </c>
      <c r="T63" s="913"/>
      <c r="U63" s="914"/>
      <c r="Z63" s="281">
        <f t="shared" si="0"/>
        <v>0</v>
      </c>
      <c r="AA63" s="282">
        <f>INDEX(C$7:C$3000,16+($AE63-1)*29,1)</f>
        <v>0</v>
      </c>
      <c r="AB63" s="282">
        <f>INDEX(D$7:D$3000,16+($AE63-1)*29,1)</f>
        <v>0</v>
      </c>
      <c r="AC63" s="282">
        <f>INDEX(E$7:E$3000,16+($AE63-1)*29,1)</f>
        <v>0</v>
      </c>
      <c r="AD63" s="283" t="str">
        <f>INDEX(S$7:S$3000,16+($AE63-1)*29,1)</f>
        <v/>
      </c>
      <c r="AE63" s="171">
        <f t="shared" si="1"/>
        <v>15</v>
      </c>
    </row>
    <row r="64" spans="1:31" ht="18" customHeight="1" thickBot="1" x14ac:dyDescent="0.2">
      <c r="B64" s="882"/>
      <c r="C64" s="908"/>
      <c r="D64" s="277" t="s">
        <v>221</v>
      </c>
      <c r="E64" s="277" t="s">
        <v>223</v>
      </c>
      <c r="F64" s="910"/>
      <c r="G64" s="911"/>
      <c r="H64" s="912"/>
      <c r="I64" s="278" t="s">
        <v>110</v>
      </c>
      <c r="J64" s="278" t="s">
        <v>236</v>
      </c>
      <c r="K64" s="911"/>
      <c r="L64" s="915"/>
      <c r="M64" s="915"/>
      <c r="N64" s="912"/>
      <c r="O64" s="911"/>
      <c r="P64" s="915"/>
      <c r="Q64" s="915"/>
      <c r="R64" s="912"/>
      <c r="S64" s="911" t="s">
        <v>234</v>
      </c>
      <c r="T64" s="915"/>
      <c r="U64" s="916"/>
      <c r="Z64" s="270">
        <f t="shared" si="0"/>
        <v>0</v>
      </c>
      <c r="AA64" s="271">
        <f>INDEX(C$7:C$3000,1+($AE64-1)*29,1)</f>
        <v>0</v>
      </c>
      <c r="AB64" s="271">
        <f>INDEX(D$7:D$3000,1+($AE64-1)*29,1)</f>
        <v>0</v>
      </c>
      <c r="AC64" s="271">
        <f>INDEX(E$7:E$3000,1+($AE64-1)*29,1)</f>
        <v>0</v>
      </c>
      <c r="AD64" s="272" t="str">
        <f>INDEX(S$7:S$3000,1+($AE64-1)*29,1)</f>
        <v/>
      </c>
      <c r="AE64" s="171">
        <v>16</v>
      </c>
    </row>
    <row r="65" spans="2:31" ht="24" customHeight="1" x14ac:dyDescent="0.15">
      <c r="B65" s="880">
        <v>1</v>
      </c>
      <c r="C65" s="883"/>
      <c r="D65" s="883"/>
      <c r="E65" s="883"/>
      <c r="F65" s="294"/>
      <c r="G65" s="886"/>
      <c r="H65" s="887"/>
      <c r="I65" s="294"/>
      <c r="J65" s="295"/>
      <c r="K65" s="298"/>
      <c r="L65" s="279" t="s">
        <v>220</v>
      </c>
      <c r="M65" s="301"/>
      <c r="N65" s="280" t="s">
        <v>225</v>
      </c>
      <c r="O65" s="298"/>
      <c r="P65" s="279" t="s">
        <v>220</v>
      </c>
      <c r="Q65" s="301"/>
      <c r="R65" s="280" t="s">
        <v>225</v>
      </c>
      <c r="S65" s="888" t="str">
        <f>IF(COUNT(J65:J69)=0,"",SUM(J65:J69))</f>
        <v/>
      </c>
      <c r="T65" s="889"/>
      <c r="U65" s="890"/>
      <c r="Z65" s="274">
        <f t="shared" si="0"/>
        <v>0</v>
      </c>
      <c r="AA65" s="275">
        <f>INDEX(C$7:C$3000,6+($AE65-1)*29,1)</f>
        <v>0</v>
      </c>
      <c r="AB65" s="275">
        <f>INDEX(D$7:D$3000,6+($AE65-1)*29,1)</f>
        <v>0</v>
      </c>
      <c r="AC65" s="275">
        <f>INDEX(E$7:E$3000,6+($AE65-1)*29,1)</f>
        <v>0</v>
      </c>
      <c r="AD65" s="276" t="str">
        <f>INDEX(S$7:S$3000,6+($AE65-1)*29,1)</f>
        <v/>
      </c>
      <c r="AE65" s="171">
        <f t="shared" si="1"/>
        <v>16</v>
      </c>
    </row>
    <row r="66" spans="2:31" ht="24" customHeight="1" x14ac:dyDescent="0.15">
      <c r="B66" s="881"/>
      <c r="C66" s="884"/>
      <c r="D66" s="884"/>
      <c r="E66" s="884"/>
      <c r="F66" s="296"/>
      <c r="G66" s="897"/>
      <c r="H66" s="898"/>
      <c r="I66" s="296"/>
      <c r="J66" s="297"/>
      <c r="K66" s="299"/>
      <c r="L66" s="284" t="s">
        <v>220</v>
      </c>
      <c r="M66" s="302"/>
      <c r="N66" s="285" t="s">
        <v>225</v>
      </c>
      <c r="O66" s="299"/>
      <c r="P66" s="284" t="s">
        <v>220</v>
      </c>
      <c r="Q66" s="302"/>
      <c r="R66" s="285" t="s">
        <v>225</v>
      </c>
      <c r="S66" s="891"/>
      <c r="T66" s="892"/>
      <c r="U66" s="893"/>
      <c r="Z66" s="274">
        <f t="shared" si="0"/>
        <v>0</v>
      </c>
      <c r="AA66" s="275">
        <f>INDEX(C$7:C$3000,11+($AE66-1)*29,1)</f>
        <v>0</v>
      </c>
      <c r="AB66" s="275">
        <f>INDEX(D$7:D$3000,11+($AE66-1)*29,1)</f>
        <v>0</v>
      </c>
      <c r="AC66" s="275">
        <f>INDEX(E$7:E$3000,11+($AE66-1)*29,1)</f>
        <v>0</v>
      </c>
      <c r="AD66" s="276" t="str">
        <f>INDEX(S$7:S$3000,11+($AE66-1)*29,1)</f>
        <v/>
      </c>
      <c r="AE66" s="171">
        <f t="shared" si="1"/>
        <v>16</v>
      </c>
    </row>
    <row r="67" spans="2:31" ht="23.25" customHeight="1" thickBot="1" x14ac:dyDescent="0.2">
      <c r="B67" s="881"/>
      <c r="C67" s="884"/>
      <c r="D67" s="884"/>
      <c r="E67" s="884"/>
      <c r="F67" s="296"/>
      <c r="G67" s="897"/>
      <c r="H67" s="898"/>
      <c r="I67" s="296"/>
      <c r="J67" s="297"/>
      <c r="K67" s="299"/>
      <c r="L67" s="284" t="s">
        <v>220</v>
      </c>
      <c r="M67" s="302"/>
      <c r="N67" s="285" t="s">
        <v>225</v>
      </c>
      <c r="O67" s="299"/>
      <c r="P67" s="284" t="s">
        <v>220</v>
      </c>
      <c r="Q67" s="302"/>
      <c r="R67" s="285" t="s">
        <v>225</v>
      </c>
      <c r="S67" s="891"/>
      <c r="T67" s="892"/>
      <c r="U67" s="893"/>
      <c r="Z67" s="281">
        <f t="shared" si="0"/>
        <v>0</v>
      </c>
      <c r="AA67" s="282">
        <f>INDEX(C$7:C$3000,16+($AE67-1)*29,1)</f>
        <v>0</v>
      </c>
      <c r="AB67" s="282">
        <f>INDEX(D$7:D$3000,16+($AE67-1)*29,1)</f>
        <v>0</v>
      </c>
      <c r="AC67" s="282">
        <f>INDEX(E$7:E$3000,16+($AE67-1)*29,1)</f>
        <v>0</v>
      </c>
      <c r="AD67" s="283" t="str">
        <f>INDEX(S$7:S$3000,16+($AE67-1)*29,1)</f>
        <v/>
      </c>
      <c r="AE67" s="171">
        <f t="shared" si="1"/>
        <v>16</v>
      </c>
    </row>
    <row r="68" spans="2:31" ht="24" customHeight="1" x14ac:dyDescent="0.15">
      <c r="B68" s="881"/>
      <c r="C68" s="884"/>
      <c r="D68" s="884"/>
      <c r="E68" s="884"/>
      <c r="F68" s="296"/>
      <c r="G68" s="897"/>
      <c r="H68" s="898"/>
      <c r="I68" s="296"/>
      <c r="J68" s="297"/>
      <c r="K68" s="299"/>
      <c r="L68" s="284" t="s">
        <v>220</v>
      </c>
      <c r="M68" s="302"/>
      <c r="N68" s="285" t="s">
        <v>225</v>
      </c>
      <c r="O68" s="299"/>
      <c r="P68" s="284" t="s">
        <v>220</v>
      </c>
      <c r="Q68" s="302"/>
      <c r="R68" s="285" t="s">
        <v>225</v>
      </c>
      <c r="S68" s="891"/>
      <c r="T68" s="892"/>
      <c r="U68" s="893"/>
      <c r="Z68" s="270">
        <f t="shared" ref="Z68:Z131" si="8">INDEX(E$4:E$3000,1+($AE68-1)*29,1)</f>
        <v>0</v>
      </c>
      <c r="AA68" s="271">
        <f>INDEX(C$7:C$3000,1+($AE68-1)*29,1)</f>
        <v>0</v>
      </c>
      <c r="AB68" s="271">
        <f>INDEX(D$7:D$3000,1+($AE68-1)*29,1)</f>
        <v>0</v>
      </c>
      <c r="AC68" s="271">
        <f>INDEX(E$7:E$3000,1+($AE68-1)*29,1)</f>
        <v>0</v>
      </c>
      <c r="AD68" s="272" t="str">
        <f>INDEX(S$7:S$3000,1+($AE68-1)*29,1)</f>
        <v/>
      </c>
      <c r="AE68" s="171">
        <v>17</v>
      </c>
    </row>
    <row r="69" spans="2:31" ht="24" customHeight="1" thickBot="1" x14ac:dyDescent="0.2">
      <c r="B69" s="882"/>
      <c r="C69" s="885"/>
      <c r="D69" s="885"/>
      <c r="E69" s="885"/>
      <c r="F69" s="286" t="s">
        <v>232</v>
      </c>
      <c r="G69" s="5"/>
      <c r="H69" s="899" t="s">
        <v>239</v>
      </c>
      <c r="I69" s="900"/>
      <c r="J69" s="300"/>
      <c r="K69" s="901"/>
      <c r="L69" s="902"/>
      <c r="M69" s="902"/>
      <c r="N69" s="902"/>
      <c r="O69" s="902"/>
      <c r="P69" s="902"/>
      <c r="Q69" s="902"/>
      <c r="R69" s="903"/>
      <c r="S69" s="894"/>
      <c r="T69" s="895"/>
      <c r="U69" s="896"/>
      <c r="Z69" s="274">
        <f t="shared" si="8"/>
        <v>0</v>
      </c>
      <c r="AA69" s="275">
        <f>INDEX(C$7:C$3000,6+($AE69-1)*29,1)</f>
        <v>0</v>
      </c>
      <c r="AB69" s="275">
        <f>INDEX(D$7:D$3000,6+($AE69-1)*29,1)</f>
        <v>0</v>
      </c>
      <c r="AC69" s="275">
        <f>INDEX(E$7:E$3000,6+($AE69-1)*29,1)</f>
        <v>0</v>
      </c>
      <c r="AD69" s="276" t="str">
        <f>INDEX(S$7:S$3000,6+($AE69-1)*29,1)</f>
        <v/>
      </c>
      <c r="AE69" s="171">
        <f t="shared" si="1"/>
        <v>17</v>
      </c>
    </row>
    <row r="70" spans="2:31" ht="24" customHeight="1" x14ac:dyDescent="0.15">
      <c r="B70" s="880">
        <v>2</v>
      </c>
      <c r="C70" s="883"/>
      <c r="D70" s="883"/>
      <c r="E70" s="883"/>
      <c r="F70" s="294"/>
      <c r="G70" s="886"/>
      <c r="H70" s="887"/>
      <c r="I70" s="294"/>
      <c r="J70" s="295"/>
      <c r="K70" s="298"/>
      <c r="L70" s="279" t="s">
        <v>220</v>
      </c>
      <c r="M70" s="301"/>
      <c r="N70" s="280" t="s">
        <v>225</v>
      </c>
      <c r="O70" s="298"/>
      <c r="P70" s="279" t="s">
        <v>220</v>
      </c>
      <c r="Q70" s="301"/>
      <c r="R70" s="280" t="s">
        <v>225</v>
      </c>
      <c r="S70" s="888" t="str">
        <f t="shared" ref="S70" si="9">IF(COUNT(J70:J74)=0,"",SUM(J70:J74))</f>
        <v/>
      </c>
      <c r="T70" s="889"/>
      <c r="U70" s="890"/>
      <c r="Z70" s="274">
        <f t="shared" si="8"/>
        <v>0</v>
      </c>
      <c r="AA70" s="275">
        <f>INDEX(C$7:C$3000,11+($AE70-1)*29,1)</f>
        <v>0</v>
      </c>
      <c r="AB70" s="275">
        <f>INDEX(D$7:D$3000,11+($AE70-1)*29,1)</f>
        <v>0</v>
      </c>
      <c r="AC70" s="275">
        <f>INDEX(E$7:E$3000,11+($AE70-1)*29,1)</f>
        <v>0</v>
      </c>
      <c r="AD70" s="276" t="str">
        <f>INDEX(S$7:S$3000,11+($AE70-1)*29,1)</f>
        <v/>
      </c>
      <c r="AE70" s="171">
        <f t="shared" ref="AE70:AE71" si="10">AE69</f>
        <v>17</v>
      </c>
    </row>
    <row r="71" spans="2:31" ht="24" customHeight="1" thickBot="1" x14ac:dyDescent="0.2">
      <c r="B71" s="881"/>
      <c r="C71" s="884"/>
      <c r="D71" s="884"/>
      <c r="E71" s="884"/>
      <c r="F71" s="296"/>
      <c r="G71" s="897"/>
      <c r="H71" s="898"/>
      <c r="I71" s="296"/>
      <c r="J71" s="297"/>
      <c r="K71" s="299"/>
      <c r="L71" s="284" t="s">
        <v>220</v>
      </c>
      <c r="M71" s="302"/>
      <c r="N71" s="285" t="s">
        <v>225</v>
      </c>
      <c r="O71" s="299"/>
      <c r="P71" s="284" t="s">
        <v>220</v>
      </c>
      <c r="Q71" s="302"/>
      <c r="R71" s="285" t="s">
        <v>225</v>
      </c>
      <c r="S71" s="891"/>
      <c r="T71" s="892"/>
      <c r="U71" s="893"/>
      <c r="Z71" s="281">
        <f t="shared" si="8"/>
        <v>0</v>
      </c>
      <c r="AA71" s="282">
        <f>INDEX(C$7:C$3000,16+($AE71-1)*29,1)</f>
        <v>0</v>
      </c>
      <c r="AB71" s="282">
        <f>INDEX(D$7:D$3000,16+($AE71-1)*29,1)</f>
        <v>0</v>
      </c>
      <c r="AC71" s="282">
        <f>INDEX(E$7:E$3000,16+($AE71-1)*29,1)</f>
        <v>0</v>
      </c>
      <c r="AD71" s="283" t="str">
        <f>INDEX(S$7:S$3000,16+($AE71-1)*29,1)</f>
        <v/>
      </c>
      <c r="AE71" s="171">
        <f t="shared" si="10"/>
        <v>17</v>
      </c>
    </row>
    <row r="72" spans="2:31" ht="24" customHeight="1" x14ac:dyDescent="0.15">
      <c r="B72" s="881"/>
      <c r="C72" s="884"/>
      <c r="D72" s="884"/>
      <c r="E72" s="884"/>
      <c r="F72" s="296"/>
      <c r="G72" s="897"/>
      <c r="H72" s="898"/>
      <c r="I72" s="296"/>
      <c r="J72" s="297"/>
      <c r="K72" s="299"/>
      <c r="L72" s="284" t="s">
        <v>220</v>
      </c>
      <c r="M72" s="302"/>
      <c r="N72" s="285" t="s">
        <v>225</v>
      </c>
      <c r="O72" s="299"/>
      <c r="P72" s="284" t="s">
        <v>220</v>
      </c>
      <c r="Q72" s="302"/>
      <c r="R72" s="285" t="s">
        <v>225</v>
      </c>
      <c r="S72" s="891"/>
      <c r="T72" s="892"/>
      <c r="U72" s="893"/>
      <c r="Z72" s="270">
        <f t="shared" si="8"/>
        <v>0</v>
      </c>
      <c r="AA72" s="271">
        <f>INDEX(C$7:C$3000,1+($AE72-1)*29,1)</f>
        <v>0</v>
      </c>
      <c r="AB72" s="271">
        <f>INDEX(D$7:D$3000,1+($AE72-1)*29,1)</f>
        <v>0</v>
      </c>
      <c r="AC72" s="271">
        <f>INDEX(E$7:E$3000,1+($AE72-1)*29,1)</f>
        <v>0</v>
      </c>
      <c r="AD72" s="272" t="str">
        <f>INDEX(S$7:S$3000,1+($AE72-1)*29,1)</f>
        <v/>
      </c>
      <c r="AE72" s="171">
        <v>18</v>
      </c>
    </row>
    <row r="73" spans="2:31" ht="24" customHeight="1" x14ac:dyDescent="0.15">
      <c r="B73" s="881"/>
      <c r="C73" s="884"/>
      <c r="D73" s="884"/>
      <c r="E73" s="884"/>
      <c r="F73" s="296"/>
      <c r="G73" s="897"/>
      <c r="H73" s="898"/>
      <c r="I73" s="296"/>
      <c r="J73" s="297"/>
      <c r="K73" s="299"/>
      <c r="L73" s="284" t="s">
        <v>220</v>
      </c>
      <c r="M73" s="302"/>
      <c r="N73" s="285" t="s">
        <v>225</v>
      </c>
      <c r="O73" s="299"/>
      <c r="P73" s="284" t="s">
        <v>220</v>
      </c>
      <c r="Q73" s="302"/>
      <c r="R73" s="285" t="s">
        <v>225</v>
      </c>
      <c r="S73" s="891"/>
      <c r="T73" s="892"/>
      <c r="U73" s="893"/>
      <c r="Z73" s="274">
        <f t="shared" si="8"/>
        <v>0</v>
      </c>
      <c r="AA73" s="275">
        <f>INDEX(C$7:C$3000,6+($AE73-1)*29,1)</f>
        <v>0</v>
      </c>
      <c r="AB73" s="275">
        <f>INDEX(D$7:D$3000,6+($AE73-1)*29,1)</f>
        <v>0</v>
      </c>
      <c r="AC73" s="275">
        <f>INDEX(E$7:E$3000,6+($AE73-1)*29,1)</f>
        <v>0</v>
      </c>
      <c r="AD73" s="276" t="str">
        <f>INDEX(S$7:S$3000,6+($AE73-1)*29,1)</f>
        <v/>
      </c>
      <c r="AE73" s="171">
        <f t="shared" ref="AE73:AE75" si="11">AE72</f>
        <v>18</v>
      </c>
    </row>
    <row r="74" spans="2:31" ht="24" customHeight="1" thickBot="1" x14ac:dyDescent="0.2">
      <c r="B74" s="882"/>
      <c r="C74" s="885"/>
      <c r="D74" s="885"/>
      <c r="E74" s="885"/>
      <c r="F74" s="286" t="s">
        <v>232</v>
      </c>
      <c r="G74" s="5"/>
      <c r="H74" s="899" t="s">
        <v>239</v>
      </c>
      <c r="I74" s="900"/>
      <c r="J74" s="300"/>
      <c r="K74" s="901"/>
      <c r="L74" s="902"/>
      <c r="M74" s="902"/>
      <c r="N74" s="902"/>
      <c r="O74" s="902"/>
      <c r="P74" s="902"/>
      <c r="Q74" s="902"/>
      <c r="R74" s="903"/>
      <c r="S74" s="894"/>
      <c r="T74" s="895"/>
      <c r="U74" s="896"/>
      <c r="Z74" s="274">
        <f t="shared" si="8"/>
        <v>0</v>
      </c>
      <c r="AA74" s="275">
        <f>INDEX(C$7:C$3000,11+($AE74-1)*29,1)</f>
        <v>0</v>
      </c>
      <c r="AB74" s="275">
        <f>INDEX(D$7:D$3000,11+($AE74-1)*29,1)</f>
        <v>0</v>
      </c>
      <c r="AC74" s="275">
        <f>INDEX(E$7:E$3000,11+($AE74-1)*29,1)</f>
        <v>0</v>
      </c>
      <c r="AD74" s="276" t="str">
        <f>INDEX(S$7:S$3000,11+($AE74-1)*29,1)</f>
        <v/>
      </c>
      <c r="AE74" s="171">
        <f t="shared" si="11"/>
        <v>18</v>
      </c>
    </row>
    <row r="75" spans="2:31" ht="24" customHeight="1" thickBot="1" x14ac:dyDescent="0.2">
      <c r="B75" s="880">
        <v>3</v>
      </c>
      <c r="C75" s="883"/>
      <c r="D75" s="883"/>
      <c r="E75" s="883"/>
      <c r="F75" s="294"/>
      <c r="G75" s="886"/>
      <c r="H75" s="887"/>
      <c r="I75" s="294"/>
      <c r="J75" s="295"/>
      <c r="K75" s="298"/>
      <c r="L75" s="279" t="s">
        <v>220</v>
      </c>
      <c r="M75" s="301"/>
      <c r="N75" s="280" t="s">
        <v>225</v>
      </c>
      <c r="O75" s="298"/>
      <c r="P75" s="279" t="s">
        <v>220</v>
      </c>
      <c r="Q75" s="301"/>
      <c r="R75" s="280" t="s">
        <v>225</v>
      </c>
      <c r="S75" s="888" t="str">
        <f t="shared" ref="S75" si="12">IF(COUNT(J75:J79)=0,"",SUM(J75:J79))</f>
        <v/>
      </c>
      <c r="T75" s="889"/>
      <c r="U75" s="890"/>
      <c r="Z75" s="281">
        <f t="shared" si="8"/>
        <v>0</v>
      </c>
      <c r="AA75" s="282">
        <f>INDEX(C$7:C$3000,16+($AE75-1)*29,1)</f>
        <v>0</v>
      </c>
      <c r="AB75" s="282">
        <f>INDEX(D$7:D$3000,16+($AE75-1)*29,1)</f>
        <v>0</v>
      </c>
      <c r="AC75" s="282">
        <f>INDEX(E$7:E$3000,16+($AE75-1)*29,1)</f>
        <v>0</v>
      </c>
      <c r="AD75" s="283" t="str">
        <f>INDEX(S$7:S$3000,16+($AE75-1)*29,1)</f>
        <v/>
      </c>
      <c r="AE75" s="171">
        <f t="shared" si="11"/>
        <v>18</v>
      </c>
    </row>
    <row r="76" spans="2:31" ht="24" customHeight="1" x14ac:dyDescent="0.15">
      <c r="B76" s="881"/>
      <c r="C76" s="884"/>
      <c r="D76" s="884"/>
      <c r="E76" s="884"/>
      <c r="F76" s="296"/>
      <c r="G76" s="897"/>
      <c r="H76" s="898"/>
      <c r="I76" s="296"/>
      <c r="J76" s="297"/>
      <c r="K76" s="299"/>
      <c r="L76" s="284" t="s">
        <v>220</v>
      </c>
      <c r="M76" s="302"/>
      <c r="N76" s="285" t="s">
        <v>225</v>
      </c>
      <c r="O76" s="299"/>
      <c r="P76" s="284" t="s">
        <v>220</v>
      </c>
      <c r="Q76" s="302"/>
      <c r="R76" s="285" t="s">
        <v>225</v>
      </c>
      <c r="S76" s="891"/>
      <c r="T76" s="892"/>
      <c r="U76" s="893"/>
      <c r="Z76" s="270">
        <f t="shared" si="8"/>
        <v>0</v>
      </c>
      <c r="AA76" s="271">
        <f>INDEX(C$7:C$3000,1+($AE76-1)*29,1)</f>
        <v>0</v>
      </c>
      <c r="AB76" s="271">
        <f>INDEX(D$7:D$3000,1+($AE76-1)*29,1)</f>
        <v>0</v>
      </c>
      <c r="AC76" s="271">
        <f>INDEX(E$7:E$3000,1+($AE76-1)*29,1)</f>
        <v>0</v>
      </c>
      <c r="AD76" s="272" t="str">
        <f>INDEX(S$7:S$3000,1+($AE76-1)*29,1)</f>
        <v/>
      </c>
      <c r="AE76" s="171">
        <v>19</v>
      </c>
    </row>
    <row r="77" spans="2:31" ht="24" customHeight="1" x14ac:dyDescent="0.15">
      <c r="B77" s="881"/>
      <c r="C77" s="884"/>
      <c r="D77" s="884"/>
      <c r="E77" s="884"/>
      <c r="F77" s="296"/>
      <c r="G77" s="897"/>
      <c r="H77" s="898"/>
      <c r="I77" s="296"/>
      <c r="J77" s="297"/>
      <c r="K77" s="299"/>
      <c r="L77" s="284" t="s">
        <v>220</v>
      </c>
      <c r="M77" s="302"/>
      <c r="N77" s="285" t="s">
        <v>225</v>
      </c>
      <c r="O77" s="299"/>
      <c r="P77" s="284" t="s">
        <v>220</v>
      </c>
      <c r="Q77" s="302"/>
      <c r="R77" s="285" t="s">
        <v>225</v>
      </c>
      <c r="S77" s="891"/>
      <c r="T77" s="892"/>
      <c r="U77" s="893"/>
      <c r="Z77" s="274">
        <f t="shared" si="8"/>
        <v>0</v>
      </c>
      <c r="AA77" s="275">
        <f>INDEX(C$7:C$3000,6+($AE77-1)*29,1)</f>
        <v>0</v>
      </c>
      <c r="AB77" s="275">
        <f>INDEX(D$7:D$3000,6+($AE77-1)*29,1)</f>
        <v>0</v>
      </c>
      <c r="AC77" s="275">
        <f>INDEX(E$7:E$3000,6+($AE77-1)*29,1)</f>
        <v>0</v>
      </c>
      <c r="AD77" s="276" t="str">
        <f>INDEX(S$7:S$3000,6+($AE77-1)*29,1)</f>
        <v/>
      </c>
      <c r="AE77" s="171">
        <f t="shared" ref="AE77:AE139" si="13">AE76</f>
        <v>19</v>
      </c>
    </row>
    <row r="78" spans="2:31" ht="24" customHeight="1" x14ac:dyDescent="0.15">
      <c r="B78" s="881"/>
      <c r="C78" s="884"/>
      <c r="D78" s="884"/>
      <c r="E78" s="884"/>
      <c r="F78" s="296"/>
      <c r="G78" s="897"/>
      <c r="H78" s="898"/>
      <c r="I78" s="296"/>
      <c r="J78" s="297"/>
      <c r="K78" s="299"/>
      <c r="L78" s="284" t="s">
        <v>220</v>
      </c>
      <c r="M78" s="302"/>
      <c r="N78" s="285" t="s">
        <v>225</v>
      </c>
      <c r="O78" s="299"/>
      <c r="P78" s="284" t="s">
        <v>220</v>
      </c>
      <c r="Q78" s="302"/>
      <c r="R78" s="285" t="s">
        <v>225</v>
      </c>
      <c r="S78" s="891"/>
      <c r="T78" s="892"/>
      <c r="U78" s="893"/>
      <c r="Z78" s="274">
        <f t="shared" si="8"/>
        <v>0</v>
      </c>
      <c r="AA78" s="275">
        <f>INDEX(C$7:C$3000,11+($AE78-1)*29,1)</f>
        <v>0</v>
      </c>
      <c r="AB78" s="275">
        <f>INDEX(D$7:D$3000,11+($AE78-1)*29,1)</f>
        <v>0</v>
      </c>
      <c r="AC78" s="275">
        <f>INDEX(E$7:E$3000,11+($AE78-1)*29,1)</f>
        <v>0</v>
      </c>
      <c r="AD78" s="276" t="str">
        <f>INDEX(S$7:S$3000,11+($AE78-1)*29,1)</f>
        <v/>
      </c>
      <c r="AE78" s="171">
        <f t="shared" si="13"/>
        <v>19</v>
      </c>
    </row>
    <row r="79" spans="2:31" ht="24" customHeight="1" thickBot="1" x14ac:dyDescent="0.2">
      <c r="B79" s="882"/>
      <c r="C79" s="885"/>
      <c r="D79" s="885"/>
      <c r="E79" s="885"/>
      <c r="F79" s="286" t="s">
        <v>232</v>
      </c>
      <c r="G79" s="5"/>
      <c r="H79" s="899" t="s">
        <v>239</v>
      </c>
      <c r="I79" s="900"/>
      <c r="J79" s="300"/>
      <c r="K79" s="901"/>
      <c r="L79" s="902"/>
      <c r="M79" s="902"/>
      <c r="N79" s="902"/>
      <c r="O79" s="902"/>
      <c r="P79" s="902"/>
      <c r="Q79" s="902"/>
      <c r="R79" s="903"/>
      <c r="S79" s="894"/>
      <c r="T79" s="895"/>
      <c r="U79" s="896"/>
      <c r="Z79" s="281">
        <f t="shared" si="8"/>
        <v>0</v>
      </c>
      <c r="AA79" s="282">
        <f>INDEX(C$7:C$3000,16+($AE79-1)*29,1)</f>
        <v>0</v>
      </c>
      <c r="AB79" s="282">
        <f>INDEX(D$7:D$3000,16+($AE79-1)*29,1)</f>
        <v>0</v>
      </c>
      <c r="AC79" s="282">
        <f>INDEX(E$7:E$3000,16+($AE79-1)*29,1)</f>
        <v>0</v>
      </c>
      <c r="AD79" s="283" t="str">
        <f>INDEX(S$7:S$3000,16+($AE79-1)*29,1)</f>
        <v/>
      </c>
      <c r="AE79" s="171">
        <f t="shared" si="13"/>
        <v>19</v>
      </c>
    </row>
    <row r="80" spans="2:31" ht="24" customHeight="1" x14ac:dyDescent="0.15">
      <c r="B80" s="880">
        <v>4</v>
      </c>
      <c r="C80" s="883"/>
      <c r="D80" s="883"/>
      <c r="E80" s="883"/>
      <c r="F80" s="294"/>
      <c r="G80" s="886"/>
      <c r="H80" s="887"/>
      <c r="I80" s="294"/>
      <c r="J80" s="295"/>
      <c r="K80" s="298"/>
      <c r="L80" s="279" t="s">
        <v>220</v>
      </c>
      <c r="M80" s="301"/>
      <c r="N80" s="280" t="s">
        <v>225</v>
      </c>
      <c r="O80" s="298"/>
      <c r="P80" s="279" t="s">
        <v>220</v>
      </c>
      <c r="Q80" s="301"/>
      <c r="R80" s="280" t="s">
        <v>225</v>
      </c>
      <c r="S80" s="888" t="str">
        <f t="shared" ref="S80" si="14">IF(COUNT(J80:J84)=0,"",SUM(J80:J84))</f>
        <v/>
      </c>
      <c r="T80" s="889"/>
      <c r="U80" s="890"/>
      <c r="Z80" s="270">
        <f t="shared" si="8"/>
        <v>0</v>
      </c>
      <c r="AA80" s="271">
        <f>INDEX(C$7:C$3000,1+($AE80-1)*29,1)</f>
        <v>0</v>
      </c>
      <c r="AB80" s="271">
        <f>INDEX(D$7:D$3000,1+($AE80-1)*29,1)</f>
        <v>0</v>
      </c>
      <c r="AC80" s="271">
        <f>INDEX(E$7:E$3000,1+($AE80-1)*29,1)</f>
        <v>0</v>
      </c>
      <c r="AD80" s="272" t="str">
        <f>INDEX(S$7:S$3000,1+($AE80-1)*29,1)</f>
        <v/>
      </c>
      <c r="AE80" s="171">
        <v>20</v>
      </c>
    </row>
    <row r="81" spans="1:31" ht="24" customHeight="1" x14ac:dyDescent="0.15">
      <c r="B81" s="881"/>
      <c r="C81" s="884"/>
      <c r="D81" s="884"/>
      <c r="E81" s="884"/>
      <c r="F81" s="296"/>
      <c r="G81" s="897"/>
      <c r="H81" s="898"/>
      <c r="I81" s="296"/>
      <c r="J81" s="297"/>
      <c r="K81" s="299"/>
      <c r="L81" s="284" t="s">
        <v>220</v>
      </c>
      <c r="M81" s="302"/>
      <c r="N81" s="285" t="s">
        <v>225</v>
      </c>
      <c r="O81" s="299"/>
      <c r="P81" s="284" t="s">
        <v>220</v>
      </c>
      <c r="Q81" s="302"/>
      <c r="R81" s="285" t="s">
        <v>225</v>
      </c>
      <c r="S81" s="891"/>
      <c r="T81" s="892"/>
      <c r="U81" s="893"/>
      <c r="Z81" s="274">
        <f t="shared" si="8"/>
        <v>0</v>
      </c>
      <c r="AA81" s="275">
        <f>INDEX(C$7:C$3000,6+($AE81-1)*29,1)</f>
        <v>0</v>
      </c>
      <c r="AB81" s="275">
        <f>INDEX(D$7:D$3000,6+($AE81-1)*29,1)</f>
        <v>0</v>
      </c>
      <c r="AC81" s="275">
        <f>INDEX(E$7:E$3000,6+($AE81-1)*29,1)</f>
        <v>0</v>
      </c>
      <c r="AD81" s="276" t="str">
        <f>INDEX(S$7:S$3000,6+($AE81-1)*29,1)</f>
        <v/>
      </c>
      <c r="AE81" s="171">
        <f t="shared" si="13"/>
        <v>20</v>
      </c>
    </row>
    <row r="82" spans="1:31" ht="24" customHeight="1" x14ac:dyDescent="0.15">
      <c r="B82" s="881"/>
      <c r="C82" s="884"/>
      <c r="D82" s="884"/>
      <c r="E82" s="884"/>
      <c r="F82" s="296"/>
      <c r="G82" s="897"/>
      <c r="H82" s="898"/>
      <c r="I82" s="296"/>
      <c r="J82" s="297"/>
      <c r="K82" s="299"/>
      <c r="L82" s="284" t="s">
        <v>220</v>
      </c>
      <c r="M82" s="302"/>
      <c r="N82" s="285" t="s">
        <v>225</v>
      </c>
      <c r="O82" s="299"/>
      <c r="P82" s="284" t="s">
        <v>220</v>
      </c>
      <c r="Q82" s="302"/>
      <c r="R82" s="285" t="s">
        <v>225</v>
      </c>
      <c r="S82" s="891"/>
      <c r="T82" s="892"/>
      <c r="U82" s="893"/>
      <c r="Z82" s="274">
        <f t="shared" si="8"/>
        <v>0</v>
      </c>
      <c r="AA82" s="275">
        <f>INDEX(C$7:C$3000,11+($AE82-1)*29,1)</f>
        <v>0</v>
      </c>
      <c r="AB82" s="275">
        <f>INDEX(D$7:D$3000,11+($AE82-1)*29,1)</f>
        <v>0</v>
      </c>
      <c r="AC82" s="275">
        <f>INDEX(E$7:E$3000,11+($AE82-1)*29,1)</f>
        <v>0</v>
      </c>
      <c r="AD82" s="276" t="str">
        <f>INDEX(S$7:S$3000,11+($AE82-1)*29,1)</f>
        <v/>
      </c>
      <c r="AE82" s="171">
        <f t="shared" si="13"/>
        <v>20</v>
      </c>
    </row>
    <row r="83" spans="1:31" ht="24" customHeight="1" thickBot="1" x14ac:dyDescent="0.2">
      <c r="B83" s="881"/>
      <c r="C83" s="884"/>
      <c r="D83" s="884"/>
      <c r="E83" s="884"/>
      <c r="F83" s="296"/>
      <c r="G83" s="897"/>
      <c r="H83" s="898"/>
      <c r="I83" s="296"/>
      <c r="J83" s="297"/>
      <c r="K83" s="299"/>
      <c r="L83" s="284" t="s">
        <v>220</v>
      </c>
      <c r="M83" s="302"/>
      <c r="N83" s="285" t="s">
        <v>225</v>
      </c>
      <c r="O83" s="299"/>
      <c r="P83" s="284" t="s">
        <v>220</v>
      </c>
      <c r="Q83" s="302"/>
      <c r="R83" s="285" t="s">
        <v>225</v>
      </c>
      <c r="S83" s="891"/>
      <c r="T83" s="892"/>
      <c r="U83" s="893"/>
      <c r="Z83" s="281">
        <f t="shared" si="8"/>
        <v>0</v>
      </c>
      <c r="AA83" s="282">
        <f>INDEX(C$7:C$3000,16+($AE83-1)*29,1)</f>
        <v>0</v>
      </c>
      <c r="AB83" s="282">
        <f>INDEX(D$7:D$3000,16+($AE83-1)*29,1)</f>
        <v>0</v>
      </c>
      <c r="AC83" s="282">
        <f>INDEX(E$7:E$3000,16+($AE83-1)*29,1)</f>
        <v>0</v>
      </c>
      <c r="AD83" s="283" t="str">
        <f>INDEX(S$7:S$3000,16+($AE83-1)*29,1)</f>
        <v/>
      </c>
      <c r="AE83" s="171">
        <f t="shared" si="13"/>
        <v>20</v>
      </c>
    </row>
    <row r="84" spans="1:31" ht="24" customHeight="1" thickBot="1" x14ac:dyDescent="0.2">
      <c r="B84" s="882"/>
      <c r="C84" s="885"/>
      <c r="D84" s="885"/>
      <c r="E84" s="885"/>
      <c r="F84" s="286" t="s">
        <v>232</v>
      </c>
      <c r="G84" s="5"/>
      <c r="H84" s="899" t="s">
        <v>239</v>
      </c>
      <c r="I84" s="900"/>
      <c r="J84" s="300"/>
      <c r="K84" s="901"/>
      <c r="L84" s="902"/>
      <c r="M84" s="902"/>
      <c r="N84" s="902"/>
      <c r="O84" s="902"/>
      <c r="P84" s="902"/>
      <c r="Q84" s="902"/>
      <c r="R84" s="903"/>
      <c r="S84" s="894"/>
      <c r="T84" s="895"/>
      <c r="U84" s="896"/>
      <c r="Z84" s="270">
        <f t="shared" si="8"/>
        <v>0</v>
      </c>
      <c r="AA84" s="271">
        <f>INDEX(C$7:C$3000,1+($AE84-1)*29,1)</f>
        <v>0</v>
      </c>
      <c r="AB84" s="271">
        <f>INDEX(D$7:D$3000,1+($AE84-1)*29,1)</f>
        <v>0</v>
      </c>
      <c r="AC84" s="271">
        <f>INDEX(E$7:E$3000,1+($AE84-1)*29,1)</f>
        <v>0</v>
      </c>
      <c r="AD84" s="272" t="str">
        <f>INDEX(S$7:S$3000,1+($AE84-1)*29,1)</f>
        <v/>
      </c>
      <c r="AE84" s="171">
        <v>21</v>
      </c>
    </row>
    <row r="85" spans="1:31" ht="19.5" customHeight="1" thickBot="1" x14ac:dyDescent="0.2">
      <c r="B85" s="287" t="s">
        <v>112</v>
      </c>
      <c r="C85" s="172"/>
      <c r="D85" s="288"/>
      <c r="E85" s="288"/>
      <c r="F85" s="289"/>
      <c r="G85" s="288"/>
      <c r="H85" s="288"/>
      <c r="O85" s="917" t="s">
        <v>496</v>
      </c>
      <c r="P85" s="918"/>
      <c r="Q85" s="918"/>
      <c r="R85" s="918"/>
      <c r="S85" s="919" t="str">
        <f>IF(COUNT(S65:U84)=0,"",SUMIFS(S65:S84,E65:E84,"&lt;&gt;"&amp;""))</f>
        <v/>
      </c>
      <c r="T85" s="920"/>
      <c r="U85" s="921"/>
      <c r="Z85" s="274">
        <f t="shared" si="8"/>
        <v>0</v>
      </c>
      <c r="AA85" s="275">
        <f>INDEX(C$7:C$3000,6+($AE85-1)*29,1)</f>
        <v>0</v>
      </c>
      <c r="AB85" s="275">
        <f>INDEX(D$7:D$3000,6+($AE85-1)*29,1)</f>
        <v>0</v>
      </c>
      <c r="AC85" s="275">
        <f>INDEX(E$7:E$3000,6+($AE85-1)*29,1)</f>
        <v>0</v>
      </c>
      <c r="AD85" s="276" t="str">
        <f>INDEX(S$7:S$3000,6+($AE85-1)*29,1)</f>
        <v/>
      </c>
      <c r="AE85" s="171">
        <f t="shared" si="13"/>
        <v>21</v>
      </c>
    </row>
    <row r="86" spans="1:31" ht="19.5" customHeight="1" thickBot="1" x14ac:dyDescent="0.2">
      <c r="B86" s="486" t="s">
        <v>242</v>
      </c>
      <c r="C86" s="172"/>
      <c r="D86" s="171"/>
      <c r="E86" s="290"/>
      <c r="F86" s="485"/>
      <c r="G86" s="485"/>
      <c r="H86" s="485"/>
      <c r="O86" s="922" t="s">
        <v>497</v>
      </c>
      <c r="P86" s="923"/>
      <c r="Q86" s="923"/>
      <c r="R86" s="924"/>
      <c r="S86" s="919" t="str">
        <f>IF(COUNT(S65:U84)=0,"",SUMIF(E65:E84,"元請",S65:U84))</f>
        <v/>
      </c>
      <c r="T86" s="920"/>
      <c r="U86" s="921"/>
      <c r="Z86" s="274">
        <f t="shared" si="8"/>
        <v>0</v>
      </c>
      <c r="AA86" s="275">
        <f>INDEX(C$7:C$3000,11+($AE86-1)*29,1)</f>
        <v>0</v>
      </c>
      <c r="AB86" s="275">
        <f>INDEX(D$7:D$3000,11+($AE86-1)*29,1)</f>
        <v>0</v>
      </c>
      <c r="AC86" s="275">
        <f>INDEX(E$7:E$3000,11+($AE86-1)*29,1)</f>
        <v>0</v>
      </c>
      <c r="AD86" s="276" t="str">
        <f>INDEX(S$7:S$3000,11+($AE86-1)*29,1)</f>
        <v/>
      </c>
      <c r="AE86" s="171">
        <f t="shared" si="13"/>
        <v>21</v>
      </c>
    </row>
    <row r="87" spans="1:31" ht="19.5" customHeight="1" thickBot="1" x14ac:dyDescent="0.2">
      <c r="B87" s="287" t="s">
        <v>240</v>
      </c>
      <c r="C87" s="172"/>
      <c r="D87" s="171"/>
      <c r="E87" s="172"/>
      <c r="F87" s="172"/>
      <c r="G87" s="485"/>
      <c r="H87" s="485"/>
      <c r="Z87" s="281">
        <f t="shared" si="8"/>
        <v>0</v>
      </c>
      <c r="AA87" s="282">
        <f>INDEX(C$7:C$3000,16+($AE87-1)*29,1)</f>
        <v>0</v>
      </c>
      <c r="AB87" s="282">
        <f>INDEX(D$7:D$3000,16+($AE87-1)*29,1)</f>
        <v>0</v>
      </c>
      <c r="AC87" s="282">
        <f>INDEX(E$7:E$3000,16+($AE87-1)*29,1)</f>
        <v>0</v>
      </c>
      <c r="AD87" s="283" t="str">
        <f>INDEX(S$7:S$3000,16+($AE87-1)*29,1)</f>
        <v/>
      </c>
      <c r="AE87" s="171">
        <f t="shared" si="13"/>
        <v>21</v>
      </c>
    </row>
    <row r="88" spans="1:31" ht="19.5" customHeight="1" x14ac:dyDescent="0.15">
      <c r="B88" s="485"/>
      <c r="C88" s="172"/>
      <c r="D88" s="171"/>
      <c r="E88" s="290"/>
      <c r="F88" s="485"/>
      <c r="G88" s="485"/>
      <c r="H88" s="485"/>
      <c r="Z88" s="270">
        <f t="shared" si="8"/>
        <v>0</v>
      </c>
      <c r="AA88" s="271">
        <f>INDEX(C$7:C$3000,1+($AE88-1)*29,1)</f>
        <v>0</v>
      </c>
      <c r="AB88" s="271">
        <f>INDEX(D$7:D$3000,1+($AE88-1)*29,1)</f>
        <v>0</v>
      </c>
      <c r="AC88" s="271">
        <f>INDEX(E$7:E$3000,1+($AE88-1)*29,1)</f>
        <v>0</v>
      </c>
      <c r="AD88" s="272" t="str">
        <f>INDEX(S$7:S$3000,1+($AE88-1)*29,1)</f>
        <v/>
      </c>
      <c r="AE88" s="171">
        <v>22</v>
      </c>
    </row>
    <row r="89" spans="1:31" s="172" customFormat="1" ht="20.25" customHeight="1" x14ac:dyDescent="0.15">
      <c r="A89" s="171"/>
      <c r="B89" s="171"/>
      <c r="C89" s="172" t="s">
        <v>104</v>
      </c>
      <c r="G89" s="262"/>
      <c r="H89" s="262"/>
      <c r="I89" s="171"/>
      <c r="J89" s="171"/>
      <c r="K89" s="171"/>
      <c r="L89" s="171"/>
      <c r="M89" s="171"/>
      <c r="N89" s="171"/>
      <c r="O89" s="171"/>
      <c r="P89" s="171"/>
      <c r="Q89" s="171"/>
      <c r="R89" s="171"/>
      <c r="S89" s="171"/>
      <c r="T89" s="196" t="s">
        <v>241</v>
      </c>
      <c r="U89" s="263" t="str">
        <f>IF(COUNT(S65:U84)=0,"",U60+1)</f>
        <v/>
      </c>
      <c r="W89" s="171"/>
      <c r="X89" s="171"/>
      <c r="Y89" s="171"/>
      <c r="Z89" s="274">
        <f t="shared" si="8"/>
        <v>0</v>
      </c>
      <c r="AA89" s="275">
        <f>INDEX(C$7:C$3000,6+($AE89-1)*29,1)</f>
        <v>0</v>
      </c>
      <c r="AB89" s="275">
        <f>INDEX(D$7:D$3000,6+($AE89-1)*29,1)</f>
        <v>0</v>
      </c>
      <c r="AC89" s="275">
        <f>INDEX(E$7:E$3000,6+($AE89-1)*29,1)</f>
        <v>0</v>
      </c>
      <c r="AD89" s="276" t="str">
        <f>INDEX(S$7:S$3000,6+($AE89-1)*29,1)</f>
        <v/>
      </c>
      <c r="AE89" s="171">
        <f t="shared" si="13"/>
        <v>22</v>
      </c>
    </row>
    <row r="90" spans="1:31" s="172" customFormat="1" ht="27.75" x14ac:dyDescent="0.15">
      <c r="A90" s="171"/>
      <c r="B90" s="904" t="s">
        <v>105</v>
      </c>
      <c r="C90" s="904"/>
      <c r="D90" s="904"/>
      <c r="E90" s="904"/>
      <c r="F90" s="904"/>
      <c r="G90" s="904"/>
      <c r="H90" s="904"/>
      <c r="I90" s="904"/>
      <c r="J90" s="905" t="s">
        <v>243</v>
      </c>
      <c r="K90" s="905"/>
      <c r="L90" s="905"/>
      <c r="M90" s="905"/>
      <c r="N90" s="905"/>
      <c r="O90" s="905"/>
      <c r="P90" s="905"/>
      <c r="Q90" s="905"/>
      <c r="R90" s="905"/>
      <c r="S90" s="905"/>
      <c r="T90" s="905"/>
      <c r="U90" s="905"/>
      <c r="W90" s="171"/>
      <c r="X90" s="171"/>
      <c r="Y90" s="171"/>
      <c r="Z90" s="274">
        <f t="shared" si="8"/>
        <v>0</v>
      </c>
      <c r="AA90" s="275">
        <f>INDEX(C$7:C$3000,11+($AE90-1)*29,1)</f>
        <v>0</v>
      </c>
      <c r="AB90" s="275">
        <f>INDEX(D$7:D$3000,11+($AE90-1)*29,1)</f>
        <v>0</v>
      </c>
      <c r="AC90" s="275">
        <f>INDEX(E$7:E$3000,11+($AE90-1)*29,1)</f>
        <v>0</v>
      </c>
      <c r="AD90" s="276" t="str">
        <f>INDEX(S$7:S$3000,11+($AE90-1)*29,1)</f>
        <v/>
      </c>
      <c r="AE90" s="171">
        <f t="shared" si="13"/>
        <v>22</v>
      </c>
    </row>
    <row r="91" spans="1:31" ht="21.75" thickBot="1" x14ac:dyDescent="0.2">
      <c r="D91" s="265" t="s">
        <v>228</v>
      </c>
      <c r="E91" s="906"/>
      <c r="F91" s="906"/>
      <c r="G91" s="266" t="s">
        <v>229</v>
      </c>
      <c r="H91" s="267"/>
      <c r="L91" s="268" t="s">
        <v>231</v>
      </c>
      <c r="M91" s="483" t="str">
        <f>$M$4</f>
        <v/>
      </c>
      <c r="N91" s="269" t="s">
        <v>220</v>
      </c>
      <c r="O91" s="483" t="str">
        <f>$O$4</f>
        <v/>
      </c>
      <c r="P91" s="269" t="s">
        <v>225</v>
      </c>
      <c r="Q91" s="269" t="s">
        <v>205</v>
      </c>
      <c r="R91" s="483" t="str">
        <f>$R$4</f>
        <v/>
      </c>
      <c r="S91" s="269" t="s">
        <v>220</v>
      </c>
      <c r="T91" s="483" t="str">
        <f>$T$4</f>
        <v/>
      </c>
      <c r="U91" s="269" t="s">
        <v>230</v>
      </c>
      <c r="Z91" s="281">
        <f t="shared" si="8"/>
        <v>0</v>
      </c>
      <c r="AA91" s="282">
        <f>INDEX(C$7:C$3000,16+($AE91-1)*29,1)</f>
        <v>0</v>
      </c>
      <c r="AB91" s="282">
        <f>INDEX(D$7:D$3000,16+($AE91-1)*29,1)</f>
        <v>0</v>
      </c>
      <c r="AC91" s="282">
        <f>INDEX(E$7:E$3000,16+($AE91-1)*29,1)</f>
        <v>0</v>
      </c>
      <c r="AD91" s="283" t="str">
        <f>INDEX(S$7:S$3000,16+($AE91-1)*29,1)</f>
        <v/>
      </c>
      <c r="AE91" s="171">
        <f t="shared" si="13"/>
        <v>22</v>
      </c>
    </row>
    <row r="92" spans="1:31" ht="18" customHeight="1" x14ac:dyDescent="0.15">
      <c r="B92" s="880" t="s">
        <v>227</v>
      </c>
      <c r="C92" s="907" t="s">
        <v>224</v>
      </c>
      <c r="D92" s="273" t="s">
        <v>237</v>
      </c>
      <c r="E92" s="273" t="s">
        <v>222</v>
      </c>
      <c r="F92" s="909" t="s">
        <v>106</v>
      </c>
      <c r="G92" s="840" t="s">
        <v>107</v>
      </c>
      <c r="H92" s="841"/>
      <c r="I92" s="181" t="s">
        <v>108</v>
      </c>
      <c r="J92" s="181" t="s">
        <v>235</v>
      </c>
      <c r="K92" s="840" t="s">
        <v>109</v>
      </c>
      <c r="L92" s="913"/>
      <c r="M92" s="913"/>
      <c r="N92" s="841"/>
      <c r="O92" s="840" t="s">
        <v>226</v>
      </c>
      <c r="P92" s="913"/>
      <c r="Q92" s="913"/>
      <c r="R92" s="841"/>
      <c r="S92" s="840" t="s">
        <v>233</v>
      </c>
      <c r="T92" s="913"/>
      <c r="U92" s="914"/>
      <c r="Z92" s="270">
        <f t="shared" si="8"/>
        <v>0</v>
      </c>
      <c r="AA92" s="271">
        <f>INDEX(C$7:C$3000,1+($AE92-1)*29,1)</f>
        <v>0</v>
      </c>
      <c r="AB92" s="271">
        <f>INDEX(D$7:D$3000,1+($AE92-1)*29,1)</f>
        <v>0</v>
      </c>
      <c r="AC92" s="271">
        <f>INDEX(E$7:E$3000,1+($AE92-1)*29,1)</f>
        <v>0</v>
      </c>
      <c r="AD92" s="272" t="str">
        <f>INDEX(S$7:S$3000,1+($AE92-1)*29,1)</f>
        <v/>
      </c>
      <c r="AE92" s="171">
        <v>23</v>
      </c>
    </row>
    <row r="93" spans="1:31" ht="18" customHeight="1" thickBot="1" x14ac:dyDescent="0.2">
      <c r="B93" s="882"/>
      <c r="C93" s="908"/>
      <c r="D93" s="277" t="s">
        <v>221</v>
      </c>
      <c r="E93" s="277" t="s">
        <v>223</v>
      </c>
      <c r="F93" s="910"/>
      <c r="G93" s="911"/>
      <c r="H93" s="912"/>
      <c r="I93" s="278" t="s">
        <v>110</v>
      </c>
      <c r="J93" s="278" t="s">
        <v>236</v>
      </c>
      <c r="K93" s="911"/>
      <c r="L93" s="915"/>
      <c r="M93" s="915"/>
      <c r="N93" s="912"/>
      <c r="O93" s="911"/>
      <c r="P93" s="915"/>
      <c r="Q93" s="915"/>
      <c r="R93" s="912"/>
      <c r="S93" s="911" t="s">
        <v>234</v>
      </c>
      <c r="T93" s="915"/>
      <c r="U93" s="916"/>
      <c r="Z93" s="274">
        <f t="shared" si="8"/>
        <v>0</v>
      </c>
      <c r="AA93" s="275">
        <f>INDEX(C$7:C$3000,6+($AE93-1)*29,1)</f>
        <v>0</v>
      </c>
      <c r="AB93" s="275">
        <f>INDEX(D$7:D$3000,6+($AE93-1)*29,1)</f>
        <v>0</v>
      </c>
      <c r="AC93" s="275">
        <f>INDEX(E$7:E$3000,6+($AE93-1)*29,1)</f>
        <v>0</v>
      </c>
      <c r="AD93" s="276" t="str">
        <f>INDEX(S$7:S$3000,6+($AE93-1)*29,1)</f>
        <v/>
      </c>
      <c r="AE93" s="171">
        <f t="shared" si="13"/>
        <v>23</v>
      </c>
    </row>
    <row r="94" spans="1:31" ht="24" customHeight="1" x14ac:dyDescent="0.15">
      <c r="B94" s="880">
        <v>1</v>
      </c>
      <c r="C94" s="883"/>
      <c r="D94" s="883"/>
      <c r="E94" s="883"/>
      <c r="F94" s="294"/>
      <c r="G94" s="886"/>
      <c r="H94" s="887"/>
      <c r="I94" s="294"/>
      <c r="J94" s="295"/>
      <c r="K94" s="298"/>
      <c r="L94" s="279" t="s">
        <v>220</v>
      </c>
      <c r="M94" s="301"/>
      <c r="N94" s="280" t="s">
        <v>225</v>
      </c>
      <c r="O94" s="298"/>
      <c r="P94" s="279" t="s">
        <v>220</v>
      </c>
      <c r="Q94" s="301"/>
      <c r="R94" s="280" t="s">
        <v>225</v>
      </c>
      <c r="S94" s="888" t="str">
        <f>IF(COUNT(J94:J98)=0,"",SUM(J94:J98))</f>
        <v/>
      </c>
      <c r="T94" s="889"/>
      <c r="U94" s="890"/>
      <c r="Z94" s="274">
        <f t="shared" si="8"/>
        <v>0</v>
      </c>
      <c r="AA94" s="275">
        <f>INDEX(C$7:C$3000,11+($AE94-1)*29,1)</f>
        <v>0</v>
      </c>
      <c r="AB94" s="275">
        <f>INDEX(D$7:D$3000,11+($AE94-1)*29,1)</f>
        <v>0</v>
      </c>
      <c r="AC94" s="275">
        <f>INDEX(E$7:E$3000,11+($AE94-1)*29,1)</f>
        <v>0</v>
      </c>
      <c r="AD94" s="276" t="str">
        <f>INDEX(S$7:S$3000,11+($AE94-1)*29,1)</f>
        <v/>
      </c>
      <c r="AE94" s="171">
        <f t="shared" si="13"/>
        <v>23</v>
      </c>
    </row>
    <row r="95" spans="1:31" ht="24" customHeight="1" thickBot="1" x14ac:dyDescent="0.2">
      <c r="B95" s="881"/>
      <c r="C95" s="884"/>
      <c r="D95" s="884"/>
      <c r="E95" s="884"/>
      <c r="F95" s="296"/>
      <c r="G95" s="897"/>
      <c r="H95" s="898"/>
      <c r="I95" s="296"/>
      <c r="J95" s="297"/>
      <c r="K95" s="299"/>
      <c r="L95" s="284" t="s">
        <v>220</v>
      </c>
      <c r="M95" s="302"/>
      <c r="N95" s="285" t="s">
        <v>225</v>
      </c>
      <c r="O95" s="299"/>
      <c r="P95" s="284" t="s">
        <v>220</v>
      </c>
      <c r="Q95" s="302"/>
      <c r="R95" s="285" t="s">
        <v>225</v>
      </c>
      <c r="S95" s="891"/>
      <c r="T95" s="892"/>
      <c r="U95" s="893"/>
      <c r="Z95" s="281">
        <f t="shared" si="8"/>
        <v>0</v>
      </c>
      <c r="AA95" s="282">
        <f>INDEX(C$7:C$3000,16+($AE95-1)*29,1)</f>
        <v>0</v>
      </c>
      <c r="AB95" s="282">
        <f>INDEX(D$7:D$3000,16+($AE95-1)*29,1)</f>
        <v>0</v>
      </c>
      <c r="AC95" s="282">
        <f>INDEX(E$7:E$3000,16+($AE95-1)*29,1)</f>
        <v>0</v>
      </c>
      <c r="AD95" s="283" t="str">
        <f>INDEX(S$7:S$3000,16+($AE95-1)*29,1)</f>
        <v/>
      </c>
      <c r="AE95" s="171">
        <f t="shared" si="13"/>
        <v>23</v>
      </c>
    </row>
    <row r="96" spans="1:31" ht="23.25" customHeight="1" x14ac:dyDescent="0.15">
      <c r="B96" s="881"/>
      <c r="C96" s="884"/>
      <c r="D96" s="884"/>
      <c r="E96" s="884"/>
      <c r="F96" s="296"/>
      <c r="G96" s="897"/>
      <c r="H96" s="898"/>
      <c r="I96" s="296"/>
      <c r="J96" s="297"/>
      <c r="K96" s="299"/>
      <c r="L96" s="284" t="s">
        <v>220</v>
      </c>
      <c r="M96" s="302"/>
      <c r="N96" s="285" t="s">
        <v>225</v>
      </c>
      <c r="O96" s="299"/>
      <c r="P96" s="284" t="s">
        <v>220</v>
      </c>
      <c r="Q96" s="302"/>
      <c r="R96" s="285" t="s">
        <v>225</v>
      </c>
      <c r="S96" s="891"/>
      <c r="T96" s="892"/>
      <c r="U96" s="893"/>
      <c r="Z96" s="270">
        <f t="shared" si="8"/>
        <v>0</v>
      </c>
      <c r="AA96" s="271">
        <f>INDEX(C$7:C$3000,1+($AE96-1)*29,1)</f>
        <v>0</v>
      </c>
      <c r="AB96" s="271">
        <f>INDEX(D$7:D$3000,1+($AE96-1)*29,1)</f>
        <v>0</v>
      </c>
      <c r="AC96" s="271">
        <f>INDEX(E$7:E$3000,1+($AE96-1)*29,1)</f>
        <v>0</v>
      </c>
      <c r="AD96" s="272" t="str">
        <f>INDEX(S$7:S$3000,1+($AE96-1)*29,1)</f>
        <v/>
      </c>
      <c r="AE96" s="171">
        <v>24</v>
      </c>
    </row>
    <row r="97" spans="2:31" ht="24" customHeight="1" x14ac:dyDescent="0.15">
      <c r="B97" s="881"/>
      <c r="C97" s="884"/>
      <c r="D97" s="884"/>
      <c r="E97" s="884"/>
      <c r="F97" s="296"/>
      <c r="G97" s="897"/>
      <c r="H97" s="898"/>
      <c r="I97" s="296"/>
      <c r="J97" s="297"/>
      <c r="K97" s="299"/>
      <c r="L97" s="284" t="s">
        <v>220</v>
      </c>
      <c r="M97" s="302"/>
      <c r="N97" s="285" t="s">
        <v>225</v>
      </c>
      <c r="O97" s="299"/>
      <c r="P97" s="284" t="s">
        <v>220</v>
      </c>
      <c r="Q97" s="302"/>
      <c r="R97" s="285" t="s">
        <v>225</v>
      </c>
      <c r="S97" s="891"/>
      <c r="T97" s="892"/>
      <c r="U97" s="893"/>
      <c r="Z97" s="274">
        <f t="shared" si="8"/>
        <v>0</v>
      </c>
      <c r="AA97" s="275">
        <f>INDEX(C$7:C$3000,6+($AE97-1)*29,1)</f>
        <v>0</v>
      </c>
      <c r="AB97" s="275">
        <f>INDEX(D$7:D$3000,6+($AE97-1)*29,1)</f>
        <v>0</v>
      </c>
      <c r="AC97" s="275">
        <f>INDEX(E$7:E$3000,6+($AE97-1)*29,1)</f>
        <v>0</v>
      </c>
      <c r="AD97" s="276" t="str">
        <f>INDEX(S$7:S$3000,6+($AE97-1)*29,1)</f>
        <v/>
      </c>
      <c r="AE97" s="171">
        <f t="shared" si="13"/>
        <v>24</v>
      </c>
    </row>
    <row r="98" spans="2:31" ht="24" customHeight="1" thickBot="1" x14ac:dyDescent="0.2">
      <c r="B98" s="882"/>
      <c r="C98" s="885"/>
      <c r="D98" s="885"/>
      <c r="E98" s="885"/>
      <c r="F98" s="286" t="s">
        <v>232</v>
      </c>
      <c r="G98" s="5"/>
      <c r="H98" s="899" t="s">
        <v>239</v>
      </c>
      <c r="I98" s="900"/>
      <c r="J98" s="300"/>
      <c r="K98" s="901"/>
      <c r="L98" s="902"/>
      <c r="M98" s="902"/>
      <c r="N98" s="902"/>
      <c r="O98" s="902"/>
      <c r="P98" s="902"/>
      <c r="Q98" s="902"/>
      <c r="R98" s="903"/>
      <c r="S98" s="894"/>
      <c r="T98" s="895"/>
      <c r="U98" s="896"/>
      <c r="Z98" s="274">
        <f t="shared" si="8"/>
        <v>0</v>
      </c>
      <c r="AA98" s="275">
        <f>INDEX(C$7:C$3000,11+($AE98-1)*29,1)</f>
        <v>0</v>
      </c>
      <c r="AB98" s="275">
        <f>INDEX(D$7:D$3000,11+($AE98-1)*29,1)</f>
        <v>0</v>
      </c>
      <c r="AC98" s="275">
        <f>INDEX(E$7:E$3000,11+($AE98-1)*29,1)</f>
        <v>0</v>
      </c>
      <c r="AD98" s="276" t="str">
        <f>INDEX(S$7:S$3000,11+($AE98-1)*29,1)</f>
        <v/>
      </c>
      <c r="AE98" s="171">
        <f t="shared" si="13"/>
        <v>24</v>
      </c>
    </row>
    <row r="99" spans="2:31" ht="24" customHeight="1" thickBot="1" x14ac:dyDescent="0.2">
      <c r="B99" s="880">
        <v>2</v>
      </c>
      <c r="C99" s="883"/>
      <c r="D99" s="883"/>
      <c r="E99" s="883"/>
      <c r="F99" s="294"/>
      <c r="G99" s="886"/>
      <c r="H99" s="887"/>
      <c r="I99" s="294"/>
      <c r="J99" s="295"/>
      <c r="K99" s="298"/>
      <c r="L99" s="279" t="s">
        <v>220</v>
      </c>
      <c r="M99" s="301"/>
      <c r="N99" s="280" t="s">
        <v>225</v>
      </c>
      <c r="O99" s="298"/>
      <c r="P99" s="279" t="s">
        <v>220</v>
      </c>
      <c r="Q99" s="301"/>
      <c r="R99" s="280" t="s">
        <v>225</v>
      </c>
      <c r="S99" s="888" t="str">
        <f t="shared" ref="S99" si="15">IF(COUNT(J99:J103)=0,"",SUM(J99:J103))</f>
        <v/>
      </c>
      <c r="T99" s="889"/>
      <c r="U99" s="890"/>
      <c r="Z99" s="281">
        <f t="shared" si="8"/>
        <v>0</v>
      </c>
      <c r="AA99" s="282">
        <f>INDEX(C$7:C$3000,16+($AE99-1)*29,1)</f>
        <v>0</v>
      </c>
      <c r="AB99" s="282">
        <f>INDEX(D$7:D$3000,16+($AE99-1)*29,1)</f>
        <v>0</v>
      </c>
      <c r="AC99" s="282">
        <f>INDEX(E$7:E$3000,16+($AE99-1)*29,1)</f>
        <v>0</v>
      </c>
      <c r="AD99" s="283" t="str">
        <f>INDEX(S$7:S$3000,16+($AE99-1)*29,1)</f>
        <v/>
      </c>
      <c r="AE99" s="171">
        <f t="shared" si="13"/>
        <v>24</v>
      </c>
    </row>
    <row r="100" spans="2:31" ht="24" customHeight="1" x14ac:dyDescent="0.15">
      <c r="B100" s="881"/>
      <c r="C100" s="884"/>
      <c r="D100" s="884"/>
      <c r="E100" s="884"/>
      <c r="F100" s="296"/>
      <c r="G100" s="897"/>
      <c r="H100" s="898"/>
      <c r="I100" s="296"/>
      <c r="J100" s="297"/>
      <c r="K100" s="299"/>
      <c r="L100" s="284" t="s">
        <v>220</v>
      </c>
      <c r="M100" s="302"/>
      <c r="N100" s="285" t="s">
        <v>225</v>
      </c>
      <c r="O100" s="299"/>
      <c r="P100" s="284" t="s">
        <v>220</v>
      </c>
      <c r="Q100" s="302"/>
      <c r="R100" s="285" t="s">
        <v>225</v>
      </c>
      <c r="S100" s="891"/>
      <c r="T100" s="892"/>
      <c r="U100" s="893"/>
      <c r="Z100" s="270">
        <f t="shared" si="8"/>
        <v>0</v>
      </c>
      <c r="AA100" s="271">
        <f>INDEX(C$7:C$3000,1+($AE100-1)*29,1)</f>
        <v>0</v>
      </c>
      <c r="AB100" s="271">
        <f>INDEX(D$7:D$3000,1+($AE100-1)*29,1)</f>
        <v>0</v>
      </c>
      <c r="AC100" s="271">
        <f>INDEX(E$7:E$3000,1+($AE100-1)*29,1)</f>
        <v>0</v>
      </c>
      <c r="AD100" s="272" t="str">
        <f>INDEX(S$7:S$3000,1+($AE100-1)*29,1)</f>
        <v/>
      </c>
      <c r="AE100" s="171">
        <v>25</v>
      </c>
    </row>
    <row r="101" spans="2:31" ht="24" customHeight="1" x14ac:dyDescent="0.15">
      <c r="B101" s="881"/>
      <c r="C101" s="884"/>
      <c r="D101" s="884"/>
      <c r="E101" s="884"/>
      <c r="F101" s="296"/>
      <c r="G101" s="897"/>
      <c r="H101" s="898"/>
      <c r="I101" s="296"/>
      <c r="J101" s="297"/>
      <c r="K101" s="299"/>
      <c r="L101" s="284" t="s">
        <v>220</v>
      </c>
      <c r="M101" s="302"/>
      <c r="N101" s="285" t="s">
        <v>225</v>
      </c>
      <c r="O101" s="299"/>
      <c r="P101" s="284" t="s">
        <v>220</v>
      </c>
      <c r="Q101" s="302"/>
      <c r="R101" s="285" t="s">
        <v>225</v>
      </c>
      <c r="S101" s="891"/>
      <c r="T101" s="892"/>
      <c r="U101" s="893"/>
      <c r="Z101" s="274">
        <f t="shared" si="8"/>
        <v>0</v>
      </c>
      <c r="AA101" s="275">
        <f>INDEX(C$7:C$3000,6+($AE101-1)*29,1)</f>
        <v>0</v>
      </c>
      <c r="AB101" s="275">
        <f>INDEX(D$7:D$3000,6+($AE101-1)*29,1)</f>
        <v>0</v>
      </c>
      <c r="AC101" s="275">
        <f>INDEX(E$7:E$3000,6+($AE101-1)*29,1)</f>
        <v>0</v>
      </c>
      <c r="AD101" s="276" t="str">
        <f>INDEX(S$7:S$3000,6+($AE101-1)*29,1)</f>
        <v/>
      </c>
      <c r="AE101" s="171">
        <f t="shared" si="13"/>
        <v>25</v>
      </c>
    </row>
    <row r="102" spans="2:31" ht="24" customHeight="1" x14ac:dyDescent="0.15">
      <c r="B102" s="881"/>
      <c r="C102" s="884"/>
      <c r="D102" s="884"/>
      <c r="E102" s="884"/>
      <c r="F102" s="296"/>
      <c r="G102" s="897"/>
      <c r="H102" s="898"/>
      <c r="I102" s="296"/>
      <c r="J102" s="297"/>
      <c r="K102" s="299"/>
      <c r="L102" s="284" t="s">
        <v>220</v>
      </c>
      <c r="M102" s="302"/>
      <c r="N102" s="285" t="s">
        <v>225</v>
      </c>
      <c r="O102" s="299"/>
      <c r="P102" s="284" t="s">
        <v>220</v>
      </c>
      <c r="Q102" s="302"/>
      <c r="R102" s="285" t="s">
        <v>225</v>
      </c>
      <c r="S102" s="891"/>
      <c r="T102" s="892"/>
      <c r="U102" s="893"/>
      <c r="Z102" s="274">
        <f t="shared" si="8"/>
        <v>0</v>
      </c>
      <c r="AA102" s="275">
        <f>INDEX(C$7:C$3000,11+($AE102-1)*29,1)</f>
        <v>0</v>
      </c>
      <c r="AB102" s="275">
        <f>INDEX(D$7:D$3000,11+($AE102-1)*29,1)</f>
        <v>0</v>
      </c>
      <c r="AC102" s="275">
        <f>INDEX(E$7:E$3000,11+($AE102-1)*29,1)</f>
        <v>0</v>
      </c>
      <c r="AD102" s="276" t="str">
        <f>INDEX(S$7:S$3000,11+($AE102-1)*29,1)</f>
        <v/>
      </c>
      <c r="AE102" s="171">
        <f t="shared" si="13"/>
        <v>25</v>
      </c>
    </row>
    <row r="103" spans="2:31" ht="24" customHeight="1" thickBot="1" x14ac:dyDescent="0.2">
      <c r="B103" s="882"/>
      <c r="C103" s="885"/>
      <c r="D103" s="885"/>
      <c r="E103" s="885"/>
      <c r="F103" s="286" t="s">
        <v>232</v>
      </c>
      <c r="G103" s="5"/>
      <c r="H103" s="899" t="s">
        <v>239</v>
      </c>
      <c r="I103" s="900"/>
      <c r="J103" s="300"/>
      <c r="K103" s="901"/>
      <c r="L103" s="902"/>
      <c r="M103" s="902"/>
      <c r="N103" s="902"/>
      <c r="O103" s="902"/>
      <c r="P103" s="902"/>
      <c r="Q103" s="902"/>
      <c r="R103" s="903"/>
      <c r="S103" s="894"/>
      <c r="T103" s="895"/>
      <c r="U103" s="896"/>
      <c r="Z103" s="281">
        <f t="shared" si="8"/>
        <v>0</v>
      </c>
      <c r="AA103" s="282">
        <f>INDEX(C$7:C$3000,16+($AE103-1)*29,1)</f>
        <v>0</v>
      </c>
      <c r="AB103" s="282">
        <f>INDEX(D$7:D$3000,16+($AE103-1)*29,1)</f>
        <v>0</v>
      </c>
      <c r="AC103" s="282">
        <f>INDEX(E$7:E$3000,16+($AE103-1)*29,1)</f>
        <v>0</v>
      </c>
      <c r="AD103" s="283" t="str">
        <f>INDEX(S$7:S$3000,16+($AE103-1)*29,1)</f>
        <v/>
      </c>
      <c r="AE103" s="171">
        <f t="shared" si="13"/>
        <v>25</v>
      </c>
    </row>
    <row r="104" spans="2:31" ht="24" customHeight="1" x14ac:dyDescent="0.15">
      <c r="B104" s="880">
        <v>3</v>
      </c>
      <c r="C104" s="883"/>
      <c r="D104" s="883"/>
      <c r="E104" s="883"/>
      <c r="F104" s="294"/>
      <c r="G104" s="886"/>
      <c r="H104" s="887"/>
      <c r="I104" s="294"/>
      <c r="J104" s="295"/>
      <c r="K104" s="298"/>
      <c r="L104" s="279" t="s">
        <v>220</v>
      </c>
      <c r="M104" s="301"/>
      <c r="N104" s="280" t="s">
        <v>225</v>
      </c>
      <c r="O104" s="298"/>
      <c r="P104" s="279" t="s">
        <v>220</v>
      </c>
      <c r="Q104" s="301"/>
      <c r="R104" s="280" t="s">
        <v>225</v>
      </c>
      <c r="S104" s="888" t="str">
        <f t="shared" ref="S104" si="16">IF(COUNT(J104:J108)=0,"",SUM(J104:J108))</f>
        <v/>
      </c>
      <c r="T104" s="889"/>
      <c r="U104" s="890"/>
      <c r="Z104" s="270">
        <f t="shared" si="8"/>
        <v>0</v>
      </c>
      <c r="AA104" s="271">
        <f>INDEX(C$7:C$3000,1+($AE104-1)*29,1)</f>
        <v>0</v>
      </c>
      <c r="AB104" s="271">
        <f>INDEX(D$7:D$3000,1+($AE104-1)*29,1)</f>
        <v>0</v>
      </c>
      <c r="AC104" s="271">
        <f>INDEX(E$7:E$3000,1+($AE104-1)*29,1)</f>
        <v>0</v>
      </c>
      <c r="AD104" s="272" t="str">
        <f>INDEX(S$7:S$3000,1+($AE104-1)*29,1)</f>
        <v/>
      </c>
      <c r="AE104" s="171">
        <v>26</v>
      </c>
    </row>
    <row r="105" spans="2:31" ht="24" customHeight="1" x14ac:dyDescent="0.15">
      <c r="B105" s="881"/>
      <c r="C105" s="884"/>
      <c r="D105" s="884"/>
      <c r="E105" s="884"/>
      <c r="F105" s="296"/>
      <c r="G105" s="897"/>
      <c r="H105" s="898"/>
      <c r="I105" s="296"/>
      <c r="J105" s="297"/>
      <c r="K105" s="299"/>
      <c r="L105" s="284" t="s">
        <v>220</v>
      </c>
      <c r="M105" s="302"/>
      <c r="N105" s="285" t="s">
        <v>225</v>
      </c>
      <c r="O105" s="299"/>
      <c r="P105" s="284" t="s">
        <v>220</v>
      </c>
      <c r="Q105" s="302"/>
      <c r="R105" s="285" t="s">
        <v>225</v>
      </c>
      <c r="S105" s="891"/>
      <c r="T105" s="892"/>
      <c r="U105" s="893"/>
      <c r="Z105" s="274">
        <f t="shared" si="8"/>
        <v>0</v>
      </c>
      <c r="AA105" s="275">
        <f>INDEX(C$7:C$3000,6+($AE105-1)*29,1)</f>
        <v>0</v>
      </c>
      <c r="AB105" s="275">
        <f>INDEX(D$7:D$3000,6+($AE105-1)*29,1)</f>
        <v>0</v>
      </c>
      <c r="AC105" s="275">
        <f>INDEX(E$7:E$3000,6+($AE105-1)*29,1)</f>
        <v>0</v>
      </c>
      <c r="AD105" s="276" t="str">
        <f>INDEX(S$7:S$3000,6+($AE105-1)*29,1)</f>
        <v/>
      </c>
      <c r="AE105" s="171">
        <f t="shared" si="13"/>
        <v>26</v>
      </c>
    </row>
    <row r="106" spans="2:31" ht="24" customHeight="1" x14ac:dyDescent="0.15">
      <c r="B106" s="881"/>
      <c r="C106" s="884"/>
      <c r="D106" s="884"/>
      <c r="E106" s="884"/>
      <c r="F106" s="296"/>
      <c r="G106" s="897"/>
      <c r="H106" s="898"/>
      <c r="I106" s="296"/>
      <c r="J106" s="297"/>
      <c r="K106" s="299"/>
      <c r="L106" s="284" t="s">
        <v>220</v>
      </c>
      <c r="M106" s="302"/>
      <c r="N106" s="285" t="s">
        <v>225</v>
      </c>
      <c r="O106" s="299"/>
      <c r="P106" s="284" t="s">
        <v>220</v>
      </c>
      <c r="Q106" s="302"/>
      <c r="R106" s="285" t="s">
        <v>225</v>
      </c>
      <c r="S106" s="891"/>
      <c r="T106" s="892"/>
      <c r="U106" s="893"/>
      <c r="Z106" s="274">
        <f t="shared" si="8"/>
        <v>0</v>
      </c>
      <c r="AA106" s="275">
        <f>INDEX(C$7:C$3000,11+($AE106-1)*29,1)</f>
        <v>0</v>
      </c>
      <c r="AB106" s="275">
        <f>INDEX(D$7:D$3000,11+($AE106-1)*29,1)</f>
        <v>0</v>
      </c>
      <c r="AC106" s="275">
        <f>INDEX(E$7:E$3000,11+($AE106-1)*29,1)</f>
        <v>0</v>
      </c>
      <c r="AD106" s="276" t="str">
        <f>INDEX(S$7:S$3000,11+($AE106-1)*29,1)</f>
        <v/>
      </c>
      <c r="AE106" s="171">
        <f t="shared" si="13"/>
        <v>26</v>
      </c>
    </row>
    <row r="107" spans="2:31" ht="24" customHeight="1" thickBot="1" x14ac:dyDescent="0.2">
      <c r="B107" s="881"/>
      <c r="C107" s="884"/>
      <c r="D107" s="884"/>
      <c r="E107" s="884"/>
      <c r="F107" s="296"/>
      <c r="G107" s="897"/>
      <c r="H107" s="898"/>
      <c r="I107" s="296"/>
      <c r="J107" s="297"/>
      <c r="K107" s="299"/>
      <c r="L107" s="284" t="s">
        <v>220</v>
      </c>
      <c r="M107" s="302"/>
      <c r="N107" s="285" t="s">
        <v>225</v>
      </c>
      <c r="O107" s="299"/>
      <c r="P107" s="284" t="s">
        <v>220</v>
      </c>
      <c r="Q107" s="302"/>
      <c r="R107" s="285" t="s">
        <v>225</v>
      </c>
      <c r="S107" s="891"/>
      <c r="T107" s="892"/>
      <c r="U107" s="893"/>
      <c r="Z107" s="281">
        <f t="shared" si="8"/>
        <v>0</v>
      </c>
      <c r="AA107" s="282">
        <f>INDEX(C$7:C$3000,16+($AE107-1)*29,1)</f>
        <v>0</v>
      </c>
      <c r="AB107" s="282">
        <f>INDEX(D$7:D$3000,16+($AE107-1)*29,1)</f>
        <v>0</v>
      </c>
      <c r="AC107" s="282">
        <f>INDEX(E$7:E$3000,16+($AE107-1)*29,1)</f>
        <v>0</v>
      </c>
      <c r="AD107" s="283" t="str">
        <f>INDEX(S$7:S$3000,16+($AE107-1)*29,1)</f>
        <v/>
      </c>
      <c r="AE107" s="171">
        <f t="shared" si="13"/>
        <v>26</v>
      </c>
    </row>
    <row r="108" spans="2:31" ht="24" customHeight="1" thickBot="1" x14ac:dyDescent="0.2">
      <c r="B108" s="882"/>
      <c r="C108" s="885"/>
      <c r="D108" s="885"/>
      <c r="E108" s="885"/>
      <c r="F108" s="286" t="s">
        <v>232</v>
      </c>
      <c r="G108" s="5"/>
      <c r="H108" s="899" t="s">
        <v>239</v>
      </c>
      <c r="I108" s="900"/>
      <c r="J108" s="300"/>
      <c r="K108" s="901"/>
      <c r="L108" s="902"/>
      <c r="M108" s="902"/>
      <c r="N108" s="902"/>
      <c r="O108" s="902"/>
      <c r="P108" s="902"/>
      <c r="Q108" s="902"/>
      <c r="R108" s="903"/>
      <c r="S108" s="894"/>
      <c r="T108" s="895"/>
      <c r="U108" s="896"/>
      <c r="Z108" s="270">
        <f t="shared" si="8"/>
        <v>0</v>
      </c>
      <c r="AA108" s="271">
        <f>INDEX(C$7:C$3000,1+($AE108-1)*29,1)</f>
        <v>0</v>
      </c>
      <c r="AB108" s="271">
        <f>INDEX(D$7:D$3000,1+($AE108-1)*29,1)</f>
        <v>0</v>
      </c>
      <c r="AC108" s="271">
        <f>INDEX(E$7:E$3000,1+($AE108-1)*29,1)</f>
        <v>0</v>
      </c>
      <c r="AD108" s="272" t="str">
        <f>INDEX(S$7:S$3000,1+($AE108-1)*29,1)</f>
        <v/>
      </c>
      <c r="AE108" s="171">
        <v>27</v>
      </c>
    </row>
    <row r="109" spans="2:31" ht="24" customHeight="1" x14ac:dyDescent="0.15">
      <c r="B109" s="880">
        <v>4</v>
      </c>
      <c r="C109" s="883"/>
      <c r="D109" s="883"/>
      <c r="E109" s="883"/>
      <c r="F109" s="294"/>
      <c r="G109" s="886"/>
      <c r="H109" s="887"/>
      <c r="I109" s="294"/>
      <c r="J109" s="295"/>
      <c r="K109" s="298"/>
      <c r="L109" s="279" t="s">
        <v>220</v>
      </c>
      <c r="M109" s="301"/>
      <c r="N109" s="280" t="s">
        <v>225</v>
      </c>
      <c r="O109" s="298"/>
      <c r="P109" s="279" t="s">
        <v>220</v>
      </c>
      <c r="Q109" s="301"/>
      <c r="R109" s="280" t="s">
        <v>225</v>
      </c>
      <c r="S109" s="888" t="str">
        <f t="shared" ref="S109" si="17">IF(COUNT(J109:J113)=0,"",SUM(J109:J113))</f>
        <v/>
      </c>
      <c r="T109" s="889"/>
      <c r="U109" s="890"/>
      <c r="Z109" s="274">
        <f t="shared" si="8"/>
        <v>0</v>
      </c>
      <c r="AA109" s="275">
        <f>INDEX(C$7:C$3000,6+($AE109-1)*29,1)</f>
        <v>0</v>
      </c>
      <c r="AB109" s="275">
        <f>INDEX(D$7:D$3000,6+($AE109-1)*29,1)</f>
        <v>0</v>
      </c>
      <c r="AC109" s="275">
        <f>INDEX(E$7:E$3000,6+($AE109-1)*29,1)</f>
        <v>0</v>
      </c>
      <c r="AD109" s="276" t="str">
        <f>INDEX(S$7:S$3000,6+($AE109-1)*29,1)</f>
        <v/>
      </c>
      <c r="AE109" s="171">
        <f t="shared" si="13"/>
        <v>27</v>
      </c>
    </row>
    <row r="110" spans="2:31" ht="24" customHeight="1" x14ac:dyDescent="0.15">
      <c r="B110" s="881"/>
      <c r="C110" s="884"/>
      <c r="D110" s="884"/>
      <c r="E110" s="884"/>
      <c r="F110" s="296"/>
      <c r="G110" s="897"/>
      <c r="H110" s="898"/>
      <c r="I110" s="296"/>
      <c r="J110" s="297"/>
      <c r="K110" s="299"/>
      <c r="L110" s="284" t="s">
        <v>220</v>
      </c>
      <c r="M110" s="302"/>
      <c r="N110" s="285" t="s">
        <v>225</v>
      </c>
      <c r="O110" s="299"/>
      <c r="P110" s="284" t="s">
        <v>220</v>
      </c>
      <c r="Q110" s="302"/>
      <c r="R110" s="285" t="s">
        <v>225</v>
      </c>
      <c r="S110" s="891"/>
      <c r="T110" s="892"/>
      <c r="U110" s="893"/>
      <c r="Z110" s="274">
        <f t="shared" si="8"/>
        <v>0</v>
      </c>
      <c r="AA110" s="275">
        <f>INDEX(C$7:C$3000,11+($AE110-1)*29,1)</f>
        <v>0</v>
      </c>
      <c r="AB110" s="275">
        <f>INDEX(D$7:D$3000,11+($AE110-1)*29,1)</f>
        <v>0</v>
      </c>
      <c r="AC110" s="275">
        <f>INDEX(E$7:E$3000,11+($AE110-1)*29,1)</f>
        <v>0</v>
      </c>
      <c r="AD110" s="276" t="str">
        <f>INDEX(S$7:S$3000,11+($AE110-1)*29,1)</f>
        <v/>
      </c>
      <c r="AE110" s="171">
        <f t="shared" si="13"/>
        <v>27</v>
      </c>
    </row>
    <row r="111" spans="2:31" ht="24" customHeight="1" thickBot="1" x14ac:dyDescent="0.2">
      <c r="B111" s="881"/>
      <c r="C111" s="884"/>
      <c r="D111" s="884"/>
      <c r="E111" s="884"/>
      <c r="F111" s="296"/>
      <c r="G111" s="897"/>
      <c r="H111" s="898"/>
      <c r="I111" s="296"/>
      <c r="J111" s="297"/>
      <c r="K111" s="299"/>
      <c r="L111" s="284" t="s">
        <v>220</v>
      </c>
      <c r="M111" s="302"/>
      <c r="N111" s="285" t="s">
        <v>225</v>
      </c>
      <c r="O111" s="299"/>
      <c r="P111" s="284" t="s">
        <v>220</v>
      </c>
      <c r="Q111" s="302"/>
      <c r="R111" s="285" t="s">
        <v>225</v>
      </c>
      <c r="S111" s="891"/>
      <c r="T111" s="892"/>
      <c r="U111" s="893"/>
      <c r="Z111" s="281">
        <f t="shared" si="8"/>
        <v>0</v>
      </c>
      <c r="AA111" s="282">
        <f>INDEX(C$7:C$3000,16+($AE111-1)*29,1)</f>
        <v>0</v>
      </c>
      <c r="AB111" s="282">
        <f>INDEX(D$7:D$3000,16+($AE111-1)*29,1)</f>
        <v>0</v>
      </c>
      <c r="AC111" s="282">
        <f>INDEX(E$7:E$3000,16+($AE111-1)*29,1)</f>
        <v>0</v>
      </c>
      <c r="AD111" s="283" t="str">
        <f>INDEX(S$7:S$3000,16+($AE111-1)*29,1)</f>
        <v/>
      </c>
      <c r="AE111" s="171">
        <f t="shared" si="13"/>
        <v>27</v>
      </c>
    </row>
    <row r="112" spans="2:31" ht="24" customHeight="1" x14ac:dyDescent="0.15">
      <c r="B112" s="881"/>
      <c r="C112" s="884"/>
      <c r="D112" s="884"/>
      <c r="E112" s="884"/>
      <c r="F112" s="296"/>
      <c r="G112" s="897"/>
      <c r="H112" s="898"/>
      <c r="I112" s="296"/>
      <c r="J112" s="297"/>
      <c r="K112" s="299"/>
      <c r="L112" s="284" t="s">
        <v>220</v>
      </c>
      <c r="M112" s="302"/>
      <c r="N112" s="285" t="s">
        <v>225</v>
      </c>
      <c r="O112" s="299"/>
      <c r="P112" s="284" t="s">
        <v>220</v>
      </c>
      <c r="Q112" s="302"/>
      <c r="R112" s="285" t="s">
        <v>225</v>
      </c>
      <c r="S112" s="891"/>
      <c r="T112" s="892"/>
      <c r="U112" s="893"/>
      <c r="Z112" s="270">
        <f t="shared" si="8"/>
        <v>0</v>
      </c>
      <c r="AA112" s="271">
        <f>INDEX(C$7:C$3000,1+($AE112-1)*29,1)</f>
        <v>0</v>
      </c>
      <c r="AB112" s="271">
        <f>INDEX(D$7:D$3000,1+($AE112-1)*29,1)</f>
        <v>0</v>
      </c>
      <c r="AC112" s="271">
        <f>INDEX(E$7:E$3000,1+($AE112-1)*29,1)</f>
        <v>0</v>
      </c>
      <c r="AD112" s="272" t="str">
        <f>INDEX(S$7:S$3000,1+($AE112-1)*29,1)</f>
        <v/>
      </c>
      <c r="AE112" s="171">
        <v>28</v>
      </c>
    </row>
    <row r="113" spans="1:31" ht="24" customHeight="1" thickBot="1" x14ac:dyDescent="0.2">
      <c r="B113" s="882"/>
      <c r="C113" s="885"/>
      <c r="D113" s="885"/>
      <c r="E113" s="885"/>
      <c r="F113" s="286" t="s">
        <v>232</v>
      </c>
      <c r="G113" s="5"/>
      <c r="H113" s="899" t="s">
        <v>239</v>
      </c>
      <c r="I113" s="900"/>
      <c r="J113" s="300"/>
      <c r="K113" s="901"/>
      <c r="L113" s="902"/>
      <c r="M113" s="902"/>
      <c r="N113" s="902"/>
      <c r="O113" s="902"/>
      <c r="P113" s="902"/>
      <c r="Q113" s="902"/>
      <c r="R113" s="903"/>
      <c r="S113" s="894"/>
      <c r="T113" s="895"/>
      <c r="U113" s="896"/>
      <c r="Z113" s="274">
        <f t="shared" si="8"/>
        <v>0</v>
      </c>
      <c r="AA113" s="275">
        <f>INDEX(C$7:C$3000,6+($AE113-1)*29,1)</f>
        <v>0</v>
      </c>
      <c r="AB113" s="275">
        <f>INDEX(D$7:D$3000,6+($AE113-1)*29,1)</f>
        <v>0</v>
      </c>
      <c r="AC113" s="275">
        <f>INDEX(E$7:E$3000,6+($AE113-1)*29,1)</f>
        <v>0</v>
      </c>
      <c r="AD113" s="276" t="str">
        <f>INDEX(S$7:S$3000,6+($AE113-1)*29,1)</f>
        <v/>
      </c>
      <c r="AE113" s="171">
        <f t="shared" si="13"/>
        <v>28</v>
      </c>
    </row>
    <row r="114" spans="1:31" ht="19.5" customHeight="1" thickBot="1" x14ac:dyDescent="0.2">
      <c r="B114" s="287" t="s">
        <v>112</v>
      </c>
      <c r="C114" s="172"/>
      <c r="D114" s="288"/>
      <c r="E114" s="288"/>
      <c r="F114" s="289"/>
      <c r="G114" s="288"/>
      <c r="H114" s="288"/>
      <c r="O114" s="917" t="s">
        <v>496</v>
      </c>
      <c r="P114" s="918"/>
      <c r="Q114" s="918"/>
      <c r="R114" s="918"/>
      <c r="S114" s="919" t="str">
        <f>IF(COUNT(S94:U113)=0,"",SUMIFS(S94:S113,E94:E113,"&lt;&gt;"&amp;""))</f>
        <v/>
      </c>
      <c r="T114" s="920"/>
      <c r="U114" s="921"/>
      <c r="Z114" s="274">
        <f t="shared" si="8"/>
        <v>0</v>
      </c>
      <c r="AA114" s="275">
        <f>INDEX(C$7:C$3000,11+($AE114-1)*29,1)</f>
        <v>0</v>
      </c>
      <c r="AB114" s="275">
        <f>INDEX(D$7:D$3000,11+($AE114-1)*29,1)</f>
        <v>0</v>
      </c>
      <c r="AC114" s="275">
        <f>INDEX(E$7:E$3000,11+($AE114-1)*29,1)</f>
        <v>0</v>
      </c>
      <c r="AD114" s="276" t="str">
        <f>INDEX(S$7:S$3000,11+($AE114-1)*29,1)</f>
        <v/>
      </c>
      <c r="AE114" s="171">
        <f t="shared" si="13"/>
        <v>28</v>
      </c>
    </row>
    <row r="115" spans="1:31" ht="19.5" customHeight="1" thickBot="1" x14ac:dyDescent="0.2">
      <c r="B115" s="486" t="s">
        <v>242</v>
      </c>
      <c r="C115" s="172"/>
      <c r="D115" s="171"/>
      <c r="E115" s="290"/>
      <c r="F115" s="485"/>
      <c r="G115" s="485"/>
      <c r="H115" s="485"/>
      <c r="O115" s="922" t="s">
        <v>497</v>
      </c>
      <c r="P115" s="923"/>
      <c r="Q115" s="923"/>
      <c r="R115" s="924"/>
      <c r="S115" s="919" t="str">
        <f>IF(COUNT(S94:U113)=0,"",SUMIF(E94:E113,"元請",S94:U113))</f>
        <v/>
      </c>
      <c r="T115" s="920"/>
      <c r="U115" s="921"/>
      <c r="Z115" s="281">
        <f t="shared" si="8"/>
        <v>0</v>
      </c>
      <c r="AA115" s="282">
        <f>INDEX(C$7:C$3000,16+($AE115-1)*29,1)</f>
        <v>0</v>
      </c>
      <c r="AB115" s="282">
        <f>INDEX(D$7:D$3000,16+($AE115-1)*29,1)</f>
        <v>0</v>
      </c>
      <c r="AC115" s="282">
        <f>INDEX(E$7:E$3000,16+($AE115-1)*29,1)</f>
        <v>0</v>
      </c>
      <c r="AD115" s="283" t="str">
        <f>INDEX(S$7:S$3000,16+($AE115-1)*29,1)</f>
        <v/>
      </c>
      <c r="AE115" s="171">
        <f t="shared" si="13"/>
        <v>28</v>
      </c>
    </row>
    <row r="116" spans="1:31" ht="19.5" customHeight="1" x14ac:dyDescent="0.15">
      <c r="B116" s="287" t="s">
        <v>240</v>
      </c>
      <c r="C116" s="172"/>
      <c r="D116" s="171"/>
      <c r="E116" s="172"/>
      <c r="F116" s="172"/>
      <c r="G116" s="485"/>
      <c r="H116" s="485"/>
      <c r="Z116" s="270">
        <f t="shared" si="8"/>
        <v>0</v>
      </c>
      <c r="AA116" s="271">
        <f>INDEX(C$7:C$3000,1+($AE116-1)*29,1)</f>
        <v>0</v>
      </c>
      <c r="AB116" s="271">
        <f>INDEX(D$7:D$3000,1+($AE116-1)*29,1)</f>
        <v>0</v>
      </c>
      <c r="AC116" s="271">
        <f>INDEX(E$7:E$3000,1+($AE116-1)*29,1)</f>
        <v>0</v>
      </c>
      <c r="AD116" s="272" t="str">
        <f>INDEX(S$7:S$3000,1+($AE116-1)*29,1)</f>
        <v/>
      </c>
      <c r="AE116" s="171">
        <v>29</v>
      </c>
    </row>
    <row r="117" spans="1:31" ht="19.5" customHeight="1" x14ac:dyDescent="0.15">
      <c r="B117" s="485"/>
      <c r="C117" s="172"/>
      <c r="D117" s="171"/>
      <c r="E117" s="290"/>
      <c r="F117" s="485"/>
      <c r="G117" s="485"/>
      <c r="H117" s="485"/>
      <c r="Z117" s="274">
        <f t="shared" si="8"/>
        <v>0</v>
      </c>
      <c r="AA117" s="275">
        <f>INDEX(C$7:C$3000,6+($AE117-1)*29,1)</f>
        <v>0</v>
      </c>
      <c r="AB117" s="275">
        <f>INDEX(D$7:D$3000,6+($AE117-1)*29,1)</f>
        <v>0</v>
      </c>
      <c r="AC117" s="275">
        <f>INDEX(E$7:E$3000,6+($AE117-1)*29,1)</f>
        <v>0</v>
      </c>
      <c r="AD117" s="276" t="str">
        <f>INDEX(S$7:S$3000,6+($AE117-1)*29,1)</f>
        <v/>
      </c>
      <c r="AE117" s="171">
        <f t="shared" si="13"/>
        <v>29</v>
      </c>
    </row>
    <row r="118" spans="1:31" s="172" customFormat="1" ht="20.25" customHeight="1" x14ac:dyDescent="0.15">
      <c r="A118" s="171"/>
      <c r="B118" s="171"/>
      <c r="C118" s="172" t="s">
        <v>104</v>
      </c>
      <c r="G118" s="262"/>
      <c r="H118" s="262"/>
      <c r="I118" s="171"/>
      <c r="J118" s="171"/>
      <c r="K118" s="171"/>
      <c r="L118" s="171"/>
      <c r="M118" s="171"/>
      <c r="N118" s="171"/>
      <c r="O118" s="171"/>
      <c r="P118" s="171"/>
      <c r="Q118" s="171"/>
      <c r="R118" s="171"/>
      <c r="S118" s="171"/>
      <c r="T118" s="196" t="s">
        <v>241</v>
      </c>
      <c r="U118" s="263" t="str">
        <f>IF(COUNT(S94:U113)=0,"",U89+1)</f>
        <v/>
      </c>
      <c r="W118" s="171"/>
      <c r="X118" s="171"/>
      <c r="Y118" s="171"/>
      <c r="Z118" s="274">
        <f t="shared" si="8"/>
        <v>0</v>
      </c>
      <c r="AA118" s="275">
        <f>INDEX(C$7:C$3000,11+($AE118-1)*29,1)</f>
        <v>0</v>
      </c>
      <c r="AB118" s="275">
        <f>INDEX(D$7:D$3000,11+($AE118-1)*29,1)</f>
        <v>0</v>
      </c>
      <c r="AC118" s="275">
        <f>INDEX(E$7:E$3000,11+($AE118-1)*29,1)</f>
        <v>0</v>
      </c>
      <c r="AD118" s="276" t="str">
        <f>INDEX(S$7:S$3000,11+($AE118-1)*29,1)</f>
        <v/>
      </c>
      <c r="AE118" s="171">
        <f t="shared" si="13"/>
        <v>29</v>
      </c>
    </row>
    <row r="119" spans="1:31" s="172" customFormat="1" ht="28.5" thickBot="1" x14ac:dyDescent="0.2">
      <c r="A119" s="171"/>
      <c r="B119" s="904" t="s">
        <v>105</v>
      </c>
      <c r="C119" s="904"/>
      <c r="D119" s="904"/>
      <c r="E119" s="904"/>
      <c r="F119" s="904"/>
      <c r="G119" s="904"/>
      <c r="H119" s="904"/>
      <c r="I119" s="904"/>
      <c r="J119" s="905" t="s">
        <v>243</v>
      </c>
      <c r="K119" s="905"/>
      <c r="L119" s="905"/>
      <c r="M119" s="905"/>
      <c r="N119" s="905"/>
      <c r="O119" s="905"/>
      <c r="P119" s="905"/>
      <c r="Q119" s="905"/>
      <c r="R119" s="905"/>
      <c r="S119" s="905"/>
      <c r="T119" s="905"/>
      <c r="U119" s="905"/>
      <c r="W119" s="171"/>
      <c r="X119" s="171"/>
      <c r="Y119" s="171"/>
      <c r="Z119" s="281">
        <f t="shared" si="8"/>
        <v>0</v>
      </c>
      <c r="AA119" s="282">
        <f>INDEX(C$7:C$3000,16+($AE119-1)*29,1)</f>
        <v>0</v>
      </c>
      <c r="AB119" s="282">
        <f>INDEX(D$7:D$3000,16+($AE119-1)*29,1)</f>
        <v>0</v>
      </c>
      <c r="AC119" s="282">
        <f>INDEX(E$7:E$3000,16+($AE119-1)*29,1)</f>
        <v>0</v>
      </c>
      <c r="AD119" s="283" t="str">
        <f>INDEX(S$7:S$3000,16+($AE119-1)*29,1)</f>
        <v/>
      </c>
      <c r="AE119" s="171">
        <f t="shared" si="13"/>
        <v>29</v>
      </c>
    </row>
    <row r="120" spans="1:31" ht="21.75" thickBot="1" x14ac:dyDescent="0.2">
      <c r="D120" s="265" t="s">
        <v>228</v>
      </c>
      <c r="E120" s="906"/>
      <c r="F120" s="906"/>
      <c r="G120" s="266" t="s">
        <v>229</v>
      </c>
      <c r="H120" s="267"/>
      <c r="L120" s="268" t="s">
        <v>231</v>
      </c>
      <c r="M120" s="483" t="str">
        <f>$M$4</f>
        <v/>
      </c>
      <c r="N120" s="269" t="s">
        <v>220</v>
      </c>
      <c r="O120" s="483" t="str">
        <f>$O$4</f>
        <v/>
      </c>
      <c r="P120" s="269" t="s">
        <v>225</v>
      </c>
      <c r="Q120" s="269" t="s">
        <v>205</v>
      </c>
      <c r="R120" s="483" t="str">
        <f>$R$4</f>
        <v/>
      </c>
      <c r="S120" s="269" t="s">
        <v>220</v>
      </c>
      <c r="T120" s="483" t="str">
        <f>$T$4</f>
        <v/>
      </c>
      <c r="U120" s="269" t="s">
        <v>230</v>
      </c>
      <c r="Z120" s="270">
        <f t="shared" si="8"/>
        <v>0</v>
      </c>
      <c r="AA120" s="271">
        <f>INDEX(C$7:C$3000,1+($AE120-1)*29,1)</f>
        <v>0</v>
      </c>
      <c r="AB120" s="271">
        <f>INDEX(D$7:D$3000,1+($AE120-1)*29,1)</f>
        <v>0</v>
      </c>
      <c r="AC120" s="271">
        <f>INDEX(E$7:E$3000,1+($AE120-1)*29,1)</f>
        <v>0</v>
      </c>
      <c r="AD120" s="272" t="str">
        <f>INDEX(S$7:S$3000,1+($AE120-1)*29,1)</f>
        <v/>
      </c>
      <c r="AE120" s="171">
        <v>30</v>
      </c>
    </row>
    <row r="121" spans="1:31" ht="18" customHeight="1" x14ac:dyDescent="0.15">
      <c r="B121" s="880" t="s">
        <v>227</v>
      </c>
      <c r="C121" s="907" t="s">
        <v>224</v>
      </c>
      <c r="D121" s="273" t="s">
        <v>237</v>
      </c>
      <c r="E121" s="273" t="s">
        <v>222</v>
      </c>
      <c r="F121" s="909" t="s">
        <v>106</v>
      </c>
      <c r="G121" s="840" t="s">
        <v>107</v>
      </c>
      <c r="H121" s="841"/>
      <c r="I121" s="181" t="s">
        <v>108</v>
      </c>
      <c r="J121" s="181" t="s">
        <v>235</v>
      </c>
      <c r="K121" s="840" t="s">
        <v>109</v>
      </c>
      <c r="L121" s="913"/>
      <c r="M121" s="913"/>
      <c r="N121" s="841"/>
      <c r="O121" s="840" t="s">
        <v>226</v>
      </c>
      <c r="P121" s="913"/>
      <c r="Q121" s="913"/>
      <c r="R121" s="841"/>
      <c r="S121" s="840" t="s">
        <v>233</v>
      </c>
      <c r="T121" s="913"/>
      <c r="U121" s="914"/>
      <c r="Z121" s="274">
        <f t="shared" si="8"/>
        <v>0</v>
      </c>
      <c r="AA121" s="275">
        <f>INDEX(C$7:C$3000,6+($AE121-1)*29,1)</f>
        <v>0</v>
      </c>
      <c r="AB121" s="275">
        <f>INDEX(D$7:D$3000,6+($AE121-1)*29,1)</f>
        <v>0</v>
      </c>
      <c r="AC121" s="275">
        <f>INDEX(E$7:E$3000,6+($AE121-1)*29,1)</f>
        <v>0</v>
      </c>
      <c r="AD121" s="276" t="str">
        <f>INDEX(S$7:S$3000,6+($AE121-1)*29,1)</f>
        <v/>
      </c>
      <c r="AE121" s="171">
        <f t="shared" si="13"/>
        <v>30</v>
      </c>
    </row>
    <row r="122" spans="1:31" ht="18" customHeight="1" thickBot="1" x14ac:dyDescent="0.2">
      <c r="B122" s="882"/>
      <c r="C122" s="908"/>
      <c r="D122" s="277" t="s">
        <v>221</v>
      </c>
      <c r="E122" s="277" t="s">
        <v>223</v>
      </c>
      <c r="F122" s="910"/>
      <c r="G122" s="911"/>
      <c r="H122" s="912"/>
      <c r="I122" s="278" t="s">
        <v>110</v>
      </c>
      <c r="J122" s="278" t="s">
        <v>236</v>
      </c>
      <c r="K122" s="911"/>
      <c r="L122" s="915"/>
      <c r="M122" s="915"/>
      <c r="N122" s="912"/>
      <c r="O122" s="911"/>
      <c r="P122" s="915"/>
      <c r="Q122" s="915"/>
      <c r="R122" s="912"/>
      <c r="S122" s="911" t="s">
        <v>234</v>
      </c>
      <c r="T122" s="915"/>
      <c r="U122" s="916"/>
      <c r="Z122" s="274">
        <f t="shared" si="8"/>
        <v>0</v>
      </c>
      <c r="AA122" s="275">
        <f>INDEX(C$7:C$3000,11+($AE122-1)*29,1)</f>
        <v>0</v>
      </c>
      <c r="AB122" s="275">
        <f>INDEX(D$7:D$3000,11+($AE122-1)*29,1)</f>
        <v>0</v>
      </c>
      <c r="AC122" s="275">
        <f>INDEX(E$7:E$3000,11+($AE122-1)*29,1)</f>
        <v>0</v>
      </c>
      <c r="AD122" s="276" t="str">
        <f>INDEX(S$7:S$3000,11+($AE122-1)*29,1)</f>
        <v/>
      </c>
      <c r="AE122" s="171">
        <f t="shared" si="13"/>
        <v>30</v>
      </c>
    </row>
    <row r="123" spans="1:31" ht="24" customHeight="1" thickBot="1" x14ac:dyDescent="0.2">
      <c r="B123" s="880">
        <v>1</v>
      </c>
      <c r="C123" s="883"/>
      <c r="D123" s="883"/>
      <c r="E123" s="883"/>
      <c r="F123" s="294"/>
      <c r="G123" s="886"/>
      <c r="H123" s="887"/>
      <c r="I123" s="294"/>
      <c r="J123" s="295"/>
      <c r="K123" s="298"/>
      <c r="L123" s="279" t="s">
        <v>220</v>
      </c>
      <c r="M123" s="301"/>
      <c r="N123" s="280" t="s">
        <v>225</v>
      </c>
      <c r="O123" s="298"/>
      <c r="P123" s="279" t="s">
        <v>220</v>
      </c>
      <c r="Q123" s="301"/>
      <c r="R123" s="280" t="s">
        <v>225</v>
      </c>
      <c r="S123" s="888" t="str">
        <f>IF(COUNT(J123:J127)=0,"",SUM(J123:J127))</f>
        <v/>
      </c>
      <c r="T123" s="889"/>
      <c r="U123" s="890"/>
      <c r="Z123" s="281">
        <f t="shared" si="8"/>
        <v>0</v>
      </c>
      <c r="AA123" s="282">
        <f>INDEX(C$7:C$3000,16+($AE123-1)*29,1)</f>
        <v>0</v>
      </c>
      <c r="AB123" s="282">
        <f>INDEX(D$7:D$3000,16+($AE123-1)*29,1)</f>
        <v>0</v>
      </c>
      <c r="AC123" s="282">
        <f>INDEX(E$7:E$3000,16+($AE123-1)*29,1)</f>
        <v>0</v>
      </c>
      <c r="AD123" s="283" t="str">
        <f>INDEX(S$7:S$3000,16+($AE123-1)*29,1)</f>
        <v/>
      </c>
      <c r="AE123" s="171">
        <f t="shared" si="13"/>
        <v>30</v>
      </c>
    </row>
    <row r="124" spans="1:31" ht="24" customHeight="1" x14ac:dyDescent="0.15">
      <c r="B124" s="881"/>
      <c r="C124" s="884"/>
      <c r="D124" s="884"/>
      <c r="E124" s="884"/>
      <c r="F124" s="296"/>
      <c r="G124" s="897"/>
      <c r="H124" s="898"/>
      <c r="I124" s="296"/>
      <c r="J124" s="297"/>
      <c r="K124" s="299"/>
      <c r="L124" s="284" t="s">
        <v>220</v>
      </c>
      <c r="M124" s="302"/>
      <c r="N124" s="285" t="s">
        <v>225</v>
      </c>
      <c r="O124" s="299"/>
      <c r="P124" s="284" t="s">
        <v>220</v>
      </c>
      <c r="Q124" s="302"/>
      <c r="R124" s="285" t="s">
        <v>225</v>
      </c>
      <c r="S124" s="891"/>
      <c r="T124" s="892"/>
      <c r="U124" s="893"/>
      <c r="Z124" s="270">
        <f t="shared" si="8"/>
        <v>0</v>
      </c>
      <c r="AA124" s="271">
        <f>INDEX(C$7:C$3000,1+($AE124-1)*29,1)</f>
        <v>0</v>
      </c>
      <c r="AB124" s="271">
        <f>INDEX(D$7:D$3000,1+($AE124-1)*29,1)</f>
        <v>0</v>
      </c>
      <c r="AC124" s="271">
        <f>INDEX(E$7:E$3000,1+($AE124-1)*29,1)</f>
        <v>0</v>
      </c>
      <c r="AD124" s="272" t="str">
        <f>INDEX(S$7:S$3000,1+($AE124-1)*29,1)</f>
        <v/>
      </c>
      <c r="AE124" s="171">
        <v>31</v>
      </c>
    </row>
    <row r="125" spans="1:31" ht="23.25" customHeight="1" x14ac:dyDescent="0.15">
      <c r="B125" s="881"/>
      <c r="C125" s="884"/>
      <c r="D125" s="884"/>
      <c r="E125" s="884"/>
      <c r="F125" s="296"/>
      <c r="G125" s="897"/>
      <c r="H125" s="898"/>
      <c r="I125" s="296"/>
      <c r="J125" s="297"/>
      <c r="K125" s="299"/>
      <c r="L125" s="284" t="s">
        <v>220</v>
      </c>
      <c r="M125" s="302"/>
      <c r="N125" s="285" t="s">
        <v>225</v>
      </c>
      <c r="O125" s="299"/>
      <c r="P125" s="284" t="s">
        <v>220</v>
      </c>
      <c r="Q125" s="302"/>
      <c r="R125" s="285" t="s">
        <v>225</v>
      </c>
      <c r="S125" s="891"/>
      <c r="T125" s="892"/>
      <c r="U125" s="893"/>
      <c r="Z125" s="274">
        <f t="shared" si="8"/>
        <v>0</v>
      </c>
      <c r="AA125" s="275">
        <f>INDEX(C$7:C$3000,6+($AE125-1)*29,1)</f>
        <v>0</v>
      </c>
      <c r="AB125" s="275">
        <f>INDEX(D$7:D$3000,6+($AE125-1)*29,1)</f>
        <v>0</v>
      </c>
      <c r="AC125" s="275">
        <f>INDEX(E$7:E$3000,6+($AE125-1)*29,1)</f>
        <v>0</v>
      </c>
      <c r="AD125" s="276" t="str">
        <f>INDEX(S$7:S$3000,6+($AE125-1)*29,1)</f>
        <v/>
      </c>
      <c r="AE125" s="171">
        <f t="shared" si="13"/>
        <v>31</v>
      </c>
    </row>
    <row r="126" spans="1:31" ht="24" customHeight="1" x14ac:dyDescent="0.15">
      <c r="B126" s="881"/>
      <c r="C126" s="884"/>
      <c r="D126" s="884"/>
      <c r="E126" s="884"/>
      <c r="F126" s="296"/>
      <c r="G126" s="897"/>
      <c r="H126" s="898"/>
      <c r="I126" s="296"/>
      <c r="J126" s="297"/>
      <c r="K126" s="299"/>
      <c r="L126" s="284" t="s">
        <v>220</v>
      </c>
      <c r="M126" s="302"/>
      <c r="N126" s="285" t="s">
        <v>225</v>
      </c>
      <c r="O126" s="299"/>
      <c r="P126" s="284" t="s">
        <v>220</v>
      </c>
      <c r="Q126" s="302"/>
      <c r="R126" s="285" t="s">
        <v>225</v>
      </c>
      <c r="S126" s="891"/>
      <c r="T126" s="892"/>
      <c r="U126" s="893"/>
      <c r="Z126" s="274">
        <f t="shared" si="8"/>
        <v>0</v>
      </c>
      <c r="AA126" s="275">
        <f>INDEX(C$7:C$3000,11+($AE126-1)*29,1)</f>
        <v>0</v>
      </c>
      <c r="AB126" s="275">
        <f>INDEX(D$7:D$3000,11+($AE126-1)*29,1)</f>
        <v>0</v>
      </c>
      <c r="AC126" s="275">
        <f>INDEX(E$7:E$3000,11+($AE126-1)*29,1)</f>
        <v>0</v>
      </c>
      <c r="AD126" s="276" t="str">
        <f>INDEX(S$7:S$3000,11+($AE126-1)*29,1)</f>
        <v/>
      </c>
      <c r="AE126" s="171">
        <f t="shared" si="13"/>
        <v>31</v>
      </c>
    </row>
    <row r="127" spans="1:31" ht="24" customHeight="1" thickBot="1" x14ac:dyDescent="0.2">
      <c r="B127" s="882"/>
      <c r="C127" s="885"/>
      <c r="D127" s="885"/>
      <c r="E127" s="885"/>
      <c r="F127" s="286" t="s">
        <v>232</v>
      </c>
      <c r="G127" s="5"/>
      <c r="H127" s="899" t="s">
        <v>239</v>
      </c>
      <c r="I127" s="900"/>
      <c r="J127" s="300"/>
      <c r="K127" s="901"/>
      <c r="L127" s="902"/>
      <c r="M127" s="902"/>
      <c r="N127" s="902"/>
      <c r="O127" s="902"/>
      <c r="P127" s="902"/>
      <c r="Q127" s="902"/>
      <c r="R127" s="903"/>
      <c r="S127" s="894"/>
      <c r="T127" s="895"/>
      <c r="U127" s="896"/>
      <c r="Z127" s="281">
        <f t="shared" si="8"/>
        <v>0</v>
      </c>
      <c r="AA127" s="282">
        <f>INDEX(C$7:C$3000,16+($AE127-1)*29,1)</f>
        <v>0</v>
      </c>
      <c r="AB127" s="282">
        <f>INDEX(D$7:D$3000,16+($AE127-1)*29,1)</f>
        <v>0</v>
      </c>
      <c r="AC127" s="282">
        <f>INDEX(E$7:E$3000,16+($AE127-1)*29,1)</f>
        <v>0</v>
      </c>
      <c r="AD127" s="283" t="str">
        <f>INDEX(S$7:S$3000,16+($AE127-1)*29,1)</f>
        <v/>
      </c>
      <c r="AE127" s="171">
        <f t="shared" si="13"/>
        <v>31</v>
      </c>
    </row>
    <row r="128" spans="1:31" ht="24" customHeight="1" x14ac:dyDescent="0.15">
      <c r="B128" s="880">
        <v>2</v>
      </c>
      <c r="C128" s="883"/>
      <c r="D128" s="883"/>
      <c r="E128" s="883"/>
      <c r="F128" s="294"/>
      <c r="G128" s="886"/>
      <c r="H128" s="887"/>
      <c r="I128" s="294"/>
      <c r="J128" s="295"/>
      <c r="K128" s="298"/>
      <c r="L128" s="279" t="s">
        <v>220</v>
      </c>
      <c r="M128" s="301"/>
      <c r="N128" s="280" t="s">
        <v>225</v>
      </c>
      <c r="O128" s="298"/>
      <c r="P128" s="279" t="s">
        <v>220</v>
      </c>
      <c r="Q128" s="301"/>
      <c r="R128" s="280" t="s">
        <v>225</v>
      </c>
      <c r="S128" s="888" t="str">
        <f t="shared" ref="S128" si="18">IF(COUNT(J128:J132)=0,"",SUM(J128:J132))</f>
        <v/>
      </c>
      <c r="T128" s="889"/>
      <c r="U128" s="890"/>
      <c r="Z128" s="270">
        <f t="shared" si="8"/>
        <v>0</v>
      </c>
      <c r="AA128" s="271">
        <f>INDEX(C$7:C$3000,1+($AE128-1)*29,1)</f>
        <v>0</v>
      </c>
      <c r="AB128" s="271">
        <f>INDEX(D$7:D$3000,1+($AE128-1)*29,1)</f>
        <v>0</v>
      </c>
      <c r="AC128" s="271">
        <f>INDEX(E$7:E$3000,1+($AE128-1)*29,1)</f>
        <v>0</v>
      </c>
      <c r="AD128" s="272" t="str">
        <f>INDEX(S$7:S$3000,1+($AE128-1)*29,1)</f>
        <v/>
      </c>
      <c r="AE128" s="171">
        <v>32</v>
      </c>
    </row>
    <row r="129" spans="2:31" ht="24" customHeight="1" x14ac:dyDescent="0.15">
      <c r="B129" s="881"/>
      <c r="C129" s="884"/>
      <c r="D129" s="884"/>
      <c r="E129" s="884"/>
      <c r="F129" s="296"/>
      <c r="G129" s="897"/>
      <c r="H129" s="898"/>
      <c r="I129" s="296"/>
      <c r="J129" s="297"/>
      <c r="K129" s="299"/>
      <c r="L129" s="284" t="s">
        <v>220</v>
      </c>
      <c r="M129" s="302"/>
      <c r="N129" s="285" t="s">
        <v>225</v>
      </c>
      <c r="O129" s="299"/>
      <c r="P129" s="284" t="s">
        <v>220</v>
      </c>
      <c r="Q129" s="302"/>
      <c r="R129" s="285" t="s">
        <v>225</v>
      </c>
      <c r="S129" s="891"/>
      <c r="T129" s="892"/>
      <c r="U129" s="893"/>
      <c r="Z129" s="274">
        <f t="shared" si="8"/>
        <v>0</v>
      </c>
      <c r="AA129" s="275">
        <f>INDEX(C$7:C$3000,6+($AE129-1)*29,1)</f>
        <v>0</v>
      </c>
      <c r="AB129" s="275">
        <f>INDEX(D$7:D$3000,6+($AE129-1)*29,1)</f>
        <v>0</v>
      </c>
      <c r="AC129" s="275">
        <f>INDEX(E$7:E$3000,6+($AE129-1)*29,1)</f>
        <v>0</v>
      </c>
      <c r="AD129" s="276" t="str">
        <f>INDEX(S$7:S$3000,6+($AE129-1)*29,1)</f>
        <v/>
      </c>
      <c r="AE129" s="171">
        <f t="shared" si="13"/>
        <v>32</v>
      </c>
    </row>
    <row r="130" spans="2:31" ht="24" customHeight="1" x14ac:dyDescent="0.15">
      <c r="B130" s="881"/>
      <c r="C130" s="884"/>
      <c r="D130" s="884"/>
      <c r="E130" s="884"/>
      <c r="F130" s="296"/>
      <c r="G130" s="897"/>
      <c r="H130" s="898"/>
      <c r="I130" s="296"/>
      <c r="J130" s="297"/>
      <c r="K130" s="299"/>
      <c r="L130" s="284" t="s">
        <v>220</v>
      </c>
      <c r="M130" s="302"/>
      <c r="N130" s="285" t="s">
        <v>225</v>
      </c>
      <c r="O130" s="299"/>
      <c r="P130" s="284" t="s">
        <v>220</v>
      </c>
      <c r="Q130" s="302"/>
      <c r="R130" s="285" t="s">
        <v>225</v>
      </c>
      <c r="S130" s="891"/>
      <c r="T130" s="892"/>
      <c r="U130" s="893"/>
      <c r="Z130" s="274">
        <f t="shared" si="8"/>
        <v>0</v>
      </c>
      <c r="AA130" s="275">
        <f>INDEX(C$7:C$3000,11+($AE130-1)*29,1)</f>
        <v>0</v>
      </c>
      <c r="AB130" s="275">
        <f>INDEX(D$7:D$3000,11+($AE130-1)*29,1)</f>
        <v>0</v>
      </c>
      <c r="AC130" s="275">
        <f>INDEX(E$7:E$3000,11+($AE130-1)*29,1)</f>
        <v>0</v>
      </c>
      <c r="AD130" s="276" t="str">
        <f>INDEX(S$7:S$3000,11+($AE130-1)*29,1)</f>
        <v/>
      </c>
      <c r="AE130" s="171">
        <f t="shared" si="13"/>
        <v>32</v>
      </c>
    </row>
    <row r="131" spans="2:31" ht="24" customHeight="1" thickBot="1" x14ac:dyDescent="0.2">
      <c r="B131" s="881"/>
      <c r="C131" s="884"/>
      <c r="D131" s="884"/>
      <c r="E131" s="884"/>
      <c r="F131" s="296"/>
      <c r="G131" s="897"/>
      <c r="H131" s="898"/>
      <c r="I131" s="296"/>
      <c r="J131" s="297"/>
      <c r="K131" s="299"/>
      <c r="L131" s="284" t="s">
        <v>220</v>
      </c>
      <c r="M131" s="302"/>
      <c r="N131" s="285" t="s">
        <v>225</v>
      </c>
      <c r="O131" s="299"/>
      <c r="P131" s="284" t="s">
        <v>220</v>
      </c>
      <c r="Q131" s="302"/>
      <c r="R131" s="285" t="s">
        <v>225</v>
      </c>
      <c r="S131" s="891"/>
      <c r="T131" s="892"/>
      <c r="U131" s="893"/>
      <c r="Z131" s="281">
        <f t="shared" si="8"/>
        <v>0</v>
      </c>
      <c r="AA131" s="282">
        <f>INDEX(C$7:C$3000,16+($AE131-1)*29,1)</f>
        <v>0</v>
      </c>
      <c r="AB131" s="282">
        <f>INDEX(D$7:D$3000,16+($AE131-1)*29,1)</f>
        <v>0</v>
      </c>
      <c r="AC131" s="282">
        <f>INDEX(E$7:E$3000,16+($AE131-1)*29,1)</f>
        <v>0</v>
      </c>
      <c r="AD131" s="283" t="str">
        <f>INDEX(S$7:S$3000,16+($AE131-1)*29,1)</f>
        <v/>
      </c>
      <c r="AE131" s="171">
        <f t="shared" si="13"/>
        <v>32</v>
      </c>
    </row>
    <row r="132" spans="2:31" ht="24" customHeight="1" thickBot="1" x14ac:dyDescent="0.2">
      <c r="B132" s="882"/>
      <c r="C132" s="885"/>
      <c r="D132" s="885"/>
      <c r="E132" s="885"/>
      <c r="F132" s="286" t="s">
        <v>232</v>
      </c>
      <c r="G132" s="5"/>
      <c r="H132" s="899" t="s">
        <v>239</v>
      </c>
      <c r="I132" s="900"/>
      <c r="J132" s="300"/>
      <c r="K132" s="901"/>
      <c r="L132" s="902"/>
      <c r="M132" s="902"/>
      <c r="N132" s="902"/>
      <c r="O132" s="902"/>
      <c r="P132" s="902"/>
      <c r="Q132" s="902"/>
      <c r="R132" s="903"/>
      <c r="S132" s="894"/>
      <c r="T132" s="895"/>
      <c r="U132" s="896"/>
      <c r="Z132" s="270">
        <f t="shared" ref="Z132:Z195" si="19">INDEX(E$4:E$3000,1+($AE132-1)*29,1)</f>
        <v>0</v>
      </c>
      <c r="AA132" s="271">
        <f>INDEX(C$7:C$3000,1+($AE132-1)*29,1)</f>
        <v>0</v>
      </c>
      <c r="AB132" s="271">
        <f>INDEX(D$7:D$3000,1+($AE132-1)*29,1)</f>
        <v>0</v>
      </c>
      <c r="AC132" s="271">
        <f>INDEX(E$7:E$3000,1+($AE132-1)*29,1)</f>
        <v>0</v>
      </c>
      <c r="AD132" s="272" t="str">
        <f>INDEX(S$7:S$3000,1+($AE132-1)*29,1)</f>
        <v/>
      </c>
      <c r="AE132" s="171">
        <v>33</v>
      </c>
    </row>
    <row r="133" spans="2:31" ht="24" customHeight="1" x14ac:dyDescent="0.15">
      <c r="B133" s="880">
        <v>3</v>
      </c>
      <c r="C133" s="883"/>
      <c r="D133" s="883"/>
      <c r="E133" s="883"/>
      <c r="F133" s="294"/>
      <c r="G133" s="886"/>
      <c r="H133" s="887"/>
      <c r="I133" s="294"/>
      <c r="J133" s="295"/>
      <c r="K133" s="298"/>
      <c r="L133" s="279" t="s">
        <v>220</v>
      </c>
      <c r="M133" s="301"/>
      <c r="N133" s="280" t="s">
        <v>225</v>
      </c>
      <c r="O133" s="298"/>
      <c r="P133" s="279" t="s">
        <v>220</v>
      </c>
      <c r="Q133" s="301"/>
      <c r="R133" s="280" t="s">
        <v>225</v>
      </c>
      <c r="S133" s="888" t="str">
        <f t="shared" ref="S133" si="20">IF(COUNT(J133:J137)=0,"",SUM(J133:J137))</f>
        <v/>
      </c>
      <c r="T133" s="889"/>
      <c r="U133" s="890"/>
      <c r="Z133" s="274">
        <f t="shared" si="19"/>
        <v>0</v>
      </c>
      <c r="AA133" s="275">
        <f>INDEX(C$7:C$3000,6+($AE133-1)*29,1)</f>
        <v>0</v>
      </c>
      <c r="AB133" s="275">
        <f>INDEX(D$7:D$3000,6+($AE133-1)*29,1)</f>
        <v>0</v>
      </c>
      <c r="AC133" s="275">
        <f>INDEX(E$7:E$3000,6+($AE133-1)*29,1)</f>
        <v>0</v>
      </c>
      <c r="AD133" s="276" t="str">
        <f>INDEX(S$7:S$3000,6+($AE133-1)*29,1)</f>
        <v/>
      </c>
      <c r="AE133" s="171">
        <f t="shared" si="13"/>
        <v>33</v>
      </c>
    </row>
    <row r="134" spans="2:31" ht="24" customHeight="1" x14ac:dyDescent="0.15">
      <c r="B134" s="881"/>
      <c r="C134" s="884"/>
      <c r="D134" s="884"/>
      <c r="E134" s="884"/>
      <c r="F134" s="296"/>
      <c r="G134" s="897"/>
      <c r="H134" s="898"/>
      <c r="I134" s="296"/>
      <c r="J134" s="297"/>
      <c r="K134" s="299"/>
      <c r="L134" s="284" t="s">
        <v>220</v>
      </c>
      <c r="M134" s="302"/>
      <c r="N134" s="285" t="s">
        <v>225</v>
      </c>
      <c r="O134" s="299"/>
      <c r="P134" s="284" t="s">
        <v>220</v>
      </c>
      <c r="Q134" s="302"/>
      <c r="R134" s="285" t="s">
        <v>225</v>
      </c>
      <c r="S134" s="891"/>
      <c r="T134" s="892"/>
      <c r="U134" s="893"/>
      <c r="Z134" s="274">
        <f t="shared" si="19"/>
        <v>0</v>
      </c>
      <c r="AA134" s="275">
        <f>INDEX(C$7:C$3000,11+($AE134-1)*29,1)</f>
        <v>0</v>
      </c>
      <c r="AB134" s="275">
        <f>INDEX(D$7:D$3000,11+($AE134-1)*29,1)</f>
        <v>0</v>
      </c>
      <c r="AC134" s="275">
        <f>INDEX(E$7:E$3000,11+($AE134-1)*29,1)</f>
        <v>0</v>
      </c>
      <c r="AD134" s="276" t="str">
        <f>INDEX(S$7:S$3000,11+($AE134-1)*29,1)</f>
        <v/>
      </c>
      <c r="AE134" s="171">
        <f t="shared" si="13"/>
        <v>33</v>
      </c>
    </row>
    <row r="135" spans="2:31" ht="24" customHeight="1" thickBot="1" x14ac:dyDescent="0.2">
      <c r="B135" s="881"/>
      <c r="C135" s="884"/>
      <c r="D135" s="884"/>
      <c r="E135" s="884"/>
      <c r="F135" s="296"/>
      <c r="G135" s="897"/>
      <c r="H135" s="898"/>
      <c r="I135" s="296"/>
      <c r="J135" s="297"/>
      <c r="K135" s="299"/>
      <c r="L135" s="284" t="s">
        <v>220</v>
      </c>
      <c r="M135" s="302"/>
      <c r="N135" s="285" t="s">
        <v>225</v>
      </c>
      <c r="O135" s="299"/>
      <c r="P135" s="284" t="s">
        <v>220</v>
      </c>
      <c r="Q135" s="302"/>
      <c r="R135" s="285" t="s">
        <v>225</v>
      </c>
      <c r="S135" s="891"/>
      <c r="T135" s="892"/>
      <c r="U135" s="893"/>
      <c r="Z135" s="281">
        <f t="shared" si="19"/>
        <v>0</v>
      </c>
      <c r="AA135" s="282">
        <f>INDEX(C$7:C$3000,16+($AE135-1)*29,1)</f>
        <v>0</v>
      </c>
      <c r="AB135" s="282">
        <f>INDEX(D$7:D$3000,16+($AE135-1)*29,1)</f>
        <v>0</v>
      </c>
      <c r="AC135" s="282">
        <f>INDEX(E$7:E$3000,16+($AE135-1)*29,1)</f>
        <v>0</v>
      </c>
      <c r="AD135" s="283" t="str">
        <f>INDEX(S$7:S$3000,16+($AE135-1)*29,1)</f>
        <v/>
      </c>
      <c r="AE135" s="171">
        <f t="shared" si="13"/>
        <v>33</v>
      </c>
    </row>
    <row r="136" spans="2:31" ht="24" customHeight="1" x14ac:dyDescent="0.15">
      <c r="B136" s="881"/>
      <c r="C136" s="884"/>
      <c r="D136" s="884"/>
      <c r="E136" s="884"/>
      <c r="F136" s="296"/>
      <c r="G136" s="897"/>
      <c r="H136" s="898"/>
      <c r="I136" s="296"/>
      <c r="J136" s="297"/>
      <c r="K136" s="299"/>
      <c r="L136" s="284" t="s">
        <v>220</v>
      </c>
      <c r="M136" s="302"/>
      <c r="N136" s="285" t="s">
        <v>225</v>
      </c>
      <c r="O136" s="299"/>
      <c r="P136" s="284" t="s">
        <v>220</v>
      </c>
      <c r="Q136" s="302"/>
      <c r="R136" s="285" t="s">
        <v>225</v>
      </c>
      <c r="S136" s="891"/>
      <c r="T136" s="892"/>
      <c r="U136" s="893"/>
      <c r="Z136" s="270">
        <f t="shared" si="19"/>
        <v>0</v>
      </c>
      <c r="AA136" s="271">
        <f>INDEX(C$7:C$3000,1+($AE136-1)*29,1)</f>
        <v>0</v>
      </c>
      <c r="AB136" s="271">
        <f>INDEX(D$7:D$3000,1+($AE136-1)*29,1)</f>
        <v>0</v>
      </c>
      <c r="AC136" s="271">
        <f>INDEX(E$7:E$3000,1+($AE136-1)*29,1)</f>
        <v>0</v>
      </c>
      <c r="AD136" s="272" t="str">
        <f>INDEX(S$7:S$3000,1+($AE136-1)*29,1)</f>
        <v/>
      </c>
      <c r="AE136" s="171">
        <v>34</v>
      </c>
    </row>
    <row r="137" spans="2:31" ht="24" customHeight="1" thickBot="1" x14ac:dyDescent="0.2">
      <c r="B137" s="882"/>
      <c r="C137" s="885"/>
      <c r="D137" s="885"/>
      <c r="E137" s="885"/>
      <c r="F137" s="286" t="s">
        <v>232</v>
      </c>
      <c r="G137" s="5"/>
      <c r="H137" s="899" t="s">
        <v>239</v>
      </c>
      <c r="I137" s="900"/>
      <c r="J137" s="300"/>
      <c r="K137" s="901"/>
      <c r="L137" s="902"/>
      <c r="M137" s="902"/>
      <c r="N137" s="902"/>
      <c r="O137" s="902"/>
      <c r="P137" s="902"/>
      <c r="Q137" s="902"/>
      <c r="R137" s="903"/>
      <c r="S137" s="894"/>
      <c r="T137" s="895"/>
      <c r="U137" s="896"/>
      <c r="Z137" s="274">
        <f t="shared" si="19"/>
        <v>0</v>
      </c>
      <c r="AA137" s="275">
        <f>INDEX(C$7:C$3000,6+($AE137-1)*29,1)</f>
        <v>0</v>
      </c>
      <c r="AB137" s="275">
        <f>INDEX(D$7:D$3000,6+($AE137-1)*29,1)</f>
        <v>0</v>
      </c>
      <c r="AC137" s="275">
        <f>INDEX(E$7:E$3000,6+($AE137-1)*29,1)</f>
        <v>0</v>
      </c>
      <c r="AD137" s="276" t="str">
        <f>INDEX(S$7:S$3000,6+($AE137-1)*29,1)</f>
        <v/>
      </c>
      <c r="AE137" s="171">
        <f t="shared" si="13"/>
        <v>34</v>
      </c>
    </row>
    <row r="138" spans="2:31" ht="24" customHeight="1" x14ac:dyDescent="0.15">
      <c r="B138" s="880">
        <v>4</v>
      </c>
      <c r="C138" s="883"/>
      <c r="D138" s="883"/>
      <c r="E138" s="883"/>
      <c r="F138" s="294"/>
      <c r="G138" s="886"/>
      <c r="H138" s="887"/>
      <c r="I138" s="294"/>
      <c r="J138" s="295"/>
      <c r="K138" s="298"/>
      <c r="L138" s="279" t="s">
        <v>220</v>
      </c>
      <c r="M138" s="301"/>
      <c r="N138" s="280" t="s">
        <v>225</v>
      </c>
      <c r="O138" s="298"/>
      <c r="P138" s="279" t="s">
        <v>220</v>
      </c>
      <c r="Q138" s="301"/>
      <c r="R138" s="280" t="s">
        <v>225</v>
      </c>
      <c r="S138" s="888" t="str">
        <f t="shared" ref="S138" si="21">IF(COUNT(J138:J142)=0,"",SUM(J138:J142))</f>
        <v/>
      </c>
      <c r="T138" s="889"/>
      <c r="U138" s="890"/>
      <c r="Z138" s="274">
        <f t="shared" si="19"/>
        <v>0</v>
      </c>
      <c r="AA138" s="275">
        <f>INDEX(C$7:C$3000,11+($AE138-1)*29,1)</f>
        <v>0</v>
      </c>
      <c r="AB138" s="275">
        <f>INDEX(D$7:D$3000,11+($AE138-1)*29,1)</f>
        <v>0</v>
      </c>
      <c r="AC138" s="275">
        <f>INDEX(E$7:E$3000,11+($AE138-1)*29,1)</f>
        <v>0</v>
      </c>
      <c r="AD138" s="276" t="str">
        <f>INDEX(S$7:S$3000,11+($AE138-1)*29,1)</f>
        <v/>
      </c>
      <c r="AE138" s="171">
        <f t="shared" si="13"/>
        <v>34</v>
      </c>
    </row>
    <row r="139" spans="2:31" ht="24" customHeight="1" thickBot="1" x14ac:dyDescent="0.2">
      <c r="B139" s="881"/>
      <c r="C139" s="884"/>
      <c r="D139" s="884"/>
      <c r="E139" s="884"/>
      <c r="F139" s="296"/>
      <c r="G139" s="897"/>
      <c r="H139" s="898"/>
      <c r="I139" s="296"/>
      <c r="J139" s="297"/>
      <c r="K139" s="299"/>
      <c r="L139" s="284" t="s">
        <v>220</v>
      </c>
      <c r="M139" s="302"/>
      <c r="N139" s="285" t="s">
        <v>225</v>
      </c>
      <c r="O139" s="299"/>
      <c r="P139" s="284" t="s">
        <v>220</v>
      </c>
      <c r="Q139" s="302"/>
      <c r="R139" s="285" t="s">
        <v>225</v>
      </c>
      <c r="S139" s="891"/>
      <c r="T139" s="892"/>
      <c r="U139" s="893"/>
      <c r="Z139" s="281">
        <f t="shared" si="19"/>
        <v>0</v>
      </c>
      <c r="AA139" s="282">
        <f>INDEX(C$7:C$3000,16+($AE139-1)*29,1)</f>
        <v>0</v>
      </c>
      <c r="AB139" s="282">
        <f>INDEX(D$7:D$3000,16+($AE139-1)*29,1)</f>
        <v>0</v>
      </c>
      <c r="AC139" s="282">
        <f>INDEX(E$7:E$3000,16+($AE139-1)*29,1)</f>
        <v>0</v>
      </c>
      <c r="AD139" s="283" t="str">
        <f>INDEX(S$7:S$3000,16+($AE139-1)*29,1)</f>
        <v/>
      </c>
      <c r="AE139" s="171">
        <f t="shared" si="13"/>
        <v>34</v>
      </c>
    </row>
    <row r="140" spans="2:31" ht="24" customHeight="1" x14ac:dyDescent="0.15">
      <c r="B140" s="881"/>
      <c r="C140" s="884"/>
      <c r="D140" s="884"/>
      <c r="E140" s="884"/>
      <c r="F140" s="296"/>
      <c r="G140" s="897"/>
      <c r="H140" s="898"/>
      <c r="I140" s="296"/>
      <c r="J140" s="297"/>
      <c r="K140" s="299"/>
      <c r="L140" s="284" t="s">
        <v>220</v>
      </c>
      <c r="M140" s="302"/>
      <c r="N140" s="285" t="s">
        <v>225</v>
      </c>
      <c r="O140" s="299"/>
      <c r="P140" s="284" t="s">
        <v>220</v>
      </c>
      <c r="Q140" s="302"/>
      <c r="R140" s="285" t="s">
        <v>225</v>
      </c>
      <c r="S140" s="891"/>
      <c r="T140" s="892"/>
      <c r="U140" s="893"/>
      <c r="Z140" s="270">
        <f t="shared" si="19"/>
        <v>0</v>
      </c>
      <c r="AA140" s="271">
        <f>INDEX(C$7:C$3000,1+($AE140-1)*29,1)</f>
        <v>0</v>
      </c>
      <c r="AB140" s="271">
        <f>INDEX(D$7:D$3000,1+($AE140-1)*29,1)</f>
        <v>0</v>
      </c>
      <c r="AC140" s="271">
        <f>INDEX(E$7:E$3000,1+($AE140-1)*29,1)</f>
        <v>0</v>
      </c>
      <c r="AD140" s="272" t="str">
        <f>INDEX(S$7:S$3000,1+($AE140-1)*29,1)</f>
        <v/>
      </c>
      <c r="AE140" s="171">
        <v>35</v>
      </c>
    </row>
    <row r="141" spans="2:31" ht="24" customHeight="1" x14ac:dyDescent="0.15">
      <c r="B141" s="881"/>
      <c r="C141" s="884"/>
      <c r="D141" s="884"/>
      <c r="E141" s="884"/>
      <c r="F141" s="296"/>
      <c r="G141" s="897"/>
      <c r="H141" s="898"/>
      <c r="I141" s="296"/>
      <c r="J141" s="297"/>
      <c r="K141" s="299"/>
      <c r="L141" s="284" t="s">
        <v>220</v>
      </c>
      <c r="M141" s="302"/>
      <c r="N141" s="285" t="s">
        <v>225</v>
      </c>
      <c r="O141" s="299"/>
      <c r="P141" s="284" t="s">
        <v>220</v>
      </c>
      <c r="Q141" s="302"/>
      <c r="R141" s="285" t="s">
        <v>225</v>
      </c>
      <c r="S141" s="891"/>
      <c r="T141" s="892"/>
      <c r="U141" s="893"/>
      <c r="Z141" s="274">
        <f t="shared" si="19"/>
        <v>0</v>
      </c>
      <c r="AA141" s="275">
        <f>INDEX(C$7:C$3000,6+($AE141-1)*29,1)</f>
        <v>0</v>
      </c>
      <c r="AB141" s="275">
        <f>INDEX(D$7:D$3000,6+($AE141-1)*29,1)</f>
        <v>0</v>
      </c>
      <c r="AC141" s="275">
        <f>INDEX(E$7:E$3000,6+($AE141-1)*29,1)</f>
        <v>0</v>
      </c>
      <c r="AD141" s="276" t="str">
        <f>INDEX(S$7:S$3000,6+($AE141-1)*29,1)</f>
        <v/>
      </c>
      <c r="AE141" s="171">
        <f t="shared" ref="AE141:AE203" si="22">AE140</f>
        <v>35</v>
      </c>
    </row>
    <row r="142" spans="2:31" ht="24" customHeight="1" thickBot="1" x14ac:dyDescent="0.2">
      <c r="B142" s="882"/>
      <c r="C142" s="885"/>
      <c r="D142" s="885"/>
      <c r="E142" s="885"/>
      <c r="F142" s="286" t="s">
        <v>232</v>
      </c>
      <c r="G142" s="5"/>
      <c r="H142" s="899" t="s">
        <v>239</v>
      </c>
      <c r="I142" s="900"/>
      <c r="J142" s="300"/>
      <c r="K142" s="901"/>
      <c r="L142" s="902"/>
      <c r="M142" s="902"/>
      <c r="N142" s="902"/>
      <c r="O142" s="902"/>
      <c r="P142" s="902"/>
      <c r="Q142" s="902"/>
      <c r="R142" s="903"/>
      <c r="S142" s="894"/>
      <c r="T142" s="895"/>
      <c r="U142" s="896"/>
      <c r="Z142" s="274">
        <f t="shared" si="19"/>
        <v>0</v>
      </c>
      <c r="AA142" s="275">
        <f>INDEX(C$7:C$3000,11+($AE142-1)*29,1)</f>
        <v>0</v>
      </c>
      <c r="AB142" s="275">
        <f>INDEX(D$7:D$3000,11+($AE142-1)*29,1)</f>
        <v>0</v>
      </c>
      <c r="AC142" s="275">
        <f>INDEX(E$7:E$3000,11+($AE142-1)*29,1)</f>
        <v>0</v>
      </c>
      <c r="AD142" s="276" t="str">
        <f>INDEX(S$7:S$3000,11+($AE142-1)*29,1)</f>
        <v/>
      </c>
      <c r="AE142" s="171">
        <f t="shared" si="22"/>
        <v>35</v>
      </c>
    </row>
    <row r="143" spans="2:31" ht="19.5" customHeight="1" thickBot="1" x14ac:dyDescent="0.2">
      <c r="B143" s="287" t="s">
        <v>112</v>
      </c>
      <c r="C143" s="172"/>
      <c r="D143" s="288"/>
      <c r="E143" s="288"/>
      <c r="F143" s="289"/>
      <c r="G143" s="288"/>
      <c r="H143" s="288"/>
      <c r="O143" s="917" t="s">
        <v>496</v>
      </c>
      <c r="P143" s="918"/>
      <c r="Q143" s="918"/>
      <c r="R143" s="918"/>
      <c r="S143" s="919" t="str">
        <f>IF(COUNT(S123:U142)=0,"",SUMIFS(S123:S142,E123:E142,"&lt;&gt;"&amp;""))</f>
        <v/>
      </c>
      <c r="T143" s="920"/>
      <c r="U143" s="921"/>
      <c r="Z143" s="281">
        <f t="shared" si="19"/>
        <v>0</v>
      </c>
      <c r="AA143" s="282">
        <f>INDEX(C$7:C$3000,16+($AE143-1)*29,1)</f>
        <v>0</v>
      </c>
      <c r="AB143" s="282">
        <f>INDEX(D$7:D$3000,16+($AE143-1)*29,1)</f>
        <v>0</v>
      </c>
      <c r="AC143" s="282">
        <f>INDEX(E$7:E$3000,16+($AE143-1)*29,1)</f>
        <v>0</v>
      </c>
      <c r="AD143" s="283" t="str">
        <f>INDEX(S$7:S$3000,16+($AE143-1)*29,1)</f>
        <v/>
      </c>
      <c r="AE143" s="171">
        <f t="shared" si="22"/>
        <v>35</v>
      </c>
    </row>
    <row r="144" spans="2:31" ht="19.5" customHeight="1" thickBot="1" x14ac:dyDescent="0.2">
      <c r="B144" s="486" t="s">
        <v>242</v>
      </c>
      <c r="C144" s="172"/>
      <c r="D144" s="171"/>
      <c r="E144" s="290"/>
      <c r="F144" s="485"/>
      <c r="G144" s="485"/>
      <c r="H144" s="485"/>
      <c r="O144" s="922" t="s">
        <v>497</v>
      </c>
      <c r="P144" s="923"/>
      <c r="Q144" s="923"/>
      <c r="R144" s="924"/>
      <c r="S144" s="919" t="str">
        <f>IF(COUNT(S123:U142)=0,"",SUMIF(E123:E142,"元請",S123:U142))</f>
        <v/>
      </c>
      <c r="T144" s="920"/>
      <c r="U144" s="921"/>
      <c r="Z144" s="270">
        <f t="shared" si="19"/>
        <v>0</v>
      </c>
      <c r="AA144" s="271">
        <f>INDEX(C$7:C$3000,1+($AE144-1)*29,1)</f>
        <v>0</v>
      </c>
      <c r="AB144" s="271">
        <f>INDEX(D$7:D$3000,1+($AE144-1)*29,1)</f>
        <v>0</v>
      </c>
      <c r="AC144" s="271">
        <f>INDEX(E$7:E$3000,1+($AE144-1)*29,1)</f>
        <v>0</v>
      </c>
      <c r="AD144" s="272" t="str">
        <f>INDEX(S$7:S$3000,1+($AE144-1)*29,1)</f>
        <v/>
      </c>
      <c r="AE144" s="171">
        <v>36</v>
      </c>
    </row>
    <row r="145" spans="1:31" ht="19.5" customHeight="1" x14ac:dyDescent="0.15">
      <c r="B145" s="287" t="s">
        <v>240</v>
      </c>
      <c r="C145" s="172"/>
      <c r="D145" s="171"/>
      <c r="E145" s="172"/>
      <c r="F145" s="172"/>
      <c r="G145" s="485"/>
      <c r="H145" s="485"/>
      <c r="Z145" s="274">
        <f t="shared" si="19"/>
        <v>0</v>
      </c>
      <c r="AA145" s="275">
        <f>INDEX(C$7:C$3000,6+($AE145-1)*29,1)</f>
        <v>0</v>
      </c>
      <c r="AB145" s="275">
        <f>INDEX(D$7:D$3000,6+($AE145-1)*29,1)</f>
        <v>0</v>
      </c>
      <c r="AC145" s="275">
        <f>INDEX(E$7:E$3000,6+($AE145-1)*29,1)</f>
        <v>0</v>
      </c>
      <c r="AD145" s="276" t="str">
        <f>INDEX(S$7:S$3000,6+($AE145-1)*29,1)</f>
        <v/>
      </c>
      <c r="AE145" s="171">
        <f t="shared" si="22"/>
        <v>36</v>
      </c>
    </row>
    <row r="146" spans="1:31" ht="19.5" customHeight="1" x14ac:dyDescent="0.15">
      <c r="B146" s="485"/>
      <c r="C146" s="172"/>
      <c r="D146" s="171"/>
      <c r="E146" s="290"/>
      <c r="F146" s="485"/>
      <c r="G146" s="485"/>
      <c r="H146" s="485"/>
      <c r="Z146" s="274">
        <f t="shared" si="19"/>
        <v>0</v>
      </c>
      <c r="AA146" s="275">
        <f>INDEX(C$7:C$3000,11+($AE146-1)*29,1)</f>
        <v>0</v>
      </c>
      <c r="AB146" s="275">
        <f>INDEX(D$7:D$3000,11+($AE146-1)*29,1)</f>
        <v>0</v>
      </c>
      <c r="AC146" s="275">
        <f>INDEX(E$7:E$3000,11+($AE146-1)*29,1)</f>
        <v>0</v>
      </c>
      <c r="AD146" s="276" t="str">
        <f>INDEX(S$7:S$3000,11+($AE146-1)*29,1)</f>
        <v/>
      </c>
      <c r="AE146" s="171">
        <f t="shared" si="22"/>
        <v>36</v>
      </c>
    </row>
    <row r="147" spans="1:31" s="172" customFormat="1" ht="20.25" customHeight="1" thickBot="1" x14ac:dyDescent="0.2">
      <c r="A147" s="171"/>
      <c r="B147" s="171"/>
      <c r="C147" s="172" t="s">
        <v>104</v>
      </c>
      <c r="G147" s="262"/>
      <c r="H147" s="262"/>
      <c r="I147" s="171"/>
      <c r="J147" s="171"/>
      <c r="K147" s="171"/>
      <c r="L147" s="171"/>
      <c r="M147" s="171"/>
      <c r="N147" s="171"/>
      <c r="O147" s="171"/>
      <c r="P147" s="171"/>
      <c r="Q147" s="171"/>
      <c r="R147" s="171"/>
      <c r="S147" s="171"/>
      <c r="T147" s="196" t="s">
        <v>241</v>
      </c>
      <c r="U147" s="263" t="str">
        <f>IF(COUNT(S123:U142)=0,"",U118+1)</f>
        <v/>
      </c>
      <c r="W147" s="171"/>
      <c r="X147" s="171"/>
      <c r="Y147" s="171"/>
      <c r="Z147" s="281">
        <f t="shared" si="19"/>
        <v>0</v>
      </c>
      <c r="AA147" s="282">
        <f>INDEX(C$7:C$3000,16+($AE147-1)*29,1)</f>
        <v>0</v>
      </c>
      <c r="AB147" s="282">
        <f>INDEX(D$7:D$3000,16+($AE147-1)*29,1)</f>
        <v>0</v>
      </c>
      <c r="AC147" s="282">
        <f>INDEX(E$7:E$3000,16+($AE147-1)*29,1)</f>
        <v>0</v>
      </c>
      <c r="AD147" s="283" t="str">
        <f>INDEX(S$7:S$3000,16+($AE147-1)*29,1)</f>
        <v/>
      </c>
      <c r="AE147" s="171">
        <f t="shared" si="22"/>
        <v>36</v>
      </c>
    </row>
    <row r="148" spans="1:31" s="172" customFormat="1" ht="27.75" x14ac:dyDescent="0.15">
      <c r="A148" s="171"/>
      <c r="B148" s="904" t="s">
        <v>105</v>
      </c>
      <c r="C148" s="904"/>
      <c r="D148" s="904"/>
      <c r="E148" s="904"/>
      <c r="F148" s="904"/>
      <c r="G148" s="904"/>
      <c r="H148" s="904"/>
      <c r="I148" s="904"/>
      <c r="J148" s="905" t="s">
        <v>243</v>
      </c>
      <c r="K148" s="905"/>
      <c r="L148" s="905"/>
      <c r="M148" s="905"/>
      <c r="N148" s="905"/>
      <c r="O148" s="905"/>
      <c r="P148" s="905"/>
      <c r="Q148" s="905"/>
      <c r="R148" s="905"/>
      <c r="S148" s="905"/>
      <c r="T148" s="905"/>
      <c r="U148" s="905"/>
      <c r="W148" s="171"/>
      <c r="X148" s="171"/>
      <c r="Y148" s="171"/>
      <c r="Z148" s="270">
        <f t="shared" si="19"/>
        <v>0</v>
      </c>
      <c r="AA148" s="271">
        <f>INDEX(C$7:C$3000,1+($AE148-1)*29,1)</f>
        <v>0</v>
      </c>
      <c r="AB148" s="271">
        <f>INDEX(D$7:D$3000,1+($AE148-1)*29,1)</f>
        <v>0</v>
      </c>
      <c r="AC148" s="271">
        <f>INDEX(E$7:E$3000,1+($AE148-1)*29,1)</f>
        <v>0</v>
      </c>
      <c r="AD148" s="272" t="str">
        <f>INDEX(S$7:S$3000,1+($AE148-1)*29,1)</f>
        <v/>
      </c>
      <c r="AE148" s="171">
        <v>37</v>
      </c>
    </row>
    <row r="149" spans="1:31" ht="21.75" thickBot="1" x14ac:dyDescent="0.2">
      <c r="D149" s="265" t="s">
        <v>228</v>
      </c>
      <c r="E149" s="906"/>
      <c r="F149" s="906"/>
      <c r="G149" s="266" t="s">
        <v>229</v>
      </c>
      <c r="H149" s="267"/>
      <c r="L149" s="268" t="s">
        <v>231</v>
      </c>
      <c r="M149" s="483" t="str">
        <f>$M$4</f>
        <v/>
      </c>
      <c r="N149" s="269" t="s">
        <v>220</v>
      </c>
      <c r="O149" s="483" t="str">
        <f>$O$4</f>
        <v/>
      </c>
      <c r="P149" s="269" t="s">
        <v>225</v>
      </c>
      <c r="Q149" s="269" t="s">
        <v>205</v>
      </c>
      <c r="R149" s="483" t="str">
        <f>$R$4</f>
        <v/>
      </c>
      <c r="S149" s="269" t="s">
        <v>220</v>
      </c>
      <c r="T149" s="483" t="str">
        <f>$T$4</f>
        <v/>
      </c>
      <c r="U149" s="269" t="s">
        <v>230</v>
      </c>
      <c r="Z149" s="274">
        <f t="shared" si="19"/>
        <v>0</v>
      </c>
      <c r="AA149" s="275">
        <f>INDEX(C$7:C$3000,6+($AE149-1)*29,1)</f>
        <v>0</v>
      </c>
      <c r="AB149" s="275">
        <f>INDEX(D$7:D$3000,6+($AE149-1)*29,1)</f>
        <v>0</v>
      </c>
      <c r="AC149" s="275">
        <f>INDEX(E$7:E$3000,6+($AE149-1)*29,1)</f>
        <v>0</v>
      </c>
      <c r="AD149" s="276" t="str">
        <f>INDEX(S$7:S$3000,6+($AE149-1)*29,1)</f>
        <v/>
      </c>
      <c r="AE149" s="171">
        <f t="shared" si="22"/>
        <v>37</v>
      </c>
    </row>
    <row r="150" spans="1:31" ht="18" customHeight="1" x14ac:dyDescent="0.15">
      <c r="B150" s="880" t="s">
        <v>227</v>
      </c>
      <c r="C150" s="907" t="s">
        <v>224</v>
      </c>
      <c r="D150" s="273" t="s">
        <v>237</v>
      </c>
      <c r="E150" s="273" t="s">
        <v>222</v>
      </c>
      <c r="F150" s="909" t="s">
        <v>106</v>
      </c>
      <c r="G150" s="840" t="s">
        <v>107</v>
      </c>
      <c r="H150" s="841"/>
      <c r="I150" s="181" t="s">
        <v>108</v>
      </c>
      <c r="J150" s="181" t="s">
        <v>235</v>
      </c>
      <c r="K150" s="840" t="s">
        <v>109</v>
      </c>
      <c r="L150" s="913"/>
      <c r="M150" s="913"/>
      <c r="N150" s="841"/>
      <c r="O150" s="840" t="s">
        <v>226</v>
      </c>
      <c r="P150" s="913"/>
      <c r="Q150" s="913"/>
      <c r="R150" s="841"/>
      <c r="S150" s="840" t="s">
        <v>233</v>
      </c>
      <c r="T150" s="913"/>
      <c r="U150" s="914"/>
      <c r="Z150" s="274">
        <f t="shared" si="19"/>
        <v>0</v>
      </c>
      <c r="AA150" s="275">
        <f>INDEX(C$7:C$3000,11+($AE150-1)*29,1)</f>
        <v>0</v>
      </c>
      <c r="AB150" s="275">
        <f>INDEX(D$7:D$3000,11+($AE150-1)*29,1)</f>
        <v>0</v>
      </c>
      <c r="AC150" s="275">
        <f>INDEX(E$7:E$3000,11+($AE150-1)*29,1)</f>
        <v>0</v>
      </c>
      <c r="AD150" s="276" t="str">
        <f>INDEX(S$7:S$3000,11+($AE150-1)*29,1)</f>
        <v/>
      </c>
      <c r="AE150" s="171">
        <f t="shared" si="22"/>
        <v>37</v>
      </c>
    </row>
    <row r="151" spans="1:31" ht="18" customHeight="1" thickBot="1" x14ac:dyDescent="0.2">
      <c r="B151" s="882"/>
      <c r="C151" s="908"/>
      <c r="D151" s="277" t="s">
        <v>221</v>
      </c>
      <c r="E151" s="277" t="s">
        <v>223</v>
      </c>
      <c r="F151" s="910"/>
      <c r="G151" s="911"/>
      <c r="H151" s="912"/>
      <c r="I151" s="278" t="s">
        <v>110</v>
      </c>
      <c r="J151" s="278" t="s">
        <v>236</v>
      </c>
      <c r="K151" s="911"/>
      <c r="L151" s="915"/>
      <c r="M151" s="915"/>
      <c r="N151" s="912"/>
      <c r="O151" s="911"/>
      <c r="P151" s="915"/>
      <c r="Q151" s="915"/>
      <c r="R151" s="912"/>
      <c r="S151" s="911" t="s">
        <v>234</v>
      </c>
      <c r="T151" s="915"/>
      <c r="U151" s="916"/>
      <c r="Z151" s="281">
        <f t="shared" si="19"/>
        <v>0</v>
      </c>
      <c r="AA151" s="282">
        <f>INDEX(C$7:C$3000,16+($AE151-1)*29,1)</f>
        <v>0</v>
      </c>
      <c r="AB151" s="282">
        <f>INDEX(D$7:D$3000,16+($AE151-1)*29,1)</f>
        <v>0</v>
      </c>
      <c r="AC151" s="282">
        <f>INDEX(E$7:E$3000,16+($AE151-1)*29,1)</f>
        <v>0</v>
      </c>
      <c r="AD151" s="283" t="str">
        <f>INDEX(S$7:S$3000,16+($AE151-1)*29,1)</f>
        <v/>
      </c>
      <c r="AE151" s="171">
        <f t="shared" si="22"/>
        <v>37</v>
      </c>
    </row>
    <row r="152" spans="1:31" ht="24" customHeight="1" x14ac:dyDescent="0.15">
      <c r="B152" s="880">
        <v>1</v>
      </c>
      <c r="C152" s="883"/>
      <c r="D152" s="883"/>
      <c r="E152" s="883"/>
      <c r="F152" s="294"/>
      <c r="G152" s="886"/>
      <c r="H152" s="887"/>
      <c r="I152" s="294"/>
      <c r="J152" s="295"/>
      <c r="K152" s="298"/>
      <c r="L152" s="279" t="s">
        <v>220</v>
      </c>
      <c r="M152" s="301"/>
      <c r="N152" s="280" t="s">
        <v>225</v>
      </c>
      <c r="O152" s="298"/>
      <c r="P152" s="279" t="s">
        <v>220</v>
      </c>
      <c r="Q152" s="301"/>
      <c r="R152" s="280" t="s">
        <v>225</v>
      </c>
      <c r="S152" s="888" t="str">
        <f>IF(COUNT(J152:J156)=0,"",SUM(J152:J156))</f>
        <v/>
      </c>
      <c r="T152" s="889"/>
      <c r="U152" s="890"/>
      <c r="Z152" s="270">
        <f t="shared" si="19"/>
        <v>0</v>
      </c>
      <c r="AA152" s="271">
        <f>INDEX(C$7:C$3000,1+($AE152-1)*29,1)</f>
        <v>0</v>
      </c>
      <c r="AB152" s="271">
        <f>INDEX(D$7:D$3000,1+($AE152-1)*29,1)</f>
        <v>0</v>
      </c>
      <c r="AC152" s="271">
        <f>INDEX(E$7:E$3000,1+($AE152-1)*29,1)</f>
        <v>0</v>
      </c>
      <c r="AD152" s="272" t="str">
        <f>INDEX(S$7:S$3000,1+($AE152-1)*29,1)</f>
        <v/>
      </c>
      <c r="AE152" s="171">
        <v>38</v>
      </c>
    </row>
    <row r="153" spans="1:31" ht="24" customHeight="1" x14ac:dyDescent="0.15">
      <c r="B153" s="881"/>
      <c r="C153" s="884"/>
      <c r="D153" s="884"/>
      <c r="E153" s="884"/>
      <c r="F153" s="296"/>
      <c r="G153" s="897"/>
      <c r="H153" s="898"/>
      <c r="I153" s="296"/>
      <c r="J153" s="297"/>
      <c r="K153" s="299"/>
      <c r="L153" s="284" t="s">
        <v>220</v>
      </c>
      <c r="M153" s="302"/>
      <c r="N153" s="285" t="s">
        <v>225</v>
      </c>
      <c r="O153" s="299"/>
      <c r="P153" s="284" t="s">
        <v>220</v>
      </c>
      <c r="Q153" s="302"/>
      <c r="R153" s="285" t="s">
        <v>225</v>
      </c>
      <c r="S153" s="891"/>
      <c r="T153" s="892"/>
      <c r="U153" s="893"/>
      <c r="Z153" s="274">
        <f t="shared" si="19"/>
        <v>0</v>
      </c>
      <c r="AA153" s="275">
        <f>INDEX(C$7:C$3000,6+($AE153-1)*29,1)</f>
        <v>0</v>
      </c>
      <c r="AB153" s="275">
        <f>INDEX(D$7:D$3000,6+($AE153-1)*29,1)</f>
        <v>0</v>
      </c>
      <c r="AC153" s="275">
        <f>INDEX(E$7:E$3000,6+($AE153-1)*29,1)</f>
        <v>0</v>
      </c>
      <c r="AD153" s="276" t="str">
        <f>INDEX(S$7:S$3000,6+($AE153-1)*29,1)</f>
        <v/>
      </c>
      <c r="AE153" s="171">
        <f t="shared" si="22"/>
        <v>38</v>
      </c>
    </row>
    <row r="154" spans="1:31" ht="23.25" customHeight="1" x14ac:dyDescent="0.15">
      <c r="B154" s="881"/>
      <c r="C154" s="884"/>
      <c r="D154" s="884"/>
      <c r="E154" s="884"/>
      <c r="F154" s="296"/>
      <c r="G154" s="897"/>
      <c r="H154" s="898"/>
      <c r="I154" s="296"/>
      <c r="J154" s="297"/>
      <c r="K154" s="299"/>
      <c r="L154" s="284" t="s">
        <v>220</v>
      </c>
      <c r="M154" s="302"/>
      <c r="N154" s="285" t="s">
        <v>225</v>
      </c>
      <c r="O154" s="299"/>
      <c r="P154" s="284" t="s">
        <v>220</v>
      </c>
      <c r="Q154" s="302"/>
      <c r="R154" s="285" t="s">
        <v>225</v>
      </c>
      <c r="S154" s="891"/>
      <c r="T154" s="892"/>
      <c r="U154" s="893"/>
      <c r="Z154" s="274">
        <f t="shared" si="19"/>
        <v>0</v>
      </c>
      <c r="AA154" s="275">
        <f>INDEX(C$7:C$3000,11+($AE154-1)*29,1)</f>
        <v>0</v>
      </c>
      <c r="AB154" s="275">
        <f>INDEX(D$7:D$3000,11+($AE154-1)*29,1)</f>
        <v>0</v>
      </c>
      <c r="AC154" s="275">
        <f>INDEX(E$7:E$3000,11+($AE154-1)*29,1)</f>
        <v>0</v>
      </c>
      <c r="AD154" s="276" t="str">
        <f>INDEX(S$7:S$3000,11+($AE154-1)*29,1)</f>
        <v/>
      </c>
      <c r="AE154" s="171">
        <f t="shared" si="22"/>
        <v>38</v>
      </c>
    </row>
    <row r="155" spans="1:31" ht="24" customHeight="1" thickBot="1" x14ac:dyDescent="0.2">
      <c r="B155" s="881"/>
      <c r="C155" s="884"/>
      <c r="D155" s="884"/>
      <c r="E155" s="884"/>
      <c r="F155" s="296"/>
      <c r="G155" s="897"/>
      <c r="H155" s="898"/>
      <c r="I155" s="296"/>
      <c r="J155" s="297"/>
      <c r="K155" s="299"/>
      <c r="L155" s="284" t="s">
        <v>220</v>
      </c>
      <c r="M155" s="302"/>
      <c r="N155" s="285" t="s">
        <v>225</v>
      </c>
      <c r="O155" s="299"/>
      <c r="P155" s="284" t="s">
        <v>220</v>
      </c>
      <c r="Q155" s="302"/>
      <c r="R155" s="285" t="s">
        <v>225</v>
      </c>
      <c r="S155" s="891"/>
      <c r="T155" s="892"/>
      <c r="U155" s="893"/>
      <c r="Z155" s="281">
        <f t="shared" si="19"/>
        <v>0</v>
      </c>
      <c r="AA155" s="282">
        <f>INDEX(C$7:C$3000,16+($AE155-1)*29,1)</f>
        <v>0</v>
      </c>
      <c r="AB155" s="282">
        <f>INDEX(D$7:D$3000,16+($AE155-1)*29,1)</f>
        <v>0</v>
      </c>
      <c r="AC155" s="282">
        <f>INDEX(E$7:E$3000,16+($AE155-1)*29,1)</f>
        <v>0</v>
      </c>
      <c r="AD155" s="283" t="str">
        <f>INDEX(S$7:S$3000,16+($AE155-1)*29,1)</f>
        <v/>
      </c>
      <c r="AE155" s="171">
        <f t="shared" si="22"/>
        <v>38</v>
      </c>
    </row>
    <row r="156" spans="1:31" ht="24" customHeight="1" thickBot="1" x14ac:dyDescent="0.2">
      <c r="B156" s="882"/>
      <c r="C156" s="885"/>
      <c r="D156" s="885"/>
      <c r="E156" s="885"/>
      <c r="F156" s="286" t="s">
        <v>232</v>
      </c>
      <c r="G156" s="5"/>
      <c r="H156" s="899" t="s">
        <v>239</v>
      </c>
      <c r="I156" s="900"/>
      <c r="J156" s="300"/>
      <c r="K156" s="901"/>
      <c r="L156" s="902"/>
      <c r="M156" s="902"/>
      <c r="N156" s="902"/>
      <c r="O156" s="902"/>
      <c r="P156" s="902"/>
      <c r="Q156" s="902"/>
      <c r="R156" s="903"/>
      <c r="S156" s="894"/>
      <c r="T156" s="895"/>
      <c r="U156" s="896"/>
      <c r="Z156" s="270">
        <f t="shared" si="19"/>
        <v>0</v>
      </c>
      <c r="AA156" s="271">
        <f>INDEX(C$7:C$3000,1+($AE156-1)*29,1)</f>
        <v>0</v>
      </c>
      <c r="AB156" s="271">
        <f>INDEX(D$7:D$3000,1+($AE156-1)*29,1)</f>
        <v>0</v>
      </c>
      <c r="AC156" s="271">
        <f>INDEX(E$7:E$3000,1+($AE156-1)*29,1)</f>
        <v>0</v>
      </c>
      <c r="AD156" s="272" t="str">
        <f>INDEX(S$7:S$3000,1+($AE156-1)*29,1)</f>
        <v/>
      </c>
      <c r="AE156" s="171">
        <v>39</v>
      </c>
    </row>
    <row r="157" spans="1:31" ht="24" customHeight="1" x14ac:dyDescent="0.15">
      <c r="B157" s="880">
        <v>2</v>
      </c>
      <c r="C157" s="883"/>
      <c r="D157" s="883"/>
      <c r="E157" s="883"/>
      <c r="F157" s="294"/>
      <c r="G157" s="886"/>
      <c r="H157" s="887"/>
      <c r="I157" s="294"/>
      <c r="J157" s="295"/>
      <c r="K157" s="298"/>
      <c r="L157" s="279" t="s">
        <v>220</v>
      </c>
      <c r="M157" s="301"/>
      <c r="N157" s="280" t="s">
        <v>225</v>
      </c>
      <c r="O157" s="298"/>
      <c r="P157" s="279" t="s">
        <v>220</v>
      </c>
      <c r="Q157" s="301"/>
      <c r="R157" s="280" t="s">
        <v>225</v>
      </c>
      <c r="S157" s="888" t="str">
        <f t="shared" ref="S157" si="23">IF(COUNT(J157:J161)=0,"",SUM(J157:J161))</f>
        <v/>
      </c>
      <c r="T157" s="889"/>
      <c r="U157" s="890"/>
      <c r="Z157" s="274">
        <f t="shared" si="19"/>
        <v>0</v>
      </c>
      <c r="AA157" s="275">
        <f>INDEX(C$7:C$3000,6+($AE157-1)*29,1)</f>
        <v>0</v>
      </c>
      <c r="AB157" s="275">
        <f>INDEX(D$7:D$3000,6+($AE157-1)*29,1)</f>
        <v>0</v>
      </c>
      <c r="AC157" s="275">
        <f>INDEX(E$7:E$3000,6+($AE157-1)*29,1)</f>
        <v>0</v>
      </c>
      <c r="AD157" s="276" t="str">
        <f>INDEX(S$7:S$3000,6+($AE157-1)*29,1)</f>
        <v/>
      </c>
      <c r="AE157" s="171">
        <f t="shared" si="22"/>
        <v>39</v>
      </c>
    </row>
    <row r="158" spans="1:31" ht="24" customHeight="1" x14ac:dyDescent="0.15">
      <c r="B158" s="881"/>
      <c r="C158" s="884"/>
      <c r="D158" s="884"/>
      <c r="E158" s="884"/>
      <c r="F158" s="296"/>
      <c r="G158" s="897"/>
      <c r="H158" s="898"/>
      <c r="I158" s="296"/>
      <c r="J158" s="297"/>
      <c r="K158" s="299"/>
      <c r="L158" s="284" t="s">
        <v>220</v>
      </c>
      <c r="M158" s="302"/>
      <c r="N158" s="285" t="s">
        <v>225</v>
      </c>
      <c r="O158" s="299"/>
      <c r="P158" s="284" t="s">
        <v>220</v>
      </c>
      <c r="Q158" s="302"/>
      <c r="R158" s="285" t="s">
        <v>225</v>
      </c>
      <c r="S158" s="891"/>
      <c r="T158" s="892"/>
      <c r="U158" s="893"/>
      <c r="Z158" s="274">
        <f t="shared" si="19"/>
        <v>0</v>
      </c>
      <c r="AA158" s="275">
        <f>INDEX(C$7:C$3000,11+($AE158-1)*29,1)</f>
        <v>0</v>
      </c>
      <c r="AB158" s="275">
        <f>INDEX(D$7:D$3000,11+($AE158-1)*29,1)</f>
        <v>0</v>
      </c>
      <c r="AC158" s="275">
        <f>INDEX(E$7:E$3000,11+($AE158-1)*29,1)</f>
        <v>0</v>
      </c>
      <c r="AD158" s="276" t="str">
        <f>INDEX(S$7:S$3000,11+($AE158-1)*29,1)</f>
        <v/>
      </c>
      <c r="AE158" s="171">
        <f t="shared" si="22"/>
        <v>39</v>
      </c>
    </row>
    <row r="159" spans="1:31" ht="24" customHeight="1" thickBot="1" x14ac:dyDescent="0.2">
      <c r="B159" s="881"/>
      <c r="C159" s="884"/>
      <c r="D159" s="884"/>
      <c r="E159" s="884"/>
      <c r="F159" s="296"/>
      <c r="G159" s="897"/>
      <c r="H159" s="898"/>
      <c r="I159" s="296"/>
      <c r="J159" s="297"/>
      <c r="K159" s="299"/>
      <c r="L159" s="284" t="s">
        <v>220</v>
      </c>
      <c r="M159" s="302"/>
      <c r="N159" s="285" t="s">
        <v>225</v>
      </c>
      <c r="O159" s="299"/>
      <c r="P159" s="284" t="s">
        <v>220</v>
      </c>
      <c r="Q159" s="302"/>
      <c r="R159" s="285" t="s">
        <v>225</v>
      </c>
      <c r="S159" s="891"/>
      <c r="T159" s="892"/>
      <c r="U159" s="893"/>
      <c r="Z159" s="281">
        <f t="shared" si="19"/>
        <v>0</v>
      </c>
      <c r="AA159" s="282">
        <f>INDEX(C$7:C$3000,16+($AE159-1)*29,1)</f>
        <v>0</v>
      </c>
      <c r="AB159" s="282">
        <f>INDEX(D$7:D$3000,16+($AE159-1)*29,1)</f>
        <v>0</v>
      </c>
      <c r="AC159" s="282">
        <f>INDEX(E$7:E$3000,16+($AE159-1)*29,1)</f>
        <v>0</v>
      </c>
      <c r="AD159" s="283" t="str">
        <f>INDEX(S$7:S$3000,16+($AE159-1)*29,1)</f>
        <v/>
      </c>
      <c r="AE159" s="171">
        <f t="shared" si="22"/>
        <v>39</v>
      </c>
    </row>
    <row r="160" spans="1:31" ht="24" customHeight="1" x14ac:dyDescent="0.15">
      <c r="B160" s="881"/>
      <c r="C160" s="884"/>
      <c r="D160" s="884"/>
      <c r="E160" s="884"/>
      <c r="F160" s="296"/>
      <c r="G160" s="897"/>
      <c r="H160" s="898"/>
      <c r="I160" s="296"/>
      <c r="J160" s="297"/>
      <c r="K160" s="299"/>
      <c r="L160" s="284" t="s">
        <v>220</v>
      </c>
      <c r="M160" s="302"/>
      <c r="N160" s="285" t="s">
        <v>225</v>
      </c>
      <c r="O160" s="299"/>
      <c r="P160" s="284" t="s">
        <v>220</v>
      </c>
      <c r="Q160" s="302"/>
      <c r="R160" s="285" t="s">
        <v>225</v>
      </c>
      <c r="S160" s="891"/>
      <c r="T160" s="892"/>
      <c r="U160" s="893"/>
      <c r="Z160" s="270">
        <f t="shared" si="19"/>
        <v>0</v>
      </c>
      <c r="AA160" s="271">
        <f>INDEX(C$7:C$3000,1+($AE160-1)*29,1)</f>
        <v>0</v>
      </c>
      <c r="AB160" s="271">
        <f>INDEX(D$7:D$3000,1+($AE160-1)*29,1)</f>
        <v>0</v>
      </c>
      <c r="AC160" s="271">
        <f>INDEX(E$7:E$3000,1+($AE160-1)*29,1)</f>
        <v>0</v>
      </c>
      <c r="AD160" s="272" t="str">
        <f>INDEX(S$7:S$3000,1+($AE160-1)*29,1)</f>
        <v/>
      </c>
      <c r="AE160" s="171">
        <v>40</v>
      </c>
    </row>
    <row r="161" spans="1:31" ht="24" customHeight="1" thickBot="1" x14ac:dyDescent="0.2">
      <c r="B161" s="882"/>
      <c r="C161" s="885"/>
      <c r="D161" s="885"/>
      <c r="E161" s="885"/>
      <c r="F161" s="286" t="s">
        <v>232</v>
      </c>
      <c r="G161" s="5"/>
      <c r="H161" s="899" t="s">
        <v>239</v>
      </c>
      <c r="I161" s="900"/>
      <c r="J161" s="300"/>
      <c r="K161" s="901"/>
      <c r="L161" s="902"/>
      <c r="M161" s="902"/>
      <c r="N161" s="902"/>
      <c r="O161" s="902"/>
      <c r="P161" s="902"/>
      <c r="Q161" s="902"/>
      <c r="R161" s="903"/>
      <c r="S161" s="894"/>
      <c r="T161" s="895"/>
      <c r="U161" s="896"/>
      <c r="Z161" s="274">
        <f t="shared" si="19"/>
        <v>0</v>
      </c>
      <c r="AA161" s="275">
        <f>INDEX(C$7:C$3000,6+($AE161-1)*29,1)</f>
        <v>0</v>
      </c>
      <c r="AB161" s="275">
        <f>INDEX(D$7:D$3000,6+($AE161-1)*29,1)</f>
        <v>0</v>
      </c>
      <c r="AC161" s="275">
        <f>INDEX(E$7:E$3000,6+($AE161-1)*29,1)</f>
        <v>0</v>
      </c>
      <c r="AD161" s="276" t="str">
        <f>INDEX(S$7:S$3000,6+($AE161-1)*29,1)</f>
        <v/>
      </c>
      <c r="AE161" s="171">
        <f t="shared" si="22"/>
        <v>40</v>
      </c>
    </row>
    <row r="162" spans="1:31" ht="24" customHeight="1" x14ac:dyDescent="0.15">
      <c r="B162" s="880">
        <v>3</v>
      </c>
      <c r="C162" s="883"/>
      <c r="D162" s="883"/>
      <c r="E162" s="883"/>
      <c r="F162" s="294"/>
      <c r="G162" s="886"/>
      <c r="H162" s="887"/>
      <c r="I162" s="294"/>
      <c r="J162" s="295"/>
      <c r="K162" s="298"/>
      <c r="L162" s="279" t="s">
        <v>220</v>
      </c>
      <c r="M162" s="301"/>
      <c r="N162" s="280" t="s">
        <v>225</v>
      </c>
      <c r="O162" s="298"/>
      <c r="P162" s="279" t="s">
        <v>220</v>
      </c>
      <c r="Q162" s="301"/>
      <c r="R162" s="280" t="s">
        <v>225</v>
      </c>
      <c r="S162" s="888" t="str">
        <f t="shared" ref="S162" si="24">IF(COUNT(J162:J166)=0,"",SUM(J162:J166))</f>
        <v/>
      </c>
      <c r="T162" s="889"/>
      <c r="U162" s="890"/>
      <c r="Z162" s="274">
        <f t="shared" si="19"/>
        <v>0</v>
      </c>
      <c r="AA162" s="275">
        <f>INDEX(C$7:C$3000,11+($AE162-1)*29,1)</f>
        <v>0</v>
      </c>
      <c r="AB162" s="275">
        <f>INDEX(D$7:D$3000,11+($AE162-1)*29,1)</f>
        <v>0</v>
      </c>
      <c r="AC162" s="275">
        <f>INDEX(E$7:E$3000,11+($AE162-1)*29,1)</f>
        <v>0</v>
      </c>
      <c r="AD162" s="276" t="str">
        <f>INDEX(S$7:S$3000,11+($AE162-1)*29,1)</f>
        <v/>
      </c>
      <c r="AE162" s="171">
        <f t="shared" si="22"/>
        <v>40</v>
      </c>
    </row>
    <row r="163" spans="1:31" ht="24" customHeight="1" thickBot="1" x14ac:dyDescent="0.2">
      <c r="B163" s="881"/>
      <c r="C163" s="884"/>
      <c r="D163" s="884"/>
      <c r="E163" s="884"/>
      <c r="F163" s="296"/>
      <c r="G163" s="897"/>
      <c r="H163" s="898"/>
      <c r="I163" s="296"/>
      <c r="J163" s="297"/>
      <c r="K163" s="299"/>
      <c r="L163" s="284" t="s">
        <v>220</v>
      </c>
      <c r="M163" s="302"/>
      <c r="N163" s="285" t="s">
        <v>225</v>
      </c>
      <c r="O163" s="299"/>
      <c r="P163" s="284" t="s">
        <v>220</v>
      </c>
      <c r="Q163" s="302"/>
      <c r="R163" s="285" t="s">
        <v>225</v>
      </c>
      <c r="S163" s="891"/>
      <c r="T163" s="892"/>
      <c r="U163" s="893"/>
      <c r="Z163" s="281">
        <f t="shared" si="19"/>
        <v>0</v>
      </c>
      <c r="AA163" s="282">
        <f>INDEX(C$7:C$3000,16+($AE163-1)*29,1)</f>
        <v>0</v>
      </c>
      <c r="AB163" s="282">
        <f>INDEX(D$7:D$3000,16+($AE163-1)*29,1)</f>
        <v>0</v>
      </c>
      <c r="AC163" s="282">
        <f>INDEX(E$7:E$3000,16+($AE163-1)*29,1)</f>
        <v>0</v>
      </c>
      <c r="AD163" s="283" t="str">
        <f>INDEX(S$7:S$3000,16+($AE163-1)*29,1)</f>
        <v/>
      </c>
      <c r="AE163" s="171">
        <f t="shared" si="22"/>
        <v>40</v>
      </c>
    </row>
    <row r="164" spans="1:31" ht="24" customHeight="1" x14ac:dyDescent="0.15">
      <c r="B164" s="881"/>
      <c r="C164" s="884"/>
      <c r="D164" s="884"/>
      <c r="E164" s="884"/>
      <c r="F164" s="296"/>
      <c r="G164" s="897"/>
      <c r="H164" s="898"/>
      <c r="I164" s="296"/>
      <c r="J164" s="297"/>
      <c r="K164" s="299"/>
      <c r="L164" s="284" t="s">
        <v>220</v>
      </c>
      <c r="M164" s="302"/>
      <c r="N164" s="285" t="s">
        <v>225</v>
      </c>
      <c r="O164" s="299"/>
      <c r="P164" s="284" t="s">
        <v>220</v>
      </c>
      <c r="Q164" s="302"/>
      <c r="R164" s="285" t="s">
        <v>225</v>
      </c>
      <c r="S164" s="891"/>
      <c r="T164" s="892"/>
      <c r="U164" s="893"/>
      <c r="Z164" s="270">
        <f t="shared" si="19"/>
        <v>0</v>
      </c>
      <c r="AA164" s="271">
        <f>INDEX(C$7:C$3000,1+($AE164-1)*29,1)</f>
        <v>0</v>
      </c>
      <c r="AB164" s="271">
        <f>INDEX(D$7:D$3000,1+($AE164-1)*29,1)</f>
        <v>0</v>
      </c>
      <c r="AC164" s="271">
        <f>INDEX(E$7:E$3000,1+($AE164-1)*29,1)</f>
        <v>0</v>
      </c>
      <c r="AD164" s="272" t="str">
        <f>INDEX(S$7:S$3000,1+($AE164-1)*29,1)</f>
        <v/>
      </c>
      <c r="AE164" s="171">
        <v>41</v>
      </c>
    </row>
    <row r="165" spans="1:31" ht="24" customHeight="1" x14ac:dyDescent="0.15">
      <c r="B165" s="881"/>
      <c r="C165" s="884"/>
      <c r="D165" s="884"/>
      <c r="E165" s="884"/>
      <c r="F165" s="296"/>
      <c r="G165" s="897"/>
      <c r="H165" s="898"/>
      <c r="I165" s="296"/>
      <c r="J165" s="297"/>
      <c r="K165" s="299"/>
      <c r="L165" s="284" t="s">
        <v>220</v>
      </c>
      <c r="M165" s="302"/>
      <c r="N165" s="285" t="s">
        <v>225</v>
      </c>
      <c r="O165" s="299"/>
      <c r="P165" s="284" t="s">
        <v>220</v>
      </c>
      <c r="Q165" s="302"/>
      <c r="R165" s="285" t="s">
        <v>225</v>
      </c>
      <c r="S165" s="891"/>
      <c r="T165" s="892"/>
      <c r="U165" s="893"/>
      <c r="Z165" s="274">
        <f t="shared" si="19"/>
        <v>0</v>
      </c>
      <c r="AA165" s="275">
        <f>INDEX(C$7:C$3000,6+($AE165-1)*29,1)</f>
        <v>0</v>
      </c>
      <c r="AB165" s="275">
        <f>INDEX(D$7:D$3000,6+($AE165-1)*29,1)</f>
        <v>0</v>
      </c>
      <c r="AC165" s="275">
        <f>INDEX(E$7:E$3000,6+($AE165-1)*29,1)</f>
        <v>0</v>
      </c>
      <c r="AD165" s="276" t="str">
        <f>INDEX(S$7:S$3000,6+($AE165-1)*29,1)</f>
        <v/>
      </c>
      <c r="AE165" s="171">
        <f t="shared" si="22"/>
        <v>41</v>
      </c>
    </row>
    <row r="166" spans="1:31" ht="24" customHeight="1" thickBot="1" x14ac:dyDescent="0.2">
      <c r="B166" s="882"/>
      <c r="C166" s="885"/>
      <c r="D166" s="885"/>
      <c r="E166" s="885"/>
      <c r="F166" s="286" t="s">
        <v>232</v>
      </c>
      <c r="G166" s="5"/>
      <c r="H166" s="899" t="s">
        <v>239</v>
      </c>
      <c r="I166" s="900"/>
      <c r="J166" s="300"/>
      <c r="K166" s="901"/>
      <c r="L166" s="902"/>
      <c r="M166" s="902"/>
      <c r="N166" s="902"/>
      <c r="O166" s="902"/>
      <c r="P166" s="902"/>
      <c r="Q166" s="902"/>
      <c r="R166" s="903"/>
      <c r="S166" s="894"/>
      <c r="T166" s="895"/>
      <c r="U166" s="896"/>
      <c r="Z166" s="274">
        <f t="shared" si="19"/>
        <v>0</v>
      </c>
      <c r="AA166" s="275">
        <f>INDEX(C$7:C$3000,11+($AE166-1)*29,1)</f>
        <v>0</v>
      </c>
      <c r="AB166" s="275">
        <f>INDEX(D$7:D$3000,11+($AE166-1)*29,1)</f>
        <v>0</v>
      </c>
      <c r="AC166" s="275">
        <f>INDEX(E$7:E$3000,11+($AE166-1)*29,1)</f>
        <v>0</v>
      </c>
      <c r="AD166" s="276" t="str">
        <f>INDEX(S$7:S$3000,11+($AE166-1)*29,1)</f>
        <v/>
      </c>
      <c r="AE166" s="171">
        <f t="shared" si="22"/>
        <v>41</v>
      </c>
    </row>
    <row r="167" spans="1:31" ht="24" customHeight="1" thickBot="1" x14ac:dyDescent="0.2">
      <c r="B167" s="880">
        <v>4</v>
      </c>
      <c r="C167" s="883"/>
      <c r="D167" s="883"/>
      <c r="E167" s="883"/>
      <c r="F167" s="294"/>
      <c r="G167" s="886"/>
      <c r="H167" s="887"/>
      <c r="I167" s="294"/>
      <c r="J167" s="295"/>
      <c r="K167" s="298"/>
      <c r="L167" s="279" t="s">
        <v>220</v>
      </c>
      <c r="M167" s="301"/>
      <c r="N167" s="280" t="s">
        <v>225</v>
      </c>
      <c r="O167" s="298"/>
      <c r="P167" s="279" t="s">
        <v>220</v>
      </c>
      <c r="Q167" s="301"/>
      <c r="R167" s="280" t="s">
        <v>225</v>
      </c>
      <c r="S167" s="888" t="str">
        <f t="shared" ref="S167" si="25">IF(COUNT(J167:J171)=0,"",SUM(J167:J171))</f>
        <v/>
      </c>
      <c r="T167" s="889"/>
      <c r="U167" s="890"/>
      <c r="Z167" s="281">
        <f t="shared" si="19"/>
        <v>0</v>
      </c>
      <c r="AA167" s="282">
        <f>INDEX(C$7:C$3000,16+($AE167-1)*29,1)</f>
        <v>0</v>
      </c>
      <c r="AB167" s="282">
        <f>INDEX(D$7:D$3000,16+($AE167-1)*29,1)</f>
        <v>0</v>
      </c>
      <c r="AC167" s="282">
        <f>INDEX(E$7:E$3000,16+($AE167-1)*29,1)</f>
        <v>0</v>
      </c>
      <c r="AD167" s="283" t="str">
        <f>INDEX(S$7:S$3000,16+($AE167-1)*29,1)</f>
        <v/>
      </c>
      <c r="AE167" s="171">
        <f t="shared" si="22"/>
        <v>41</v>
      </c>
    </row>
    <row r="168" spans="1:31" ht="24" customHeight="1" x14ac:dyDescent="0.15">
      <c r="B168" s="881"/>
      <c r="C168" s="884"/>
      <c r="D168" s="884"/>
      <c r="E168" s="884"/>
      <c r="F168" s="296"/>
      <c r="G168" s="897"/>
      <c r="H168" s="898"/>
      <c r="I168" s="296"/>
      <c r="J168" s="297"/>
      <c r="K168" s="299"/>
      <c r="L168" s="284" t="s">
        <v>220</v>
      </c>
      <c r="M168" s="302"/>
      <c r="N168" s="285" t="s">
        <v>225</v>
      </c>
      <c r="O168" s="299"/>
      <c r="P168" s="284" t="s">
        <v>220</v>
      </c>
      <c r="Q168" s="302"/>
      <c r="R168" s="285" t="s">
        <v>225</v>
      </c>
      <c r="S168" s="891"/>
      <c r="T168" s="892"/>
      <c r="U168" s="893"/>
      <c r="Z168" s="270">
        <f t="shared" si="19"/>
        <v>0</v>
      </c>
      <c r="AA168" s="271">
        <f>INDEX(C$7:C$3000,1+($AE168-1)*29,1)</f>
        <v>0</v>
      </c>
      <c r="AB168" s="271">
        <f>INDEX(D$7:D$3000,1+($AE168-1)*29,1)</f>
        <v>0</v>
      </c>
      <c r="AC168" s="271">
        <f>INDEX(E$7:E$3000,1+($AE168-1)*29,1)</f>
        <v>0</v>
      </c>
      <c r="AD168" s="272" t="str">
        <f>INDEX(S$7:S$3000,1+($AE168-1)*29,1)</f>
        <v/>
      </c>
      <c r="AE168" s="171">
        <v>42</v>
      </c>
    </row>
    <row r="169" spans="1:31" ht="24" customHeight="1" x14ac:dyDescent="0.15">
      <c r="B169" s="881"/>
      <c r="C169" s="884"/>
      <c r="D169" s="884"/>
      <c r="E169" s="884"/>
      <c r="F169" s="296"/>
      <c r="G169" s="897"/>
      <c r="H169" s="898"/>
      <c r="I169" s="296"/>
      <c r="J169" s="297"/>
      <c r="K169" s="299"/>
      <c r="L169" s="284" t="s">
        <v>220</v>
      </c>
      <c r="M169" s="302"/>
      <c r="N169" s="285" t="s">
        <v>225</v>
      </c>
      <c r="O169" s="299"/>
      <c r="P169" s="284" t="s">
        <v>220</v>
      </c>
      <c r="Q169" s="302"/>
      <c r="R169" s="285" t="s">
        <v>225</v>
      </c>
      <c r="S169" s="891"/>
      <c r="T169" s="892"/>
      <c r="U169" s="893"/>
      <c r="Z169" s="274">
        <f t="shared" si="19"/>
        <v>0</v>
      </c>
      <c r="AA169" s="275">
        <f>INDEX(C$7:C$3000,6+($AE169-1)*29,1)</f>
        <v>0</v>
      </c>
      <c r="AB169" s="275">
        <f>INDEX(D$7:D$3000,6+($AE169-1)*29,1)</f>
        <v>0</v>
      </c>
      <c r="AC169" s="275">
        <f>INDEX(E$7:E$3000,6+($AE169-1)*29,1)</f>
        <v>0</v>
      </c>
      <c r="AD169" s="276" t="str">
        <f>INDEX(S$7:S$3000,6+($AE169-1)*29,1)</f>
        <v/>
      </c>
      <c r="AE169" s="171">
        <f t="shared" si="22"/>
        <v>42</v>
      </c>
    </row>
    <row r="170" spans="1:31" ht="24" customHeight="1" x14ac:dyDescent="0.15">
      <c r="B170" s="881"/>
      <c r="C170" s="884"/>
      <c r="D170" s="884"/>
      <c r="E170" s="884"/>
      <c r="F170" s="296"/>
      <c r="G170" s="897"/>
      <c r="H170" s="898"/>
      <c r="I170" s="296"/>
      <c r="J170" s="297"/>
      <c r="K170" s="299"/>
      <c r="L170" s="284" t="s">
        <v>220</v>
      </c>
      <c r="M170" s="302"/>
      <c r="N170" s="285" t="s">
        <v>225</v>
      </c>
      <c r="O170" s="299"/>
      <c r="P170" s="284" t="s">
        <v>220</v>
      </c>
      <c r="Q170" s="302"/>
      <c r="R170" s="285" t="s">
        <v>225</v>
      </c>
      <c r="S170" s="891"/>
      <c r="T170" s="892"/>
      <c r="U170" s="893"/>
      <c r="Z170" s="274">
        <f t="shared" si="19"/>
        <v>0</v>
      </c>
      <c r="AA170" s="275">
        <f>INDEX(C$7:C$3000,11+($AE170-1)*29,1)</f>
        <v>0</v>
      </c>
      <c r="AB170" s="275">
        <f>INDEX(D$7:D$3000,11+($AE170-1)*29,1)</f>
        <v>0</v>
      </c>
      <c r="AC170" s="275">
        <f>INDEX(E$7:E$3000,11+($AE170-1)*29,1)</f>
        <v>0</v>
      </c>
      <c r="AD170" s="276" t="str">
        <f>INDEX(S$7:S$3000,11+($AE170-1)*29,1)</f>
        <v/>
      </c>
      <c r="AE170" s="171">
        <f t="shared" si="22"/>
        <v>42</v>
      </c>
    </row>
    <row r="171" spans="1:31" ht="24" customHeight="1" thickBot="1" x14ac:dyDescent="0.2">
      <c r="B171" s="882"/>
      <c r="C171" s="885"/>
      <c r="D171" s="885"/>
      <c r="E171" s="885"/>
      <c r="F171" s="286" t="s">
        <v>232</v>
      </c>
      <c r="G171" s="5"/>
      <c r="H171" s="899" t="s">
        <v>239</v>
      </c>
      <c r="I171" s="900"/>
      <c r="J171" s="300"/>
      <c r="K171" s="901"/>
      <c r="L171" s="902"/>
      <c r="M171" s="902"/>
      <c r="N171" s="902"/>
      <c r="O171" s="902"/>
      <c r="P171" s="902"/>
      <c r="Q171" s="902"/>
      <c r="R171" s="903"/>
      <c r="S171" s="894"/>
      <c r="T171" s="895"/>
      <c r="U171" s="896"/>
      <c r="Z171" s="281">
        <f t="shared" si="19"/>
        <v>0</v>
      </c>
      <c r="AA171" s="282">
        <f>INDEX(C$7:C$3000,16+($AE171-1)*29,1)</f>
        <v>0</v>
      </c>
      <c r="AB171" s="282">
        <f>INDEX(D$7:D$3000,16+($AE171-1)*29,1)</f>
        <v>0</v>
      </c>
      <c r="AC171" s="282">
        <f>INDEX(E$7:E$3000,16+($AE171-1)*29,1)</f>
        <v>0</v>
      </c>
      <c r="AD171" s="283" t="str">
        <f>INDEX(S$7:S$3000,16+($AE171-1)*29,1)</f>
        <v/>
      </c>
      <c r="AE171" s="171">
        <f t="shared" si="22"/>
        <v>42</v>
      </c>
    </row>
    <row r="172" spans="1:31" ht="19.5" customHeight="1" thickBot="1" x14ac:dyDescent="0.2">
      <c r="B172" s="287" t="s">
        <v>112</v>
      </c>
      <c r="C172" s="172"/>
      <c r="D172" s="288"/>
      <c r="E172" s="288"/>
      <c r="F172" s="289"/>
      <c r="G172" s="288"/>
      <c r="H172" s="288"/>
      <c r="O172" s="917" t="s">
        <v>496</v>
      </c>
      <c r="P172" s="918"/>
      <c r="Q172" s="918"/>
      <c r="R172" s="918"/>
      <c r="S172" s="919" t="str">
        <f>IF(COUNT(S152:U171)=0,"",SUMIFS(S152:S171,E152:E171,"&lt;&gt;"&amp;""))</f>
        <v/>
      </c>
      <c r="T172" s="920"/>
      <c r="U172" s="921"/>
      <c r="Z172" s="270">
        <f t="shared" si="19"/>
        <v>0</v>
      </c>
      <c r="AA172" s="271">
        <f>INDEX(C$7:C$3000,1+($AE172-1)*29,1)</f>
        <v>0</v>
      </c>
      <c r="AB172" s="271">
        <f>INDEX(D$7:D$3000,1+($AE172-1)*29,1)</f>
        <v>0</v>
      </c>
      <c r="AC172" s="271">
        <f>INDEX(E$7:E$3000,1+($AE172-1)*29,1)</f>
        <v>0</v>
      </c>
      <c r="AD172" s="272" t="str">
        <f>INDEX(S$7:S$3000,1+($AE172-1)*29,1)</f>
        <v/>
      </c>
      <c r="AE172" s="171">
        <v>43</v>
      </c>
    </row>
    <row r="173" spans="1:31" ht="19.5" customHeight="1" thickBot="1" x14ac:dyDescent="0.2">
      <c r="B173" s="486" t="s">
        <v>242</v>
      </c>
      <c r="C173" s="172"/>
      <c r="D173" s="171"/>
      <c r="E173" s="290"/>
      <c r="F173" s="485"/>
      <c r="G173" s="485"/>
      <c r="H173" s="485"/>
      <c r="O173" s="922" t="s">
        <v>497</v>
      </c>
      <c r="P173" s="923"/>
      <c r="Q173" s="923"/>
      <c r="R173" s="924"/>
      <c r="S173" s="919" t="str">
        <f>IF(COUNT(S152:U171)=0,"",SUMIF(E152:E171,"元請",S152:U171))</f>
        <v/>
      </c>
      <c r="T173" s="920"/>
      <c r="U173" s="921"/>
      <c r="Z173" s="274">
        <f t="shared" si="19"/>
        <v>0</v>
      </c>
      <c r="AA173" s="275">
        <f>INDEX(C$7:C$3000,6+($AE173-1)*29,1)</f>
        <v>0</v>
      </c>
      <c r="AB173" s="275">
        <f>INDEX(D$7:D$3000,6+($AE173-1)*29,1)</f>
        <v>0</v>
      </c>
      <c r="AC173" s="275">
        <f>INDEX(E$7:E$3000,6+($AE173-1)*29,1)</f>
        <v>0</v>
      </c>
      <c r="AD173" s="276" t="str">
        <f>INDEX(S$7:S$3000,6+($AE173-1)*29,1)</f>
        <v/>
      </c>
      <c r="AE173" s="171">
        <f t="shared" si="22"/>
        <v>43</v>
      </c>
    </row>
    <row r="174" spans="1:31" ht="19.5" customHeight="1" x14ac:dyDescent="0.15">
      <c r="B174" s="287" t="s">
        <v>240</v>
      </c>
      <c r="C174" s="172"/>
      <c r="D174" s="171"/>
      <c r="E174" s="172"/>
      <c r="F174" s="172"/>
      <c r="G174" s="485"/>
      <c r="H174" s="485"/>
      <c r="Z174" s="274">
        <f t="shared" si="19"/>
        <v>0</v>
      </c>
      <c r="AA174" s="275">
        <f>INDEX(C$7:C$3000,11+($AE174-1)*29,1)</f>
        <v>0</v>
      </c>
      <c r="AB174" s="275">
        <f>INDEX(D$7:D$3000,11+($AE174-1)*29,1)</f>
        <v>0</v>
      </c>
      <c r="AC174" s="275">
        <f>INDEX(E$7:E$3000,11+($AE174-1)*29,1)</f>
        <v>0</v>
      </c>
      <c r="AD174" s="276" t="str">
        <f>INDEX(S$7:S$3000,11+($AE174-1)*29,1)</f>
        <v/>
      </c>
      <c r="AE174" s="171">
        <f t="shared" si="22"/>
        <v>43</v>
      </c>
    </row>
    <row r="175" spans="1:31" ht="19.5" customHeight="1" thickBot="1" x14ac:dyDescent="0.2">
      <c r="B175" s="485"/>
      <c r="C175" s="172"/>
      <c r="D175" s="171"/>
      <c r="E175" s="290"/>
      <c r="F175" s="485"/>
      <c r="G175" s="485"/>
      <c r="H175" s="485"/>
      <c r="Z175" s="281">
        <f t="shared" si="19"/>
        <v>0</v>
      </c>
      <c r="AA175" s="282">
        <f>INDEX(C$7:C$3000,16+($AE175-1)*29,1)</f>
        <v>0</v>
      </c>
      <c r="AB175" s="282">
        <f>INDEX(D$7:D$3000,16+($AE175-1)*29,1)</f>
        <v>0</v>
      </c>
      <c r="AC175" s="282">
        <f>INDEX(E$7:E$3000,16+($AE175-1)*29,1)</f>
        <v>0</v>
      </c>
      <c r="AD175" s="283" t="str">
        <f>INDEX(S$7:S$3000,16+($AE175-1)*29,1)</f>
        <v/>
      </c>
      <c r="AE175" s="171">
        <f t="shared" si="22"/>
        <v>43</v>
      </c>
    </row>
    <row r="176" spans="1:31" s="172" customFormat="1" ht="20.25" customHeight="1" x14ac:dyDescent="0.15">
      <c r="A176" s="171"/>
      <c r="B176" s="171"/>
      <c r="C176" s="172" t="s">
        <v>104</v>
      </c>
      <c r="G176" s="262"/>
      <c r="H176" s="262"/>
      <c r="I176" s="171"/>
      <c r="J176" s="171"/>
      <c r="K176" s="171"/>
      <c r="L176" s="171"/>
      <c r="M176" s="171"/>
      <c r="N176" s="171"/>
      <c r="O176" s="171"/>
      <c r="P176" s="171"/>
      <c r="Q176" s="171"/>
      <c r="R176" s="171"/>
      <c r="S176" s="171"/>
      <c r="T176" s="196" t="s">
        <v>241</v>
      </c>
      <c r="U176" s="263" t="str">
        <f>IF(COUNT(S152:U171)=0,"",U147+1)</f>
        <v/>
      </c>
      <c r="W176" s="171"/>
      <c r="X176" s="171"/>
      <c r="Y176" s="171"/>
      <c r="Z176" s="270">
        <f t="shared" si="19"/>
        <v>0</v>
      </c>
      <c r="AA176" s="271">
        <f>INDEX(C$7:C$3000,1+($AE176-1)*29,1)</f>
        <v>0</v>
      </c>
      <c r="AB176" s="271">
        <f>INDEX(D$7:D$3000,1+($AE176-1)*29,1)</f>
        <v>0</v>
      </c>
      <c r="AC176" s="271">
        <f>INDEX(E$7:E$3000,1+($AE176-1)*29,1)</f>
        <v>0</v>
      </c>
      <c r="AD176" s="272" t="str">
        <f>INDEX(S$7:S$3000,1+($AE176-1)*29,1)</f>
        <v/>
      </c>
      <c r="AE176" s="171">
        <v>44</v>
      </c>
    </row>
    <row r="177" spans="1:31" s="172" customFormat="1" ht="27.75" x14ac:dyDescent="0.15">
      <c r="A177" s="171"/>
      <c r="B177" s="904" t="s">
        <v>105</v>
      </c>
      <c r="C177" s="904"/>
      <c r="D177" s="904"/>
      <c r="E177" s="904"/>
      <c r="F177" s="904"/>
      <c r="G177" s="904"/>
      <c r="H177" s="904"/>
      <c r="I177" s="904"/>
      <c r="J177" s="905" t="s">
        <v>243</v>
      </c>
      <c r="K177" s="905"/>
      <c r="L177" s="905"/>
      <c r="M177" s="905"/>
      <c r="N177" s="905"/>
      <c r="O177" s="905"/>
      <c r="P177" s="905"/>
      <c r="Q177" s="905"/>
      <c r="R177" s="905"/>
      <c r="S177" s="905"/>
      <c r="T177" s="905"/>
      <c r="U177" s="905"/>
      <c r="W177" s="171"/>
      <c r="X177" s="171"/>
      <c r="Y177" s="171"/>
      <c r="Z177" s="274">
        <f t="shared" si="19"/>
        <v>0</v>
      </c>
      <c r="AA177" s="275">
        <f>INDEX(C$7:C$3000,6+($AE177-1)*29,1)</f>
        <v>0</v>
      </c>
      <c r="AB177" s="275">
        <f>INDEX(D$7:D$3000,6+($AE177-1)*29,1)</f>
        <v>0</v>
      </c>
      <c r="AC177" s="275">
        <f>INDEX(E$7:E$3000,6+($AE177-1)*29,1)</f>
        <v>0</v>
      </c>
      <c r="AD177" s="276" t="str">
        <f>INDEX(S$7:S$3000,6+($AE177-1)*29,1)</f>
        <v/>
      </c>
      <c r="AE177" s="171">
        <f t="shared" si="22"/>
        <v>44</v>
      </c>
    </row>
    <row r="178" spans="1:31" ht="21.75" thickBot="1" x14ac:dyDescent="0.2">
      <c r="D178" s="265" t="s">
        <v>228</v>
      </c>
      <c r="E178" s="906"/>
      <c r="F178" s="906"/>
      <c r="G178" s="266" t="s">
        <v>229</v>
      </c>
      <c r="H178" s="267"/>
      <c r="L178" s="268" t="s">
        <v>231</v>
      </c>
      <c r="M178" s="483" t="str">
        <f>$M$4</f>
        <v/>
      </c>
      <c r="N178" s="269" t="s">
        <v>220</v>
      </c>
      <c r="O178" s="483" t="str">
        <f>$O$4</f>
        <v/>
      </c>
      <c r="P178" s="269" t="s">
        <v>225</v>
      </c>
      <c r="Q178" s="269" t="s">
        <v>205</v>
      </c>
      <c r="R178" s="483" t="str">
        <f>$R$4</f>
        <v/>
      </c>
      <c r="S178" s="269" t="s">
        <v>220</v>
      </c>
      <c r="T178" s="483" t="str">
        <f>$T$4</f>
        <v/>
      </c>
      <c r="U178" s="269" t="s">
        <v>230</v>
      </c>
      <c r="Z178" s="274">
        <f t="shared" si="19"/>
        <v>0</v>
      </c>
      <c r="AA178" s="275">
        <f>INDEX(C$7:C$3000,11+($AE178-1)*29,1)</f>
        <v>0</v>
      </c>
      <c r="AB178" s="275">
        <f>INDEX(D$7:D$3000,11+($AE178-1)*29,1)</f>
        <v>0</v>
      </c>
      <c r="AC178" s="275">
        <f>INDEX(E$7:E$3000,11+($AE178-1)*29,1)</f>
        <v>0</v>
      </c>
      <c r="AD178" s="276" t="str">
        <f>INDEX(S$7:S$3000,11+($AE178-1)*29,1)</f>
        <v/>
      </c>
      <c r="AE178" s="171">
        <f t="shared" si="22"/>
        <v>44</v>
      </c>
    </row>
    <row r="179" spans="1:31" ht="18" customHeight="1" thickBot="1" x14ac:dyDescent="0.2">
      <c r="B179" s="880" t="s">
        <v>227</v>
      </c>
      <c r="C179" s="907" t="s">
        <v>224</v>
      </c>
      <c r="D179" s="273" t="s">
        <v>237</v>
      </c>
      <c r="E179" s="273" t="s">
        <v>222</v>
      </c>
      <c r="F179" s="909" t="s">
        <v>106</v>
      </c>
      <c r="G179" s="840" t="s">
        <v>107</v>
      </c>
      <c r="H179" s="841"/>
      <c r="I179" s="181" t="s">
        <v>108</v>
      </c>
      <c r="J179" s="181" t="s">
        <v>235</v>
      </c>
      <c r="K179" s="840" t="s">
        <v>109</v>
      </c>
      <c r="L179" s="913"/>
      <c r="M179" s="913"/>
      <c r="N179" s="841"/>
      <c r="O179" s="840" t="s">
        <v>226</v>
      </c>
      <c r="P179" s="913"/>
      <c r="Q179" s="913"/>
      <c r="R179" s="841"/>
      <c r="S179" s="840" t="s">
        <v>233</v>
      </c>
      <c r="T179" s="913"/>
      <c r="U179" s="914"/>
      <c r="Z179" s="281">
        <f t="shared" si="19"/>
        <v>0</v>
      </c>
      <c r="AA179" s="282">
        <f>INDEX(C$7:C$3000,16+($AE179-1)*29,1)</f>
        <v>0</v>
      </c>
      <c r="AB179" s="282">
        <f>INDEX(D$7:D$3000,16+($AE179-1)*29,1)</f>
        <v>0</v>
      </c>
      <c r="AC179" s="282">
        <f>INDEX(E$7:E$3000,16+($AE179-1)*29,1)</f>
        <v>0</v>
      </c>
      <c r="AD179" s="283" t="str">
        <f>INDEX(S$7:S$3000,16+($AE179-1)*29,1)</f>
        <v/>
      </c>
      <c r="AE179" s="171">
        <f t="shared" si="22"/>
        <v>44</v>
      </c>
    </row>
    <row r="180" spans="1:31" ht="18" customHeight="1" thickBot="1" x14ac:dyDescent="0.2">
      <c r="B180" s="882"/>
      <c r="C180" s="908"/>
      <c r="D180" s="277" t="s">
        <v>221</v>
      </c>
      <c r="E180" s="277" t="s">
        <v>223</v>
      </c>
      <c r="F180" s="910"/>
      <c r="G180" s="911"/>
      <c r="H180" s="912"/>
      <c r="I180" s="278" t="s">
        <v>110</v>
      </c>
      <c r="J180" s="278" t="s">
        <v>236</v>
      </c>
      <c r="K180" s="911"/>
      <c r="L180" s="915"/>
      <c r="M180" s="915"/>
      <c r="N180" s="912"/>
      <c r="O180" s="911"/>
      <c r="P180" s="915"/>
      <c r="Q180" s="915"/>
      <c r="R180" s="912"/>
      <c r="S180" s="911" t="s">
        <v>234</v>
      </c>
      <c r="T180" s="915"/>
      <c r="U180" s="916"/>
      <c r="Z180" s="270">
        <f t="shared" si="19"/>
        <v>0</v>
      </c>
      <c r="AA180" s="271">
        <f>INDEX(C$7:C$3000,1+($AE180-1)*29,1)</f>
        <v>0</v>
      </c>
      <c r="AB180" s="271">
        <f>INDEX(D$7:D$3000,1+($AE180-1)*29,1)</f>
        <v>0</v>
      </c>
      <c r="AC180" s="271">
        <f>INDEX(E$7:E$3000,1+($AE180-1)*29,1)</f>
        <v>0</v>
      </c>
      <c r="AD180" s="272" t="str">
        <f>INDEX(S$7:S$3000,1+($AE180-1)*29,1)</f>
        <v/>
      </c>
      <c r="AE180" s="171">
        <v>45</v>
      </c>
    </row>
    <row r="181" spans="1:31" ht="24" customHeight="1" x14ac:dyDescent="0.15">
      <c r="B181" s="880">
        <v>1</v>
      </c>
      <c r="C181" s="883"/>
      <c r="D181" s="883"/>
      <c r="E181" s="883"/>
      <c r="F181" s="294"/>
      <c r="G181" s="886"/>
      <c r="H181" s="887"/>
      <c r="I181" s="294"/>
      <c r="J181" s="295"/>
      <c r="K181" s="298"/>
      <c r="L181" s="279" t="s">
        <v>220</v>
      </c>
      <c r="M181" s="301"/>
      <c r="N181" s="280" t="s">
        <v>225</v>
      </c>
      <c r="O181" s="298"/>
      <c r="P181" s="279" t="s">
        <v>220</v>
      </c>
      <c r="Q181" s="301"/>
      <c r="R181" s="280" t="s">
        <v>225</v>
      </c>
      <c r="S181" s="888" t="str">
        <f>IF(COUNT(J181:J185)=0,"",SUM(J181:J185))</f>
        <v/>
      </c>
      <c r="T181" s="889"/>
      <c r="U181" s="890"/>
      <c r="Z181" s="274">
        <f t="shared" si="19"/>
        <v>0</v>
      </c>
      <c r="AA181" s="275">
        <f>INDEX(C$7:C$3000,6+($AE181-1)*29,1)</f>
        <v>0</v>
      </c>
      <c r="AB181" s="275">
        <f>INDEX(D$7:D$3000,6+($AE181-1)*29,1)</f>
        <v>0</v>
      </c>
      <c r="AC181" s="275">
        <f>INDEX(E$7:E$3000,6+($AE181-1)*29,1)</f>
        <v>0</v>
      </c>
      <c r="AD181" s="276" t="str">
        <f>INDEX(S$7:S$3000,6+($AE181-1)*29,1)</f>
        <v/>
      </c>
      <c r="AE181" s="171">
        <f t="shared" si="22"/>
        <v>45</v>
      </c>
    </row>
    <row r="182" spans="1:31" ht="24" customHeight="1" x14ac:dyDescent="0.15">
      <c r="B182" s="881"/>
      <c r="C182" s="884"/>
      <c r="D182" s="884"/>
      <c r="E182" s="884"/>
      <c r="F182" s="296"/>
      <c r="G182" s="897"/>
      <c r="H182" s="898"/>
      <c r="I182" s="296"/>
      <c r="J182" s="297"/>
      <c r="K182" s="299"/>
      <c r="L182" s="284" t="s">
        <v>220</v>
      </c>
      <c r="M182" s="302"/>
      <c r="N182" s="285" t="s">
        <v>225</v>
      </c>
      <c r="O182" s="299"/>
      <c r="P182" s="284" t="s">
        <v>220</v>
      </c>
      <c r="Q182" s="302"/>
      <c r="R182" s="285" t="s">
        <v>225</v>
      </c>
      <c r="S182" s="891"/>
      <c r="T182" s="892"/>
      <c r="U182" s="893"/>
      <c r="Z182" s="274">
        <f t="shared" si="19"/>
        <v>0</v>
      </c>
      <c r="AA182" s="275">
        <f>INDEX(C$7:C$3000,11+($AE182-1)*29,1)</f>
        <v>0</v>
      </c>
      <c r="AB182" s="275">
        <f>INDEX(D$7:D$3000,11+($AE182-1)*29,1)</f>
        <v>0</v>
      </c>
      <c r="AC182" s="275">
        <f>INDEX(E$7:E$3000,11+($AE182-1)*29,1)</f>
        <v>0</v>
      </c>
      <c r="AD182" s="276" t="str">
        <f>INDEX(S$7:S$3000,11+($AE182-1)*29,1)</f>
        <v/>
      </c>
      <c r="AE182" s="171">
        <f t="shared" si="22"/>
        <v>45</v>
      </c>
    </row>
    <row r="183" spans="1:31" ht="23.25" customHeight="1" thickBot="1" x14ac:dyDescent="0.2">
      <c r="B183" s="881"/>
      <c r="C183" s="884"/>
      <c r="D183" s="884"/>
      <c r="E183" s="884"/>
      <c r="F183" s="296"/>
      <c r="G183" s="897"/>
      <c r="H183" s="898"/>
      <c r="I183" s="296"/>
      <c r="J183" s="297"/>
      <c r="K183" s="299"/>
      <c r="L183" s="284" t="s">
        <v>220</v>
      </c>
      <c r="M183" s="302"/>
      <c r="N183" s="285" t="s">
        <v>225</v>
      </c>
      <c r="O183" s="299"/>
      <c r="P183" s="284" t="s">
        <v>220</v>
      </c>
      <c r="Q183" s="302"/>
      <c r="R183" s="285" t="s">
        <v>225</v>
      </c>
      <c r="S183" s="891"/>
      <c r="T183" s="892"/>
      <c r="U183" s="893"/>
      <c r="Z183" s="281">
        <f t="shared" si="19"/>
        <v>0</v>
      </c>
      <c r="AA183" s="282">
        <f>INDEX(C$7:C$3000,16+($AE183-1)*29,1)</f>
        <v>0</v>
      </c>
      <c r="AB183" s="282">
        <f>INDEX(D$7:D$3000,16+($AE183-1)*29,1)</f>
        <v>0</v>
      </c>
      <c r="AC183" s="282">
        <f>INDEX(E$7:E$3000,16+($AE183-1)*29,1)</f>
        <v>0</v>
      </c>
      <c r="AD183" s="283" t="str">
        <f>INDEX(S$7:S$3000,16+($AE183-1)*29,1)</f>
        <v/>
      </c>
      <c r="AE183" s="171">
        <f t="shared" si="22"/>
        <v>45</v>
      </c>
    </row>
    <row r="184" spans="1:31" ht="24" customHeight="1" x14ac:dyDescent="0.15">
      <c r="B184" s="881"/>
      <c r="C184" s="884"/>
      <c r="D184" s="884"/>
      <c r="E184" s="884"/>
      <c r="F184" s="296"/>
      <c r="G184" s="897"/>
      <c r="H184" s="898"/>
      <c r="I184" s="296"/>
      <c r="J184" s="297"/>
      <c r="K184" s="299"/>
      <c r="L184" s="284" t="s">
        <v>220</v>
      </c>
      <c r="M184" s="302"/>
      <c r="N184" s="285" t="s">
        <v>225</v>
      </c>
      <c r="O184" s="299"/>
      <c r="P184" s="284" t="s">
        <v>220</v>
      </c>
      <c r="Q184" s="302"/>
      <c r="R184" s="285" t="s">
        <v>225</v>
      </c>
      <c r="S184" s="891"/>
      <c r="T184" s="892"/>
      <c r="U184" s="893"/>
      <c r="Z184" s="270">
        <f t="shared" si="19"/>
        <v>0</v>
      </c>
      <c r="AA184" s="271">
        <f>INDEX(C$7:C$3000,1+($AE184-1)*29,1)</f>
        <v>0</v>
      </c>
      <c r="AB184" s="271">
        <f>INDEX(D$7:D$3000,1+($AE184-1)*29,1)</f>
        <v>0</v>
      </c>
      <c r="AC184" s="271">
        <f>INDEX(E$7:E$3000,1+($AE184-1)*29,1)</f>
        <v>0</v>
      </c>
      <c r="AD184" s="272" t="str">
        <f>INDEX(S$7:S$3000,1+($AE184-1)*29,1)</f>
        <v/>
      </c>
      <c r="AE184" s="171">
        <v>46</v>
      </c>
    </row>
    <row r="185" spans="1:31" ht="24" customHeight="1" thickBot="1" x14ac:dyDescent="0.2">
      <c r="B185" s="882"/>
      <c r="C185" s="885"/>
      <c r="D185" s="885"/>
      <c r="E185" s="885"/>
      <c r="F185" s="286" t="s">
        <v>232</v>
      </c>
      <c r="G185" s="5"/>
      <c r="H185" s="899" t="s">
        <v>239</v>
      </c>
      <c r="I185" s="900"/>
      <c r="J185" s="300"/>
      <c r="K185" s="901"/>
      <c r="L185" s="902"/>
      <c r="M185" s="902"/>
      <c r="N185" s="902"/>
      <c r="O185" s="902"/>
      <c r="P185" s="902"/>
      <c r="Q185" s="902"/>
      <c r="R185" s="903"/>
      <c r="S185" s="894"/>
      <c r="T185" s="895"/>
      <c r="U185" s="896"/>
      <c r="Z185" s="274">
        <f t="shared" si="19"/>
        <v>0</v>
      </c>
      <c r="AA185" s="275">
        <f>INDEX(C$7:C$3000,6+($AE185-1)*29,1)</f>
        <v>0</v>
      </c>
      <c r="AB185" s="275">
        <f>INDEX(D$7:D$3000,6+($AE185-1)*29,1)</f>
        <v>0</v>
      </c>
      <c r="AC185" s="275">
        <f>INDEX(E$7:E$3000,6+($AE185-1)*29,1)</f>
        <v>0</v>
      </c>
      <c r="AD185" s="276" t="str">
        <f>INDEX(S$7:S$3000,6+($AE185-1)*29,1)</f>
        <v/>
      </c>
      <c r="AE185" s="171">
        <f t="shared" si="22"/>
        <v>46</v>
      </c>
    </row>
    <row r="186" spans="1:31" ht="24" customHeight="1" x14ac:dyDescent="0.15">
      <c r="B186" s="880">
        <v>2</v>
      </c>
      <c r="C186" s="883"/>
      <c r="D186" s="883"/>
      <c r="E186" s="883"/>
      <c r="F186" s="294"/>
      <c r="G186" s="886"/>
      <c r="H186" s="887"/>
      <c r="I186" s="294"/>
      <c r="J186" s="295"/>
      <c r="K186" s="298"/>
      <c r="L186" s="279" t="s">
        <v>220</v>
      </c>
      <c r="M186" s="301"/>
      <c r="N186" s="280" t="s">
        <v>225</v>
      </c>
      <c r="O186" s="298"/>
      <c r="P186" s="279" t="s">
        <v>220</v>
      </c>
      <c r="Q186" s="301"/>
      <c r="R186" s="280" t="s">
        <v>225</v>
      </c>
      <c r="S186" s="888" t="str">
        <f t="shared" ref="S186" si="26">IF(COUNT(J186:J190)=0,"",SUM(J186:J190))</f>
        <v/>
      </c>
      <c r="T186" s="889"/>
      <c r="U186" s="890"/>
      <c r="Z186" s="274">
        <f t="shared" si="19"/>
        <v>0</v>
      </c>
      <c r="AA186" s="275">
        <f>INDEX(C$7:C$3000,11+($AE186-1)*29,1)</f>
        <v>0</v>
      </c>
      <c r="AB186" s="275">
        <f>INDEX(D$7:D$3000,11+($AE186-1)*29,1)</f>
        <v>0</v>
      </c>
      <c r="AC186" s="275">
        <f>INDEX(E$7:E$3000,11+($AE186-1)*29,1)</f>
        <v>0</v>
      </c>
      <c r="AD186" s="276" t="str">
        <f>INDEX(S$7:S$3000,11+($AE186-1)*29,1)</f>
        <v/>
      </c>
      <c r="AE186" s="171">
        <f t="shared" si="22"/>
        <v>46</v>
      </c>
    </row>
    <row r="187" spans="1:31" ht="24" customHeight="1" thickBot="1" x14ac:dyDescent="0.2">
      <c r="B187" s="881"/>
      <c r="C187" s="884"/>
      <c r="D187" s="884"/>
      <c r="E187" s="884"/>
      <c r="F187" s="296"/>
      <c r="G187" s="897"/>
      <c r="H187" s="898"/>
      <c r="I187" s="296"/>
      <c r="J187" s="297"/>
      <c r="K187" s="299"/>
      <c r="L187" s="284" t="s">
        <v>220</v>
      </c>
      <c r="M187" s="302"/>
      <c r="N187" s="285" t="s">
        <v>225</v>
      </c>
      <c r="O187" s="299"/>
      <c r="P187" s="284" t="s">
        <v>220</v>
      </c>
      <c r="Q187" s="302"/>
      <c r="R187" s="285" t="s">
        <v>225</v>
      </c>
      <c r="S187" s="891"/>
      <c r="T187" s="892"/>
      <c r="U187" s="893"/>
      <c r="Z187" s="281">
        <f t="shared" si="19"/>
        <v>0</v>
      </c>
      <c r="AA187" s="282">
        <f>INDEX(C$7:C$3000,16+($AE187-1)*29,1)</f>
        <v>0</v>
      </c>
      <c r="AB187" s="282">
        <f>INDEX(D$7:D$3000,16+($AE187-1)*29,1)</f>
        <v>0</v>
      </c>
      <c r="AC187" s="282">
        <f>INDEX(E$7:E$3000,16+($AE187-1)*29,1)</f>
        <v>0</v>
      </c>
      <c r="AD187" s="283" t="str">
        <f>INDEX(S$7:S$3000,16+($AE187-1)*29,1)</f>
        <v/>
      </c>
      <c r="AE187" s="171">
        <f t="shared" si="22"/>
        <v>46</v>
      </c>
    </row>
    <row r="188" spans="1:31" ht="24" customHeight="1" x14ac:dyDescent="0.15">
      <c r="B188" s="881"/>
      <c r="C188" s="884"/>
      <c r="D188" s="884"/>
      <c r="E188" s="884"/>
      <c r="F188" s="296"/>
      <c r="G188" s="897"/>
      <c r="H188" s="898"/>
      <c r="I188" s="296"/>
      <c r="J188" s="297"/>
      <c r="K188" s="299"/>
      <c r="L188" s="284" t="s">
        <v>220</v>
      </c>
      <c r="M188" s="302"/>
      <c r="N188" s="285" t="s">
        <v>225</v>
      </c>
      <c r="O188" s="299"/>
      <c r="P188" s="284" t="s">
        <v>220</v>
      </c>
      <c r="Q188" s="302"/>
      <c r="R188" s="285" t="s">
        <v>225</v>
      </c>
      <c r="S188" s="891"/>
      <c r="T188" s="892"/>
      <c r="U188" s="893"/>
      <c r="Z188" s="270">
        <f t="shared" si="19"/>
        <v>0</v>
      </c>
      <c r="AA188" s="271">
        <f>INDEX(C$7:C$3000,1+($AE188-1)*29,1)</f>
        <v>0</v>
      </c>
      <c r="AB188" s="271">
        <f>INDEX(D$7:D$3000,1+($AE188-1)*29,1)</f>
        <v>0</v>
      </c>
      <c r="AC188" s="271">
        <f>INDEX(E$7:E$3000,1+($AE188-1)*29,1)</f>
        <v>0</v>
      </c>
      <c r="AD188" s="272" t="str">
        <f>INDEX(S$7:S$3000,1+($AE188-1)*29,1)</f>
        <v/>
      </c>
      <c r="AE188" s="171">
        <v>47</v>
      </c>
    </row>
    <row r="189" spans="1:31" ht="24" customHeight="1" x14ac:dyDescent="0.15">
      <c r="B189" s="881"/>
      <c r="C189" s="884"/>
      <c r="D189" s="884"/>
      <c r="E189" s="884"/>
      <c r="F189" s="296"/>
      <c r="G189" s="897"/>
      <c r="H189" s="898"/>
      <c r="I189" s="296"/>
      <c r="J189" s="297"/>
      <c r="K189" s="299"/>
      <c r="L189" s="284" t="s">
        <v>220</v>
      </c>
      <c r="M189" s="302"/>
      <c r="N189" s="285" t="s">
        <v>225</v>
      </c>
      <c r="O189" s="299"/>
      <c r="P189" s="284" t="s">
        <v>220</v>
      </c>
      <c r="Q189" s="302"/>
      <c r="R189" s="285" t="s">
        <v>225</v>
      </c>
      <c r="S189" s="891"/>
      <c r="T189" s="892"/>
      <c r="U189" s="893"/>
      <c r="Z189" s="274">
        <f t="shared" si="19"/>
        <v>0</v>
      </c>
      <c r="AA189" s="275">
        <f>INDEX(C$7:C$3000,6+($AE189-1)*29,1)</f>
        <v>0</v>
      </c>
      <c r="AB189" s="275">
        <f>INDEX(D$7:D$3000,6+($AE189-1)*29,1)</f>
        <v>0</v>
      </c>
      <c r="AC189" s="275">
        <f>INDEX(E$7:E$3000,6+($AE189-1)*29,1)</f>
        <v>0</v>
      </c>
      <c r="AD189" s="276" t="str">
        <f>INDEX(S$7:S$3000,6+($AE189-1)*29,1)</f>
        <v/>
      </c>
      <c r="AE189" s="171">
        <f t="shared" si="22"/>
        <v>47</v>
      </c>
    </row>
    <row r="190" spans="1:31" ht="24" customHeight="1" thickBot="1" x14ac:dyDescent="0.2">
      <c r="B190" s="882"/>
      <c r="C190" s="885"/>
      <c r="D190" s="885"/>
      <c r="E190" s="885"/>
      <c r="F190" s="286" t="s">
        <v>232</v>
      </c>
      <c r="G190" s="5"/>
      <c r="H190" s="899" t="s">
        <v>239</v>
      </c>
      <c r="I190" s="900"/>
      <c r="J190" s="300"/>
      <c r="K190" s="901"/>
      <c r="L190" s="902"/>
      <c r="M190" s="902"/>
      <c r="N190" s="902"/>
      <c r="O190" s="902"/>
      <c r="P190" s="902"/>
      <c r="Q190" s="902"/>
      <c r="R190" s="903"/>
      <c r="S190" s="894"/>
      <c r="T190" s="895"/>
      <c r="U190" s="896"/>
      <c r="Z190" s="274">
        <f t="shared" si="19"/>
        <v>0</v>
      </c>
      <c r="AA190" s="275">
        <f>INDEX(C$7:C$3000,11+($AE190-1)*29,1)</f>
        <v>0</v>
      </c>
      <c r="AB190" s="275">
        <f>INDEX(D$7:D$3000,11+($AE190-1)*29,1)</f>
        <v>0</v>
      </c>
      <c r="AC190" s="275">
        <f>INDEX(E$7:E$3000,11+($AE190-1)*29,1)</f>
        <v>0</v>
      </c>
      <c r="AD190" s="276" t="str">
        <f>INDEX(S$7:S$3000,11+($AE190-1)*29,1)</f>
        <v/>
      </c>
      <c r="AE190" s="171">
        <f t="shared" si="22"/>
        <v>47</v>
      </c>
    </row>
    <row r="191" spans="1:31" ht="24" customHeight="1" thickBot="1" x14ac:dyDescent="0.2">
      <c r="B191" s="880">
        <v>3</v>
      </c>
      <c r="C191" s="883"/>
      <c r="D191" s="883"/>
      <c r="E191" s="883"/>
      <c r="F191" s="294"/>
      <c r="G191" s="886"/>
      <c r="H191" s="887"/>
      <c r="I191" s="294"/>
      <c r="J191" s="295"/>
      <c r="K191" s="298"/>
      <c r="L191" s="279" t="s">
        <v>220</v>
      </c>
      <c r="M191" s="301"/>
      <c r="N191" s="280" t="s">
        <v>225</v>
      </c>
      <c r="O191" s="298"/>
      <c r="P191" s="279" t="s">
        <v>220</v>
      </c>
      <c r="Q191" s="301"/>
      <c r="R191" s="280" t="s">
        <v>225</v>
      </c>
      <c r="S191" s="888" t="str">
        <f t="shared" ref="S191" si="27">IF(COUNT(J191:J195)=0,"",SUM(J191:J195))</f>
        <v/>
      </c>
      <c r="T191" s="889"/>
      <c r="U191" s="890"/>
      <c r="Z191" s="281">
        <f t="shared" si="19"/>
        <v>0</v>
      </c>
      <c r="AA191" s="282">
        <f>INDEX(C$7:C$3000,16+($AE191-1)*29,1)</f>
        <v>0</v>
      </c>
      <c r="AB191" s="282">
        <f>INDEX(D$7:D$3000,16+($AE191-1)*29,1)</f>
        <v>0</v>
      </c>
      <c r="AC191" s="282">
        <f>INDEX(E$7:E$3000,16+($AE191-1)*29,1)</f>
        <v>0</v>
      </c>
      <c r="AD191" s="283" t="str">
        <f>INDEX(S$7:S$3000,16+($AE191-1)*29,1)</f>
        <v/>
      </c>
      <c r="AE191" s="171">
        <f t="shared" si="22"/>
        <v>47</v>
      </c>
    </row>
    <row r="192" spans="1:31" ht="24" customHeight="1" x14ac:dyDescent="0.15">
      <c r="B192" s="881"/>
      <c r="C192" s="884"/>
      <c r="D192" s="884"/>
      <c r="E192" s="884"/>
      <c r="F192" s="296"/>
      <c r="G192" s="897"/>
      <c r="H192" s="898"/>
      <c r="I192" s="296"/>
      <c r="J192" s="297"/>
      <c r="K192" s="299"/>
      <c r="L192" s="284" t="s">
        <v>220</v>
      </c>
      <c r="M192" s="302"/>
      <c r="N192" s="285" t="s">
        <v>225</v>
      </c>
      <c r="O192" s="299"/>
      <c r="P192" s="284" t="s">
        <v>220</v>
      </c>
      <c r="Q192" s="302"/>
      <c r="R192" s="285" t="s">
        <v>225</v>
      </c>
      <c r="S192" s="891"/>
      <c r="T192" s="892"/>
      <c r="U192" s="893"/>
      <c r="Z192" s="270">
        <f t="shared" si="19"/>
        <v>0</v>
      </c>
      <c r="AA192" s="271">
        <f>INDEX(C$7:C$3000,1+($AE192-1)*29,1)</f>
        <v>0</v>
      </c>
      <c r="AB192" s="271">
        <f>INDEX(D$7:D$3000,1+($AE192-1)*29,1)</f>
        <v>0</v>
      </c>
      <c r="AC192" s="271">
        <f>INDEX(E$7:E$3000,1+($AE192-1)*29,1)</f>
        <v>0</v>
      </c>
      <c r="AD192" s="272" t="str">
        <f>INDEX(S$7:S$3000,1+($AE192-1)*29,1)</f>
        <v/>
      </c>
      <c r="AE192" s="171">
        <v>48</v>
      </c>
    </row>
    <row r="193" spans="1:31" ht="24" customHeight="1" x14ac:dyDescent="0.15">
      <c r="B193" s="881"/>
      <c r="C193" s="884"/>
      <c r="D193" s="884"/>
      <c r="E193" s="884"/>
      <c r="F193" s="296"/>
      <c r="G193" s="897"/>
      <c r="H193" s="898"/>
      <c r="I193" s="296"/>
      <c r="J193" s="297"/>
      <c r="K193" s="299"/>
      <c r="L193" s="284" t="s">
        <v>220</v>
      </c>
      <c r="M193" s="302"/>
      <c r="N193" s="285" t="s">
        <v>225</v>
      </c>
      <c r="O193" s="299"/>
      <c r="P193" s="284" t="s">
        <v>220</v>
      </c>
      <c r="Q193" s="302"/>
      <c r="R193" s="285" t="s">
        <v>225</v>
      </c>
      <c r="S193" s="891"/>
      <c r="T193" s="892"/>
      <c r="U193" s="893"/>
      <c r="Z193" s="274">
        <f t="shared" si="19"/>
        <v>0</v>
      </c>
      <c r="AA193" s="275">
        <f>INDEX(C$7:C$3000,6+($AE193-1)*29,1)</f>
        <v>0</v>
      </c>
      <c r="AB193" s="275">
        <f>INDEX(D$7:D$3000,6+($AE193-1)*29,1)</f>
        <v>0</v>
      </c>
      <c r="AC193" s="275">
        <f>INDEX(E$7:E$3000,6+($AE193-1)*29,1)</f>
        <v>0</v>
      </c>
      <c r="AD193" s="276" t="str">
        <f>INDEX(S$7:S$3000,6+($AE193-1)*29,1)</f>
        <v/>
      </c>
      <c r="AE193" s="171">
        <f t="shared" si="22"/>
        <v>48</v>
      </c>
    </row>
    <row r="194" spans="1:31" ht="24" customHeight="1" x14ac:dyDescent="0.15">
      <c r="B194" s="881"/>
      <c r="C194" s="884"/>
      <c r="D194" s="884"/>
      <c r="E194" s="884"/>
      <c r="F194" s="296"/>
      <c r="G194" s="897"/>
      <c r="H194" s="898"/>
      <c r="I194" s="296"/>
      <c r="J194" s="297"/>
      <c r="K194" s="299"/>
      <c r="L194" s="284" t="s">
        <v>220</v>
      </c>
      <c r="M194" s="302"/>
      <c r="N194" s="285" t="s">
        <v>225</v>
      </c>
      <c r="O194" s="299"/>
      <c r="P194" s="284" t="s">
        <v>220</v>
      </c>
      <c r="Q194" s="302"/>
      <c r="R194" s="285" t="s">
        <v>225</v>
      </c>
      <c r="S194" s="891"/>
      <c r="T194" s="892"/>
      <c r="U194" s="893"/>
      <c r="Z194" s="274">
        <f t="shared" si="19"/>
        <v>0</v>
      </c>
      <c r="AA194" s="275">
        <f>INDEX(C$7:C$3000,11+($AE194-1)*29,1)</f>
        <v>0</v>
      </c>
      <c r="AB194" s="275">
        <f>INDEX(D$7:D$3000,11+($AE194-1)*29,1)</f>
        <v>0</v>
      </c>
      <c r="AC194" s="275">
        <f>INDEX(E$7:E$3000,11+($AE194-1)*29,1)</f>
        <v>0</v>
      </c>
      <c r="AD194" s="276" t="str">
        <f>INDEX(S$7:S$3000,11+($AE194-1)*29,1)</f>
        <v/>
      </c>
      <c r="AE194" s="171">
        <f t="shared" si="22"/>
        <v>48</v>
      </c>
    </row>
    <row r="195" spans="1:31" ht="24" customHeight="1" thickBot="1" x14ac:dyDescent="0.2">
      <c r="B195" s="882"/>
      <c r="C195" s="885"/>
      <c r="D195" s="885"/>
      <c r="E195" s="885"/>
      <c r="F195" s="286" t="s">
        <v>232</v>
      </c>
      <c r="G195" s="5"/>
      <c r="H195" s="899" t="s">
        <v>239</v>
      </c>
      <c r="I195" s="900"/>
      <c r="J195" s="300"/>
      <c r="K195" s="901"/>
      <c r="L195" s="902"/>
      <c r="M195" s="902"/>
      <c r="N195" s="902"/>
      <c r="O195" s="902"/>
      <c r="P195" s="902"/>
      <c r="Q195" s="902"/>
      <c r="R195" s="903"/>
      <c r="S195" s="894"/>
      <c r="T195" s="895"/>
      <c r="U195" s="896"/>
      <c r="Z195" s="281">
        <f t="shared" si="19"/>
        <v>0</v>
      </c>
      <c r="AA195" s="282">
        <f>INDEX(C$7:C$3000,16+($AE195-1)*29,1)</f>
        <v>0</v>
      </c>
      <c r="AB195" s="282">
        <f>INDEX(D$7:D$3000,16+($AE195-1)*29,1)</f>
        <v>0</v>
      </c>
      <c r="AC195" s="282">
        <f>INDEX(E$7:E$3000,16+($AE195-1)*29,1)</f>
        <v>0</v>
      </c>
      <c r="AD195" s="283" t="str">
        <f>INDEX(S$7:S$3000,16+($AE195-1)*29,1)</f>
        <v/>
      </c>
      <c r="AE195" s="171">
        <f t="shared" si="22"/>
        <v>48</v>
      </c>
    </row>
    <row r="196" spans="1:31" ht="24" customHeight="1" x14ac:dyDescent="0.15">
      <c r="B196" s="880">
        <v>4</v>
      </c>
      <c r="C196" s="883"/>
      <c r="D196" s="883"/>
      <c r="E196" s="883"/>
      <c r="F196" s="294"/>
      <c r="G196" s="886"/>
      <c r="H196" s="887"/>
      <c r="I196" s="294"/>
      <c r="J196" s="295"/>
      <c r="K196" s="298"/>
      <c r="L196" s="279" t="s">
        <v>220</v>
      </c>
      <c r="M196" s="301"/>
      <c r="N196" s="280" t="s">
        <v>225</v>
      </c>
      <c r="O196" s="298"/>
      <c r="P196" s="279" t="s">
        <v>220</v>
      </c>
      <c r="Q196" s="301"/>
      <c r="R196" s="280" t="s">
        <v>225</v>
      </c>
      <c r="S196" s="888" t="str">
        <f t="shared" ref="S196" si="28">IF(COUNT(J196:J200)=0,"",SUM(J196:J200))</f>
        <v/>
      </c>
      <c r="T196" s="889"/>
      <c r="U196" s="890"/>
      <c r="Z196" s="270">
        <f t="shared" ref="Z196:Z259" si="29">INDEX(E$4:E$3000,1+($AE196-1)*29,1)</f>
        <v>0</v>
      </c>
      <c r="AA196" s="271">
        <f>INDEX(C$7:C$3000,1+($AE196-1)*29,1)</f>
        <v>0</v>
      </c>
      <c r="AB196" s="271">
        <f>INDEX(D$7:D$3000,1+($AE196-1)*29,1)</f>
        <v>0</v>
      </c>
      <c r="AC196" s="271">
        <f>INDEX(E$7:E$3000,1+($AE196-1)*29,1)</f>
        <v>0</v>
      </c>
      <c r="AD196" s="272" t="str">
        <f>INDEX(S$7:S$3000,1+($AE196-1)*29,1)</f>
        <v/>
      </c>
      <c r="AE196" s="171">
        <v>49</v>
      </c>
    </row>
    <row r="197" spans="1:31" ht="24" customHeight="1" x14ac:dyDescent="0.15">
      <c r="B197" s="881"/>
      <c r="C197" s="884"/>
      <c r="D197" s="884"/>
      <c r="E197" s="884"/>
      <c r="F197" s="296"/>
      <c r="G197" s="897"/>
      <c r="H197" s="898"/>
      <c r="I197" s="296"/>
      <c r="J197" s="297"/>
      <c r="K197" s="299"/>
      <c r="L197" s="284" t="s">
        <v>220</v>
      </c>
      <c r="M197" s="302"/>
      <c r="N197" s="285" t="s">
        <v>225</v>
      </c>
      <c r="O197" s="299"/>
      <c r="P197" s="284" t="s">
        <v>220</v>
      </c>
      <c r="Q197" s="302"/>
      <c r="R197" s="285" t="s">
        <v>225</v>
      </c>
      <c r="S197" s="891"/>
      <c r="T197" s="892"/>
      <c r="U197" s="893"/>
      <c r="Z197" s="274">
        <f t="shared" si="29"/>
        <v>0</v>
      </c>
      <c r="AA197" s="275">
        <f>INDEX(C$7:C$3000,6+($AE197-1)*29,1)</f>
        <v>0</v>
      </c>
      <c r="AB197" s="275">
        <f>INDEX(D$7:D$3000,6+($AE197-1)*29,1)</f>
        <v>0</v>
      </c>
      <c r="AC197" s="275">
        <f>INDEX(E$7:E$3000,6+($AE197-1)*29,1)</f>
        <v>0</v>
      </c>
      <c r="AD197" s="276" t="str">
        <f>INDEX(S$7:S$3000,6+($AE197-1)*29,1)</f>
        <v/>
      </c>
      <c r="AE197" s="171">
        <f t="shared" si="22"/>
        <v>49</v>
      </c>
    </row>
    <row r="198" spans="1:31" ht="24" customHeight="1" x14ac:dyDescent="0.15">
      <c r="B198" s="881"/>
      <c r="C198" s="884"/>
      <c r="D198" s="884"/>
      <c r="E198" s="884"/>
      <c r="F198" s="296"/>
      <c r="G198" s="897"/>
      <c r="H198" s="898"/>
      <c r="I198" s="296"/>
      <c r="J198" s="297"/>
      <c r="K198" s="299"/>
      <c r="L198" s="284" t="s">
        <v>220</v>
      </c>
      <c r="M198" s="302"/>
      <c r="N198" s="285" t="s">
        <v>225</v>
      </c>
      <c r="O198" s="299"/>
      <c r="P198" s="284" t="s">
        <v>220</v>
      </c>
      <c r="Q198" s="302"/>
      <c r="R198" s="285" t="s">
        <v>225</v>
      </c>
      <c r="S198" s="891"/>
      <c r="T198" s="892"/>
      <c r="U198" s="893"/>
      <c r="Z198" s="274">
        <f t="shared" si="29"/>
        <v>0</v>
      </c>
      <c r="AA198" s="275">
        <f>INDEX(C$7:C$3000,11+($AE198-1)*29,1)</f>
        <v>0</v>
      </c>
      <c r="AB198" s="275">
        <f>INDEX(D$7:D$3000,11+($AE198-1)*29,1)</f>
        <v>0</v>
      </c>
      <c r="AC198" s="275">
        <f>INDEX(E$7:E$3000,11+($AE198-1)*29,1)</f>
        <v>0</v>
      </c>
      <c r="AD198" s="276" t="str">
        <f>INDEX(S$7:S$3000,11+($AE198-1)*29,1)</f>
        <v/>
      </c>
      <c r="AE198" s="171">
        <f t="shared" si="22"/>
        <v>49</v>
      </c>
    </row>
    <row r="199" spans="1:31" ht="24" customHeight="1" thickBot="1" x14ac:dyDescent="0.2">
      <c r="B199" s="881"/>
      <c r="C199" s="884"/>
      <c r="D199" s="884"/>
      <c r="E199" s="884"/>
      <c r="F199" s="296"/>
      <c r="G199" s="897"/>
      <c r="H199" s="898"/>
      <c r="I199" s="296"/>
      <c r="J199" s="297"/>
      <c r="K199" s="299"/>
      <c r="L199" s="284" t="s">
        <v>220</v>
      </c>
      <c r="M199" s="302"/>
      <c r="N199" s="285" t="s">
        <v>225</v>
      </c>
      <c r="O199" s="299"/>
      <c r="P199" s="284" t="s">
        <v>220</v>
      </c>
      <c r="Q199" s="302"/>
      <c r="R199" s="285" t="s">
        <v>225</v>
      </c>
      <c r="S199" s="891"/>
      <c r="T199" s="892"/>
      <c r="U199" s="893"/>
      <c r="Z199" s="281">
        <f t="shared" si="29"/>
        <v>0</v>
      </c>
      <c r="AA199" s="282">
        <f>INDEX(C$7:C$3000,16+($AE199-1)*29,1)</f>
        <v>0</v>
      </c>
      <c r="AB199" s="282">
        <f>INDEX(D$7:D$3000,16+($AE199-1)*29,1)</f>
        <v>0</v>
      </c>
      <c r="AC199" s="282">
        <f>INDEX(E$7:E$3000,16+($AE199-1)*29,1)</f>
        <v>0</v>
      </c>
      <c r="AD199" s="283" t="str">
        <f>INDEX(S$7:S$3000,16+($AE199-1)*29,1)</f>
        <v/>
      </c>
      <c r="AE199" s="171">
        <f t="shared" si="22"/>
        <v>49</v>
      </c>
    </row>
    <row r="200" spans="1:31" ht="24" customHeight="1" thickBot="1" x14ac:dyDescent="0.2">
      <c r="B200" s="882"/>
      <c r="C200" s="885"/>
      <c r="D200" s="885"/>
      <c r="E200" s="885"/>
      <c r="F200" s="286" t="s">
        <v>232</v>
      </c>
      <c r="G200" s="5"/>
      <c r="H200" s="899" t="s">
        <v>239</v>
      </c>
      <c r="I200" s="900"/>
      <c r="J200" s="300"/>
      <c r="K200" s="901"/>
      <c r="L200" s="902"/>
      <c r="M200" s="902"/>
      <c r="N200" s="902"/>
      <c r="O200" s="902"/>
      <c r="P200" s="902"/>
      <c r="Q200" s="902"/>
      <c r="R200" s="903"/>
      <c r="S200" s="894"/>
      <c r="T200" s="895"/>
      <c r="U200" s="896"/>
      <c r="Z200" s="270">
        <f t="shared" si="29"/>
        <v>0</v>
      </c>
      <c r="AA200" s="271">
        <f>INDEX(C$7:C$3000,1+($AE200-1)*29,1)</f>
        <v>0</v>
      </c>
      <c r="AB200" s="271">
        <f>INDEX(D$7:D$3000,1+($AE200-1)*29,1)</f>
        <v>0</v>
      </c>
      <c r="AC200" s="271">
        <f>INDEX(E$7:E$3000,1+($AE200-1)*29,1)</f>
        <v>0</v>
      </c>
      <c r="AD200" s="272" t="str">
        <f>INDEX(S$7:S$3000,1+($AE200-1)*29,1)</f>
        <v/>
      </c>
      <c r="AE200" s="171">
        <v>50</v>
      </c>
    </row>
    <row r="201" spans="1:31" ht="19.5" customHeight="1" thickBot="1" x14ac:dyDescent="0.2">
      <c r="B201" s="287" t="s">
        <v>112</v>
      </c>
      <c r="C201" s="172"/>
      <c r="D201" s="288"/>
      <c r="E201" s="288"/>
      <c r="F201" s="289"/>
      <c r="G201" s="288"/>
      <c r="H201" s="288"/>
      <c r="O201" s="917" t="s">
        <v>496</v>
      </c>
      <c r="P201" s="918"/>
      <c r="Q201" s="918"/>
      <c r="R201" s="918"/>
      <c r="S201" s="919" t="str">
        <f>IF(COUNT(S181:U200)=0,"",SUMIFS(S181:S200,E181:E200,"&lt;&gt;"&amp;""))</f>
        <v/>
      </c>
      <c r="T201" s="920"/>
      <c r="U201" s="921"/>
      <c r="Z201" s="274">
        <f t="shared" si="29"/>
        <v>0</v>
      </c>
      <c r="AA201" s="275">
        <f>INDEX(C$7:C$3000,6+($AE201-1)*29,1)</f>
        <v>0</v>
      </c>
      <c r="AB201" s="275">
        <f>INDEX(D$7:D$3000,6+($AE201-1)*29,1)</f>
        <v>0</v>
      </c>
      <c r="AC201" s="275">
        <f>INDEX(E$7:E$3000,6+($AE201-1)*29,1)</f>
        <v>0</v>
      </c>
      <c r="AD201" s="276" t="str">
        <f>INDEX(S$7:S$3000,6+($AE201-1)*29,1)</f>
        <v/>
      </c>
      <c r="AE201" s="171">
        <f t="shared" si="22"/>
        <v>50</v>
      </c>
    </row>
    <row r="202" spans="1:31" ht="19.5" customHeight="1" thickBot="1" x14ac:dyDescent="0.2">
      <c r="B202" s="486" t="s">
        <v>242</v>
      </c>
      <c r="C202" s="172"/>
      <c r="D202" s="171"/>
      <c r="E202" s="290"/>
      <c r="F202" s="485"/>
      <c r="G202" s="485"/>
      <c r="H202" s="485"/>
      <c r="O202" s="922" t="s">
        <v>497</v>
      </c>
      <c r="P202" s="923"/>
      <c r="Q202" s="923"/>
      <c r="R202" s="924"/>
      <c r="S202" s="919" t="str">
        <f>IF(COUNT(S181:U200)=0,"",SUMIF(E181:E200,"元請",S181:U200))</f>
        <v/>
      </c>
      <c r="T202" s="920"/>
      <c r="U202" s="921"/>
      <c r="Z202" s="274">
        <f t="shared" si="29"/>
        <v>0</v>
      </c>
      <c r="AA202" s="275">
        <f>INDEX(C$7:C$3000,11+($AE202-1)*29,1)</f>
        <v>0</v>
      </c>
      <c r="AB202" s="275">
        <f>INDEX(D$7:D$3000,11+($AE202-1)*29,1)</f>
        <v>0</v>
      </c>
      <c r="AC202" s="275">
        <f>INDEX(E$7:E$3000,11+($AE202-1)*29,1)</f>
        <v>0</v>
      </c>
      <c r="AD202" s="276" t="str">
        <f>INDEX(S$7:S$3000,11+($AE202-1)*29,1)</f>
        <v/>
      </c>
      <c r="AE202" s="171">
        <f t="shared" si="22"/>
        <v>50</v>
      </c>
    </row>
    <row r="203" spans="1:31" ht="19.5" customHeight="1" thickBot="1" x14ac:dyDescent="0.2">
      <c r="B203" s="287" t="s">
        <v>240</v>
      </c>
      <c r="C203" s="172"/>
      <c r="D203" s="171"/>
      <c r="E203" s="172"/>
      <c r="F203" s="172"/>
      <c r="G203" s="485"/>
      <c r="H203" s="485"/>
      <c r="Z203" s="281">
        <f t="shared" si="29"/>
        <v>0</v>
      </c>
      <c r="AA203" s="282">
        <f>INDEX(C$7:C$3000,16+($AE203-1)*29,1)</f>
        <v>0</v>
      </c>
      <c r="AB203" s="282">
        <f>INDEX(D$7:D$3000,16+($AE203-1)*29,1)</f>
        <v>0</v>
      </c>
      <c r="AC203" s="282">
        <f>INDEX(E$7:E$3000,16+($AE203-1)*29,1)</f>
        <v>0</v>
      </c>
      <c r="AD203" s="283" t="str">
        <f>INDEX(S$7:S$3000,16+($AE203-1)*29,1)</f>
        <v/>
      </c>
      <c r="AE203" s="171">
        <f t="shared" si="22"/>
        <v>50</v>
      </c>
    </row>
    <row r="204" spans="1:31" ht="19.5" customHeight="1" x14ac:dyDescent="0.15">
      <c r="B204" s="485"/>
      <c r="C204" s="172"/>
      <c r="D204" s="171"/>
      <c r="E204" s="290"/>
      <c r="F204" s="485"/>
      <c r="G204" s="485"/>
      <c r="H204" s="485"/>
      <c r="Z204" s="270">
        <f t="shared" si="29"/>
        <v>0</v>
      </c>
      <c r="AA204" s="271">
        <f>INDEX(C$7:C$3000,1+($AE204-1)*29,1)</f>
        <v>0</v>
      </c>
      <c r="AB204" s="271">
        <f>INDEX(D$7:D$3000,1+($AE204-1)*29,1)</f>
        <v>0</v>
      </c>
      <c r="AC204" s="271">
        <f>INDEX(E$7:E$3000,1+($AE204-1)*29,1)</f>
        <v>0</v>
      </c>
      <c r="AD204" s="272" t="str">
        <f>INDEX(S$7:S$3000,1+($AE204-1)*29,1)</f>
        <v/>
      </c>
      <c r="AE204" s="171">
        <v>51</v>
      </c>
    </row>
    <row r="205" spans="1:31" s="172" customFormat="1" ht="20.25" customHeight="1" x14ac:dyDescent="0.15">
      <c r="A205" s="171"/>
      <c r="B205" s="171"/>
      <c r="C205" s="172" t="s">
        <v>104</v>
      </c>
      <c r="G205" s="262"/>
      <c r="H205" s="262"/>
      <c r="I205" s="171"/>
      <c r="J205" s="171"/>
      <c r="K205" s="171"/>
      <c r="L205" s="171"/>
      <c r="M205" s="171"/>
      <c r="N205" s="171"/>
      <c r="O205" s="171"/>
      <c r="P205" s="171"/>
      <c r="Q205" s="171"/>
      <c r="R205" s="171"/>
      <c r="S205" s="171"/>
      <c r="T205" s="196" t="s">
        <v>241</v>
      </c>
      <c r="U205" s="263" t="str">
        <f>IF(COUNT(S181:U200)=0,"",U176+1)</f>
        <v/>
      </c>
      <c r="W205" s="171"/>
      <c r="X205" s="171"/>
      <c r="Y205" s="171"/>
      <c r="Z205" s="274">
        <f t="shared" si="29"/>
        <v>0</v>
      </c>
      <c r="AA205" s="275">
        <f>INDEX(C$7:C$3000,6+($AE205-1)*29,1)</f>
        <v>0</v>
      </c>
      <c r="AB205" s="275">
        <f>INDEX(D$7:D$3000,6+($AE205-1)*29,1)</f>
        <v>0</v>
      </c>
      <c r="AC205" s="275">
        <f>INDEX(E$7:E$3000,6+($AE205-1)*29,1)</f>
        <v>0</v>
      </c>
      <c r="AD205" s="276" t="str">
        <f>INDEX(S$7:S$3000,6+($AE205-1)*29,1)</f>
        <v/>
      </c>
      <c r="AE205" s="171">
        <f t="shared" ref="AE205:AE267" si="30">AE204</f>
        <v>51</v>
      </c>
    </row>
    <row r="206" spans="1:31" s="172" customFormat="1" ht="27.75" x14ac:dyDescent="0.15">
      <c r="A206" s="171"/>
      <c r="B206" s="904" t="s">
        <v>105</v>
      </c>
      <c r="C206" s="904"/>
      <c r="D206" s="904"/>
      <c r="E206" s="904"/>
      <c r="F206" s="904"/>
      <c r="G206" s="904"/>
      <c r="H206" s="904"/>
      <c r="I206" s="904"/>
      <c r="J206" s="905" t="s">
        <v>243</v>
      </c>
      <c r="K206" s="905"/>
      <c r="L206" s="905"/>
      <c r="M206" s="905"/>
      <c r="N206" s="905"/>
      <c r="O206" s="905"/>
      <c r="P206" s="905"/>
      <c r="Q206" s="905"/>
      <c r="R206" s="905"/>
      <c r="S206" s="905"/>
      <c r="T206" s="905"/>
      <c r="U206" s="905"/>
      <c r="W206" s="171"/>
      <c r="X206" s="171"/>
      <c r="Y206" s="171"/>
      <c r="Z206" s="274">
        <f t="shared" si="29"/>
        <v>0</v>
      </c>
      <c r="AA206" s="275">
        <f>INDEX(C$7:C$3000,11+($AE206-1)*29,1)</f>
        <v>0</v>
      </c>
      <c r="AB206" s="275">
        <f>INDEX(D$7:D$3000,11+($AE206-1)*29,1)</f>
        <v>0</v>
      </c>
      <c r="AC206" s="275">
        <f>INDEX(E$7:E$3000,11+($AE206-1)*29,1)</f>
        <v>0</v>
      </c>
      <c r="AD206" s="276" t="str">
        <f>INDEX(S$7:S$3000,11+($AE206-1)*29,1)</f>
        <v/>
      </c>
      <c r="AE206" s="171">
        <f t="shared" si="30"/>
        <v>51</v>
      </c>
    </row>
    <row r="207" spans="1:31" ht="21.75" thickBot="1" x14ac:dyDescent="0.2">
      <c r="D207" s="265" t="s">
        <v>228</v>
      </c>
      <c r="E207" s="906"/>
      <c r="F207" s="906"/>
      <c r="G207" s="266" t="s">
        <v>229</v>
      </c>
      <c r="H207" s="267"/>
      <c r="L207" s="268" t="s">
        <v>231</v>
      </c>
      <c r="M207" s="483" t="str">
        <f>$M$4</f>
        <v/>
      </c>
      <c r="N207" s="269" t="s">
        <v>220</v>
      </c>
      <c r="O207" s="483" t="str">
        <f>$O$4</f>
        <v/>
      </c>
      <c r="P207" s="269" t="s">
        <v>225</v>
      </c>
      <c r="Q207" s="269" t="s">
        <v>205</v>
      </c>
      <c r="R207" s="483" t="str">
        <f>$R$4</f>
        <v/>
      </c>
      <c r="S207" s="269" t="s">
        <v>220</v>
      </c>
      <c r="T207" s="483" t="str">
        <f>$T$4</f>
        <v/>
      </c>
      <c r="U207" s="269" t="s">
        <v>230</v>
      </c>
      <c r="Z207" s="281">
        <f t="shared" si="29"/>
        <v>0</v>
      </c>
      <c r="AA207" s="282">
        <f>INDEX(C$7:C$3000,16+($AE207-1)*29,1)</f>
        <v>0</v>
      </c>
      <c r="AB207" s="282">
        <f>INDEX(D$7:D$3000,16+($AE207-1)*29,1)</f>
        <v>0</v>
      </c>
      <c r="AC207" s="282">
        <f>INDEX(E$7:E$3000,16+($AE207-1)*29,1)</f>
        <v>0</v>
      </c>
      <c r="AD207" s="283" t="str">
        <f>INDEX(S$7:S$3000,16+($AE207-1)*29,1)</f>
        <v/>
      </c>
      <c r="AE207" s="171">
        <f t="shared" si="30"/>
        <v>51</v>
      </c>
    </row>
    <row r="208" spans="1:31" ht="18" customHeight="1" x14ac:dyDescent="0.15">
      <c r="B208" s="880" t="s">
        <v>227</v>
      </c>
      <c r="C208" s="907" t="s">
        <v>224</v>
      </c>
      <c r="D208" s="273" t="s">
        <v>237</v>
      </c>
      <c r="E208" s="273" t="s">
        <v>222</v>
      </c>
      <c r="F208" s="909" t="s">
        <v>106</v>
      </c>
      <c r="G208" s="840" t="s">
        <v>107</v>
      </c>
      <c r="H208" s="841"/>
      <c r="I208" s="181" t="s">
        <v>108</v>
      </c>
      <c r="J208" s="181" t="s">
        <v>235</v>
      </c>
      <c r="K208" s="840" t="s">
        <v>109</v>
      </c>
      <c r="L208" s="913"/>
      <c r="M208" s="913"/>
      <c r="N208" s="841"/>
      <c r="O208" s="840" t="s">
        <v>226</v>
      </c>
      <c r="P208" s="913"/>
      <c r="Q208" s="913"/>
      <c r="R208" s="841"/>
      <c r="S208" s="840" t="s">
        <v>233</v>
      </c>
      <c r="T208" s="913"/>
      <c r="U208" s="914"/>
      <c r="Z208" s="270">
        <f t="shared" si="29"/>
        <v>0</v>
      </c>
      <c r="AA208" s="271">
        <f>INDEX(C$7:C$3000,1+($AE208-1)*29,1)</f>
        <v>0</v>
      </c>
      <c r="AB208" s="271">
        <f>INDEX(D$7:D$3000,1+($AE208-1)*29,1)</f>
        <v>0</v>
      </c>
      <c r="AC208" s="271">
        <f>INDEX(E$7:E$3000,1+($AE208-1)*29,1)</f>
        <v>0</v>
      </c>
      <c r="AD208" s="272" t="str">
        <f>INDEX(S$7:S$3000,1+($AE208-1)*29,1)</f>
        <v/>
      </c>
      <c r="AE208" s="171">
        <v>52</v>
      </c>
    </row>
    <row r="209" spans="2:31" ht="18" customHeight="1" thickBot="1" x14ac:dyDescent="0.2">
      <c r="B209" s="882"/>
      <c r="C209" s="908"/>
      <c r="D209" s="277" t="s">
        <v>221</v>
      </c>
      <c r="E209" s="277" t="s">
        <v>223</v>
      </c>
      <c r="F209" s="910"/>
      <c r="G209" s="911"/>
      <c r="H209" s="912"/>
      <c r="I209" s="278" t="s">
        <v>110</v>
      </c>
      <c r="J209" s="278" t="s">
        <v>236</v>
      </c>
      <c r="K209" s="911"/>
      <c r="L209" s="915"/>
      <c r="M209" s="915"/>
      <c r="N209" s="912"/>
      <c r="O209" s="911"/>
      <c r="P209" s="915"/>
      <c r="Q209" s="915"/>
      <c r="R209" s="912"/>
      <c r="S209" s="911" t="s">
        <v>234</v>
      </c>
      <c r="T209" s="915"/>
      <c r="U209" s="916"/>
      <c r="Z209" s="274">
        <f t="shared" si="29"/>
        <v>0</v>
      </c>
      <c r="AA209" s="275">
        <f>INDEX(C$7:C$3000,6+($AE209-1)*29,1)</f>
        <v>0</v>
      </c>
      <c r="AB209" s="275">
        <f>INDEX(D$7:D$3000,6+($AE209-1)*29,1)</f>
        <v>0</v>
      </c>
      <c r="AC209" s="275">
        <f>INDEX(E$7:E$3000,6+($AE209-1)*29,1)</f>
        <v>0</v>
      </c>
      <c r="AD209" s="276" t="str">
        <f>INDEX(S$7:S$3000,6+($AE209-1)*29,1)</f>
        <v/>
      </c>
      <c r="AE209" s="171">
        <f t="shared" si="30"/>
        <v>52</v>
      </c>
    </row>
    <row r="210" spans="2:31" ht="24" customHeight="1" x14ac:dyDescent="0.15">
      <c r="B210" s="880">
        <v>1</v>
      </c>
      <c r="C210" s="883"/>
      <c r="D210" s="883"/>
      <c r="E210" s="883"/>
      <c r="F210" s="294"/>
      <c r="G210" s="886"/>
      <c r="H210" s="887"/>
      <c r="I210" s="294"/>
      <c r="J210" s="295"/>
      <c r="K210" s="298"/>
      <c r="L210" s="279" t="s">
        <v>220</v>
      </c>
      <c r="M210" s="301"/>
      <c r="N210" s="280" t="s">
        <v>225</v>
      </c>
      <c r="O210" s="298"/>
      <c r="P210" s="279" t="s">
        <v>220</v>
      </c>
      <c r="Q210" s="301"/>
      <c r="R210" s="280" t="s">
        <v>225</v>
      </c>
      <c r="S210" s="888" t="str">
        <f>IF(COUNT(J210:J214)=0,"",SUM(J210:J214))</f>
        <v/>
      </c>
      <c r="T210" s="889"/>
      <c r="U210" s="890"/>
      <c r="Z210" s="274">
        <f t="shared" si="29"/>
        <v>0</v>
      </c>
      <c r="AA210" s="275">
        <f>INDEX(C$7:C$3000,11+($AE210-1)*29,1)</f>
        <v>0</v>
      </c>
      <c r="AB210" s="275">
        <f>INDEX(D$7:D$3000,11+($AE210-1)*29,1)</f>
        <v>0</v>
      </c>
      <c r="AC210" s="275">
        <f>INDEX(E$7:E$3000,11+($AE210-1)*29,1)</f>
        <v>0</v>
      </c>
      <c r="AD210" s="276" t="str">
        <f>INDEX(S$7:S$3000,11+($AE210-1)*29,1)</f>
        <v/>
      </c>
      <c r="AE210" s="171">
        <f t="shared" si="30"/>
        <v>52</v>
      </c>
    </row>
    <row r="211" spans="2:31" ht="24" customHeight="1" thickBot="1" x14ac:dyDescent="0.2">
      <c r="B211" s="881"/>
      <c r="C211" s="884"/>
      <c r="D211" s="884"/>
      <c r="E211" s="884"/>
      <c r="F211" s="296"/>
      <c r="G211" s="897"/>
      <c r="H211" s="898"/>
      <c r="I211" s="296"/>
      <c r="J211" s="297"/>
      <c r="K211" s="299"/>
      <c r="L211" s="284" t="s">
        <v>220</v>
      </c>
      <c r="M211" s="302"/>
      <c r="N211" s="285" t="s">
        <v>225</v>
      </c>
      <c r="O211" s="299"/>
      <c r="P211" s="284" t="s">
        <v>220</v>
      </c>
      <c r="Q211" s="302"/>
      <c r="R211" s="285" t="s">
        <v>225</v>
      </c>
      <c r="S211" s="891"/>
      <c r="T211" s="892"/>
      <c r="U211" s="893"/>
      <c r="Z211" s="281">
        <f t="shared" si="29"/>
        <v>0</v>
      </c>
      <c r="AA211" s="282">
        <f>INDEX(C$7:C$3000,16+($AE211-1)*29,1)</f>
        <v>0</v>
      </c>
      <c r="AB211" s="282">
        <f>INDEX(D$7:D$3000,16+($AE211-1)*29,1)</f>
        <v>0</v>
      </c>
      <c r="AC211" s="282">
        <f>INDEX(E$7:E$3000,16+($AE211-1)*29,1)</f>
        <v>0</v>
      </c>
      <c r="AD211" s="283" t="str">
        <f>INDEX(S$7:S$3000,16+($AE211-1)*29,1)</f>
        <v/>
      </c>
      <c r="AE211" s="171">
        <f t="shared" si="30"/>
        <v>52</v>
      </c>
    </row>
    <row r="212" spans="2:31" ht="23.25" customHeight="1" x14ac:dyDescent="0.15">
      <c r="B212" s="881"/>
      <c r="C212" s="884"/>
      <c r="D212" s="884"/>
      <c r="E212" s="884"/>
      <c r="F212" s="296"/>
      <c r="G212" s="897"/>
      <c r="H212" s="898"/>
      <c r="I212" s="296"/>
      <c r="J212" s="297"/>
      <c r="K212" s="299"/>
      <c r="L212" s="284" t="s">
        <v>220</v>
      </c>
      <c r="M212" s="302"/>
      <c r="N212" s="285" t="s">
        <v>225</v>
      </c>
      <c r="O212" s="299"/>
      <c r="P212" s="284" t="s">
        <v>220</v>
      </c>
      <c r="Q212" s="302"/>
      <c r="R212" s="285" t="s">
        <v>225</v>
      </c>
      <c r="S212" s="891"/>
      <c r="T212" s="892"/>
      <c r="U212" s="893"/>
      <c r="Z212" s="270">
        <f t="shared" si="29"/>
        <v>0</v>
      </c>
      <c r="AA212" s="271">
        <f>INDEX(C$7:C$3000,1+($AE212-1)*29,1)</f>
        <v>0</v>
      </c>
      <c r="AB212" s="271">
        <f>INDEX(D$7:D$3000,1+($AE212-1)*29,1)</f>
        <v>0</v>
      </c>
      <c r="AC212" s="271">
        <f>INDEX(E$7:E$3000,1+($AE212-1)*29,1)</f>
        <v>0</v>
      </c>
      <c r="AD212" s="272" t="str">
        <f>INDEX(S$7:S$3000,1+($AE212-1)*29,1)</f>
        <v/>
      </c>
      <c r="AE212" s="171">
        <v>53</v>
      </c>
    </row>
    <row r="213" spans="2:31" ht="24" customHeight="1" x14ac:dyDescent="0.15">
      <c r="B213" s="881"/>
      <c r="C213" s="884"/>
      <c r="D213" s="884"/>
      <c r="E213" s="884"/>
      <c r="F213" s="296"/>
      <c r="G213" s="897"/>
      <c r="H213" s="898"/>
      <c r="I213" s="296"/>
      <c r="J213" s="297"/>
      <c r="K213" s="299"/>
      <c r="L213" s="284" t="s">
        <v>220</v>
      </c>
      <c r="M213" s="302"/>
      <c r="N213" s="285" t="s">
        <v>225</v>
      </c>
      <c r="O213" s="299"/>
      <c r="P213" s="284" t="s">
        <v>220</v>
      </c>
      <c r="Q213" s="302"/>
      <c r="R213" s="285" t="s">
        <v>225</v>
      </c>
      <c r="S213" s="891"/>
      <c r="T213" s="892"/>
      <c r="U213" s="893"/>
      <c r="Z213" s="274">
        <f t="shared" si="29"/>
        <v>0</v>
      </c>
      <c r="AA213" s="275">
        <f>INDEX(C$7:C$3000,6+($AE213-1)*29,1)</f>
        <v>0</v>
      </c>
      <c r="AB213" s="275">
        <f>INDEX(D$7:D$3000,6+($AE213-1)*29,1)</f>
        <v>0</v>
      </c>
      <c r="AC213" s="275">
        <f>INDEX(E$7:E$3000,6+($AE213-1)*29,1)</f>
        <v>0</v>
      </c>
      <c r="AD213" s="276" t="str">
        <f>INDEX(S$7:S$3000,6+($AE213-1)*29,1)</f>
        <v/>
      </c>
      <c r="AE213" s="171">
        <f t="shared" si="30"/>
        <v>53</v>
      </c>
    </row>
    <row r="214" spans="2:31" ht="24" customHeight="1" thickBot="1" x14ac:dyDescent="0.2">
      <c r="B214" s="882"/>
      <c r="C214" s="885"/>
      <c r="D214" s="885"/>
      <c r="E214" s="885"/>
      <c r="F214" s="286" t="s">
        <v>232</v>
      </c>
      <c r="G214" s="5"/>
      <c r="H214" s="899" t="s">
        <v>239</v>
      </c>
      <c r="I214" s="900"/>
      <c r="J214" s="300"/>
      <c r="K214" s="901"/>
      <c r="L214" s="902"/>
      <c r="M214" s="902"/>
      <c r="N214" s="902"/>
      <c r="O214" s="902"/>
      <c r="P214" s="902"/>
      <c r="Q214" s="902"/>
      <c r="R214" s="903"/>
      <c r="S214" s="894"/>
      <c r="T214" s="895"/>
      <c r="U214" s="896"/>
      <c r="Z214" s="274">
        <f t="shared" si="29"/>
        <v>0</v>
      </c>
      <c r="AA214" s="275">
        <f>INDEX(C$7:C$3000,11+($AE214-1)*29,1)</f>
        <v>0</v>
      </c>
      <c r="AB214" s="275">
        <f>INDEX(D$7:D$3000,11+($AE214-1)*29,1)</f>
        <v>0</v>
      </c>
      <c r="AC214" s="275">
        <f>INDEX(E$7:E$3000,11+($AE214-1)*29,1)</f>
        <v>0</v>
      </c>
      <c r="AD214" s="276" t="str">
        <f>INDEX(S$7:S$3000,11+($AE214-1)*29,1)</f>
        <v/>
      </c>
      <c r="AE214" s="171">
        <f t="shared" si="30"/>
        <v>53</v>
      </c>
    </row>
    <row r="215" spans="2:31" ht="24" customHeight="1" thickBot="1" x14ac:dyDescent="0.2">
      <c r="B215" s="880">
        <v>2</v>
      </c>
      <c r="C215" s="883"/>
      <c r="D215" s="883"/>
      <c r="E215" s="883"/>
      <c r="F215" s="294"/>
      <c r="G215" s="886"/>
      <c r="H215" s="887"/>
      <c r="I215" s="294"/>
      <c r="J215" s="295"/>
      <c r="K215" s="298"/>
      <c r="L215" s="279" t="s">
        <v>220</v>
      </c>
      <c r="M215" s="301"/>
      <c r="N215" s="280" t="s">
        <v>225</v>
      </c>
      <c r="O215" s="298"/>
      <c r="P215" s="279" t="s">
        <v>220</v>
      </c>
      <c r="Q215" s="301"/>
      <c r="R215" s="280" t="s">
        <v>225</v>
      </c>
      <c r="S215" s="888" t="str">
        <f t="shared" ref="S215" si="31">IF(COUNT(J215:J219)=0,"",SUM(J215:J219))</f>
        <v/>
      </c>
      <c r="T215" s="889"/>
      <c r="U215" s="890"/>
      <c r="Z215" s="281">
        <f t="shared" si="29"/>
        <v>0</v>
      </c>
      <c r="AA215" s="282">
        <f>INDEX(C$7:C$3000,16+($AE215-1)*29,1)</f>
        <v>0</v>
      </c>
      <c r="AB215" s="282">
        <f>INDEX(D$7:D$3000,16+($AE215-1)*29,1)</f>
        <v>0</v>
      </c>
      <c r="AC215" s="282">
        <f>INDEX(E$7:E$3000,16+($AE215-1)*29,1)</f>
        <v>0</v>
      </c>
      <c r="AD215" s="283" t="str">
        <f>INDEX(S$7:S$3000,16+($AE215-1)*29,1)</f>
        <v/>
      </c>
      <c r="AE215" s="171">
        <f t="shared" si="30"/>
        <v>53</v>
      </c>
    </row>
    <row r="216" spans="2:31" ht="24" customHeight="1" x14ac:dyDescent="0.15">
      <c r="B216" s="881"/>
      <c r="C216" s="884"/>
      <c r="D216" s="884"/>
      <c r="E216" s="884"/>
      <c r="F216" s="296"/>
      <c r="G216" s="897"/>
      <c r="H216" s="898"/>
      <c r="I216" s="296"/>
      <c r="J216" s="297"/>
      <c r="K216" s="299"/>
      <c r="L216" s="284" t="s">
        <v>220</v>
      </c>
      <c r="M216" s="302"/>
      <c r="N216" s="285" t="s">
        <v>225</v>
      </c>
      <c r="O216" s="299"/>
      <c r="P216" s="284" t="s">
        <v>220</v>
      </c>
      <c r="Q216" s="302"/>
      <c r="R216" s="285" t="s">
        <v>225</v>
      </c>
      <c r="S216" s="891"/>
      <c r="T216" s="892"/>
      <c r="U216" s="893"/>
      <c r="Z216" s="270">
        <f t="shared" si="29"/>
        <v>0</v>
      </c>
      <c r="AA216" s="271">
        <f>INDEX(C$7:C$3000,1+($AE216-1)*29,1)</f>
        <v>0</v>
      </c>
      <c r="AB216" s="271">
        <f>INDEX(D$7:D$3000,1+($AE216-1)*29,1)</f>
        <v>0</v>
      </c>
      <c r="AC216" s="271">
        <f>INDEX(E$7:E$3000,1+($AE216-1)*29,1)</f>
        <v>0</v>
      </c>
      <c r="AD216" s="272" t="str">
        <f>INDEX(S$7:S$3000,1+($AE216-1)*29,1)</f>
        <v/>
      </c>
      <c r="AE216" s="171">
        <v>54</v>
      </c>
    </row>
    <row r="217" spans="2:31" ht="24" customHeight="1" x14ac:dyDescent="0.15">
      <c r="B217" s="881"/>
      <c r="C217" s="884"/>
      <c r="D217" s="884"/>
      <c r="E217" s="884"/>
      <c r="F217" s="296"/>
      <c r="G217" s="897"/>
      <c r="H217" s="898"/>
      <c r="I217" s="296"/>
      <c r="J217" s="297"/>
      <c r="K217" s="299"/>
      <c r="L217" s="284" t="s">
        <v>220</v>
      </c>
      <c r="M217" s="302"/>
      <c r="N217" s="285" t="s">
        <v>225</v>
      </c>
      <c r="O217" s="299"/>
      <c r="P217" s="284" t="s">
        <v>220</v>
      </c>
      <c r="Q217" s="302"/>
      <c r="R217" s="285" t="s">
        <v>225</v>
      </c>
      <c r="S217" s="891"/>
      <c r="T217" s="892"/>
      <c r="U217" s="893"/>
      <c r="Z217" s="274">
        <f t="shared" si="29"/>
        <v>0</v>
      </c>
      <c r="AA217" s="275">
        <f>INDEX(C$7:C$3000,6+($AE217-1)*29,1)</f>
        <v>0</v>
      </c>
      <c r="AB217" s="275">
        <f>INDEX(D$7:D$3000,6+($AE217-1)*29,1)</f>
        <v>0</v>
      </c>
      <c r="AC217" s="275">
        <f>INDEX(E$7:E$3000,6+($AE217-1)*29,1)</f>
        <v>0</v>
      </c>
      <c r="AD217" s="276" t="str">
        <f>INDEX(S$7:S$3000,6+($AE217-1)*29,1)</f>
        <v/>
      </c>
      <c r="AE217" s="171">
        <f t="shared" si="30"/>
        <v>54</v>
      </c>
    </row>
    <row r="218" spans="2:31" ht="24" customHeight="1" x14ac:dyDescent="0.15">
      <c r="B218" s="881"/>
      <c r="C218" s="884"/>
      <c r="D218" s="884"/>
      <c r="E218" s="884"/>
      <c r="F218" s="296"/>
      <c r="G218" s="897"/>
      <c r="H218" s="898"/>
      <c r="I218" s="296"/>
      <c r="J218" s="297"/>
      <c r="K218" s="299"/>
      <c r="L218" s="284" t="s">
        <v>220</v>
      </c>
      <c r="M218" s="302"/>
      <c r="N218" s="285" t="s">
        <v>225</v>
      </c>
      <c r="O218" s="299"/>
      <c r="P218" s="284" t="s">
        <v>220</v>
      </c>
      <c r="Q218" s="302"/>
      <c r="R218" s="285" t="s">
        <v>225</v>
      </c>
      <c r="S218" s="891"/>
      <c r="T218" s="892"/>
      <c r="U218" s="893"/>
      <c r="Z218" s="274">
        <f t="shared" si="29"/>
        <v>0</v>
      </c>
      <c r="AA218" s="275">
        <f>INDEX(C$7:C$3000,11+($AE218-1)*29,1)</f>
        <v>0</v>
      </c>
      <c r="AB218" s="275">
        <f>INDEX(D$7:D$3000,11+($AE218-1)*29,1)</f>
        <v>0</v>
      </c>
      <c r="AC218" s="275">
        <f>INDEX(E$7:E$3000,11+($AE218-1)*29,1)</f>
        <v>0</v>
      </c>
      <c r="AD218" s="276" t="str">
        <f>INDEX(S$7:S$3000,11+($AE218-1)*29,1)</f>
        <v/>
      </c>
      <c r="AE218" s="171">
        <f t="shared" si="30"/>
        <v>54</v>
      </c>
    </row>
    <row r="219" spans="2:31" ht="24" customHeight="1" thickBot="1" x14ac:dyDescent="0.2">
      <c r="B219" s="882"/>
      <c r="C219" s="885"/>
      <c r="D219" s="885"/>
      <c r="E219" s="885"/>
      <c r="F219" s="286" t="s">
        <v>232</v>
      </c>
      <c r="G219" s="5"/>
      <c r="H219" s="899" t="s">
        <v>239</v>
      </c>
      <c r="I219" s="900"/>
      <c r="J219" s="300"/>
      <c r="K219" s="901"/>
      <c r="L219" s="902"/>
      <c r="M219" s="902"/>
      <c r="N219" s="902"/>
      <c r="O219" s="902"/>
      <c r="P219" s="902"/>
      <c r="Q219" s="902"/>
      <c r="R219" s="903"/>
      <c r="S219" s="894"/>
      <c r="T219" s="895"/>
      <c r="U219" s="896"/>
      <c r="Z219" s="281">
        <f t="shared" si="29"/>
        <v>0</v>
      </c>
      <c r="AA219" s="282">
        <f>INDEX(C$7:C$3000,16+($AE219-1)*29,1)</f>
        <v>0</v>
      </c>
      <c r="AB219" s="282">
        <f>INDEX(D$7:D$3000,16+($AE219-1)*29,1)</f>
        <v>0</v>
      </c>
      <c r="AC219" s="282">
        <f>INDEX(E$7:E$3000,16+($AE219-1)*29,1)</f>
        <v>0</v>
      </c>
      <c r="AD219" s="283" t="str">
        <f>INDEX(S$7:S$3000,16+($AE219-1)*29,1)</f>
        <v/>
      </c>
      <c r="AE219" s="171">
        <f t="shared" si="30"/>
        <v>54</v>
      </c>
    </row>
    <row r="220" spans="2:31" ht="24" customHeight="1" x14ac:dyDescent="0.15">
      <c r="B220" s="880">
        <v>3</v>
      </c>
      <c r="C220" s="883"/>
      <c r="D220" s="883"/>
      <c r="E220" s="883"/>
      <c r="F220" s="294"/>
      <c r="G220" s="886"/>
      <c r="H220" s="887"/>
      <c r="I220" s="294"/>
      <c r="J220" s="295"/>
      <c r="K220" s="298"/>
      <c r="L220" s="279" t="s">
        <v>220</v>
      </c>
      <c r="M220" s="301"/>
      <c r="N220" s="280" t="s">
        <v>225</v>
      </c>
      <c r="O220" s="298"/>
      <c r="P220" s="279" t="s">
        <v>220</v>
      </c>
      <c r="Q220" s="301"/>
      <c r="R220" s="280" t="s">
        <v>225</v>
      </c>
      <c r="S220" s="888" t="str">
        <f t="shared" ref="S220" si="32">IF(COUNT(J220:J224)=0,"",SUM(J220:J224))</f>
        <v/>
      </c>
      <c r="T220" s="889"/>
      <c r="U220" s="890"/>
      <c r="Z220" s="270">
        <f t="shared" si="29"/>
        <v>0</v>
      </c>
      <c r="AA220" s="271">
        <f>INDEX(C$7:C$3000,1+($AE220-1)*29,1)</f>
        <v>0</v>
      </c>
      <c r="AB220" s="271">
        <f>INDEX(D$7:D$3000,1+($AE220-1)*29,1)</f>
        <v>0</v>
      </c>
      <c r="AC220" s="271">
        <f>INDEX(E$7:E$3000,1+($AE220-1)*29,1)</f>
        <v>0</v>
      </c>
      <c r="AD220" s="272" t="str">
        <f>INDEX(S$7:S$3000,1+($AE220-1)*29,1)</f>
        <v/>
      </c>
      <c r="AE220" s="171">
        <v>55</v>
      </c>
    </row>
    <row r="221" spans="2:31" ht="24" customHeight="1" x14ac:dyDescent="0.15">
      <c r="B221" s="881"/>
      <c r="C221" s="884"/>
      <c r="D221" s="884"/>
      <c r="E221" s="884"/>
      <c r="F221" s="296"/>
      <c r="G221" s="897"/>
      <c r="H221" s="898"/>
      <c r="I221" s="296"/>
      <c r="J221" s="297"/>
      <c r="K221" s="299"/>
      <c r="L221" s="284" t="s">
        <v>220</v>
      </c>
      <c r="M221" s="302"/>
      <c r="N221" s="285" t="s">
        <v>225</v>
      </c>
      <c r="O221" s="299"/>
      <c r="P221" s="284" t="s">
        <v>220</v>
      </c>
      <c r="Q221" s="302"/>
      <c r="R221" s="285" t="s">
        <v>225</v>
      </c>
      <c r="S221" s="891"/>
      <c r="T221" s="892"/>
      <c r="U221" s="893"/>
      <c r="Z221" s="274">
        <f t="shared" si="29"/>
        <v>0</v>
      </c>
      <c r="AA221" s="275">
        <f>INDEX(C$7:C$3000,6+($AE221-1)*29,1)</f>
        <v>0</v>
      </c>
      <c r="AB221" s="275">
        <f>INDEX(D$7:D$3000,6+($AE221-1)*29,1)</f>
        <v>0</v>
      </c>
      <c r="AC221" s="275">
        <f>INDEX(E$7:E$3000,6+($AE221-1)*29,1)</f>
        <v>0</v>
      </c>
      <c r="AD221" s="276" t="str">
        <f>INDEX(S$7:S$3000,6+($AE221-1)*29,1)</f>
        <v/>
      </c>
      <c r="AE221" s="171">
        <f t="shared" si="30"/>
        <v>55</v>
      </c>
    </row>
    <row r="222" spans="2:31" ht="24" customHeight="1" x14ac:dyDescent="0.15">
      <c r="B222" s="881"/>
      <c r="C222" s="884"/>
      <c r="D222" s="884"/>
      <c r="E222" s="884"/>
      <c r="F222" s="296"/>
      <c r="G222" s="897"/>
      <c r="H222" s="898"/>
      <c r="I222" s="296"/>
      <c r="J222" s="297"/>
      <c r="K222" s="299"/>
      <c r="L222" s="284" t="s">
        <v>220</v>
      </c>
      <c r="M222" s="302"/>
      <c r="N222" s="285" t="s">
        <v>225</v>
      </c>
      <c r="O222" s="299"/>
      <c r="P222" s="284" t="s">
        <v>220</v>
      </c>
      <c r="Q222" s="302"/>
      <c r="R222" s="285" t="s">
        <v>225</v>
      </c>
      <c r="S222" s="891"/>
      <c r="T222" s="892"/>
      <c r="U222" s="893"/>
      <c r="Z222" s="274">
        <f t="shared" si="29"/>
        <v>0</v>
      </c>
      <c r="AA222" s="275">
        <f>INDEX(C$7:C$3000,11+($AE222-1)*29,1)</f>
        <v>0</v>
      </c>
      <c r="AB222" s="275">
        <f>INDEX(D$7:D$3000,11+($AE222-1)*29,1)</f>
        <v>0</v>
      </c>
      <c r="AC222" s="275">
        <f>INDEX(E$7:E$3000,11+($AE222-1)*29,1)</f>
        <v>0</v>
      </c>
      <c r="AD222" s="276" t="str">
        <f>INDEX(S$7:S$3000,11+($AE222-1)*29,1)</f>
        <v/>
      </c>
      <c r="AE222" s="171">
        <f t="shared" si="30"/>
        <v>55</v>
      </c>
    </row>
    <row r="223" spans="2:31" ht="24" customHeight="1" thickBot="1" x14ac:dyDescent="0.2">
      <c r="B223" s="881"/>
      <c r="C223" s="884"/>
      <c r="D223" s="884"/>
      <c r="E223" s="884"/>
      <c r="F223" s="296"/>
      <c r="G223" s="897"/>
      <c r="H223" s="898"/>
      <c r="I223" s="296"/>
      <c r="J223" s="297"/>
      <c r="K223" s="299"/>
      <c r="L223" s="284" t="s">
        <v>220</v>
      </c>
      <c r="M223" s="302"/>
      <c r="N223" s="285" t="s">
        <v>225</v>
      </c>
      <c r="O223" s="299"/>
      <c r="P223" s="284" t="s">
        <v>220</v>
      </c>
      <c r="Q223" s="302"/>
      <c r="R223" s="285" t="s">
        <v>225</v>
      </c>
      <c r="S223" s="891"/>
      <c r="T223" s="892"/>
      <c r="U223" s="893"/>
      <c r="Z223" s="281">
        <f t="shared" si="29"/>
        <v>0</v>
      </c>
      <c r="AA223" s="282">
        <f>INDEX(C$7:C$3000,16+($AE223-1)*29,1)</f>
        <v>0</v>
      </c>
      <c r="AB223" s="282">
        <f>INDEX(D$7:D$3000,16+($AE223-1)*29,1)</f>
        <v>0</v>
      </c>
      <c r="AC223" s="282">
        <f>INDEX(E$7:E$3000,16+($AE223-1)*29,1)</f>
        <v>0</v>
      </c>
      <c r="AD223" s="283" t="str">
        <f>INDEX(S$7:S$3000,16+($AE223-1)*29,1)</f>
        <v/>
      </c>
      <c r="AE223" s="171">
        <f t="shared" si="30"/>
        <v>55</v>
      </c>
    </row>
    <row r="224" spans="2:31" ht="24" customHeight="1" thickBot="1" x14ac:dyDescent="0.2">
      <c r="B224" s="882"/>
      <c r="C224" s="885"/>
      <c r="D224" s="885"/>
      <c r="E224" s="885"/>
      <c r="F224" s="286" t="s">
        <v>232</v>
      </c>
      <c r="G224" s="5"/>
      <c r="H224" s="899" t="s">
        <v>239</v>
      </c>
      <c r="I224" s="900"/>
      <c r="J224" s="300"/>
      <c r="K224" s="901"/>
      <c r="L224" s="902"/>
      <c r="M224" s="902"/>
      <c r="N224" s="902"/>
      <c r="O224" s="902"/>
      <c r="P224" s="902"/>
      <c r="Q224" s="902"/>
      <c r="R224" s="903"/>
      <c r="S224" s="894"/>
      <c r="T224" s="895"/>
      <c r="U224" s="896"/>
      <c r="Z224" s="270">
        <f t="shared" si="29"/>
        <v>0</v>
      </c>
      <c r="AA224" s="271">
        <f>INDEX(C$7:C$3000,1+($AE224-1)*29,1)</f>
        <v>0</v>
      </c>
      <c r="AB224" s="271">
        <f>INDEX(D$7:D$3000,1+($AE224-1)*29,1)</f>
        <v>0</v>
      </c>
      <c r="AC224" s="271">
        <f>INDEX(E$7:E$3000,1+($AE224-1)*29,1)</f>
        <v>0</v>
      </c>
      <c r="AD224" s="272" t="str">
        <f>INDEX(S$7:S$3000,1+($AE224-1)*29,1)</f>
        <v/>
      </c>
      <c r="AE224" s="171">
        <v>56</v>
      </c>
    </row>
    <row r="225" spans="1:31" ht="24" customHeight="1" x14ac:dyDescent="0.15">
      <c r="B225" s="880">
        <v>4</v>
      </c>
      <c r="C225" s="883"/>
      <c r="D225" s="883"/>
      <c r="E225" s="883"/>
      <c r="F225" s="294"/>
      <c r="G225" s="886"/>
      <c r="H225" s="887"/>
      <c r="I225" s="294"/>
      <c r="J225" s="295"/>
      <c r="K225" s="298"/>
      <c r="L225" s="279" t="s">
        <v>220</v>
      </c>
      <c r="M225" s="301"/>
      <c r="N225" s="280" t="s">
        <v>225</v>
      </c>
      <c r="O225" s="298"/>
      <c r="P225" s="279" t="s">
        <v>220</v>
      </c>
      <c r="Q225" s="301"/>
      <c r="R225" s="280" t="s">
        <v>225</v>
      </c>
      <c r="S225" s="888" t="str">
        <f t="shared" ref="S225" si="33">IF(COUNT(J225:J229)=0,"",SUM(J225:J229))</f>
        <v/>
      </c>
      <c r="T225" s="889"/>
      <c r="U225" s="890"/>
      <c r="Z225" s="274">
        <f t="shared" si="29"/>
        <v>0</v>
      </c>
      <c r="AA225" s="275">
        <f>INDEX(C$7:C$3000,6+($AE225-1)*29,1)</f>
        <v>0</v>
      </c>
      <c r="AB225" s="275">
        <f>INDEX(D$7:D$3000,6+($AE225-1)*29,1)</f>
        <v>0</v>
      </c>
      <c r="AC225" s="275">
        <f>INDEX(E$7:E$3000,6+($AE225-1)*29,1)</f>
        <v>0</v>
      </c>
      <c r="AD225" s="276" t="str">
        <f>INDEX(S$7:S$3000,6+($AE225-1)*29,1)</f>
        <v/>
      </c>
      <c r="AE225" s="171">
        <f t="shared" si="30"/>
        <v>56</v>
      </c>
    </row>
    <row r="226" spans="1:31" ht="24" customHeight="1" x14ac:dyDescent="0.15">
      <c r="B226" s="881"/>
      <c r="C226" s="884"/>
      <c r="D226" s="884"/>
      <c r="E226" s="884"/>
      <c r="F226" s="296"/>
      <c r="G226" s="897"/>
      <c r="H226" s="898"/>
      <c r="I226" s="296"/>
      <c r="J226" s="297"/>
      <c r="K226" s="299"/>
      <c r="L226" s="284" t="s">
        <v>220</v>
      </c>
      <c r="M226" s="302"/>
      <c r="N226" s="285" t="s">
        <v>225</v>
      </c>
      <c r="O226" s="299"/>
      <c r="P226" s="284" t="s">
        <v>220</v>
      </c>
      <c r="Q226" s="302"/>
      <c r="R226" s="285" t="s">
        <v>225</v>
      </c>
      <c r="S226" s="891"/>
      <c r="T226" s="892"/>
      <c r="U226" s="893"/>
      <c r="Z226" s="274">
        <f t="shared" si="29"/>
        <v>0</v>
      </c>
      <c r="AA226" s="275">
        <f>INDEX(C$7:C$3000,11+($AE226-1)*29,1)</f>
        <v>0</v>
      </c>
      <c r="AB226" s="275">
        <f>INDEX(D$7:D$3000,11+($AE226-1)*29,1)</f>
        <v>0</v>
      </c>
      <c r="AC226" s="275">
        <f>INDEX(E$7:E$3000,11+($AE226-1)*29,1)</f>
        <v>0</v>
      </c>
      <c r="AD226" s="276" t="str">
        <f>INDEX(S$7:S$3000,11+($AE226-1)*29,1)</f>
        <v/>
      </c>
      <c r="AE226" s="171">
        <f t="shared" si="30"/>
        <v>56</v>
      </c>
    </row>
    <row r="227" spans="1:31" ht="24" customHeight="1" thickBot="1" x14ac:dyDescent="0.2">
      <c r="B227" s="881"/>
      <c r="C227" s="884"/>
      <c r="D227" s="884"/>
      <c r="E227" s="884"/>
      <c r="F227" s="296"/>
      <c r="G227" s="897"/>
      <c r="H227" s="898"/>
      <c r="I227" s="296"/>
      <c r="J227" s="297"/>
      <c r="K227" s="299"/>
      <c r="L227" s="284" t="s">
        <v>220</v>
      </c>
      <c r="M227" s="302"/>
      <c r="N227" s="285" t="s">
        <v>225</v>
      </c>
      <c r="O227" s="299"/>
      <c r="P227" s="284" t="s">
        <v>220</v>
      </c>
      <c r="Q227" s="302"/>
      <c r="R227" s="285" t="s">
        <v>225</v>
      </c>
      <c r="S227" s="891"/>
      <c r="T227" s="892"/>
      <c r="U227" s="893"/>
      <c r="Z227" s="281">
        <f t="shared" si="29"/>
        <v>0</v>
      </c>
      <c r="AA227" s="282">
        <f>INDEX(C$7:C$3000,16+($AE227-1)*29,1)</f>
        <v>0</v>
      </c>
      <c r="AB227" s="282">
        <f>INDEX(D$7:D$3000,16+($AE227-1)*29,1)</f>
        <v>0</v>
      </c>
      <c r="AC227" s="282">
        <f>INDEX(E$7:E$3000,16+($AE227-1)*29,1)</f>
        <v>0</v>
      </c>
      <c r="AD227" s="283" t="str">
        <f>INDEX(S$7:S$3000,16+($AE227-1)*29,1)</f>
        <v/>
      </c>
      <c r="AE227" s="171">
        <f t="shared" si="30"/>
        <v>56</v>
      </c>
    </row>
    <row r="228" spans="1:31" ht="24" customHeight="1" x14ac:dyDescent="0.15">
      <c r="B228" s="881"/>
      <c r="C228" s="884"/>
      <c r="D228" s="884"/>
      <c r="E228" s="884"/>
      <c r="F228" s="296"/>
      <c r="G228" s="897"/>
      <c r="H228" s="898"/>
      <c r="I228" s="296"/>
      <c r="J228" s="297"/>
      <c r="K228" s="299"/>
      <c r="L228" s="284" t="s">
        <v>220</v>
      </c>
      <c r="M228" s="302"/>
      <c r="N228" s="285" t="s">
        <v>225</v>
      </c>
      <c r="O228" s="299"/>
      <c r="P228" s="284" t="s">
        <v>220</v>
      </c>
      <c r="Q228" s="302"/>
      <c r="R228" s="285" t="s">
        <v>225</v>
      </c>
      <c r="S228" s="891"/>
      <c r="T228" s="892"/>
      <c r="U228" s="893"/>
      <c r="Z228" s="270">
        <f t="shared" si="29"/>
        <v>0</v>
      </c>
      <c r="AA228" s="271">
        <f>INDEX(C$7:C$3000,1+($AE228-1)*29,1)</f>
        <v>0</v>
      </c>
      <c r="AB228" s="271">
        <f>INDEX(D$7:D$3000,1+($AE228-1)*29,1)</f>
        <v>0</v>
      </c>
      <c r="AC228" s="271">
        <f>INDEX(E$7:E$3000,1+($AE228-1)*29,1)</f>
        <v>0</v>
      </c>
      <c r="AD228" s="272" t="str">
        <f>INDEX(S$7:S$3000,1+($AE228-1)*29,1)</f>
        <v/>
      </c>
      <c r="AE228" s="171">
        <v>57</v>
      </c>
    </row>
    <row r="229" spans="1:31" ht="24" customHeight="1" thickBot="1" x14ac:dyDescent="0.2">
      <c r="B229" s="882"/>
      <c r="C229" s="885"/>
      <c r="D229" s="885"/>
      <c r="E229" s="885"/>
      <c r="F229" s="286" t="s">
        <v>232</v>
      </c>
      <c r="G229" s="5"/>
      <c r="H229" s="899" t="s">
        <v>239</v>
      </c>
      <c r="I229" s="900"/>
      <c r="J229" s="300"/>
      <c r="K229" s="901"/>
      <c r="L229" s="902"/>
      <c r="M229" s="902"/>
      <c r="N229" s="902"/>
      <c r="O229" s="902"/>
      <c r="P229" s="902"/>
      <c r="Q229" s="902"/>
      <c r="R229" s="903"/>
      <c r="S229" s="894"/>
      <c r="T229" s="895"/>
      <c r="U229" s="896"/>
      <c r="Z229" s="274">
        <f t="shared" si="29"/>
        <v>0</v>
      </c>
      <c r="AA229" s="275">
        <f>INDEX(C$7:C$3000,6+($AE229-1)*29,1)</f>
        <v>0</v>
      </c>
      <c r="AB229" s="275">
        <f>INDEX(D$7:D$3000,6+($AE229-1)*29,1)</f>
        <v>0</v>
      </c>
      <c r="AC229" s="275">
        <f>INDEX(E$7:E$3000,6+($AE229-1)*29,1)</f>
        <v>0</v>
      </c>
      <c r="AD229" s="276" t="str">
        <f>INDEX(S$7:S$3000,6+($AE229-1)*29,1)</f>
        <v/>
      </c>
      <c r="AE229" s="171">
        <f t="shared" si="30"/>
        <v>57</v>
      </c>
    </row>
    <row r="230" spans="1:31" ht="19.5" customHeight="1" thickBot="1" x14ac:dyDescent="0.2">
      <c r="B230" s="287" t="s">
        <v>112</v>
      </c>
      <c r="C230" s="172"/>
      <c r="D230" s="288"/>
      <c r="E230" s="288"/>
      <c r="F230" s="289"/>
      <c r="G230" s="288"/>
      <c r="H230" s="288"/>
      <c r="O230" s="917" t="s">
        <v>496</v>
      </c>
      <c r="P230" s="918"/>
      <c r="Q230" s="918"/>
      <c r="R230" s="918"/>
      <c r="S230" s="919" t="str">
        <f>IF(COUNT(S210:U229)=0,"",SUMIFS(S210:S229,E210:E229,"&lt;&gt;"&amp;""))</f>
        <v/>
      </c>
      <c r="T230" s="920"/>
      <c r="U230" s="921"/>
      <c r="Z230" s="274">
        <f t="shared" si="29"/>
        <v>0</v>
      </c>
      <c r="AA230" s="275">
        <f>INDEX(C$7:C$3000,11+($AE230-1)*29,1)</f>
        <v>0</v>
      </c>
      <c r="AB230" s="275">
        <f>INDEX(D$7:D$3000,11+($AE230-1)*29,1)</f>
        <v>0</v>
      </c>
      <c r="AC230" s="275">
        <f>INDEX(E$7:E$3000,11+($AE230-1)*29,1)</f>
        <v>0</v>
      </c>
      <c r="AD230" s="276" t="str">
        <f>INDEX(S$7:S$3000,11+($AE230-1)*29,1)</f>
        <v/>
      </c>
      <c r="AE230" s="171">
        <f t="shared" si="30"/>
        <v>57</v>
      </c>
    </row>
    <row r="231" spans="1:31" ht="19.5" customHeight="1" thickBot="1" x14ac:dyDescent="0.2">
      <c r="B231" s="486" t="s">
        <v>242</v>
      </c>
      <c r="C231" s="172"/>
      <c r="D231" s="171"/>
      <c r="E231" s="290"/>
      <c r="F231" s="485"/>
      <c r="G231" s="485"/>
      <c r="H231" s="485"/>
      <c r="O231" s="922" t="s">
        <v>497</v>
      </c>
      <c r="P231" s="923"/>
      <c r="Q231" s="923"/>
      <c r="R231" s="924"/>
      <c r="S231" s="919" t="str">
        <f>IF(COUNT(S210:U229)=0,"",SUMIF(E210:E229,"元請",S210:U229))</f>
        <v/>
      </c>
      <c r="T231" s="920"/>
      <c r="U231" s="921"/>
      <c r="Z231" s="281">
        <f t="shared" si="29"/>
        <v>0</v>
      </c>
      <c r="AA231" s="282">
        <f>INDEX(C$7:C$3000,16+($AE231-1)*29,1)</f>
        <v>0</v>
      </c>
      <c r="AB231" s="282">
        <f>INDEX(D$7:D$3000,16+($AE231-1)*29,1)</f>
        <v>0</v>
      </c>
      <c r="AC231" s="282">
        <f>INDEX(E$7:E$3000,16+($AE231-1)*29,1)</f>
        <v>0</v>
      </c>
      <c r="AD231" s="283" t="str">
        <f>INDEX(S$7:S$3000,16+($AE231-1)*29,1)</f>
        <v/>
      </c>
      <c r="AE231" s="171">
        <f t="shared" si="30"/>
        <v>57</v>
      </c>
    </row>
    <row r="232" spans="1:31" ht="19.5" customHeight="1" x14ac:dyDescent="0.15">
      <c r="B232" s="287" t="s">
        <v>240</v>
      </c>
      <c r="C232" s="172"/>
      <c r="D232" s="171"/>
      <c r="E232" s="172"/>
      <c r="F232" s="172"/>
      <c r="G232" s="485"/>
      <c r="H232" s="485"/>
      <c r="Z232" s="270">
        <f t="shared" si="29"/>
        <v>0</v>
      </c>
      <c r="AA232" s="271">
        <f>INDEX(C$7:C$3000,1+($AE232-1)*29,1)</f>
        <v>0</v>
      </c>
      <c r="AB232" s="271">
        <f>INDEX(D$7:D$3000,1+($AE232-1)*29,1)</f>
        <v>0</v>
      </c>
      <c r="AC232" s="271">
        <f>INDEX(E$7:E$3000,1+($AE232-1)*29,1)</f>
        <v>0</v>
      </c>
      <c r="AD232" s="272" t="str">
        <f>INDEX(S$7:S$3000,1+($AE232-1)*29,1)</f>
        <v/>
      </c>
      <c r="AE232" s="171">
        <v>58</v>
      </c>
    </row>
    <row r="233" spans="1:31" ht="19.5" customHeight="1" x14ac:dyDescent="0.15">
      <c r="B233" s="485"/>
      <c r="C233" s="172"/>
      <c r="D233" s="171"/>
      <c r="E233" s="290"/>
      <c r="F233" s="485"/>
      <c r="G233" s="485"/>
      <c r="H233" s="485"/>
      <c r="Z233" s="274">
        <f t="shared" si="29"/>
        <v>0</v>
      </c>
      <c r="AA233" s="275">
        <f>INDEX(C$7:C$3000,6+($AE233-1)*29,1)</f>
        <v>0</v>
      </c>
      <c r="AB233" s="275">
        <f>INDEX(D$7:D$3000,6+($AE233-1)*29,1)</f>
        <v>0</v>
      </c>
      <c r="AC233" s="275">
        <f>INDEX(E$7:E$3000,6+($AE233-1)*29,1)</f>
        <v>0</v>
      </c>
      <c r="AD233" s="276" t="str">
        <f>INDEX(S$7:S$3000,6+($AE233-1)*29,1)</f>
        <v/>
      </c>
      <c r="AE233" s="171">
        <f t="shared" si="30"/>
        <v>58</v>
      </c>
    </row>
    <row r="234" spans="1:31" s="172" customFormat="1" ht="20.25" customHeight="1" x14ac:dyDescent="0.15">
      <c r="A234" s="171"/>
      <c r="B234" s="171"/>
      <c r="C234" s="172" t="s">
        <v>104</v>
      </c>
      <c r="G234" s="262"/>
      <c r="H234" s="262"/>
      <c r="I234" s="171"/>
      <c r="J234" s="171"/>
      <c r="K234" s="171"/>
      <c r="L234" s="171"/>
      <c r="M234" s="171"/>
      <c r="N234" s="171"/>
      <c r="O234" s="171"/>
      <c r="P234" s="171"/>
      <c r="Q234" s="171"/>
      <c r="R234" s="171"/>
      <c r="S234" s="171"/>
      <c r="T234" s="196" t="s">
        <v>241</v>
      </c>
      <c r="U234" s="263" t="str">
        <f t="shared" ref="U234" si="34">IF(COUNT(S210:U229)=0,"",U205+1)</f>
        <v/>
      </c>
      <c r="W234" s="171"/>
      <c r="X234" s="171"/>
      <c r="Y234" s="171"/>
      <c r="Z234" s="274">
        <f t="shared" si="29"/>
        <v>0</v>
      </c>
      <c r="AA234" s="275">
        <f>INDEX(C$7:C$3000,11+($AE234-1)*29,1)</f>
        <v>0</v>
      </c>
      <c r="AB234" s="275">
        <f>INDEX(D$7:D$3000,11+($AE234-1)*29,1)</f>
        <v>0</v>
      </c>
      <c r="AC234" s="275">
        <f>INDEX(E$7:E$3000,11+($AE234-1)*29,1)</f>
        <v>0</v>
      </c>
      <c r="AD234" s="276" t="str">
        <f>INDEX(S$7:S$3000,11+($AE234-1)*29,1)</f>
        <v/>
      </c>
      <c r="AE234" s="171">
        <f t="shared" si="30"/>
        <v>58</v>
      </c>
    </row>
    <row r="235" spans="1:31" s="172" customFormat="1" ht="28.5" thickBot="1" x14ac:dyDescent="0.2">
      <c r="A235" s="171"/>
      <c r="B235" s="904" t="s">
        <v>105</v>
      </c>
      <c r="C235" s="904"/>
      <c r="D235" s="904"/>
      <c r="E235" s="904"/>
      <c r="F235" s="904"/>
      <c r="G235" s="904"/>
      <c r="H235" s="904"/>
      <c r="I235" s="904"/>
      <c r="J235" s="905" t="s">
        <v>243</v>
      </c>
      <c r="K235" s="905"/>
      <c r="L235" s="905"/>
      <c r="M235" s="905"/>
      <c r="N235" s="905"/>
      <c r="O235" s="905"/>
      <c r="P235" s="905"/>
      <c r="Q235" s="905"/>
      <c r="R235" s="905"/>
      <c r="S235" s="905"/>
      <c r="T235" s="905"/>
      <c r="U235" s="905"/>
      <c r="W235" s="171"/>
      <c r="X235" s="171"/>
      <c r="Y235" s="171"/>
      <c r="Z235" s="281">
        <f t="shared" si="29"/>
        <v>0</v>
      </c>
      <c r="AA235" s="282">
        <f>INDEX(C$7:C$3000,16+($AE235-1)*29,1)</f>
        <v>0</v>
      </c>
      <c r="AB235" s="282">
        <f>INDEX(D$7:D$3000,16+($AE235-1)*29,1)</f>
        <v>0</v>
      </c>
      <c r="AC235" s="282">
        <f>INDEX(E$7:E$3000,16+($AE235-1)*29,1)</f>
        <v>0</v>
      </c>
      <c r="AD235" s="283" t="str">
        <f>INDEX(S$7:S$3000,16+($AE235-1)*29,1)</f>
        <v/>
      </c>
      <c r="AE235" s="171">
        <f t="shared" si="30"/>
        <v>58</v>
      </c>
    </row>
    <row r="236" spans="1:31" ht="21.75" thickBot="1" x14ac:dyDescent="0.2">
      <c r="D236" s="265" t="s">
        <v>228</v>
      </c>
      <c r="E236" s="906"/>
      <c r="F236" s="906"/>
      <c r="G236" s="266" t="s">
        <v>229</v>
      </c>
      <c r="H236" s="267"/>
      <c r="L236" s="268" t="s">
        <v>231</v>
      </c>
      <c r="M236" s="483" t="str">
        <f>$M$4</f>
        <v/>
      </c>
      <c r="N236" s="269" t="s">
        <v>220</v>
      </c>
      <c r="O236" s="483" t="str">
        <f>$O$4</f>
        <v/>
      </c>
      <c r="P236" s="269" t="s">
        <v>225</v>
      </c>
      <c r="Q236" s="269" t="s">
        <v>205</v>
      </c>
      <c r="R236" s="483" t="str">
        <f>$R$4</f>
        <v/>
      </c>
      <c r="S236" s="269" t="s">
        <v>220</v>
      </c>
      <c r="T236" s="483" t="str">
        <f>$T$4</f>
        <v/>
      </c>
      <c r="U236" s="269" t="s">
        <v>230</v>
      </c>
      <c r="Z236" s="270">
        <f t="shared" si="29"/>
        <v>0</v>
      </c>
      <c r="AA236" s="271">
        <f>INDEX(C$7:C$3000,1+($AE236-1)*29,1)</f>
        <v>0</v>
      </c>
      <c r="AB236" s="271">
        <f>INDEX(D$7:D$3000,1+($AE236-1)*29,1)</f>
        <v>0</v>
      </c>
      <c r="AC236" s="271">
        <f>INDEX(E$7:E$3000,1+($AE236-1)*29,1)</f>
        <v>0</v>
      </c>
      <c r="AD236" s="272" t="str">
        <f>INDEX(S$7:S$3000,1+($AE236-1)*29,1)</f>
        <v/>
      </c>
      <c r="AE236" s="171">
        <v>59</v>
      </c>
    </row>
    <row r="237" spans="1:31" ht="18" customHeight="1" x14ac:dyDescent="0.15">
      <c r="B237" s="880" t="s">
        <v>227</v>
      </c>
      <c r="C237" s="907" t="s">
        <v>224</v>
      </c>
      <c r="D237" s="474" t="s">
        <v>237</v>
      </c>
      <c r="E237" s="474" t="s">
        <v>222</v>
      </c>
      <c r="F237" s="909" t="s">
        <v>106</v>
      </c>
      <c r="G237" s="840" t="s">
        <v>107</v>
      </c>
      <c r="H237" s="841"/>
      <c r="I237" s="472" t="s">
        <v>108</v>
      </c>
      <c r="J237" s="472" t="s">
        <v>235</v>
      </c>
      <c r="K237" s="840" t="s">
        <v>109</v>
      </c>
      <c r="L237" s="913"/>
      <c r="M237" s="913"/>
      <c r="N237" s="841"/>
      <c r="O237" s="840" t="s">
        <v>226</v>
      </c>
      <c r="P237" s="913"/>
      <c r="Q237" s="913"/>
      <c r="R237" s="841"/>
      <c r="S237" s="840" t="s">
        <v>233</v>
      </c>
      <c r="T237" s="913"/>
      <c r="U237" s="914"/>
      <c r="Z237" s="274">
        <f t="shared" si="29"/>
        <v>0</v>
      </c>
      <c r="AA237" s="275">
        <f>INDEX(C$7:C$3000,6+($AE237-1)*29,1)</f>
        <v>0</v>
      </c>
      <c r="AB237" s="275">
        <f>INDEX(D$7:D$3000,6+($AE237-1)*29,1)</f>
        <v>0</v>
      </c>
      <c r="AC237" s="275">
        <f>INDEX(E$7:E$3000,6+($AE237-1)*29,1)</f>
        <v>0</v>
      </c>
      <c r="AD237" s="276" t="str">
        <f>INDEX(S$7:S$3000,6+($AE237-1)*29,1)</f>
        <v/>
      </c>
      <c r="AE237" s="171">
        <f t="shared" si="30"/>
        <v>59</v>
      </c>
    </row>
    <row r="238" spans="1:31" ht="18" customHeight="1" thickBot="1" x14ac:dyDescent="0.2">
      <c r="B238" s="882"/>
      <c r="C238" s="908"/>
      <c r="D238" s="475" t="s">
        <v>221</v>
      </c>
      <c r="E238" s="475" t="s">
        <v>223</v>
      </c>
      <c r="F238" s="910"/>
      <c r="G238" s="911"/>
      <c r="H238" s="912"/>
      <c r="I238" s="473" t="s">
        <v>110</v>
      </c>
      <c r="J238" s="473" t="s">
        <v>236</v>
      </c>
      <c r="K238" s="911"/>
      <c r="L238" s="915"/>
      <c r="M238" s="915"/>
      <c r="N238" s="912"/>
      <c r="O238" s="911"/>
      <c r="P238" s="915"/>
      <c r="Q238" s="915"/>
      <c r="R238" s="912"/>
      <c r="S238" s="911" t="s">
        <v>234</v>
      </c>
      <c r="T238" s="915"/>
      <c r="U238" s="916"/>
      <c r="Z238" s="274">
        <f t="shared" si="29"/>
        <v>0</v>
      </c>
      <c r="AA238" s="275">
        <f>INDEX(C$7:C$3000,11+($AE238-1)*29,1)</f>
        <v>0</v>
      </c>
      <c r="AB238" s="275">
        <f>INDEX(D$7:D$3000,11+($AE238-1)*29,1)</f>
        <v>0</v>
      </c>
      <c r="AC238" s="275">
        <f>INDEX(E$7:E$3000,11+($AE238-1)*29,1)</f>
        <v>0</v>
      </c>
      <c r="AD238" s="276" t="str">
        <f>INDEX(S$7:S$3000,11+($AE238-1)*29,1)</f>
        <v/>
      </c>
      <c r="AE238" s="171">
        <f t="shared" si="30"/>
        <v>59</v>
      </c>
    </row>
    <row r="239" spans="1:31" ht="24" customHeight="1" thickBot="1" x14ac:dyDescent="0.2">
      <c r="B239" s="880">
        <v>1</v>
      </c>
      <c r="C239" s="883"/>
      <c r="D239" s="883"/>
      <c r="E239" s="883"/>
      <c r="F239" s="294"/>
      <c r="G239" s="886"/>
      <c r="H239" s="887"/>
      <c r="I239" s="294"/>
      <c r="J239" s="295"/>
      <c r="K239" s="298"/>
      <c r="L239" s="279" t="s">
        <v>220</v>
      </c>
      <c r="M239" s="301"/>
      <c r="N239" s="280" t="s">
        <v>225</v>
      </c>
      <c r="O239" s="298"/>
      <c r="P239" s="279" t="s">
        <v>220</v>
      </c>
      <c r="Q239" s="301"/>
      <c r="R239" s="280" t="s">
        <v>225</v>
      </c>
      <c r="S239" s="888" t="str">
        <f t="shared" ref="S239" si="35">IF(COUNT(J239:J243)=0,"",SUM(J239:J243))</f>
        <v/>
      </c>
      <c r="T239" s="889"/>
      <c r="U239" s="890"/>
      <c r="Z239" s="281">
        <f t="shared" si="29"/>
        <v>0</v>
      </c>
      <c r="AA239" s="282">
        <f>INDEX(C$7:C$3000,16+($AE239-1)*29,1)</f>
        <v>0</v>
      </c>
      <c r="AB239" s="282">
        <f>INDEX(D$7:D$3000,16+($AE239-1)*29,1)</f>
        <v>0</v>
      </c>
      <c r="AC239" s="282">
        <f>INDEX(E$7:E$3000,16+($AE239-1)*29,1)</f>
        <v>0</v>
      </c>
      <c r="AD239" s="283" t="str">
        <f>INDEX(S$7:S$3000,16+($AE239-1)*29,1)</f>
        <v/>
      </c>
      <c r="AE239" s="171">
        <f t="shared" si="30"/>
        <v>59</v>
      </c>
    </row>
    <row r="240" spans="1:31" ht="24" customHeight="1" x14ac:dyDescent="0.15">
      <c r="B240" s="881"/>
      <c r="C240" s="884"/>
      <c r="D240" s="884"/>
      <c r="E240" s="884"/>
      <c r="F240" s="296"/>
      <c r="G240" s="897"/>
      <c r="H240" s="898"/>
      <c r="I240" s="296"/>
      <c r="J240" s="297"/>
      <c r="K240" s="299"/>
      <c r="L240" s="284" t="s">
        <v>220</v>
      </c>
      <c r="M240" s="302"/>
      <c r="N240" s="285" t="s">
        <v>225</v>
      </c>
      <c r="O240" s="299"/>
      <c r="P240" s="284" t="s">
        <v>220</v>
      </c>
      <c r="Q240" s="302"/>
      <c r="R240" s="285" t="s">
        <v>225</v>
      </c>
      <c r="S240" s="891"/>
      <c r="T240" s="892"/>
      <c r="U240" s="893"/>
      <c r="Z240" s="270">
        <f t="shared" si="29"/>
        <v>0</v>
      </c>
      <c r="AA240" s="271">
        <f>INDEX(C$7:C$3000,1+($AE240-1)*29,1)</f>
        <v>0</v>
      </c>
      <c r="AB240" s="271">
        <f>INDEX(D$7:D$3000,1+($AE240-1)*29,1)</f>
        <v>0</v>
      </c>
      <c r="AC240" s="271">
        <f>INDEX(E$7:E$3000,1+($AE240-1)*29,1)</f>
        <v>0</v>
      </c>
      <c r="AD240" s="272" t="str">
        <f>INDEX(S$7:S$3000,1+($AE240-1)*29,1)</f>
        <v/>
      </c>
      <c r="AE240" s="171">
        <v>60</v>
      </c>
    </row>
    <row r="241" spans="2:31" ht="23.25" customHeight="1" x14ac:dyDescent="0.15">
      <c r="B241" s="881"/>
      <c r="C241" s="884"/>
      <c r="D241" s="884"/>
      <c r="E241" s="884"/>
      <c r="F241" s="296"/>
      <c r="G241" s="897"/>
      <c r="H241" s="898"/>
      <c r="I241" s="296"/>
      <c r="J241" s="297"/>
      <c r="K241" s="299"/>
      <c r="L241" s="284" t="s">
        <v>220</v>
      </c>
      <c r="M241" s="302"/>
      <c r="N241" s="285" t="s">
        <v>225</v>
      </c>
      <c r="O241" s="299"/>
      <c r="P241" s="284" t="s">
        <v>220</v>
      </c>
      <c r="Q241" s="302"/>
      <c r="R241" s="285" t="s">
        <v>225</v>
      </c>
      <c r="S241" s="891"/>
      <c r="T241" s="892"/>
      <c r="U241" s="893"/>
      <c r="Z241" s="274">
        <f t="shared" si="29"/>
        <v>0</v>
      </c>
      <c r="AA241" s="275">
        <f>INDEX(C$7:C$3000,6+($AE241-1)*29,1)</f>
        <v>0</v>
      </c>
      <c r="AB241" s="275">
        <f>INDEX(D$7:D$3000,6+($AE241-1)*29,1)</f>
        <v>0</v>
      </c>
      <c r="AC241" s="275">
        <f>INDEX(E$7:E$3000,6+($AE241-1)*29,1)</f>
        <v>0</v>
      </c>
      <c r="AD241" s="276" t="str">
        <f>INDEX(S$7:S$3000,6+($AE241-1)*29,1)</f>
        <v/>
      </c>
      <c r="AE241" s="171">
        <f t="shared" si="30"/>
        <v>60</v>
      </c>
    </row>
    <row r="242" spans="2:31" ht="24" customHeight="1" x14ac:dyDescent="0.15">
      <c r="B242" s="881"/>
      <c r="C242" s="884"/>
      <c r="D242" s="884"/>
      <c r="E242" s="884"/>
      <c r="F242" s="296"/>
      <c r="G242" s="897"/>
      <c r="H242" s="898"/>
      <c r="I242" s="296"/>
      <c r="J242" s="297"/>
      <c r="K242" s="299"/>
      <c r="L242" s="284" t="s">
        <v>220</v>
      </c>
      <c r="M242" s="302"/>
      <c r="N242" s="285" t="s">
        <v>225</v>
      </c>
      <c r="O242" s="299"/>
      <c r="P242" s="284" t="s">
        <v>220</v>
      </c>
      <c r="Q242" s="302"/>
      <c r="R242" s="285" t="s">
        <v>225</v>
      </c>
      <c r="S242" s="891"/>
      <c r="T242" s="892"/>
      <c r="U242" s="893"/>
      <c r="Z242" s="274">
        <f t="shared" si="29"/>
        <v>0</v>
      </c>
      <c r="AA242" s="275">
        <f>INDEX(C$7:C$3000,11+($AE242-1)*29,1)</f>
        <v>0</v>
      </c>
      <c r="AB242" s="275">
        <f>INDEX(D$7:D$3000,11+($AE242-1)*29,1)</f>
        <v>0</v>
      </c>
      <c r="AC242" s="275">
        <f>INDEX(E$7:E$3000,11+($AE242-1)*29,1)</f>
        <v>0</v>
      </c>
      <c r="AD242" s="276" t="str">
        <f>INDEX(S$7:S$3000,11+($AE242-1)*29,1)</f>
        <v/>
      </c>
      <c r="AE242" s="171">
        <f t="shared" si="30"/>
        <v>60</v>
      </c>
    </row>
    <row r="243" spans="2:31" ht="24" customHeight="1" thickBot="1" x14ac:dyDescent="0.2">
      <c r="B243" s="882"/>
      <c r="C243" s="885"/>
      <c r="D243" s="885"/>
      <c r="E243" s="885"/>
      <c r="F243" s="286" t="s">
        <v>232</v>
      </c>
      <c r="G243" s="5"/>
      <c r="H243" s="899" t="s">
        <v>239</v>
      </c>
      <c r="I243" s="900"/>
      <c r="J243" s="300"/>
      <c r="K243" s="901"/>
      <c r="L243" s="902"/>
      <c r="M243" s="902"/>
      <c r="N243" s="902"/>
      <c r="O243" s="902"/>
      <c r="P243" s="902"/>
      <c r="Q243" s="902"/>
      <c r="R243" s="903"/>
      <c r="S243" s="894"/>
      <c r="T243" s="895"/>
      <c r="U243" s="896"/>
      <c r="Z243" s="281">
        <f t="shared" si="29"/>
        <v>0</v>
      </c>
      <c r="AA243" s="282">
        <f>INDEX(C$7:C$3000,16+($AE243-1)*29,1)</f>
        <v>0</v>
      </c>
      <c r="AB243" s="282">
        <f>INDEX(D$7:D$3000,16+($AE243-1)*29,1)</f>
        <v>0</v>
      </c>
      <c r="AC243" s="282">
        <f>INDEX(E$7:E$3000,16+($AE243-1)*29,1)</f>
        <v>0</v>
      </c>
      <c r="AD243" s="283" t="str">
        <f>INDEX(S$7:S$3000,16+($AE243-1)*29,1)</f>
        <v/>
      </c>
      <c r="AE243" s="171">
        <f t="shared" si="30"/>
        <v>60</v>
      </c>
    </row>
    <row r="244" spans="2:31" ht="24" customHeight="1" x14ac:dyDescent="0.15">
      <c r="B244" s="880">
        <v>2</v>
      </c>
      <c r="C244" s="883"/>
      <c r="D244" s="883"/>
      <c r="E244" s="883"/>
      <c r="F244" s="294"/>
      <c r="G244" s="886"/>
      <c r="H244" s="887"/>
      <c r="I244" s="294"/>
      <c r="J244" s="295"/>
      <c r="K244" s="298"/>
      <c r="L244" s="279" t="s">
        <v>220</v>
      </c>
      <c r="M244" s="301"/>
      <c r="N244" s="280" t="s">
        <v>225</v>
      </c>
      <c r="O244" s="298"/>
      <c r="P244" s="279" t="s">
        <v>220</v>
      </c>
      <c r="Q244" s="301"/>
      <c r="R244" s="280" t="s">
        <v>225</v>
      </c>
      <c r="S244" s="888" t="str">
        <f t="shared" ref="S244" si="36">IF(COUNT(J244:J248)=0,"",SUM(J244:J248))</f>
        <v/>
      </c>
      <c r="T244" s="889"/>
      <c r="U244" s="890"/>
      <c r="Z244" s="270">
        <f t="shared" si="29"/>
        <v>0</v>
      </c>
      <c r="AA244" s="271">
        <f>INDEX(C$7:C$3000,1+($AE244-1)*29,1)</f>
        <v>0</v>
      </c>
      <c r="AB244" s="271">
        <f>INDEX(D$7:D$3000,1+($AE244-1)*29,1)</f>
        <v>0</v>
      </c>
      <c r="AC244" s="271">
        <f>INDEX(E$7:E$3000,1+($AE244-1)*29,1)</f>
        <v>0</v>
      </c>
      <c r="AD244" s="272" t="str">
        <f>INDEX(S$7:S$3000,1+($AE244-1)*29,1)</f>
        <v/>
      </c>
      <c r="AE244" s="171">
        <v>61</v>
      </c>
    </row>
    <row r="245" spans="2:31" ht="24" customHeight="1" x14ac:dyDescent="0.15">
      <c r="B245" s="881"/>
      <c r="C245" s="884"/>
      <c r="D245" s="884"/>
      <c r="E245" s="884"/>
      <c r="F245" s="296"/>
      <c r="G245" s="897"/>
      <c r="H245" s="898"/>
      <c r="I245" s="296"/>
      <c r="J245" s="297"/>
      <c r="K245" s="299"/>
      <c r="L245" s="284" t="s">
        <v>220</v>
      </c>
      <c r="M245" s="302"/>
      <c r="N245" s="285" t="s">
        <v>225</v>
      </c>
      <c r="O245" s="299"/>
      <c r="P245" s="284" t="s">
        <v>220</v>
      </c>
      <c r="Q245" s="302"/>
      <c r="R245" s="285" t="s">
        <v>225</v>
      </c>
      <c r="S245" s="891"/>
      <c r="T245" s="892"/>
      <c r="U245" s="893"/>
      <c r="Z245" s="274">
        <f t="shared" si="29"/>
        <v>0</v>
      </c>
      <c r="AA245" s="275">
        <f>INDEX(C$7:C$3000,6+($AE245-1)*29,1)</f>
        <v>0</v>
      </c>
      <c r="AB245" s="275">
        <f>INDEX(D$7:D$3000,6+($AE245-1)*29,1)</f>
        <v>0</v>
      </c>
      <c r="AC245" s="275">
        <f>INDEX(E$7:E$3000,6+($AE245-1)*29,1)</f>
        <v>0</v>
      </c>
      <c r="AD245" s="276" t="str">
        <f>INDEX(S$7:S$3000,6+($AE245-1)*29,1)</f>
        <v/>
      </c>
      <c r="AE245" s="171">
        <f t="shared" si="30"/>
        <v>61</v>
      </c>
    </row>
    <row r="246" spans="2:31" ht="24" customHeight="1" x14ac:dyDescent="0.15">
      <c r="B246" s="881"/>
      <c r="C246" s="884"/>
      <c r="D246" s="884"/>
      <c r="E246" s="884"/>
      <c r="F246" s="296"/>
      <c r="G246" s="897"/>
      <c r="H246" s="898"/>
      <c r="I246" s="296"/>
      <c r="J246" s="297"/>
      <c r="K246" s="299"/>
      <c r="L246" s="284" t="s">
        <v>220</v>
      </c>
      <c r="M246" s="302"/>
      <c r="N246" s="285" t="s">
        <v>225</v>
      </c>
      <c r="O246" s="299"/>
      <c r="P246" s="284" t="s">
        <v>220</v>
      </c>
      <c r="Q246" s="302"/>
      <c r="R246" s="285" t="s">
        <v>225</v>
      </c>
      <c r="S246" s="891"/>
      <c r="T246" s="892"/>
      <c r="U246" s="893"/>
      <c r="Z246" s="274">
        <f t="shared" si="29"/>
        <v>0</v>
      </c>
      <c r="AA246" s="275">
        <f>INDEX(C$7:C$3000,11+($AE246-1)*29,1)</f>
        <v>0</v>
      </c>
      <c r="AB246" s="275">
        <f>INDEX(D$7:D$3000,11+($AE246-1)*29,1)</f>
        <v>0</v>
      </c>
      <c r="AC246" s="275">
        <f>INDEX(E$7:E$3000,11+($AE246-1)*29,1)</f>
        <v>0</v>
      </c>
      <c r="AD246" s="276" t="str">
        <f>INDEX(S$7:S$3000,11+($AE246-1)*29,1)</f>
        <v/>
      </c>
      <c r="AE246" s="171">
        <f t="shared" si="30"/>
        <v>61</v>
      </c>
    </row>
    <row r="247" spans="2:31" ht="24" customHeight="1" thickBot="1" x14ac:dyDescent="0.2">
      <c r="B247" s="881"/>
      <c r="C247" s="884"/>
      <c r="D247" s="884"/>
      <c r="E247" s="884"/>
      <c r="F247" s="296"/>
      <c r="G247" s="897"/>
      <c r="H247" s="898"/>
      <c r="I247" s="296"/>
      <c r="J247" s="297"/>
      <c r="K247" s="299"/>
      <c r="L247" s="284" t="s">
        <v>220</v>
      </c>
      <c r="M247" s="302"/>
      <c r="N247" s="285" t="s">
        <v>225</v>
      </c>
      <c r="O247" s="299"/>
      <c r="P247" s="284" t="s">
        <v>220</v>
      </c>
      <c r="Q247" s="302"/>
      <c r="R247" s="285" t="s">
        <v>225</v>
      </c>
      <c r="S247" s="891"/>
      <c r="T247" s="892"/>
      <c r="U247" s="893"/>
      <c r="Z247" s="281">
        <f t="shared" si="29"/>
        <v>0</v>
      </c>
      <c r="AA247" s="282">
        <f>INDEX(C$7:C$3000,16+($AE247-1)*29,1)</f>
        <v>0</v>
      </c>
      <c r="AB247" s="282">
        <f>INDEX(D$7:D$3000,16+($AE247-1)*29,1)</f>
        <v>0</v>
      </c>
      <c r="AC247" s="282">
        <f>INDEX(E$7:E$3000,16+($AE247-1)*29,1)</f>
        <v>0</v>
      </c>
      <c r="AD247" s="283" t="str">
        <f>INDEX(S$7:S$3000,16+($AE247-1)*29,1)</f>
        <v/>
      </c>
      <c r="AE247" s="171">
        <f t="shared" si="30"/>
        <v>61</v>
      </c>
    </row>
    <row r="248" spans="2:31" ht="24" customHeight="1" thickBot="1" x14ac:dyDescent="0.2">
      <c r="B248" s="882"/>
      <c r="C248" s="885"/>
      <c r="D248" s="885"/>
      <c r="E248" s="885"/>
      <c r="F248" s="286" t="s">
        <v>232</v>
      </c>
      <c r="G248" s="5"/>
      <c r="H248" s="899" t="s">
        <v>239</v>
      </c>
      <c r="I248" s="900"/>
      <c r="J248" s="300"/>
      <c r="K248" s="901"/>
      <c r="L248" s="902"/>
      <c r="M248" s="902"/>
      <c r="N248" s="902"/>
      <c r="O248" s="902"/>
      <c r="P248" s="902"/>
      <c r="Q248" s="902"/>
      <c r="R248" s="903"/>
      <c r="S248" s="894"/>
      <c r="T248" s="895"/>
      <c r="U248" s="896"/>
      <c r="Z248" s="270">
        <f t="shared" si="29"/>
        <v>0</v>
      </c>
      <c r="AA248" s="271">
        <f>INDEX(C$7:C$3000,1+($AE248-1)*29,1)</f>
        <v>0</v>
      </c>
      <c r="AB248" s="271">
        <f>INDEX(D$7:D$3000,1+($AE248-1)*29,1)</f>
        <v>0</v>
      </c>
      <c r="AC248" s="271">
        <f>INDEX(E$7:E$3000,1+($AE248-1)*29,1)</f>
        <v>0</v>
      </c>
      <c r="AD248" s="272" t="str">
        <f>INDEX(S$7:S$3000,1+($AE248-1)*29,1)</f>
        <v/>
      </c>
      <c r="AE248" s="171">
        <v>62</v>
      </c>
    </row>
    <row r="249" spans="2:31" ht="24" customHeight="1" x14ac:dyDescent="0.15">
      <c r="B249" s="880">
        <v>3</v>
      </c>
      <c r="C249" s="883"/>
      <c r="D249" s="883"/>
      <c r="E249" s="883"/>
      <c r="F249" s="294"/>
      <c r="G249" s="886"/>
      <c r="H249" s="887"/>
      <c r="I249" s="294"/>
      <c r="J249" s="295"/>
      <c r="K249" s="298"/>
      <c r="L249" s="279" t="s">
        <v>220</v>
      </c>
      <c r="M249" s="301"/>
      <c r="N249" s="280" t="s">
        <v>225</v>
      </c>
      <c r="O249" s="298"/>
      <c r="P249" s="279" t="s">
        <v>220</v>
      </c>
      <c r="Q249" s="301"/>
      <c r="R249" s="280" t="s">
        <v>225</v>
      </c>
      <c r="S249" s="888" t="str">
        <f t="shared" ref="S249" si="37">IF(COUNT(J249:J253)=0,"",SUM(J249:J253))</f>
        <v/>
      </c>
      <c r="T249" s="889"/>
      <c r="U249" s="890"/>
      <c r="Z249" s="274">
        <f t="shared" si="29"/>
        <v>0</v>
      </c>
      <c r="AA249" s="275">
        <f>INDEX(C$7:C$3000,6+($AE249-1)*29,1)</f>
        <v>0</v>
      </c>
      <c r="AB249" s="275">
        <f>INDEX(D$7:D$3000,6+($AE249-1)*29,1)</f>
        <v>0</v>
      </c>
      <c r="AC249" s="275">
        <f>INDEX(E$7:E$3000,6+($AE249-1)*29,1)</f>
        <v>0</v>
      </c>
      <c r="AD249" s="276" t="str">
        <f>INDEX(S$7:S$3000,6+($AE249-1)*29,1)</f>
        <v/>
      </c>
      <c r="AE249" s="171">
        <f t="shared" si="30"/>
        <v>62</v>
      </c>
    </row>
    <row r="250" spans="2:31" ht="24" customHeight="1" x14ac:dyDescent="0.15">
      <c r="B250" s="881"/>
      <c r="C250" s="884"/>
      <c r="D250" s="884"/>
      <c r="E250" s="884"/>
      <c r="F250" s="296"/>
      <c r="G250" s="897"/>
      <c r="H250" s="898"/>
      <c r="I250" s="296"/>
      <c r="J250" s="297"/>
      <c r="K250" s="299"/>
      <c r="L250" s="284" t="s">
        <v>220</v>
      </c>
      <c r="M250" s="302"/>
      <c r="N250" s="285" t="s">
        <v>225</v>
      </c>
      <c r="O250" s="299"/>
      <c r="P250" s="284" t="s">
        <v>220</v>
      </c>
      <c r="Q250" s="302"/>
      <c r="R250" s="285" t="s">
        <v>225</v>
      </c>
      <c r="S250" s="891"/>
      <c r="T250" s="892"/>
      <c r="U250" s="893"/>
      <c r="Z250" s="274">
        <f t="shared" si="29"/>
        <v>0</v>
      </c>
      <c r="AA250" s="275">
        <f>INDEX(C$7:C$3000,11+($AE250-1)*29,1)</f>
        <v>0</v>
      </c>
      <c r="AB250" s="275">
        <f>INDEX(D$7:D$3000,11+($AE250-1)*29,1)</f>
        <v>0</v>
      </c>
      <c r="AC250" s="275">
        <f>INDEX(E$7:E$3000,11+($AE250-1)*29,1)</f>
        <v>0</v>
      </c>
      <c r="AD250" s="276" t="str">
        <f>INDEX(S$7:S$3000,11+($AE250-1)*29,1)</f>
        <v/>
      </c>
      <c r="AE250" s="171">
        <f t="shared" si="30"/>
        <v>62</v>
      </c>
    </row>
    <row r="251" spans="2:31" ht="24" customHeight="1" thickBot="1" x14ac:dyDescent="0.2">
      <c r="B251" s="881"/>
      <c r="C251" s="884"/>
      <c r="D251" s="884"/>
      <c r="E251" s="884"/>
      <c r="F251" s="296"/>
      <c r="G251" s="897"/>
      <c r="H251" s="898"/>
      <c r="I251" s="296"/>
      <c r="J251" s="297"/>
      <c r="K251" s="299"/>
      <c r="L251" s="284" t="s">
        <v>220</v>
      </c>
      <c r="M251" s="302"/>
      <c r="N251" s="285" t="s">
        <v>225</v>
      </c>
      <c r="O251" s="299"/>
      <c r="P251" s="284" t="s">
        <v>220</v>
      </c>
      <c r="Q251" s="302"/>
      <c r="R251" s="285" t="s">
        <v>225</v>
      </c>
      <c r="S251" s="891"/>
      <c r="T251" s="892"/>
      <c r="U251" s="893"/>
      <c r="Z251" s="281">
        <f t="shared" si="29"/>
        <v>0</v>
      </c>
      <c r="AA251" s="282">
        <f>INDEX(C$7:C$3000,16+($AE251-1)*29,1)</f>
        <v>0</v>
      </c>
      <c r="AB251" s="282">
        <f>INDEX(D$7:D$3000,16+($AE251-1)*29,1)</f>
        <v>0</v>
      </c>
      <c r="AC251" s="282">
        <f>INDEX(E$7:E$3000,16+($AE251-1)*29,1)</f>
        <v>0</v>
      </c>
      <c r="AD251" s="283" t="str">
        <f>INDEX(S$7:S$3000,16+($AE251-1)*29,1)</f>
        <v/>
      </c>
      <c r="AE251" s="171">
        <f t="shared" si="30"/>
        <v>62</v>
      </c>
    </row>
    <row r="252" spans="2:31" ht="24" customHeight="1" x14ac:dyDescent="0.15">
      <c r="B252" s="881"/>
      <c r="C252" s="884"/>
      <c r="D252" s="884"/>
      <c r="E252" s="884"/>
      <c r="F252" s="296"/>
      <c r="G252" s="897"/>
      <c r="H252" s="898"/>
      <c r="I252" s="296"/>
      <c r="J252" s="297"/>
      <c r="K252" s="299"/>
      <c r="L252" s="284" t="s">
        <v>220</v>
      </c>
      <c r="M252" s="302"/>
      <c r="N252" s="285" t="s">
        <v>225</v>
      </c>
      <c r="O252" s="299"/>
      <c r="P252" s="284" t="s">
        <v>220</v>
      </c>
      <c r="Q252" s="302"/>
      <c r="R252" s="285" t="s">
        <v>225</v>
      </c>
      <c r="S252" s="891"/>
      <c r="T252" s="892"/>
      <c r="U252" s="893"/>
      <c r="Z252" s="270">
        <f t="shared" si="29"/>
        <v>0</v>
      </c>
      <c r="AA252" s="271">
        <f>INDEX(C$7:C$3000,1+($AE252-1)*29,1)</f>
        <v>0</v>
      </c>
      <c r="AB252" s="271">
        <f>INDEX(D$7:D$3000,1+($AE252-1)*29,1)</f>
        <v>0</v>
      </c>
      <c r="AC252" s="271">
        <f>INDEX(E$7:E$3000,1+($AE252-1)*29,1)</f>
        <v>0</v>
      </c>
      <c r="AD252" s="272" t="str">
        <f>INDEX(S$7:S$3000,1+($AE252-1)*29,1)</f>
        <v/>
      </c>
      <c r="AE252" s="171">
        <v>63</v>
      </c>
    </row>
    <row r="253" spans="2:31" ht="24" customHeight="1" thickBot="1" x14ac:dyDescent="0.2">
      <c r="B253" s="882"/>
      <c r="C253" s="885"/>
      <c r="D253" s="885"/>
      <c r="E253" s="885"/>
      <c r="F253" s="286" t="s">
        <v>232</v>
      </c>
      <c r="G253" s="5"/>
      <c r="H253" s="899" t="s">
        <v>239</v>
      </c>
      <c r="I253" s="900"/>
      <c r="J253" s="300"/>
      <c r="K253" s="901"/>
      <c r="L253" s="902"/>
      <c r="M253" s="902"/>
      <c r="N253" s="902"/>
      <c r="O253" s="902"/>
      <c r="P253" s="902"/>
      <c r="Q253" s="902"/>
      <c r="R253" s="903"/>
      <c r="S253" s="894"/>
      <c r="T253" s="895"/>
      <c r="U253" s="896"/>
      <c r="Z253" s="274">
        <f t="shared" si="29"/>
        <v>0</v>
      </c>
      <c r="AA253" s="275">
        <f>INDEX(C$7:C$3000,6+($AE253-1)*29,1)</f>
        <v>0</v>
      </c>
      <c r="AB253" s="275">
        <f>INDEX(D$7:D$3000,6+($AE253-1)*29,1)</f>
        <v>0</v>
      </c>
      <c r="AC253" s="275">
        <f>INDEX(E$7:E$3000,6+($AE253-1)*29,1)</f>
        <v>0</v>
      </c>
      <c r="AD253" s="276" t="str">
        <f>INDEX(S$7:S$3000,6+($AE253-1)*29,1)</f>
        <v/>
      </c>
      <c r="AE253" s="171">
        <f t="shared" si="30"/>
        <v>63</v>
      </c>
    </row>
    <row r="254" spans="2:31" ht="24" customHeight="1" x14ac:dyDescent="0.15">
      <c r="B254" s="880">
        <v>4</v>
      </c>
      <c r="C254" s="883"/>
      <c r="D254" s="883"/>
      <c r="E254" s="883"/>
      <c r="F254" s="294"/>
      <c r="G254" s="886"/>
      <c r="H254" s="887"/>
      <c r="I254" s="294"/>
      <c r="J254" s="295"/>
      <c r="K254" s="298"/>
      <c r="L254" s="279" t="s">
        <v>220</v>
      </c>
      <c r="M254" s="301"/>
      <c r="N254" s="280" t="s">
        <v>225</v>
      </c>
      <c r="O254" s="298"/>
      <c r="P254" s="279" t="s">
        <v>220</v>
      </c>
      <c r="Q254" s="301"/>
      <c r="R254" s="280" t="s">
        <v>225</v>
      </c>
      <c r="S254" s="888" t="str">
        <f t="shared" ref="S254" si="38">IF(COUNT(J254:J258)=0,"",SUM(J254:J258))</f>
        <v/>
      </c>
      <c r="T254" s="889"/>
      <c r="U254" s="890"/>
      <c r="Z254" s="274">
        <f t="shared" si="29"/>
        <v>0</v>
      </c>
      <c r="AA254" s="275">
        <f>INDEX(C$7:C$3000,11+($AE254-1)*29,1)</f>
        <v>0</v>
      </c>
      <c r="AB254" s="275">
        <f>INDEX(D$7:D$3000,11+($AE254-1)*29,1)</f>
        <v>0</v>
      </c>
      <c r="AC254" s="275">
        <f>INDEX(E$7:E$3000,11+($AE254-1)*29,1)</f>
        <v>0</v>
      </c>
      <c r="AD254" s="276" t="str">
        <f>INDEX(S$7:S$3000,11+($AE254-1)*29,1)</f>
        <v/>
      </c>
      <c r="AE254" s="171">
        <f t="shared" si="30"/>
        <v>63</v>
      </c>
    </row>
    <row r="255" spans="2:31" ht="24" customHeight="1" thickBot="1" x14ac:dyDescent="0.2">
      <c r="B255" s="881"/>
      <c r="C255" s="884"/>
      <c r="D255" s="884"/>
      <c r="E255" s="884"/>
      <c r="F255" s="296"/>
      <c r="G255" s="897"/>
      <c r="H255" s="898"/>
      <c r="I255" s="296"/>
      <c r="J255" s="297"/>
      <c r="K255" s="299"/>
      <c r="L255" s="284" t="s">
        <v>220</v>
      </c>
      <c r="M255" s="302"/>
      <c r="N255" s="285" t="s">
        <v>225</v>
      </c>
      <c r="O255" s="299"/>
      <c r="P255" s="284" t="s">
        <v>220</v>
      </c>
      <c r="Q255" s="302"/>
      <c r="R255" s="285" t="s">
        <v>225</v>
      </c>
      <c r="S255" s="891"/>
      <c r="T255" s="892"/>
      <c r="U255" s="893"/>
      <c r="Z255" s="281">
        <f t="shared" si="29"/>
        <v>0</v>
      </c>
      <c r="AA255" s="282">
        <f>INDEX(C$7:C$3000,16+($AE255-1)*29,1)</f>
        <v>0</v>
      </c>
      <c r="AB255" s="282">
        <f>INDEX(D$7:D$3000,16+($AE255-1)*29,1)</f>
        <v>0</v>
      </c>
      <c r="AC255" s="282">
        <f>INDEX(E$7:E$3000,16+($AE255-1)*29,1)</f>
        <v>0</v>
      </c>
      <c r="AD255" s="283" t="str">
        <f>INDEX(S$7:S$3000,16+($AE255-1)*29,1)</f>
        <v/>
      </c>
      <c r="AE255" s="171">
        <f t="shared" si="30"/>
        <v>63</v>
      </c>
    </row>
    <row r="256" spans="2:31" ht="24" customHeight="1" x14ac:dyDescent="0.15">
      <c r="B256" s="881"/>
      <c r="C256" s="884"/>
      <c r="D256" s="884"/>
      <c r="E256" s="884"/>
      <c r="F256" s="296"/>
      <c r="G256" s="897"/>
      <c r="H256" s="898"/>
      <c r="I256" s="296"/>
      <c r="J256" s="297"/>
      <c r="K256" s="299"/>
      <c r="L256" s="284" t="s">
        <v>220</v>
      </c>
      <c r="M256" s="302"/>
      <c r="N256" s="285" t="s">
        <v>225</v>
      </c>
      <c r="O256" s="299"/>
      <c r="P256" s="284" t="s">
        <v>220</v>
      </c>
      <c r="Q256" s="302"/>
      <c r="R256" s="285" t="s">
        <v>225</v>
      </c>
      <c r="S256" s="891"/>
      <c r="T256" s="892"/>
      <c r="U256" s="893"/>
      <c r="Z256" s="270">
        <f t="shared" si="29"/>
        <v>0</v>
      </c>
      <c r="AA256" s="271">
        <f>INDEX(C$7:C$3000,1+($AE256-1)*29,1)</f>
        <v>0</v>
      </c>
      <c r="AB256" s="271">
        <f>INDEX(D$7:D$3000,1+($AE256-1)*29,1)</f>
        <v>0</v>
      </c>
      <c r="AC256" s="271">
        <f>INDEX(E$7:E$3000,1+($AE256-1)*29,1)</f>
        <v>0</v>
      </c>
      <c r="AD256" s="272" t="str">
        <f>INDEX(S$7:S$3000,1+($AE256-1)*29,1)</f>
        <v/>
      </c>
      <c r="AE256" s="171">
        <v>64</v>
      </c>
    </row>
    <row r="257" spans="1:31" ht="24" customHeight="1" x14ac:dyDescent="0.15">
      <c r="B257" s="881"/>
      <c r="C257" s="884"/>
      <c r="D257" s="884"/>
      <c r="E257" s="884"/>
      <c r="F257" s="296"/>
      <c r="G257" s="897"/>
      <c r="H257" s="898"/>
      <c r="I257" s="296"/>
      <c r="J257" s="297"/>
      <c r="K257" s="299"/>
      <c r="L257" s="284" t="s">
        <v>220</v>
      </c>
      <c r="M257" s="302"/>
      <c r="N257" s="285" t="s">
        <v>225</v>
      </c>
      <c r="O257" s="299"/>
      <c r="P257" s="284" t="s">
        <v>220</v>
      </c>
      <c r="Q257" s="302"/>
      <c r="R257" s="285" t="s">
        <v>225</v>
      </c>
      <c r="S257" s="891"/>
      <c r="T257" s="892"/>
      <c r="U257" s="893"/>
      <c r="Z257" s="274">
        <f t="shared" si="29"/>
        <v>0</v>
      </c>
      <c r="AA257" s="275">
        <f>INDEX(C$7:C$3000,6+($AE257-1)*29,1)</f>
        <v>0</v>
      </c>
      <c r="AB257" s="275">
        <f>INDEX(D$7:D$3000,6+($AE257-1)*29,1)</f>
        <v>0</v>
      </c>
      <c r="AC257" s="275">
        <f>INDEX(E$7:E$3000,6+($AE257-1)*29,1)</f>
        <v>0</v>
      </c>
      <c r="AD257" s="276" t="str">
        <f>INDEX(S$7:S$3000,6+($AE257-1)*29,1)</f>
        <v/>
      </c>
      <c r="AE257" s="171">
        <f t="shared" si="30"/>
        <v>64</v>
      </c>
    </row>
    <row r="258" spans="1:31" ht="24" customHeight="1" thickBot="1" x14ac:dyDescent="0.2">
      <c r="B258" s="882"/>
      <c r="C258" s="885"/>
      <c r="D258" s="885"/>
      <c r="E258" s="885"/>
      <c r="F258" s="286" t="s">
        <v>232</v>
      </c>
      <c r="G258" s="5"/>
      <c r="H258" s="899" t="s">
        <v>239</v>
      </c>
      <c r="I258" s="900"/>
      <c r="J258" s="300"/>
      <c r="K258" s="901"/>
      <c r="L258" s="902"/>
      <c r="M258" s="902"/>
      <c r="N258" s="902"/>
      <c r="O258" s="902"/>
      <c r="P258" s="902"/>
      <c r="Q258" s="902"/>
      <c r="R258" s="903"/>
      <c r="S258" s="894"/>
      <c r="T258" s="895"/>
      <c r="U258" s="896"/>
      <c r="Z258" s="274">
        <f t="shared" si="29"/>
        <v>0</v>
      </c>
      <c r="AA258" s="275">
        <f>INDEX(C$7:C$3000,11+($AE258-1)*29,1)</f>
        <v>0</v>
      </c>
      <c r="AB258" s="275">
        <f>INDEX(D$7:D$3000,11+($AE258-1)*29,1)</f>
        <v>0</v>
      </c>
      <c r="AC258" s="275">
        <f>INDEX(E$7:E$3000,11+($AE258-1)*29,1)</f>
        <v>0</v>
      </c>
      <c r="AD258" s="276" t="str">
        <f>INDEX(S$7:S$3000,11+($AE258-1)*29,1)</f>
        <v/>
      </c>
      <c r="AE258" s="171">
        <f t="shared" si="30"/>
        <v>64</v>
      </c>
    </row>
    <row r="259" spans="1:31" ht="19.5" customHeight="1" thickBot="1" x14ac:dyDescent="0.2">
      <c r="B259" s="287" t="s">
        <v>112</v>
      </c>
      <c r="C259" s="172"/>
      <c r="D259" s="288"/>
      <c r="E259" s="288"/>
      <c r="F259" s="289"/>
      <c r="G259" s="288"/>
      <c r="H259" s="288"/>
      <c r="O259" s="917" t="s">
        <v>496</v>
      </c>
      <c r="P259" s="918"/>
      <c r="Q259" s="918"/>
      <c r="R259" s="918"/>
      <c r="S259" s="919" t="str">
        <f>IF(COUNT(S239:U258)=0,"",SUMIFS(S239:S258,E239:E258,"&lt;&gt;"&amp;""))</f>
        <v/>
      </c>
      <c r="T259" s="920"/>
      <c r="U259" s="921"/>
      <c r="Z259" s="281">
        <f t="shared" si="29"/>
        <v>0</v>
      </c>
      <c r="AA259" s="282">
        <f>INDEX(C$7:C$3000,16+($AE259-1)*29,1)</f>
        <v>0</v>
      </c>
      <c r="AB259" s="282">
        <f>INDEX(D$7:D$3000,16+($AE259-1)*29,1)</f>
        <v>0</v>
      </c>
      <c r="AC259" s="282">
        <f>INDEX(E$7:E$3000,16+($AE259-1)*29,1)</f>
        <v>0</v>
      </c>
      <c r="AD259" s="283" t="str">
        <f>INDEX(S$7:S$3000,16+($AE259-1)*29,1)</f>
        <v/>
      </c>
      <c r="AE259" s="171">
        <f t="shared" si="30"/>
        <v>64</v>
      </c>
    </row>
    <row r="260" spans="1:31" ht="19.5" customHeight="1" thickBot="1" x14ac:dyDescent="0.2">
      <c r="B260" s="486" t="s">
        <v>242</v>
      </c>
      <c r="C260" s="172"/>
      <c r="D260" s="171"/>
      <c r="E260" s="290"/>
      <c r="F260" s="485"/>
      <c r="G260" s="485"/>
      <c r="H260" s="485"/>
      <c r="O260" s="922" t="s">
        <v>497</v>
      </c>
      <c r="P260" s="923"/>
      <c r="Q260" s="923"/>
      <c r="R260" s="924"/>
      <c r="S260" s="919" t="str">
        <f>IF(COUNT(S239:U258)=0,"",SUMIF(E239:E258,"元請",S239:U258))</f>
        <v/>
      </c>
      <c r="T260" s="920"/>
      <c r="U260" s="921"/>
      <c r="Z260" s="270">
        <f t="shared" ref="Z260:Z323" si="39">INDEX(E$4:E$3000,1+($AE260-1)*29,1)</f>
        <v>0</v>
      </c>
      <c r="AA260" s="271">
        <f>INDEX(C$7:C$3000,1+($AE260-1)*29,1)</f>
        <v>0</v>
      </c>
      <c r="AB260" s="271">
        <f>INDEX(D$7:D$3000,1+($AE260-1)*29,1)</f>
        <v>0</v>
      </c>
      <c r="AC260" s="271">
        <f>INDEX(E$7:E$3000,1+($AE260-1)*29,1)</f>
        <v>0</v>
      </c>
      <c r="AD260" s="272" t="str">
        <f>INDEX(S$7:S$3000,1+($AE260-1)*29,1)</f>
        <v/>
      </c>
      <c r="AE260" s="171">
        <v>65</v>
      </c>
    </row>
    <row r="261" spans="1:31" ht="19.5" customHeight="1" x14ac:dyDescent="0.15">
      <c r="B261" s="287" t="s">
        <v>240</v>
      </c>
      <c r="C261" s="172"/>
      <c r="D261" s="171"/>
      <c r="E261" s="172"/>
      <c r="F261" s="172"/>
      <c r="G261" s="485"/>
      <c r="H261" s="485"/>
      <c r="Z261" s="274">
        <f t="shared" si="39"/>
        <v>0</v>
      </c>
      <c r="AA261" s="275">
        <f>INDEX(C$7:C$3000,6+($AE261-1)*29,1)</f>
        <v>0</v>
      </c>
      <c r="AB261" s="275">
        <f>INDEX(D$7:D$3000,6+($AE261-1)*29,1)</f>
        <v>0</v>
      </c>
      <c r="AC261" s="275">
        <f>INDEX(E$7:E$3000,6+($AE261-1)*29,1)</f>
        <v>0</v>
      </c>
      <c r="AD261" s="276" t="str">
        <f>INDEX(S$7:S$3000,6+($AE261-1)*29,1)</f>
        <v/>
      </c>
      <c r="AE261" s="171">
        <f t="shared" si="30"/>
        <v>65</v>
      </c>
    </row>
    <row r="262" spans="1:31" ht="19.5" customHeight="1" x14ac:dyDescent="0.15">
      <c r="B262" s="485"/>
      <c r="C262" s="172"/>
      <c r="D262" s="171"/>
      <c r="E262" s="290"/>
      <c r="F262" s="485"/>
      <c r="G262" s="485"/>
      <c r="H262" s="485"/>
      <c r="Z262" s="274">
        <f t="shared" si="39"/>
        <v>0</v>
      </c>
      <c r="AA262" s="275">
        <f>INDEX(C$7:C$3000,11+($AE262-1)*29,1)</f>
        <v>0</v>
      </c>
      <c r="AB262" s="275">
        <f>INDEX(D$7:D$3000,11+($AE262-1)*29,1)</f>
        <v>0</v>
      </c>
      <c r="AC262" s="275">
        <f>INDEX(E$7:E$3000,11+($AE262-1)*29,1)</f>
        <v>0</v>
      </c>
      <c r="AD262" s="276" t="str">
        <f>INDEX(S$7:S$3000,11+($AE262-1)*29,1)</f>
        <v/>
      </c>
      <c r="AE262" s="171">
        <f t="shared" si="30"/>
        <v>65</v>
      </c>
    </row>
    <row r="263" spans="1:31" s="172" customFormat="1" ht="20.25" customHeight="1" thickBot="1" x14ac:dyDescent="0.2">
      <c r="A263" s="171"/>
      <c r="B263" s="171"/>
      <c r="C263" s="172" t="s">
        <v>104</v>
      </c>
      <c r="G263" s="262"/>
      <c r="H263" s="262"/>
      <c r="I263" s="171"/>
      <c r="J263" s="171"/>
      <c r="K263" s="171"/>
      <c r="L263" s="171"/>
      <c r="M263" s="171"/>
      <c r="N263" s="171"/>
      <c r="O263" s="171"/>
      <c r="P263" s="171"/>
      <c r="Q263" s="171"/>
      <c r="R263" s="171"/>
      <c r="S263" s="171"/>
      <c r="T263" s="196" t="s">
        <v>241</v>
      </c>
      <c r="U263" s="263" t="str">
        <f t="shared" ref="U263" si="40">IF(COUNT(S239:U258)=0,"",U234+1)</f>
        <v/>
      </c>
      <c r="W263" s="171"/>
      <c r="X263" s="171"/>
      <c r="Y263" s="171"/>
      <c r="Z263" s="281">
        <f t="shared" si="39"/>
        <v>0</v>
      </c>
      <c r="AA263" s="282">
        <f>INDEX(C$7:C$3000,16+($AE263-1)*29,1)</f>
        <v>0</v>
      </c>
      <c r="AB263" s="282">
        <f>INDEX(D$7:D$3000,16+($AE263-1)*29,1)</f>
        <v>0</v>
      </c>
      <c r="AC263" s="282">
        <f>INDEX(E$7:E$3000,16+($AE263-1)*29,1)</f>
        <v>0</v>
      </c>
      <c r="AD263" s="283" t="str">
        <f>INDEX(S$7:S$3000,16+($AE263-1)*29,1)</f>
        <v/>
      </c>
      <c r="AE263" s="171">
        <f t="shared" si="30"/>
        <v>65</v>
      </c>
    </row>
    <row r="264" spans="1:31" s="172" customFormat="1" ht="27.75" x14ac:dyDescent="0.15">
      <c r="A264" s="171"/>
      <c r="B264" s="904" t="s">
        <v>105</v>
      </c>
      <c r="C264" s="904"/>
      <c r="D264" s="904"/>
      <c r="E264" s="904"/>
      <c r="F264" s="904"/>
      <c r="G264" s="904"/>
      <c r="H264" s="904"/>
      <c r="I264" s="904"/>
      <c r="J264" s="905" t="s">
        <v>243</v>
      </c>
      <c r="K264" s="905"/>
      <c r="L264" s="905"/>
      <c r="M264" s="905"/>
      <c r="N264" s="905"/>
      <c r="O264" s="905"/>
      <c r="P264" s="905"/>
      <c r="Q264" s="905"/>
      <c r="R264" s="905"/>
      <c r="S264" s="905"/>
      <c r="T264" s="905"/>
      <c r="U264" s="905"/>
      <c r="W264" s="171"/>
      <c r="X264" s="171"/>
      <c r="Y264" s="171"/>
      <c r="Z264" s="270">
        <f t="shared" si="39"/>
        <v>0</v>
      </c>
      <c r="AA264" s="271">
        <f>INDEX(C$7:C$3000,1+($AE264-1)*29,1)</f>
        <v>0</v>
      </c>
      <c r="AB264" s="271">
        <f>INDEX(D$7:D$3000,1+($AE264-1)*29,1)</f>
        <v>0</v>
      </c>
      <c r="AC264" s="271">
        <f>INDEX(E$7:E$3000,1+($AE264-1)*29,1)</f>
        <v>0</v>
      </c>
      <c r="AD264" s="272" t="str">
        <f>INDEX(S$7:S$3000,1+($AE264-1)*29,1)</f>
        <v/>
      </c>
      <c r="AE264" s="171">
        <v>66</v>
      </c>
    </row>
    <row r="265" spans="1:31" ht="21.75" thickBot="1" x14ac:dyDescent="0.2">
      <c r="D265" s="265" t="s">
        <v>228</v>
      </c>
      <c r="E265" s="906"/>
      <c r="F265" s="906"/>
      <c r="G265" s="266" t="s">
        <v>229</v>
      </c>
      <c r="H265" s="267"/>
      <c r="L265" s="268" t="s">
        <v>231</v>
      </c>
      <c r="M265" s="483" t="str">
        <f>$M$4</f>
        <v/>
      </c>
      <c r="N265" s="269" t="s">
        <v>220</v>
      </c>
      <c r="O265" s="483" t="str">
        <f>$O$4</f>
        <v/>
      </c>
      <c r="P265" s="269" t="s">
        <v>225</v>
      </c>
      <c r="Q265" s="269" t="s">
        <v>205</v>
      </c>
      <c r="R265" s="483" t="str">
        <f>$R$4</f>
        <v/>
      </c>
      <c r="S265" s="269" t="s">
        <v>220</v>
      </c>
      <c r="T265" s="483" t="str">
        <f>$T$4</f>
        <v/>
      </c>
      <c r="U265" s="269" t="s">
        <v>230</v>
      </c>
      <c r="Z265" s="274">
        <f t="shared" si="39"/>
        <v>0</v>
      </c>
      <c r="AA265" s="275">
        <f>INDEX(C$7:C$3000,6+($AE265-1)*29,1)</f>
        <v>0</v>
      </c>
      <c r="AB265" s="275">
        <f>INDEX(D$7:D$3000,6+($AE265-1)*29,1)</f>
        <v>0</v>
      </c>
      <c r="AC265" s="275">
        <f>INDEX(E$7:E$3000,6+($AE265-1)*29,1)</f>
        <v>0</v>
      </c>
      <c r="AD265" s="276" t="str">
        <f>INDEX(S$7:S$3000,6+($AE265-1)*29,1)</f>
        <v/>
      </c>
      <c r="AE265" s="171">
        <f t="shared" si="30"/>
        <v>66</v>
      </c>
    </row>
    <row r="266" spans="1:31" ht="18" customHeight="1" x14ac:dyDescent="0.15">
      <c r="B266" s="880" t="s">
        <v>227</v>
      </c>
      <c r="C266" s="907" t="s">
        <v>224</v>
      </c>
      <c r="D266" s="474" t="s">
        <v>237</v>
      </c>
      <c r="E266" s="474" t="s">
        <v>222</v>
      </c>
      <c r="F266" s="909" t="s">
        <v>106</v>
      </c>
      <c r="G266" s="840" t="s">
        <v>107</v>
      </c>
      <c r="H266" s="841"/>
      <c r="I266" s="472" t="s">
        <v>108</v>
      </c>
      <c r="J266" s="472" t="s">
        <v>235</v>
      </c>
      <c r="K266" s="840" t="s">
        <v>109</v>
      </c>
      <c r="L266" s="913"/>
      <c r="M266" s="913"/>
      <c r="N266" s="841"/>
      <c r="O266" s="840" t="s">
        <v>226</v>
      </c>
      <c r="P266" s="913"/>
      <c r="Q266" s="913"/>
      <c r="R266" s="841"/>
      <c r="S266" s="840" t="s">
        <v>233</v>
      </c>
      <c r="T266" s="913"/>
      <c r="U266" s="914"/>
      <c r="Z266" s="274">
        <f t="shared" si="39"/>
        <v>0</v>
      </c>
      <c r="AA266" s="275">
        <f>INDEX(C$7:C$3000,11+($AE266-1)*29,1)</f>
        <v>0</v>
      </c>
      <c r="AB266" s="275">
        <f>INDEX(D$7:D$3000,11+($AE266-1)*29,1)</f>
        <v>0</v>
      </c>
      <c r="AC266" s="275">
        <f>INDEX(E$7:E$3000,11+($AE266-1)*29,1)</f>
        <v>0</v>
      </c>
      <c r="AD266" s="276" t="str">
        <f>INDEX(S$7:S$3000,11+($AE266-1)*29,1)</f>
        <v/>
      </c>
      <c r="AE266" s="171">
        <f t="shared" si="30"/>
        <v>66</v>
      </c>
    </row>
    <row r="267" spans="1:31" ht="18" customHeight="1" thickBot="1" x14ac:dyDescent="0.2">
      <c r="B267" s="882"/>
      <c r="C267" s="908"/>
      <c r="D267" s="475" t="s">
        <v>221</v>
      </c>
      <c r="E267" s="475" t="s">
        <v>223</v>
      </c>
      <c r="F267" s="910"/>
      <c r="G267" s="911"/>
      <c r="H267" s="912"/>
      <c r="I267" s="473" t="s">
        <v>110</v>
      </c>
      <c r="J267" s="473" t="s">
        <v>236</v>
      </c>
      <c r="K267" s="911"/>
      <c r="L267" s="915"/>
      <c r="M267" s="915"/>
      <c r="N267" s="912"/>
      <c r="O267" s="911"/>
      <c r="P267" s="915"/>
      <c r="Q267" s="915"/>
      <c r="R267" s="912"/>
      <c r="S267" s="911" t="s">
        <v>234</v>
      </c>
      <c r="T267" s="915"/>
      <c r="U267" s="916"/>
      <c r="Z267" s="281">
        <f t="shared" si="39"/>
        <v>0</v>
      </c>
      <c r="AA267" s="282">
        <f>INDEX(C$7:C$3000,16+($AE267-1)*29,1)</f>
        <v>0</v>
      </c>
      <c r="AB267" s="282">
        <f>INDEX(D$7:D$3000,16+($AE267-1)*29,1)</f>
        <v>0</v>
      </c>
      <c r="AC267" s="282">
        <f>INDEX(E$7:E$3000,16+($AE267-1)*29,1)</f>
        <v>0</v>
      </c>
      <c r="AD267" s="283" t="str">
        <f>INDEX(S$7:S$3000,16+($AE267-1)*29,1)</f>
        <v/>
      </c>
      <c r="AE267" s="171">
        <f t="shared" si="30"/>
        <v>66</v>
      </c>
    </row>
    <row r="268" spans="1:31" ht="24" customHeight="1" x14ac:dyDescent="0.15">
      <c r="B268" s="880">
        <v>1</v>
      </c>
      <c r="C268" s="883"/>
      <c r="D268" s="883"/>
      <c r="E268" s="883"/>
      <c r="F268" s="294"/>
      <c r="G268" s="886"/>
      <c r="H268" s="887"/>
      <c r="I268" s="294"/>
      <c r="J268" s="295"/>
      <c r="K268" s="298"/>
      <c r="L268" s="279" t="s">
        <v>220</v>
      </c>
      <c r="M268" s="301"/>
      <c r="N268" s="280" t="s">
        <v>225</v>
      </c>
      <c r="O268" s="298"/>
      <c r="P268" s="279" t="s">
        <v>220</v>
      </c>
      <c r="Q268" s="301"/>
      <c r="R268" s="280" t="s">
        <v>225</v>
      </c>
      <c r="S268" s="888" t="str">
        <f t="shared" ref="S268" si="41">IF(COUNT(J268:J272)=0,"",SUM(J268:J272))</f>
        <v/>
      </c>
      <c r="T268" s="889"/>
      <c r="U268" s="890"/>
      <c r="Z268" s="270">
        <f t="shared" si="39"/>
        <v>0</v>
      </c>
      <c r="AA268" s="271">
        <f>INDEX(C$7:C$3000,1+($AE268-1)*29,1)</f>
        <v>0</v>
      </c>
      <c r="AB268" s="271">
        <f>INDEX(D$7:D$3000,1+($AE268-1)*29,1)</f>
        <v>0</v>
      </c>
      <c r="AC268" s="271">
        <f>INDEX(E$7:E$3000,1+($AE268-1)*29,1)</f>
        <v>0</v>
      </c>
      <c r="AD268" s="272" t="str">
        <f>INDEX(S$7:S$3000,1+($AE268-1)*29,1)</f>
        <v/>
      </c>
      <c r="AE268" s="171">
        <v>67</v>
      </c>
    </row>
    <row r="269" spans="1:31" ht="24" customHeight="1" x14ac:dyDescent="0.15">
      <c r="B269" s="881"/>
      <c r="C269" s="884"/>
      <c r="D269" s="884"/>
      <c r="E269" s="884"/>
      <c r="F269" s="296"/>
      <c r="G269" s="897"/>
      <c r="H269" s="898"/>
      <c r="I269" s="296"/>
      <c r="J269" s="297"/>
      <c r="K269" s="299"/>
      <c r="L269" s="284" t="s">
        <v>220</v>
      </c>
      <c r="M269" s="302"/>
      <c r="N269" s="285" t="s">
        <v>225</v>
      </c>
      <c r="O269" s="299"/>
      <c r="P269" s="284" t="s">
        <v>220</v>
      </c>
      <c r="Q269" s="302"/>
      <c r="R269" s="285" t="s">
        <v>225</v>
      </c>
      <c r="S269" s="891"/>
      <c r="T269" s="892"/>
      <c r="U269" s="893"/>
      <c r="Z269" s="274">
        <f t="shared" si="39"/>
        <v>0</v>
      </c>
      <c r="AA269" s="275">
        <f>INDEX(C$7:C$3000,6+($AE269-1)*29,1)</f>
        <v>0</v>
      </c>
      <c r="AB269" s="275">
        <f>INDEX(D$7:D$3000,6+($AE269-1)*29,1)</f>
        <v>0</v>
      </c>
      <c r="AC269" s="275">
        <f>INDEX(E$7:E$3000,6+($AE269-1)*29,1)</f>
        <v>0</v>
      </c>
      <c r="AD269" s="276" t="str">
        <f>INDEX(S$7:S$3000,6+($AE269-1)*29,1)</f>
        <v/>
      </c>
      <c r="AE269" s="171">
        <f t="shared" ref="AE269:AE331" si="42">AE268</f>
        <v>67</v>
      </c>
    </row>
    <row r="270" spans="1:31" ht="23.25" customHeight="1" x14ac:dyDescent="0.15">
      <c r="B270" s="881"/>
      <c r="C270" s="884"/>
      <c r="D270" s="884"/>
      <c r="E270" s="884"/>
      <c r="F270" s="296"/>
      <c r="G270" s="897"/>
      <c r="H270" s="898"/>
      <c r="I270" s="296"/>
      <c r="J270" s="297"/>
      <c r="K270" s="299"/>
      <c r="L270" s="284" t="s">
        <v>220</v>
      </c>
      <c r="M270" s="302"/>
      <c r="N270" s="285" t="s">
        <v>225</v>
      </c>
      <c r="O270" s="299"/>
      <c r="P270" s="284" t="s">
        <v>220</v>
      </c>
      <c r="Q270" s="302"/>
      <c r="R270" s="285" t="s">
        <v>225</v>
      </c>
      <c r="S270" s="891"/>
      <c r="T270" s="892"/>
      <c r="U270" s="893"/>
      <c r="Z270" s="274">
        <f t="shared" si="39"/>
        <v>0</v>
      </c>
      <c r="AA270" s="275">
        <f>INDEX(C$7:C$3000,11+($AE270-1)*29,1)</f>
        <v>0</v>
      </c>
      <c r="AB270" s="275">
        <f>INDEX(D$7:D$3000,11+($AE270-1)*29,1)</f>
        <v>0</v>
      </c>
      <c r="AC270" s="275">
        <f>INDEX(E$7:E$3000,11+($AE270-1)*29,1)</f>
        <v>0</v>
      </c>
      <c r="AD270" s="276" t="str">
        <f>INDEX(S$7:S$3000,11+($AE270-1)*29,1)</f>
        <v/>
      </c>
      <c r="AE270" s="171">
        <f t="shared" si="42"/>
        <v>67</v>
      </c>
    </row>
    <row r="271" spans="1:31" ht="24" customHeight="1" thickBot="1" x14ac:dyDescent="0.2">
      <c r="B271" s="881"/>
      <c r="C271" s="884"/>
      <c r="D271" s="884"/>
      <c r="E271" s="884"/>
      <c r="F271" s="296"/>
      <c r="G271" s="897"/>
      <c r="H271" s="898"/>
      <c r="I271" s="296"/>
      <c r="J271" s="297"/>
      <c r="K271" s="299"/>
      <c r="L271" s="284" t="s">
        <v>220</v>
      </c>
      <c r="M271" s="302"/>
      <c r="N271" s="285" t="s">
        <v>225</v>
      </c>
      <c r="O271" s="299"/>
      <c r="P271" s="284" t="s">
        <v>220</v>
      </c>
      <c r="Q271" s="302"/>
      <c r="R271" s="285" t="s">
        <v>225</v>
      </c>
      <c r="S271" s="891"/>
      <c r="T271" s="892"/>
      <c r="U271" s="893"/>
      <c r="Z271" s="281">
        <f t="shared" si="39"/>
        <v>0</v>
      </c>
      <c r="AA271" s="282">
        <f>INDEX(C$7:C$3000,16+($AE271-1)*29,1)</f>
        <v>0</v>
      </c>
      <c r="AB271" s="282">
        <f>INDEX(D$7:D$3000,16+($AE271-1)*29,1)</f>
        <v>0</v>
      </c>
      <c r="AC271" s="282">
        <f>INDEX(E$7:E$3000,16+($AE271-1)*29,1)</f>
        <v>0</v>
      </c>
      <c r="AD271" s="283" t="str">
        <f>INDEX(S$7:S$3000,16+($AE271-1)*29,1)</f>
        <v/>
      </c>
      <c r="AE271" s="171">
        <f t="shared" si="42"/>
        <v>67</v>
      </c>
    </row>
    <row r="272" spans="1:31" ht="24" customHeight="1" thickBot="1" x14ac:dyDescent="0.2">
      <c r="B272" s="882"/>
      <c r="C272" s="885"/>
      <c r="D272" s="885"/>
      <c r="E272" s="885"/>
      <c r="F272" s="286" t="s">
        <v>232</v>
      </c>
      <c r="G272" s="5"/>
      <c r="H272" s="899" t="s">
        <v>239</v>
      </c>
      <c r="I272" s="900"/>
      <c r="J272" s="300"/>
      <c r="K272" s="901"/>
      <c r="L272" s="902"/>
      <c r="M272" s="902"/>
      <c r="N272" s="902"/>
      <c r="O272" s="902"/>
      <c r="P272" s="902"/>
      <c r="Q272" s="902"/>
      <c r="R272" s="903"/>
      <c r="S272" s="894"/>
      <c r="T272" s="895"/>
      <c r="U272" s="896"/>
      <c r="Z272" s="270">
        <f t="shared" si="39"/>
        <v>0</v>
      </c>
      <c r="AA272" s="271">
        <f>INDEX(C$7:C$3000,1+($AE272-1)*29,1)</f>
        <v>0</v>
      </c>
      <c r="AB272" s="271">
        <f>INDEX(D$7:D$3000,1+($AE272-1)*29,1)</f>
        <v>0</v>
      </c>
      <c r="AC272" s="271">
        <f>INDEX(E$7:E$3000,1+($AE272-1)*29,1)</f>
        <v>0</v>
      </c>
      <c r="AD272" s="272" t="str">
        <f>INDEX(S$7:S$3000,1+($AE272-1)*29,1)</f>
        <v/>
      </c>
      <c r="AE272" s="171">
        <v>68</v>
      </c>
    </row>
    <row r="273" spans="2:31" ht="24" customHeight="1" x14ac:dyDescent="0.15">
      <c r="B273" s="880">
        <v>2</v>
      </c>
      <c r="C273" s="883"/>
      <c r="D273" s="883"/>
      <c r="E273" s="883"/>
      <c r="F273" s="294"/>
      <c r="G273" s="886"/>
      <c r="H273" s="887"/>
      <c r="I273" s="294"/>
      <c r="J273" s="295"/>
      <c r="K273" s="298"/>
      <c r="L273" s="279" t="s">
        <v>220</v>
      </c>
      <c r="M273" s="301"/>
      <c r="N273" s="280" t="s">
        <v>225</v>
      </c>
      <c r="O273" s="298"/>
      <c r="P273" s="279" t="s">
        <v>220</v>
      </c>
      <c r="Q273" s="301"/>
      <c r="R273" s="280" t="s">
        <v>225</v>
      </c>
      <c r="S273" s="888" t="str">
        <f t="shared" ref="S273" si="43">IF(COUNT(J273:J277)=0,"",SUM(J273:J277))</f>
        <v/>
      </c>
      <c r="T273" s="889"/>
      <c r="U273" s="890"/>
      <c r="Z273" s="274">
        <f t="shared" si="39"/>
        <v>0</v>
      </c>
      <c r="AA273" s="275">
        <f>INDEX(C$7:C$3000,6+($AE273-1)*29,1)</f>
        <v>0</v>
      </c>
      <c r="AB273" s="275">
        <f>INDEX(D$7:D$3000,6+($AE273-1)*29,1)</f>
        <v>0</v>
      </c>
      <c r="AC273" s="275">
        <f>INDEX(E$7:E$3000,6+($AE273-1)*29,1)</f>
        <v>0</v>
      </c>
      <c r="AD273" s="276" t="str">
        <f>INDEX(S$7:S$3000,6+($AE273-1)*29,1)</f>
        <v/>
      </c>
      <c r="AE273" s="171">
        <f t="shared" si="42"/>
        <v>68</v>
      </c>
    </row>
    <row r="274" spans="2:31" ht="24" customHeight="1" x14ac:dyDescent="0.15">
      <c r="B274" s="881"/>
      <c r="C274" s="884"/>
      <c r="D274" s="884"/>
      <c r="E274" s="884"/>
      <c r="F274" s="296"/>
      <c r="G274" s="897"/>
      <c r="H274" s="898"/>
      <c r="I274" s="296"/>
      <c r="J274" s="297"/>
      <c r="K274" s="299"/>
      <c r="L274" s="284" t="s">
        <v>220</v>
      </c>
      <c r="M274" s="302"/>
      <c r="N274" s="285" t="s">
        <v>225</v>
      </c>
      <c r="O274" s="299"/>
      <c r="P274" s="284" t="s">
        <v>220</v>
      </c>
      <c r="Q274" s="302"/>
      <c r="R274" s="285" t="s">
        <v>225</v>
      </c>
      <c r="S274" s="891"/>
      <c r="T274" s="892"/>
      <c r="U274" s="893"/>
      <c r="Z274" s="274">
        <f t="shared" si="39"/>
        <v>0</v>
      </c>
      <c r="AA274" s="275">
        <f>INDEX(C$7:C$3000,11+($AE274-1)*29,1)</f>
        <v>0</v>
      </c>
      <c r="AB274" s="275">
        <f>INDEX(D$7:D$3000,11+($AE274-1)*29,1)</f>
        <v>0</v>
      </c>
      <c r="AC274" s="275">
        <f>INDEX(E$7:E$3000,11+($AE274-1)*29,1)</f>
        <v>0</v>
      </c>
      <c r="AD274" s="276" t="str">
        <f>INDEX(S$7:S$3000,11+($AE274-1)*29,1)</f>
        <v/>
      </c>
      <c r="AE274" s="171">
        <f t="shared" si="42"/>
        <v>68</v>
      </c>
    </row>
    <row r="275" spans="2:31" ht="24" customHeight="1" thickBot="1" x14ac:dyDescent="0.2">
      <c r="B275" s="881"/>
      <c r="C275" s="884"/>
      <c r="D275" s="884"/>
      <c r="E275" s="884"/>
      <c r="F275" s="296"/>
      <c r="G275" s="897"/>
      <c r="H275" s="898"/>
      <c r="I275" s="296"/>
      <c r="J275" s="297"/>
      <c r="K275" s="299"/>
      <c r="L275" s="284" t="s">
        <v>220</v>
      </c>
      <c r="M275" s="302"/>
      <c r="N275" s="285" t="s">
        <v>225</v>
      </c>
      <c r="O275" s="299"/>
      <c r="P275" s="284" t="s">
        <v>220</v>
      </c>
      <c r="Q275" s="302"/>
      <c r="R275" s="285" t="s">
        <v>225</v>
      </c>
      <c r="S275" s="891"/>
      <c r="T275" s="892"/>
      <c r="U275" s="893"/>
      <c r="Z275" s="281">
        <f t="shared" si="39"/>
        <v>0</v>
      </c>
      <c r="AA275" s="282">
        <f>INDEX(C$7:C$3000,16+($AE275-1)*29,1)</f>
        <v>0</v>
      </c>
      <c r="AB275" s="282">
        <f>INDEX(D$7:D$3000,16+($AE275-1)*29,1)</f>
        <v>0</v>
      </c>
      <c r="AC275" s="282">
        <f>INDEX(E$7:E$3000,16+($AE275-1)*29,1)</f>
        <v>0</v>
      </c>
      <c r="AD275" s="283" t="str">
        <f>INDEX(S$7:S$3000,16+($AE275-1)*29,1)</f>
        <v/>
      </c>
      <c r="AE275" s="171">
        <f t="shared" si="42"/>
        <v>68</v>
      </c>
    </row>
    <row r="276" spans="2:31" ht="24" customHeight="1" x14ac:dyDescent="0.15">
      <c r="B276" s="881"/>
      <c r="C276" s="884"/>
      <c r="D276" s="884"/>
      <c r="E276" s="884"/>
      <c r="F276" s="296"/>
      <c r="G276" s="897"/>
      <c r="H276" s="898"/>
      <c r="I276" s="296"/>
      <c r="J276" s="297"/>
      <c r="K276" s="299"/>
      <c r="L276" s="284" t="s">
        <v>220</v>
      </c>
      <c r="M276" s="302"/>
      <c r="N276" s="285" t="s">
        <v>225</v>
      </c>
      <c r="O276" s="299"/>
      <c r="P276" s="284" t="s">
        <v>220</v>
      </c>
      <c r="Q276" s="302"/>
      <c r="R276" s="285" t="s">
        <v>225</v>
      </c>
      <c r="S276" s="891"/>
      <c r="T276" s="892"/>
      <c r="U276" s="893"/>
      <c r="Z276" s="270">
        <f t="shared" si="39"/>
        <v>0</v>
      </c>
      <c r="AA276" s="271">
        <f>INDEX(C$7:C$3000,1+($AE276-1)*29,1)</f>
        <v>0</v>
      </c>
      <c r="AB276" s="271">
        <f>INDEX(D$7:D$3000,1+($AE276-1)*29,1)</f>
        <v>0</v>
      </c>
      <c r="AC276" s="271">
        <f>INDEX(E$7:E$3000,1+($AE276-1)*29,1)</f>
        <v>0</v>
      </c>
      <c r="AD276" s="272" t="str">
        <f>INDEX(S$7:S$3000,1+($AE276-1)*29,1)</f>
        <v/>
      </c>
      <c r="AE276" s="171">
        <v>69</v>
      </c>
    </row>
    <row r="277" spans="2:31" ht="24" customHeight="1" thickBot="1" x14ac:dyDescent="0.2">
      <c r="B277" s="882"/>
      <c r="C277" s="885"/>
      <c r="D277" s="885"/>
      <c r="E277" s="885"/>
      <c r="F277" s="286" t="s">
        <v>232</v>
      </c>
      <c r="G277" s="5"/>
      <c r="H277" s="899" t="s">
        <v>239</v>
      </c>
      <c r="I277" s="900"/>
      <c r="J277" s="300"/>
      <c r="K277" s="901"/>
      <c r="L277" s="902"/>
      <c r="M277" s="902"/>
      <c r="N277" s="902"/>
      <c r="O277" s="902"/>
      <c r="P277" s="902"/>
      <c r="Q277" s="902"/>
      <c r="R277" s="903"/>
      <c r="S277" s="894"/>
      <c r="T277" s="895"/>
      <c r="U277" s="896"/>
      <c r="Z277" s="274">
        <f t="shared" si="39"/>
        <v>0</v>
      </c>
      <c r="AA277" s="275">
        <f>INDEX(C$7:C$3000,6+($AE277-1)*29,1)</f>
        <v>0</v>
      </c>
      <c r="AB277" s="275">
        <f>INDEX(D$7:D$3000,6+($AE277-1)*29,1)</f>
        <v>0</v>
      </c>
      <c r="AC277" s="275">
        <f>INDEX(E$7:E$3000,6+($AE277-1)*29,1)</f>
        <v>0</v>
      </c>
      <c r="AD277" s="276" t="str">
        <f>INDEX(S$7:S$3000,6+($AE277-1)*29,1)</f>
        <v/>
      </c>
      <c r="AE277" s="171">
        <f t="shared" si="42"/>
        <v>69</v>
      </c>
    </row>
    <row r="278" spans="2:31" ht="24" customHeight="1" x14ac:dyDescent="0.15">
      <c r="B278" s="880">
        <v>3</v>
      </c>
      <c r="C278" s="883"/>
      <c r="D278" s="883"/>
      <c r="E278" s="883"/>
      <c r="F278" s="294"/>
      <c r="G278" s="886"/>
      <c r="H278" s="887"/>
      <c r="I278" s="294"/>
      <c r="J278" s="295"/>
      <c r="K278" s="298"/>
      <c r="L278" s="279" t="s">
        <v>220</v>
      </c>
      <c r="M278" s="301"/>
      <c r="N278" s="280" t="s">
        <v>225</v>
      </c>
      <c r="O278" s="298"/>
      <c r="P278" s="279" t="s">
        <v>220</v>
      </c>
      <c r="Q278" s="301"/>
      <c r="R278" s="280" t="s">
        <v>225</v>
      </c>
      <c r="S278" s="888" t="str">
        <f t="shared" ref="S278" si="44">IF(COUNT(J278:J282)=0,"",SUM(J278:J282))</f>
        <v/>
      </c>
      <c r="T278" s="889"/>
      <c r="U278" s="890"/>
      <c r="Z278" s="274">
        <f t="shared" si="39"/>
        <v>0</v>
      </c>
      <c r="AA278" s="275">
        <f>INDEX(C$7:C$3000,11+($AE278-1)*29,1)</f>
        <v>0</v>
      </c>
      <c r="AB278" s="275">
        <f>INDEX(D$7:D$3000,11+($AE278-1)*29,1)</f>
        <v>0</v>
      </c>
      <c r="AC278" s="275">
        <f>INDEX(E$7:E$3000,11+($AE278-1)*29,1)</f>
        <v>0</v>
      </c>
      <c r="AD278" s="276" t="str">
        <f>INDEX(S$7:S$3000,11+($AE278-1)*29,1)</f>
        <v/>
      </c>
      <c r="AE278" s="171">
        <f t="shared" si="42"/>
        <v>69</v>
      </c>
    </row>
    <row r="279" spans="2:31" ht="24" customHeight="1" thickBot="1" x14ac:dyDescent="0.2">
      <c r="B279" s="881"/>
      <c r="C279" s="884"/>
      <c r="D279" s="884"/>
      <c r="E279" s="884"/>
      <c r="F279" s="296"/>
      <c r="G279" s="897"/>
      <c r="H279" s="898"/>
      <c r="I279" s="296"/>
      <c r="J279" s="297"/>
      <c r="K279" s="299"/>
      <c r="L279" s="284" t="s">
        <v>220</v>
      </c>
      <c r="M279" s="302"/>
      <c r="N279" s="285" t="s">
        <v>225</v>
      </c>
      <c r="O279" s="299"/>
      <c r="P279" s="284" t="s">
        <v>220</v>
      </c>
      <c r="Q279" s="302"/>
      <c r="R279" s="285" t="s">
        <v>225</v>
      </c>
      <c r="S279" s="891"/>
      <c r="T279" s="892"/>
      <c r="U279" s="893"/>
      <c r="Z279" s="281">
        <f t="shared" si="39"/>
        <v>0</v>
      </c>
      <c r="AA279" s="282">
        <f>INDEX(C$7:C$3000,16+($AE279-1)*29,1)</f>
        <v>0</v>
      </c>
      <c r="AB279" s="282">
        <f>INDEX(D$7:D$3000,16+($AE279-1)*29,1)</f>
        <v>0</v>
      </c>
      <c r="AC279" s="282">
        <f>INDEX(E$7:E$3000,16+($AE279-1)*29,1)</f>
        <v>0</v>
      </c>
      <c r="AD279" s="283" t="str">
        <f>INDEX(S$7:S$3000,16+($AE279-1)*29,1)</f>
        <v/>
      </c>
      <c r="AE279" s="171">
        <f t="shared" si="42"/>
        <v>69</v>
      </c>
    </row>
    <row r="280" spans="2:31" ht="24" customHeight="1" x14ac:dyDescent="0.15">
      <c r="B280" s="881"/>
      <c r="C280" s="884"/>
      <c r="D280" s="884"/>
      <c r="E280" s="884"/>
      <c r="F280" s="296"/>
      <c r="G280" s="897"/>
      <c r="H280" s="898"/>
      <c r="I280" s="296"/>
      <c r="J280" s="297"/>
      <c r="K280" s="299"/>
      <c r="L280" s="284" t="s">
        <v>220</v>
      </c>
      <c r="M280" s="302"/>
      <c r="N280" s="285" t="s">
        <v>225</v>
      </c>
      <c r="O280" s="299"/>
      <c r="P280" s="284" t="s">
        <v>220</v>
      </c>
      <c r="Q280" s="302"/>
      <c r="R280" s="285" t="s">
        <v>225</v>
      </c>
      <c r="S280" s="891"/>
      <c r="T280" s="892"/>
      <c r="U280" s="893"/>
      <c r="Z280" s="270">
        <f t="shared" si="39"/>
        <v>0</v>
      </c>
      <c r="AA280" s="271">
        <f>INDEX(C$7:C$3000,1+($AE280-1)*29,1)</f>
        <v>0</v>
      </c>
      <c r="AB280" s="271">
        <f>INDEX(D$7:D$3000,1+($AE280-1)*29,1)</f>
        <v>0</v>
      </c>
      <c r="AC280" s="271">
        <f>INDEX(E$7:E$3000,1+($AE280-1)*29,1)</f>
        <v>0</v>
      </c>
      <c r="AD280" s="272" t="str">
        <f>INDEX(S$7:S$3000,1+($AE280-1)*29,1)</f>
        <v/>
      </c>
      <c r="AE280" s="171">
        <v>70</v>
      </c>
    </row>
    <row r="281" spans="2:31" ht="24" customHeight="1" x14ac:dyDescent="0.15">
      <c r="B281" s="881"/>
      <c r="C281" s="884"/>
      <c r="D281" s="884"/>
      <c r="E281" s="884"/>
      <c r="F281" s="296"/>
      <c r="G281" s="897"/>
      <c r="H281" s="898"/>
      <c r="I281" s="296"/>
      <c r="J281" s="297"/>
      <c r="K281" s="299"/>
      <c r="L281" s="284" t="s">
        <v>220</v>
      </c>
      <c r="M281" s="302"/>
      <c r="N281" s="285" t="s">
        <v>225</v>
      </c>
      <c r="O281" s="299"/>
      <c r="P281" s="284" t="s">
        <v>220</v>
      </c>
      <c r="Q281" s="302"/>
      <c r="R281" s="285" t="s">
        <v>225</v>
      </c>
      <c r="S281" s="891"/>
      <c r="T281" s="892"/>
      <c r="U281" s="893"/>
      <c r="Z281" s="274">
        <f t="shared" si="39"/>
        <v>0</v>
      </c>
      <c r="AA281" s="275">
        <f>INDEX(C$7:C$3000,6+($AE281-1)*29,1)</f>
        <v>0</v>
      </c>
      <c r="AB281" s="275">
        <f>INDEX(D$7:D$3000,6+($AE281-1)*29,1)</f>
        <v>0</v>
      </c>
      <c r="AC281" s="275">
        <f>INDEX(E$7:E$3000,6+($AE281-1)*29,1)</f>
        <v>0</v>
      </c>
      <c r="AD281" s="276" t="str">
        <f>INDEX(S$7:S$3000,6+($AE281-1)*29,1)</f>
        <v/>
      </c>
      <c r="AE281" s="171">
        <f t="shared" si="42"/>
        <v>70</v>
      </c>
    </row>
    <row r="282" spans="2:31" ht="24" customHeight="1" thickBot="1" x14ac:dyDescent="0.2">
      <c r="B282" s="882"/>
      <c r="C282" s="885"/>
      <c r="D282" s="885"/>
      <c r="E282" s="885"/>
      <c r="F282" s="286" t="s">
        <v>232</v>
      </c>
      <c r="G282" s="5"/>
      <c r="H282" s="899" t="s">
        <v>239</v>
      </c>
      <c r="I282" s="900"/>
      <c r="J282" s="300"/>
      <c r="K282" s="901"/>
      <c r="L282" s="902"/>
      <c r="M282" s="902"/>
      <c r="N282" s="902"/>
      <c r="O282" s="902"/>
      <c r="P282" s="902"/>
      <c r="Q282" s="902"/>
      <c r="R282" s="903"/>
      <c r="S282" s="894"/>
      <c r="T282" s="895"/>
      <c r="U282" s="896"/>
      <c r="Z282" s="274">
        <f t="shared" si="39"/>
        <v>0</v>
      </c>
      <c r="AA282" s="275">
        <f>INDEX(C$7:C$3000,11+($AE282-1)*29,1)</f>
        <v>0</v>
      </c>
      <c r="AB282" s="275">
        <f>INDEX(D$7:D$3000,11+($AE282-1)*29,1)</f>
        <v>0</v>
      </c>
      <c r="AC282" s="275">
        <f>INDEX(E$7:E$3000,11+($AE282-1)*29,1)</f>
        <v>0</v>
      </c>
      <c r="AD282" s="276" t="str">
        <f>INDEX(S$7:S$3000,11+($AE282-1)*29,1)</f>
        <v/>
      </c>
      <c r="AE282" s="171">
        <f t="shared" si="42"/>
        <v>70</v>
      </c>
    </row>
    <row r="283" spans="2:31" ht="24" customHeight="1" thickBot="1" x14ac:dyDescent="0.2">
      <c r="B283" s="880">
        <v>4</v>
      </c>
      <c r="C283" s="883"/>
      <c r="D283" s="883"/>
      <c r="E283" s="883"/>
      <c r="F283" s="294"/>
      <c r="G283" s="886"/>
      <c r="H283" s="887"/>
      <c r="I283" s="294"/>
      <c r="J283" s="295"/>
      <c r="K283" s="298"/>
      <c r="L283" s="279" t="s">
        <v>220</v>
      </c>
      <c r="M283" s="301"/>
      <c r="N283" s="280" t="s">
        <v>225</v>
      </c>
      <c r="O283" s="298"/>
      <c r="P283" s="279" t="s">
        <v>220</v>
      </c>
      <c r="Q283" s="301"/>
      <c r="R283" s="280" t="s">
        <v>225</v>
      </c>
      <c r="S283" s="888" t="str">
        <f t="shared" ref="S283" si="45">IF(COUNT(J283:J287)=0,"",SUM(J283:J287))</f>
        <v/>
      </c>
      <c r="T283" s="889"/>
      <c r="U283" s="890"/>
      <c r="Z283" s="281">
        <f t="shared" si="39"/>
        <v>0</v>
      </c>
      <c r="AA283" s="282">
        <f>INDEX(C$7:C$3000,16+($AE283-1)*29,1)</f>
        <v>0</v>
      </c>
      <c r="AB283" s="282">
        <f>INDEX(D$7:D$3000,16+($AE283-1)*29,1)</f>
        <v>0</v>
      </c>
      <c r="AC283" s="282">
        <f>INDEX(E$7:E$3000,16+($AE283-1)*29,1)</f>
        <v>0</v>
      </c>
      <c r="AD283" s="283" t="str">
        <f>INDEX(S$7:S$3000,16+($AE283-1)*29,1)</f>
        <v/>
      </c>
      <c r="AE283" s="171">
        <f t="shared" si="42"/>
        <v>70</v>
      </c>
    </row>
    <row r="284" spans="2:31" ht="24" customHeight="1" x14ac:dyDescent="0.15">
      <c r="B284" s="881"/>
      <c r="C284" s="884"/>
      <c r="D284" s="884"/>
      <c r="E284" s="884"/>
      <c r="F284" s="296"/>
      <c r="G284" s="897"/>
      <c r="H284" s="898"/>
      <c r="I284" s="296"/>
      <c r="J284" s="297"/>
      <c r="K284" s="299"/>
      <c r="L284" s="284" t="s">
        <v>220</v>
      </c>
      <c r="M284" s="302"/>
      <c r="N284" s="285" t="s">
        <v>225</v>
      </c>
      <c r="O284" s="299"/>
      <c r="P284" s="284" t="s">
        <v>220</v>
      </c>
      <c r="Q284" s="302"/>
      <c r="R284" s="285" t="s">
        <v>225</v>
      </c>
      <c r="S284" s="891"/>
      <c r="T284" s="892"/>
      <c r="U284" s="893"/>
      <c r="Z284" s="270">
        <f t="shared" si="39"/>
        <v>0</v>
      </c>
      <c r="AA284" s="271">
        <f>INDEX(C$7:C$3000,1+($AE284-1)*29,1)</f>
        <v>0</v>
      </c>
      <c r="AB284" s="271">
        <f>INDEX(D$7:D$3000,1+($AE284-1)*29,1)</f>
        <v>0</v>
      </c>
      <c r="AC284" s="271">
        <f>INDEX(E$7:E$3000,1+($AE284-1)*29,1)</f>
        <v>0</v>
      </c>
      <c r="AD284" s="272" t="str">
        <f>INDEX(S$7:S$3000,1+($AE284-1)*29,1)</f>
        <v/>
      </c>
      <c r="AE284" s="171">
        <v>71</v>
      </c>
    </row>
    <row r="285" spans="2:31" ht="24" customHeight="1" x14ac:dyDescent="0.15">
      <c r="B285" s="881"/>
      <c r="C285" s="884"/>
      <c r="D285" s="884"/>
      <c r="E285" s="884"/>
      <c r="F285" s="296"/>
      <c r="G285" s="897"/>
      <c r="H285" s="898"/>
      <c r="I285" s="296"/>
      <c r="J285" s="297"/>
      <c r="K285" s="299"/>
      <c r="L285" s="284" t="s">
        <v>220</v>
      </c>
      <c r="M285" s="302"/>
      <c r="N285" s="285" t="s">
        <v>225</v>
      </c>
      <c r="O285" s="299"/>
      <c r="P285" s="284" t="s">
        <v>220</v>
      </c>
      <c r="Q285" s="302"/>
      <c r="R285" s="285" t="s">
        <v>225</v>
      </c>
      <c r="S285" s="891"/>
      <c r="T285" s="892"/>
      <c r="U285" s="893"/>
      <c r="Z285" s="274">
        <f t="shared" si="39"/>
        <v>0</v>
      </c>
      <c r="AA285" s="275">
        <f>INDEX(C$7:C$3000,6+($AE285-1)*29,1)</f>
        <v>0</v>
      </c>
      <c r="AB285" s="275">
        <f>INDEX(D$7:D$3000,6+($AE285-1)*29,1)</f>
        <v>0</v>
      </c>
      <c r="AC285" s="275">
        <f>INDEX(E$7:E$3000,6+($AE285-1)*29,1)</f>
        <v>0</v>
      </c>
      <c r="AD285" s="276" t="str">
        <f>INDEX(S$7:S$3000,6+($AE285-1)*29,1)</f>
        <v/>
      </c>
      <c r="AE285" s="171">
        <f t="shared" si="42"/>
        <v>71</v>
      </c>
    </row>
    <row r="286" spans="2:31" ht="24" customHeight="1" x14ac:dyDescent="0.15">
      <c r="B286" s="881"/>
      <c r="C286" s="884"/>
      <c r="D286" s="884"/>
      <c r="E286" s="884"/>
      <c r="F286" s="296"/>
      <c r="G286" s="897"/>
      <c r="H286" s="898"/>
      <c r="I286" s="296"/>
      <c r="J286" s="297"/>
      <c r="K286" s="299"/>
      <c r="L286" s="284" t="s">
        <v>220</v>
      </c>
      <c r="M286" s="302"/>
      <c r="N286" s="285" t="s">
        <v>225</v>
      </c>
      <c r="O286" s="299"/>
      <c r="P286" s="284" t="s">
        <v>220</v>
      </c>
      <c r="Q286" s="302"/>
      <c r="R286" s="285" t="s">
        <v>225</v>
      </c>
      <c r="S286" s="891"/>
      <c r="T286" s="892"/>
      <c r="U286" s="893"/>
      <c r="Z286" s="274">
        <f t="shared" si="39"/>
        <v>0</v>
      </c>
      <c r="AA286" s="275">
        <f>INDEX(C$7:C$3000,11+($AE286-1)*29,1)</f>
        <v>0</v>
      </c>
      <c r="AB286" s="275">
        <f>INDEX(D$7:D$3000,11+($AE286-1)*29,1)</f>
        <v>0</v>
      </c>
      <c r="AC286" s="275">
        <f>INDEX(E$7:E$3000,11+($AE286-1)*29,1)</f>
        <v>0</v>
      </c>
      <c r="AD286" s="276" t="str">
        <f>INDEX(S$7:S$3000,11+($AE286-1)*29,1)</f>
        <v/>
      </c>
      <c r="AE286" s="171">
        <f t="shared" si="42"/>
        <v>71</v>
      </c>
    </row>
    <row r="287" spans="2:31" ht="24" customHeight="1" thickBot="1" x14ac:dyDescent="0.2">
      <c r="B287" s="882"/>
      <c r="C287" s="885"/>
      <c r="D287" s="885"/>
      <c r="E287" s="885"/>
      <c r="F287" s="286" t="s">
        <v>232</v>
      </c>
      <c r="G287" s="5"/>
      <c r="H287" s="899" t="s">
        <v>239</v>
      </c>
      <c r="I287" s="900"/>
      <c r="J287" s="300"/>
      <c r="K287" s="901"/>
      <c r="L287" s="902"/>
      <c r="M287" s="902"/>
      <c r="N287" s="902"/>
      <c r="O287" s="902"/>
      <c r="P287" s="902"/>
      <c r="Q287" s="902"/>
      <c r="R287" s="903"/>
      <c r="S287" s="894"/>
      <c r="T287" s="895"/>
      <c r="U287" s="896"/>
      <c r="Z287" s="281">
        <f t="shared" si="39"/>
        <v>0</v>
      </c>
      <c r="AA287" s="282">
        <f>INDEX(C$7:C$3000,16+($AE287-1)*29,1)</f>
        <v>0</v>
      </c>
      <c r="AB287" s="282">
        <f>INDEX(D$7:D$3000,16+($AE287-1)*29,1)</f>
        <v>0</v>
      </c>
      <c r="AC287" s="282">
        <f>INDEX(E$7:E$3000,16+($AE287-1)*29,1)</f>
        <v>0</v>
      </c>
      <c r="AD287" s="283" t="str">
        <f>INDEX(S$7:S$3000,16+($AE287-1)*29,1)</f>
        <v/>
      </c>
      <c r="AE287" s="171">
        <f t="shared" si="42"/>
        <v>71</v>
      </c>
    </row>
    <row r="288" spans="2:31" ht="19.5" customHeight="1" thickBot="1" x14ac:dyDescent="0.2">
      <c r="B288" s="287" t="s">
        <v>112</v>
      </c>
      <c r="C288" s="172"/>
      <c r="D288" s="288"/>
      <c r="E288" s="288"/>
      <c r="F288" s="289"/>
      <c r="G288" s="288"/>
      <c r="H288" s="288"/>
      <c r="O288" s="917" t="s">
        <v>496</v>
      </c>
      <c r="P288" s="918"/>
      <c r="Q288" s="918"/>
      <c r="R288" s="918"/>
      <c r="S288" s="919" t="str">
        <f>IF(COUNT(S268:U287)=0,"",SUMIFS(S268:S287,E268:E287,"&lt;&gt;"&amp;""))</f>
        <v/>
      </c>
      <c r="T288" s="920"/>
      <c r="U288" s="921"/>
      <c r="Z288" s="270">
        <f t="shared" si="39"/>
        <v>0</v>
      </c>
      <c r="AA288" s="271">
        <f>INDEX(C$7:C$3000,1+($AE288-1)*29,1)</f>
        <v>0</v>
      </c>
      <c r="AB288" s="271">
        <f>INDEX(D$7:D$3000,1+($AE288-1)*29,1)</f>
        <v>0</v>
      </c>
      <c r="AC288" s="271">
        <f>INDEX(E$7:E$3000,1+($AE288-1)*29,1)</f>
        <v>0</v>
      </c>
      <c r="AD288" s="272" t="str">
        <f>INDEX(S$7:S$3000,1+($AE288-1)*29,1)</f>
        <v/>
      </c>
      <c r="AE288" s="171">
        <v>72</v>
      </c>
    </row>
    <row r="289" spans="1:31" ht="19.5" customHeight="1" thickBot="1" x14ac:dyDescent="0.2">
      <c r="B289" s="486" t="s">
        <v>242</v>
      </c>
      <c r="C289" s="172"/>
      <c r="D289" s="171"/>
      <c r="E289" s="290"/>
      <c r="F289" s="485"/>
      <c r="G289" s="485"/>
      <c r="H289" s="485"/>
      <c r="O289" s="922" t="s">
        <v>497</v>
      </c>
      <c r="P289" s="923"/>
      <c r="Q289" s="923"/>
      <c r="R289" s="924"/>
      <c r="S289" s="919" t="str">
        <f>IF(COUNT(S268:U287)=0,"",SUMIF(E268:E287,"元請",S268:U287))</f>
        <v/>
      </c>
      <c r="T289" s="920"/>
      <c r="U289" s="921"/>
      <c r="Z289" s="274">
        <f t="shared" si="39"/>
        <v>0</v>
      </c>
      <c r="AA289" s="275">
        <f>INDEX(C$7:C$3000,6+($AE289-1)*29,1)</f>
        <v>0</v>
      </c>
      <c r="AB289" s="275">
        <f>INDEX(D$7:D$3000,6+($AE289-1)*29,1)</f>
        <v>0</v>
      </c>
      <c r="AC289" s="275">
        <f>INDEX(E$7:E$3000,6+($AE289-1)*29,1)</f>
        <v>0</v>
      </c>
      <c r="AD289" s="276" t="str">
        <f>INDEX(S$7:S$3000,6+($AE289-1)*29,1)</f>
        <v/>
      </c>
      <c r="AE289" s="171">
        <f t="shared" si="42"/>
        <v>72</v>
      </c>
    </row>
    <row r="290" spans="1:31" ht="19.5" customHeight="1" x14ac:dyDescent="0.15">
      <c r="B290" s="287" t="s">
        <v>240</v>
      </c>
      <c r="C290" s="172"/>
      <c r="D290" s="171"/>
      <c r="E290" s="172"/>
      <c r="F290" s="172"/>
      <c r="G290" s="485"/>
      <c r="H290" s="485"/>
      <c r="Z290" s="274">
        <f t="shared" si="39"/>
        <v>0</v>
      </c>
      <c r="AA290" s="275">
        <f>INDEX(C$7:C$3000,11+($AE290-1)*29,1)</f>
        <v>0</v>
      </c>
      <c r="AB290" s="275">
        <f>INDEX(D$7:D$3000,11+($AE290-1)*29,1)</f>
        <v>0</v>
      </c>
      <c r="AC290" s="275">
        <f>INDEX(E$7:E$3000,11+($AE290-1)*29,1)</f>
        <v>0</v>
      </c>
      <c r="AD290" s="276" t="str">
        <f>INDEX(S$7:S$3000,11+($AE290-1)*29,1)</f>
        <v/>
      </c>
      <c r="AE290" s="171">
        <f t="shared" si="42"/>
        <v>72</v>
      </c>
    </row>
    <row r="291" spans="1:31" ht="19.5" customHeight="1" thickBot="1" x14ac:dyDescent="0.2">
      <c r="B291" s="485"/>
      <c r="C291" s="172"/>
      <c r="D291" s="171"/>
      <c r="E291" s="290"/>
      <c r="F291" s="485"/>
      <c r="G291" s="485"/>
      <c r="H291" s="485"/>
      <c r="Z291" s="281">
        <f t="shared" si="39"/>
        <v>0</v>
      </c>
      <c r="AA291" s="282">
        <f>INDEX(C$7:C$3000,16+($AE291-1)*29,1)</f>
        <v>0</v>
      </c>
      <c r="AB291" s="282">
        <f>INDEX(D$7:D$3000,16+($AE291-1)*29,1)</f>
        <v>0</v>
      </c>
      <c r="AC291" s="282">
        <f>INDEX(E$7:E$3000,16+($AE291-1)*29,1)</f>
        <v>0</v>
      </c>
      <c r="AD291" s="283" t="str">
        <f>INDEX(S$7:S$3000,16+($AE291-1)*29,1)</f>
        <v/>
      </c>
      <c r="AE291" s="171">
        <f t="shared" si="42"/>
        <v>72</v>
      </c>
    </row>
    <row r="292" spans="1:31" s="172" customFormat="1" ht="20.25" customHeight="1" x14ac:dyDescent="0.15">
      <c r="A292" s="171"/>
      <c r="B292" s="171"/>
      <c r="C292" s="172" t="s">
        <v>104</v>
      </c>
      <c r="G292" s="262"/>
      <c r="H292" s="262"/>
      <c r="I292" s="171"/>
      <c r="J292" s="171"/>
      <c r="K292" s="171"/>
      <c r="L292" s="171"/>
      <c r="M292" s="171"/>
      <c r="N292" s="171"/>
      <c r="O292" s="171"/>
      <c r="P292" s="171"/>
      <c r="Q292" s="171"/>
      <c r="R292" s="171"/>
      <c r="S292" s="171"/>
      <c r="T292" s="196" t="s">
        <v>241</v>
      </c>
      <c r="U292" s="263" t="str">
        <f t="shared" ref="U292" si="46">IF(COUNT(S268:U287)=0,"",U263+1)</f>
        <v/>
      </c>
      <c r="W292" s="171"/>
      <c r="X292" s="171"/>
      <c r="Y292" s="171"/>
      <c r="Z292" s="270">
        <f t="shared" si="39"/>
        <v>0</v>
      </c>
      <c r="AA292" s="271">
        <f>INDEX(C$7:C$3000,1+($AE292-1)*29,1)</f>
        <v>0</v>
      </c>
      <c r="AB292" s="271">
        <f>INDEX(D$7:D$3000,1+($AE292-1)*29,1)</f>
        <v>0</v>
      </c>
      <c r="AC292" s="271">
        <f>INDEX(E$7:E$3000,1+($AE292-1)*29,1)</f>
        <v>0</v>
      </c>
      <c r="AD292" s="272" t="str">
        <f>INDEX(S$7:S$3000,1+($AE292-1)*29,1)</f>
        <v/>
      </c>
      <c r="AE292" s="171">
        <v>73</v>
      </c>
    </row>
    <row r="293" spans="1:31" s="172" customFormat="1" ht="27.75" x14ac:dyDescent="0.15">
      <c r="A293" s="171"/>
      <c r="B293" s="904" t="s">
        <v>105</v>
      </c>
      <c r="C293" s="904"/>
      <c r="D293" s="904"/>
      <c r="E293" s="904"/>
      <c r="F293" s="904"/>
      <c r="G293" s="904"/>
      <c r="H293" s="904"/>
      <c r="I293" s="904"/>
      <c r="J293" s="905" t="s">
        <v>243</v>
      </c>
      <c r="K293" s="905"/>
      <c r="L293" s="905"/>
      <c r="M293" s="905"/>
      <c r="N293" s="905"/>
      <c r="O293" s="905"/>
      <c r="P293" s="905"/>
      <c r="Q293" s="905"/>
      <c r="R293" s="905"/>
      <c r="S293" s="905"/>
      <c r="T293" s="905"/>
      <c r="U293" s="905"/>
      <c r="W293" s="171"/>
      <c r="X293" s="171"/>
      <c r="Y293" s="171"/>
      <c r="Z293" s="274">
        <f t="shared" si="39"/>
        <v>0</v>
      </c>
      <c r="AA293" s="275">
        <f>INDEX(C$7:C$3000,6+($AE293-1)*29,1)</f>
        <v>0</v>
      </c>
      <c r="AB293" s="275">
        <f>INDEX(D$7:D$3000,6+($AE293-1)*29,1)</f>
        <v>0</v>
      </c>
      <c r="AC293" s="275">
        <f>INDEX(E$7:E$3000,6+($AE293-1)*29,1)</f>
        <v>0</v>
      </c>
      <c r="AD293" s="276" t="str">
        <f>INDEX(S$7:S$3000,6+($AE293-1)*29,1)</f>
        <v/>
      </c>
      <c r="AE293" s="171">
        <f t="shared" si="42"/>
        <v>73</v>
      </c>
    </row>
    <row r="294" spans="1:31" ht="21.75" thickBot="1" x14ac:dyDescent="0.2">
      <c r="D294" s="265" t="s">
        <v>228</v>
      </c>
      <c r="E294" s="906"/>
      <c r="F294" s="906"/>
      <c r="G294" s="266" t="s">
        <v>229</v>
      </c>
      <c r="H294" s="267"/>
      <c r="L294" s="268" t="s">
        <v>231</v>
      </c>
      <c r="M294" s="483" t="str">
        <f>$M$4</f>
        <v/>
      </c>
      <c r="N294" s="269" t="s">
        <v>220</v>
      </c>
      <c r="O294" s="483" t="str">
        <f>$O$4</f>
        <v/>
      </c>
      <c r="P294" s="269" t="s">
        <v>225</v>
      </c>
      <c r="Q294" s="269" t="s">
        <v>205</v>
      </c>
      <c r="R294" s="483" t="str">
        <f>$R$4</f>
        <v/>
      </c>
      <c r="S294" s="269" t="s">
        <v>220</v>
      </c>
      <c r="T294" s="483" t="str">
        <f>$T$4</f>
        <v/>
      </c>
      <c r="U294" s="269" t="s">
        <v>230</v>
      </c>
      <c r="Z294" s="274">
        <f t="shared" si="39"/>
        <v>0</v>
      </c>
      <c r="AA294" s="275">
        <f>INDEX(C$7:C$3000,11+($AE294-1)*29,1)</f>
        <v>0</v>
      </c>
      <c r="AB294" s="275">
        <f>INDEX(D$7:D$3000,11+($AE294-1)*29,1)</f>
        <v>0</v>
      </c>
      <c r="AC294" s="275">
        <f>INDEX(E$7:E$3000,11+($AE294-1)*29,1)</f>
        <v>0</v>
      </c>
      <c r="AD294" s="276" t="str">
        <f>INDEX(S$7:S$3000,11+($AE294-1)*29,1)</f>
        <v/>
      </c>
      <c r="AE294" s="171">
        <f t="shared" si="42"/>
        <v>73</v>
      </c>
    </row>
    <row r="295" spans="1:31" ht="18" customHeight="1" thickBot="1" x14ac:dyDescent="0.2">
      <c r="B295" s="880" t="s">
        <v>227</v>
      </c>
      <c r="C295" s="907" t="s">
        <v>224</v>
      </c>
      <c r="D295" s="474" t="s">
        <v>237</v>
      </c>
      <c r="E295" s="474" t="s">
        <v>222</v>
      </c>
      <c r="F295" s="909" t="s">
        <v>106</v>
      </c>
      <c r="G295" s="840" t="s">
        <v>107</v>
      </c>
      <c r="H295" s="841"/>
      <c r="I295" s="472" t="s">
        <v>108</v>
      </c>
      <c r="J295" s="472" t="s">
        <v>235</v>
      </c>
      <c r="K295" s="840" t="s">
        <v>109</v>
      </c>
      <c r="L295" s="913"/>
      <c r="M295" s="913"/>
      <c r="N295" s="841"/>
      <c r="O295" s="840" t="s">
        <v>226</v>
      </c>
      <c r="P295" s="913"/>
      <c r="Q295" s="913"/>
      <c r="R295" s="841"/>
      <c r="S295" s="840" t="s">
        <v>233</v>
      </c>
      <c r="T295" s="913"/>
      <c r="U295" s="914"/>
      <c r="Z295" s="281">
        <f t="shared" si="39"/>
        <v>0</v>
      </c>
      <c r="AA295" s="282">
        <f>INDEX(C$7:C$3000,16+($AE295-1)*29,1)</f>
        <v>0</v>
      </c>
      <c r="AB295" s="282">
        <f>INDEX(D$7:D$3000,16+($AE295-1)*29,1)</f>
        <v>0</v>
      </c>
      <c r="AC295" s="282">
        <f>INDEX(E$7:E$3000,16+($AE295-1)*29,1)</f>
        <v>0</v>
      </c>
      <c r="AD295" s="283" t="str">
        <f>INDEX(S$7:S$3000,16+($AE295-1)*29,1)</f>
        <v/>
      </c>
      <c r="AE295" s="171">
        <f t="shared" si="42"/>
        <v>73</v>
      </c>
    </row>
    <row r="296" spans="1:31" ht="18" customHeight="1" thickBot="1" x14ac:dyDescent="0.2">
      <c r="B296" s="882"/>
      <c r="C296" s="908"/>
      <c r="D296" s="475" t="s">
        <v>221</v>
      </c>
      <c r="E296" s="475" t="s">
        <v>223</v>
      </c>
      <c r="F296" s="910"/>
      <c r="G296" s="911"/>
      <c r="H296" s="912"/>
      <c r="I296" s="473" t="s">
        <v>110</v>
      </c>
      <c r="J296" s="473" t="s">
        <v>236</v>
      </c>
      <c r="K296" s="911"/>
      <c r="L296" s="915"/>
      <c r="M296" s="915"/>
      <c r="N296" s="912"/>
      <c r="O296" s="911"/>
      <c r="P296" s="915"/>
      <c r="Q296" s="915"/>
      <c r="R296" s="912"/>
      <c r="S296" s="911" t="s">
        <v>234</v>
      </c>
      <c r="T296" s="915"/>
      <c r="U296" s="916"/>
      <c r="Z296" s="270">
        <f t="shared" si="39"/>
        <v>0</v>
      </c>
      <c r="AA296" s="271">
        <f>INDEX(C$7:C$3000,1+($AE296-1)*29,1)</f>
        <v>0</v>
      </c>
      <c r="AB296" s="271">
        <f>INDEX(D$7:D$3000,1+($AE296-1)*29,1)</f>
        <v>0</v>
      </c>
      <c r="AC296" s="271">
        <f>INDEX(E$7:E$3000,1+($AE296-1)*29,1)</f>
        <v>0</v>
      </c>
      <c r="AD296" s="272" t="str">
        <f>INDEX(S$7:S$3000,1+($AE296-1)*29,1)</f>
        <v/>
      </c>
      <c r="AE296" s="171">
        <v>74</v>
      </c>
    </row>
    <row r="297" spans="1:31" ht="24" customHeight="1" x14ac:dyDescent="0.15">
      <c r="B297" s="880">
        <v>1</v>
      </c>
      <c r="C297" s="883"/>
      <c r="D297" s="883"/>
      <c r="E297" s="883"/>
      <c r="F297" s="294"/>
      <c r="G297" s="886"/>
      <c r="H297" s="887"/>
      <c r="I297" s="294"/>
      <c r="J297" s="295"/>
      <c r="K297" s="298"/>
      <c r="L297" s="279" t="s">
        <v>220</v>
      </c>
      <c r="M297" s="301"/>
      <c r="N297" s="280" t="s">
        <v>225</v>
      </c>
      <c r="O297" s="298"/>
      <c r="P297" s="279" t="s">
        <v>220</v>
      </c>
      <c r="Q297" s="301"/>
      <c r="R297" s="280" t="s">
        <v>225</v>
      </c>
      <c r="S297" s="888" t="str">
        <f t="shared" ref="S297" si="47">IF(COUNT(J297:J301)=0,"",SUM(J297:J301))</f>
        <v/>
      </c>
      <c r="T297" s="889"/>
      <c r="U297" s="890"/>
      <c r="Z297" s="274">
        <f t="shared" si="39"/>
        <v>0</v>
      </c>
      <c r="AA297" s="275">
        <f>INDEX(C$7:C$3000,6+($AE297-1)*29,1)</f>
        <v>0</v>
      </c>
      <c r="AB297" s="275">
        <f>INDEX(D$7:D$3000,6+($AE297-1)*29,1)</f>
        <v>0</v>
      </c>
      <c r="AC297" s="275">
        <f>INDEX(E$7:E$3000,6+($AE297-1)*29,1)</f>
        <v>0</v>
      </c>
      <c r="AD297" s="276" t="str">
        <f>INDEX(S$7:S$3000,6+($AE297-1)*29,1)</f>
        <v/>
      </c>
      <c r="AE297" s="171">
        <f t="shared" si="42"/>
        <v>74</v>
      </c>
    </row>
    <row r="298" spans="1:31" ht="24" customHeight="1" x14ac:dyDescent="0.15">
      <c r="B298" s="881"/>
      <c r="C298" s="884"/>
      <c r="D298" s="884"/>
      <c r="E298" s="884"/>
      <c r="F298" s="296"/>
      <c r="G298" s="897"/>
      <c r="H298" s="898"/>
      <c r="I298" s="296"/>
      <c r="J298" s="297"/>
      <c r="K298" s="299"/>
      <c r="L298" s="284" t="s">
        <v>220</v>
      </c>
      <c r="M298" s="302"/>
      <c r="N298" s="285" t="s">
        <v>225</v>
      </c>
      <c r="O298" s="299"/>
      <c r="P298" s="284" t="s">
        <v>220</v>
      </c>
      <c r="Q298" s="302"/>
      <c r="R298" s="285" t="s">
        <v>225</v>
      </c>
      <c r="S298" s="891"/>
      <c r="T298" s="892"/>
      <c r="U298" s="893"/>
      <c r="Z298" s="274">
        <f t="shared" si="39"/>
        <v>0</v>
      </c>
      <c r="AA298" s="275">
        <f>INDEX(C$7:C$3000,11+($AE298-1)*29,1)</f>
        <v>0</v>
      </c>
      <c r="AB298" s="275">
        <f>INDEX(D$7:D$3000,11+($AE298-1)*29,1)</f>
        <v>0</v>
      </c>
      <c r="AC298" s="275">
        <f>INDEX(E$7:E$3000,11+($AE298-1)*29,1)</f>
        <v>0</v>
      </c>
      <c r="AD298" s="276" t="str">
        <f>INDEX(S$7:S$3000,11+($AE298-1)*29,1)</f>
        <v/>
      </c>
      <c r="AE298" s="171">
        <f t="shared" si="42"/>
        <v>74</v>
      </c>
    </row>
    <row r="299" spans="1:31" ht="23.25" customHeight="1" thickBot="1" x14ac:dyDescent="0.2">
      <c r="B299" s="881"/>
      <c r="C299" s="884"/>
      <c r="D299" s="884"/>
      <c r="E299" s="884"/>
      <c r="F299" s="296"/>
      <c r="G299" s="897"/>
      <c r="H299" s="898"/>
      <c r="I299" s="296"/>
      <c r="J299" s="297"/>
      <c r="K299" s="299"/>
      <c r="L299" s="284" t="s">
        <v>220</v>
      </c>
      <c r="M299" s="302"/>
      <c r="N299" s="285" t="s">
        <v>225</v>
      </c>
      <c r="O299" s="299"/>
      <c r="P299" s="284" t="s">
        <v>220</v>
      </c>
      <c r="Q299" s="302"/>
      <c r="R299" s="285" t="s">
        <v>225</v>
      </c>
      <c r="S299" s="891"/>
      <c r="T299" s="892"/>
      <c r="U299" s="893"/>
      <c r="Z299" s="281">
        <f t="shared" si="39"/>
        <v>0</v>
      </c>
      <c r="AA299" s="282">
        <f>INDEX(C$7:C$3000,16+($AE299-1)*29,1)</f>
        <v>0</v>
      </c>
      <c r="AB299" s="282">
        <f>INDEX(D$7:D$3000,16+($AE299-1)*29,1)</f>
        <v>0</v>
      </c>
      <c r="AC299" s="282">
        <f>INDEX(E$7:E$3000,16+($AE299-1)*29,1)</f>
        <v>0</v>
      </c>
      <c r="AD299" s="283" t="str">
        <f>INDEX(S$7:S$3000,16+($AE299-1)*29,1)</f>
        <v/>
      </c>
      <c r="AE299" s="171">
        <f t="shared" si="42"/>
        <v>74</v>
      </c>
    </row>
    <row r="300" spans="1:31" ht="24" customHeight="1" x14ac:dyDescent="0.15">
      <c r="B300" s="881"/>
      <c r="C300" s="884"/>
      <c r="D300" s="884"/>
      <c r="E300" s="884"/>
      <c r="F300" s="296"/>
      <c r="G300" s="897"/>
      <c r="H300" s="898"/>
      <c r="I300" s="296"/>
      <c r="J300" s="297"/>
      <c r="K300" s="299"/>
      <c r="L300" s="284" t="s">
        <v>220</v>
      </c>
      <c r="M300" s="302"/>
      <c r="N300" s="285" t="s">
        <v>225</v>
      </c>
      <c r="O300" s="299"/>
      <c r="P300" s="284" t="s">
        <v>220</v>
      </c>
      <c r="Q300" s="302"/>
      <c r="R300" s="285" t="s">
        <v>225</v>
      </c>
      <c r="S300" s="891"/>
      <c r="T300" s="892"/>
      <c r="U300" s="893"/>
      <c r="Z300" s="270">
        <f t="shared" si="39"/>
        <v>0</v>
      </c>
      <c r="AA300" s="271">
        <f>INDEX(C$7:C$3000,1+($AE300-1)*29,1)</f>
        <v>0</v>
      </c>
      <c r="AB300" s="271">
        <f>INDEX(D$7:D$3000,1+($AE300-1)*29,1)</f>
        <v>0</v>
      </c>
      <c r="AC300" s="271">
        <f>INDEX(E$7:E$3000,1+($AE300-1)*29,1)</f>
        <v>0</v>
      </c>
      <c r="AD300" s="272" t="str">
        <f>INDEX(S$7:S$3000,1+($AE300-1)*29,1)</f>
        <v/>
      </c>
      <c r="AE300" s="171">
        <v>75</v>
      </c>
    </row>
    <row r="301" spans="1:31" ht="24" customHeight="1" thickBot="1" x14ac:dyDescent="0.2">
      <c r="B301" s="882"/>
      <c r="C301" s="885"/>
      <c r="D301" s="885"/>
      <c r="E301" s="885"/>
      <c r="F301" s="286" t="s">
        <v>232</v>
      </c>
      <c r="G301" s="5"/>
      <c r="H301" s="899" t="s">
        <v>239</v>
      </c>
      <c r="I301" s="900"/>
      <c r="J301" s="300"/>
      <c r="K301" s="901"/>
      <c r="L301" s="902"/>
      <c r="M301" s="902"/>
      <c r="N301" s="902"/>
      <c r="O301" s="902"/>
      <c r="P301" s="902"/>
      <c r="Q301" s="902"/>
      <c r="R301" s="903"/>
      <c r="S301" s="894"/>
      <c r="T301" s="895"/>
      <c r="U301" s="896"/>
      <c r="Z301" s="274">
        <f t="shared" si="39"/>
        <v>0</v>
      </c>
      <c r="AA301" s="275">
        <f>INDEX(C$7:C$3000,6+($AE301-1)*29,1)</f>
        <v>0</v>
      </c>
      <c r="AB301" s="275">
        <f>INDEX(D$7:D$3000,6+($AE301-1)*29,1)</f>
        <v>0</v>
      </c>
      <c r="AC301" s="275">
        <f>INDEX(E$7:E$3000,6+($AE301-1)*29,1)</f>
        <v>0</v>
      </c>
      <c r="AD301" s="276" t="str">
        <f>INDEX(S$7:S$3000,6+($AE301-1)*29,1)</f>
        <v/>
      </c>
      <c r="AE301" s="171">
        <f t="shared" si="42"/>
        <v>75</v>
      </c>
    </row>
    <row r="302" spans="1:31" ht="24" customHeight="1" x14ac:dyDescent="0.15">
      <c r="B302" s="880">
        <v>2</v>
      </c>
      <c r="C302" s="883"/>
      <c r="D302" s="883"/>
      <c r="E302" s="883"/>
      <c r="F302" s="294"/>
      <c r="G302" s="886"/>
      <c r="H302" s="887"/>
      <c r="I302" s="294"/>
      <c r="J302" s="295"/>
      <c r="K302" s="298"/>
      <c r="L302" s="279" t="s">
        <v>220</v>
      </c>
      <c r="M302" s="301"/>
      <c r="N302" s="280" t="s">
        <v>225</v>
      </c>
      <c r="O302" s="298"/>
      <c r="P302" s="279" t="s">
        <v>220</v>
      </c>
      <c r="Q302" s="301"/>
      <c r="R302" s="280" t="s">
        <v>225</v>
      </c>
      <c r="S302" s="888" t="str">
        <f t="shared" ref="S302" si="48">IF(COUNT(J302:J306)=0,"",SUM(J302:J306))</f>
        <v/>
      </c>
      <c r="T302" s="889"/>
      <c r="U302" s="890"/>
      <c r="Z302" s="274">
        <f t="shared" si="39"/>
        <v>0</v>
      </c>
      <c r="AA302" s="275">
        <f>INDEX(C$7:C$3000,11+($AE302-1)*29,1)</f>
        <v>0</v>
      </c>
      <c r="AB302" s="275">
        <f>INDEX(D$7:D$3000,11+($AE302-1)*29,1)</f>
        <v>0</v>
      </c>
      <c r="AC302" s="275">
        <f>INDEX(E$7:E$3000,11+($AE302-1)*29,1)</f>
        <v>0</v>
      </c>
      <c r="AD302" s="276" t="str">
        <f>INDEX(S$7:S$3000,11+($AE302-1)*29,1)</f>
        <v/>
      </c>
      <c r="AE302" s="171">
        <f t="shared" si="42"/>
        <v>75</v>
      </c>
    </row>
    <row r="303" spans="1:31" ht="24" customHeight="1" thickBot="1" x14ac:dyDescent="0.2">
      <c r="B303" s="881"/>
      <c r="C303" s="884"/>
      <c r="D303" s="884"/>
      <c r="E303" s="884"/>
      <c r="F303" s="296"/>
      <c r="G303" s="897"/>
      <c r="H303" s="898"/>
      <c r="I303" s="296"/>
      <c r="J303" s="297"/>
      <c r="K303" s="299"/>
      <c r="L303" s="284" t="s">
        <v>220</v>
      </c>
      <c r="M303" s="302"/>
      <c r="N303" s="285" t="s">
        <v>225</v>
      </c>
      <c r="O303" s="299"/>
      <c r="P303" s="284" t="s">
        <v>220</v>
      </c>
      <c r="Q303" s="302"/>
      <c r="R303" s="285" t="s">
        <v>225</v>
      </c>
      <c r="S303" s="891"/>
      <c r="T303" s="892"/>
      <c r="U303" s="893"/>
      <c r="Z303" s="281">
        <f t="shared" si="39"/>
        <v>0</v>
      </c>
      <c r="AA303" s="282">
        <f>INDEX(C$7:C$3000,16+($AE303-1)*29,1)</f>
        <v>0</v>
      </c>
      <c r="AB303" s="282">
        <f>INDEX(D$7:D$3000,16+($AE303-1)*29,1)</f>
        <v>0</v>
      </c>
      <c r="AC303" s="282">
        <f>INDEX(E$7:E$3000,16+($AE303-1)*29,1)</f>
        <v>0</v>
      </c>
      <c r="AD303" s="283" t="str">
        <f>INDEX(S$7:S$3000,16+($AE303-1)*29,1)</f>
        <v/>
      </c>
      <c r="AE303" s="171">
        <f t="shared" si="42"/>
        <v>75</v>
      </c>
    </row>
    <row r="304" spans="1:31" ht="24" customHeight="1" x14ac:dyDescent="0.15">
      <c r="B304" s="881"/>
      <c r="C304" s="884"/>
      <c r="D304" s="884"/>
      <c r="E304" s="884"/>
      <c r="F304" s="296"/>
      <c r="G304" s="897"/>
      <c r="H304" s="898"/>
      <c r="I304" s="296"/>
      <c r="J304" s="297"/>
      <c r="K304" s="299"/>
      <c r="L304" s="284" t="s">
        <v>220</v>
      </c>
      <c r="M304" s="302"/>
      <c r="N304" s="285" t="s">
        <v>225</v>
      </c>
      <c r="O304" s="299"/>
      <c r="P304" s="284" t="s">
        <v>220</v>
      </c>
      <c r="Q304" s="302"/>
      <c r="R304" s="285" t="s">
        <v>225</v>
      </c>
      <c r="S304" s="891"/>
      <c r="T304" s="892"/>
      <c r="U304" s="893"/>
      <c r="Z304" s="270">
        <f t="shared" si="39"/>
        <v>0</v>
      </c>
      <c r="AA304" s="271">
        <f>INDEX(C$7:C$3000,1+($AE304-1)*29,1)</f>
        <v>0</v>
      </c>
      <c r="AB304" s="271">
        <f>INDEX(D$7:D$3000,1+($AE304-1)*29,1)</f>
        <v>0</v>
      </c>
      <c r="AC304" s="271">
        <f>INDEX(E$7:E$3000,1+($AE304-1)*29,1)</f>
        <v>0</v>
      </c>
      <c r="AD304" s="272" t="str">
        <f>INDEX(S$7:S$3000,1+($AE304-1)*29,1)</f>
        <v/>
      </c>
      <c r="AE304" s="171">
        <v>76</v>
      </c>
    </row>
    <row r="305" spans="2:31" ht="24" customHeight="1" x14ac:dyDescent="0.15">
      <c r="B305" s="881"/>
      <c r="C305" s="884"/>
      <c r="D305" s="884"/>
      <c r="E305" s="884"/>
      <c r="F305" s="296"/>
      <c r="G305" s="897"/>
      <c r="H305" s="898"/>
      <c r="I305" s="296"/>
      <c r="J305" s="297"/>
      <c r="K305" s="299"/>
      <c r="L305" s="284" t="s">
        <v>220</v>
      </c>
      <c r="M305" s="302"/>
      <c r="N305" s="285" t="s">
        <v>225</v>
      </c>
      <c r="O305" s="299"/>
      <c r="P305" s="284" t="s">
        <v>220</v>
      </c>
      <c r="Q305" s="302"/>
      <c r="R305" s="285" t="s">
        <v>225</v>
      </c>
      <c r="S305" s="891"/>
      <c r="T305" s="892"/>
      <c r="U305" s="893"/>
      <c r="Z305" s="274">
        <f t="shared" si="39"/>
        <v>0</v>
      </c>
      <c r="AA305" s="275">
        <f>INDEX(C$7:C$3000,6+($AE305-1)*29,1)</f>
        <v>0</v>
      </c>
      <c r="AB305" s="275">
        <f>INDEX(D$7:D$3000,6+($AE305-1)*29,1)</f>
        <v>0</v>
      </c>
      <c r="AC305" s="275">
        <f>INDEX(E$7:E$3000,6+($AE305-1)*29,1)</f>
        <v>0</v>
      </c>
      <c r="AD305" s="276" t="str">
        <f>INDEX(S$7:S$3000,6+($AE305-1)*29,1)</f>
        <v/>
      </c>
      <c r="AE305" s="171">
        <f t="shared" si="42"/>
        <v>76</v>
      </c>
    </row>
    <row r="306" spans="2:31" ht="24" customHeight="1" thickBot="1" x14ac:dyDescent="0.2">
      <c r="B306" s="882"/>
      <c r="C306" s="885"/>
      <c r="D306" s="885"/>
      <c r="E306" s="885"/>
      <c r="F306" s="286" t="s">
        <v>232</v>
      </c>
      <c r="G306" s="5"/>
      <c r="H306" s="899" t="s">
        <v>239</v>
      </c>
      <c r="I306" s="900"/>
      <c r="J306" s="300"/>
      <c r="K306" s="901"/>
      <c r="L306" s="902"/>
      <c r="M306" s="902"/>
      <c r="N306" s="902"/>
      <c r="O306" s="902"/>
      <c r="P306" s="902"/>
      <c r="Q306" s="902"/>
      <c r="R306" s="903"/>
      <c r="S306" s="894"/>
      <c r="T306" s="895"/>
      <c r="U306" s="896"/>
      <c r="Z306" s="274">
        <f t="shared" si="39"/>
        <v>0</v>
      </c>
      <c r="AA306" s="275">
        <f>INDEX(C$7:C$3000,11+($AE306-1)*29,1)</f>
        <v>0</v>
      </c>
      <c r="AB306" s="275">
        <f>INDEX(D$7:D$3000,11+($AE306-1)*29,1)</f>
        <v>0</v>
      </c>
      <c r="AC306" s="275">
        <f>INDEX(E$7:E$3000,11+($AE306-1)*29,1)</f>
        <v>0</v>
      </c>
      <c r="AD306" s="276" t="str">
        <f>INDEX(S$7:S$3000,11+($AE306-1)*29,1)</f>
        <v/>
      </c>
      <c r="AE306" s="171">
        <f t="shared" si="42"/>
        <v>76</v>
      </c>
    </row>
    <row r="307" spans="2:31" ht="24" customHeight="1" thickBot="1" x14ac:dyDescent="0.2">
      <c r="B307" s="880">
        <v>3</v>
      </c>
      <c r="C307" s="883"/>
      <c r="D307" s="883"/>
      <c r="E307" s="883"/>
      <c r="F307" s="294"/>
      <c r="G307" s="886"/>
      <c r="H307" s="887"/>
      <c r="I307" s="294"/>
      <c r="J307" s="295"/>
      <c r="K307" s="298"/>
      <c r="L307" s="279" t="s">
        <v>220</v>
      </c>
      <c r="M307" s="301"/>
      <c r="N307" s="280" t="s">
        <v>225</v>
      </c>
      <c r="O307" s="298"/>
      <c r="P307" s="279" t="s">
        <v>220</v>
      </c>
      <c r="Q307" s="301"/>
      <c r="R307" s="280" t="s">
        <v>225</v>
      </c>
      <c r="S307" s="888" t="str">
        <f t="shared" ref="S307" si="49">IF(COUNT(J307:J311)=0,"",SUM(J307:J311))</f>
        <v/>
      </c>
      <c r="T307" s="889"/>
      <c r="U307" s="890"/>
      <c r="Z307" s="281">
        <f t="shared" si="39"/>
        <v>0</v>
      </c>
      <c r="AA307" s="282">
        <f>INDEX(C$7:C$3000,16+($AE307-1)*29,1)</f>
        <v>0</v>
      </c>
      <c r="AB307" s="282">
        <f>INDEX(D$7:D$3000,16+($AE307-1)*29,1)</f>
        <v>0</v>
      </c>
      <c r="AC307" s="282">
        <f>INDEX(E$7:E$3000,16+($AE307-1)*29,1)</f>
        <v>0</v>
      </c>
      <c r="AD307" s="283" t="str">
        <f>INDEX(S$7:S$3000,16+($AE307-1)*29,1)</f>
        <v/>
      </c>
      <c r="AE307" s="171">
        <f t="shared" si="42"/>
        <v>76</v>
      </c>
    </row>
    <row r="308" spans="2:31" ht="24" customHeight="1" x14ac:dyDescent="0.15">
      <c r="B308" s="881"/>
      <c r="C308" s="884"/>
      <c r="D308" s="884"/>
      <c r="E308" s="884"/>
      <c r="F308" s="296"/>
      <c r="G308" s="897"/>
      <c r="H308" s="898"/>
      <c r="I308" s="296"/>
      <c r="J308" s="297"/>
      <c r="K308" s="299"/>
      <c r="L308" s="284" t="s">
        <v>220</v>
      </c>
      <c r="M308" s="302"/>
      <c r="N308" s="285" t="s">
        <v>225</v>
      </c>
      <c r="O308" s="299"/>
      <c r="P308" s="284" t="s">
        <v>220</v>
      </c>
      <c r="Q308" s="302"/>
      <c r="R308" s="285" t="s">
        <v>225</v>
      </c>
      <c r="S308" s="891"/>
      <c r="T308" s="892"/>
      <c r="U308" s="893"/>
      <c r="Z308" s="270">
        <f t="shared" si="39"/>
        <v>0</v>
      </c>
      <c r="AA308" s="271">
        <f>INDEX(C$7:C$3000,1+($AE308-1)*29,1)</f>
        <v>0</v>
      </c>
      <c r="AB308" s="271">
        <f>INDEX(D$7:D$3000,1+($AE308-1)*29,1)</f>
        <v>0</v>
      </c>
      <c r="AC308" s="271">
        <f>INDEX(E$7:E$3000,1+($AE308-1)*29,1)</f>
        <v>0</v>
      </c>
      <c r="AD308" s="272" t="str">
        <f>INDEX(S$7:S$3000,1+($AE308-1)*29,1)</f>
        <v/>
      </c>
      <c r="AE308" s="171">
        <v>77</v>
      </c>
    </row>
    <row r="309" spans="2:31" ht="24" customHeight="1" x14ac:dyDescent="0.15">
      <c r="B309" s="881"/>
      <c r="C309" s="884"/>
      <c r="D309" s="884"/>
      <c r="E309" s="884"/>
      <c r="F309" s="296"/>
      <c r="G309" s="897"/>
      <c r="H309" s="898"/>
      <c r="I309" s="296"/>
      <c r="J309" s="297"/>
      <c r="K309" s="299"/>
      <c r="L309" s="284" t="s">
        <v>220</v>
      </c>
      <c r="M309" s="302"/>
      <c r="N309" s="285" t="s">
        <v>225</v>
      </c>
      <c r="O309" s="299"/>
      <c r="P309" s="284" t="s">
        <v>220</v>
      </c>
      <c r="Q309" s="302"/>
      <c r="R309" s="285" t="s">
        <v>225</v>
      </c>
      <c r="S309" s="891"/>
      <c r="T309" s="892"/>
      <c r="U309" s="893"/>
      <c r="Z309" s="274">
        <f t="shared" si="39"/>
        <v>0</v>
      </c>
      <c r="AA309" s="275">
        <f>INDEX(C$7:C$3000,6+($AE309-1)*29,1)</f>
        <v>0</v>
      </c>
      <c r="AB309" s="275">
        <f>INDEX(D$7:D$3000,6+($AE309-1)*29,1)</f>
        <v>0</v>
      </c>
      <c r="AC309" s="275">
        <f>INDEX(E$7:E$3000,6+($AE309-1)*29,1)</f>
        <v>0</v>
      </c>
      <c r="AD309" s="276" t="str">
        <f>INDEX(S$7:S$3000,6+($AE309-1)*29,1)</f>
        <v/>
      </c>
      <c r="AE309" s="171">
        <f t="shared" si="42"/>
        <v>77</v>
      </c>
    </row>
    <row r="310" spans="2:31" ht="24" customHeight="1" x14ac:dyDescent="0.15">
      <c r="B310" s="881"/>
      <c r="C310" s="884"/>
      <c r="D310" s="884"/>
      <c r="E310" s="884"/>
      <c r="F310" s="296"/>
      <c r="G310" s="897"/>
      <c r="H310" s="898"/>
      <c r="I310" s="296"/>
      <c r="J310" s="297"/>
      <c r="K310" s="299"/>
      <c r="L310" s="284" t="s">
        <v>220</v>
      </c>
      <c r="M310" s="302"/>
      <c r="N310" s="285" t="s">
        <v>225</v>
      </c>
      <c r="O310" s="299"/>
      <c r="P310" s="284" t="s">
        <v>220</v>
      </c>
      <c r="Q310" s="302"/>
      <c r="R310" s="285" t="s">
        <v>225</v>
      </c>
      <c r="S310" s="891"/>
      <c r="T310" s="892"/>
      <c r="U310" s="893"/>
      <c r="Z310" s="274">
        <f t="shared" si="39"/>
        <v>0</v>
      </c>
      <c r="AA310" s="275">
        <f>INDEX(C$7:C$3000,11+($AE310-1)*29,1)</f>
        <v>0</v>
      </c>
      <c r="AB310" s="275">
        <f>INDEX(D$7:D$3000,11+($AE310-1)*29,1)</f>
        <v>0</v>
      </c>
      <c r="AC310" s="275">
        <f>INDEX(E$7:E$3000,11+($AE310-1)*29,1)</f>
        <v>0</v>
      </c>
      <c r="AD310" s="276" t="str">
        <f>INDEX(S$7:S$3000,11+($AE310-1)*29,1)</f>
        <v/>
      </c>
      <c r="AE310" s="171">
        <f t="shared" si="42"/>
        <v>77</v>
      </c>
    </row>
    <row r="311" spans="2:31" ht="24" customHeight="1" thickBot="1" x14ac:dyDescent="0.2">
      <c r="B311" s="882"/>
      <c r="C311" s="885"/>
      <c r="D311" s="885"/>
      <c r="E311" s="885"/>
      <c r="F311" s="286" t="s">
        <v>232</v>
      </c>
      <c r="G311" s="5"/>
      <c r="H311" s="899" t="s">
        <v>239</v>
      </c>
      <c r="I311" s="900"/>
      <c r="J311" s="300"/>
      <c r="K311" s="901"/>
      <c r="L311" s="902"/>
      <c r="M311" s="902"/>
      <c r="N311" s="902"/>
      <c r="O311" s="902"/>
      <c r="P311" s="902"/>
      <c r="Q311" s="902"/>
      <c r="R311" s="903"/>
      <c r="S311" s="894"/>
      <c r="T311" s="895"/>
      <c r="U311" s="896"/>
      <c r="Z311" s="281">
        <f t="shared" si="39"/>
        <v>0</v>
      </c>
      <c r="AA311" s="282">
        <f>INDEX(C$7:C$3000,16+($AE311-1)*29,1)</f>
        <v>0</v>
      </c>
      <c r="AB311" s="282">
        <f>INDEX(D$7:D$3000,16+($AE311-1)*29,1)</f>
        <v>0</v>
      </c>
      <c r="AC311" s="282">
        <f>INDEX(E$7:E$3000,16+($AE311-1)*29,1)</f>
        <v>0</v>
      </c>
      <c r="AD311" s="283" t="str">
        <f>INDEX(S$7:S$3000,16+($AE311-1)*29,1)</f>
        <v/>
      </c>
      <c r="AE311" s="171">
        <f t="shared" si="42"/>
        <v>77</v>
      </c>
    </row>
    <row r="312" spans="2:31" ht="24" customHeight="1" x14ac:dyDescent="0.15">
      <c r="B312" s="880">
        <v>4</v>
      </c>
      <c r="C312" s="883"/>
      <c r="D312" s="883"/>
      <c r="E312" s="883"/>
      <c r="F312" s="294"/>
      <c r="G312" s="886"/>
      <c r="H312" s="887"/>
      <c r="I312" s="294"/>
      <c r="J312" s="295"/>
      <c r="K312" s="298"/>
      <c r="L312" s="279" t="s">
        <v>220</v>
      </c>
      <c r="M312" s="301"/>
      <c r="N312" s="280" t="s">
        <v>225</v>
      </c>
      <c r="O312" s="298"/>
      <c r="P312" s="279" t="s">
        <v>220</v>
      </c>
      <c r="Q312" s="301"/>
      <c r="R312" s="280" t="s">
        <v>225</v>
      </c>
      <c r="S312" s="888" t="str">
        <f t="shared" ref="S312" si="50">IF(COUNT(J312:J316)=0,"",SUM(J312:J316))</f>
        <v/>
      </c>
      <c r="T312" s="889"/>
      <c r="U312" s="890"/>
      <c r="Z312" s="270">
        <f t="shared" si="39"/>
        <v>0</v>
      </c>
      <c r="AA312" s="271">
        <f>INDEX(C$7:C$3000,1+($AE312-1)*29,1)</f>
        <v>0</v>
      </c>
      <c r="AB312" s="271">
        <f>INDEX(D$7:D$3000,1+($AE312-1)*29,1)</f>
        <v>0</v>
      </c>
      <c r="AC312" s="271">
        <f>INDEX(E$7:E$3000,1+($AE312-1)*29,1)</f>
        <v>0</v>
      </c>
      <c r="AD312" s="272" t="str">
        <f>INDEX(S$7:S$3000,1+($AE312-1)*29,1)</f>
        <v/>
      </c>
      <c r="AE312" s="171">
        <v>78</v>
      </c>
    </row>
    <row r="313" spans="2:31" ht="24" customHeight="1" x14ac:dyDescent="0.15">
      <c r="B313" s="881"/>
      <c r="C313" s="884"/>
      <c r="D313" s="884"/>
      <c r="E313" s="884"/>
      <c r="F313" s="296"/>
      <c r="G313" s="897"/>
      <c r="H313" s="898"/>
      <c r="I313" s="296"/>
      <c r="J313" s="297"/>
      <c r="K313" s="299"/>
      <c r="L313" s="284" t="s">
        <v>220</v>
      </c>
      <c r="M313" s="302"/>
      <c r="N313" s="285" t="s">
        <v>225</v>
      </c>
      <c r="O313" s="299"/>
      <c r="P313" s="284" t="s">
        <v>220</v>
      </c>
      <c r="Q313" s="302"/>
      <c r="R313" s="285" t="s">
        <v>225</v>
      </c>
      <c r="S313" s="891"/>
      <c r="T313" s="892"/>
      <c r="U313" s="893"/>
      <c r="Z313" s="274">
        <f t="shared" si="39"/>
        <v>0</v>
      </c>
      <c r="AA313" s="275">
        <f>INDEX(C$7:C$3000,6+($AE313-1)*29,1)</f>
        <v>0</v>
      </c>
      <c r="AB313" s="275">
        <f>INDEX(D$7:D$3000,6+($AE313-1)*29,1)</f>
        <v>0</v>
      </c>
      <c r="AC313" s="275">
        <f>INDEX(E$7:E$3000,6+($AE313-1)*29,1)</f>
        <v>0</v>
      </c>
      <c r="AD313" s="276" t="str">
        <f>INDEX(S$7:S$3000,6+($AE313-1)*29,1)</f>
        <v/>
      </c>
      <c r="AE313" s="171">
        <f t="shared" si="42"/>
        <v>78</v>
      </c>
    </row>
    <row r="314" spans="2:31" ht="24" customHeight="1" x14ac:dyDescent="0.15">
      <c r="B314" s="881"/>
      <c r="C314" s="884"/>
      <c r="D314" s="884"/>
      <c r="E314" s="884"/>
      <c r="F314" s="296"/>
      <c r="G314" s="897"/>
      <c r="H314" s="898"/>
      <c r="I314" s="296"/>
      <c r="J314" s="297"/>
      <c r="K314" s="299"/>
      <c r="L314" s="284" t="s">
        <v>220</v>
      </c>
      <c r="M314" s="302"/>
      <c r="N314" s="285" t="s">
        <v>225</v>
      </c>
      <c r="O314" s="299"/>
      <c r="P314" s="284" t="s">
        <v>220</v>
      </c>
      <c r="Q314" s="302"/>
      <c r="R314" s="285" t="s">
        <v>225</v>
      </c>
      <c r="S314" s="891"/>
      <c r="T314" s="892"/>
      <c r="U314" s="893"/>
      <c r="Z314" s="274">
        <f t="shared" si="39"/>
        <v>0</v>
      </c>
      <c r="AA314" s="275">
        <f>INDEX(C$7:C$3000,11+($AE314-1)*29,1)</f>
        <v>0</v>
      </c>
      <c r="AB314" s="275">
        <f>INDEX(D$7:D$3000,11+($AE314-1)*29,1)</f>
        <v>0</v>
      </c>
      <c r="AC314" s="275">
        <f>INDEX(E$7:E$3000,11+($AE314-1)*29,1)</f>
        <v>0</v>
      </c>
      <c r="AD314" s="276" t="str">
        <f>INDEX(S$7:S$3000,11+($AE314-1)*29,1)</f>
        <v/>
      </c>
      <c r="AE314" s="171">
        <f t="shared" si="42"/>
        <v>78</v>
      </c>
    </row>
    <row r="315" spans="2:31" ht="24" customHeight="1" thickBot="1" x14ac:dyDescent="0.2">
      <c r="B315" s="881"/>
      <c r="C315" s="884"/>
      <c r="D315" s="884"/>
      <c r="E315" s="884"/>
      <c r="F315" s="296"/>
      <c r="G315" s="897"/>
      <c r="H315" s="898"/>
      <c r="I315" s="296"/>
      <c r="J315" s="297"/>
      <c r="K315" s="299"/>
      <c r="L315" s="284" t="s">
        <v>220</v>
      </c>
      <c r="M315" s="302"/>
      <c r="N315" s="285" t="s">
        <v>225</v>
      </c>
      <c r="O315" s="299"/>
      <c r="P315" s="284" t="s">
        <v>220</v>
      </c>
      <c r="Q315" s="302"/>
      <c r="R315" s="285" t="s">
        <v>225</v>
      </c>
      <c r="S315" s="891"/>
      <c r="T315" s="892"/>
      <c r="U315" s="893"/>
      <c r="Z315" s="281">
        <f t="shared" si="39"/>
        <v>0</v>
      </c>
      <c r="AA315" s="282">
        <f>INDEX(C$7:C$3000,16+($AE315-1)*29,1)</f>
        <v>0</v>
      </c>
      <c r="AB315" s="282">
        <f>INDEX(D$7:D$3000,16+($AE315-1)*29,1)</f>
        <v>0</v>
      </c>
      <c r="AC315" s="282">
        <f>INDEX(E$7:E$3000,16+($AE315-1)*29,1)</f>
        <v>0</v>
      </c>
      <c r="AD315" s="283" t="str">
        <f>INDEX(S$7:S$3000,16+($AE315-1)*29,1)</f>
        <v/>
      </c>
      <c r="AE315" s="171">
        <f t="shared" si="42"/>
        <v>78</v>
      </c>
    </row>
    <row r="316" spans="2:31" ht="24" customHeight="1" thickBot="1" x14ac:dyDescent="0.2">
      <c r="B316" s="882"/>
      <c r="C316" s="885"/>
      <c r="D316" s="885"/>
      <c r="E316" s="885"/>
      <c r="F316" s="286" t="s">
        <v>232</v>
      </c>
      <c r="G316" s="5"/>
      <c r="H316" s="899" t="s">
        <v>239</v>
      </c>
      <c r="I316" s="900"/>
      <c r="J316" s="300"/>
      <c r="K316" s="901"/>
      <c r="L316" s="902"/>
      <c r="M316" s="902"/>
      <c r="N316" s="902"/>
      <c r="O316" s="902"/>
      <c r="P316" s="902"/>
      <c r="Q316" s="902"/>
      <c r="R316" s="903"/>
      <c r="S316" s="894"/>
      <c r="T316" s="895"/>
      <c r="U316" s="896"/>
      <c r="Z316" s="270">
        <f t="shared" si="39"/>
        <v>0</v>
      </c>
      <c r="AA316" s="271">
        <f>INDEX(C$7:C$3000,1+($AE316-1)*29,1)</f>
        <v>0</v>
      </c>
      <c r="AB316" s="271">
        <f>INDEX(D$7:D$3000,1+($AE316-1)*29,1)</f>
        <v>0</v>
      </c>
      <c r="AC316" s="271">
        <f>INDEX(E$7:E$3000,1+($AE316-1)*29,1)</f>
        <v>0</v>
      </c>
      <c r="AD316" s="272" t="str">
        <f>INDEX(S$7:S$3000,1+($AE316-1)*29,1)</f>
        <v/>
      </c>
      <c r="AE316" s="171">
        <v>79</v>
      </c>
    </row>
    <row r="317" spans="2:31" ht="19.5" customHeight="1" thickBot="1" x14ac:dyDescent="0.2">
      <c r="B317" s="287" t="s">
        <v>112</v>
      </c>
      <c r="C317" s="172"/>
      <c r="D317" s="288"/>
      <c r="E317" s="288"/>
      <c r="F317" s="289"/>
      <c r="G317" s="288"/>
      <c r="H317" s="288"/>
      <c r="O317" s="917" t="s">
        <v>496</v>
      </c>
      <c r="P317" s="918"/>
      <c r="Q317" s="918"/>
      <c r="R317" s="918"/>
      <c r="S317" s="919" t="str">
        <f>IF(COUNT(S297:U316)=0,"",SUMIFS(S297:S316,E297:E316,"&lt;&gt;"&amp;""))</f>
        <v/>
      </c>
      <c r="T317" s="920"/>
      <c r="U317" s="921"/>
      <c r="Z317" s="274">
        <f t="shared" si="39"/>
        <v>0</v>
      </c>
      <c r="AA317" s="275">
        <f>INDEX(C$7:C$3000,6+($AE317-1)*29,1)</f>
        <v>0</v>
      </c>
      <c r="AB317" s="275">
        <f>INDEX(D$7:D$3000,6+($AE317-1)*29,1)</f>
        <v>0</v>
      </c>
      <c r="AC317" s="275">
        <f>INDEX(E$7:E$3000,6+($AE317-1)*29,1)</f>
        <v>0</v>
      </c>
      <c r="AD317" s="276" t="str">
        <f>INDEX(S$7:S$3000,6+($AE317-1)*29,1)</f>
        <v/>
      </c>
      <c r="AE317" s="171">
        <f t="shared" si="42"/>
        <v>79</v>
      </c>
    </row>
    <row r="318" spans="2:31" ht="19.5" customHeight="1" thickBot="1" x14ac:dyDescent="0.2">
      <c r="B318" s="486" t="s">
        <v>242</v>
      </c>
      <c r="C318" s="172"/>
      <c r="D318" s="171"/>
      <c r="E318" s="290"/>
      <c r="F318" s="485"/>
      <c r="G318" s="485"/>
      <c r="H318" s="485"/>
      <c r="O318" s="922" t="s">
        <v>497</v>
      </c>
      <c r="P318" s="923"/>
      <c r="Q318" s="923"/>
      <c r="R318" s="924"/>
      <c r="S318" s="919" t="str">
        <f>IF(COUNT(S297:U316)=0,"",SUMIF(E297:E316,"元請",S297:U316))</f>
        <v/>
      </c>
      <c r="T318" s="920"/>
      <c r="U318" s="921"/>
      <c r="Z318" s="274">
        <f t="shared" si="39"/>
        <v>0</v>
      </c>
      <c r="AA318" s="275">
        <f>INDEX(C$7:C$3000,11+($AE318-1)*29,1)</f>
        <v>0</v>
      </c>
      <c r="AB318" s="275">
        <f>INDEX(D$7:D$3000,11+($AE318-1)*29,1)</f>
        <v>0</v>
      </c>
      <c r="AC318" s="275">
        <f>INDEX(E$7:E$3000,11+($AE318-1)*29,1)</f>
        <v>0</v>
      </c>
      <c r="AD318" s="276" t="str">
        <f>INDEX(S$7:S$3000,11+($AE318-1)*29,1)</f>
        <v/>
      </c>
      <c r="AE318" s="171">
        <f t="shared" si="42"/>
        <v>79</v>
      </c>
    </row>
    <row r="319" spans="2:31" ht="19.5" customHeight="1" thickBot="1" x14ac:dyDescent="0.2">
      <c r="B319" s="287" t="s">
        <v>240</v>
      </c>
      <c r="C319" s="172"/>
      <c r="D319" s="171"/>
      <c r="E319" s="172"/>
      <c r="F319" s="172"/>
      <c r="G319" s="485"/>
      <c r="H319" s="485"/>
      <c r="Z319" s="281">
        <f t="shared" si="39"/>
        <v>0</v>
      </c>
      <c r="AA319" s="282">
        <f>INDEX(C$7:C$3000,16+($AE319-1)*29,1)</f>
        <v>0</v>
      </c>
      <c r="AB319" s="282">
        <f>INDEX(D$7:D$3000,16+($AE319-1)*29,1)</f>
        <v>0</v>
      </c>
      <c r="AC319" s="282">
        <f>INDEX(E$7:E$3000,16+($AE319-1)*29,1)</f>
        <v>0</v>
      </c>
      <c r="AD319" s="283" t="str">
        <f>INDEX(S$7:S$3000,16+($AE319-1)*29,1)</f>
        <v/>
      </c>
      <c r="AE319" s="171">
        <f t="shared" si="42"/>
        <v>79</v>
      </c>
    </row>
    <row r="320" spans="2:31" ht="19.5" customHeight="1" x14ac:dyDescent="0.15">
      <c r="B320" s="485"/>
      <c r="C320" s="172"/>
      <c r="D320" s="171"/>
      <c r="E320" s="290"/>
      <c r="F320" s="485"/>
      <c r="G320" s="485"/>
      <c r="H320" s="485"/>
      <c r="Z320" s="270">
        <f t="shared" si="39"/>
        <v>0</v>
      </c>
      <c r="AA320" s="271">
        <f>INDEX(C$7:C$3000,1+($AE320-1)*29,1)</f>
        <v>0</v>
      </c>
      <c r="AB320" s="271">
        <f>INDEX(D$7:D$3000,1+($AE320-1)*29,1)</f>
        <v>0</v>
      </c>
      <c r="AC320" s="271">
        <f>INDEX(E$7:E$3000,1+($AE320-1)*29,1)</f>
        <v>0</v>
      </c>
      <c r="AD320" s="272" t="str">
        <f>INDEX(S$7:S$3000,1+($AE320-1)*29,1)</f>
        <v/>
      </c>
      <c r="AE320" s="171">
        <v>80</v>
      </c>
    </row>
    <row r="321" spans="1:31" s="172" customFormat="1" ht="20.25" customHeight="1" x14ac:dyDescent="0.15">
      <c r="A321" s="171"/>
      <c r="B321" s="171"/>
      <c r="C321" s="172" t="s">
        <v>104</v>
      </c>
      <c r="G321" s="262"/>
      <c r="H321" s="262"/>
      <c r="I321" s="171"/>
      <c r="J321" s="171"/>
      <c r="K321" s="171"/>
      <c r="L321" s="171"/>
      <c r="M321" s="171"/>
      <c r="N321" s="171"/>
      <c r="O321" s="171"/>
      <c r="P321" s="171"/>
      <c r="Q321" s="171"/>
      <c r="R321" s="171"/>
      <c r="S321" s="171"/>
      <c r="T321" s="196" t="s">
        <v>241</v>
      </c>
      <c r="U321" s="263" t="str">
        <f t="shared" ref="U321" si="51">IF(COUNT(S297:U316)=0,"",U292+1)</f>
        <v/>
      </c>
      <c r="W321" s="171"/>
      <c r="X321" s="171"/>
      <c r="Y321" s="171"/>
      <c r="Z321" s="274">
        <f t="shared" si="39"/>
        <v>0</v>
      </c>
      <c r="AA321" s="275">
        <f>INDEX(C$7:C$3000,6+($AE321-1)*29,1)</f>
        <v>0</v>
      </c>
      <c r="AB321" s="275">
        <f>INDEX(D$7:D$3000,6+($AE321-1)*29,1)</f>
        <v>0</v>
      </c>
      <c r="AC321" s="275">
        <f>INDEX(E$7:E$3000,6+($AE321-1)*29,1)</f>
        <v>0</v>
      </c>
      <c r="AD321" s="276" t="str">
        <f>INDEX(S$7:S$3000,6+($AE321-1)*29,1)</f>
        <v/>
      </c>
      <c r="AE321" s="171">
        <f t="shared" si="42"/>
        <v>80</v>
      </c>
    </row>
    <row r="322" spans="1:31" s="172" customFormat="1" ht="27.75" x14ac:dyDescent="0.15">
      <c r="A322" s="171"/>
      <c r="B322" s="904" t="s">
        <v>105</v>
      </c>
      <c r="C322" s="904"/>
      <c r="D322" s="904"/>
      <c r="E322" s="904"/>
      <c r="F322" s="904"/>
      <c r="G322" s="904"/>
      <c r="H322" s="904"/>
      <c r="I322" s="904"/>
      <c r="J322" s="905" t="s">
        <v>243</v>
      </c>
      <c r="K322" s="905"/>
      <c r="L322" s="905"/>
      <c r="M322" s="905"/>
      <c r="N322" s="905"/>
      <c r="O322" s="905"/>
      <c r="P322" s="905"/>
      <c r="Q322" s="905"/>
      <c r="R322" s="905"/>
      <c r="S322" s="905"/>
      <c r="T322" s="905"/>
      <c r="U322" s="905"/>
      <c r="W322" s="171"/>
      <c r="X322" s="171"/>
      <c r="Y322" s="171"/>
      <c r="Z322" s="274">
        <f t="shared" si="39"/>
        <v>0</v>
      </c>
      <c r="AA322" s="275">
        <f>INDEX(C$7:C$3000,11+($AE322-1)*29,1)</f>
        <v>0</v>
      </c>
      <c r="AB322" s="275">
        <f>INDEX(D$7:D$3000,11+($AE322-1)*29,1)</f>
        <v>0</v>
      </c>
      <c r="AC322" s="275">
        <f>INDEX(E$7:E$3000,11+($AE322-1)*29,1)</f>
        <v>0</v>
      </c>
      <c r="AD322" s="276" t="str">
        <f>INDEX(S$7:S$3000,11+($AE322-1)*29,1)</f>
        <v/>
      </c>
      <c r="AE322" s="171">
        <f t="shared" si="42"/>
        <v>80</v>
      </c>
    </row>
    <row r="323" spans="1:31" ht="21.75" thickBot="1" x14ac:dyDescent="0.2">
      <c r="D323" s="265" t="s">
        <v>228</v>
      </c>
      <c r="E323" s="906"/>
      <c r="F323" s="906"/>
      <c r="G323" s="266" t="s">
        <v>229</v>
      </c>
      <c r="H323" s="267"/>
      <c r="L323" s="268" t="s">
        <v>231</v>
      </c>
      <c r="M323" s="483" t="str">
        <f>$M$4</f>
        <v/>
      </c>
      <c r="N323" s="269" t="s">
        <v>220</v>
      </c>
      <c r="O323" s="483" t="str">
        <f>$O$4</f>
        <v/>
      </c>
      <c r="P323" s="269" t="s">
        <v>225</v>
      </c>
      <c r="Q323" s="269" t="s">
        <v>205</v>
      </c>
      <c r="R323" s="483" t="str">
        <f>$R$4</f>
        <v/>
      </c>
      <c r="S323" s="269" t="s">
        <v>220</v>
      </c>
      <c r="T323" s="483" t="str">
        <f>$T$4</f>
        <v/>
      </c>
      <c r="U323" s="269" t="s">
        <v>230</v>
      </c>
      <c r="Z323" s="281">
        <f t="shared" si="39"/>
        <v>0</v>
      </c>
      <c r="AA323" s="282">
        <f>INDEX(C$7:C$3000,16+($AE323-1)*29,1)</f>
        <v>0</v>
      </c>
      <c r="AB323" s="282">
        <f>INDEX(D$7:D$3000,16+($AE323-1)*29,1)</f>
        <v>0</v>
      </c>
      <c r="AC323" s="282">
        <f>INDEX(E$7:E$3000,16+($AE323-1)*29,1)</f>
        <v>0</v>
      </c>
      <c r="AD323" s="283" t="str">
        <f>INDEX(S$7:S$3000,16+($AE323-1)*29,1)</f>
        <v/>
      </c>
      <c r="AE323" s="171">
        <f t="shared" si="42"/>
        <v>80</v>
      </c>
    </row>
    <row r="324" spans="1:31" ht="18" customHeight="1" x14ac:dyDescent="0.15">
      <c r="B324" s="880" t="s">
        <v>227</v>
      </c>
      <c r="C324" s="907" t="s">
        <v>224</v>
      </c>
      <c r="D324" s="474" t="s">
        <v>237</v>
      </c>
      <c r="E324" s="474" t="s">
        <v>222</v>
      </c>
      <c r="F324" s="909" t="s">
        <v>106</v>
      </c>
      <c r="G324" s="840" t="s">
        <v>107</v>
      </c>
      <c r="H324" s="841"/>
      <c r="I324" s="472" t="s">
        <v>108</v>
      </c>
      <c r="J324" s="472" t="s">
        <v>235</v>
      </c>
      <c r="K324" s="840" t="s">
        <v>109</v>
      </c>
      <c r="L324" s="913"/>
      <c r="M324" s="913"/>
      <c r="N324" s="841"/>
      <c r="O324" s="840" t="s">
        <v>226</v>
      </c>
      <c r="P324" s="913"/>
      <c r="Q324" s="913"/>
      <c r="R324" s="841"/>
      <c r="S324" s="840" t="s">
        <v>233</v>
      </c>
      <c r="T324" s="913"/>
      <c r="U324" s="914"/>
      <c r="Z324" s="270">
        <f t="shared" ref="Z324:Z387" si="52">INDEX(E$4:E$3000,1+($AE324-1)*29,1)</f>
        <v>0</v>
      </c>
      <c r="AA324" s="271">
        <f>INDEX(C$7:C$3000,1+($AE324-1)*29,1)</f>
        <v>0</v>
      </c>
      <c r="AB324" s="271">
        <f>INDEX(D$7:D$3000,1+($AE324-1)*29,1)</f>
        <v>0</v>
      </c>
      <c r="AC324" s="271">
        <f>INDEX(E$7:E$3000,1+($AE324-1)*29,1)</f>
        <v>0</v>
      </c>
      <c r="AD324" s="272" t="str">
        <f>INDEX(S$7:S$3000,1+($AE324-1)*29,1)</f>
        <v/>
      </c>
      <c r="AE324" s="171">
        <v>81</v>
      </c>
    </row>
    <row r="325" spans="1:31" ht="18" customHeight="1" thickBot="1" x14ac:dyDescent="0.2">
      <c r="B325" s="882"/>
      <c r="C325" s="908"/>
      <c r="D325" s="475" t="s">
        <v>221</v>
      </c>
      <c r="E325" s="475" t="s">
        <v>223</v>
      </c>
      <c r="F325" s="910"/>
      <c r="G325" s="911"/>
      <c r="H325" s="912"/>
      <c r="I325" s="473" t="s">
        <v>110</v>
      </c>
      <c r="J325" s="473" t="s">
        <v>236</v>
      </c>
      <c r="K325" s="911"/>
      <c r="L325" s="915"/>
      <c r="M325" s="915"/>
      <c r="N325" s="912"/>
      <c r="O325" s="911"/>
      <c r="P325" s="915"/>
      <c r="Q325" s="915"/>
      <c r="R325" s="912"/>
      <c r="S325" s="911" t="s">
        <v>234</v>
      </c>
      <c r="T325" s="915"/>
      <c r="U325" s="916"/>
      <c r="Z325" s="274">
        <f t="shared" si="52"/>
        <v>0</v>
      </c>
      <c r="AA325" s="275">
        <f>INDEX(C$7:C$3000,6+($AE325-1)*29,1)</f>
        <v>0</v>
      </c>
      <c r="AB325" s="275">
        <f>INDEX(D$7:D$3000,6+($AE325-1)*29,1)</f>
        <v>0</v>
      </c>
      <c r="AC325" s="275">
        <f>INDEX(E$7:E$3000,6+($AE325-1)*29,1)</f>
        <v>0</v>
      </c>
      <c r="AD325" s="276" t="str">
        <f>INDEX(S$7:S$3000,6+($AE325-1)*29,1)</f>
        <v/>
      </c>
      <c r="AE325" s="171">
        <f t="shared" si="42"/>
        <v>81</v>
      </c>
    </row>
    <row r="326" spans="1:31" ht="24" customHeight="1" x14ac:dyDescent="0.15">
      <c r="B326" s="880">
        <v>1</v>
      </c>
      <c r="C326" s="883"/>
      <c r="D326" s="883"/>
      <c r="E326" s="883"/>
      <c r="F326" s="294"/>
      <c r="G326" s="886"/>
      <c r="H326" s="887"/>
      <c r="I326" s="294"/>
      <c r="J326" s="295"/>
      <c r="K326" s="298"/>
      <c r="L326" s="279" t="s">
        <v>220</v>
      </c>
      <c r="M326" s="301"/>
      <c r="N326" s="280" t="s">
        <v>225</v>
      </c>
      <c r="O326" s="298"/>
      <c r="P326" s="279" t="s">
        <v>220</v>
      </c>
      <c r="Q326" s="301"/>
      <c r="R326" s="280" t="s">
        <v>225</v>
      </c>
      <c r="S326" s="888" t="str">
        <f t="shared" ref="S326" si="53">IF(COUNT(J326:J330)=0,"",SUM(J326:J330))</f>
        <v/>
      </c>
      <c r="T326" s="889"/>
      <c r="U326" s="890"/>
      <c r="Z326" s="274">
        <f t="shared" si="52"/>
        <v>0</v>
      </c>
      <c r="AA326" s="275">
        <f>INDEX(C$7:C$3000,11+($AE326-1)*29,1)</f>
        <v>0</v>
      </c>
      <c r="AB326" s="275">
        <f>INDEX(D$7:D$3000,11+($AE326-1)*29,1)</f>
        <v>0</v>
      </c>
      <c r="AC326" s="275">
        <f>INDEX(E$7:E$3000,11+($AE326-1)*29,1)</f>
        <v>0</v>
      </c>
      <c r="AD326" s="276" t="str">
        <f>INDEX(S$7:S$3000,11+($AE326-1)*29,1)</f>
        <v/>
      </c>
      <c r="AE326" s="171">
        <f t="shared" si="42"/>
        <v>81</v>
      </c>
    </row>
    <row r="327" spans="1:31" ht="24" customHeight="1" thickBot="1" x14ac:dyDescent="0.2">
      <c r="B327" s="881"/>
      <c r="C327" s="884"/>
      <c r="D327" s="884"/>
      <c r="E327" s="884"/>
      <c r="F327" s="296"/>
      <c r="G327" s="897"/>
      <c r="H327" s="898"/>
      <c r="I327" s="296"/>
      <c r="J327" s="297"/>
      <c r="K327" s="299"/>
      <c r="L327" s="284" t="s">
        <v>220</v>
      </c>
      <c r="M327" s="302"/>
      <c r="N327" s="285" t="s">
        <v>225</v>
      </c>
      <c r="O327" s="299"/>
      <c r="P327" s="284" t="s">
        <v>220</v>
      </c>
      <c r="Q327" s="302"/>
      <c r="R327" s="285" t="s">
        <v>225</v>
      </c>
      <c r="S327" s="891"/>
      <c r="T327" s="892"/>
      <c r="U327" s="893"/>
      <c r="Z327" s="281">
        <f t="shared" si="52"/>
        <v>0</v>
      </c>
      <c r="AA327" s="282">
        <f>INDEX(C$7:C$3000,16+($AE327-1)*29,1)</f>
        <v>0</v>
      </c>
      <c r="AB327" s="282">
        <f>INDEX(D$7:D$3000,16+($AE327-1)*29,1)</f>
        <v>0</v>
      </c>
      <c r="AC327" s="282">
        <f>INDEX(E$7:E$3000,16+($AE327-1)*29,1)</f>
        <v>0</v>
      </c>
      <c r="AD327" s="283" t="str">
        <f>INDEX(S$7:S$3000,16+($AE327-1)*29,1)</f>
        <v/>
      </c>
      <c r="AE327" s="171">
        <f t="shared" si="42"/>
        <v>81</v>
      </c>
    </row>
    <row r="328" spans="1:31" ht="23.25" customHeight="1" x14ac:dyDescent="0.15">
      <c r="B328" s="881"/>
      <c r="C328" s="884"/>
      <c r="D328" s="884"/>
      <c r="E328" s="884"/>
      <c r="F328" s="296"/>
      <c r="G328" s="897"/>
      <c r="H328" s="898"/>
      <c r="I328" s="296"/>
      <c r="J328" s="297"/>
      <c r="K328" s="299"/>
      <c r="L328" s="284" t="s">
        <v>220</v>
      </c>
      <c r="M328" s="302"/>
      <c r="N328" s="285" t="s">
        <v>225</v>
      </c>
      <c r="O328" s="299"/>
      <c r="P328" s="284" t="s">
        <v>220</v>
      </c>
      <c r="Q328" s="302"/>
      <c r="R328" s="285" t="s">
        <v>225</v>
      </c>
      <c r="S328" s="891"/>
      <c r="T328" s="892"/>
      <c r="U328" s="893"/>
      <c r="Z328" s="270">
        <f t="shared" si="52"/>
        <v>0</v>
      </c>
      <c r="AA328" s="271">
        <f>INDEX(C$7:C$3000,1+($AE328-1)*29,1)</f>
        <v>0</v>
      </c>
      <c r="AB328" s="271">
        <f>INDEX(D$7:D$3000,1+($AE328-1)*29,1)</f>
        <v>0</v>
      </c>
      <c r="AC328" s="271">
        <f>INDEX(E$7:E$3000,1+($AE328-1)*29,1)</f>
        <v>0</v>
      </c>
      <c r="AD328" s="272" t="str">
        <f>INDEX(S$7:S$3000,1+($AE328-1)*29,1)</f>
        <v/>
      </c>
      <c r="AE328" s="171">
        <v>82</v>
      </c>
    </row>
    <row r="329" spans="1:31" ht="24" customHeight="1" x14ac:dyDescent="0.15">
      <c r="B329" s="881"/>
      <c r="C329" s="884"/>
      <c r="D329" s="884"/>
      <c r="E329" s="884"/>
      <c r="F329" s="296"/>
      <c r="G329" s="897"/>
      <c r="H329" s="898"/>
      <c r="I329" s="296"/>
      <c r="J329" s="297"/>
      <c r="K329" s="299"/>
      <c r="L329" s="284" t="s">
        <v>220</v>
      </c>
      <c r="M329" s="302"/>
      <c r="N329" s="285" t="s">
        <v>225</v>
      </c>
      <c r="O329" s="299"/>
      <c r="P329" s="284" t="s">
        <v>220</v>
      </c>
      <c r="Q329" s="302"/>
      <c r="R329" s="285" t="s">
        <v>225</v>
      </c>
      <c r="S329" s="891"/>
      <c r="T329" s="892"/>
      <c r="U329" s="893"/>
      <c r="Z329" s="274">
        <f t="shared" si="52"/>
        <v>0</v>
      </c>
      <c r="AA329" s="275">
        <f>INDEX(C$7:C$3000,6+($AE329-1)*29,1)</f>
        <v>0</v>
      </c>
      <c r="AB329" s="275">
        <f>INDEX(D$7:D$3000,6+($AE329-1)*29,1)</f>
        <v>0</v>
      </c>
      <c r="AC329" s="275">
        <f>INDEX(E$7:E$3000,6+($AE329-1)*29,1)</f>
        <v>0</v>
      </c>
      <c r="AD329" s="276" t="str">
        <f>INDEX(S$7:S$3000,6+($AE329-1)*29,1)</f>
        <v/>
      </c>
      <c r="AE329" s="171">
        <f t="shared" si="42"/>
        <v>82</v>
      </c>
    </row>
    <row r="330" spans="1:31" ht="24" customHeight="1" thickBot="1" x14ac:dyDescent="0.2">
      <c r="B330" s="882"/>
      <c r="C330" s="885"/>
      <c r="D330" s="885"/>
      <c r="E330" s="885"/>
      <c r="F330" s="286" t="s">
        <v>232</v>
      </c>
      <c r="G330" s="5"/>
      <c r="H330" s="899" t="s">
        <v>239</v>
      </c>
      <c r="I330" s="900"/>
      <c r="J330" s="300"/>
      <c r="K330" s="901"/>
      <c r="L330" s="902"/>
      <c r="M330" s="902"/>
      <c r="N330" s="902"/>
      <c r="O330" s="902"/>
      <c r="P330" s="902"/>
      <c r="Q330" s="902"/>
      <c r="R330" s="903"/>
      <c r="S330" s="894"/>
      <c r="T330" s="895"/>
      <c r="U330" s="896"/>
      <c r="Z330" s="274">
        <f t="shared" si="52"/>
        <v>0</v>
      </c>
      <c r="AA330" s="275">
        <f>INDEX(C$7:C$3000,11+($AE330-1)*29,1)</f>
        <v>0</v>
      </c>
      <c r="AB330" s="275">
        <f>INDEX(D$7:D$3000,11+($AE330-1)*29,1)</f>
        <v>0</v>
      </c>
      <c r="AC330" s="275">
        <f>INDEX(E$7:E$3000,11+($AE330-1)*29,1)</f>
        <v>0</v>
      </c>
      <c r="AD330" s="276" t="str">
        <f>INDEX(S$7:S$3000,11+($AE330-1)*29,1)</f>
        <v/>
      </c>
      <c r="AE330" s="171">
        <f t="shared" si="42"/>
        <v>82</v>
      </c>
    </row>
    <row r="331" spans="1:31" ht="24" customHeight="1" thickBot="1" x14ac:dyDescent="0.2">
      <c r="B331" s="880">
        <v>2</v>
      </c>
      <c r="C331" s="883"/>
      <c r="D331" s="883"/>
      <c r="E331" s="883"/>
      <c r="F331" s="294"/>
      <c r="G331" s="886"/>
      <c r="H331" s="887"/>
      <c r="I331" s="294"/>
      <c r="J331" s="295"/>
      <c r="K331" s="298"/>
      <c r="L331" s="279" t="s">
        <v>220</v>
      </c>
      <c r="M331" s="301"/>
      <c r="N331" s="280" t="s">
        <v>225</v>
      </c>
      <c r="O331" s="298"/>
      <c r="P331" s="279" t="s">
        <v>220</v>
      </c>
      <c r="Q331" s="301"/>
      <c r="R331" s="280" t="s">
        <v>225</v>
      </c>
      <c r="S331" s="888" t="str">
        <f t="shared" ref="S331" si="54">IF(COUNT(J331:J335)=0,"",SUM(J331:J335))</f>
        <v/>
      </c>
      <c r="T331" s="889"/>
      <c r="U331" s="890"/>
      <c r="Z331" s="281">
        <f t="shared" si="52"/>
        <v>0</v>
      </c>
      <c r="AA331" s="282">
        <f>INDEX(C$7:C$3000,16+($AE331-1)*29,1)</f>
        <v>0</v>
      </c>
      <c r="AB331" s="282">
        <f>INDEX(D$7:D$3000,16+($AE331-1)*29,1)</f>
        <v>0</v>
      </c>
      <c r="AC331" s="282">
        <f>INDEX(E$7:E$3000,16+($AE331-1)*29,1)</f>
        <v>0</v>
      </c>
      <c r="AD331" s="283" t="str">
        <f>INDEX(S$7:S$3000,16+($AE331-1)*29,1)</f>
        <v/>
      </c>
      <c r="AE331" s="171">
        <f t="shared" si="42"/>
        <v>82</v>
      </c>
    </row>
    <row r="332" spans="1:31" ht="24" customHeight="1" x14ac:dyDescent="0.15">
      <c r="B332" s="881"/>
      <c r="C332" s="884"/>
      <c r="D332" s="884"/>
      <c r="E332" s="884"/>
      <c r="F332" s="296"/>
      <c r="G332" s="897"/>
      <c r="H332" s="898"/>
      <c r="I332" s="296"/>
      <c r="J332" s="297"/>
      <c r="K332" s="299"/>
      <c r="L332" s="284" t="s">
        <v>220</v>
      </c>
      <c r="M332" s="302"/>
      <c r="N332" s="285" t="s">
        <v>225</v>
      </c>
      <c r="O332" s="299"/>
      <c r="P332" s="284" t="s">
        <v>220</v>
      </c>
      <c r="Q332" s="302"/>
      <c r="R332" s="285" t="s">
        <v>225</v>
      </c>
      <c r="S332" s="891"/>
      <c r="T332" s="892"/>
      <c r="U332" s="893"/>
      <c r="Z332" s="270">
        <f t="shared" si="52"/>
        <v>0</v>
      </c>
      <c r="AA332" s="271">
        <f>INDEX(C$7:C$3000,1+($AE332-1)*29,1)</f>
        <v>0</v>
      </c>
      <c r="AB332" s="271">
        <f>INDEX(D$7:D$3000,1+($AE332-1)*29,1)</f>
        <v>0</v>
      </c>
      <c r="AC332" s="271">
        <f>INDEX(E$7:E$3000,1+($AE332-1)*29,1)</f>
        <v>0</v>
      </c>
      <c r="AD332" s="272" t="str">
        <f>INDEX(S$7:S$3000,1+($AE332-1)*29,1)</f>
        <v/>
      </c>
      <c r="AE332" s="171">
        <v>83</v>
      </c>
    </row>
    <row r="333" spans="1:31" ht="24" customHeight="1" x14ac:dyDescent="0.15">
      <c r="B333" s="881"/>
      <c r="C333" s="884"/>
      <c r="D333" s="884"/>
      <c r="E333" s="884"/>
      <c r="F333" s="296"/>
      <c r="G333" s="897"/>
      <c r="H333" s="898"/>
      <c r="I333" s="296"/>
      <c r="J333" s="297"/>
      <c r="K333" s="299"/>
      <c r="L333" s="284" t="s">
        <v>220</v>
      </c>
      <c r="M333" s="302"/>
      <c r="N333" s="285" t="s">
        <v>225</v>
      </c>
      <c r="O333" s="299"/>
      <c r="P333" s="284" t="s">
        <v>220</v>
      </c>
      <c r="Q333" s="302"/>
      <c r="R333" s="285" t="s">
        <v>225</v>
      </c>
      <c r="S333" s="891"/>
      <c r="T333" s="892"/>
      <c r="U333" s="893"/>
      <c r="Z333" s="274">
        <f t="shared" si="52"/>
        <v>0</v>
      </c>
      <c r="AA333" s="275">
        <f>INDEX(C$7:C$3000,6+($AE333-1)*29,1)</f>
        <v>0</v>
      </c>
      <c r="AB333" s="275">
        <f>INDEX(D$7:D$3000,6+($AE333-1)*29,1)</f>
        <v>0</v>
      </c>
      <c r="AC333" s="275">
        <f>INDEX(E$7:E$3000,6+($AE333-1)*29,1)</f>
        <v>0</v>
      </c>
      <c r="AD333" s="276" t="str">
        <f>INDEX(S$7:S$3000,6+($AE333-1)*29,1)</f>
        <v/>
      </c>
      <c r="AE333" s="171">
        <f t="shared" ref="AE333:AE395" si="55">AE332</f>
        <v>83</v>
      </c>
    </row>
    <row r="334" spans="1:31" ht="24" customHeight="1" x14ac:dyDescent="0.15">
      <c r="B334" s="881"/>
      <c r="C334" s="884"/>
      <c r="D334" s="884"/>
      <c r="E334" s="884"/>
      <c r="F334" s="296"/>
      <c r="G334" s="897"/>
      <c r="H334" s="898"/>
      <c r="I334" s="296"/>
      <c r="J334" s="297"/>
      <c r="K334" s="299"/>
      <c r="L334" s="284" t="s">
        <v>220</v>
      </c>
      <c r="M334" s="302"/>
      <c r="N334" s="285" t="s">
        <v>225</v>
      </c>
      <c r="O334" s="299"/>
      <c r="P334" s="284" t="s">
        <v>220</v>
      </c>
      <c r="Q334" s="302"/>
      <c r="R334" s="285" t="s">
        <v>225</v>
      </c>
      <c r="S334" s="891"/>
      <c r="T334" s="892"/>
      <c r="U334" s="893"/>
      <c r="Z334" s="274">
        <f t="shared" si="52"/>
        <v>0</v>
      </c>
      <c r="AA334" s="275">
        <f>INDEX(C$7:C$3000,11+($AE334-1)*29,1)</f>
        <v>0</v>
      </c>
      <c r="AB334" s="275">
        <f>INDEX(D$7:D$3000,11+($AE334-1)*29,1)</f>
        <v>0</v>
      </c>
      <c r="AC334" s="275">
        <f>INDEX(E$7:E$3000,11+($AE334-1)*29,1)</f>
        <v>0</v>
      </c>
      <c r="AD334" s="276" t="str">
        <f>INDEX(S$7:S$3000,11+($AE334-1)*29,1)</f>
        <v/>
      </c>
      <c r="AE334" s="171">
        <f t="shared" si="55"/>
        <v>83</v>
      </c>
    </row>
    <row r="335" spans="1:31" ht="24" customHeight="1" thickBot="1" x14ac:dyDescent="0.2">
      <c r="B335" s="882"/>
      <c r="C335" s="885"/>
      <c r="D335" s="885"/>
      <c r="E335" s="885"/>
      <c r="F335" s="286" t="s">
        <v>232</v>
      </c>
      <c r="G335" s="5"/>
      <c r="H335" s="899" t="s">
        <v>239</v>
      </c>
      <c r="I335" s="900"/>
      <c r="J335" s="300"/>
      <c r="K335" s="901"/>
      <c r="L335" s="902"/>
      <c r="M335" s="902"/>
      <c r="N335" s="902"/>
      <c r="O335" s="902"/>
      <c r="P335" s="902"/>
      <c r="Q335" s="902"/>
      <c r="R335" s="903"/>
      <c r="S335" s="894"/>
      <c r="T335" s="895"/>
      <c r="U335" s="896"/>
      <c r="Z335" s="281">
        <f t="shared" si="52"/>
        <v>0</v>
      </c>
      <c r="AA335" s="282">
        <f>INDEX(C$7:C$3000,16+($AE335-1)*29,1)</f>
        <v>0</v>
      </c>
      <c r="AB335" s="282">
        <f>INDEX(D$7:D$3000,16+($AE335-1)*29,1)</f>
        <v>0</v>
      </c>
      <c r="AC335" s="282">
        <f>INDEX(E$7:E$3000,16+($AE335-1)*29,1)</f>
        <v>0</v>
      </c>
      <c r="AD335" s="283" t="str">
        <f>INDEX(S$7:S$3000,16+($AE335-1)*29,1)</f>
        <v/>
      </c>
      <c r="AE335" s="171">
        <f t="shared" si="55"/>
        <v>83</v>
      </c>
    </row>
    <row r="336" spans="1:31" ht="24" customHeight="1" x14ac:dyDescent="0.15">
      <c r="B336" s="880">
        <v>3</v>
      </c>
      <c r="C336" s="883"/>
      <c r="D336" s="883"/>
      <c r="E336" s="883"/>
      <c r="F336" s="294"/>
      <c r="G336" s="886"/>
      <c r="H336" s="887"/>
      <c r="I336" s="294"/>
      <c r="J336" s="295"/>
      <c r="K336" s="298"/>
      <c r="L336" s="279" t="s">
        <v>220</v>
      </c>
      <c r="M336" s="301"/>
      <c r="N336" s="280" t="s">
        <v>225</v>
      </c>
      <c r="O336" s="298"/>
      <c r="P336" s="279" t="s">
        <v>220</v>
      </c>
      <c r="Q336" s="301"/>
      <c r="R336" s="280" t="s">
        <v>225</v>
      </c>
      <c r="S336" s="888" t="str">
        <f t="shared" ref="S336" si="56">IF(COUNT(J336:J340)=0,"",SUM(J336:J340))</f>
        <v/>
      </c>
      <c r="T336" s="889"/>
      <c r="U336" s="890"/>
      <c r="Z336" s="270">
        <f t="shared" si="52"/>
        <v>0</v>
      </c>
      <c r="AA336" s="271">
        <f>INDEX(C$7:C$3000,1+($AE336-1)*29,1)</f>
        <v>0</v>
      </c>
      <c r="AB336" s="271">
        <f>INDEX(D$7:D$3000,1+($AE336-1)*29,1)</f>
        <v>0</v>
      </c>
      <c r="AC336" s="271">
        <f>INDEX(E$7:E$3000,1+($AE336-1)*29,1)</f>
        <v>0</v>
      </c>
      <c r="AD336" s="272" t="str">
        <f>INDEX(S$7:S$3000,1+($AE336-1)*29,1)</f>
        <v/>
      </c>
      <c r="AE336" s="171">
        <v>84</v>
      </c>
    </row>
    <row r="337" spans="1:31" ht="24" customHeight="1" x14ac:dyDescent="0.15">
      <c r="B337" s="881"/>
      <c r="C337" s="884"/>
      <c r="D337" s="884"/>
      <c r="E337" s="884"/>
      <c r="F337" s="296"/>
      <c r="G337" s="897"/>
      <c r="H337" s="898"/>
      <c r="I337" s="296"/>
      <c r="J337" s="297"/>
      <c r="K337" s="299"/>
      <c r="L337" s="284" t="s">
        <v>220</v>
      </c>
      <c r="M337" s="302"/>
      <c r="N337" s="285" t="s">
        <v>225</v>
      </c>
      <c r="O337" s="299"/>
      <c r="P337" s="284" t="s">
        <v>220</v>
      </c>
      <c r="Q337" s="302"/>
      <c r="R337" s="285" t="s">
        <v>225</v>
      </c>
      <c r="S337" s="891"/>
      <c r="T337" s="892"/>
      <c r="U337" s="893"/>
      <c r="Z337" s="274">
        <f t="shared" si="52"/>
        <v>0</v>
      </c>
      <c r="AA337" s="275">
        <f>INDEX(C$7:C$3000,6+($AE337-1)*29,1)</f>
        <v>0</v>
      </c>
      <c r="AB337" s="275">
        <f>INDEX(D$7:D$3000,6+($AE337-1)*29,1)</f>
        <v>0</v>
      </c>
      <c r="AC337" s="275">
        <f>INDEX(E$7:E$3000,6+($AE337-1)*29,1)</f>
        <v>0</v>
      </c>
      <c r="AD337" s="276" t="str">
        <f>INDEX(S$7:S$3000,6+($AE337-1)*29,1)</f>
        <v/>
      </c>
      <c r="AE337" s="171">
        <f t="shared" si="55"/>
        <v>84</v>
      </c>
    </row>
    <row r="338" spans="1:31" ht="24" customHeight="1" x14ac:dyDescent="0.15">
      <c r="B338" s="881"/>
      <c r="C338" s="884"/>
      <c r="D338" s="884"/>
      <c r="E338" s="884"/>
      <c r="F338" s="296"/>
      <c r="G338" s="897"/>
      <c r="H338" s="898"/>
      <c r="I338" s="296"/>
      <c r="J338" s="297"/>
      <c r="K338" s="299"/>
      <c r="L338" s="284" t="s">
        <v>220</v>
      </c>
      <c r="M338" s="302"/>
      <c r="N338" s="285" t="s">
        <v>225</v>
      </c>
      <c r="O338" s="299"/>
      <c r="P338" s="284" t="s">
        <v>220</v>
      </c>
      <c r="Q338" s="302"/>
      <c r="R338" s="285" t="s">
        <v>225</v>
      </c>
      <c r="S338" s="891"/>
      <c r="T338" s="892"/>
      <c r="U338" s="893"/>
      <c r="Z338" s="274">
        <f t="shared" si="52"/>
        <v>0</v>
      </c>
      <c r="AA338" s="275">
        <f>INDEX(C$7:C$3000,11+($AE338-1)*29,1)</f>
        <v>0</v>
      </c>
      <c r="AB338" s="275">
        <f>INDEX(D$7:D$3000,11+($AE338-1)*29,1)</f>
        <v>0</v>
      </c>
      <c r="AC338" s="275">
        <f>INDEX(E$7:E$3000,11+($AE338-1)*29,1)</f>
        <v>0</v>
      </c>
      <c r="AD338" s="276" t="str">
        <f>INDEX(S$7:S$3000,11+($AE338-1)*29,1)</f>
        <v/>
      </c>
      <c r="AE338" s="171">
        <f t="shared" si="55"/>
        <v>84</v>
      </c>
    </row>
    <row r="339" spans="1:31" ht="24" customHeight="1" thickBot="1" x14ac:dyDescent="0.2">
      <c r="B339" s="881"/>
      <c r="C339" s="884"/>
      <c r="D339" s="884"/>
      <c r="E339" s="884"/>
      <c r="F339" s="296"/>
      <c r="G339" s="897"/>
      <c r="H339" s="898"/>
      <c r="I339" s="296"/>
      <c r="J339" s="297"/>
      <c r="K339" s="299"/>
      <c r="L339" s="284" t="s">
        <v>220</v>
      </c>
      <c r="M339" s="302"/>
      <c r="N339" s="285" t="s">
        <v>225</v>
      </c>
      <c r="O339" s="299"/>
      <c r="P339" s="284" t="s">
        <v>220</v>
      </c>
      <c r="Q339" s="302"/>
      <c r="R339" s="285" t="s">
        <v>225</v>
      </c>
      <c r="S339" s="891"/>
      <c r="T339" s="892"/>
      <c r="U339" s="893"/>
      <c r="Z339" s="281">
        <f t="shared" si="52"/>
        <v>0</v>
      </c>
      <c r="AA339" s="282">
        <f>INDEX(C$7:C$3000,16+($AE339-1)*29,1)</f>
        <v>0</v>
      </c>
      <c r="AB339" s="282">
        <f>INDEX(D$7:D$3000,16+($AE339-1)*29,1)</f>
        <v>0</v>
      </c>
      <c r="AC339" s="282">
        <f>INDEX(E$7:E$3000,16+($AE339-1)*29,1)</f>
        <v>0</v>
      </c>
      <c r="AD339" s="283" t="str">
        <f>INDEX(S$7:S$3000,16+($AE339-1)*29,1)</f>
        <v/>
      </c>
      <c r="AE339" s="171">
        <f t="shared" si="55"/>
        <v>84</v>
      </c>
    </row>
    <row r="340" spans="1:31" ht="24" customHeight="1" thickBot="1" x14ac:dyDescent="0.2">
      <c r="B340" s="882"/>
      <c r="C340" s="885"/>
      <c r="D340" s="885"/>
      <c r="E340" s="885"/>
      <c r="F340" s="286" t="s">
        <v>232</v>
      </c>
      <c r="G340" s="5"/>
      <c r="H340" s="899" t="s">
        <v>239</v>
      </c>
      <c r="I340" s="900"/>
      <c r="J340" s="300"/>
      <c r="K340" s="901"/>
      <c r="L340" s="902"/>
      <c r="M340" s="902"/>
      <c r="N340" s="902"/>
      <c r="O340" s="902"/>
      <c r="P340" s="902"/>
      <c r="Q340" s="902"/>
      <c r="R340" s="903"/>
      <c r="S340" s="894"/>
      <c r="T340" s="895"/>
      <c r="U340" s="896"/>
      <c r="Z340" s="270">
        <f t="shared" si="52"/>
        <v>0</v>
      </c>
      <c r="AA340" s="271">
        <f>INDEX(C$7:C$3000,1+($AE340-1)*29,1)</f>
        <v>0</v>
      </c>
      <c r="AB340" s="271">
        <f>INDEX(D$7:D$3000,1+($AE340-1)*29,1)</f>
        <v>0</v>
      </c>
      <c r="AC340" s="271">
        <f>INDEX(E$7:E$3000,1+($AE340-1)*29,1)</f>
        <v>0</v>
      </c>
      <c r="AD340" s="272" t="str">
        <f>INDEX(S$7:S$3000,1+($AE340-1)*29,1)</f>
        <v/>
      </c>
      <c r="AE340" s="171">
        <v>85</v>
      </c>
    </row>
    <row r="341" spans="1:31" ht="24" customHeight="1" x14ac:dyDescent="0.15">
      <c r="B341" s="880">
        <v>4</v>
      </c>
      <c r="C341" s="883"/>
      <c r="D341" s="883"/>
      <c r="E341" s="883"/>
      <c r="F341" s="294"/>
      <c r="G341" s="886"/>
      <c r="H341" s="887"/>
      <c r="I341" s="294"/>
      <c r="J341" s="295"/>
      <c r="K341" s="298"/>
      <c r="L341" s="279" t="s">
        <v>220</v>
      </c>
      <c r="M341" s="301"/>
      <c r="N341" s="280" t="s">
        <v>225</v>
      </c>
      <c r="O341" s="298"/>
      <c r="P341" s="279" t="s">
        <v>220</v>
      </c>
      <c r="Q341" s="301"/>
      <c r="R341" s="280" t="s">
        <v>225</v>
      </c>
      <c r="S341" s="888" t="str">
        <f t="shared" ref="S341" si="57">IF(COUNT(J341:J345)=0,"",SUM(J341:J345))</f>
        <v/>
      </c>
      <c r="T341" s="889"/>
      <c r="U341" s="890"/>
      <c r="Z341" s="274">
        <f t="shared" si="52"/>
        <v>0</v>
      </c>
      <c r="AA341" s="275">
        <f>INDEX(C$7:C$3000,6+($AE341-1)*29,1)</f>
        <v>0</v>
      </c>
      <c r="AB341" s="275">
        <f>INDEX(D$7:D$3000,6+($AE341-1)*29,1)</f>
        <v>0</v>
      </c>
      <c r="AC341" s="275">
        <f>INDEX(E$7:E$3000,6+($AE341-1)*29,1)</f>
        <v>0</v>
      </c>
      <c r="AD341" s="276" t="str">
        <f>INDEX(S$7:S$3000,6+($AE341-1)*29,1)</f>
        <v/>
      </c>
      <c r="AE341" s="171">
        <f t="shared" si="55"/>
        <v>85</v>
      </c>
    </row>
    <row r="342" spans="1:31" ht="24" customHeight="1" x14ac:dyDescent="0.15">
      <c r="B342" s="881"/>
      <c r="C342" s="884"/>
      <c r="D342" s="884"/>
      <c r="E342" s="884"/>
      <c r="F342" s="296"/>
      <c r="G342" s="897"/>
      <c r="H342" s="898"/>
      <c r="I342" s="296"/>
      <c r="J342" s="297"/>
      <c r="K342" s="299"/>
      <c r="L342" s="284" t="s">
        <v>220</v>
      </c>
      <c r="M342" s="302"/>
      <c r="N342" s="285" t="s">
        <v>225</v>
      </c>
      <c r="O342" s="299"/>
      <c r="P342" s="284" t="s">
        <v>220</v>
      </c>
      <c r="Q342" s="302"/>
      <c r="R342" s="285" t="s">
        <v>225</v>
      </c>
      <c r="S342" s="891"/>
      <c r="T342" s="892"/>
      <c r="U342" s="893"/>
      <c r="Z342" s="274">
        <f t="shared" si="52"/>
        <v>0</v>
      </c>
      <c r="AA342" s="275">
        <f>INDEX(C$7:C$3000,11+($AE342-1)*29,1)</f>
        <v>0</v>
      </c>
      <c r="AB342" s="275">
        <f>INDEX(D$7:D$3000,11+($AE342-1)*29,1)</f>
        <v>0</v>
      </c>
      <c r="AC342" s="275">
        <f>INDEX(E$7:E$3000,11+($AE342-1)*29,1)</f>
        <v>0</v>
      </c>
      <c r="AD342" s="276" t="str">
        <f>INDEX(S$7:S$3000,11+($AE342-1)*29,1)</f>
        <v/>
      </c>
      <c r="AE342" s="171">
        <f t="shared" si="55"/>
        <v>85</v>
      </c>
    </row>
    <row r="343" spans="1:31" ht="24" customHeight="1" thickBot="1" x14ac:dyDescent="0.2">
      <c r="B343" s="881"/>
      <c r="C343" s="884"/>
      <c r="D343" s="884"/>
      <c r="E343" s="884"/>
      <c r="F343" s="296"/>
      <c r="G343" s="897"/>
      <c r="H343" s="898"/>
      <c r="I343" s="296"/>
      <c r="J343" s="297"/>
      <c r="K343" s="299"/>
      <c r="L343" s="284" t="s">
        <v>220</v>
      </c>
      <c r="M343" s="302"/>
      <c r="N343" s="285" t="s">
        <v>225</v>
      </c>
      <c r="O343" s="299"/>
      <c r="P343" s="284" t="s">
        <v>220</v>
      </c>
      <c r="Q343" s="302"/>
      <c r="R343" s="285" t="s">
        <v>225</v>
      </c>
      <c r="S343" s="891"/>
      <c r="T343" s="892"/>
      <c r="U343" s="893"/>
      <c r="Z343" s="281">
        <f t="shared" si="52"/>
        <v>0</v>
      </c>
      <c r="AA343" s="282">
        <f>INDEX(C$7:C$3000,16+($AE343-1)*29,1)</f>
        <v>0</v>
      </c>
      <c r="AB343" s="282">
        <f>INDEX(D$7:D$3000,16+($AE343-1)*29,1)</f>
        <v>0</v>
      </c>
      <c r="AC343" s="282">
        <f>INDEX(E$7:E$3000,16+($AE343-1)*29,1)</f>
        <v>0</v>
      </c>
      <c r="AD343" s="283" t="str">
        <f>INDEX(S$7:S$3000,16+($AE343-1)*29,1)</f>
        <v/>
      </c>
      <c r="AE343" s="171">
        <f t="shared" si="55"/>
        <v>85</v>
      </c>
    </row>
    <row r="344" spans="1:31" ht="24" customHeight="1" x14ac:dyDescent="0.15">
      <c r="B344" s="881"/>
      <c r="C344" s="884"/>
      <c r="D344" s="884"/>
      <c r="E344" s="884"/>
      <c r="F344" s="296"/>
      <c r="G344" s="897"/>
      <c r="H344" s="898"/>
      <c r="I344" s="296"/>
      <c r="J344" s="297"/>
      <c r="K344" s="299"/>
      <c r="L344" s="284" t="s">
        <v>220</v>
      </c>
      <c r="M344" s="302"/>
      <c r="N344" s="285" t="s">
        <v>225</v>
      </c>
      <c r="O344" s="299"/>
      <c r="P344" s="284" t="s">
        <v>220</v>
      </c>
      <c r="Q344" s="302"/>
      <c r="R344" s="285" t="s">
        <v>225</v>
      </c>
      <c r="S344" s="891"/>
      <c r="T344" s="892"/>
      <c r="U344" s="893"/>
      <c r="Z344" s="270">
        <f t="shared" si="52"/>
        <v>0</v>
      </c>
      <c r="AA344" s="271">
        <f>INDEX(C$7:C$3000,1+($AE344-1)*29,1)</f>
        <v>0</v>
      </c>
      <c r="AB344" s="271">
        <f>INDEX(D$7:D$3000,1+($AE344-1)*29,1)</f>
        <v>0</v>
      </c>
      <c r="AC344" s="271">
        <f>INDEX(E$7:E$3000,1+($AE344-1)*29,1)</f>
        <v>0</v>
      </c>
      <c r="AD344" s="272" t="str">
        <f>INDEX(S$7:S$3000,1+($AE344-1)*29,1)</f>
        <v/>
      </c>
      <c r="AE344" s="171">
        <v>86</v>
      </c>
    </row>
    <row r="345" spans="1:31" ht="24" customHeight="1" thickBot="1" x14ac:dyDescent="0.2">
      <c r="B345" s="882"/>
      <c r="C345" s="885"/>
      <c r="D345" s="885"/>
      <c r="E345" s="885"/>
      <c r="F345" s="286" t="s">
        <v>232</v>
      </c>
      <c r="G345" s="5"/>
      <c r="H345" s="899" t="s">
        <v>239</v>
      </c>
      <c r="I345" s="900"/>
      <c r="J345" s="300"/>
      <c r="K345" s="901"/>
      <c r="L345" s="902"/>
      <c r="M345" s="902"/>
      <c r="N345" s="902"/>
      <c r="O345" s="902"/>
      <c r="P345" s="902"/>
      <c r="Q345" s="902"/>
      <c r="R345" s="903"/>
      <c r="S345" s="894"/>
      <c r="T345" s="895"/>
      <c r="U345" s="896"/>
      <c r="Z345" s="274">
        <f t="shared" si="52"/>
        <v>0</v>
      </c>
      <c r="AA345" s="275">
        <f>INDEX(C$7:C$3000,6+($AE345-1)*29,1)</f>
        <v>0</v>
      </c>
      <c r="AB345" s="275">
        <f>INDEX(D$7:D$3000,6+($AE345-1)*29,1)</f>
        <v>0</v>
      </c>
      <c r="AC345" s="275">
        <f>INDEX(E$7:E$3000,6+($AE345-1)*29,1)</f>
        <v>0</v>
      </c>
      <c r="AD345" s="276" t="str">
        <f>INDEX(S$7:S$3000,6+($AE345-1)*29,1)</f>
        <v/>
      </c>
      <c r="AE345" s="171">
        <f t="shared" si="55"/>
        <v>86</v>
      </c>
    </row>
    <row r="346" spans="1:31" ht="19.5" customHeight="1" thickBot="1" x14ac:dyDescent="0.2">
      <c r="B346" s="287" t="s">
        <v>112</v>
      </c>
      <c r="C346" s="172"/>
      <c r="D346" s="288"/>
      <c r="E346" s="288"/>
      <c r="F346" s="289"/>
      <c r="G346" s="288"/>
      <c r="H346" s="288"/>
      <c r="O346" s="917" t="s">
        <v>496</v>
      </c>
      <c r="P346" s="918"/>
      <c r="Q346" s="918"/>
      <c r="R346" s="918"/>
      <c r="S346" s="919" t="str">
        <f>IF(COUNT(S326:U345)=0,"",SUMIFS(S326:S345,E326:E345,"&lt;&gt;"&amp;""))</f>
        <v/>
      </c>
      <c r="T346" s="920"/>
      <c r="U346" s="921"/>
      <c r="Z346" s="274">
        <f t="shared" si="52"/>
        <v>0</v>
      </c>
      <c r="AA346" s="275">
        <f>INDEX(C$7:C$3000,11+($AE346-1)*29,1)</f>
        <v>0</v>
      </c>
      <c r="AB346" s="275">
        <f>INDEX(D$7:D$3000,11+($AE346-1)*29,1)</f>
        <v>0</v>
      </c>
      <c r="AC346" s="275">
        <f>INDEX(E$7:E$3000,11+($AE346-1)*29,1)</f>
        <v>0</v>
      </c>
      <c r="AD346" s="276" t="str">
        <f>INDEX(S$7:S$3000,11+($AE346-1)*29,1)</f>
        <v/>
      </c>
      <c r="AE346" s="171">
        <f t="shared" si="55"/>
        <v>86</v>
      </c>
    </row>
    <row r="347" spans="1:31" ht="19.5" customHeight="1" thickBot="1" x14ac:dyDescent="0.2">
      <c r="B347" s="486" t="s">
        <v>242</v>
      </c>
      <c r="C347" s="172"/>
      <c r="D347" s="171"/>
      <c r="E347" s="290"/>
      <c r="F347" s="485"/>
      <c r="G347" s="485"/>
      <c r="H347" s="485"/>
      <c r="O347" s="922" t="s">
        <v>497</v>
      </c>
      <c r="P347" s="923"/>
      <c r="Q347" s="923"/>
      <c r="R347" s="924"/>
      <c r="S347" s="919" t="str">
        <f>IF(COUNT(S326:U345)=0,"",SUMIF(E326:E345,"元請",S326:U345))</f>
        <v/>
      </c>
      <c r="T347" s="920"/>
      <c r="U347" s="921"/>
      <c r="Z347" s="281">
        <f t="shared" si="52"/>
        <v>0</v>
      </c>
      <c r="AA347" s="282">
        <f>INDEX(C$7:C$3000,16+($AE347-1)*29,1)</f>
        <v>0</v>
      </c>
      <c r="AB347" s="282">
        <f>INDEX(D$7:D$3000,16+($AE347-1)*29,1)</f>
        <v>0</v>
      </c>
      <c r="AC347" s="282">
        <f>INDEX(E$7:E$3000,16+($AE347-1)*29,1)</f>
        <v>0</v>
      </c>
      <c r="AD347" s="283" t="str">
        <f>INDEX(S$7:S$3000,16+($AE347-1)*29,1)</f>
        <v/>
      </c>
      <c r="AE347" s="171">
        <f t="shared" si="55"/>
        <v>86</v>
      </c>
    </row>
    <row r="348" spans="1:31" ht="19.5" customHeight="1" x14ac:dyDescent="0.15">
      <c r="B348" s="287" t="s">
        <v>240</v>
      </c>
      <c r="C348" s="172"/>
      <c r="D348" s="171"/>
      <c r="E348" s="172"/>
      <c r="F348" s="172"/>
      <c r="G348" s="485"/>
      <c r="H348" s="485"/>
      <c r="Z348" s="270">
        <f t="shared" si="52"/>
        <v>0</v>
      </c>
      <c r="AA348" s="271">
        <f>INDEX(C$7:C$3000,1+($AE348-1)*29,1)</f>
        <v>0</v>
      </c>
      <c r="AB348" s="271">
        <f>INDEX(D$7:D$3000,1+($AE348-1)*29,1)</f>
        <v>0</v>
      </c>
      <c r="AC348" s="271">
        <f>INDEX(E$7:E$3000,1+($AE348-1)*29,1)</f>
        <v>0</v>
      </c>
      <c r="AD348" s="272" t="str">
        <f>INDEX(S$7:S$3000,1+($AE348-1)*29,1)</f>
        <v/>
      </c>
      <c r="AE348" s="171">
        <v>87</v>
      </c>
    </row>
    <row r="349" spans="1:31" ht="19.5" customHeight="1" x14ac:dyDescent="0.15">
      <c r="B349" s="485"/>
      <c r="C349" s="172"/>
      <c r="D349" s="171"/>
      <c r="E349" s="290"/>
      <c r="F349" s="485"/>
      <c r="G349" s="485"/>
      <c r="H349" s="485"/>
      <c r="Z349" s="274">
        <f t="shared" si="52"/>
        <v>0</v>
      </c>
      <c r="AA349" s="275">
        <f>INDEX(C$7:C$3000,6+($AE349-1)*29,1)</f>
        <v>0</v>
      </c>
      <c r="AB349" s="275">
        <f>INDEX(D$7:D$3000,6+($AE349-1)*29,1)</f>
        <v>0</v>
      </c>
      <c r="AC349" s="275">
        <f>INDEX(E$7:E$3000,6+($AE349-1)*29,1)</f>
        <v>0</v>
      </c>
      <c r="AD349" s="276" t="str">
        <f>INDEX(S$7:S$3000,6+($AE349-1)*29,1)</f>
        <v/>
      </c>
      <c r="AE349" s="171">
        <f t="shared" si="55"/>
        <v>87</v>
      </c>
    </row>
    <row r="350" spans="1:31" s="172" customFormat="1" ht="20.25" customHeight="1" x14ac:dyDescent="0.15">
      <c r="A350" s="171"/>
      <c r="B350" s="171"/>
      <c r="C350" s="172" t="s">
        <v>104</v>
      </c>
      <c r="G350" s="262"/>
      <c r="H350" s="262"/>
      <c r="I350" s="171"/>
      <c r="J350" s="171"/>
      <c r="K350" s="171"/>
      <c r="L350" s="171"/>
      <c r="M350" s="171"/>
      <c r="N350" s="171"/>
      <c r="O350" s="171"/>
      <c r="P350" s="171"/>
      <c r="Q350" s="171"/>
      <c r="R350" s="171"/>
      <c r="S350" s="171"/>
      <c r="T350" s="196" t="s">
        <v>241</v>
      </c>
      <c r="U350" s="263" t="str">
        <f t="shared" ref="U350" si="58">IF(COUNT(S326:U345)=0,"",U321+1)</f>
        <v/>
      </c>
      <c r="W350" s="171"/>
      <c r="X350" s="171"/>
      <c r="Y350" s="171"/>
      <c r="Z350" s="274">
        <f t="shared" si="52"/>
        <v>0</v>
      </c>
      <c r="AA350" s="275">
        <f>INDEX(C$7:C$3000,11+($AE350-1)*29,1)</f>
        <v>0</v>
      </c>
      <c r="AB350" s="275">
        <f>INDEX(D$7:D$3000,11+($AE350-1)*29,1)</f>
        <v>0</v>
      </c>
      <c r="AC350" s="275">
        <f>INDEX(E$7:E$3000,11+($AE350-1)*29,1)</f>
        <v>0</v>
      </c>
      <c r="AD350" s="276" t="str">
        <f>INDEX(S$7:S$3000,11+($AE350-1)*29,1)</f>
        <v/>
      </c>
      <c r="AE350" s="171">
        <f t="shared" si="55"/>
        <v>87</v>
      </c>
    </row>
    <row r="351" spans="1:31" s="172" customFormat="1" ht="28.5" thickBot="1" x14ac:dyDescent="0.2">
      <c r="A351" s="171"/>
      <c r="B351" s="904" t="s">
        <v>105</v>
      </c>
      <c r="C351" s="904"/>
      <c r="D351" s="904"/>
      <c r="E351" s="904"/>
      <c r="F351" s="904"/>
      <c r="G351" s="904"/>
      <c r="H351" s="904"/>
      <c r="I351" s="904"/>
      <c r="J351" s="905" t="s">
        <v>243</v>
      </c>
      <c r="K351" s="905"/>
      <c r="L351" s="905"/>
      <c r="M351" s="905"/>
      <c r="N351" s="905"/>
      <c r="O351" s="905"/>
      <c r="P351" s="905"/>
      <c r="Q351" s="905"/>
      <c r="R351" s="905"/>
      <c r="S351" s="905"/>
      <c r="T351" s="905"/>
      <c r="U351" s="905"/>
      <c r="W351" s="171"/>
      <c r="X351" s="171"/>
      <c r="Y351" s="171"/>
      <c r="Z351" s="281">
        <f t="shared" si="52"/>
        <v>0</v>
      </c>
      <c r="AA351" s="282">
        <f>INDEX(C$7:C$3000,16+($AE351-1)*29,1)</f>
        <v>0</v>
      </c>
      <c r="AB351" s="282">
        <f>INDEX(D$7:D$3000,16+($AE351-1)*29,1)</f>
        <v>0</v>
      </c>
      <c r="AC351" s="282">
        <f>INDEX(E$7:E$3000,16+($AE351-1)*29,1)</f>
        <v>0</v>
      </c>
      <c r="AD351" s="283" t="str">
        <f>INDEX(S$7:S$3000,16+($AE351-1)*29,1)</f>
        <v/>
      </c>
      <c r="AE351" s="171">
        <f t="shared" si="55"/>
        <v>87</v>
      </c>
    </row>
    <row r="352" spans="1:31" ht="21.75" thickBot="1" x14ac:dyDescent="0.2">
      <c r="D352" s="265" t="s">
        <v>228</v>
      </c>
      <c r="E352" s="906"/>
      <c r="F352" s="906"/>
      <c r="G352" s="266" t="s">
        <v>229</v>
      </c>
      <c r="H352" s="267"/>
      <c r="L352" s="268" t="s">
        <v>231</v>
      </c>
      <c r="M352" s="483" t="str">
        <f>$M$4</f>
        <v/>
      </c>
      <c r="N352" s="269" t="s">
        <v>220</v>
      </c>
      <c r="O352" s="483" t="str">
        <f>$O$4</f>
        <v/>
      </c>
      <c r="P352" s="269" t="s">
        <v>225</v>
      </c>
      <c r="Q352" s="269" t="s">
        <v>205</v>
      </c>
      <c r="R352" s="483" t="str">
        <f>$R$4</f>
        <v/>
      </c>
      <c r="S352" s="269" t="s">
        <v>220</v>
      </c>
      <c r="T352" s="483" t="str">
        <f>$T$4</f>
        <v/>
      </c>
      <c r="U352" s="269" t="s">
        <v>230</v>
      </c>
      <c r="Z352" s="270">
        <f t="shared" si="52"/>
        <v>0</v>
      </c>
      <c r="AA352" s="271">
        <f>INDEX(C$7:C$3000,1+($AE352-1)*29,1)</f>
        <v>0</v>
      </c>
      <c r="AB352" s="271">
        <f>INDEX(D$7:D$3000,1+($AE352-1)*29,1)</f>
        <v>0</v>
      </c>
      <c r="AC352" s="271">
        <f>INDEX(E$7:E$3000,1+($AE352-1)*29,1)</f>
        <v>0</v>
      </c>
      <c r="AD352" s="272" t="str">
        <f>INDEX(S$7:S$3000,1+($AE352-1)*29,1)</f>
        <v/>
      </c>
      <c r="AE352" s="171">
        <v>88</v>
      </c>
    </row>
    <row r="353" spans="2:31" ht="18" customHeight="1" x14ac:dyDescent="0.15">
      <c r="B353" s="880" t="s">
        <v>227</v>
      </c>
      <c r="C353" s="907" t="s">
        <v>224</v>
      </c>
      <c r="D353" s="474" t="s">
        <v>237</v>
      </c>
      <c r="E353" s="474" t="s">
        <v>222</v>
      </c>
      <c r="F353" s="909" t="s">
        <v>106</v>
      </c>
      <c r="G353" s="840" t="s">
        <v>107</v>
      </c>
      <c r="H353" s="841"/>
      <c r="I353" s="472" t="s">
        <v>108</v>
      </c>
      <c r="J353" s="472" t="s">
        <v>235</v>
      </c>
      <c r="K353" s="840" t="s">
        <v>109</v>
      </c>
      <c r="L353" s="913"/>
      <c r="M353" s="913"/>
      <c r="N353" s="841"/>
      <c r="O353" s="840" t="s">
        <v>226</v>
      </c>
      <c r="P353" s="913"/>
      <c r="Q353" s="913"/>
      <c r="R353" s="841"/>
      <c r="S353" s="840" t="s">
        <v>233</v>
      </c>
      <c r="T353" s="913"/>
      <c r="U353" s="914"/>
      <c r="Z353" s="274">
        <f t="shared" si="52"/>
        <v>0</v>
      </c>
      <c r="AA353" s="275">
        <f>INDEX(C$7:C$3000,6+($AE353-1)*29,1)</f>
        <v>0</v>
      </c>
      <c r="AB353" s="275">
        <f>INDEX(D$7:D$3000,6+($AE353-1)*29,1)</f>
        <v>0</v>
      </c>
      <c r="AC353" s="275">
        <f>INDEX(E$7:E$3000,6+($AE353-1)*29,1)</f>
        <v>0</v>
      </c>
      <c r="AD353" s="276" t="str">
        <f>INDEX(S$7:S$3000,6+($AE353-1)*29,1)</f>
        <v/>
      </c>
      <c r="AE353" s="171">
        <f t="shared" si="55"/>
        <v>88</v>
      </c>
    </row>
    <row r="354" spans="2:31" ht="18" customHeight="1" thickBot="1" x14ac:dyDescent="0.2">
      <c r="B354" s="882"/>
      <c r="C354" s="908"/>
      <c r="D354" s="475" t="s">
        <v>221</v>
      </c>
      <c r="E354" s="475" t="s">
        <v>223</v>
      </c>
      <c r="F354" s="910"/>
      <c r="G354" s="911"/>
      <c r="H354" s="912"/>
      <c r="I354" s="473" t="s">
        <v>110</v>
      </c>
      <c r="J354" s="473" t="s">
        <v>236</v>
      </c>
      <c r="K354" s="911"/>
      <c r="L354" s="915"/>
      <c r="M354" s="915"/>
      <c r="N354" s="912"/>
      <c r="O354" s="911"/>
      <c r="P354" s="915"/>
      <c r="Q354" s="915"/>
      <c r="R354" s="912"/>
      <c r="S354" s="911" t="s">
        <v>234</v>
      </c>
      <c r="T354" s="915"/>
      <c r="U354" s="916"/>
      <c r="Z354" s="274">
        <f t="shared" si="52"/>
        <v>0</v>
      </c>
      <c r="AA354" s="275">
        <f>INDEX(C$7:C$3000,11+($AE354-1)*29,1)</f>
        <v>0</v>
      </c>
      <c r="AB354" s="275">
        <f>INDEX(D$7:D$3000,11+($AE354-1)*29,1)</f>
        <v>0</v>
      </c>
      <c r="AC354" s="275">
        <f>INDEX(E$7:E$3000,11+($AE354-1)*29,1)</f>
        <v>0</v>
      </c>
      <c r="AD354" s="276" t="str">
        <f>INDEX(S$7:S$3000,11+($AE354-1)*29,1)</f>
        <v/>
      </c>
      <c r="AE354" s="171">
        <f t="shared" si="55"/>
        <v>88</v>
      </c>
    </row>
    <row r="355" spans="2:31" ht="24" customHeight="1" thickBot="1" x14ac:dyDescent="0.2">
      <c r="B355" s="880">
        <v>1</v>
      </c>
      <c r="C355" s="883"/>
      <c r="D355" s="883"/>
      <c r="E355" s="883"/>
      <c r="F355" s="294"/>
      <c r="G355" s="886"/>
      <c r="H355" s="887"/>
      <c r="I355" s="294"/>
      <c r="J355" s="295"/>
      <c r="K355" s="298"/>
      <c r="L355" s="279" t="s">
        <v>220</v>
      </c>
      <c r="M355" s="301"/>
      <c r="N355" s="280" t="s">
        <v>225</v>
      </c>
      <c r="O355" s="298"/>
      <c r="P355" s="279" t="s">
        <v>220</v>
      </c>
      <c r="Q355" s="301"/>
      <c r="R355" s="280" t="s">
        <v>225</v>
      </c>
      <c r="S355" s="888" t="str">
        <f t="shared" ref="S355" si="59">IF(COUNT(J355:J359)=0,"",SUM(J355:J359))</f>
        <v/>
      </c>
      <c r="T355" s="889"/>
      <c r="U355" s="890"/>
      <c r="Z355" s="281">
        <f t="shared" si="52"/>
        <v>0</v>
      </c>
      <c r="AA355" s="282">
        <f>INDEX(C$7:C$3000,16+($AE355-1)*29,1)</f>
        <v>0</v>
      </c>
      <c r="AB355" s="282">
        <f>INDEX(D$7:D$3000,16+($AE355-1)*29,1)</f>
        <v>0</v>
      </c>
      <c r="AC355" s="282">
        <f>INDEX(E$7:E$3000,16+($AE355-1)*29,1)</f>
        <v>0</v>
      </c>
      <c r="AD355" s="283" t="str">
        <f>INDEX(S$7:S$3000,16+($AE355-1)*29,1)</f>
        <v/>
      </c>
      <c r="AE355" s="171">
        <f t="shared" si="55"/>
        <v>88</v>
      </c>
    </row>
    <row r="356" spans="2:31" ht="24" customHeight="1" x14ac:dyDescent="0.15">
      <c r="B356" s="881"/>
      <c r="C356" s="884"/>
      <c r="D356" s="884"/>
      <c r="E356" s="884"/>
      <c r="F356" s="296"/>
      <c r="G356" s="897"/>
      <c r="H356" s="898"/>
      <c r="I356" s="296"/>
      <c r="J356" s="297"/>
      <c r="K356" s="299"/>
      <c r="L356" s="284" t="s">
        <v>220</v>
      </c>
      <c r="M356" s="302"/>
      <c r="N356" s="285" t="s">
        <v>225</v>
      </c>
      <c r="O356" s="299"/>
      <c r="P356" s="284" t="s">
        <v>220</v>
      </c>
      <c r="Q356" s="302"/>
      <c r="R356" s="285" t="s">
        <v>225</v>
      </c>
      <c r="S356" s="891"/>
      <c r="T356" s="892"/>
      <c r="U356" s="893"/>
      <c r="Z356" s="270">
        <f t="shared" si="52"/>
        <v>0</v>
      </c>
      <c r="AA356" s="271">
        <f>INDEX(C$7:C$3000,1+($AE356-1)*29,1)</f>
        <v>0</v>
      </c>
      <c r="AB356" s="271">
        <f>INDEX(D$7:D$3000,1+($AE356-1)*29,1)</f>
        <v>0</v>
      </c>
      <c r="AC356" s="271">
        <f>INDEX(E$7:E$3000,1+($AE356-1)*29,1)</f>
        <v>0</v>
      </c>
      <c r="AD356" s="272" t="str">
        <f>INDEX(S$7:S$3000,1+($AE356-1)*29,1)</f>
        <v/>
      </c>
      <c r="AE356" s="171">
        <v>89</v>
      </c>
    </row>
    <row r="357" spans="2:31" ht="23.25" customHeight="1" x14ac:dyDescent="0.15">
      <c r="B357" s="881"/>
      <c r="C357" s="884"/>
      <c r="D357" s="884"/>
      <c r="E357" s="884"/>
      <c r="F357" s="296"/>
      <c r="G357" s="897"/>
      <c r="H357" s="898"/>
      <c r="I357" s="296"/>
      <c r="J357" s="297"/>
      <c r="K357" s="299"/>
      <c r="L357" s="284" t="s">
        <v>220</v>
      </c>
      <c r="M357" s="302"/>
      <c r="N357" s="285" t="s">
        <v>225</v>
      </c>
      <c r="O357" s="299"/>
      <c r="P357" s="284" t="s">
        <v>220</v>
      </c>
      <c r="Q357" s="302"/>
      <c r="R357" s="285" t="s">
        <v>225</v>
      </c>
      <c r="S357" s="891"/>
      <c r="T357" s="892"/>
      <c r="U357" s="893"/>
      <c r="Z357" s="274">
        <f t="shared" si="52"/>
        <v>0</v>
      </c>
      <c r="AA357" s="275">
        <f>INDEX(C$7:C$3000,6+($AE357-1)*29,1)</f>
        <v>0</v>
      </c>
      <c r="AB357" s="275">
        <f>INDEX(D$7:D$3000,6+($AE357-1)*29,1)</f>
        <v>0</v>
      </c>
      <c r="AC357" s="275">
        <f>INDEX(E$7:E$3000,6+($AE357-1)*29,1)</f>
        <v>0</v>
      </c>
      <c r="AD357" s="276" t="str">
        <f>INDEX(S$7:S$3000,6+($AE357-1)*29,1)</f>
        <v/>
      </c>
      <c r="AE357" s="171">
        <f t="shared" si="55"/>
        <v>89</v>
      </c>
    </row>
    <row r="358" spans="2:31" ht="24" customHeight="1" x14ac:dyDescent="0.15">
      <c r="B358" s="881"/>
      <c r="C358" s="884"/>
      <c r="D358" s="884"/>
      <c r="E358" s="884"/>
      <c r="F358" s="296"/>
      <c r="G358" s="897"/>
      <c r="H358" s="898"/>
      <c r="I358" s="296"/>
      <c r="J358" s="297"/>
      <c r="K358" s="299"/>
      <c r="L358" s="284" t="s">
        <v>220</v>
      </c>
      <c r="M358" s="302"/>
      <c r="N358" s="285" t="s">
        <v>225</v>
      </c>
      <c r="O358" s="299"/>
      <c r="P358" s="284" t="s">
        <v>220</v>
      </c>
      <c r="Q358" s="302"/>
      <c r="R358" s="285" t="s">
        <v>225</v>
      </c>
      <c r="S358" s="891"/>
      <c r="T358" s="892"/>
      <c r="U358" s="893"/>
      <c r="Z358" s="274">
        <f t="shared" si="52"/>
        <v>0</v>
      </c>
      <c r="AA358" s="275">
        <f>INDEX(C$7:C$3000,11+($AE358-1)*29,1)</f>
        <v>0</v>
      </c>
      <c r="AB358" s="275">
        <f>INDEX(D$7:D$3000,11+($AE358-1)*29,1)</f>
        <v>0</v>
      </c>
      <c r="AC358" s="275">
        <f>INDEX(E$7:E$3000,11+($AE358-1)*29,1)</f>
        <v>0</v>
      </c>
      <c r="AD358" s="276" t="str">
        <f>INDEX(S$7:S$3000,11+($AE358-1)*29,1)</f>
        <v/>
      </c>
      <c r="AE358" s="171">
        <f t="shared" si="55"/>
        <v>89</v>
      </c>
    </row>
    <row r="359" spans="2:31" ht="24" customHeight="1" thickBot="1" x14ac:dyDescent="0.2">
      <c r="B359" s="882"/>
      <c r="C359" s="885"/>
      <c r="D359" s="885"/>
      <c r="E359" s="885"/>
      <c r="F359" s="286" t="s">
        <v>232</v>
      </c>
      <c r="G359" s="5"/>
      <c r="H359" s="899" t="s">
        <v>239</v>
      </c>
      <c r="I359" s="900"/>
      <c r="J359" s="300"/>
      <c r="K359" s="901"/>
      <c r="L359" s="902"/>
      <c r="M359" s="902"/>
      <c r="N359" s="902"/>
      <c r="O359" s="902"/>
      <c r="P359" s="902"/>
      <c r="Q359" s="902"/>
      <c r="R359" s="903"/>
      <c r="S359" s="894"/>
      <c r="T359" s="895"/>
      <c r="U359" s="896"/>
      <c r="Z359" s="281">
        <f t="shared" si="52"/>
        <v>0</v>
      </c>
      <c r="AA359" s="282">
        <f>INDEX(C$7:C$3000,16+($AE359-1)*29,1)</f>
        <v>0</v>
      </c>
      <c r="AB359" s="282">
        <f>INDEX(D$7:D$3000,16+($AE359-1)*29,1)</f>
        <v>0</v>
      </c>
      <c r="AC359" s="282">
        <f>INDEX(E$7:E$3000,16+($AE359-1)*29,1)</f>
        <v>0</v>
      </c>
      <c r="AD359" s="283" t="str">
        <f>INDEX(S$7:S$3000,16+($AE359-1)*29,1)</f>
        <v/>
      </c>
      <c r="AE359" s="171">
        <f t="shared" si="55"/>
        <v>89</v>
      </c>
    </row>
    <row r="360" spans="2:31" ht="24" customHeight="1" x14ac:dyDescent="0.15">
      <c r="B360" s="880">
        <v>2</v>
      </c>
      <c r="C360" s="883"/>
      <c r="D360" s="883"/>
      <c r="E360" s="883"/>
      <c r="F360" s="294"/>
      <c r="G360" s="886"/>
      <c r="H360" s="887"/>
      <c r="I360" s="294"/>
      <c r="J360" s="295"/>
      <c r="K360" s="298"/>
      <c r="L360" s="279" t="s">
        <v>220</v>
      </c>
      <c r="M360" s="301"/>
      <c r="N360" s="280" t="s">
        <v>225</v>
      </c>
      <c r="O360" s="298"/>
      <c r="P360" s="279" t="s">
        <v>220</v>
      </c>
      <c r="Q360" s="301"/>
      <c r="R360" s="280" t="s">
        <v>225</v>
      </c>
      <c r="S360" s="888" t="str">
        <f t="shared" ref="S360" si="60">IF(COUNT(J360:J364)=0,"",SUM(J360:J364))</f>
        <v/>
      </c>
      <c r="T360" s="889"/>
      <c r="U360" s="890"/>
      <c r="Z360" s="270">
        <f t="shared" si="52"/>
        <v>0</v>
      </c>
      <c r="AA360" s="271">
        <f>INDEX(C$7:C$3000,1+($AE360-1)*29,1)</f>
        <v>0</v>
      </c>
      <c r="AB360" s="271">
        <f>INDEX(D$7:D$3000,1+($AE360-1)*29,1)</f>
        <v>0</v>
      </c>
      <c r="AC360" s="271">
        <f>INDEX(E$7:E$3000,1+($AE360-1)*29,1)</f>
        <v>0</v>
      </c>
      <c r="AD360" s="272" t="str">
        <f>INDEX(S$7:S$3000,1+($AE360-1)*29,1)</f>
        <v/>
      </c>
      <c r="AE360" s="171">
        <v>90</v>
      </c>
    </row>
    <row r="361" spans="2:31" ht="24" customHeight="1" x14ac:dyDescent="0.15">
      <c r="B361" s="881"/>
      <c r="C361" s="884"/>
      <c r="D361" s="884"/>
      <c r="E361" s="884"/>
      <c r="F361" s="296"/>
      <c r="G361" s="897"/>
      <c r="H361" s="898"/>
      <c r="I361" s="296"/>
      <c r="J361" s="297"/>
      <c r="K361" s="299"/>
      <c r="L361" s="284" t="s">
        <v>220</v>
      </c>
      <c r="M361" s="302"/>
      <c r="N361" s="285" t="s">
        <v>225</v>
      </c>
      <c r="O361" s="299"/>
      <c r="P361" s="284" t="s">
        <v>220</v>
      </c>
      <c r="Q361" s="302"/>
      <c r="R361" s="285" t="s">
        <v>225</v>
      </c>
      <c r="S361" s="891"/>
      <c r="T361" s="892"/>
      <c r="U361" s="893"/>
      <c r="Z361" s="274">
        <f t="shared" si="52"/>
        <v>0</v>
      </c>
      <c r="AA361" s="275">
        <f>INDEX(C$7:C$3000,6+($AE361-1)*29,1)</f>
        <v>0</v>
      </c>
      <c r="AB361" s="275">
        <f>INDEX(D$7:D$3000,6+($AE361-1)*29,1)</f>
        <v>0</v>
      </c>
      <c r="AC361" s="275">
        <f>INDEX(E$7:E$3000,6+($AE361-1)*29,1)</f>
        <v>0</v>
      </c>
      <c r="AD361" s="276" t="str">
        <f>INDEX(S$7:S$3000,6+($AE361-1)*29,1)</f>
        <v/>
      </c>
      <c r="AE361" s="171">
        <f t="shared" si="55"/>
        <v>90</v>
      </c>
    </row>
    <row r="362" spans="2:31" ht="24" customHeight="1" x14ac:dyDescent="0.15">
      <c r="B362" s="881"/>
      <c r="C362" s="884"/>
      <c r="D362" s="884"/>
      <c r="E362" s="884"/>
      <c r="F362" s="296"/>
      <c r="G362" s="897"/>
      <c r="H362" s="898"/>
      <c r="I362" s="296"/>
      <c r="J362" s="297"/>
      <c r="K362" s="299"/>
      <c r="L362" s="284" t="s">
        <v>220</v>
      </c>
      <c r="M362" s="302"/>
      <c r="N362" s="285" t="s">
        <v>225</v>
      </c>
      <c r="O362" s="299"/>
      <c r="P362" s="284" t="s">
        <v>220</v>
      </c>
      <c r="Q362" s="302"/>
      <c r="R362" s="285" t="s">
        <v>225</v>
      </c>
      <c r="S362" s="891"/>
      <c r="T362" s="892"/>
      <c r="U362" s="893"/>
      <c r="Z362" s="274">
        <f t="shared" si="52"/>
        <v>0</v>
      </c>
      <c r="AA362" s="275">
        <f>INDEX(C$7:C$3000,11+($AE362-1)*29,1)</f>
        <v>0</v>
      </c>
      <c r="AB362" s="275">
        <f>INDEX(D$7:D$3000,11+($AE362-1)*29,1)</f>
        <v>0</v>
      </c>
      <c r="AC362" s="275">
        <f>INDEX(E$7:E$3000,11+($AE362-1)*29,1)</f>
        <v>0</v>
      </c>
      <c r="AD362" s="276" t="str">
        <f>INDEX(S$7:S$3000,11+($AE362-1)*29,1)</f>
        <v/>
      </c>
      <c r="AE362" s="171">
        <f t="shared" si="55"/>
        <v>90</v>
      </c>
    </row>
    <row r="363" spans="2:31" ht="24" customHeight="1" thickBot="1" x14ac:dyDescent="0.2">
      <c r="B363" s="881"/>
      <c r="C363" s="884"/>
      <c r="D363" s="884"/>
      <c r="E363" s="884"/>
      <c r="F363" s="296"/>
      <c r="G363" s="897"/>
      <c r="H363" s="898"/>
      <c r="I363" s="296"/>
      <c r="J363" s="297"/>
      <c r="K363" s="299"/>
      <c r="L363" s="284" t="s">
        <v>220</v>
      </c>
      <c r="M363" s="302"/>
      <c r="N363" s="285" t="s">
        <v>225</v>
      </c>
      <c r="O363" s="299"/>
      <c r="P363" s="284" t="s">
        <v>220</v>
      </c>
      <c r="Q363" s="302"/>
      <c r="R363" s="285" t="s">
        <v>225</v>
      </c>
      <c r="S363" s="891"/>
      <c r="T363" s="892"/>
      <c r="U363" s="893"/>
      <c r="Z363" s="281">
        <f t="shared" si="52"/>
        <v>0</v>
      </c>
      <c r="AA363" s="282">
        <f>INDEX(C$7:C$3000,16+($AE363-1)*29,1)</f>
        <v>0</v>
      </c>
      <c r="AB363" s="282">
        <f>INDEX(D$7:D$3000,16+($AE363-1)*29,1)</f>
        <v>0</v>
      </c>
      <c r="AC363" s="282">
        <f>INDEX(E$7:E$3000,16+($AE363-1)*29,1)</f>
        <v>0</v>
      </c>
      <c r="AD363" s="283" t="str">
        <f>INDEX(S$7:S$3000,16+($AE363-1)*29,1)</f>
        <v/>
      </c>
      <c r="AE363" s="171">
        <f t="shared" si="55"/>
        <v>90</v>
      </c>
    </row>
    <row r="364" spans="2:31" ht="24" customHeight="1" thickBot="1" x14ac:dyDescent="0.2">
      <c r="B364" s="882"/>
      <c r="C364" s="885"/>
      <c r="D364" s="885"/>
      <c r="E364" s="885"/>
      <c r="F364" s="286" t="s">
        <v>232</v>
      </c>
      <c r="G364" s="5"/>
      <c r="H364" s="899" t="s">
        <v>239</v>
      </c>
      <c r="I364" s="900"/>
      <c r="J364" s="300"/>
      <c r="K364" s="901"/>
      <c r="L364" s="902"/>
      <c r="M364" s="902"/>
      <c r="N364" s="902"/>
      <c r="O364" s="902"/>
      <c r="P364" s="902"/>
      <c r="Q364" s="902"/>
      <c r="R364" s="903"/>
      <c r="S364" s="894"/>
      <c r="T364" s="895"/>
      <c r="U364" s="896"/>
      <c r="Z364" s="270">
        <f t="shared" si="52"/>
        <v>0</v>
      </c>
      <c r="AA364" s="271">
        <f>INDEX(C$7:C$3000,1+($AE364-1)*29,1)</f>
        <v>0</v>
      </c>
      <c r="AB364" s="271">
        <f>INDEX(D$7:D$3000,1+($AE364-1)*29,1)</f>
        <v>0</v>
      </c>
      <c r="AC364" s="271">
        <f>INDEX(E$7:E$3000,1+($AE364-1)*29,1)</f>
        <v>0</v>
      </c>
      <c r="AD364" s="272" t="str">
        <f>INDEX(S$7:S$3000,1+($AE364-1)*29,1)</f>
        <v/>
      </c>
      <c r="AE364" s="171">
        <v>91</v>
      </c>
    </row>
    <row r="365" spans="2:31" ht="24" customHeight="1" x14ac:dyDescent="0.15">
      <c r="B365" s="880">
        <v>3</v>
      </c>
      <c r="C365" s="883"/>
      <c r="D365" s="883"/>
      <c r="E365" s="883"/>
      <c r="F365" s="294"/>
      <c r="G365" s="886"/>
      <c r="H365" s="887"/>
      <c r="I365" s="294"/>
      <c r="J365" s="295"/>
      <c r="K365" s="298"/>
      <c r="L365" s="279" t="s">
        <v>220</v>
      </c>
      <c r="M365" s="301"/>
      <c r="N365" s="280" t="s">
        <v>225</v>
      </c>
      <c r="O365" s="298"/>
      <c r="P365" s="279" t="s">
        <v>220</v>
      </c>
      <c r="Q365" s="301"/>
      <c r="R365" s="280" t="s">
        <v>225</v>
      </c>
      <c r="S365" s="888" t="str">
        <f t="shared" ref="S365" si="61">IF(COUNT(J365:J369)=0,"",SUM(J365:J369))</f>
        <v/>
      </c>
      <c r="T365" s="889"/>
      <c r="U365" s="890"/>
      <c r="Z365" s="274">
        <f t="shared" si="52"/>
        <v>0</v>
      </c>
      <c r="AA365" s="275">
        <f>INDEX(C$7:C$3000,6+($AE365-1)*29,1)</f>
        <v>0</v>
      </c>
      <c r="AB365" s="275">
        <f>INDEX(D$7:D$3000,6+($AE365-1)*29,1)</f>
        <v>0</v>
      </c>
      <c r="AC365" s="275">
        <f>INDEX(E$7:E$3000,6+($AE365-1)*29,1)</f>
        <v>0</v>
      </c>
      <c r="AD365" s="276" t="str">
        <f>INDEX(S$7:S$3000,6+($AE365-1)*29,1)</f>
        <v/>
      </c>
      <c r="AE365" s="171">
        <f t="shared" si="55"/>
        <v>91</v>
      </c>
    </row>
    <row r="366" spans="2:31" ht="24" customHeight="1" x14ac:dyDescent="0.15">
      <c r="B366" s="881"/>
      <c r="C366" s="884"/>
      <c r="D366" s="884"/>
      <c r="E366" s="884"/>
      <c r="F366" s="296"/>
      <c r="G366" s="897"/>
      <c r="H366" s="898"/>
      <c r="I366" s="296"/>
      <c r="J366" s="297"/>
      <c r="K366" s="299"/>
      <c r="L366" s="284" t="s">
        <v>220</v>
      </c>
      <c r="M366" s="302"/>
      <c r="N366" s="285" t="s">
        <v>225</v>
      </c>
      <c r="O366" s="299"/>
      <c r="P366" s="284" t="s">
        <v>220</v>
      </c>
      <c r="Q366" s="302"/>
      <c r="R366" s="285" t="s">
        <v>225</v>
      </c>
      <c r="S366" s="891"/>
      <c r="T366" s="892"/>
      <c r="U366" s="893"/>
      <c r="Z366" s="274">
        <f t="shared" si="52"/>
        <v>0</v>
      </c>
      <c r="AA366" s="275">
        <f>INDEX(C$7:C$3000,11+($AE366-1)*29,1)</f>
        <v>0</v>
      </c>
      <c r="AB366" s="275">
        <f>INDEX(D$7:D$3000,11+($AE366-1)*29,1)</f>
        <v>0</v>
      </c>
      <c r="AC366" s="275">
        <f>INDEX(E$7:E$3000,11+($AE366-1)*29,1)</f>
        <v>0</v>
      </c>
      <c r="AD366" s="276" t="str">
        <f>INDEX(S$7:S$3000,11+($AE366-1)*29,1)</f>
        <v/>
      </c>
      <c r="AE366" s="171">
        <f t="shared" si="55"/>
        <v>91</v>
      </c>
    </row>
    <row r="367" spans="2:31" ht="24" customHeight="1" thickBot="1" x14ac:dyDescent="0.2">
      <c r="B367" s="881"/>
      <c r="C367" s="884"/>
      <c r="D367" s="884"/>
      <c r="E367" s="884"/>
      <c r="F367" s="296"/>
      <c r="G367" s="897"/>
      <c r="H367" s="898"/>
      <c r="I367" s="296"/>
      <c r="J367" s="297"/>
      <c r="K367" s="299"/>
      <c r="L367" s="284" t="s">
        <v>220</v>
      </c>
      <c r="M367" s="302"/>
      <c r="N367" s="285" t="s">
        <v>225</v>
      </c>
      <c r="O367" s="299"/>
      <c r="P367" s="284" t="s">
        <v>220</v>
      </c>
      <c r="Q367" s="302"/>
      <c r="R367" s="285" t="s">
        <v>225</v>
      </c>
      <c r="S367" s="891"/>
      <c r="T367" s="892"/>
      <c r="U367" s="893"/>
      <c r="Z367" s="281">
        <f t="shared" si="52"/>
        <v>0</v>
      </c>
      <c r="AA367" s="282">
        <f>INDEX(C$7:C$3000,16+($AE367-1)*29,1)</f>
        <v>0</v>
      </c>
      <c r="AB367" s="282">
        <f>INDEX(D$7:D$3000,16+($AE367-1)*29,1)</f>
        <v>0</v>
      </c>
      <c r="AC367" s="282">
        <f>INDEX(E$7:E$3000,16+($AE367-1)*29,1)</f>
        <v>0</v>
      </c>
      <c r="AD367" s="283" t="str">
        <f>INDEX(S$7:S$3000,16+($AE367-1)*29,1)</f>
        <v/>
      </c>
      <c r="AE367" s="171">
        <f t="shared" si="55"/>
        <v>91</v>
      </c>
    </row>
    <row r="368" spans="2:31" ht="24" customHeight="1" x14ac:dyDescent="0.15">
      <c r="B368" s="881"/>
      <c r="C368" s="884"/>
      <c r="D368" s="884"/>
      <c r="E368" s="884"/>
      <c r="F368" s="296"/>
      <c r="G368" s="897"/>
      <c r="H368" s="898"/>
      <c r="I368" s="296"/>
      <c r="J368" s="297"/>
      <c r="K368" s="299"/>
      <c r="L368" s="284" t="s">
        <v>220</v>
      </c>
      <c r="M368" s="302"/>
      <c r="N368" s="285" t="s">
        <v>225</v>
      </c>
      <c r="O368" s="299"/>
      <c r="P368" s="284" t="s">
        <v>220</v>
      </c>
      <c r="Q368" s="302"/>
      <c r="R368" s="285" t="s">
        <v>225</v>
      </c>
      <c r="S368" s="891"/>
      <c r="T368" s="892"/>
      <c r="U368" s="893"/>
      <c r="Z368" s="270">
        <f t="shared" si="52"/>
        <v>0</v>
      </c>
      <c r="AA368" s="271">
        <f>INDEX(C$7:C$3000,1+($AE368-1)*29,1)</f>
        <v>0</v>
      </c>
      <c r="AB368" s="271">
        <f>INDEX(D$7:D$3000,1+($AE368-1)*29,1)</f>
        <v>0</v>
      </c>
      <c r="AC368" s="271">
        <f>INDEX(E$7:E$3000,1+($AE368-1)*29,1)</f>
        <v>0</v>
      </c>
      <c r="AD368" s="272" t="str">
        <f>INDEX(S$7:S$3000,1+($AE368-1)*29,1)</f>
        <v/>
      </c>
      <c r="AE368" s="171">
        <v>92</v>
      </c>
    </row>
    <row r="369" spans="1:31" ht="24" customHeight="1" thickBot="1" x14ac:dyDescent="0.2">
      <c r="B369" s="882"/>
      <c r="C369" s="885"/>
      <c r="D369" s="885"/>
      <c r="E369" s="885"/>
      <c r="F369" s="286" t="s">
        <v>232</v>
      </c>
      <c r="G369" s="5"/>
      <c r="H369" s="899" t="s">
        <v>239</v>
      </c>
      <c r="I369" s="900"/>
      <c r="J369" s="300"/>
      <c r="K369" s="901"/>
      <c r="L369" s="902"/>
      <c r="M369" s="902"/>
      <c r="N369" s="902"/>
      <c r="O369" s="902"/>
      <c r="P369" s="902"/>
      <c r="Q369" s="902"/>
      <c r="R369" s="903"/>
      <c r="S369" s="894"/>
      <c r="T369" s="895"/>
      <c r="U369" s="896"/>
      <c r="Z369" s="274">
        <f t="shared" si="52"/>
        <v>0</v>
      </c>
      <c r="AA369" s="275">
        <f>INDEX(C$7:C$3000,6+($AE369-1)*29,1)</f>
        <v>0</v>
      </c>
      <c r="AB369" s="275">
        <f>INDEX(D$7:D$3000,6+($AE369-1)*29,1)</f>
        <v>0</v>
      </c>
      <c r="AC369" s="275">
        <f>INDEX(E$7:E$3000,6+($AE369-1)*29,1)</f>
        <v>0</v>
      </c>
      <c r="AD369" s="276" t="str">
        <f>INDEX(S$7:S$3000,6+($AE369-1)*29,1)</f>
        <v/>
      </c>
      <c r="AE369" s="171">
        <f t="shared" si="55"/>
        <v>92</v>
      </c>
    </row>
    <row r="370" spans="1:31" ht="24" customHeight="1" x14ac:dyDescent="0.15">
      <c r="B370" s="880">
        <v>4</v>
      </c>
      <c r="C370" s="883"/>
      <c r="D370" s="883"/>
      <c r="E370" s="883"/>
      <c r="F370" s="294"/>
      <c r="G370" s="886"/>
      <c r="H370" s="887"/>
      <c r="I370" s="294"/>
      <c r="J370" s="295"/>
      <c r="K370" s="298"/>
      <c r="L370" s="279" t="s">
        <v>220</v>
      </c>
      <c r="M370" s="301"/>
      <c r="N370" s="280" t="s">
        <v>225</v>
      </c>
      <c r="O370" s="298"/>
      <c r="P370" s="279" t="s">
        <v>220</v>
      </c>
      <c r="Q370" s="301"/>
      <c r="R370" s="280" t="s">
        <v>225</v>
      </c>
      <c r="S370" s="888" t="str">
        <f t="shared" ref="S370" si="62">IF(COUNT(J370:J374)=0,"",SUM(J370:J374))</f>
        <v/>
      </c>
      <c r="T370" s="889"/>
      <c r="U370" s="890"/>
      <c r="Z370" s="274">
        <f t="shared" si="52"/>
        <v>0</v>
      </c>
      <c r="AA370" s="275">
        <f>INDEX(C$7:C$3000,11+($AE370-1)*29,1)</f>
        <v>0</v>
      </c>
      <c r="AB370" s="275">
        <f>INDEX(D$7:D$3000,11+($AE370-1)*29,1)</f>
        <v>0</v>
      </c>
      <c r="AC370" s="275">
        <f>INDEX(E$7:E$3000,11+($AE370-1)*29,1)</f>
        <v>0</v>
      </c>
      <c r="AD370" s="276" t="str">
        <f>INDEX(S$7:S$3000,11+($AE370-1)*29,1)</f>
        <v/>
      </c>
      <c r="AE370" s="171">
        <f t="shared" si="55"/>
        <v>92</v>
      </c>
    </row>
    <row r="371" spans="1:31" ht="24" customHeight="1" thickBot="1" x14ac:dyDescent="0.2">
      <c r="B371" s="881"/>
      <c r="C371" s="884"/>
      <c r="D371" s="884"/>
      <c r="E371" s="884"/>
      <c r="F371" s="296"/>
      <c r="G371" s="897"/>
      <c r="H371" s="898"/>
      <c r="I371" s="296"/>
      <c r="J371" s="297"/>
      <c r="K371" s="299"/>
      <c r="L371" s="284" t="s">
        <v>220</v>
      </c>
      <c r="M371" s="302"/>
      <c r="N371" s="285" t="s">
        <v>225</v>
      </c>
      <c r="O371" s="299"/>
      <c r="P371" s="284" t="s">
        <v>220</v>
      </c>
      <c r="Q371" s="302"/>
      <c r="R371" s="285" t="s">
        <v>225</v>
      </c>
      <c r="S371" s="891"/>
      <c r="T371" s="892"/>
      <c r="U371" s="893"/>
      <c r="Z371" s="281">
        <f t="shared" si="52"/>
        <v>0</v>
      </c>
      <c r="AA371" s="282">
        <f>INDEX(C$7:C$3000,16+($AE371-1)*29,1)</f>
        <v>0</v>
      </c>
      <c r="AB371" s="282">
        <f>INDEX(D$7:D$3000,16+($AE371-1)*29,1)</f>
        <v>0</v>
      </c>
      <c r="AC371" s="282">
        <f>INDEX(E$7:E$3000,16+($AE371-1)*29,1)</f>
        <v>0</v>
      </c>
      <c r="AD371" s="283" t="str">
        <f>INDEX(S$7:S$3000,16+($AE371-1)*29,1)</f>
        <v/>
      </c>
      <c r="AE371" s="171">
        <f t="shared" si="55"/>
        <v>92</v>
      </c>
    </row>
    <row r="372" spans="1:31" ht="24" customHeight="1" x14ac:dyDescent="0.15">
      <c r="B372" s="881"/>
      <c r="C372" s="884"/>
      <c r="D372" s="884"/>
      <c r="E372" s="884"/>
      <c r="F372" s="296"/>
      <c r="G372" s="897"/>
      <c r="H372" s="898"/>
      <c r="I372" s="296"/>
      <c r="J372" s="297"/>
      <c r="K372" s="299"/>
      <c r="L372" s="284" t="s">
        <v>220</v>
      </c>
      <c r="M372" s="302"/>
      <c r="N372" s="285" t="s">
        <v>225</v>
      </c>
      <c r="O372" s="299"/>
      <c r="P372" s="284" t="s">
        <v>220</v>
      </c>
      <c r="Q372" s="302"/>
      <c r="R372" s="285" t="s">
        <v>225</v>
      </c>
      <c r="S372" s="891"/>
      <c r="T372" s="892"/>
      <c r="U372" s="893"/>
      <c r="Z372" s="270">
        <f t="shared" si="52"/>
        <v>0</v>
      </c>
      <c r="AA372" s="271">
        <f>INDEX(C$7:C$3000,1+($AE372-1)*29,1)</f>
        <v>0</v>
      </c>
      <c r="AB372" s="271">
        <f>INDEX(D$7:D$3000,1+($AE372-1)*29,1)</f>
        <v>0</v>
      </c>
      <c r="AC372" s="271">
        <f>INDEX(E$7:E$3000,1+($AE372-1)*29,1)</f>
        <v>0</v>
      </c>
      <c r="AD372" s="272" t="str">
        <f>INDEX(S$7:S$3000,1+($AE372-1)*29,1)</f>
        <v/>
      </c>
      <c r="AE372" s="171">
        <v>93</v>
      </c>
    </row>
    <row r="373" spans="1:31" ht="24" customHeight="1" x14ac:dyDescent="0.15">
      <c r="B373" s="881"/>
      <c r="C373" s="884"/>
      <c r="D373" s="884"/>
      <c r="E373" s="884"/>
      <c r="F373" s="296"/>
      <c r="G373" s="897"/>
      <c r="H373" s="898"/>
      <c r="I373" s="296"/>
      <c r="J373" s="297"/>
      <c r="K373" s="299"/>
      <c r="L373" s="284" t="s">
        <v>220</v>
      </c>
      <c r="M373" s="302"/>
      <c r="N373" s="285" t="s">
        <v>225</v>
      </c>
      <c r="O373" s="299"/>
      <c r="P373" s="284" t="s">
        <v>220</v>
      </c>
      <c r="Q373" s="302"/>
      <c r="R373" s="285" t="s">
        <v>225</v>
      </c>
      <c r="S373" s="891"/>
      <c r="T373" s="892"/>
      <c r="U373" s="893"/>
      <c r="Z373" s="274">
        <f t="shared" si="52"/>
        <v>0</v>
      </c>
      <c r="AA373" s="275">
        <f>INDEX(C$7:C$3000,6+($AE373-1)*29,1)</f>
        <v>0</v>
      </c>
      <c r="AB373" s="275">
        <f>INDEX(D$7:D$3000,6+($AE373-1)*29,1)</f>
        <v>0</v>
      </c>
      <c r="AC373" s="275">
        <f>INDEX(E$7:E$3000,6+($AE373-1)*29,1)</f>
        <v>0</v>
      </c>
      <c r="AD373" s="276" t="str">
        <f>INDEX(S$7:S$3000,6+($AE373-1)*29,1)</f>
        <v/>
      </c>
      <c r="AE373" s="171">
        <f t="shared" si="55"/>
        <v>93</v>
      </c>
    </row>
    <row r="374" spans="1:31" ht="24" customHeight="1" thickBot="1" x14ac:dyDescent="0.2">
      <c r="B374" s="882"/>
      <c r="C374" s="885"/>
      <c r="D374" s="885"/>
      <c r="E374" s="885"/>
      <c r="F374" s="286" t="s">
        <v>232</v>
      </c>
      <c r="G374" s="5"/>
      <c r="H374" s="899" t="s">
        <v>239</v>
      </c>
      <c r="I374" s="900"/>
      <c r="J374" s="300"/>
      <c r="K374" s="901"/>
      <c r="L374" s="902"/>
      <c r="M374" s="902"/>
      <c r="N374" s="902"/>
      <c r="O374" s="902"/>
      <c r="P374" s="902"/>
      <c r="Q374" s="902"/>
      <c r="R374" s="903"/>
      <c r="S374" s="894"/>
      <c r="T374" s="895"/>
      <c r="U374" s="896"/>
      <c r="Z374" s="274">
        <f t="shared" si="52"/>
        <v>0</v>
      </c>
      <c r="AA374" s="275">
        <f>INDEX(C$7:C$3000,11+($AE374-1)*29,1)</f>
        <v>0</v>
      </c>
      <c r="AB374" s="275">
        <f>INDEX(D$7:D$3000,11+($AE374-1)*29,1)</f>
        <v>0</v>
      </c>
      <c r="AC374" s="275">
        <f>INDEX(E$7:E$3000,11+($AE374-1)*29,1)</f>
        <v>0</v>
      </c>
      <c r="AD374" s="276" t="str">
        <f>INDEX(S$7:S$3000,11+($AE374-1)*29,1)</f>
        <v/>
      </c>
      <c r="AE374" s="171">
        <f t="shared" si="55"/>
        <v>93</v>
      </c>
    </row>
    <row r="375" spans="1:31" ht="19.5" customHeight="1" thickBot="1" x14ac:dyDescent="0.2">
      <c r="B375" s="287" t="s">
        <v>112</v>
      </c>
      <c r="C375" s="172"/>
      <c r="D375" s="288"/>
      <c r="E375" s="288"/>
      <c r="F375" s="289"/>
      <c r="G375" s="288"/>
      <c r="H375" s="288"/>
      <c r="O375" s="917" t="s">
        <v>496</v>
      </c>
      <c r="P375" s="918"/>
      <c r="Q375" s="918"/>
      <c r="R375" s="918"/>
      <c r="S375" s="919" t="str">
        <f>IF(COUNT(S355:U374)=0,"",SUMIFS(S355:S374,E355:E374,"&lt;&gt;"&amp;""))</f>
        <v/>
      </c>
      <c r="T375" s="920"/>
      <c r="U375" s="921"/>
      <c r="Z375" s="281">
        <f t="shared" si="52"/>
        <v>0</v>
      </c>
      <c r="AA375" s="282">
        <f>INDEX(C$7:C$3000,16+($AE375-1)*29,1)</f>
        <v>0</v>
      </c>
      <c r="AB375" s="282">
        <f>INDEX(D$7:D$3000,16+($AE375-1)*29,1)</f>
        <v>0</v>
      </c>
      <c r="AC375" s="282">
        <f>INDEX(E$7:E$3000,16+($AE375-1)*29,1)</f>
        <v>0</v>
      </c>
      <c r="AD375" s="283" t="str">
        <f>INDEX(S$7:S$3000,16+($AE375-1)*29,1)</f>
        <v/>
      </c>
      <c r="AE375" s="171">
        <f t="shared" si="55"/>
        <v>93</v>
      </c>
    </row>
    <row r="376" spans="1:31" ht="19.5" customHeight="1" thickBot="1" x14ac:dyDescent="0.2">
      <c r="B376" s="486" t="s">
        <v>242</v>
      </c>
      <c r="C376" s="172"/>
      <c r="D376" s="171"/>
      <c r="E376" s="290"/>
      <c r="F376" s="485"/>
      <c r="G376" s="485"/>
      <c r="H376" s="485"/>
      <c r="O376" s="922" t="s">
        <v>497</v>
      </c>
      <c r="P376" s="923"/>
      <c r="Q376" s="923"/>
      <c r="R376" s="924"/>
      <c r="S376" s="919" t="str">
        <f>IF(COUNT(S355:U374)=0,"",SUMIF(E355:E374,"元請",S355:U374))</f>
        <v/>
      </c>
      <c r="T376" s="920"/>
      <c r="U376" s="921"/>
      <c r="Z376" s="270">
        <f t="shared" si="52"/>
        <v>0</v>
      </c>
      <c r="AA376" s="271">
        <f>INDEX(C$7:C$3000,1+($AE376-1)*29,1)</f>
        <v>0</v>
      </c>
      <c r="AB376" s="271">
        <f>INDEX(D$7:D$3000,1+($AE376-1)*29,1)</f>
        <v>0</v>
      </c>
      <c r="AC376" s="271">
        <f>INDEX(E$7:E$3000,1+($AE376-1)*29,1)</f>
        <v>0</v>
      </c>
      <c r="AD376" s="272" t="str">
        <f>INDEX(S$7:S$3000,1+($AE376-1)*29,1)</f>
        <v/>
      </c>
      <c r="AE376" s="171">
        <v>94</v>
      </c>
    </row>
    <row r="377" spans="1:31" ht="19.5" customHeight="1" x14ac:dyDescent="0.15">
      <c r="B377" s="287" t="s">
        <v>240</v>
      </c>
      <c r="C377" s="172"/>
      <c r="D377" s="171"/>
      <c r="E377" s="172"/>
      <c r="F377" s="172"/>
      <c r="G377" s="485"/>
      <c r="H377" s="485"/>
      <c r="Z377" s="274">
        <f t="shared" si="52"/>
        <v>0</v>
      </c>
      <c r="AA377" s="275">
        <f>INDEX(C$7:C$3000,6+($AE377-1)*29,1)</f>
        <v>0</v>
      </c>
      <c r="AB377" s="275">
        <f>INDEX(D$7:D$3000,6+($AE377-1)*29,1)</f>
        <v>0</v>
      </c>
      <c r="AC377" s="275">
        <f>INDEX(E$7:E$3000,6+($AE377-1)*29,1)</f>
        <v>0</v>
      </c>
      <c r="AD377" s="276" t="str">
        <f>INDEX(S$7:S$3000,6+($AE377-1)*29,1)</f>
        <v/>
      </c>
      <c r="AE377" s="171">
        <f t="shared" si="55"/>
        <v>94</v>
      </c>
    </row>
    <row r="378" spans="1:31" ht="19.5" customHeight="1" x14ac:dyDescent="0.15">
      <c r="B378" s="485"/>
      <c r="C378" s="172"/>
      <c r="D378" s="171"/>
      <c r="E378" s="290"/>
      <c r="F378" s="485"/>
      <c r="G378" s="485"/>
      <c r="H378" s="485"/>
      <c r="Z378" s="274">
        <f t="shared" si="52"/>
        <v>0</v>
      </c>
      <c r="AA378" s="275">
        <f>INDEX(C$7:C$3000,11+($AE378-1)*29,1)</f>
        <v>0</v>
      </c>
      <c r="AB378" s="275">
        <f>INDEX(D$7:D$3000,11+($AE378-1)*29,1)</f>
        <v>0</v>
      </c>
      <c r="AC378" s="275">
        <f>INDEX(E$7:E$3000,11+($AE378-1)*29,1)</f>
        <v>0</v>
      </c>
      <c r="AD378" s="276" t="str">
        <f>INDEX(S$7:S$3000,11+($AE378-1)*29,1)</f>
        <v/>
      </c>
      <c r="AE378" s="171">
        <f t="shared" si="55"/>
        <v>94</v>
      </c>
    </row>
    <row r="379" spans="1:31" s="172" customFormat="1" ht="20.25" customHeight="1" thickBot="1" x14ac:dyDescent="0.2">
      <c r="A379" s="171"/>
      <c r="B379" s="171"/>
      <c r="C379" s="172" t="s">
        <v>104</v>
      </c>
      <c r="G379" s="262"/>
      <c r="H379" s="262"/>
      <c r="I379" s="171"/>
      <c r="J379" s="171"/>
      <c r="K379" s="171"/>
      <c r="L379" s="171"/>
      <c r="M379" s="171"/>
      <c r="N379" s="171"/>
      <c r="O379" s="171"/>
      <c r="P379" s="171"/>
      <c r="Q379" s="171"/>
      <c r="R379" s="171"/>
      <c r="S379" s="171"/>
      <c r="T379" s="196" t="s">
        <v>241</v>
      </c>
      <c r="U379" s="263" t="str">
        <f t="shared" ref="U379" si="63">IF(COUNT(S355:U374)=0,"",U350+1)</f>
        <v/>
      </c>
      <c r="W379" s="171"/>
      <c r="X379" s="171"/>
      <c r="Y379" s="171"/>
      <c r="Z379" s="281">
        <f t="shared" si="52"/>
        <v>0</v>
      </c>
      <c r="AA379" s="282">
        <f>INDEX(C$7:C$3000,16+($AE379-1)*29,1)</f>
        <v>0</v>
      </c>
      <c r="AB379" s="282">
        <f>INDEX(D$7:D$3000,16+($AE379-1)*29,1)</f>
        <v>0</v>
      </c>
      <c r="AC379" s="282">
        <f>INDEX(E$7:E$3000,16+($AE379-1)*29,1)</f>
        <v>0</v>
      </c>
      <c r="AD379" s="283" t="str">
        <f>INDEX(S$7:S$3000,16+($AE379-1)*29,1)</f>
        <v/>
      </c>
      <c r="AE379" s="171">
        <f t="shared" si="55"/>
        <v>94</v>
      </c>
    </row>
    <row r="380" spans="1:31" s="172" customFormat="1" ht="27.75" x14ac:dyDescent="0.15">
      <c r="A380" s="171"/>
      <c r="B380" s="904" t="s">
        <v>105</v>
      </c>
      <c r="C380" s="904"/>
      <c r="D380" s="904"/>
      <c r="E380" s="904"/>
      <c r="F380" s="904"/>
      <c r="G380" s="904"/>
      <c r="H380" s="904"/>
      <c r="I380" s="904"/>
      <c r="J380" s="905" t="s">
        <v>243</v>
      </c>
      <c r="K380" s="905"/>
      <c r="L380" s="905"/>
      <c r="M380" s="905"/>
      <c r="N380" s="905"/>
      <c r="O380" s="905"/>
      <c r="P380" s="905"/>
      <c r="Q380" s="905"/>
      <c r="R380" s="905"/>
      <c r="S380" s="905"/>
      <c r="T380" s="905"/>
      <c r="U380" s="905"/>
      <c r="W380" s="171"/>
      <c r="X380" s="171"/>
      <c r="Y380" s="171"/>
      <c r="Z380" s="270">
        <f t="shared" si="52"/>
        <v>0</v>
      </c>
      <c r="AA380" s="271">
        <f>INDEX(C$7:C$3000,1+($AE380-1)*29,1)</f>
        <v>0</v>
      </c>
      <c r="AB380" s="271">
        <f>INDEX(D$7:D$3000,1+($AE380-1)*29,1)</f>
        <v>0</v>
      </c>
      <c r="AC380" s="271">
        <f>INDEX(E$7:E$3000,1+($AE380-1)*29,1)</f>
        <v>0</v>
      </c>
      <c r="AD380" s="272" t="str">
        <f>INDEX(S$7:S$3000,1+($AE380-1)*29,1)</f>
        <v/>
      </c>
      <c r="AE380" s="171">
        <v>95</v>
      </c>
    </row>
    <row r="381" spans="1:31" ht="21.75" thickBot="1" x14ac:dyDescent="0.2">
      <c r="D381" s="265" t="s">
        <v>228</v>
      </c>
      <c r="E381" s="906"/>
      <c r="F381" s="906"/>
      <c r="G381" s="266" t="s">
        <v>229</v>
      </c>
      <c r="H381" s="267"/>
      <c r="L381" s="268" t="s">
        <v>231</v>
      </c>
      <c r="M381" s="483" t="str">
        <f>$M$4</f>
        <v/>
      </c>
      <c r="N381" s="269" t="s">
        <v>220</v>
      </c>
      <c r="O381" s="483" t="str">
        <f>$O$4</f>
        <v/>
      </c>
      <c r="P381" s="269" t="s">
        <v>225</v>
      </c>
      <c r="Q381" s="269" t="s">
        <v>205</v>
      </c>
      <c r="R381" s="483" t="str">
        <f>$R$4</f>
        <v/>
      </c>
      <c r="S381" s="269" t="s">
        <v>220</v>
      </c>
      <c r="T381" s="483" t="str">
        <f>$T$4</f>
        <v/>
      </c>
      <c r="U381" s="269" t="s">
        <v>230</v>
      </c>
      <c r="Z381" s="274">
        <f t="shared" si="52"/>
        <v>0</v>
      </c>
      <c r="AA381" s="275">
        <f>INDEX(C$7:C$3000,6+($AE381-1)*29,1)</f>
        <v>0</v>
      </c>
      <c r="AB381" s="275">
        <f>INDEX(D$7:D$3000,6+($AE381-1)*29,1)</f>
        <v>0</v>
      </c>
      <c r="AC381" s="275">
        <f>INDEX(E$7:E$3000,6+($AE381-1)*29,1)</f>
        <v>0</v>
      </c>
      <c r="AD381" s="276" t="str">
        <f>INDEX(S$7:S$3000,6+($AE381-1)*29,1)</f>
        <v/>
      </c>
      <c r="AE381" s="171">
        <f t="shared" si="55"/>
        <v>95</v>
      </c>
    </row>
    <row r="382" spans="1:31" ht="18" customHeight="1" x14ac:dyDescent="0.15">
      <c r="B382" s="880" t="s">
        <v>227</v>
      </c>
      <c r="C382" s="907" t="s">
        <v>224</v>
      </c>
      <c r="D382" s="474" t="s">
        <v>237</v>
      </c>
      <c r="E382" s="474" t="s">
        <v>222</v>
      </c>
      <c r="F382" s="909" t="s">
        <v>106</v>
      </c>
      <c r="G382" s="840" t="s">
        <v>107</v>
      </c>
      <c r="H382" s="841"/>
      <c r="I382" s="472" t="s">
        <v>108</v>
      </c>
      <c r="J382" s="472" t="s">
        <v>235</v>
      </c>
      <c r="K382" s="840" t="s">
        <v>109</v>
      </c>
      <c r="L382" s="913"/>
      <c r="M382" s="913"/>
      <c r="N382" s="841"/>
      <c r="O382" s="840" t="s">
        <v>226</v>
      </c>
      <c r="P382" s="913"/>
      <c r="Q382" s="913"/>
      <c r="R382" s="841"/>
      <c r="S382" s="840" t="s">
        <v>233</v>
      </c>
      <c r="T382" s="913"/>
      <c r="U382" s="914"/>
      <c r="Z382" s="274">
        <f t="shared" si="52"/>
        <v>0</v>
      </c>
      <c r="AA382" s="275">
        <f>INDEX(C$7:C$3000,11+($AE382-1)*29,1)</f>
        <v>0</v>
      </c>
      <c r="AB382" s="275">
        <f>INDEX(D$7:D$3000,11+($AE382-1)*29,1)</f>
        <v>0</v>
      </c>
      <c r="AC382" s="275">
        <f>INDEX(E$7:E$3000,11+($AE382-1)*29,1)</f>
        <v>0</v>
      </c>
      <c r="AD382" s="276" t="str">
        <f>INDEX(S$7:S$3000,11+($AE382-1)*29,1)</f>
        <v/>
      </c>
      <c r="AE382" s="171">
        <f t="shared" si="55"/>
        <v>95</v>
      </c>
    </row>
    <row r="383" spans="1:31" ht="18" customHeight="1" thickBot="1" x14ac:dyDescent="0.2">
      <c r="B383" s="882"/>
      <c r="C383" s="908"/>
      <c r="D383" s="475" t="s">
        <v>221</v>
      </c>
      <c r="E383" s="475" t="s">
        <v>223</v>
      </c>
      <c r="F383" s="910"/>
      <c r="G383" s="911"/>
      <c r="H383" s="912"/>
      <c r="I383" s="473" t="s">
        <v>110</v>
      </c>
      <c r="J383" s="473" t="s">
        <v>236</v>
      </c>
      <c r="K383" s="911"/>
      <c r="L383" s="915"/>
      <c r="M383" s="915"/>
      <c r="N383" s="912"/>
      <c r="O383" s="911"/>
      <c r="P383" s="915"/>
      <c r="Q383" s="915"/>
      <c r="R383" s="912"/>
      <c r="S383" s="911" t="s">
        <v>234</v>
      </c>
      <c r="T383" s="915"/>
      <c r="U383" s="916"/>
      <c r="Z383" s="281">
        <f t="shared" si="52"/>
        <v>0</v>
      </c>
      <c r="AA383" s="282">
        <f>INDEX(C$7:C$3000,16+($AE383-1)*29,1)</f>
        <v>0</v>
      </c>
      <c r="AB383" s="282">
        <f>INDEX(D$7:D$3000,16+($AE383-1)*29,1)</f>
        <v>0</v>
      </c>
      <c r="AC383" s="282">
        <f>INDEX(E$7:E$3000,16+($AE383-1)*29,1)</f>
        <v>0</v>
      </c>
      <c r="AD383" s="283" t="str">
        <f>INDEX(S$7:S$3000,16+($AE383-1)*29,1)</f>
        <v/>
      </c>
      <c r="AE383" s="171">
        <f t="shared" si="55"/>
        <v>95</v>
      </c>
    </row>
    <row r="384" spans="1:31" ht="24" customHeight="1" x14ac:dyDescent="0.15">
      <c r="B384" s="880">
        <v>1</v>
      </c>
      <c r="C384" s="883"/>
      <c r="D384" s="883"/>
      <c r="E384" s="883"/>
      <c r="F384" s="294"/>
      <c r="G384" s="886"/>
      <c r="H384" s="887"/>
      <c r="I384" s="294"/>
      <c r="J384" s="295"/>
      <c r="K384" s="298"/>
      <c r="L384" s="279" t="s">
        <v>220</v>
      </c>
      <c r="M384" s="301"/>
      <c r="N384" s="280" t="s">
        <v>225</v>
      </c>
      <c r="O384" s="298"/>
      <c r="P384" s="279" t="s">
        <v>220</v>
      </c>
      <c r="Q384" s="301"/>
      <c r="R384" s="280" t="s">
        <v>225</v>
      </c>
      <c r="S384" s="888" t="str">
        <f t="shared" ref="S384" si="64">IF(COUNT(J384:J388)=0,"",SUM(J384:J388))</f>
        <v/>
      </c>
      <c r="T384" s="889"/>
      <c r="U384" s="890"/>
      <c r="Z384" s="270">
        <f t="shared" si="52"/>
        <v>0</v>
      </c>
      <c r="AA384" s="271">
        <f>INDEX(C$7:C$3000,1+($AE384-1)*29,1)</f>
        <v>0</v>
      </c>
      <c r="AB384" s="271">
        <f>INDEX(D$7:D$3000,1+($AE384-1)*29,1)</f>
        <v>0</v>
      </c>
      <c r="AC384" s="271">
        <f>INDEX(E$7:E$3000,1+($AE384-1)*29,1)</f>
        <v>0</v>
      </c>
      <c r="AD384" s="272" t="str">
        <f>INDEX(S$7:S$3000,1+($AE384-1)*29,1)</f>
        <v/>
      </c>
      <c r="AE384" s="171">
        <v>96</v>
      </c>
    </row>
    <row r="385" spans="2:31" ht="24" customHeight="1" x14ac:dyDescent="0.15">
      <c r="B385" s="881"/>
      <c r="C385" s="884"/>
      <c r="D385" s="884"/>
      <c r="E385" s="884"/>
      <c r="F385" s="296"/>
      <c r="G385" s="897"/>
      <c r="H385" s="898"/>
      <c r="I385" s="296"/>
      <c r="J385" s="297"/>
      <c r="K385" s="299"/>
      <c r="L385" s="284" t="s">
        <v>220</v>
      </c>
      <c r="M385" s="302"/>
      <c r="N385" s="285" t="s">
        <v>225</v>
      </c>
      <c r="O385" s="299"/>
      <c r="P385" s="284" t="s">
        <v>220</v>
      </c>
      <c r="Q385" s="302"/>
      <c r="R385" s="285" t="s">
        <v>225</v>
      </c>
      <c r="S385" s="891"/>
      <c r="T385" s="892"/>
      <c r="U385" s="893"/>
      <c r="Z385" s="274">
        <f t="shared" si="52"/>
        <v>0</v>
      </c>
      <c r="AA385" s="275">
        <f>INDEX(C$7:C$3000,6+($AE385-1)*29,1)</f>
        <v>0</v>
      </c>
      <c r="AB385" s="275">
        <f>INDEX(D$7:D$3000,6+($AE385-1)*29,1)</f>
        <v>0</v>
      </c>
      <c r="AC385" s="275">
        <f>INDEX(E$7:E$3000,6+($AE385-1)*29,1)</f>
        <v>0</v>
      </c>
      <c r="AD385" s="276" t="str">
        <f>INDEX(S$7:S$3000,6+($AE385-1)*29,1)</f>
        <v/>
      </c>
      <c r="AE385" s="171">
        <f t="shared" si="55"/>
        <v>96</v>
      </c>
    </row>
    <row r="386" spans="2:31" ht="23.25" customHeight="1" x14ac:dyDescent="0.15">
      <c r="B386" s="881"/>
      <c r="C386" s="884"/>
      <c r="D386" s="884"/>
      <c r="E386" s="884"/>
      <c r="F386" s="296"/>
      <c r="G386" s="897"/>
      <c r="H386" s="898"/>
      <c r="I386" s="296"/>
      <c r="J386" s="297"/>
      <c r="K386" s="299"/>
      <c r="L386" s="284" t="s">
        <v>220</v>
      </c>
      <c r="M386" s="302"/>
      <c r="N386" s="285" t="s">
        <v>225</v>
      </c>
      <c r="O386" s="299"/>
      <c r="P386" s="284" t="s">
        <v>220</v>
      </c>
      <c r="Q386" s="302"/>
      <c r="R386" s="285" t="s">
        <v>225</v>
      </c>
      <c r="S386" s="891"/>
      <c r="T386" s="892"/>
      <c r="U386" s="893"/>
      <c r="Z386" s="274">
        <f t="shared" si="52"/>
        <v>0</v>
      </c>
      <c r="AA386" s="275">
        <f>INDEX(C$7:C$3000,11+($AE386-1)*29,1)</f>
        <v>0</v>
      </c>
      <c r="AB386" s="275">
        <f>INDEX(D$7:D$3000,11+($AE386-1)*29,1)</f>
        <v>0</v>
      </c>
      <c r="AC386" s="275">
        <f>INDEX(E$7:E$3000,11+($AE386-1)*29,1)</f>
        <v>0</v>
      </c>
      <c r="AD386" s="276" t="str">
        <f>INDEX(S$7:S$3000,11+($AE386-1)*29,1)</f>
        <v/>
      </c>
      <c r="AE386" s="171">
        <f t="shared" si="55"/>
        <v>96</v>
      </c>
    </row>
    <row r="387" spans="2:31" ht="24" customHeight="1" thickBot="1" x14ac:dyDescent="0.2">
      <c r="B387" s="881"/>
      <c r="C387" s="884"/>
      <c r="D387" s="884"/>
      <c r="E387" s="884"/>
      <c r="F387" s="296"/>
      <c r="G387" s="897"/>
      <c r="H387" s="898"/>
      <c r="I387" s="296"/>
      <c r="J387" s="297"/>
      <c r="K387" s="299"/>
      <c r="L387" s="284" t="s">
        <v>220</v>
      </c>
      <c r="M387" s="302"/>
      <c r="N387" s="285" t="s">
        <v>225</v>
      </c>
      <c r="O387" s="299"/>
      <c r="P387" s="284" t="s">
        <v>220</v>
      </c>
      <c r="Q387" s="302"/>
      <c r="R387" s="285" t="s">
        <v>225</v>
      </c>
      <c r="S387" s="891"/>
      <c r="T387" s="892"/>
      <c r="U387" s="893"/>
      <c r="Z387" s="281">
        <f t="shared" si="52"/>
        <v>0</v>
      </c>
      <c r="AA387" s="282">
        <f>INDEX(C$7:C$3000,16+($AE387-1)*29,1)</f>
        <v>0</v>
      </c>
      <c r="AB387" s="282">
        <f>INDEX(D$7:D$3000,16+($AE387-1)*29,1)</f>
        <v>0</v>
      </c>
      <c r="AC387" s="282">
        <f>INDEX(E$7:E$3000,16+($AE387-1)*29,1)</f>
        <v>0</v>
      </c>
      <c r="AD387" s="283" t="str">
        <f>INDEX(S$7:S$3000,16+($AE387-1)*29,1)</f>
        <v/>
      </c>
      <c r="AE387" s="171">
        <f t="shared" si="55"/>
        <v>96</v>
      </c>
    </row>
    <row r="388" spans="2:31" ht="24" customHeight="1" thickBot="1" x14ac:dyDescent="0.2">
      <c r="B388" s="882"/>
      <c r="C388" s="885"/>
      <c r="D388" s="885"/>
      <c r="E388" s="885"/>
      <c r="F388" s="286" t="s">
        <v>232</v>
      </c>
      <c r="G388" s="5"/>
      <c r="H388" s="899" t="s">
        <v>239</v>
      </c>
      <c r="I388" s="900"/>
      <c r="J388" s="300"/>
      <c r="K388" s="901"/>
      <c r="L388" s="902"/>
      <c r="M388" s="902"/>
      <c r="N388" s="902"/>
      <c r="O388" s="902"/>
      <c r="P388" s="902"/>
      <c r="Q388" s="902"/>
      <c r="R388" s="903"/>
      <c r="S388" s="894"/>
      <c r="T388" s="895"/>
      <c r="U388" s="896"/>
      <c r="Z388" s="270">
        <f t="shared" ref="Z388:Z403" si="65">INDEX(E$4:E$3000,1+($AE388-1)*29,1)</f>
        <v>0</v>
      </c>
      <c r="AA388" s="271">
        <f>INDEX(C$7:C$3000,1+($AE388-1)*29,1)</f>
        <v>0</v>
      </c>
      <c r="AB388" s="271">
        <f>INDEX(D$7:D$3000,1+($AE388-1)*29,1)</f>
        <v>0</v>
      </c>
      <c r="AC388" s="271">
        <f>INDEX(E$7:E$3000,1+($AE388-1)*29,1)</f>
        <v>0</v>
      </c>
      <c r="AD388" s="272" t="str">
        <f>INDEX(S$7:S$3000,1+($AE388-1)*29,1)</f>
        <v/>
      </c>
      <c r="AE388" s="171">
        <v>97</v>
      </c>
    </row>
    <row r="389" spans="2:31" ht="24" customHeight="1" x14ac:dyDescent="0.15">
      <c r="B389" s="880">
        <v>2</v>
      </c>
      <c r="C389" s="883"/>
      <c r="D389" s="883"/>
      <c r="E389" s="883"/>
      <c r="F389" s="294"/>
      <c r="G389" s="886"/>
      <c r="H389" s="887"/>
      <c r="I389" s="294"/>
      <c r="J389" s="295"/>
      <c r="K389" s="298"/>
      <c r="L389" s="279" t="s">
        <v>220</v>
      </c>
      <c r="M389" s="301"/>
      <c r="N389" s="280" t="s">
        <v>225</v>
      </c>
      <c r="O389" s="298"/>
      <c r="P389" s="279" t="s">
        <v>220</v>
      </c>
      <c r="Q389" s="301"/>
      <c r="R389" s="280" t="s">
        <v>225</v>
      </c>
      <c r="S389" s="888" t="str">
        <f t="shared" ref="S389" si="66">IF(COUNT(J389:J393)=0,"",SUM(J389:J393))</f>
        <v/>
      </c>
      <c r="T389" s="889"/>
      <c r="U389" s="890"/>
      <c r="Z389" s="274">
        <f t="shared" si="65"/>
        <v>0</v>
      </c>
      <c r="AA389" s="275">
        <f>INDEX(C$7:C$3000,6+($AE389-1)*29,1)</f>
        <v>0</v>
      </c>
      <c r="AB389" s="275">
        <f>INDEX(D$7:D$3000,6+($AE389-1)*29,1)</f>
        <v>0</v>
      </c>
      <c r="AC389" s="275">
        <f>INDEX(E$7:E$3000,6+($AE389-1)*29,1)</f>
        <v>0</v>
      </c>
      <c r="AD389" s="276" t="str">
        <f>INDEX(S$7:S$3000,6+($AE389-1)*29,1)</f>
        <v/>
      </c>
      <c r="AE389" s="171">
        <f t="shared" si="55"/>
        <v>97</v>
      </c>
    </row>
    <row r="390" spans="2:31" ht="24" customHeight="1" x14ac:dyDescent="0.15">
      <c r="B390" s="881"/>
      <c r="C390" s="884"/>
      <c r="D390" s="884"/>
      <c r="E390" s="884"/>
      <c r="F390" s="296"/>
      <c r="G390" s="897"/>
      <c r="H390" s="898"/>
      <c r="I390" s="296"/>
      <c r="J390" s="297"/>
      <c r="K390" s="299"/>
      <c r="L390" s="284" t="s">
        <v>220</v>
      </c>
      <c r="M390" s="302"/>
      <c r="N390" s="285" t="s">
        <v>225</v>
      </c>
      <c r="O390" s="299"/>
      <c r="P390" s="284" t="s">
        <v>220</v>
      </c>
      <c r="Q390" s="302"/>
      <c r="R390" s="285" t="s">
        <v>225</v>
      </c>
      <c r="S390" s="891"/>
      <c r="T390" s="892"/>
      <c r="U390" s="893"/>
      <c r="Z390" s="274">
        <f t="shared" si="65"/>
        <v>0</v>
      </c>
      <c r="AA390" s="275">
        <f>INDEX(C$7:C$3000,11+($AE390-1)*29,1)</f>
        <v>0</v>
      </c>
      <c r="AB390" s="275">
        <f>INDEX(D$7:D$3000,11+($AE390-1)*29,1)</f>
        <v>0</v>
      </c>
      <c r="AC390" s="275">
        <f>INDEX(E$7:E$3000,11+($AE390-1)*29,1)</f>
        <v>0</v>
      </c>
      <c r="AD390" s="276" t="str">
        <f>INDEX(S$7:S$3000,11+($AE390-1)*29,1)</f>
        <v/>
      </c>
      <c r="AE390" s="171">
        <f t="shared" si="55"/>
        <v>97</v>
      </c>
    </row>
    <row r="391" spans="2:31" ht="24" customHeight="1" thickBot="1" x14ac:dyDescent="0.2">
      <c r="B391" s="881"/>
      <c r="C391" s="884"/>
      <c r="D391" s="884"/>
      <c r="E391" s="884"/>
      <c r="F391" s="296"/>
      <c r="G391" s="897"/>
      <c r="H391" s="898"/>
      <c r="I391" s="296"/>
      <c r="J391" s="297"/>
      <c r="K391" s="299"/>
      <c r="L391" s="284" t="s">
        <v>220</v>
      </c>
      <c r="M391" s="302"/>
      <c r="N391" s="285" t="s">
        <v>225</v>
      </c>
      <c r="O391" s="299"/>
      <c r="P391" s="284" t="s">
        <v>220</v>
      </c>
      <c r="Q391" s="302"/>
      <c r="R391" s="285" t="s">
        <v>225</v>
      </c>
      <c r="S391" s="891"/>
      <c r="T391" s="892"/>
      <c r="U391" s="893"/>
      <c r="Z391" s="281">
        <f t="shared" si="65"/>
        <v>0</v>
      </c>
      <c r="AA391" s="282">
        <f>INDEX(C$7:C$3000,16+($AE391-1)*29,1)</f>
        <v>0</v>
      </c>
      <c r="AB391" s="282">
        <f>INDEX(D$7:D$3000,16+($AE391-1)*29,1)</f>
        <v>0</v>
      </c>
      <c r="AC391" s="282">
        <f>INDEX(E$7:E$3000,16+($AE391-1)*29,1)</f>
        <v>0</v>
      </c>
      <c r="AD391" s="283" t="str">
        <f>INDEX(S$7:S$3000,16+($AE391-1)*29,1)</f>
        <v/>
      </c>
      <c r="AE391" s="171">
        <f t="shared" si="55"/>
        <v>97</v>
      </c>
    </row>
    <row r="392" spans="2:31" ht="24" customHeight="1" x14ac:dyDescent="0.15">
      <c r="B392" s="881"/>
      <c r="C392" s="884"/>
      <c r="D392" s="884"/>
      <c r="E392" s="884"/>
      <c r="F392" s="296"/>
      <c r="G392" s="897"/>
      <c r="H392" s="898"/>
      <c r="I392" s="296"/>
      <c r="J392" s="297"/>
      <c r="K392" s="299"/>
      <c r="L392" s="284" t="s">
        <v>220</v>
      </c>
      <c r="M392" s="302"/>
      <c r="N392" s="285" t="s">
        <v>225</v>
      </c>
      <c r="O392" s="299"/>
      <c r="P392" s="284" t="s">
        <v>220</v>
      </c>
      <c r="Q392" s="302"/>
      <c r="R392" s="285" t="s">
        <v>225</v>
      </c>
      <c r="S392" s="891"/>
      <c r="T392" s="892"/>
      <c r="U392" s="893"/>
      <c r="Z392" s="270">
        <f t="shared" si="65"/>
        <v>0</v>
      </c>
      <c r="AA392" s="271">
        <f>INDEX(C$7:C$3000,1+($AE392-1)*29,1)</f>
        <v>0</v>
      </c>
      <c r="AB392" s="271">
        <f>INDEX(D$7:D$3000,1+($AE392-1)*29,1)</f>
        <v>0</v>
      </c>
      <c r="AC392" s="271">
        <f>INDEX(E$7:E$3000,1+($AE392-1)*29,1)</f>
        <v>0</v>
      </c>
      <c r="AD392" s="272" t="str">
        <f>INDEX(S$7:S$3000,1+($AE392-1)*29,1)</f>
        <v/>
      </c>
      <c r="AE392" s="171">
        <v>98</v>
      </c>
    </row>
    <row r="393" spans="2:31" ht="24" customHeight="1" thickBot="1" x14ac:dyDescent="0.2">
      <c r="B393" s="882"/>
      <c r="C393" s="885"/>
      <c r="D393" s="885"/>
      <c r="E393" s="885"/>
      <c r="F393" s="286" t="s">
        <v>232</v>
      </c>
      <c r="G393" s="5"/>
      <c r="H393" s="899" t="s">
        <v>239</v>
      </c>
      <c r="I393" s="900"/>
      <c r="J393" s="300"/>
      <c r="K393" s="901"/>
      <c r="L393" s="902"/>
      <c r="M393" s="902"/>
      <c r="N393" s="902"/>
      <c r="O393" s="902"/>
      <c r="P393" s="902"/>
      <c r="Q393" s="902"/>
      <c r="R393" s="903"/>
      <c r="S393" s="894"/>
      <c r="T393" s="895"/>
      <c r="U393" s="896"/>
      <c r="Z393" s="274">
        <f t="shared" si="65"/>
        <v>0</v>
      </c>
      <c r="AA393" s="275">
        <f>INDEX(C$7:C$3000,6+($AE393-1)*29,1)</f>
        <v>0</v>
      </c>
      <c r="AB393" s="275">
        <f>INDEX(D$7:D$3000,6+($AE393-1)*29,1)</f>
        <v>0</v>
      </c>
      <c r="AC393" s="275">
        <f>INDEX(E$7:E$3000,6+($AE393-1)*29,1)</f>
        <v>0</v>
      </c>
      <c r="AD393" s="276" t="str">
        <f>INDEX(S$7:S$3000,6+($AE393-1)*29,1)</f>
        <v/>
      </c>
      <c r="AE393" s="171">
        <f t="shared" si="55"/>
        <v>98</v>
      </c>
    </row>
    <row r="394" spans="2:31" ht="24" customHeight="1" x14ac:dyDescent="0.15">
      <c r="B394" s="880">
        <v>3</v>
      </c>
      <c r="C394" s="883"/>
      <c r="D394" s="883"/>
      <c r="E394" s="883"/>
      <c r="F394" s="294"/>
      <c r="G394" s="886"/>
      <c r="H394" s="887"/>
      <c r="I394" s="294"/>
      <c r="J394" s="295"/>
      <c r="K394" s="298"/>
      <c r="L394" s="279" t="s">
        <v>220</v>
      </c>
      <c r="M394" s="301"/>
      <c r="N394" s="280" t="s">
        <v>225</v>
      </c>
      <c r="O394" s="298"/>
      <c r="P394" s="279" t="s">
        <v>220</v>
      </c>
      <c r="Q394" s="301"/>
      <c r="R394" s="280" t="s">
        <v>225</v>
      </c>
      <c r="S394" s="888" t="str">
        <f t="shared" ref="S394" si="67">IF(COUNT(J394:J398)=0,"",SUM(J394:J398))</f>
        <v/>
      </c>
      <c r="T394" s="889"/>
      <c r="U394" s="890"/>
      <c r="Z394" s="274">
        <f t="shared" si="65"/>
        <v>0</v>
      </c>
      <c r="AA394" s="275">
        <f>INDEX(C$7:C$3000,11+($AE394-1)*29,1)</f>
        <v>0</v>
      </c>
      <c r="AB394" s="275">
        <f>INDEX(D$7:D$3000,11+($AE394-1)*29,1)</f>
        <v>0</v>
      </c>
      <c r="AC394" s="275">
        <f>INDEX(E$7:E$3000,11+($AE394-1)*29,1)</f>
        <v>0</v>
      </c>
      <c r="AD394" s="276" t="str">
        <f>INDEX(S$7:S$3000,11+($AE394-1)*29,1)</f>
        <v/>
      </c>
      <c r="AE394" s="171">
        <f t="shared" si="55"/>
        <v>98</v>
      </c>
    </row>
    <row r="395" spans="2:31" ht="24" customHeight="1" thickBot="1" x14ac:dyDescent="0.2">
      <c r="B395" s="881"/>
      <c r="C395" s="884"/>
      <c r="D395" s="884"/>
      <c r="E395" s="884"/>
      <c r="F395" s="296"/>
      <c r="G395" s="897"/>
      <c r="H395" s="898"/>
      <c r="I395" s="296"/>
      <c r="J395" s="297"/>
      <c r="K395" s="299"/>
      <c r="L395" s="284" t="s">
        <v>220</v>
      </c>
      <c r="M395" s="302"/>
      <c r="N395" s="285" t="s">
        <v>225</v>
      </c>
      <c r="O395" s="299"/>
      <c r="P395" s="284" t="s">
        <v>220</v>
      </c>
      <c r="Q395" s="302"/>
      <c r="R395" s="285" t="s">
        <v>225</v>
      </c>
      <c r="S395" s="891"/>
      <c r="T395" s="892"/>
      <c r="U395" s="893"/>
      <c r="Z395" s="281">
        <f t="shared" si="65"/>
        <v>0</v>
      </c>
      <c r="AA395" s="282">
        <f>INDEX(C$7:C$3000,16+($AE395-1)*29,1)</f>
        <v>0</v>
      </c>
      <c r="AB395" s="282">
        <f>INDEX(D$7:D$3000,16+($AE395-1)*29,1)</f>
        <v>0</v>
      </c>
      <c r="AC395" s="282">
        <f>INDEX(E$7:E$3000,16+($AE395-1)*29,1)</f>
        <v>0</v>
      </c>
      <c r="AD395" s="283" t="str">
        <f>INDEX(S$7:S$3000,16+($AE395-1)*29,1)</f>
        <v/>
      </c>
      <c r="AE395" s="171">
        <f t="shared" si="55"/>
        <v>98</v>
      </c>
    </row>
    <row r="396" spans="2:31" ht="24" customHeight="1" x14ac:dyDescent="0.15">
      <c r="B396" s="881"/>
      <c r="C396" s="884"/>
      <c r="D396" s="884"/>
      <c r="E396" s="884"/>
      <c r="F396" s="296"/>
      <c r="G396" s="897"/>
      <c r="H396" s="898"/>
      <c r="I396" s="296"/>
      <c r="J396" s="297"/>
      <c r="K396" s="299"/>
      <c r="L396" s="284" t="s">
        <v>220</v>
      </c>
      <c r="M396" s="302"/>
      <c r="N396" s="285" t="s">
        <v>225</v>
      </c>
      <c r="O396" s="299"/>
      <c r="P396" s="284" t="s">
        <v>220</v>
      </c>
      <c r="Q396" s="302"/>
      <c r="R396" s="285" t="s">
        <v>225</v>
      </c>
      <c r="S396" s="891"/>
      <c r="T396" s="892"/>
      <c r="U396" s="893"/>
      <c r="Z396" s="270">
        <f t="shared" si="65"/>
        <v>0</v>
      </c>
      <c r="AA396" s="271">
        <f>INDEX(C$7:C$3000,1+($AE396-1)*29,1)</f>
        <v>0</v>
      </c>
      <c r="AB396" s="271">
        <f>INDEX(D$7:D$3000,1+($AE396-1)*29,1)</f>
        <v>0</v>
      </c>
      <c r="AC396" s="271">
        <f>INDEX(E$7:E$3000,1+($AE396-1)*29,1)</f>
        <v>0</v>
      </c>
      <c r="AD396" s="272" t="str">
        <f>INDEX(S$7:S$3000,1+($AE396-1)*29,1)</f>
        <v/>
      </c>
      <c r="AE396" s="171">
        <v>99</v>
      </c>
    </row>
    <row r="397" spans="2:31" ht="24" customHeight="1" x14ac:dyDescent="0.15">
      <c r="B397" s="881"/>
      <c r="C397" s="884"/>
      <c r="D397" s="884"/>
      <c r="E397" s="884"/>
      <c r="F397" s="296"/>
      <c r="G397" s="897"/>
      <c r="H397" s="898"/>
      <c r="I397" s="296"/>
      <c r="J397" s="297"/>
      <c r="K397" s="299"/>
      <c r="L397" s="284" t="s">
        <v>220</v>
      </c>
      <c r="M397" s="302"/>
      <c r="N397" s="285" t="s">
        <v>225</v>
      </c>
      <c r="O397" s="299"/>
      <c r="P397" s="284" t="s">
        <v>220</v>
      </c>
      <c r="Q397" s="302"/>
      <c r="R397" s="285" t="s">
        <v>225</v>
      </c>
      <c r="S397" s="891"/>
      <c r="T397" s="892"/>
      <c r="U397" s="893"/>
      <c r="Z397" s="274">
        <f t="shared" si="65"/>
        <v>0</v>
      </c>
      <c r="AA397" s="275">
        <f>INDEX(C$7:C$3000,6+($AE397-1)*29,1)</f>
        <v>0</v>
      </c>
      <c r="AB397" s="275">
        <f>INDEX(D$7:D$3000,6+($AE397-1)*29,1)</f>
        <v>0</v>
      </c>
      <c r="AC397" s="275">
        <f>INDEX(E$7:E$3000,6+($AE397-1)*29,1)</f>
        <v>0</v>
      </c>
      <c r="AD397" s="276" t="str">
        <f>INDEX(S$7:S$3000,6+($AE397-1)*29,1)</f>
        <v/>
      </c>
      <c r="AE397" s="171">
        <f t="shared" ref="AE397:AE403" si="68">AE396</f>
        <v>99</v>
      </c>
    </row>
    <row r="398" spans="2:31" ht="24" customHeight="1" thickBot="1" x14ac:dyDescent="0.2">
      <c r="B398" s="882"/>
      <c r="C398" s="885"/>
      <c r="D398" s="885"/>
      <c r="E398" s="885"/>
      <c r="F398" s="286" t="s">
        <v>232</v>
      </c>
      <c r="G398" s="5"/>
      <c r="H398" s="899" t="s">
        <v>239</v>
      </c>
      <c r="I398" s="900"/>
      <c r="J398" s="300"/>
      <c r="K398" s="901"/>
      <c r="L398" s="902"/>
      <c r="M398" s="902"/>
      <c r="N398" s="902"/>
      <c r="O398" s="902"/>
      <c r="P398" s="902"/>
      <c r="Q398" s="902"/>
      <c r="R398" s="903"/>
      <c r="S398" s="894"/>
      <c r="T398" s="895"/>
      <c r="U398" s="896"/>
      <c r="Z398" s="274">
        <f t="shared" si="65"/>
        <v>0</v>
      </c>
      <c r="AA398" s="275">
        <f>INDEX(C$7:C$3000,11+($AE398-1)*29,1)</f>
        <v>0</v>
      </c>
      <c r="AB398" s="275">
        <f>INDEX(D$7:D$3000,11+($AE398-1)*29,1)</f>
        <v>0</v>
      </c>
      <c r="AC398" s="275">
        <f>INDEX(E$7:E$3000,11+($AE398-1)*29,1)</f>
        <v>0</v>
      </c>
      <c r="AD398" s="276" t="str">
        <f>INDEX(S$7:S$3000,11+($AE398-1)*29,1)</f>
        <v/>
      </c>
      <c r="AE398" s="171">
        <f t="shared" si="68"/>
        <v>99</v>
      </c>
    </row>
    <row r="399" spans="2:31" ht="24" customHeight="1" thickBot="1" x14ac:dyDescent="0.2">
      <c r="B399" s="880">
        <v>4</v>
      </c>
      <c r="C399" s="883"/>
      <c r="D399" s="883"/>
      <c r="E399" s="883"/>
      <c r="F399" s="294"/>
      <c r="G399" s="886"/>
      <c r="H399" s="887"/>
      <c r="I399" s="294"/>
      <c r="J399" s="295"/>
      <c r="K399" s="298"/>
      <c r="L399" s="279" t="s">
        <v>220</v>
      </c>
      <c r="M399" s="301"/>
      <c r="N399" s="280" t="s">
        <v>225</v>
      </c>
      <c r="O399" s="298"/>
      <c r="P399" s="279" t="s">
        <v>220</v>
      </c>
      <c r="Q399" s="301"/>
      <c r="R399" s="280" t="s">
        <v>225</v>
      </c>
      <c r="S399" s="888" t="str">
        <f t="shared" ref="S399" si="69">IF(COUNT(J399:J403)=0,"",SUM(J399:J403))</f>
        <v/>
      </c>
      <c r="T399" s="889"/>
      <c r="U399" s="890"/>
      <c r="Z399" s="281">
        <f t="shared" si="65"/>
        <v>0</v>
      </c>
      <c r="AA399" s="282">
        <f>INDEX(C$7:C$3000,16+($AE399-1)*29,1)</f>
        <v>0</v>
      </c>
      <c r="AB399" s="282">
        <f>INDEX(D$7:D$3000,16+($AE399-1)*29,1)</f>
        <v>0</v>
      </c>
      <c r="AC399" s="282">
        <f>INDEX(E$7:E$3000,16+($AE399-1)*29,1)</f>
        <v>0</v>
      </c>
      <c r="AD399" s="283" t="str">
        <f>INDEX(S$7:S$3000,16+($AE399-1)*29,1)</f>
        <v/>
      </c>
      <c r="AE399" s="171">
        <f t="shared" si="68"/>
        <v>99</v>
      </c>
    </row>
    <row r="400" spans="2:31" ht="24" customHeight="1" x14ac:dyDescent="0.15">
      <c r="B400" s="881"/>
      <c r="C400" s="884"/>
      <c r="D400" s="884"/>
      <c r="E400" s="884"/>
      <c r="F400" s="296"/>
      <c r="G400" s="897"/>
      <c r="H400" s="898"/>
      <c r="I400" s="296"/>
      <c r="J400" s="297"/>
      <c r="K400" s="299"/>
      <c r="L400" s="284" t="s">
        <v>220</v>
      </c>
      <c r="M400" s="302"/>
      <c r="N400" s="285" t="s">
        <v>225</v>
      </c>
      <c r="O400" s="299"/>
      <c r="P400" s="284" t="s">
        <v>220</v>
      </c>
      <c r="Q400" s="302"/>
      <c r="R400" s="285" t="s">
        <v>225</v>
      </c>
      <c r="S400" s="891"/>
      <c r="T400" s="892"/>
      <c r="U400" s="893"/>
      <c r="Z400" s="270">
        <f t="shared" si="65"/>
        <v>0</v>
      </c>
      <c r="AA400" s="271">
        <f>INDEX(C$7:C$3000,1+($AE400-1)*29,1)</f>
        <v>0</v>
      </c>
      <c r="AB400" s="271">
        <f>INDEX(D$7:D$3000,1+($AE400-1)*29,1)</f>
        <v>0</v>
      </c>
      <c r="AC400" s="271">
        <f>INDEX(E$7:E$3000,1+($AE400-1)*29,1)</f>
        <v>0</v>
      </c>
      <c r="AD400" s="272" t="str">
        <f>INDEX(S$7:S$3000,1+($AE400-1)*29,1)</f>
        <v/>
      </c>
      <c r="AE400" s="171">
        <v>100</v>
      </c>
    </row>
    <row r="401" spans="1:31" ht="24" customHeight="1" x14ac:dyDescent="0.15">
      <c r="B401" s="881"/>
      <c r="C401" s="884"/>
      <c r="D401" s="884"/>
      <c r="E401" s="884"/>
      <c r="F401" s="296"/>
      <c r="G401" s="897"/>
      <c r="H401" s="898"/>
      <c r="I401" s="296"/>
      <c r="J401" s="297"/>
      <c r="K401" s="299"/>
      <c r="L401" s="284" t="s">
        <v>220</v>
      </c>
      <c r="M401" s="302"/>
      <c r="N401" s="285" t="s">
        <v>225</v>
      </c>
      <c r="O401" s="299"/>
      <c r="P401" s="284" t="s">
        <v>220</v>
      </c>
      <c r="Q401" s="302"/>
      <c r="R401" s="285" t="s">
        <v>225</v>
      </c>
      <c r="S401" s="891"/>
      <c r="T401" s="892"/>
      <c r="U401" s="893"/>
      <c r="Z401" s="274">
        <f t="shared" si="65"/>
        <v>0</v>
      </c>
      <c r="AA401" s="275">
        <f>INDEX(C$7:C$3000,6+($AE401-1)*29,1)</f>
        <v>0</v>
      </c>
      <c r="AB401" s="275">
        <f>INDEX(D$7:D$3000,6+($AE401-1)*29,1)</f>
        <v>0</v>
      </c>
      <c r="AC401" s="275">
        <f>INDEX(E$7:E$3000,6+($AE401-1)*29,1)</f>
        <v>0</v>
      </c>
      <c r="AD401" s="276" t="str">
        <f>INDEX(S$7:S$3000,6+($AE401-1)*29,1)</f>
        <v/>
      </c>
      <c r="AE401" s="171">
        <f t="shared" si="68"/>
        <v>100</v>
      </c>
    </row>
    <row r="402" spans="1:31" ht="24" customHeight="1" x14ac:dyDescent="0.15">
      <c r="B402" s="881"/>
      <c r="C402" s="884"/>
      <c r="D402" s="884"/>
      <c r="E402" s="884"/>
      <c r="F402" s="296"/>
      <c r="G402" s="897"/>
      <c r="H402" s="898"/>
      <c r="I402" s="296"/>
      <c r="J402" s="297"/>
      <c r="K402" s="299"/>
      <c r="L402" s="284" t="s">
        <v>220</v>
      </c>
      <c r="M402" s="302"/>
      <c r="N402" s="285" t="s">
        <v>225</v>
      </c>
      <c r="O402" s="299"/>
      <c r="P402" s="284" t="s">
        <v>220</v>
      </c>
      <c r="Q402" s="302"/>
      <c r="R402" s="285" t="s">
        <v>225</v>
      </c>
      <c r="S402" s="891"/>
      <c r="T402" s="892"/>
      <c r="U402" s="893"/>
      <c r="Z402" s="274">
        <f t="shared" si="65"/>
        <v>0</v>
      </c>
      <c r="AA402" s="275">
        <f>INDEX(C$7:C$3000,11+($AE402-1)*29,1)</f>
        <v>0</v>
      </c>
      <c r="AB402" s="275">
        <f>INDEX(D$7:D$3000,11+($AE402-1)*29,1)</f>
        <v>0</v>
      </c>
      <c r="AC402" s="275">
        <f>INDEX(E$7:E$3000,11+($AE402-1)*29,1)</f>
        <v>0</v>
      </c>
      <c r="AD402" s="276" t="str">
        <f>INDEX(S$7:S$3000,11+($AE402-1)*29,1)</f>
        <v/>
      </c>
      <c r="AE402" s="171">
        <f t="shared" si="68"/>
        <v>100</v>
      </c>
    </row>
    <row r="403" spans="1:31" ht="24" customHeight="1" thickBot="1" x14ac:dyDescent="0.2">
      <c r="B403" s="882"/>
      <c r="C403" s="885"/>
      <c r="D403" s="885"/>
      <c r="E403" s="885"/>
      <c r="F403" s="286" t="s">
        <v>232</v>
      </c>
      <c r="G403" s="5"/>
      <c r="H403" s="899" t="s">
        <v>239</v>
      </c>
      <c r="I403" s="900"/>
      <c r="J403" s="300"/>
      <c r="K403" s="901"/>
      <c r="L403" s="902"/>
      <c r="M403" s="902"/>
      <c r="N403" s="902"/>
      <c r="O403" s="902"/>
      <c r="P403" s="902"/>
      <c r="Q403" s="902"/>
      <c r="R403" s="903"/>
      <c r="S403" s="894"/>
      <c r="T403" s="895"/>
      <c r="U403" s="896"/>
      <c r="Z403" s="281">
        <f t="shared" si="65"/>
        <v>0</v>
      </c>
      <c r="AA403" s="282">
        <f>INDEX(C$7:C$3000,16+($AE403-1)*29,1)</f>
        <v>0</v>
      </c>
      <c r="AB403" s="282">
        <f>INDEX(D$7:D$3000,16+($AE403-1)*29,1)</f>
        <v>0</v>
      </c>
      <c r="AC403" s="282">
        <f>INDEX(E$7:E$3000,16+($AE403-1)*29,1)</f>
        <v>0</v>
      </c>
      <c r="AD403" s="283" t="str">
        <f>INDEX(S$7:S$3000,16+($AE403-1)*29,1)</f>
        <v/>
      </c>
      <c r="AE403" s="171">
        <f t="shared" si="68"/>
        <v>100</v>
      </c>
    </row>
    <row r="404" spans="1:31" ht="19.5" customHeight="1" thickBot="1" x14ac:dyDescent="0.2">
      <c r="B404" s="287" t="s">
        <v>112</v>
      </c>
      <c r="C404" s="172"/>
      <c r="D404" s="288"/>
      <c r="E404" s="288"/>
      <c r="F404" s="289"/>
      <c r="G404" s="288"/>
      <c r="H404" s="288"/>
      <c r="O404" s="917" t="s">
        <v>496</v>
      </c>
      <c r="P404" s="918"/>
      <c r="Q404" s="918"/>
      <c r="R404" s="918"/>
      <c r="S404" s="919" t="str">
        <f>IF(COUNT(S384:U403)=0,"",SUMIFS(S384:S403,E384:E403,"&lt;&gt;"&amp;""))</f>
        <v/>
      </c>
      <c r="T404" s="920"/>
      <c r="U404" s="921"/>
    </row>
    <row r="405" spans="1:31" ht="19.5" customHeight="1" thickBot="1" x14ac:dyDescent="0.2">
      <c r="B405" s="486" t="s">
        <v>242</v>
      </c>
      <c r="C405" s="172"/>
      <c r="D405" s="171"/>
      <c r="E405" s="290"/>
      <c r="F405" s="485"/>
      <c r="G405" s="485"/>
      <c r="H405" s="485"/>
      <c r="O405" s="922" t="s">
        <v>497</v>
      </c>
      <c r="P405" s="923"/>
      <c r="Q405" s="923"/>
      <c r="R405" s="924"/>
      <c r="S405" s="919" t="str">
        <f>IF(COUNT(S384:U403)=0,"",SUMIF(E384:E403,"元請",S384:U403))</f>
        <v/>
      </c>
      <c r="T405" s="920"/>
      <c r="U405" s="921"/>
    </row>
    <row r="406" spans="1:31" ht="19.5" customHeight="1" x14ac:dyDescent="0.15">
      <c r="B406" s="287" t="s">
        <v>240</v>
      </c>
      <c r="C406" s="172"/>
      <c r="D406" s="171"/>
      <c r="E406" s="172"/>
      <c r="F406" s="172"/>
      <c r="G406" s="485"/>
      <c r="H406" s="485"/>
    </row>
    <row r="407" spans="1:31" ht="19.5" customHeight="1" x14ac:dyDescent="0.15">
      <c r="B407" s="485"/>
      <c r="C407" s="172"/>
      <c r="D407" s="171"/>
      <c r="E407" s="290"/>
      <c r="F407" s="485"/>
      <c r="G407" s="485"/>
      <c r="H407" s="485"/>
    </row>
    <row r="408" spans="1:31" s="172" customFormat="1" ht="20.25" customHeight="1" x14ac:dyDescent="0.15">
      <c r="A408" s="171"/>
      <c r="B408" s="171"/>
      <c r="C408" s="172" t="s">
        <v>104</v>
      </c>
      <c r="G408" s="262"/>
      <c r="H408" s="262"/>
      <c r="I408" s="171"/>
      <c r="J408" s="171"/>
      <c r="K408" s="171"/>
      <c r="L408" s="171"/>
      <c r="M408" s="171"/>
      <c r="N408" s="171"/>
      <c r="O408" s="171"/>
      <c r="P408" s="171"/>
      <c r="Q408" s="171"/>
      <c r="R408" s="171"/>
      <c r="S408" s="171"/>
      <c r="T408" s="196" t="s">
        <v>241</v>
      </c>
      <c r="U408" s="263" t="str">
        <f t="shared" ref="U408" si="70">IF(COUNT(S384:U403)=0,"",U379+1)</f>
        <v/>
      </c>
      <c r="W408" s="171"/>
      <c r="X408" s="171"/>
      <c r="Y408" s="171"/>
      <c r="Z408" s="291"/>
      <c r="AA408" s="291"/>
      <c r="AB408" s="291"/>
      <c r="AC408" s="291"/>
      <c r="AD408" s="291"/>
      <c r="AE408" s="171"/>
    </row>
    <row r="409" spans="1:31" s="172" customFormat="1" ht="27.75" x14ac:dyDescent="0.15">
      <c r="A409" s="171"/>
      <c r="B409" s="904" t="s">
        <v>105</v>
      </c>
      <c r="C409" s="904"/>
      <c r="D409" s="904"/>
      <c r="E409" s="904"/>
      <c r="F409" s="904"/>
      <c r="G409" s="904"/>
      <c r="H409" s="904"/>
      <c r="I409" s="904"/>
      <c r="J409" s="905" t="s">
        <v>243</v>
      </c>
      <c r="K409" s="905"/>
      <c r="L409" s="905"/>
      <c r="M409" s="905"/>
      <c r="N409" s="905"/>
      <c r="O409" s="905"/>
      <c r="P409" s="905"/>
      <c r="Q409" s="905"/>
      <c r="R409" s="905"/>
      <c r="S409" s="905"/>
      <c r="T409" s="905"/>
      <c r="U409" s="905"/>
      <c r="W409" s="171"/>
      <c r="X409" s="171"/>
      <c r="Y409" s="171"/>
      <c r="Z409" s="291"/>
      <c r="AA409" s="291"/>
      <c r="AB409" s="291"/>
      <c r="AC409" s="291"/>
      <c r="AD409" s="291"/>
      <c r="AE409" s="171"/>
    </row>
    <row r="410" spans="1:31" ht="21.75" thickBot="1" x14ac:dyDescent="0.2">
      <c r="D410" s="265" t="s">
        <v>228</v>
      </c>
      <c r="E410" s="906"/>
      <c r="F410" s="906"/>
      <c r="G410" s="266" t="s">
        <v>229</v>
      </c>
      <c r="H410" s="267"/>
      <c r="L410" s="268" t="s">
        <v>231</v>
      </c>
      <c r="M410" s="483" t="str">
        <f>$M$4</f>
        <v/>
      </c>
      <c r="N410" s="269" t="s">
        <v>220</v>
      </c>
      <c r="O410" s="483" t="str">
        <f>$O$4</f>
        <v/>
      </c>
      <c r="P410" s="269" t="s">
        <v>225</v>
      </c>
      <c r="Q410" s="269" t="s">
        <v>205</v>
      </c>
      <c r="R410" s="483" t="str">
        <f>$R$4</f>
        <v/>
      </c>
      <c r="S410" s="269" t="s">
        <v>220</v>
      </c>
      <c r="T410" s="483" t="str">
        <f>$T$4</f>
        <v/>
      </c>
      <c r="U410" s="269" t="s">
        <v>230</v>
      </c>
    </row>
    <row r="411" spans="1:31" ht="18" customHeight="1" x14ac:dyDescent="0.15">
      <c r="B411" s="880" t="s">
        <v>227</v>
      </c>
      <c r="C411" s="907" t="s">
        <v>224</v>
      </c>
      <c r="D411" s="474" t="s">
        <v>237</v>
      </c>
      <c r="E411" s="474" t="s">
        <v>222</v>
      </c>
      <c r="F411" s="909" t="s">
        <v>106</v>
      </c>
      <c r="G411" s="840" t="s">
        <v>107</v>
      </c>
      <c r="H411" s="841"/>
      <c r="I411" s="472" t="s">
        <v>108</v>
      </c>
      <c r="J411" s="472" t="s">
        <v>235</v>
      </c>
      <c r="K411" s="840" t="s">
        <v>109</v>
      </c>
      <c r="L411" s="913"/>
      <c r="M411" s="913"/>
      <c r="N411" s="841"/>
      <c r="O411" s="840" t="s">
        <v>226</v>
      </c>
      <c r="P411" s="913"/>
      <c r="Q411" s="913"/>
      <c r="R411" s="841"/>
      <c r="S411" s="840" t="s">
        <v>233</v>
      </c>
      <c r="T411" s="913"/>
      <c r="U411" s="914"/>
    </row>
    <row r="412" spans="1:31" ht="18" customHeight="1" thickBot="1" x14ac:dyDescent="0.2">
      <c r="B412" s="882"/>
      <c r="C412" s="908"/>
      <c r="D412" s="475" t="s">
        <v>221</v>
      </c>
      <c r="E412" s="475" t="s">
        <v>223</v>
      </c>
      <c r="F412" s="910"/>
      <c r="G412" s="911"/>
      <c r="H412" s="912"/>
      <c r="I412" s="473" t="s">
        <v>110</v>
      </c>
      <c r="J412" s="473" t="s">
        <v>236</v>
      </c>
      <c r="K412" s="911"/>
      <c r="L412" s="915"/>
      <c r="M412" s="915"/>
      <c r="N412" s="912"/>
      <c r="O412" s="911"/>
      <c r="P412" s="915"/>
      <c r="Q412" s="915"/>
      <c r="R412" s="912"/>
      <c r="S412" s="911" t="s">
        <v>234</v>
      </c>
      <c r="T412" s="915"/>
      <c r="U412" s="916"/>
    </row>
    <row r="413" spans="1:31" ht="24" customHeight="1" x14ac:dyDescent="0.15">
      <c r="B413" s="880">
        <v>1</v>
      </c>
      <c r="C413" s="883"/>
      <c r="D413" s="883"/>
      <c r="E413" s="883"/>
      <c r="F413" s="294"/>
      <c r="G413" s="886"/>
      <c r="H413" s="887"/>
      <c r="I413" s="294"/>
      <c r="J413" s="295"/>
      <c r="K413" s="298"/>
      <c r="L413" s="279" t="s">
        <v>220</v>
      </c>
      <c r="M413" s="301"/>
      <c r="N413" s="280" t="s">
        <v>225</v>
      </c>
      <c r="O413" s="298"/>
      <c r="P413" s="279" t="s">
        <v>220</v>
      </c>
      <c r="Q413" s="301"/>
      <c r="R413" s="280" t="s">
        <v>225</v>
      </c>
      <c r="S413" s="888" t="str">
        <f t="shared" ref="S413" si="71">IF(COUNT(J413:J417)=0,"",SUM(J413:J417))</f>
        <v/>
      </c>
      <c r="T413" s="889"/>
      <c r="U413" s="890"/>
    </row>
    <row r="414" spans="1:31" ht="24" customHeight="1" x14ac:dyDescent="0.15">
      <c r="B414" s="881"/>
      <c r="C414" s="884"/>
      <c r="D414" s="884"/>
      <c r="E414" s="884"/>
      <c r="F414" s="296"/>
      <c r="G414" s="897"/>
      <c r="H414" s="898"/>
      <c r="I414" s="296"/>
      <c r="J414" s="297"/>
      <c r="K414" s="299"/>
      <c r="L414" s="284" t="s">
        <v>220</v>
      </c>
      <c r="M414" s="302"/>
      <c r="N414" s="285" t="s">
        <v>225</v>
      </c>
      <c r="O414" s="299"/>
      <c r="P414" s="284" t="s">
        <v>220</v>
      </c>
      <c r="Q414" s="302"/>
      <c r="R414" s="285" t="s">
        <v>225</v>
      </c>
      <c r="S414" s="891"/>
      <c r="T414" s="892"/>
      <c r="U414" s="893"/>
    </row>
    <row r="415" spans="1:31" ht="23.25" customHeight="1" x14ac:dyDescent="0.15">
      <c r="B415" s="881"/>
      <c r="C415" s="884"/>
      <c r="D415" s="884"/>
      <c r="E415" s="884"/>
      <c r="F415" s="296"/>
      <c r="G415" s="897"/>
      <c r="H415" s="898"/>
      <c r="I415" s="296"/>
      <c r="J415" s="297"/>
      <c r="K415" s="299"/>
      <c r="L415" s="284" t="s">
        <v>220</v>
      </c>
      <c r="M415" s="302"/>
      <c r="N415" s="285" t="s">
        <v>225</v>
      </c>
      <c r="O415" s="299"/>
      <c r="P415" s="284" t="s">
        <v>220</v>
      </c>
      <c r="Q415" s="302"/>
      <c r="R415" s="285" t="s">
        <v>225</v>
      </c>
      <c r="S415" s="891"/>
      <c r="T415" s="892"/>
      <c r="U415" s="893"/>
    </row>
    <row r="416" spans="1:31" ht="24" customHeight="1" x14ac:dyDescent="0.15">
      <c r="B416" s="881"/>
      <c r="C416" s="884"/>
      <c r="D416" s="884"/>
      <c r="E416" s="884"/>
      <c r="F416" s="296"/>
      <c r="G416" s="897"/>
      <c r="H416" s="898"/>
      <c r="I416" s="296"/>
      <c r="J416" s="297"/>
      <c r="K416" s="299"/>
      <c r="L416" s="284" t="s">
        <v>220</v>
      </c>
      <c r="M416" s="302"/>
      <c r="N416" s="285" t="s">
        <v>225</v>
      </c>
      <c r="O416" s="299"/>
      <c r="P416" s="284" t="s">
        <v>220</v>
      </c>
      <c r="Q416" s="302"/>
      <c r="R416" s="285" t="s">
        <v>225</v>
      </c>
      <c r="S416" s="891"/>
      <c r="T416" s="892"/>
      <c r="U416" s="893"/>
    </row>
    <row r="417" spans="2:31" ht="24" customHeight="1" thickBot="1" x14ac:dyDescent="0.2">
      <c r="B417" s="882"/>
      <c r="C417" s="885"/>
      <c r="D417" s="885"/>
      <c r="E417" s="885"/>
      <c r="F417" s="286" t="s">
        <v>232</v>
      </c>
      <c r="G417" s="5"/>
      <c r="H417" s="899" t="s">
        <v>239</v>
      </c>
      <c r="I417" s="900"/>
      <c r="J417" s="300"/>
      <c r="K417" s="901"/>
      <c r="L417" s="902"/>
      <c r="M417" s="902"/>
      <c r="N417" s="902"/>
      <c r="O417" s="902"/>
      <c r="P417" s="902"/>
      <c r="Q417" s="902"/>
      <c r="R417" s="903"/>
      <c r="S417" s="894"/>
      <c r="T417" s="895"/>
      <c r="U417" s="896"/>
    </row>
    <row r="418" spans="2:31" ht="24" customHeight="1" x14ac:dyDescent="0.15">
      <c r="B418" s="880">
        <v>2</v>
      </c>
      <c r="C418" s="883"/>
      <c r="D418" s="883"/>
      <c r="E418" s="883"/>
      <c r="F418" s="294"/>
      <c r="G418" s="886"/>
      <c r="H418" s="887"/>
      <c r="I418" s="294"/>
      <c r="J418" s="295"/>
      <c r="K418" s="298"/>
      <c r="L418" s="279" t="s">
        <v>220</v>
      </c>
      <c r="M418" s="301"/>
      <c r="N418" s="280" t="s">
        <v>225</v>
      </c>
      <c r="O418" s="298"/>
      <c r="P418" s="279" t="s">
        <v>220</v>
      </c>
      <c r="Q418" s="301"/>
      <c r="R418" s="280" t="s">
        <v>225</v>
      </c>
      <c r="S418" s="888" t="str">
        <f t="shared" ref="S418" si="72">IF(COUNT(J418:J422)=0,"",SUM(J418:J422))</f>
        <v/>
      </c>
      <c r="T418" s="889"/>
      <c r="U418" s="890"/>
    </row>
    <row r="419" spans="2:31" ht="24" customHeight="1" x14ac:dyDescent="0.15">
      <c r="B419" s="881"/>
      <c r="C419" s="884"/>
      <c r="D419" s="884"/>
      <c r="E419" s="884"/>
      <c r="F419" s="296"/>
      <c r="G419" s="897"/>
      <c r="H419" s="898"/>
      <c r="I419" s="296"/>
      <c r="J419" s="297"/>
      <c r="K419" s="299"/>
      <c r="L419" s="284" t="s">
        <v>220</v>
      </c>
      <c r="M419" s="302"/>
      <c r="N419" s="285" t="s">
        <v>225</v>
      </c>
      <c r="O419" s="299"/>
      <c r="P419" s="284" t="s">
        <v>220</v>
      </c>
      <c r="Q419" s="302"/>
      <c r="R419" s="285" t="s">
        <v>225</v>
      </c>
      <c r="S419" s="891"/>
      <c r="T419" s="892"/>
      <c r="U419" s="893"/>
      <c r="Z419" s="264"/>
      <c r="AA419" s="264"/>
      <c r="AB419" s="264"/>
      <c r="AC419" s="264"/>
      <c r="AD419" s="264"/>
      <c r="AE419" s="172"/>
    </row>
    <row r="420" spans="2:31" ht="24" customHeight="1" x14ac:dyDescent="0.15">
      <c r="B420" s="881"/>
      <c r="C420" s="884"/>
      <c r="D420" s="884"/>
      <c r="E420" s="884"/>
      <c r="F420" s="296"/>
      <c r="G420" s="897"/>
      <c r="H420" s="898"/>
      <c r="I420" s="296"/>
      <c r="J420" s="297"/>
      <c r="K420" s="299"/>
      <c r="L420" s="284" t="s">
        <v>220</v>
      </c>
      <c r="M420" s="302"/>
      <c r="N420" s="285" t="s">
        <v>225</v>
      </c>
      <c r="O420" s="299"/>
      <c r="P420" s="284" t="s">
        <v>220</v>
      </c>
      <c r="Q420" s="302"/>
      <c r="R420" s="285" t="s">
        <v>225</v>
      </c>
      <c r="S420" s="891"/>
      <c r="T420" s="892"/>
      <c r="U420" s="893"/>
      <c r="Z420" s="264"/>
      <c r="AA420" s="264"/>
      <c r="AB420" s="264"/>
      <c r="AC420" s="264"/>
      <c r="AD420" s="264"/>
      <c r="AE420" s="172"/>
    </row>
    <row r="421" spans="2:31" ht="24" customHeight="1" x14ac:dyDescent="0.15">
      <c r="B421" s="881"/>
      <c r="C421" s="884"/>
      <c r="D421" s="884"/>
      <c r="E421" s="884"/>
      <c r="F421" s="296"/>
      <c r="G421" s="897"/>
      <c r="H421" s="898"/>
      <c r="I421" s="296"/>
      <c r="J421" s="297"/>
      <c r="K421" s="299"/>
      <c r="L421" s="284" t="s">
        <v>220</v>
      </c>
      <c r="M421" s="302"/>
      <c r="N421" s="285" t="s">
        <v>225</v>
      </c>
      <c r="O421" s="299"/>
      <c r="P421" s="284" t="s">
        <v>220</v>
      </c>
      <c r="Q421" s="302"/>
      <c r="R421" s="285" t="s">
        <v>225</v>
      </c>
      <c r="S421" s="891"/>
      <c r="T421" s="892"/>
      <c r="U421" s="893"/>
    </row>
    <row r="422" spans="2:31" ht="24" customHeight="1" thickBot="1" x14ac:dyDescent="0.2">
      <c r="B422" s="882"/>
      <c r="C422" s="885"/>
      <c r="D422" s="885"/>
      <c r="E422" s="885"/>
      <c r="F422" s="286" t="s">
        <v>232</v>
      </c>
      <c r="G422" s="5"/>
      <c r="H422" s="899" t="s">
        <v>239</v>
      </c>
      <c r="I422" s="900"/>
      <c r="J422" s="300"/>
      <c r="K422" s="901"/>
      <c r="L422" s="902"/>
      <c r="M422" s="902"/>
      <c r="N422" s="902"/>
      <c r="O422" s="902"/>
      <c r="P422" s="902"/>
      <c r="Q422" s="902"/>
      <c r="R422" s="903"/>
      <c r="S422" s="894"/>
      <c r="T422" s="895"/>
      <c r="U422" s="896"/>
    </row>
    <row r="423" spans="2:31" ht="24" customHeight="1" x14ac:dyDescent="0.15">
      <c r="B423" s="880">
        <v>3</v>
      </c>
      <c r="C423" s="883"/>
      <c r="D423" s="883"/>
      <c r="E423" s="883"/>
      <c r="F423" s="294"/>
      <c r="G423" s="886"/>
      <c r="H423" s="887"/>
      <c r="I423" s="294"/>
      <c r="J423" s="295"/>
      <c r="K423" s="298"/>
      <c r="L423" s="279" t="s">
        <v>220</v>
      </c>
      <c r="M423" s="301"/>
      <c r="N423" s="280" t="s">
        <v>225</v>
      </c>
      <c r="O423" s="298"/>
      <c r="P423" s="279" t="s">
        <v>220</v>
      </c>
      <c r="Q423" s="301"/>
      <c r="R423" s="280" t="s">
        <v>225</v>
      </c>
      <c r="S423" s="888" t="str">
        <f t="shared" ref="S423" si="73">IF(COUNT(J423:J427)=0,"",SUM(J423:J427))</f>
        <v/>
      </c>
      <c r="T423" s="889"/>
      <c r="U423" s="890"/>
    </row>
    <row r="424" spans="2:31" ht="24" customHeight="1" x14ac:dyDescent="0.15">
      <c r="B424" s="881"/>
      <c r="C424" s="884"/>
      <c r="D424" s="884"/>
      <c r="E424" s="884"/>
      <c r="F424" s="296"/>
      <c r="G424" s="897"/>
      <c r="H424" s="898"/>
      <c r="I424" s="296"/>
      <c r="J424" s="297"/>
      <c r="K424" s="299"/>
      <c r="L424" s="284" t="s">
        <v>220</v>
      </c>
      <c r="M424" s="302"/>
      <c r="N424" s="285" t="s">
        <v>225</v>
      </c>
      <c r="O424" s="299"/>
      <c r="P424" s="284" t="s">
        <v>220</v>
      </c>
      <c r="Q424" s="302"/>
      <c r="R424" s="285" t="s">
        <v>225</v>
      </c>
      <c r="S424" s="891"/>
      <c r="T424" s="892"/>
      <c r="U424" s="893"/>
    </row>
    <row r="425" spans="2:31" ht="24" customHeight="1" x14ac:dyDescent="0.15">
      <c r="B425" s="881"/>
      <c r="C425" s="884"/>
      <c r="D425" s="884"/>
      <c r="E425" s="884"/>
      <c r="F425" s="296"/>
      <c r="G425" s="897"/>
      <c r="H425" s="898"/>
      <c r="I425" s="296"/>
      <c r="J425" s="297"/>
      <c r="K425" s="299"/>
      <c r="L425" s="284" t="s">
        <v>220</v>
      </c>
      <c r="M425" s="302"/>
      <c r="N425" s="285" t="s">
        <v>225</v>
      </c>
      <c r="O425" s="299"/>
      <c r="P425" s="284" t="s">
        <v>220</v>
      </c>
      <c r="Q425" s="302"/>
      <c r="R425" s="285" t="s">
        <v>225</v>
      </c>
      <c r="S425" s="891"/>
      <c r="T425" s="892"/>
      <c r="U425" s="893"/>
    </row>
    <row r="426" spans="2:31" ht="24" customHeight="1" x14ac:dyDescent="0.15">
      <c r="B426" s="881"/>
      <c r="C426" s="884"/>
      <c r="D426" s="884"/>
      <c r="E426" s="884"/>
      <c r="F426" s="296"/>
      <c r="G426" s="897"/>
      <c r="H426" s="898"/>
      <c r="I426" s="296"/>
      <c r="J426" s="297"/>
      <c r="K426" s="299"/>
      <c r="L426" s="284" t="s">
        <v>220</v>
      </c>
      <c r="M426" s="302"/>
      <c r="N426" s="285" t="s">
        <v>225</v>
      </c>
      <c r="O426" s="299"/>
      <c r="P426" s="284" t="s">
        <v>220</v>
      </c>
      <c r="Q426" s="302"/>
      <c r="R426" s="285" t="s">
        <v>225</v>
      </c>
      <c r="S426" s="891"/>
      <c r="T426" s="892"/>
      <c r="U426" s="893"/>
    </row>
    <row r="427" spans="2:31" ht="24" customHeight="1" thickBot="1" x14ac:dyDescent="0.2">
      <c r="B427" s="882"/>
      <c r="C427" s="885"/>
      <c r="D427" s="885"/>
      <c r="E427" s="885"/>
      <c r="F427" s="286" t="s">
        <v>232</v>
      </c>
      <c r="G427" s="5"/>
      <c r="H427" s="899" t="s">
        <v>239</v>
      </c>
      <c r="I427" s="900"/>
      <c r="J427" s="300"/>
      <c r="K427" s="901"/>
      <c r="L427" s="902"/>
      <c r="M427" s="902"/>
      <c r="N427" s="902"/>
      <c r="O427" s="902"/>
      <c r="P427" s="902"/>
      <c r="Q427" s="902"/>
      <c r="R427" s="903"/>
      <c r="S427" s="894"/>
      <c r="T427" s="895"/>
      <c r="U427" s="896"/>
    </row>
    <row r="428" spans="2:31" ht="24" customHeight="1" x14ac:dyDescent="0.15">
      <c r="B428" s="880">
        <v>4</v>
      </c>
      <c r="C428" s="883"/>
      <c r="D428" s="883"/>
      <c r="E428" s="883"/>
      <c r="F428" s="294"/>
      <c r="G428" s="886"/>
      <c r="H428" s="887"/>
      <c r="I428" s="294"/>
      <c r="J428" s="295"/>
      <c r="K428" s="298"/>
      <c r="L428" s="279" t="s">
        <v>220</v>
      </c>
      <c r="M428" s="301"/>
      <c r="N428" s="280" t="s">
        <v>225</v>
      </c>
      <c r="O428" s="298"/>
      <c r="P428" s="279" t="s">
        <v>220</v>
      </c>
      <c r="Q428" s="301"/>
      <c r="R428" s="280" t="s">
        <v>225</v>
      </c>
      <c r="S428" s="888" t="str">
        <f t="shared" ref="S428" si="74">IF(COUNT(J428:J432)=0,"",SUM(J428:J432))</f>
        <v/>
      </c>
      <c r="T428" s="889"/>
      <c r="U428" s="890"/>
    </row>
    <row r="429" spans="2:31" ht="24" customHeight="1" x14ac:dyDescent="0.15">
      <c r="B429" s="881"/>
      <c r="C429" s="884"/>
      <c r="D429" s="884"/>
      <c r="E429" s="884"/>
      <c r="F429" s="296"/>
      <c r="G429" s="897"/>
      <c r="H429" s="898"/>
      <c r="I429" s="296"/>
      <c r="J429" s="297"/>
      <c r="K429" s="299"/>
      <c r="L429" s="284" t="s">
        <v>220</v>
      </c>
      <c r="M429" s="302"/>
      <c r="N429" s="285" t="s">
        <v>225</v>
      </c>
      <c r="O429" s="299"/>
      <c r="P429" s="284" t="s">
        <v>220</v>
      </c>
      <c r="Q429" s="302"/>
      <c r="R429" s="285" t="s">
        <v>225</v>
      </c>
      <c r="S429" s="891"/>
      <c r="T429" s="892"/>
      <c r="U429" s="893"/>
    </row>
    <row r="430" spans="2:31" ht="24" customHeight="1" x14ac:dyDescent="0.15">
      <c r="B430" s="881"/>
      <c r="C430" s="884"/>
      <c r="D430" s="884"/>
      <c r="E430" s="884"/>
      <c r="F430" s="296"/>
      <c r="G430" s="897"/>
      <c r="H430" s="898"/>
      <c r="I430" s="296"/>
      <c r="J430" s="297"/>
      <c r="K430" s="299"/>
      <c r="L430" s="284" t="s">
        <v>220</v>
      </c>
      <c r="M430" s="302"/>
      <c r="N430" s="285" t="s">
        <v>225</v>
      </c>
      <c r="O430" s="299"/>
      <c r="P430" s="284" t="s">
        <v>220</v>
      </c>
      <c r="Q430" s="302"/>
      <c r="R430" s="285" t="s">
        <v>225</v>
      </c>
      <c r="S430" s="891"/>
      <c r="T430" s="892"/>
      <c r="U430" s="893"/>
    </row>
    <row r="431" spans="2:31" ht="24" customHeight="1" x14ac:dyDescent="0.15">
      <c r="B431" s="881"/>
      <c r="C431" s="884"/>
      <c r="D431" s="884"/>
      <c r="E431" s="884"/>
      <c r="F431" s="296"/>
      <c r="G431" s="897"/>
      <c r="H431" s="898"/>
      <c r="I431" s="296"/>
      <c r="J431" s="297"/>
      <c r="K431" s="299"/>
      <c r="L431" s="284" t="s">
        <v>220</v>
      </c>
      <c r="M431" s="302"/>
      <c r="N431" s="285" t="s">
        <v>225</v>
      </c>
      <c r="O431" s="299"/>
      <c r="P431" s="284" t="s">
        <v>220</v>
      </c>
      <c r="Q431" s="302"/>
      <c r="R431" s="285" t="s">
        <v>225</v>
      </c>
      <c r="S431" s="891"/>
      <c r="T431" s="892"/>
      <c r="U431" s="893"/>
    </row>
    <row r="432" spans="2:31" ht="24" customHeight="1" thickBot="1" x14ac:dyDescent="0.2">
      <c r="B432" s="882"/>
      <c r="C432" s="885"/>
      <c r="D432" s="885"/>
      <c r="E432" s="885"/>
      <c r="F432" s="286" t="s">
        <v>232</v>
      </c>
      <c r="G432" s="5"/>
      <c r="H432" s="899" t="s">
        <v>239</v>
      </c>
      <c r="I432" s="900"/>
      <c r="J432" s="300"/>
      <c r="K432" s="901"/>
      <c r="L432" s="902"/>
      <c r="M432" s="902"/>
      <c r="N432" s="902"/>
      <c r="O432" s="902"/>
      <c r="P432" s="902"/>
      <c r="Q432" s="902"/>
      <c r="R432" s="903"/>
      <c r="S432" s="894"/>
      <c r="T432" s="895"/>
      <c r="U432" s="896"/>
    </row>
    <row r="433" spans="1:31" ht="19.5" customHeight="1" thickBot="1" x14ac:dyDescent="0.2">
      <c r="B433" s="287" t="s">
        <v>112</v>
      </c>
      <c r="C433" s="172"/>
      <c r="D433" s="288"/>
      <c r="E433" s="288"/>
      <c r="F433" s="289"/>
      <c r="G433" s="288"/>
      <c r="H433" s="288"/>
      <c r="O433" s="917" t="s">
        <v>496</v>
      </c>
      <c r="P433" s="918"/>
      <c r="Q433" s="918"/>
      <c r="R433" s="918"/>
      <c r="S433" s="919" t="str">
        <f>IF(COUNT(S413:U432)=0,"",SUMIFS(S413:S432,E413:E432,"&lt;&gt;"&amp;""))</f>
        <v/>
      </c>
      <c r="T433" s="920"/>
      <c r="U433" s="921"/>
    </row>
    <row r="434" spans="1:31" ht="19.5" customHeight="1" thickBot="1" x14ac:dyDescent="0.2">
      <c r="B434" s="486" t="s">
        <v>242</v>
      </c>
      <c r="C434" s="172"/>
      <c r="D434" s="171"/>
      <c r="E434" s="290"/>
      <c r="F434" s="485"/>
      <c r="G434" s="485"/>
      <c r="H434" s="485"/>
      <c r="O434" s="922" t="s">
        <v>497</v>
      </c>
      <c r="P434" s="923"/>
      <c r="Q434" s="923"/>
      <c r="R434" s="924"/>
      <c r="S434" s="919" t="str">
        <f>IF(COUNT(S413:U432)=0,"",SUMIF(E413:E432,"元請",S413:U432))</f>
        <v/>
      </c>
      <c r="T434" s="920"/>
      <c r="U434" s="921"/>
    </row>
    <row r="435" spans="1:31" ht="19.5" customHeight="1" x14ac:dyDescent="0.15">
      <c r="B435" s="287" t="s">
        <v>240</v>
      </c>
      <c r="C435" s="172"/>
      <c r="D435" s="171"/>
      <c r="E435" s="172"/>
      <c r="F435" s="172"/>
      <c r="G435" s="485"/>
      <c r="H435" s="485"/>
    </row>
    <row r="436" spans="1:31" ht="19.5" customHeight="1" x14ac:dyDescent="0.15">
      <c r="B436" s="485"/>
      <c r="C436" s="172"/>
      <c r="D436" s="171"/>
      <c r="E436" s="290"/>
      <c r="F436" s="485"/>
      <c r="G436" s="485"/>
      <c r="H436" s="485"/>
    </row>
    <row r="437" spans="1:31" s="172" customFormat="1" ht="20.25" customHeight="1" x14ac:dyDescent="0.15">
      <c r="A437" s="171"/>
      <c r="B437" s="171"/>
      <c r="C437" s="172" t="s">
        <v>104</v>
      </c>
      <c r="G437" s="262"/>
      <c r="H437" s="262"/>
      <c r="I437" s="171"/>
      <c r="J437" s="171"/>
      <c r="K437" s="171"/>
      <c r="L437" s="171"/>
      <c r="M437" s="171"/>
      <c r="N437" s="171"/>
      <c r="O437" s="171"/>
      <c r="P437" s="171"/>
      <c r="Q437" s="171"/>
      <c r="R437" s="171"/>
      <c r="S437" s="171"/>
      <c r="T437" s="196" t="s">
        <v>241</v>
      </c>
      <c r="U437" s="263" t="str">
        <f t="shared" ref="U437" si="75">IF(COUNT(S413:U432)=0,"",U408+1)</f>
        <v/>
      </c>
      <c r="W437" s="171"/>
      <c r="X437" s="171"/>
      <c r="Y437" s="171"/>
      <c r="Z437" s="291"/>
      <c r="AA437" s="291"/>
      <c r="AB437" s="291"/>
      <c r="AC437" s="291"/>
      <c r="AD437" s="291"/>
      <c r="AE437" s="171"/>
    </row>
    <row r="438" spans="1:31" s="172" customFormat="1" ht="27.75" x14ac:dyDescent="0.15">
      <c r="A438" s="171"/>
      <c r="B438" s="904" t="s">
        <v>105</v>
      </c>
      <c r="C438" s="904"/>
      <c r="D438" s="904"/>
      <c r="E438" s="904"/>
      <c r="F438" s="904"/>
      <c r="G438" s="904"/>
      <c r="H438" s="904"/>
      <c r="I438" s="904"/>
      <c r="J438" s="905" t="s">
        <v>243</v>
      </c>
      <c r="K438" s="905"/>
      <c r="L438" s="905"/>
      <c r="M438" s="905"/>
      <c r="N438" s="905"/>
      <c r="O438" s="905"/>
      <c r="P438" s="905"/>
      <c r="Q438" s="905"/>
      <c r="R438" s="905"/>
      <c r="S438" s="905"/>
      <c r="T438" s="905"/>
      <c r="U438" s="905"/>
      <c r="W438" s="171"/>
      <c r="X438" s="171"/>
      <c r="Y438" s="171"/>
      <c r="Z438" s="291"/>
      <c r="AA438" s="291"/>
      <c r="AB438" s="291"/>
      <c r="AC438" s="291"/>
      <c r="AD438" s="291"/>
      <c r="AE438" s="171"/>
    </row>
    <row r="439" spans="1:31" ht="21.75" thickBot="1" x14ac:dyDescent="0.2">
      <c r="D439" s="265" t="s">
        <v>228</v>
      </c>
      <c r="E439" s="906"/>
      <c r="F439" s="906"/>
      <c r="G439" s="266" t="s">
        <v>229</v>
      </c>
      <c r="H439" s="267"/>
      <c r="L439" s="268" t="s">
        <v>231</v>
      </c>
      <c r="M439" s="483" t="str">
        <f>$M$4</f>
        <v/>
      </c>
      <c r="N439" s="269" t="s">
        <v>220</v>
      </c>
      <c r="O439" s="483" t="str">
        <f>$O$4</f>
        <v/>
      </c>
      <c r="P439" s="269" t="s">
        <v>225</v>
      </c>
      <c r="Q439" s="269" t="s">
        <v>205</v>
      </c>
      <c r="R439" s="483" t="str">
        <f>$R$4</f>
        <v/>
      </c>
      <c r="S439" s="269" t="s">
        <v>220</v>
      </c>
      <c r="T439" s="483" t="str">
        <f>$T$4</f>
        <v/>
      </c>
      <c r="U439" s="269" t="s">
        <v>230</v>
      </c>
    </row>
    <row r="440" spans="1:31" ht="18" customHeight="1" x14ac:dyDescent="0.15">
      <c r="B440" s="880" t="s">
        <v>227</v>
      </c>
      <c r="C440" s="907" t="s">
        <v>224</v>
      </c>
      <c r="D440" s="474" t="s">
        <v>237</v>
      </c>
      <c r="E440" s="474" t="s">
        <v>222</v>
      </c>
      <c r="F440" s="909" t="s">
        <v>106</v>
      </c>
      <c r="G440" s="840" t="s">
        <v>107</v>
      </c>
      <c r="H440" s="841"/>
      <c r="I440" s="472" t="s">
        <v>108</v>
      </c>
      <c r="J440" s="472" t="s">
        <v>235</v>
      </c>
      <c r="K440" s="840" t="s">
        <v>109</v>
      </c>
      <c r="L440" s="913"/>
      <c r="M440" s="913"/>
      <c r="N440" s="841"/>
      <c r="O440" s="840" t="s">
        <v>226</v>
      </c>
      <c r="P440" s="913"/>
      <c r="Q440" s="913"/>
      <c r="R440" s="841"/>
      <c r="S440" s="840" t="s">
        <v>233</v>
      </c>
      <c r="T440" s="913"/>
      <c r="U440" s="914"/>
    </row>
    <row r="441" spans="1:31" ht="18" customHeight="1" thickBot="1" x14ac:dyDescent="0.2">
      <c r="B441" s="882"/>
      <c r="C441" s="908"/>
      <c r="D441" s="475" t="s">
        <v>221</v>
      </c>
      <c r="E441" s="475" t="s">
        <v>223</v>
      </c>
      <c r="F441" s="910"/>
      <c r="G441" s="911"/>
      <c r="H441" s="912"/>
      <c r="I441" s="473" t="s">
        <v>110</v>
      </c>
      <c r="J441" s="473" t="s">
        <v>236</v>
      </c>
      <c r="K441" s="911"/>
      <c r="L441" s="915"/>
      <c r="M441" s="915"/>
      <c r="N441" s="912"/>
      <c r="O441" s="911"/>
      <c r="P441" s="915"/>
      <c r="Q441" s="915"/>
      <c r="R441" s="912"/>
      <c r="S441" s="911" t="s">
        <v>234</v>
      </c>
      <c r="T441" s="915"/>
      <c r="U441" s="916"/>
    </row>
    <row r="442" spans="1:31" ht="24" customHeight="1" x14ac:dyDescent="0.15">
      <c r="B442" s="880">
        <v>1</v>
      </c>
      <c r="C442" s="883"/>
      <c r="D442" s="883"/>
      <c r="E442" s="883"/>
      <c r="F442" s="294"/>
      <c r="G442" s="886"/>
      <c r="H442" s="887"/>
      <c r="I442" s="294"/>
      <c r="J442" s="295"/>
      <c r="K442" s="298"/>
      <c r="L442" s="279" t="s">
        <v>220</v>
      </c>
      <c r="M442" s="301"/>
      <c r="N442" s="280" t="s">
        <v>225</v>
      </c>
      <c r="O442" s="298"/>
      <c r="P442" s="279" t="s">
        <v>220</v>
      </c>
      <c r="Q442" s="301"/>
      <c r="R442" s="280" t="s">
        <v>225</v>
      </c>
      <c r="S442" s="888" t="str">
        <f t="shared" ref="S442" si="76">IF(COUNT(J442:J446)=0,"",SUM(J442:J446))</f>
        <v/>
      </c>
      <c r="T442" s="889"/>
      <c r="U442" s="890"/>
    </row>
    <row r="443" spans="1:31" ht="24" customHeight="1" x14ac:dyDescent="0.15">
      <c r="B443" s="881"/>
      <c r="C443" s="884"/>
      <c r="D443" s="884"/>
      <c r="E443" s="884"/>
      <c r="F443" s="296"/>
      <c r="G443" s="897"/>
      <c r="H443" s="898"/>
      <c r="I443" s="296"/>
      <c r="J443" s="297"/>
      <c r="K443" s="299"/>
      <c r="L443" s="284" t="s">
        <v>220</v>
      </c>
      <c r="M443" s="302"/>
      <c r="N443" s="285" t="s">
        <v>225</v>
      </c>
      <c r="O443" s="299"/>
      <c r="P443" s="284" t="s">
        <v>220</v>
      </c>
      <c r="Q443" s="302"/>
      <c r="R443" s="285" t="s">
        <v>225</v>
      </c>
      <c r="S443" s="891"/>
      <c r="T443" s="892"/>
      <c r="U443" s="893"/>
    </row>
    <row r="444" spans="1:31" ht="23.25" customHeight="1" x14ac:dyDescent="0.15">
      <c r="B444" s="881"/>
      <c r="C444" s="884"/>
      <c r="D444" s="884"/>
      <c r="E444" s="884"/>
      <c r="F444" s="296"/>
      <c r="G444" s="897"/>
      <c r="H444" s="898"/>
      <c r="I444" s="296"/>
      <c r="J444" s="297"/>
      <c r="K444" s="299"/>
      <c r="L444" s="284" t="s">
        <v>220</v>
      </c>
      <c r="M444" s="302"/>
      <c r="N444" s="285" t="s">
        <v>225</v>
      </c>
      <c r="O444" s="299"/>
      <c r="P444" s="284" t="s">
        <v>220</v>
      </c>
      <c r="Q444" s="302"/>
      <c r="R444" s="285" t="s">
        <v>225</v>
      </c>
      <c r="S444" s="891"/>
      <c r="T444" s="892"/>
      <c r="U444" s="893"/>
    </row>
    <row r="445" spans="1:31" ht="24" customHeight="1" x14ac:dyDescent="0.15">
      <c r="B445" s="881"/>
      <c r="C445" s="884"/>
      <c r="D445" s="884"/>
      <c r="E445" s="884"/>
      <c r="F445" s="296"/>
      <c r="G445" s="897"/>
      <c r="H445" s="898"/>
      <c r="I445" s="296"/>
      <c r="J445" s="297"/>
      <c r="K445" s="299"/>
      <c r="L445" s="284" t="s">
        <v>220</v>
      </c>
      <c r="M445" s="302"/>
      <c r="N445" s="285" t="s">
        <v>225</v>
      </c>
      <c r="O445" s="299"/>
      <c r="P445" s="284" t="s">
        <v>220</v>
      </c>
      <c r="Q445" s="302"/>
      <c r="R445" s="285" t="s">
        <v>225</v>
      </c>
      <c r="S445" s="891"/>
      <c r="T445" s="892"/>
      <c r="U445" s="893"/>
    </row>
    <row r="446" spans="1:31" ht="24" customHeight="1" thickBot="1" x14ac:dyDescent="0.2">
      <c r="B446" s="882"/>
      <c r="C446" s="885"/>
      <c r="D446" s="885"/>
      <c r="E446" s="885"/>
      <c r="F446" s="286" t="s">
        <v>232</v>
      </c>
      <c r="G446" s="5"/>
      <c r="H446" s="899" t="s">
        <v>239</v>
      </c>
      <c r="I446" s="900"/>
      <c r="J446" s="300"/>
      <c r="K446" s="901"/>
      <c r="L446" s="902"/>
      <c r="M446" s="902"/>
      <c r="N446" s="902"/>
      <c r="O446" s="902"/>
      <c r="P446" s="902"/>
      <c r="Q446" s="902"/>
      <c r="R446" s="903"/>
      <c r="S446" s="894"/>
      <c r="T446" s="895"/>
      <c r="U446" s="896"/>
    </row>
    <row r="447" spans="1:31" ht="24" customHeight="1" x14ac:dyDescent="0.15">
      <c r="B447" s="880">
        <v>2</v>
      </c>
      <c r="C447" s="883"/>
      <c r="D447" s="883"/>
      <c r="E447" s="883"/>
      <c r="F447" s="294"/>
      <c r="G447" s="886"/>
      <c r="H447" s="887"/>
      <c r="I447" s="294"/>
      <c r="J447" s="295"/>
      <c r="K447" s="298"/>
      <c r="L447" s="279" t="s">
        <v>220</v>
      </c>
      <c r="M447" s="301"/>
      <c r="N447" s="280" t="s">
        <v>225</v>
      </c>
      <c r="O447" s="298"/>
      <c r="P447" s="279" t="s">
        <v>220</v>
      </c>
      <c r="Q447" s="301"/>
      <c r="R447" s="280" t="s">
        <v>225</v>
      </c>
      <c r="S447" s="888" t="str">
        <f t="shared" ref="S447" si="77">IF(COUNT(J447:J451)=0,"",SUM(J447:J451))</f>
        <v/>
      </c>
      <c r="T447" s="889"/>
      <c r="U447" s="890"/>
    </row>
    <row r="448" spans="1:31" ht="24" customHeight="1" x14ac:dyDescent="0.15">
      <c r="B448" s="881"/>
      <c r="C448" s="884"/>
      <c r="D448" s="884"/>
      <c r="E448" s="884"/>
      <c r="F448" s="296"/>
      <c r="G448" s="897"/>
      <c r="H448" s="898"/>
      <c r="I448" s="296"/>
      <c r="J448" s="297"/>
      <c r="K448" s="299"/>
      <c r="L448" s="284" t="s">
        <v>220</v>
      </c>
      <c r="M448" s="302"/>
      <c r="N448" s="285" t="s">
        <v>225</v>
      </c>
      <c r="O448" s="299"/>
      <c r="P448" s="284" t="s">
        <v>220</v>
      </c>
      <c r="Q448" s="302"/>
      <c r="R448" s="285" t="s">
        <v>225</v>
      </c>
      <c r="S448" s="891"/>
      <c r="T448" s="892"/>
      <c r="U448" s="893"/>
      <c r="Z448" s="264"/>
      <c r="AA448" s="264"/>
      <c r="AB448" s="264"/>
      <c r="AC448" s="264"/>
      <c r="AD448" s="264"/>
      <c r="AE448" s="172"/>
    </row>
    <row r="449" spans="2:31" ht="24" customHeight="1" x14ac:dyDescent="0.15">
      <c r="B449" s="881"/>
      <c r="C449" s="884"/>
      <c r="D449" s="884"/>
      <c r="E449" s="884"/>
      <c r="F449" s="296"/>
      <c r="G449" s="897"/>
      <c r="H449" s="898"/>
      <c r="I449" s="296"/>
      <c r="J449" s="297"/>
      <c r="K449" s="299"/>
      <c r="L449" s="284" t="s">
        <v>220</v>
      </c>
      <c r="M449" s="302"/>
      <c r="N449" s="285" t="s">
        <v>225</v>
      </c>
      <c r="O449" s="299"/>
      <c r="P449" s="284" t="s">
        <v>220</v>
      </c>
      <c r="Q449" s="302"/>
      <c r="R449" s="285" t="s">
        <v>225</v>
      </c>
      <c r="S449" s="891"/>
      <c r="T449" s="892"/>
      <c r="U449" s="893"/>
      <c r="Z449" s="264"/>
      <c r="AA449" s="264"/>
      <c r="AB449" s="264"/>
      <c r="AC449" s="264"/>
      <c r="AD449" s="264"/>
      <c r="AE449" s="172"/>
    </row>
    <row r="450" spans="2:31" ht="24" customHeight="1" x14ac:dyDescent="0.15">
      <c r="B450" s="881"/>
      <c r="C450" s="884"/>
      <c r="D450" s="884"/>
      <c r="E450" s="884"/>
      <c r="F450" s="296"/>
      <c r="G450" s="897"/>
      <c r="H450" s="898"/>
      <c r="I450" s="296"/>
      <c r="J450" s="297"/>
      <c r="K450" s="299"/>
      <c r="L450" s="284" t="s">
        <v>220</v>
      </c>
      <c r="M450" s="302"/>
      <c r="N450" s="285" t="s">
        <v>225</v>
      </c>
      <c r="O450" s="299"/>
      <c r="P450" s="284" t="s">
        <v>220</v>
      </c>
      <c r="Q450" s="302"/>
      <c r="R450" s="285" t="s">
        <v>225</v>
      </c>
      <c r="S450" s="891"/>
      <c r="T450" s="892"/>
      <c r="U450" s="893"/>
    </row>
    <row r="451" spans="2:31" ht="24" customHeight="1" thickBot="1" x14ac:dyDescent="0.2">
      <c r="B451" s="882"/>
      <c r="C451" s="885"/>
      <c r="D451" s="885"/>
      <c r="E451" s="885"/>
      <c r="F451" s="286" t="s">
        <v>232</v>
      </c>
      <c r="G451" s="5"/>
      <c r="H451" s="899" t="s">
        <v>239</v>
      </c>
      <c r="I451" s="900"/>
      <c r="J451" s="300"/>
      <c r="K451" s="901"/>
      <c r="L451" s="902"/>
      <c r="M451" s="902"/>
      <c r="N451" s="902"/>
      <c r="O451" s="902"/>
      <c r="P451" s="902"/>
      <c r="Q451" s="902"/>
      <c r="R451" s="903"/>
      <c r="S451" s="894"/>
      <c r="T451" s="895"/>
      <c r="U451" s="896"/>
    </row>
    <row r="452" spans="2:31" ht="24" customHeight="1" x14ac:dyDescent="0.15">
      <c r="B452" s="880">
        <v>3</v>
      </c>
      <c r="C452" s="883"/>
      <c r="D452" s="883"/>
      <c r="E452" s="883"/>
      <c r="F452" s="294"/>
      <c r="G452" s="886"/>
      <c r="H452" s="887"/>
      <c r="I452" s="294"/>
      <c r="J452" s="295"/>
      <c r="K452" s="298"/>
      <c r="L452" s="279" t="s">
        <v>220</v>
      </c>
      <c r="M452" s="301"/>
      <c r="N452" s="280" t="s">
        <v>225</v>
      </c>
      <c r="O452" s="298"/>
      <c r="P452" s="279" t="s">
        <v>220</v>
      </c>
      <c r="Q452" s="301"/>
      <c r="R452" s="280" t="s">
        <v>225</v>
      </c>
      <c r="S452" s="888" t="str">
        <f t="shared" ref="S452" si="78">IF(COUNT(J452:J456)=0,"",SUM(J452:J456))</f>
        <v/>
      </c>
      <c r="T452" s="889"/>
      <c r="U452" s="890"/>
    </row>
    <row r="453" spans="2:31" ht="24" customHeight="1" x14ac:dyDescent="0.15">
      <c r="B453" s="881"/>
      <c r="C453" s="884"/>
      <c r="D453" s="884"/>
      <c r="E453" s="884"/>
      <c r="F453" s="296"/>
      <c r="G453" s="897"/>
      <c r="H453" s="898"/>
      <c r="I453" s="296"/>
      <c r="J453" s="297"/>
      <c r="K453" s="299"/>
      <c r="L453" s="284" t="s">
        <v>220</v>
      </c>
      <c r="M453" s="302"/>
      <c r="N453" s="285" t="s">
        <v>225</v>
      </c>
      <c r="O453" s="299"/>
      <c r="P453" s="284" t="s">
        <v>220</v>
      </c>
      <c r="Q453" s="302"/>
      <c r="R453" s="285" t="s">
        <v>225</v>
      </c>
      <c r="S453" s="891"/>
      <c r="T453" s="892"/>
      <c r="U453" s="893"/>
    </row>
    <row r="454" spans="2:31" ht="24" customHeight="1" x14ac:dyDescent="0.15">
      <c r="B454" s="881"/>
      <c r="C454" s="884"/>
      <c r="D454" s="884"/>
      <c r="E454" s="884"/>
      <c r="F454" s="296"/>
      <c r="G454" s="897"/>
      <c r="H454" s="898"/>
      <c r="I454" s="296"/>
      <c r="J454" s="297"/>
      <c r="K454" s="299"/>
      <c r="L454" s="284" t="s">
        <v>220</v>
      </c>
      <c r="M454" s="302"/>
      <c r="N454" s="285" t="s">
        <v>225</v>
      </c>
      <c r="O454" s="299"/>
      <c r="P454" s="284" t="s">
        <v>220</v>
      </c>
      <c r="Q454" s="302"/>
      <c r="R454" s="285" t="s">
        <v>225</v>
      </c>
      <c r="S454" s="891"/>
      <c r="T454" s="892"/>
      <c r="U454" s="893"/>
    </row>
    <row r="455" spans="2:31" ht="24" customHeight="1" x14ac:dyDescent="0.15">
      <c r="B455" s="881"/>
      <c r="C455" s="884"/>
      <c r="D455" s="884"/>
      <c r="E455" s="884"/>
      <c r="F455" s="296"/>
      <c r="G455" s="897"/>
      <c r="H455" s="898"/>
      <c r="I455" s="296"/>
      <c r="J455" s="297"/>
      <c r="K455" s="299"/>
      <c r="L455" s="284" t="s">
        <v>220</v>
      </c>
      <c r="M455" s="302"/>
      <c r="N455" s="285" t="s">
        <v>225</v>
      </c>
      <c r="O455" s="299"/>
      <c r="P455" s="284" t="s">
        <v>220</v>
      </c>
      <c r="Q455" s="302"/>
      <c r="R455" s="285" t="s">
        <v>225</v>
      </c>
      <c r="S455" s="891"/>
      <c r="T455" s="892"/>
      <c r="U455" s="893"/>
    </row>
    <row r="456" spans="2:31" ht="24" customHeight="1" thickBot="1" x14ac:dyDescent="0.2">
      <c r="B456" s="882"/>
      <c r="C456" s="885"/>
      <c r="D456" s="885"/>
      <c r="E456" s="885"/>
      <c r="F456" s="286" t="s">
        <v>232</v>
      </c>
      <c r="G456" s="5"/>
      <c r="H456" s="899" t="s">
        <v>239</v>
      </c>
      <c r="I456" s="900"/>
      <c r="J456" s="300"/>
      <c r="K456" s="901"/>
      <c r="L456" s="902"/>
      <c r="M456" s="902"/>
      <c r="N456" s="902"/>
      <c r="O456" s="902"/>
      <c r="P456" s="902"/>
      <c r="Q456" s="902"/>
      <c r="R456" s="903"/>
      <c r="S456" s="894"/>
      <c r="T456" s="895"/>
      <c r="U456" s="896"/>
    </row>
    <row r="457" spans="2:31" ht="24" customHeight="1" x14ac:dyDescent="0.15">
      <c r="B457" s="880">
        <v>4</v>
      </c>
      <c r="C457" s="883"/>
      <c r="D457" s="883"/>
      <c r="E457" s="883"/>
      <c r="F457" s="294"/>
      <c r="G457" s="886"/>
      <c r="H457" s="887"/>
      <c r="I457" s="294"/>
      <c r="J457" s="295"/>
      <c r="K457" s="298"/>
      <c r="L457" s="279" t="s">
        <v>220</v>
      </c>
      <c r="M457" s="301"/>
      <c r="N457" s="280" t="s">
        <v>225</v>
      </c>
      <c r="O457" s="298"/>
      <c r="P457" s="279" t="s">
        <v>220</v>
      </c>
      <c r="Q457" s="301"/>
      <c r="R457" s="280" t="s">
        <v>225</v>
      </c>
      <c r="S457" s="888" t="str">
        <f t="shared" ref="S457" si="79">IF(COUNT(J457:J461)=0,"",SUM(J457:J461))</f>
        <v/>
      </c>
      <c r="T457" s="889"/>
      <c r="U457" s="890"/>
    </row>
    <row r="458" spans="2:31" ht="24" customHeight="1" x14ac:dyDescent="0.15">
      <c r="B458" s="881"/>
      <c r="C458" s="884"/>
      <c r="D458" s="884"/>
      <c r="E458" s="884"/>
      <c r="F458" s="296"/>
      <c r="G458" s="897"/>
      <c r="H458" s="898"/>
      <c r="I458" s="296"/>
      <c r="J458" s="297"/>
      <c r="K458" s="299"/>
      <c r="L458" s="284" t="s">
        <v>220</v>
      </c>
      <c r="M458" s="302"/>
      <c r="N458" s="285" t="s">
        <v>225</v>
      </c>
      <c r="O458" s="299"/>
      <c r="P458" s="284" t="s">
        <v>220</v>
      </c>
      <c r="Q458" s="302"/>
      <c r="R458" s="285" t="s">
        <v>225</v>
      </c>
      <c r="S458" s="891"/>
      <c r="T458" s="892"/>
      <c r="U458" s="893"/>
    </row>
    <row r="459" spans="2:31" ht="24" customHeight="1" x14ac:dyDescent="0.15">
      <c r="B459" s="881"/>
      <c r="C459" s="884"/>
      <c r="D459" s="884"/>
      <c r="E459" s="884"/>
      <c r="F459" s="296"/>
      <c r="G459" s="897"/>
      <c r="H459" s="898"/>
      <c r="I459" s="296"/>
      <c r="J459" s="297"/>
      <c r="K459" s="299"/>
      <c r="L459" s="284" t="s">
        <v>220</v>
      </c>
      <c r="M459" s="302"/>
      <c r="N459" s="285" t="s">
        <v>225</v>
      </c>
      <c r="O459" s="299"/>
      <c r="P459" s="284" t="s">
        <v>220</v>
      </c>
      <c r="Q459" s="302"/>
      <c r="R459" s="285" t="s">
        <v>225</v>
      </c>
      <c r="S459" s="891"/>
      <c r="T459" s="892"/>
      <c r="U459" s="893"/>
    </row>
    <row r="460" spans="2:31" ht="24" customHeight="1" x14ac:dyDescent="0.15">
      <c r="B460" s="881"/>
      <c r="C460" s="884"/>
      <c r="D460" s="884"/>
      <c r="E460" s="884"/>
      <c r="F460" s="296"/>
      <c r="G460" s="897"/>
      <c r="H460" s="898"/>
      <c r="I460" s="296"/>
      <c r="J460" s="297"/>
      <c r="K460" s="299"/>
      <c r="L460" s="284" t="s">
        <v>220</v>
      </c>
      <c r="M460" s="302"/>
      <c r="N460" s="285" t="s">
        <v>225</v>
      </c>
      <c r="O460" s="299"/>
      <c r="P460" s="284" t="s">
        <v>220</v>
      </c>
      <c r="Q460" s="302"/>
      <c r="R460" s="285" t="s">
        <v>225</v>
      </c>
      <c r="S460" s="891"/>
      <c r="T460" s="892"/>
      <c r="U460" s="893"/>
    </row>
    <row r="461" spans="2:31" ht="24" customHeight="1" thickBot="1" x14ac:dyDescent="0.2">
      <c r="B461" s="882"/>
      <c r="C461" s="885"/>
      <c r="D461" s="885"/>
      <c r="E461" s="885"/>
      <c r="F461" s="286" t="s">
        <v>232</v>
      </c>
      <c r="G461" s="5"/>
      <c r="H461" s="899" t="s">
        <v>239</v>
      </c>
      <c r="I461" s="900"/>
      <c r="J461" s="300"/>
      <c r="K461" s="901"/>
      <c r="L461" s="902"/>
      <c r="M461" s="902"/>
      <c r="N461" s="902"/>
      <c r="O461" s="902"/>
      <c r="P461" s="902"/>
      <c r="Q461" s="902"/>
      <c r="R461" s="903"/>
      <c r="S461" s="894"/>
      <c r="T461" s="895"/>
      <c r="U461" s="896"/>
    </row>
    <row r="462" spans="2:31" ht="19.5" customHeight="1" thickBot="1" x14ac:dyDescent="0.2">
      <c r="B462" s="287" t="s">
        <v>112</v>
      </c>
      <c r="C462" s="172"/>
      <c r="D462" s="288"/>
      <c r="E462" s="288"/>
      <c r="F462" s="289"/>
      <c r="G462" s="288"/>
      <c r="H462" s="288"/>
      <c r="O462" s="917" t="s">
        <v>496</v>
      </c>
      <c r="P462" s="918"/>
      <c r="Q462" s="918"/>
      <c r="R462" s="918"/>
      <c r="S462" s="919" t="str">
        <f>IF(COUNT(S442:U461)=0,"",SUMIFS(S442:S461,E442:E461,"&lt;&gt;"&amp;""))</f>
        <v/>
      </c>
      <c r="T462" s="920"/>
      <c r="U462" s="921"/>
    </row>
    <row r="463" spans="2:31" ht="19.5" customHeight="1" thickBot="1" x14ac:dyDescent="0.2">
      <c r="B463" s="486" t="s">
        <v>242</v>
      </c>
      <c r="C463" s="172"/>
      <c r="D463" s="171"/>
      <c r="E463" s="290"/>
      <c r="F463" s="485"/>
      <c r="G463" s="485"/>
      <c r="H463" s="485"/>
      <c r="O463" s="922" t="s">
        <v>497</v>
      </c>
      <c r="P463" s="923"/>
      <c r="Q463" s="923"/>
      <c r="R463" s="924"/>
      <c r="S463" s="919" t="str">
        <f>IF(COUNT(S442:U461)=0,"",SUMIF(E442:E461,"元請",S442:U461))</f>
        <v/>
      </c>
      <c r="T463" s="920"/>
      <c r="U463" s="921"/>
    </row>
    <row r="464" spans="2:31" ht="19.5" customHeight="1" x14ac:dyDescent="0.15">
      <c r="B464" s="287" t="s">
        <v>240</v>
      </c>
      <c r="C464" s="172"/>
      <c r="D464" s="171"/>
      <c r="E464" s="172"/>
      <c r="F464" s="172"/>
      <c r="G464" s="485"/>
      <c r="H464" s="485"/>
    </row>
    <row r="465" spans="1:31" ht="19.5" customHeight="1" x14ac:dyDescent="0.15">
      <c r="B465" s="485"/>
      <c r="C465" s="172"/>
      <c r="D465" s="171"/>
      <c r="E465" s="290"/>
      <c r="F465" s="485"/>
      <c r="G465" s="485"/>
      <c r="H465" s="485"/>
    </row>
    <row r="466" spans="1:31" s="172" customFormat="1" ht="20.25" customHeight="1" x14ac:dyDescent="0.15">
      <c r="A466" s="171"/>
      <c r="B466" s="171"/>
      <c r="C466" s="172" t="s">
        <v>104</v>
      </c>
      <c r="G466" s="262"/>
      <c r="H466" s="262"/>
      <c r="I466" s="171"/>
      <c r="J466" s="171"/>
      <c r="K466" s="171"/>
      <c r="L466" s="171"/>
      <c r="M466" s="171"/>
      <c r="N466" s="171"/>
      <c r="O466" s="171"/>
      <c r="P466" s="171"/>
      <c r="Q466" s="171"/>
      <c r="R466" s="171"/>
      <c r="S466" s="171"/>
      <c r="T466" s="196" t="s">
        <v>241</v>
      </c>
      <c r="U466" s="263" t="str">
        <f t="shared" ref="U466" si="80">IF(COUNT(S442:U461)=0,"",U437+1)</f>
        <v/>
      </c>
      <c r="W466" s="171"/>
      <c r="X466" s="171"/>
      <c r="Y466" s="171"/>
      <c r="Z466" s="291"/>
      <c r="AA466" s="291"/>
      <c r="AB466" s="291"/>
      <c r="AC466" s="291"/>
      <c r="AD466" s="291"/>
      <c r="AE466" s="171"/>
    </row>
    <row r="467" spans="1:31" s="172" customFormat="1" ht="27.75" x14ac:dyDescent="0.15">
      <c r="A467" s="171"/>
      <c r="B467" s="904" t="s">
        <v>105</v>
      </c>
      <c r="C467" s="904"/>
      <c r="D467" s="904"/>
      <c r="E467" s="904"/>
      <c r="F467" s="904"/>
      <c r="G467" s="904"/>
      <c r="H467" s="904"/>
      <c r="I467" s="904"/>
      <c r="J467" s="905" t="s">
        <v>243</v>
      </c>
      <c r="K467" s="905"/>
      <c r="L467" s="905"/>
      <c r="M467" s="905"/>
      <c r="N467" s="905"/>
      <c r="O467" s="905"/>
      <c r="P467" s="905"/>
      <c r="Q467" s="905"/>
      <c r="R467" s="905"/>
      <c r="S467" s="905"/>
      <c r="T467" s="905"/>
      <c r="U467" s="905"/>
      <c r="W467" s="171"/>
      <c r="X467" s="171"/>
      <c r="Y467" s="171"/>
      <c r="Z467" s="291"/>
      <c r="AA467" s="291"/>
      <c r="AB467" s="291"/>
      <c r="AC467" s="291"/>
      <c r="AD467" s="291"/>
      <c r="AE467" s="171"/>
    </row>
    <row r="468" spans="1:31" ht="21.75" thickBot="1" x14ac:dyDescent="0.2">
      <c r="D468" s="265" t="s">
        <v>228</v>
      </c>
      <c r="E468" s="906"/>
      <c r="F468" s="906"/>
      <c r="G468" s="266" t="s">
        <v>229</v>
      </c>
      <c r="H468" s="267"/>
      <c r="L468" s="268" t="s">
        <v>231</v>
      </c>
      <c r="M468" s="483" t="str">
        <f>$M$4</f>
        <v/>
      </c>
      <c r="N468" s="269" t="s">
        <v>220</v>
      </c>
      <c r="O468" s="483" t="str">
        <f>$O$4</f>
        <v/>
      </c>
      <c r="P468" s="269" t="s">
        <v>225</v>
      </c>
      <c r="Q468" s="269" t="s">
        <v>205</v>
      </c>
      <c r="R468" s="483" t="str">
        <f>$R$4</f>
        <v/>
      </c>
      <c r="S468" s="269" t="s">
        <v>220</v>
      </c>
      <c r="T468" s="483" t="str">
        <f>$T$4</f>
        <v/>
      </c>
      <c r="U468" s="269" t="s">
        <v>230</v>
      </c>
    </row>
    <row r="469" spans="1:31" ht="18" customHeight="1" x14ac:dyDescent="0.15">
      <c r="B469" s="880" t="s">
        <v>227</v>
      </c>
      <c r="C469" s="907" t="s">
        <v>224</v>
      </c>
      <c r="D469" s="474" t="s">
        <v>237</v>
      </c>
      <c r="E469" s="474" t="s">
        <v>222</v>
      </c>
      <c r="F469" s="909" t="s">
        <v>106</v>
      </c>
      <c r="G469" s="840" t="s">
        <v>107</v>
      </c>
      <c r="H469" s="841"/>
      <c r="I469" s="472" t="s">
        <v>108</v>
      </c>
      <c r="J469" s="472" t="s">
        <v>235</v>
      </c>
      <c r="K469" s="840" t="s">
        <v>109</v>
      </c>
      <c r="L469" s="913"/>
      <c r="M469" s="913"/>
      <c r="N469" s="841"/>
      <c r="O469" s="840" t="s">
        <v>226</v>
      </c>
      <c r="P469" s="913"/>
      <c r="Q469" s="913"/>
      <c r="R469" s="841"/>
      <c r="S469" s="840" t="s">
        <v>233</v>
      </c>
      <c r="T469" s="913"/>
      <c r="U469" s="914"/>
    </row>
    <row r="470" spans="1:31" ht="18" customHeight="1" thickBot="1" x14ac:dyDescent="0.2">
      <c r="B470" s="882"/>
      <c r="C470" s="908"/>
      <c r="D470" s="475" t="s">
        <v>221</v>
      </c>
      <c r="E470" s="475" t="s">
        <v>223</v>
      </c>
      <c r="F470" s="910"/>
      <c r="G470" s="911"/>
      <c r="H470" s="912"/>
      <c r="I470" s="473" t="s">
        <v>110</v>
      </c>
      <c r="J470" s="473" t="s">
        <v>236</v>
      </c>
      <c r="K470" s="911"/>
      <c r="L470" s="915"/>
      <c r="M470" s="915"/>
      <c r="N470" s="912"/>
      <c r="O470" s="911"/>
      <c r="P470" s="915"/>
      <c r="Q470" s="915"/>
      <c r="R470" s="912"/>
      <c r="S470" s="911" t="s">
        <v>234</v>
      </c>
      <c r="T470" s="915"/>
      <c r="U470" s="916"/>
    </row>
    <row r="471" spans="1:31" ht="24" customHeight="1" x14ac:dyDescent="0.15">
      <c r="B471" s="880">
        <v>1</v>
      </c>
      <c r="C471" s="883"/>
      <c r="D471" s="883"/>
      <c r="E471" s="883"/>
      <c r="F471" s="294"/>
      <c r="G471" s="886"/>
      <c r="H471" s="887"/>
      <c r="I471" s="294"/>
      <c r="J471" s="295"/>
      <c r="K471" s="298"/>
      <c r="L471" s="279" t="s">
        <v>220</v>
      </c>
      <c r="M471" s="301"/>
      <c r="N471" s="280" t="s">
        <v>225</v>
      </c>
      <c r="O471" s="298"/>
      <c r="P471" s="279" t="s">
        <v>220</v>
      </c>
      <c r="Q471" s="301"/>
      <c r="R471" s="280" t="s">
        <v>225</v>
      </c>
      <c r="S471" s="888" t="str">
        <f t="shared" ref="S471" si="81">IF(COUNT(J471:J475)=0,"",SUM(J471:J475))</f>
        <v/>
      </c>
      <c r="T471" s="889"/>
      <c r="U471" s="890"/>
    </row>
    <row r="472" spans="1:31" ht="24" customHeight="1" x14ac:dyDescent="0.15">
      <c r="B472" s="881"/>
      <c r="C472" s="884"/>
      <c r="D472" s="884"/>
      <c r="E472" s="884"/>
      <c r="F472" s="296"/>
      <c r="G472" s="897"/>
      <c r="H472" s="898"/>
      <c r="I472" s="296"/>
      <c r="J472" s="297"/>
      <c r="K472" s="299"/>
      <c r="L472" s="284" t="s">
        <v>220</v>
      </c>
      <c r="M472" s="302"/>
      <c r="N472" s="285" t="s">
        <v>225</v>
      </c>
      <c r="O472" s="299"/>
      <c r="P472" s="284" t="s">
        <v>220</v>
      </c>
      <c r="Q472" s="302"/>
      <c r="R472" s="285" t="s">
        <v>225</v>
      </c>
      <c r="S472" s="891"/>
      <c r="T472" s="892"/>
      <c r="U472" s="893"/>
    </row>
    <row r="473" spans="1:31" ht="23.25" customHeight="1" x14ac:dyDescent="0.15">
      <c r="B473" s="881"/>
      <c r="C473" s="884"/>
      <c r="D473" s="884"/>
      <c r="E473" s="884"/>
      <c r="F473" s="296"/>
      <c r="G473" s="897"/>
      <c r="H473" s="898"/>
      <c r="I473" s="296"/>
      <c r="J473" s="297"/>
      <c r="K473" s="299"/>
      <c r="L473" s="284" t="s">
        <v>220</v>
      </c>
      <c r="M473" s="302"/>
      <c r="N473" s="285" t="s">
        <v>225</v>
      </c>
      <c r="O473" s="299"/>
      <c r="P473" s="284" t="s">
        <v>220</v>
      </c>
      <c r="Q473" s="302"/>
      <c r="R473" s="285" t="s">
        <v>225</v>
      </c>
      <c r="S473" s="891"/>
      <c r="T473" s="892"/>
      <c r="U473" s="893"/>
    </row>
    <row r="474" spans="1:31" ht="24" customHeight="1" x14ac:dyDescent="0.15">
      <c r="B474" s="881"/>
      <c r="C474" s="884"/>
      <c r="D474" s="884"/>
      <c r="E474" s="884"/>
      <c r="F474" s="296"/>
      <c r="G474" s="897"/>
      <c r="H474" s="898"/>
      <c r="I474" s="296"/>
      <c r="J474" s="297"/>
      <c r="K474" s="299"/>
      <c r="L474" s="284" t="s">
        <v>220</v>
      </c>
      <c r="M474" s="302"/>
      <c r="N474" s="285" t="s">
        <v>225</v>
      </c>
      <c r="O474" s="299"/>
      <c r="P474" s="284" t="s">
        <v>220</v>
      </c>
      <c r="Q474" s="302"/>
      <c r="R474" s="285" t="s">
        <v>225</v>
      </c>
      <c r="S474" s="891"/>
      <c r="T474" s="892"/>
      <c r="U474" s="893"/>
    </row>
    <row r="475" spans="1:31" ht="24" customHeight="1" thickBot="1" x14ac:dyDescent="0.2">
      <c r="B475" s="882"/>
      <c r="C475" s="885"/>
      <c r="D475" s="885"/>
      <c r="E475" s="885"/>
      <c r="F475" s="286" t="s">
        <v>232</v>
      </c>
      <c r="G475" s="5"/>
      <c r="H475" s="899" t="s">
        <v>239</v>
      </c>
      <c r="I475" s="900"/>
      <c r="J475" s="300"/>
      <c r="K475" s="901"/>
      <c r="L475" s="902"/>
      <c r="M475" s="902"/>
      <c r="N475" s="902"/>
      <c r="O475" s="902"/>
      <c r="P475" s="902"/>
      <c r="Q475" s="902"/>
      <c r="R475" s="903"/>
      <c r="S475" s="894"/>
      <c r="T475" s="895"/>
      <c r="U475" s="896"/>
    </row>
    <row r="476" spans="1:31" ht="24" customHeight="1" x14ac:dyDescent="0.15">
      <c r="B476" s="880">
        <v>2</v>
      </c>
      <c r="C476" s="883"/>
      <c r="D476" s="883"/>
      <c r="E476" s="883"/>
      <c r="F476" s="294"/>
      <c r="G476" s="886"/>
      <c r="H476" s="887"/>
      <c r="I476" s="294"/>
      <c r="J476" s="295"/>
      <c r="K476" s="298"/>
      <c r="L476" s="279" t="s">
        <v>220</v>
      </c>
      <c r="M476" s="301"/>
      <c r="N476" s="280" t="s">
        <v>225</v>
      </c>
      <c r="O476" s="298"/>
      <c r="P476" s="279" t="s">
        <v>220</v>
      </c>
      <c r="Q476" s="301"/>
      <c r="R476" s="280" t="s">
        <v>225</v>
      </c>
      <c r="S476" s="888" t="str">
        <f t="shared" ref="S476" si="82">IF(COUNT(J476:J480)=0,"",SUM(J476:J480))</f>
        <v/>
      </c>
      <c r="T476" s="889"/>
      <c r="U476" s="890"/>
    </row>
    <row r="477" spans="1:31" ht="24" customHeight="1" x14ac:dyDescent="0.15">
      <c r="B477" s="881"/>
      <c r="C477" s="884"/>
      <c r="D477" s="884"/>
      <c r="E477" s="884"/>
      <c r="F477" s="296"/>
      <c r="G477" s="897"/>
      <c r="H477" s="898"/>
      <c r="I477" s="296"/>
      <c r="J477" s="297"/>
      <c r="K477" s="299"/>
      <c r="L477" s="284" t="s">
        <v>220</v>
      </c>
      <c r="M477" s="302"/>
      <c r="N477" s="285" t="s">
        <v>225</v>
      </c>
      <c r="O477" s="299"/>
      <c r="P477" s="284" t="s">
        <v>220</v>
      </c>
      <c r="Q477" s="302"/>
      <c r="R477" s="285" t="s">
        <v>225</v>
      </c>
      <c r="S477" s="891"/>
      <c r="T477" s="892"/>
      <c r="U477" s="893"/>
      <c r="Z477" s="264"/>
      <c r="AA477" s="264"/>
      <c r="AB477" s="264"/>
      <c r="AC477" s="264"/>
      <c r="AD477" s="264"/>
      <c r="AE477" s="172"/>
    </row>
    <row r="478" spans="1:31" ht="24" customHeight="1" x14ac:dyDescent="0.15">
      <c r="B478" s="881"/>
      <c r="C478" s="884"/>
      <c r="D478" s="884"/>
      <c r="E478" s="884"/>
      <c r="F478" s="296"/>
      <c r="G478" s="897"/>
      <c r="H478" s="898"/>
      <c r="I478" s="296"/>
      <c r="J478" s="297"/>
      <c r="K478" s="299"/>
      <c r="L478" s="284" t="s">
        <v>220</v>
      </c>
      <c r="M478" s="302"/>
      <c r="N478" s="285" t="s">
        <v>225</v>
      </c>
      <c r="O478" s="299"/>
      <c r="P478" s="284" t="s">
        <v>220</v>
      </c>
      <c r="Q478" s="302"/>
      <c r="R478" s="285" t="s">
        <v>225</v>
      </c>
      <c r="S478" s="891"/>
      <c r="T478" s="892"/>
      <c r="U478" s="893"/>
      <c r="Z478" s="264"/>
      <c r="AA478" s="264"/>
      <c r="AB478" s="264"/>
      <c r="AC478" s="264"/>
      <c r="AD478" s="264"/>
      <c r="AE478" s="172"/>
    </row>
    <row r="479" spans="1:31" ht="24" customHeight="1" x14ac:dyDescent="0.15">
      <c r="B479" s="881"/>
      <c r="C479" s="884"/>
      <c r="D479" s="884"/>
      <c r="E479" s="884"/>
      <c r="F479" s="296"/>
      <c r="G479" s="897"/>
      <c r="H479" s="898"/>
      <c r="I479" s="296"/>
      <c r="J479" s="297"/>
      <c r="K479" s="299"/>
      <c r="L479" s="284" t="s">
        <v>220</v>
      </c>
      <c r="M479" s="302"/>
      <c r="N479" s="285" t="s">
        <v>225</v>
      </c>
      <c r="O479" s="299"/>
      <c r="P479" s="284" t="s">
        <v>220</v>
      </c>
      <c r="Q479" s="302"/>
      <c r="R479" s="285" t="s">
        <v>225</v>
      </c>
      <c r="S479" s="891"/>
      <c r="T479" s="892"/>
      <c r="U479" s="893"/>
    </row>
    <row r="480" spans="1:31" ht="24" customHeight="1" thickBot="1" x14ac:dyDescent="0.2">
      <c r="B480" s="882"/>
      <c r="C480" s="885"/>
      <c r="D480" s="885"/>
      <c r="E480" s="885"/>
      <c r="F480" s="286" t="s">
        <v>232</v>
      </c>
      <c r="G480" s="5"/>
      <c r="H480" s="899" t="s">
        <v>239</v>
      </c>
      <c r="I480" s="900"/>
      <c r="J480" s="300"/>
      <c r="K480" s="901"/>
      <c r="L480" s="902"/>
      <c r="M480" s="902"/>
      <c r="N480" s="902"/>
      <c r="O480" s="902"/>
      <c r="P480" s="902"/>
      <c r="Q480" s="902"/>
      <c r="R480" s="903"/>
      <c r="S480" s="894"/>
      <c r="T480" s="895"/>
      <c r="U480" s="896"/>
    </row>
    <row r="481" spans="1:31" ht="24" customHeight="1" x14ac:dyDescent="0.15">
      <c r="B481" s="880">
        <v>3</v>
      </c>
      <c r="C481" s="883"/>
      <c r="D481" s="883"/>
      <c r="E481" s="883"/>
      <c r="F481" s="294"/>
      <c r="G481" s="886"/>
      <c r="H481" s="887"/>
      <c r="I481" s="294"/>
      <c r="J481" s="295"/>
      <c r="K481" s="298"/>
      <c r="L481" s="279" t="s">
        <v>220</v>
      </c>
      <c r="M481" s="301"/>
      <c r="N481" s="280" t="s">
        <v>225</v>
      </c>
      <c r="O481" s="298"/>
      <c r="P481" s="279" t="s">
        <v>220</v>
      </c>
      <c r="Q481" s="301"/>
      <c r="R481" s="280" t="s">
        <v>225</v>
      </c>
      <c r="S481" s="888" t="str">
        <f t="shared" ref="S481" si="83">IF(COUNT(J481:J485)=0,"",SUM(J481:J485))</f>
        <v/>
      </c>
      <c r="T481" s="889"/>
      <c r="U481" s="890"/>
    </row>
    <row r="482" spans="1:31" ht="24" customHeight="1" x14ac:dyDescent="0.15">
      <c r="B482" s="881"/>
      <c r="C482" s="884"/>
      <c r="D482" s="884"/>
      <c r="E482" s="884"/>
      <c r="F482" s="296"/>
      <c r="G482" s="897"/>
      <c r="H482" s="898"/>
      <c r="I482" s="296"/>
      <c r="J482" s="297"/>
      <c r="K482" s="299"/>
      <c r="L482" s="284" t="s">
        <v>220</v>
      </c>
      <c r="M482" s="302"/>
      <c r="N482" s="285" t="s">
        <v>225</v>
      </c>
      <c r="O482" s="299"/>
      <c r="P482" s="284" t="s">
        <v>220</v>
      </c>
      <c r="Q482" s="302"/>
      <c r="R482" s="285" t="s">
        <v>225</v>
      </c>
      <c r="S482" s="891"/>
      <c r="T482" s="892"/>
      <c r="U482" s="893"/>
    </row>
    <row r="483" spans="1:31" ht="24" customHeight="1" x14ac:dyDescent="0.15">
      <c r="B483" s="881"/>
      <c r="C483" s="884"/>
      <c r="D483" s="884"/>
      <c r="E483" s="884"/>
      <c r="F483" s="296"/>
      <c r="G483" s="897"/>
      <c r="H483" s="898"/>
      <c r="I483" s="296"/>
      <c r="J483" s="297"/>
      <c r="K483" s="299"/>
      <c r="L483" s="284" t="s">
        <v>220</v>
      </c>
      <c r="M483" s="302"/>
      <c r="N483" s="285" t="s">
        <v>225</v>
      </c>
      <c r="O483" s="299"/>
      <c r="P483" s="284" t="s">
        <v>220</v>
      </c>
      <c r="Q483" s="302"/>
      <c r="R483" s="285" t="s">
        <v>225</v>
      </c>
      <c r="S483" s="891"/>
      <c r="T483" s="892"/>
      <c r="U483" s="893"/>
    </row>
    <row r="484" spans="1:31" ht="24" customHeight="1" x14ac:dyDescent="0.15">
      <c r="B484" s="881"/>
      <c r="C484" s="884"/>
      <c r="D484" s="884"/>
      <c r="E484" s="884"/>
      <c r="F484" s="296"/>
      <c r="G484" s="897"/>
      <c r="H484" s="898"/>
      <c r="I484" s="296"/>
      <c r="J484" s="297"/>
      <c r="K484" s="299"/>
      <c r="L484" s="284" t="s">
        <v>220</v>
      </c>
      <c r="M484" s="302"/>
      <c r="N484" s="285" t="s">
        <v>225</v>
      </c>
      <c r="O484" s="299"/>
      <c r="P484" s="284" t="s">
        <v>220</v>
      </c>
      <c r="Q484" s="302"/>
      <c r="R484" s="285" t="s">
        <v>225</v>
      </c>
      <c r="S484" s="891"/>
      <c r="T484" s="892"/>
      <c r="U484" s="893"/>
    </row>
    <row r="485" spans="1:31" ht="24" customHeight="1" thickBot="1" x14ac:dyDescent="0.2">
      <c r="B485" s="882"/>
      <c r="C485" s="885"/>
      <c r="D485" s="885"/>
      <c r="E485" s="885"/>
      <c r="F485" s="286" t="s">
        <v>232</v>
      </c>
      <c r="G485" s="5"/>
      <c r="H485" s="899" t="s">
        <v>239</v>
      </c>
      <c r="I485" s="900"/>
      <c r="J485" s="300"/>
      <c r="K485" s="901"/>
      <c r="L485" s="902"/>
      <c r="M485" s="902"/>
      <c r="N485" s="902"/>
      <c r="O485" s="902"/>
      <c r="P485" s="902"/>
      <c r="Q485" s="902"/>
      <c r="R485" s="903"/>
      <c r="S485" s="894"/>
      <c r="T485" s="895"/>
      <c r="U485" s="896"/>
    </row>
    <row r="486" spans="1:31" ht="24" customHeight="1" x14ac:dyDescent="0.15">
      <c r="B486" s="880">
        <v>4</v>
      </c>
      <c r="C486" s="883"/>
      <c r="D486" s="883"/>
      <c r="E486" s="883"/>
      <c r="F486" s="294"/>
      <c r="G486" s="886"/>
      <c r="H486" s="887"/>
      <c r="I486" s="294"/>
      <c r="J486" s="295"/>
      <c r="K486" s="298"/>
      <c r="L486" s="279" t="s">
        <v>220</v>
      </c>
      <c r="M486" s="301"/>
      <c r="N486" s="280" t="s">
        <v>225</v>
      </c>
      <c r="O486" s="298"/>
      <c r="P486" s="279" t="s">
        <v>220</v>
      </c>
      <c r="Q486" s="301"/>
      <c r="R486" s="280" t="s">
        <v>225</v>
      </c>
      <c r="S486" s="888" t="str">
        <f t="shared" ref="S486" si="84">IF(COUNT(J486:J490)=0,"",SUM(J486:J490))</f>
        <v/>
      </c>
      <c r="T486" s="889"/>
      <c r="U486" s="890"/>
    </row>
    <row r="487" spans="1:31" ht="24" customHeight="1" x14ac:dyDescent="0.15">
      <c r="B487" s="881"/>
      <c r="C487" s="884"/>
      <c r="D487" s="884"/>
      <c r="E487" s="884"/>
      <c r="F487" s="296"/>
      <c r="G487" s="897"/>
      <c r="H487" s="898"/>
      <c r="I487" s="296"/>
      <c r="J487" s="297"/>
      <c r="K487" s="299"/>
      <c r="L487" s="284" t="s">
        <v>220</v>
      </c>
      <c r="M487" s="302"/>
      <c r="N487" s="285" t="s">
        <v>225</v>
      </c>
      <c r="O487" s="299"/>
      <c r="P487" s="284" t="s">
        <v>220</v>
      </c>
      <c r="Q487" s="302"/>
      <c r="R487" s="285" t="s">
        <v>225</v>
      </c>
      <c r="S487" s="891"/>
      <c r="T487" s="892"/>
      <c r="U487" s="893"/>
    </row>
    <row r="488" spans="1:31" ht="24" customHeight="1" x14ac:dyDescent="0.15">
      <c r="B488" s="881"/>
      <c r="C488" s="884"/>
      <c r="D488" s="884"/>
      <c r="E488" s="884"/>
      <c r="F488" s="296"/>
      <c r="G488" s="897"/>
      <c r="H488" s="898"/>
      <c r="I488" s="296"/>
      <c r="J488" s="297"/>
      <c r="K488" s="299"/>
      <c r="L488" s="284" t="s">
        <v>220</v>
      </c>
      <c r="M488" s="302"/>
      <c r="N488" s="285" t="s">
        <v>225</v>
      </c>
      <c r="O488" s="299"/>
      <c r="P488" s="284" t="s">
        <v>220</v>
      </c>
      <c r="Q488" s="302"/>
      <c r="R488" s="285" t="s">
        <v>225</v>
      </c>
      <c r="S488" s="891"/>
      <c r="T488" s="892"/>
      <c r="U488" s="893"/>
    </row>
    <row r="489" spans="1:31" ht="24" customHeight="1" x14ac:dyDescent="0.15">
      <c r="B489" s="881"/>
      <c r="C489" s="884"/>
      <c r="D489" s="884"/>
      <c r="E489" s="884"/>
      <c r="F489" s="296"/>
      <c r="G489" s="897"/>
      <c r="H489" s="898"/>
      <c r="I489" s="296"/>
      <c r="J489" s="297"/>
      <c r="K489" s="299"/>
      <c r="L489" s="284" t="s">
        <v>220</v>
      </c>
      <c r="M489" s="302"/>
      <c r="N489" s="285" t="s">
        <v>225</v>
      </c>
      <c r="O489" s="299"/>
      <c r="P489" s="284" t="s">
        <v>220</v>
      </c>
      <c r="Q489" s="302"/>
      <c r="R489" s="285" t="s">
        <v>225</v>
      </c>
      <c r="S489" s="891"/>
      <c r="T489" s="892"/>
      <c r="U489" s="893"/>
    </row>
    <row r="490" spans="1:31" ht="24" customHeight="1" thickBot="1" x14ac:dyDescent="0.2">
      <c r="B490" s="882"/>
      <c r="C490" s="885"/>
      <c r="D490" s="885"/>
      <c r="E490" s="885"/>
      <c r="F490" s="286" t="s">
        <v>232</v>
      </c>
      <c r="G490" s="5"/>
      <c r="H490" s="899" t="s">
        <v>239</v>
      </c>
      <c r="I490" s="900"/>
      <c r="J490" s="300"/>
      <c r="K490" s="901"/>
      <c r="L490" s="902"/>
      <c r="M490" s="902"/>
      <c r="N490" s="902"/>
      <c r="O490" s="902"/>
      <c r="P490" s="902"/>
      <c r="Q490" s="902"/>
      <c r="R490" s="903"/>
      <c r="S490" s="894"/>
      <c r="T490" s="895"/>
      <c r="U490" s="896"/>
    </row>
    <row r="491" spans="1:31" ht="19.5" customHeight="1" thickBot="1" x14ac:dyDescent="0.2">
      <c r="B491" s="287" t="s">
        <v>112</v>
      </c>
      <c r="C491" s="172"/>
      <c r="D491" s="288"/>
      <c r="E491" s="288"/>
      <c r="F491" s="289"/>
      <c r="G491" s="288"/>
      <c r="H491" s="288"/>
      <c r="O491" s="917" t="s">
        <v>496</v>
      </c>
      <c r="P491" s="918"/>
      <c r="Q491" s="918"/>
      <c r="R491" s="918"/>
      <c r="S491" s="919" t="str">
        <f>IF(COUNT(S471:U490)=0,"",SUMIFS(S471:S490,E471:E490,"&lt;&gt;"&amp;""))</f>
        <v/>
      </c>
      <c r="T491" s="920"/>
      <c r="U491" s="921"/>
    </row>
    <row r="492" spans="1:31" ht="19.5" customHeight="1" thickBot="1" x14ac:dyDescent="0.2">
      <c r="B492" s="486" t="s">
        <v>242</v>
      </c>
      <c r="C492" s="172"/>
      <c r="D492" s="171"/>
      <c r="E492" s="290"/>
      <c r="F492" s="485"/>
      <c r="G492" s="485"/>
      <c r="H492" s="485"/>
      <c r="O492" s="922" t="s">
        <v>497</v>
      </c>
      <c r="P492" s="923"/>
      <c r="Q492" s="923"/>
      <c r="R492" s="924"/>
      <c r="S492" s="919" t="str">
        <f>IF(COUNT(S471:U490)=0,"",SUMIF(E471:E490,"元請",S471:U490))</f>
        <v/>
      </c>
      <c r="T492" s="920"/>
      <c r="U492" s="921"/>
    </row>
    <row r="493" spans="1:31" ht="19.5" customHeight="1" x14ac:dyDescent="0.15">
      <c r="B493" s="287" t="s">
        <v>240</v>
      </c>
      <c r="C493" s="172"/>
      <c r="D493" s="171"/>
      <c r="E493" s="172"/>
      <c r="F493" s="172"/>
      <c r="G493" s="485"/>
      <c r="H493" s="485"/>
    </row>
    <row r="494" spans="1:31" ht="19.5" customHeight="1" x14ac:dyDescent="0.15">
      <c r="B494" s="485"/>
      <c r="C494" s="172"/>
      <c r="D494" s="171"/>
      <c r="E494" s="290"/>
      <c r="F494" s="485"/>
      <c r="G494" s="485"/>
      <c r="H494" s="485"/>
    </row>
    <row r="495" spans="1:31" s="172" customFormat="1" ht="20.25" customHeight="1" x14ac:dyDescent="0.15">
      <c r="A495" s="171"/>
      <c r="B495" s="171"/>
      <c r="C495" s="172" t="s">
        <v>104</v>
      </c>
      <c r="G495" s="262"/>
      <c r="H495" s="262"/>
      <c r="I495" s="171"/>
      <c r="J495" s="171"/>
      <c r="K495" s="171"/>
      <c r="L495" s="171"/>
      <c r="M495" s="171"/>
      <c r="N495" s="171"/>
      <c r="O495" s="171"/>
      <c r="P495" s="171"/>
      <c r="Q495" s="171"/>
      <c r="R495" s="171"/>
      <c r="S495" s="171"/>
      <c r="T495" s="196" t="s">
        <v>241</v>
      </c>
      <c r="U495" s="263" t="str">
        <f t="shared" ref="U495" si="85">IF(COUNT(S471:U490)=0,"",U466+1)</f>
        <v/>
      </c>
      <c r="W495" s="171"/>
      <c r="X495" s="171"/>
      <c r="Y495" s="171"/>
      <c r="Z495" s="291"/>
      <c r="AA495" s="291"/>
      <c r="AB495" s="291"/>
      <c r="AC495" s="291"/>
      <c r="AD495" s="291"/>
      <c r="AE495" s="171"/>
    </row>
    <row r="496" spans="1:31" s="172" customFormat="1" ht="27.75" x14ac:dyDescent="0.15">
      <c r="A496" s="171"/>
      <c r="B496" s="904" t="s">
        <v>105</v>
      </c>
      <c r="C496" s="904"/>
      <c r="D496" s="904"/>
      <c r="E496" s="904"/>
      <c r="F496" s="904"/>
      <c r="G496" s="904"/>
      <c r="H496" s="904"/>
      <c r="I496" s="904"/>
      <c r="J496" s="905" t="s">
        <v>243</v>
      </c>
      <c r="K496" s="905"/>
      <c r="L496" s="905"/>
      <c r="M496" s="905"/>
      <c r="N496" s="905"/>
      <c r="O496" s="905"/>
      <c r="P496" s="905"/>
      <c r="Q496" s="905"/>
      <c r="R496" s="905"/>
      <c r="S496" s="905"/>
      <c r="T496" s="905"/>
      <c r="U496" s="905"/>
      <c r="W496" s="171"/>
      <c r="X496" s="171"/>
      <c r="Y496" s="171"/>
      <c r="Z496" s="291"/>
      <c r="AA496" s="291"/>
      <c r="AB496" s="291"/>
      <c r="AC496" s="291"/>
      <c r="AD496" s="291"/>
      <c r="AE496" s="171"/>
    </row>
    <row r="497" spans="2:21" ht="21.75" thickBot="1" x14ac:dyDescent="0.2">
      <c r="D497" s="265" t="s">
        <v>228</v>
      </c>
      <c r="E497" s="906"/>
      <c r="F497" s="906"/>
      <c r="G497" s="266" t="s">
        <v>229</v>
      </c>
      <c r="H497" s="267"/>
      <c r="L497" s="268" t="s">
        <v>231</v>
      </c>
      <c r="M497" s="483" t="str">
        <f>$M$4</f>
        <v/>
      </c>
      <c r="N497" s="269" t="s">
        <v>220</v>
      </c>
      <c r="O497" s="483" t="str">
        <f>$O$4</f>
        <v/>
      </c>
      <c r="P497" s="269" t="s">
        <v>225</v>
      </c>
      <c r="Q497" s="269" t="s">
        <v>205</v>
      </c>
      <c r="R497" s="483" t="str">
        <f>$R$4</f>
        <v/>
      </c>
      <c r="S497" s="269" t="s">
        <v>220</v>
      </c>
      <c r="T497" s="483" t="str">
        <f>$T$4</f>
        <v/>
      </c>
      <c r="U497" s="269" t="s">
        <v>230</v>
      </c>
    </row>
    <row r="498" spans="2:21" ht="18" customHeight="1" x14ac:dyDescent="0.15">
      <c r="B498" s="880" t="s">
        <v>227</v>
      </c>
      <c r="C498" s="907" t="s">
        <v>224</v>
      </c>
      <c r="D498" s="474" t="s">
        <v>237</v>
      </c>
      <c r="E498" s="474" t="s">
        <v>222</v>
      </c>
      <c r="F498" s="909" t="s">
        <v>106</v>
      </c>
      <c r="G498" s="840" t="s">
        <v>107</v>
      </c>
      <c r="H498" s="841"/>
      <c r="I498" s="472" t="s">
        <v>108</v>
      </c>
      <c r="J498" s="472" t="s">
        <v>235</v>
      </c>
      <c r="K498" s="840" t="s">
        <v>109</v>
      </c>
      <c r="L498" s="913"/>
      <c r="M498" s="913"/>
      <c r="N498" s="841"/>
      <c r="O498" s="840" t="s">
        <v>226</v>
      </c>
      <c r="P498" s="913"/>
      <c r="Q498" s="913"/>
      <c r="R498" s="841"/>
      <c r="S498" s="840" t="s">
        <v>233</v>
      </c>
      <c r="T498" s="913"/>
      <c r="U498" s="914"/>
    </row>
    <row r="499" spans="2:21" ht="18" customHeight="1" thickBot="1" x14ac:dyDescent="0.2">
      <c r="B499" s="882"/>
      <c r="C499" s="908"/>
      <c r="D499" s="475" t="s">
        <v>221</v>
      </c>
      <c r="E499" s="475" t="s">
        <v>223</v>
      </c>
      <c r="F499" s="910"/>
      <c r="G499" s="911"/>
      <c r="H499" s="912"/>
      <c r="I499" s="473" t="s">
        <v>110</v>
      </c>
      <c r="J499" s="473" t="s">
        <v>236</v>
      </c>
      <c r="K499" s="911"/>
      <c r="L499" s="915"/>
      <c r="M499" s="915"/>
      <c r="N499" s="912"/>
      <c r="O499" s="911"/>
      <c r="P499" s="915"/>
      <c r="Q499" s="915"/>
      <c r="R499" s="912"/>
      <c r="S499" s="911" t="s">
        <v>234</v>
      </c>
      <c r="T499" s="915"/>
      <c r="U499" s="916"/>
    </row>
    <row r="500" spans="2:21" ht="24" customHeight="1" x14ac:dyDescent="0.15">
      <c r="B500" s="880">
        <v>1</v>
      </c>
      <c r="C500" s="883"/>
      <c r="D500" s="883"/>
      <c r="E500" s="883"/>
      <c r="F500" s="294"/>
      <c r="G500" s="886"/>
      <c r="H500" s="887"/>
      <c r="I500" s="294"/>
      <c r="J500" s="295"/>
      <c r="K500" s="298"/>
      <c r="L500" s="279" t="s">
        <v>220</v>
      </c>
      <c r="M500" s="301"/>
      <c r="N500" s="280" t="s">
        <v>225</v>
      </c>
      <c r="O500" s="298"/>
      <c r="P500" s="279" t="s">
        <v>220</v>
      </c>
      <c r="Q500" s="301"/>
      <c r="R500" s="280" t="s">
        <v>225</v>
      </c>
      <c r="S500" s="888" t="str">
        <f t="shared" ref="S500" si="86">IF(COUNT(J500:J504)=0,"",SUM(J500:J504))</f>
        <v/>
      </c>
      <c r="T500" s="889"/>
      <c r="U500" s="890"/>
    </row>
    <row r="501" spans="2:21" ht="24" customHeight="1" x14ac:dyDescent="0.15">
      <c r="B501" s="881"/>
      <c r="C501" s="884"/>
      <c r="D501" s="884"/>
      <c r="E501" s="884"/>
      <c r="F501" s="296"/>
      <c r="G501" s="897"/>
      <c r="H501" s="898"/>
      <c r="I501" s="296"/>
      <c r="J501" s="297"/>
      <c r="K501" s="299"/>
      <c r="L501" s="284" t="s">
        <v>220</v>
      </c>
      <c r="M501" s="302"/>
      <c r="N501" s="285" t="s">
        <v>225</v>
      </c>
      <c r="O501" s="299"/>
      <c r="P501" s="284" t="s">
        <v>220</v>
      </c>
      <c r="Q501" s="302"/>
      <c r="R501" s="285" t="s">
        <v>225</v>
      </c>
      <c r="S501" s="891"/>
      <c r="T501" s="892"/>
      <c r="U501" s="893"/>
    </row>
    <row r="502" spans="2:21" ht="23.25" customHeight="1" x14ac:dyDescent="0.15">
      <c r="B502" s="881"/>
      <c r="C502" s="884"/>
      <c r="D502" s="884"/>
      <c r="E502" s="884"/>
      <c r="F502" s="296"/>
      <c r="G502" s="897"/>
      <c r="H502" s="898"/>
      <c r="I502" s="296"/>
      <c r="J502" s="297"/>
      <c r="K502" s="299"/>
      <c r="L502" s="284" t="s">
        <v>220</v>
      </c>
      <c r="M502" s="302"/>
      <c r="N502" s="285" t="s">
        <v>225</v>
      </c>
      <c r="O502" s="299"/>
      <c r="P502" s="284" t="s">
        <v>220</v>
      </c>
      <c r="Q502" s="302"/>
      <c r="R502" s="285" t="s">
        <v>225</v>
      </c>
      <c r="S502" s="891"/>
      <c r="T502" s="892"/>
      <c r="U502" s="893"/>
    </row>
    <row r="503" spans="2:21" ht="24" customHeight="1" x14ac:dyDescent="0.15">
      <c r="B503" s="881"/>
      <c r="C503" s="884"/>
      <c r="D503" s="884"/>
      <c r="E503" s="884"/>
      <c r="F503" s="296"/>
      <c r="G503" s="897"/>
      <c r="H503" s="898"/>
      <c r="I503" s="296"/>
      <c r="J503" s="297"/>
      <c r="K503" s="299"/>
      <c r="L503" s="284" t="s">
        <v>220</v>
      </c>
      <c r="M503" s="302"/>
      <c r="N503" s="285" t="s">
        <v>225</v>
      </c>
      <c r="O503" s="299"/>
      <c r="P503" s="284" t="s">
        <v>220</v>
      </c>
      <c r="Q503" s="302"/>
      <c r="R503" s="285" t="s">
        <v>225</v>
      </c>
      <c r="S503" s="891"/>
      <c r="T503" s="892"/>
      <c r="U503" s="893"/>
    </row>
    <row r="504" spans="2:21" ht="24" customHeight="1" thickBot="1" x14ac:dyDescent="0.2">
      <c r="B504" s="882"/>
      <c r="C504" s="885"/>
      <c r="D504" s="885"/>
      <c r="E504" s="885"/>
      <c r="F504" s="286" t="s">
        <v>232</v>
      </c>
      <c r="G504" s="5"/>
      <c r="H504" s="899" t="s">
        <v>239</v>
      </c>
      <c r="I504" s="900"/>
      <c r="J504" s="300"/>
      <c r="K504" s="901"/>
      <c r="L504" s="902"/>
      <c r="M504" s="902"/>
      <c r="N504" s="902"/>
      <c r="O504" s="902"/>
      <c r="P504" s="902"/>
      <c r="Q504" s="902"/>
      <c r="R504" s="903"/>
      <c r="S504" s="894"/>
      <c r="T504" s="895"/>
      <c r="U504" s="896"/>
    </row>
    <row r="505" spans="2:21" ht="24" customHeight="1" x14ac:dyDescent="0.15">
      <c r="B505" s="880">
        <v>2</v>
      </c>
      <c r="C505" s="883"/>
      <c r="D505" s="883"/>
      <c r="E505" s="883"/>
      <c r="F505" s="294"/>
      <c r="G505" s="886"/>
      <c r="H505" s="887"/>
      <c r="I505" s="294"/>
      <c r="J505" s="295"/>
      <c r="K505" s="298"/>
      <c r="L505" s="279" t="s">
        <v>220</v>
      </c>
      <c r="M505" s="301"/>
      <c r="N505" s="280" t="s">
        <v>225</v>
      </c>
      <c r="O505" s="298"/>
      <c r="P505" s="279" t="s">
        <v>220</v>
      </c>
      <c r="Q505" s="301"/>
      <c r="R505" s="280" t="s">
        <v>225</v>
      </c>
      <c r="S505" s="888" t="str">
        <f t="shared" ref="S505" si="87">IF(COUNT(J505:J509)=0,"",SUM(J505:J509))</f>
        <v/>
      </c>
      <c r="T505" s="889"/>
      <c r="U505" s="890"/>
    </row>
    <row r="506" spans="2:21" ht="24" customHeight="1" x14ac:dyDescent="0.15">
      <c r="B506" s="881"/>
      <c r="C506" s="884"/>
      <c r="D506" s="884"/>
      <c r="E506" s="884"/>
      <c r="F506" s="296"/>
      <c r="G506" s="897"/>
      <c r="H506" s="898"/>
      <c r="I506" s="296"/>
      <c r="J506" s="297"/>
      <c r="K506" s="299"/>
      <c r="L506" s="284" t="s">
        <v>220</v>
      </c>
      <c r="M506" s="302"/>
      <c r="N506" s="285" t="s">
        <v>225</v>
      </c>
      <c r="O506" s="299"/>
      <c r="P506" s="284" t="s">
        <v>220</v>
      </c>
      <c r="Q506" s="302"/>
      <c r="R506" s="285" t="s">
        <v>225</v>
      </c>
      <c r="S506" s="891"/>
      <c r="T506" s="892"/>
      <c r="U506" s="893"/>
    </row>
    <row r="507" spans="2:21" ht="24" customHeight="1" x14ac:dyDescent="0.15">
      <c r="B507" s="881"/>
      <c r="C507" s="884"/>
      <c r="D507" s="884"/>
      <c r="E507" s="884"/>
      <c r="F507" s="296"/>
      <c r="G507" s="897"/>
      <c r="H507" s="898"/>
      <c r="I507" s="296"/>
      <c r="J507" s="297"/>
      <c r="K507" s="299"/>
      <c r="L507" s="284" t="s">
        <v>220</v>
      </c>
      <c r="M507" s="302"/>
      <c r="N507" s="285" t="s">
        <v>225</v>
      </c>
      <c r="O507" s="299"/>
      <c r="P507" s="284" t="s">
        <v>220</v>
      </c>
      <c r="Q507" s="302"/>
      <c r="R507" s="285" t="s">
        <v>225</v>
      </c>
      <c r="S507" s="891"/>
      <c r="T507" s="892"/>
      <c r="U507" s="893"/>
    </row>
    <row r="508" spans="2:21" ht="24" customHeight="1" x14ac:dyDescent="0.15">
      <c r="B508" s="881"/>
      <c r="C508" s="884"/>
      <c r="D508" s="884"/>
      <c r="E508" s="884"/>
      <c r="F508" s="296"/>
      <c r="G508" s="897"/>
      <c r="H508" s="898"/>
      <c r="I508" s="296"/>
      <c r="J508" s="297"/>
      <c r="K508" s="299"/>
      <c r="L508" s="284" t="s">
        <v>220</v>
      </c>
      <c r="M508" s="302"/>
      <c r="N508" s="285" t="s">
        <v>225</v>
      </c>
      <c r="O508" s="299"/>
      <c r="P508" s="284" t="s">
        <v>220</v>
      </c>
      <c r="Q508" s="302"/>
      <c r="R508" s="285" t="s">
        <v>225</v>
      </c>
      <c r="S508" s="891"/>
      <c r="T508" s="892"/>
      <c r="U508" s="893"/>
    </row>
    <row r="509" spans="2:21" ht="24" customHeight="1" thickBot="1" x14ac:dyDescent="0.2">
      <c r="B509" s="882"/>
      <c r="C509" s="885"/>
      <c r="D509" s="885"/>
      <c r="E509" s="885"/>
      <c r="F509" s="286" t="s">
        <v>232</v>
      </c>
      <c r="G509" s="5"/>
      <c r="H509" s="899" t="s">
        <v>239</v>
      </c>
      <c r="I509" s="900"/>
      <c r="J509" s="300"/>
      <c r="K509" s="901"/>
      <c r="L509" s="902"/>
      <c r="M509" s="902"/>
      <c r="N509" s="902"/>
      <c r="O509" s="902"/>
      <c r="P509" s="902"/>
      <c r="Q509" s="902"/>
      <c r="R509" s="903"/>
      <c r="S509" s="894"/>
      <c r="T509" s="895"/>
      <c r="U509" s="896"/>
    </row>
    <row r="510" spans="2:21" ht="24" customHeight="1" x14ac:dyDescent="0.15">
      <c r="B510" s="880">
        <v>3</v>
      </c>
      <c r="C510" s="883"/>
      <c r="D510" s="883"/>
      <c r="E510" s="883"/>
      <c r="F510" s="294"/>
      <c r="G510" s="886"/>
      <c r="H510" s="887"/>
      <c r="I510" s="294"/>
      <c r="J510" s="295"/>
      <c r="K510" s="298"/>
      <c r="L510" s="279" t="s">
        <v>220</v>
      </c>
      <c r="M510" s="301"/>
      <c r="N510" s="280" t="s">
        <v>225</v>
      </c>
      <c r="O510" s="298"/>
      <c r="P510" s="279" t="s">
        <v>220</v>
      </c>
      <c r="Q510" s="301"/>
      <c r="R510" s="280" t="s">
        <v>225</v>
      </c>
      <c r="S510" s="888" t="str">
        <f t="shared" ref="S510" si="88">IF(COUNT(J510:J514)=0,"",SUM(J510:J514))</f>
        <v/>
      </c>
      <c r="T510" s="889"/>
      <c r="U510" s="890"/>
    </row>
    <row r="511" spans="2:21" ht="24" customHeight="1" x14ac:dyDescent="0.15">
      <c r="B511" s="881"/>
      <c r="C511" s="884"/>
      <c r="D511" s="884"/>
      <c r="E511" s="884"/>
      <c r="F511" s="296"/>
      <c r="G511" s="897"/>
      <c r="H511" s="898"/>
      <c r="I511" s="296"/>
      <c r="J511" s="297"/>
      <c r="K511" s="299"/>
      <c r="L511" s="284" t="s">
        <v>220</v>
      </c>
      <c r="M511" s="302"/>
      <c r="N511" s="285" t="s">
        <v>225</v>
      </c>
      <c r="O511" s="299"/>
      <c r="P511" s="284" t="s">
        <v>220</v>
      </c>
      <c r="Q511" s="302"/>
      <c r="R511" s="285" t="s">
        <v>225</v>
      </c>
      <c r="S511" s="891"/>
      <c r="T511" s="892"/>
      <c r="U511" s="893"/>
    </row>
    <row r="512" spans="2:21" ht="24" customHeight="1" x14ac:dyDescent="0.15">
      <c r="B512" s="881"/>
      <c r="C512" s="884"/>
      <c r="D512" s="884"/>
      <c r="E512" s="884"/>
      <c r="F512" s="296"/>
      <c r="G512" s="897"/>
      <c r="H512" s="898"/>
      <c r="I512" s="296"/>
      <c r="J512" s="297"/>
      <c r="K512" s="299"/>
      <c r="L512" s="284" t="s">
        <v>220</v>
      </c>
      <c r="M512" s="302"/>
      <c r="N512" s="285" t="s">
        <v>225</v>
      </c>
      <c r="O512" s="299"/>
      <c r="P512" s="284" t="s">
        <v>220</v>
      </c>
      <c r="Q512" s="302"/>
      <c r="R512" s="285" t="s">
        <v>225</v>
      </c>
      <c r="S512" s="891"/>
      <c r="T512" s="892"/>
      <c r="U512" s="893"/>
    </row>
    <row r="513" spans="1:31" ht="24" customHeight="1" x14ac:dyDescent="0.15">
      <c r="B513" s="881"/>
      <c r="C513" s="884"/>
      <c r="D513" s="884"/>
      <c r="E513" s="884"/>
      <c r="F513" s="296"/>
      <c r="G513" s="897"/>
      <c r="H513" s="898"/>
      <c r="I513" s="296"/>
      <c r="J513" s="297"/>
      <c r="K513" s="299"/>
      <c r="L513" s="284" t="s">
        <v>220</v>
      </c>
      <c r="M513" s="302"/>
      <c r="N513" s="285" t="s">
        <v>225</v>
      </c>
      <c r="O513" s="299"/>
      <c r="P513" s="284" t="s">
        <v>220</v>
      </c>
      <c r="Q513" s="302"/>
      <c r="R513" s="285" t="s">
        <v>225</v>
      </c>
      <c r="S513" s="891"/>
      <c r="T513" s="892"/>
      <c r="U513" s="893"/>
    </row>
    <row r="514" spans="1:31" ht="24" customHeight="1" thickBot="1" x14ac:dyDescent="0.2">
      <c r="B514" s="882"/>
      <c r="C514" s="885"/>
      <c r="D514" s="885"/>
      <c r="E514" s="885"/>
      <c r="F514" s="286" t="s">
        <v>232</v>
      </c>
      <c r="G514" s="5"/>
      <c r="H514" s="899" t="s">
        <v>239</v>
      </c>
      <c r="I514" s="900"/>
      <c r="J514" s="300"/>
      <c r="K514" s="901"/>
      <c r="L514" s="902"/>
      <c r="M514" s="902"/>
      <c r="N514" s="902"/>
      <c r="O514" s="902"/>
      <c r="P514" s="902"/>
      <c r="Q514" s="902"/>
      <c r="R514" s="903"/>
      <c r="S514" s="894"/>
      <c r="T514" s="895"/>
      <c r="U514" s="896"/>
    </row>
    <row r="515" spans="1:31" ht="24" customHeight="1" x14ac:dyDescent="0.15">
      <c r="B515" s="880">
        <v>4</v>
      </c>
      <c r="C515" s="883"/>
      <c r="D515" s="883"/>
      <c r="E515" s="883"/>
      <c r="F515" s="294"/>
      <c r="G515" s="886"/>
      <c r="H515" s="887"/>
      <c r="I515" s="294"/>
      <c r="J515" s="295"/>
      <c r="K515" s="298"/>
      <c r="L515" s="279" t="s">
        <v>220</v>
      </c>
      <c r="M515" s="301"/>
      <c r="N515" s="280" t="s">
        <v>225</v>
      </c>
      <c r="O515" s="298"/>
      <c r="P515" s="279" t="s">
        <v>220</v>
      </c>
      <c r="Q515" s="301"/>
      <c r="R515" s="280" t="s">
        <v>225</v>
      </c>
      <c r="S515" s="888" t="str">
        <f t="shared" ref="S515" si="89">IF(COUNT(J515:J519)=0,"",SUM(J515:J519))</f>
        <v/>
      </c>
      <c r="T515" s="889"/>
      <c r="U515" s="890"/>
    </row>
    <row r="516" spans="1:31" ht="24" customHeight="1" x14ac:dyDescent="0.15">
      <c r="B516" s="881"/>
      <c r="C516" s="884"/>
      <c r="D516" s="884"/>
      <c r="E516" s="884"/>
      <c r="F516" s="296"/>
      <c r="G516" s="897"/>
      <c r="H516" s="898"/>
      <c r="I516" s="296"/>
      <c r="J516" s="297"/>
      <c r="K516" s="299"/>
      <c r="L516" s="284" t="s">
        <v>220</v>
      </c>
      <c r="M516" s="302"/>
      <c r="N516" s="285" t="s">
        <v>225</v>
      </c>
      <c r="O516" s="299"/>
      <c r="P516" s="284" t="s">
        <v>220</v>
      </c>
      <c r="Q516" s="302"/>
      <c r="R516" s="285" t="s">
        <v>225</v>
      </c>
      <c r="S516" s="891"/>
      <c r="T516" s="892"/>
      <c r="U516" s="893"/>
    </row>
    <row r="517" spans="1:31" ht="24" customHeight="1" x14ac:dyDescent="0.15">
      <c r="B517" s="881"/>
      <c r="C517" s="884"/>
      <c r="D517" s="884"/>
      <c r="E517" s="884"/>
      <c r="F517" s="296"/>
      <c r="G517" s="897"/>
      <c r="H517" s="898"/>
      <c r="I517" s="296"/>
      <c r="J517" s="297"/>
      <c r="K517" s="299"/>
      <c r="L517" s="284" t="s">
        <v>220</v>
      </c>
      <c r="M517" s="302"/>
      <c r="N517" s="285" t="s">
        <v>225</v>
      </c>
      <c r="O517" s="299"/>
      <c r="P517" s="284" t="s">
        <v>220</v>
      </c>
      <c r="Q517" s="302"/>
      <c r="R517" s="285" t="s">
        <v>225</v>
      </c>
      <c r="S517" s="891"/>
      <c r="T517" s="892"/>
      <c r="U517" s="893"/>
    </row>
    <row r="518" spans="1:31" ht="24" customHeight="1" x14ac:dyDescent="0.15">
      <c r="B518" s="881"/>
      <c r="C518" s="884"/>
      <c r="D518" s="884"/>
      <c r="E518" s="884"/>
      <c r="F518" s="296"/>
      <c r="G518" s="897"/>
      <c r="H518" s="898"/>
      <c r="I518" s="296"/>
      <c r="J518" s="297"/>
      <c r="K518" s="299"/>
      <c r="L518" s="284" t="s">
        <v>220</v>
      </c>
      <c r="M518" s="302"/>
      <c r="N518" s="285" t="s">
        <v>225</v>
      </c>
      <c r="O518" s="299"/>
      <c r="P518" s="284" t="s">
        <v>220</v>
      </c>
      <c r="Q518" s="302"/>
      <c r="R518" s="285" t="s">
        <v>225</v>
      </c>
      <c r="S518" s="891"/>
      <c r="T518" s="892"/>
      <c r="U518" s="893"/>
    </row>
    <row r="519" spans="1:31" ht="24" customHeight="1" thickBot="1" x14ac:dyDescent="0.2">
      <c r="B519" s="882"/>
      <c r="C519" s="885"/>
      <c r="D519" s="885"/>
      <c r="E519" s="885"/>
      <c r="F519" s="286" t="s">
        <v>232</v>
      </c>
      <c r="G519" s="5"/>
      <c r="H519" s="899" t="s">
        <v>239</v>
      </c>
      <c r="I519" s="900"/>
      <c r="J519" s="300"/>
      <c r="K519" s="901"/>
      <c r="L519" s="902"/>
      <c r="M519" s="902"/>
      <c r="N519" s="902"/>
      <c r="O519" s="902"/>
      <c r="P519" s="902"/>
      <c r="Q519" s="902"/>
      <c r="R519" s="903"/>
      <c r="S519" s="894"/>
      <c r="T519" s="895"/>
      <c r="U519" s="896"/>
    </row>
    <row r="520" spans="1:31" ht="19.5" customHeight="1" thickBot="1" x14ac:dyDescent="0.2">
      <c r="B520" s="287" t="s">
        <v>112</v>
      </c>
      <c r="C520" s="172"/>
      <c r="D520" s="288"/>
      <c r="E520" s="288"/>
      <c r="F520" s="289"/>
      <c r="G520" s="288"/>
      <c r="H520" s="288"/>
      <c r="O520" s="917" t="s">
        <v>496</v>
      </c>
      <c r="P520" s="918"/>
      <c r="Q520" s="918"/>
      <c r="R520" s="918"/>
      <c r="S520" s="919" t="str">
        <f>IF(COUNT(S500:U519)=0,"",SUMIFS(S500:S519,E500:E519,"&lt;&gt;"&amp;""))</f>
        <v/>
      </c>
      <c r="T520" s="920"/>
      <c r="U520" s="921"/>
    </row>
    <row r="521" spans="1:31" ht="19.5" customHeight="1" thickBot="1" x14ac:dyDescent="0.2">
      <c r="B521" s="486" t="s">
        <v>242</v>
      </c>
      <c r="C521" s="172"/>
      <c r="D521" s="171"/>
      <c r="E521" s="290"/>
      <c r="F521" s="485"/>
      <c r="G521" s="485"/>
      <c r="H521" s="485"/>
      <c r="O521" s="922" t="s">
        <v>497</v>
      </c>
      <c r="P521" s="923"/>
      <c r="Q521" s="923"/>
      <c r="R521" s="924"/>
      <c r="S521" s="919" t="str">
        <f>IF(COUNT(S500:U519)=0,"",SUMIF(E500:E519,"元請",S500:U519))</f>
        <v/>
      </c>
      <c r="T521" s="920"/>
      <c r="U521" s="921"/>
    </row>
    <row r="522" spans="1:31" ht="19.5" customHeight="1" x14ac:dyDescent="0.15">
      <c r="B522" s="287" t="s">
        <v>240</v>
      </c>
      <c r="C522" s="172"/>
      <c r="D522" s="171"/>
      <c r="E522" s="172"/>
      <c r="F522" s="172"/>
      <c r="G522" s="485"/>
      <c r="H522" s="485"/>
    </row>
    <row r="523" spans="1:31" ht="19.5" customHeight="1" x14ac:dyDescent="0.15">
      <c r="B523" s="485"/>
      <c r="C523" s="172"/>
      <c r="D523" s="171"/>
      <c r="E523" s="290"/>
      <c r="F523" s="485"/>
      <c r="G523" s="485"/>
      <c r="H523" s="485"/>
    </row>
    <row r="524" spans="1:31" s="172" customFormat="1" ht="20.25" customHeight="1" x14ac:dyDescent="0.15">
      <c r="A524" s="171"/>
      <c r="B524" s="171"/>
      <c r="C524" s="172" t="s">
        <v>104</v>
      </c>
      <c r="G524" s="262"/>
      <c r="H524" s="262"/>
      <c r="I524" s="171"/>
      <c r="J524" s="171"/>
      <c r="K524" s="171"/>
      <c r="L524" s="171"/>
      <c r="M524" s="171"/>
      <c r="N524" s="171"/>
      <c r="O524" s="171"/>
      <c r="P524" s="171"/>
      <c r="Q524" s="171"/>
      <c r="R524" s="171"/>
      <c r="S524" s="171"/>
      <c r="T524" s="196" t="s">
        <v>241</v>
      </c>
      <c r="U524" s="263" t="str">
        <f t="shared" ref="U524" si="90">IF(COUNT(S500:U519)=0,"",U495+1)</f>
        <v/>
      </c>
      <c r="W524" s="171"/>
      <c r="X524" s="171"/>
      <c r="Y524" s="171"/>
      <c r="Z524" s="291"/>
      <c r="AA524" s="291"/>
      <c r="AB524" s="291"/>
      <c r="AC524" s="291"/>
      <c r="AD524" s="291"/>
      <c r="AE524" s="171"/>
    </row>
    <row r="525" spans="1:31" s="172" customFormat="1" ht="27.75" x14ac:dyDescent="0.15">
      <c r="A525" s="171"/>
      <c r="B525" s="904" t="s">
        <v>105</v>
      </c>
      <c r="C525" s="904"/>
      <c r="D525" s="904"/>
      <c r="E525" s="904"/>
      <c r="F525" s="904"/>
      <c r="G525" s="904"/>
      <c r="H525" s="904"/>
      <c r="I525" s="904"/>
      <c r="J525" s="905" t="s">
        <v>243</v>
      </c>
      <c r="K525" s="905"/>
      <c r="L525" s="905"/>
      <c r="M525" s="905"/>
      <c r="N525" s="905"/>
      <c r="O525" s="905"/>
      <c r="P525" s="905"/>
      <c r="Q525" s="905"/>
      <c r="R525" s="905"/>
      <c r="S525" s="905"/>
      <c r="T525" s="905"/>
      <c r="U525" s="905"/>
      <c r="W525" s="171"/>
      <c r="X525" s="171"/>
      <c r="Y525" s="171"/>
      <c r="Z525" s="291"/>
      <c r="AA525" s="291"/>
      <c r="AB525" s="291"/>
      <c r="AC525" s="291"/>
      <c r="AD525" s="291"/>
      <c r="AE525" s="171"/>
    </row>
    <row r="526" spans="1:31" ht="21.75" thickBot="1" x14ac:dyDescent="0.2">
      <c r="D526" s="265" t="s">
        <v>228</v>
      </c>
      <c r="E526" s="906"/>
      <c r="F526" s="906"/>
      <c r="G526" s="266" t="s">
        <v>229</v>
      </c>
      <c r="H526" s="267"/>
      <c r="L526" s="268" t="s">
        <v>231</v>
      </c>
      <c r="M526" s="483" t="str">
        <f>$M$4</f>
        <v/>
      </c>
      <c r="N526" s="269" t="s">
        <v>220</v>
      </c>
      <c r="O526" s="483" t="str">
        <f>$O$4</f>
        <v/>
      </c>
      <c r="P526" s="269" t="s">
        <v>225</v>
      </c>
      <c r="Q526" s="269" t="s">
        <v>205</v>
      </c>
      <c r="R526" s="483" t="str">
        <f>$R$4</f>
        <v/>
      </c>
      <c r="S526" s="269" t="s">
        <v>220</v>
      </c>
      <c r="T526" s="483" t="str">
        <f>$T$4</f>
        <v/>
      </c>
      <c r="U526" s="269" t="s">
        <v>230</v>
      </c>
    </row>
    <row r="527" spans="1:31" ht="18" customHeight="1" x14ac:dyDescent="0.15">
      <c r="B527" s="880" t="s">
        <v>227</v>
      </c>
      <c r="C527" s="907" t="s">
        <v>224</v>
      </c>
      <c r="D527" s="474" t="s">
        <v>237</v>
      </c>
      <c r="E527" s="474" t="s">
        <v>222</v>
      </c>
      <c r="F527" s="909" t="s">
        <v>106</v>
      </c>
      <c r="G527" s="840" t="s">
        <v>107</v>
      </c>
      <c r="H527" s="841"/>
      <c r="I527" s="472" t="s">
        <v>108</v>
      </c>
      <c r="J527" s="472" t="s">
        <v>235</v>
      </c>
      <c r="K527" s="840" t="s">
        <v>109</v>
      </c>
      <c r="L527" s="913"/>
      <c r="M527" s="913"/>
      <c r="N527" s="841"/>
      <c r="O527" s="840" t="s">
        <v>226</v>
      </c>
      <c r="P527" s="913"/>
      <c r="Q527" s="913"/>
      <c r="R527" s="841"/>
      <c r="S527" s="840" t="s">
        <v>233</v>
      </c>
      <c r="T527" s="913"/>
      <c r="U527" s="914"/>
    </row>
    <row r="528" spans="1:31" ht="18" customHeight="1" thickBot="1" x14ac:dyDescent="0.2">
      <c r="B528" s="882"/>
      <c r="C528" s="908"/>
      <c r="D528" s="475" t="s">
        <v>221</v>
      </c>
      <c r="E528" s="475" t="s">
        <v>223</v>
      </c>
      <c r="F528" s="910"/>
      <c r="G528" s="911"/>
      <c r="H528" s="912"/>
      <c r="I528" s="473" t="s">
        <v>110</v>
      </c>
      <c r="J528" s="473" t="s">
        <v>236</v>
      </c>
      <c r="K528" s="911"/>
      <c r="L528" s="915"/>
      <c r="M528" s="915"/>
      <c r="N528" s="912"/>
      <c r="O528" s="911"/>
      <c r="P528" s="915"/>
      <c r="Q528" s="915"/>
      <c r="R528" s="912"/>
      <c r="S528" s="911" t="s">
        <v>234</v>
      </c>
      <c r="T528" s="915"/>
      <c r="U528" s="916"/>
    </row>
    <row r="529" spans="2:21" ht="24" customHeight="1" x14ac:dyDescent="0.15">
      <c r="B529" s="880">
        <v>1</v>
      </c>
      <c r="C529" s="883"/>
      <c r="D529" s="883"/>
      <c r="E529" s="883"/>
      <c r="F529" s="294"/>
      <c r="G529" s="886"/>
      <c r="H529" s="887"/>
      <c r="I529" s="294"/>
      <c r="J529" s="295"/>
      <c r="K529" s="298"/>
      <c r="L529" s="279" t="s">
        <v>220</v>
      </c>
      <c r="M529" s="301"/>
      <c r="N529" s="280" t="s">
        <v>225</v>
      </c>
      <c r="O529" s="298"/>
      <c r="P529" s="279" t="s">
        <v>220</v>
      </c>
      <c r="Q529" s="301"/>
      <c r="R529" s="280" t="s">
        <v>225</v>
      </c>
      <c r="S529" s="888" t="str">
        <f t="shared" ref="S529" si="91">IF(COUNT(J529:J533)=0,"",SUM(J529:J533))</f>
        <v/>
      </c>
      <c r="T529" s="889"/>
      <c r="U529" s="890"/>
    </row>
    <row r="530" spans="2:21" ht="24" customHeight="1" x14ac:dyDescent="0.15">
      <c r="B530" s="881"/>
      <c r="C530" s="884"/>
      <c r="D530" s="884"/>
      <c r="E530" s="884"/>
      <c r="F530" s="296"/>
      <c r="G530" s="897"/>
      <c r="H530" s="898"/>
      <c r="I530" s="296"/>
      <c r="J530" s="297"/>
      <c r="K530" s="299"/>
      <c r="L530" s="284" t="s">
        <v>220</v>
      </c>
      <c r="M530" s="302"/>
      <c r="N530" s="285" t="s">
        <v>225</v>
      </c>
      <c r="O530" s="299"/>
      <c r="P530" s="284" t="s">
        <v>220</v>
      </c>
      <c r="Q530" s="302"/>
      <c r="R530" s="285" t="s">
        <v>225</v>
      </c>
      <c r="S530" s="891"/>
      <c r="T530" s="892"/>
      <c r="U530" s="893"/>
    </row>
    <row r="531" spans="2:21" ht="23.25" customHeight="1" x14ac:dyDescent="0.15">
      <c r="B531" s="881"/>
      <c r="C531" s="884"/>
      <c r="D531" s="884"/>
      <c r="E531" s="884"/>
      <c r="F531" s="296"/>
      <c r="G531" s="897"/>
      <c r="H531" s="898"/>
      <c r="I531" s="296"/>
      <c r="J531" s="297"/>
      <c r="K531" s="299"/>
      <c r="L531" s="284" t="s">
        <v>220</v>
      </c>
      <c r="M531" s="302"/>
      <c r="N531" s="285" t="s">
        <v>225</v>
      </c>
      <c r="O531" s="299"/>
      <c r="P531" s="284" t="s">
        <v>220</v>
      </c>
      <c r="Q531" s="302"/>
      <c r="R531" s="285" t="s">
        <v>225</v>
      </c>
      <c r="S531" s="891"/>
      <c r="T531" s="892"/>
      <c r="U531" s="893"/>
    </row>
    <row r="532" spans="2:21" ht="24" customHeight="1" x14ac:dyDescent="0.15">
      <c r="B532" s="881"/>
      <c r="C532" s="884"/>
      <c r="D532" s="884"/>
      <c r="E532" s="884"/>
      <c r="F532" s="296"/>
      <c r="G532" s="897"/>
      <c r="H532" s="898"/>
      <c r="I532" s="296"/>
      <c r="J532" s="297"/>
      <c r="K532" s="299"/>
      <c r="L532" s="284" t="s">
        <v>220</v>
      </c>
      <c r="M532" s="302"/>
      <c r="N532" s="285" t="s">
        <v>225</v>
      </c>
      <c r="O532" s="299"/>
      <c r="P532" s="284" t="s">
        <v>220</v>
      </c>
      <c r="Q532" s="302"/>
      <c r="R532" s="285" t="s">
        <v>225</v>
      </c>
      <c r="S532" s="891"/>
      <c r="T532" s="892"/>
      <c r="U532" s="893"/>
    </row>
    <row r="533" spans="2:21" ht="24" customHeight="1" thickBot="1" x14ac:dyDescent="0.2">
      <c r="B533" s="882"/>
      <c r="C533" s="885"/>
      <c r="D533" s="885"/>
      <c r="E533" s="885"/>
      <c r="F533" s="286" t="s">
        <v>232</v>
      </c>
      <c r="G533" s="5"/>
      <c r="H533" s="899" t="s">
        <v>239</v>
      </c>
      <c r="I533" s="900"/>
      <c r="J533" s="300"/>
      <c r="K533" s="901"/>
      <c r="L533" s="902"/>
      <c r="M533" s="902"/>
      <c r="N533" s="902"/>
      <c r="O533" s="902"/>
      <c r="P533" s="902"/>
      <c r="Q533" s="902"/>
      <c r="R533" s="903"/>
      <c r="S533" s="894"/>
      <c r="T533" s="895"/>
      <c r="U533" s="896"/>
    </row>
    <row r="534" spans="2:21" ht="24" customHeight="1" x14ac:dyDescent="0.15">
      <c r="B534" s="880">
        <v>2</v>
      </c>
      <c r="C534" s="883"/>
      <c r="D534" s="883"/>
      <c r="E534" s="883"/>
      <c r="F534" s="294"/>
      <c r="G534" s="886"/>
      <c r="H534" s="887"/>
      <c r="I534" s="294"/>
      <c r="J534" s="295"/>
      <c r="K534" s="298"/>
      <c r="L534" s="279" t="s">
        <v>220</v>
      </c>
      <c r="M534" s="301"/>
      <c r="N534" s="280" t="s">
        <v>225</v>
      </c>
      <c r="O534" s="298"/>
      <c r="P534" s="279" t="s">
        <v>220</v>
      </c>
      <c r="Q534" s="301"/>
      <c r="R534" s="280" t="s">
        <v>225</v>
      </c>
      <c r="S534" s="888" t="str">
        <f t="shared" ref="S534" si="92">IF(COUNT(J534:J538)=0,"",SUM(J534:J538))</f>
        <v/>
      </c>
      <c r="T534" s="889"/>
      <c r="U534" s="890"/>
    </row>
    <row r="535" spans="2:21" ht="24" customHeight="1" x14ac:dyDescent="0.15">
      <c r="B535" s="881"/>
      <c r="C535" s="884"/>
      <c r="D535" s="884"/>
      <c r="E535" s="884"/>
      <c r="F535" s="296"/>
      <c r="G535" s="897"/>
      <c r="H535" s="898"/>
      <c r="I535" s="296"/>
      <c r="J535" s="297"/>
      <c r="K535" s="299"/>
      <c r="L535" s="284" t="s">
        <v>220</v>
      </c>
      <c r="M535" s="302"/>
      <c r="N535" s="285" t="s">
        <v>225</v>
      </c>
      <c r="O535" s="299"/>
      <c r="P535" s="284" t="s">
        <v>220</v>
      </c>
      <c r="Q535" s="302"/>
      <c r="R535" s="285" t="s">
        <v>225</v>
      </c>
      <c r="S535" s="891"/>
      <c r="T535" s="892"/>
      <c r="U535" s="893"/>
    </row>
    <row r="536" spans="2:21" ht="24" customHeight="1" x14ac:dyDescent="0.15">
      <c r="B536" s="881"/>
      <c r="C536" s="884"/>
      <c r="D536" s="884"/>
      <c r="E536" s="884"/>
      <c r="F536" s="296"/>
      <c r="G536" s="897"/>
      <c r="H536" s="898"/>
      <c r="I536" s="296"/>
      <c r="J536" s="297"/>
      <c r="K536" s="299"/>
      <c r="L536" s="284" t="s">
        <v>220</v>
      </c>
      <c r="M536" s="302"/>
      <c r="N536" s="285" t="s">
        <v>225</v>
      </c>
      <c r="O536" s="299"/>
      <c r="P536" s="284" t="s">
        <v>220</v>
      </c>
      <c r="Q536" s="302"/>
      <c r="R536" s="285" t="s">
        <v>225</v>
      </c>
      <c r="S536" s="891"/>
      <c r="T536" s="892"/>
      <c r="U536" s="893"/>
    </row>
    <row r="537" spans="2:21" ht="24" customHeight="1" x14ac:dyDescent="0.15">
      <c r="B537" s="881"/>
      <c r="C537" s="884"/>
      <c r="D537" s="884"/>
      <c r="E537" s="884"/>
      <c r="F537" s="296"/>
      <c r="G537" s="897"/>
      <c r="H537" s="898"/>
      <c r="I537" s="296"/>
      <c r="J537" s="297"/>
      <c r="K537" s="299"/>
      <c r="L537" s="284" t="s">
        <v>220</v>
      </c>
      <c r="M537" s="302"/>
      <c r="N537" s="285" t="s">
        <v>225</v>
      </c>
      <c r="O537" s="299"/>
      <c r="P537" s="284" t="s">
        <v>220</v>
      </c>
      <c r="Q537" s="302"/>
      <c r="R537" s="285" t="s">
        <v>225</v>
      </c>
      <c r="S537" s="891"/>
      <c r="T537" s="892"/>
      <c r="U537" s="893"/>
    </row>
    <row r="538" spans="2:21" ht="24" customHeight="1" thickBot="1" x14ac:dyDescent="0.2">
      <c r="B538" s="882"/>
      <c r="C538" s="885"/>
      <c r="D538" s="885"/>
      <c r="E538" s="885"/>
      <c r="F538" s="286" t="s">
        <v>232</v>
      </c>
      <c r="G538" s="5"/>
      <c r="H538" s="899" t="s">
        <v>239</v>
      </c>
      <c r="I538" s="900"/>
      <c r="J538" s="300"/>
      <c r="K538" s="901"/>
      <c r="L538" s="902"/>
      <c r="M538" s="902"/>
      <c r="N538" s="902"/>
      <c r="O538" s="902"/>
      <c r="P538" s="902"/>
      <c r="Q538" s="902"/>
      <c r="R538" s="903"/>
      <c r="S538" s="894"/>
      <c r="T538" s="895"/>
      <c r="U538" s="896"/>
    </row>
    <row r="539" spans="2:21" ht="24" customHeight="1" x14ac:dyDescent="0.15">
      <c r="B539" s="880">
        <v>3</v>
      </c>
      <c r="C539" s="883"/>
      <c r="D539" s="883"/>
      <c r="E539" s="883"/>
      <c r="F539" s="294"/>
      <c r="G539" s="886"/>
      <c r="H539" s="887"/>
      <c r="I539" s="294"/>
      <c r="J539" s="295"/>
      <c r="K539" s="298"/>
      <c r="L539" s="279" t="s">
        <v>220</v>
      </c>
      <c r="M539" s="301"/>
      <c r="N539" s="280" t="s">
        <v>225</v>
      </c>
      <c r="O539" s="298"/>
      <c r="P539" s="279" t="s">
        <v>220</v>
      </c>
      <c r="Q539" s="301"/>
      <c r="R539" s="280" t="s">
        <v>225</v>
      </c>
      <c r="S539" s="888" t="str">
        <f t="shared" ref="S539" si="93">IF(COUNT(J539:J543)=0,"",SUM(J539:J543))</f>
        <v/>
      </c>
      <c r="T539" s="889"/>
      <c r="U539" s="890"/>
    </row>
    <row r="540" spans="2:21" ht="24" customHeight="1" x14ac:dyDescent="0.15">
      <c r="B540" s="881"/>
      <c r="C540" s="884"/>
      <c r="D540" s="884"/>
      <c r="E540" s="884"/>
      <c r="F540" s="296"/>
      <c r="G540" s="897"/>
      <c r="H540" s="898"/>
      <c r="I540" s="296"/>
      <c r="J540" s="297"/>
      <c r="K540" s="299"/>
      <c r="L540" s="284" t="s">
        <v>220</v>
      </c>
      <c r="M540" s="302"/>
      <c r="N540" s="285" t="s">
        <v>225</v>
      </c>
      <c r="O540" s="299"/>
      <c r="P540" s="284" t="s">
        <v>220</v>
      </c>
      <c r="Q540" s="302"/>
      <c r="R540" s="285" t="s">
        <v>225</v>
      </c>
      <c r="S540" s="891"/>
      <c r="T540" s="892"/>
      <c r="U540" s="893"/>
    </row>
    <row r="541" spans="2:21" ht="24" customHeight="1" x14ac:dyDescent="0.15">
      <c r="B541" s="881"/>
      <c r="C541" s="884"/>
      <c r="D541" s="884"/>
      <c r="E541" s="884"/>
      <c r="F541" s="296"/>
      <c r="G541" s="897"/>
      <c r="H541" s="898"/>
      <c r="I541" s="296"/>
      <c r="J541" s="297"/>
      <c r="K541" s="299"/>
      <c r="L541" s="284" t="s">
        <v>220</v>
      </c>
      <c r="M541" s="302"/>
      <c r="N541" s="285" t="s">
        <v>225</v>
      </c>
      <c r="O541" s="299"/>
      <c r="P541" s="284" t="s">
        <v>220</v>
      </c>
      <c r="Q541" s="302"/>
      <c r="R541" s="285" t="s">
        <v>225</v>
      </c>
      <c r="S541" s="891"/>
      <c r="T541" s="892"/>
      <c r="U541" s="893"/>
    </row>
    <row r="542" spans="2:21" ht="24" customHeight="1" x14ac:dyDescent="0.15">
      <c r="B542" s="881"/>
      <c r="C542" s="884"/>
      <c r="D542" s="884"/>
      <c r="E542" s="884"/>
      <c r="F542" s="296"/>
      <c r="G542" s="897"/>
      <c r="H542" s="898"/>
      <c r="I542" s="296"/>
      <c r="J542" s="297"/>
      <c r="K542" s="299"/>
      <c r="L542" s="284" t="s">
        <v>220</v>
      </c>
      <c r="M542" s="302"/>
      <c r="N542" s="285" t="s">
        <v>225</v>
      </c>
      <c r="O542" s="299"/>
      <c r="P542" s="284" t="s">
        <v>220</v>
      </c>
      <c r="Q542" s="302"/>
      <c r="R542" s="285" t="s">
        <v>225</v>
      </c>
      <c r="S542" s="891"/>
      <c r="T542" s="892"/>
      <c r="U542" s="893"/>
    </row>
    <row r="543" spans="2:21" ht="24" customHeight="1" thickBot="1" x14ac:dyDescent="0.2">
      <c r="B543" s="882"/>
      <c r="C543" s="885"/>
      <c r="D543" s="885"/>
      <c r="E543" s="885"/>
      <c r="F543" s="286" t="s">
        <v>232</v>
      </c>
      <c r="G543" s="5"/>
      <c r="H543" s="899" t="s">
        <v>239</v>
      </c>
      <c r="I543" s="900"/>
      <c r="J543" s="300"/>
      <c r="K543" s="901"/>
      <c r="L543" s="902"/>
      <c r="M543" s="902"/>
      <c r="N543" s="902"/>
      <c r="O543" s="902"/>
      <c r="P543" s="902"/>
      <c r="Q543" s="902"/>
      <c r="R543" s="903"/>
      <c r="S543" s="894"/>
      <c r="T543" s="895"/>
      <c r="U543" s="896"/>
    </row>
    <row r="544" spans="2:21" ht="24" customHeight="1" x14ac:dyDescent="0.15">
      <c r="B544" s="880">
        <v>4</v>
      </c>
      <c r="C544" s="883"/>
      <c r="D544" s="883"/>
      <c r="E544" s="883"/>
      <c r="F544" s="294"/>
      <c r="G544" s="886"/>
      <c r="H544" s="887"/>
      <c r="I544" s="294"/>
      <c r="J544" s="295"/>
      <c r="K544" s="298"/>
      <c r="L544" s="279" t="s">
        <v>220</v>
      </c>
      <c r="M544" s="301"/>
      <c r="N544" s="280" t="s">
        <v>225</v>
      </c>
      <c r="O544" s="298"/>
      <c r="P544" s="279" t="s">
        <v>220</v>
      </c>
      <c r="Q544" s="301"/>
      <c r="R544" s="280" t="s">
        <v>225</v>
      </c>
      <c r="S544" s="888" t="str">
        <f t="shared" ref="S544" si="94">IF(COUNT(J544:J548)=0,"",SUM(J544:J548))</f>
        <v/>
      </c>
      <c r="T544" s="889"/>
      <c r="U544" s="890"/>
    </row>
    <row r="545" spans="1:31" ht="24" customHeight="1" x14ac:dyDescent="0.15">
      <c r="B545" s="881"/>
      <c r="C545" s="884"/>
      <c r="D545" s="884"/>
      <c r="E545" s="884"/>
      <c r="F545" s="296"/>
      <c r="G545" s="897"/>
      <c r="H545" s="898"/>
      <c r="I545" s="296"/>
      <c r="J545" s="297"/>
      <c r="K545" s="299"/>
      <c r="L545" s="284" t="s">
        <v>220</v>
      </c>
      <c r="M545" s="302"/>
      <c r="N545" s="285" t="s">
        <v>225</v>
      </c>
      <c r="O545" s="299"/>
      <c r="P545" s="284" t="s">
        <v>220</v>
      </c>
      <c r="Q545" s="302"/>
      <c r="R545" s="285" t="s">
        <v>225</v>
      </c>
      <c r="S545" s="891"/>
      <c r="T545" s="892"/>
      <c r="U545" s="893"/>
    </row>
    <row r="546" spans="1:31" ht="24" customHeight="1" x14ac:dyDescent="0.15">
      <c r="B546" s="881"/>
      <c r="C546" s="884"/>
      <c r="D546" s="884"/>
      <c r="E546" s="884"/>
      <c r="F546" s="296"/>
      <c r="G546" s="897"/>
      <c r="H546" s="898"/>
      <c r="I546" s="296"/>
      <c r="J546" s="297"/>
      <c r="K546" s="299"/>
      <c r="L546" s="284" t="s">
        <v>220</v>
      </c>
      <c r="M546" s="302"/>
      <c r="N546" s="285" t="s">
        <v>225</v>
      </c>
      <c r="O546" s="299"/>
      <c r="P546" s="284" t="s">
        <v>220</v>
      </c>
      <c r="Q546" s="302"/>
      <c r="R546" s="285" t="s">
        <v>225</v>
      </c>
      <c r="S546" s="891"/>
      <c r="T546" s="892"/>
      <c r="U546" s="893"/>
    </row>
    <row r="547" spans="1:31" ht="24" customHeight="1" x14ac:dyDescent="0.15">
      <c r="B547" s="881"/>
      <c r="C547" s="884"/>
      <c r="D547" s="884"/>
      <c r="E547" s="884"/>
      <c r="F547" s="296"/>
      <c r="G547" s="897"/>
      <c r="H547" s="898"/>
      <c r="I547" s="296"/>
      <c r="J547" s="297"/>
      <c r="K547" s="299"/>
      <c r="L547" s="284" t="s">
        <v>220</v>
      </c>
      <c r="M547" s="302"/>
      <c r="N547" s="285" t="s">
        <v>225</v>
      </c>
      <c r="O547" s="299"/>
      <c r="P547" s="284" t="s">
        <v>220</v>
      </c>
      <c r="Q547" s="302"/>
      <c r="R547" s="285" t="s">
        <v>225</v>
      </c>
      <c r="S547" s="891"/>
      <c r="T547" s="892"/>
      <c r="U547" s="893"/>
    </row>
    <row r="548" spans="1:31" ht="24" customHeight="1" thickBot="1" x14ac:dyDescent="0.2">
      <c r="B548" s="882"/>
      <c r="C548" s="885"/>
      <c r="D548" s="885"/>
      <c r="E548" s="885"/>
      <c r="F548" s="286" t="s">
        <v>232</v>
      </c>
      <c r="G548" s="5"/>
      <c r="H548" s="899" t="s">
        <v>239</v>
      </c>
      <c r="I548" s="900"/>
      <c r="J548" s="300"/>
      <c r="K548" s="901"/>
      <c r="L548" s="902"/>
      <c r="M548" s="902"/>
      <c r="N548" s="902"/>
      <c r="O548" s="902"/>
      <c r="P548" s="902"/>
      <c r="Q548" s="902"/>
      <c r="R548" s="903"/>
      <c r="S548" s="894"/>
      <c r="T548" s="895"/>
      <c r="U548" s="896"/>
    </row>
    <row r="549" spans="1:31" ht="19.5" customHeight="1" thickBot="1" x14ac:dyDescent="0.2">
      <c r="B549" s="287" t="s">
        <v>112</v>
      </c>
      <c r="C549" s="172"/>
      <c r="D549" s="288"/>
      <c r="E549" s="288"/>
      <c r="F549" s="289"/>
      <c r="G549" s="288"/>
      <c r="H549" s="288"/>
      <c r="O549" s="917" t="s">
        <v>496</v>
      </c>
      <c r="P549" s="918"/>
      <c r="Q549" s="918"/>
      <c r="R549" s="918"/>
      <c r="S549" s="919" t="str">
        <f>IF(COUNT(S529:U548)=0,"",SUMIFS(S529:S548,E529:E548,"&lt;&gt;"&amp;""))</f>
        <v/>
      </c>
      <c r="T549" s="920"/>
      <c r="U549" s="921"/>
    </row>
    <row r="550" spans="1:31" ht="19.5" customHeight="1" thickBot="1" x14ac:dyDescent="0.2">
      <c r="B550" s="486" t="s">
        <v>242</v>
      </c>
      <c r="C550" s="172"/>
      <c r="D550" s="171"/>
      <c r="E550" s="290"/>
      <c r="F550" s="485"/>
      <c r="G550" s="485"/>
      <c r="H550" s="485"/>
      <c r="O550" s="922" t="s">
        <v>497</v>
      </c>
      <c r="P550" s="923"/>
      <c r="Q550" s="923"/>
      <c r="R550" s="924"/>
      <c r="S550" s="919" t="str">
        <f>IF(COUNT(S529:U548)=0,"",SUMIF(E529:E548,"元請",S529:U548))</f>
        <v/>
      </c>
      <c r="T550" s="920"/>
      <c r="U550" s="921"/>
    </row>
    <row r="551" spans="1:31" ht="19.5" customHeight="1" x14ac:dyDescent="0.15">
      <c r="B551" s="287" t="s">
        <v>240</v>
      </c>
      <c r="C551" s="172"/>
      <c r="D551" s="171"/>
      <c r="E551" s="172"/>
      <c r="F551" s="172"/>
      <c r="G551" s="485"/>
      <c r="H551" s="485"/>
    </row>
    <row r="552" spans="1:31" ht="19.5" customHeight="1" x14ac:dyDescent="0.15">
      <c r="B552" s="485"/>
      <c r="C552" s="172"/>
      <c r="D552" s="171"/>
      <c r="E552" s="290"/>
      <c r="F552" s="485"/>
      <c r="G552" s="485"/>
      <c r="H552" s="485"/>
    </row>
    <row r="553" spans="1:31" s="172" customFormat="1" ht="20.25" customHeight="1" x14ac:dyDescent="0.15">
      <c r="A553" s="171"/>
      <c r="B553" s="171"/>
      <c r="C553" s="172" t="s">
        <v>104</v>
      </c>
      <c r="G553" s="262"/>
      <c r="H553" s="262"/>
      <c r="I553" s="171"/>
      <c r="J553" s="171"/>
      <c r="K553" s="171"/>
      <c r="L553" s="171"/>
      <c r="M553" s="171"/>
      <c r="N553" s="171"/>
      <c r="O553" s="171"/>
      <c r="P553" s="171"/>
      <c r="Q553" s="171"/>
      <c r="R553" s="171"/>
      <c r="S553" s="171"/>
      <c r="T553" s="196" t="s">
        <v>241</v>
      </c>
      <c r="U553" s="263" t="str">
        <f t="shared" ref="U553" si="95">IF(COUNT(S529:U548)=0,"",U524+1)</f>
        <v/>
      </c>
      <c r="W553" s="171"/>
      <c r="X553" s="171"/>
      <c r="Y553" s="171"/>
      <c r="Z553" s="291"/>
      <c r="AA553" s="291"/>
      <c r="AB553" s="291"/>
      <c r="AC553" s="291"/>
      <c r="AD553" s="291"/>
      <c r="AE553" s="171"/>
    </row>
    <row r="554" spans="1:31" s="172" customFormat="1" ht="27.75" x14ac:dyDescent="0.15">
      <c r="A554" s="171"/>
      <c r="B554" s="904" t="s">
        <v>105</v>
      </c>
      <c r="C554" s="904"/>
      <c r="D554" s="904"/>
      <c r="E554" s="904"/>
      <c r="F554" s="904"/>
      <c r="G554" s="904"/>
      <c r="H554" s="904"/>
      <c r="I554" s="904"/>
      <c r="J554" s="905" t="s">
        <v>243</v>
      </c>
      <c r="K554" s="905"/>
      <c r="L554" s="905"/>
      <c r="M554" s="905"/>
      <c r="N554" s="905"/>
      <c r="O554" s="905"/>
      <c r="P554" s="905"/>
      <c r="Q554" s="905"/>
      <c r="R554" s="905"/>
      <c r="S554" s="905"/>
      <c r="T554" s="905"/>
      <c r="U554" s="905"/>
      <c r="W554" s="171"/>
      <c r="X554" s="171"/>
      <c r="Y554" s="171"/>
      <c r="Z554" s="291"/>
      <c r="AA554" s="291"/>
      <c r="AB554" s="291"/>
      <c r="AC554" s="291"/>
      <c r="AD554" s="291"/>
      <c r="AE554" s="171"/>
    </row>
    <row r="555" spans="1:31" ht="21.75" thickBot="1" x14ac:dyDescent="0.2">
      <c r="D555" s="265" t="s">
        <v>228</v>
      </c>
      <c r="E555" s="906"/>
      <c r="F555" s="906"/>
      <c r="G555" s="266" t="s">
        <v>229</v>
      </c>
      <c r="H555" s="267"/>
      <c r="L555" s="268" t="s">
        <v>231</v>
      </c>
      <c r="M555" s="483" t="str">
        <f>$M$4</f>
        <v/>
      </c>
      <c r="N555" s="269" t="s">
        <v>220</v>
      </c>
      <c r="O555" s="483" t="str">
        <f>$O$4</f>
        <v/>
      </c>
      <c r="P555" s="269" t="s">
        <v>225</v>
      </c>
      <c r="Q555" s="269" t="s">
        <v>205</v>
      </c>
      <c r="R555" s="483" t="str">
        <f>$R$4</f>
        <v/>
      </c>
      <c r="S555" s="269" t="s">
        <v>220</v>
      </c>
      <c r="T555" s="483" t="str">
        <f>$T$4</f>
        <v/>
      </c>
      <c r="U555" s="269" t="s">
        <v>230</v>
      </c>
    </row>
    <row r="556" spans="1:31" ht="18" customHeight="1" x14ac:dyDescent="0.15">
      <c r="B556" s="880" t="s">
        <v>227</v>
      </c>
      <c r="C556" s="907" t="s">
        <v>224</v>
      </c>
      <c r="D556" s="478" t="s">
        <v>237</v>
      </c>
      <c r="E556" s="478" t="s">
        <v>222</v>
      </c>
      <c r="F556" s="909" t="s">
        <v>106</v>
      </c>
      <c r="G556" s="840" t="s">
        <v>107</v>
      </c>
      <c r="H556" s="841"/>
      <c r="I556" s="480" t="s">
        <v>108</v>
      </c>
      <c r="J556" s="480" t="s">
        <v>235</v>
      </c>
      <c r="K556" s="840" t="s">
        <v>109</v>
      </c>
      <c r="L556" s="913"/>
      <c r="M556" s="913"/>
      <c r="N556" s="841"/>
      <c r="O556" s="840" t="s">
        <v>226</v>
      </c>
      <c r="P556" s="913"/>
      <c r="Q556" s="913"/>
      <c r="R556" s="841"/>
      <c r="S556" s="840" t="s">
        <v>233</v>
      </c>
      <c r="T556" s="913"/>
      <c r="U556" s="914"/>
    </row>
    <row r="557" spans="1:31" ht="18" customHeight="1" thickBot="1" x14ac:dyDescent="0.2">
      <c r="B557" s="882"/>
      <c r="C557" s="908"/>
      <c r="D557" s="479" t="s">
        <v>221</v>
      </c>
      <c r="E557" s="479" t="s">
        <v>223</v>
      </c>
      <c r="F557" s="910"/>
      <c r="G557" s="911"/>
      <c r="H557" s="912"/>
      <c r="I557" s="481" t="s">
        <v>110</v>
      </c>
      <c r="J557" s="481" t="s">
        <v>236</v>
      </c>
      <c r="K557" s="911"/>
      <c r="L557" s="915"/>
      <c r="M557" s="915"/>
      <c r="N557" s="912"/>
      <c r="O557" s="911"/>
      <c r="P557" s="915"/>
      <c r="Q557" s="915"/>
      <c r="R557" s="912"/>
      <c r="S557" s="911" t="s">
        <v>234</v>
      </c>
      <c r="T557" s="915"/>
      <c r="U557" s="916"/>
    </row>
    <row r="558" spans="1:31" ht="24" customHeight="1" x14ac:dyDescent="0.15">
      <c r="B558" s="880">
        <v>1</v>
      </c>
      <c r="C558" s="883"/>
      <c r="D558" s="883"/>
      <c r="E558" s="883"/>
      <c r="F558" s="294"/>
      <c r="G558" s="886"/>
      <c r="H558" s="887"/>
      <c r="I558" s="294"/>
      <c r="J558" s="295"/>
      <c r="K558" s="298"/>
      <c r="L558" s="279" t="s">
        <v>220</v>
      </c>
      <c r="M558" s="301"/>
      <c r="N558" s="280" t="s">
        <v>225</v>
      </c>
      <c r="O558" s="298"/>
      <c r="P558" s="279" t="s">
        <v>220</v>
      </c>
      <c r="Q558" s="301"/>
      <c r="R558" s="280" t="s">
        <v>225</v>
      </c>
      <c r="S558" s="888" t="str">
        <f t="shared" ref="S558" si="96">IF(COUNT(J558:J562)=0,"",SUM(J558:J562))</f>
        <v/>
      </c>
      <c r="T558" s="889"/>
      <c r="U558" s="890"/>
    </row>
    <row r="559" spans="1:31" ht="24" customHeight="1" x14ac:dyDescent="0.15">
      <c r="B559" s="881"/>
      <c r="C559" s="884"/>
      <c r="D559" s="884"/>
      <c r="E559" s="884"/>
      <c r="F559" s="296"/>
      <c r="G559" s="897"/>
      <c r="H559" s="898"/>
      <c r="I559" s="296"/>
      <c r="J559" s="297"/>
      <c r="K559" s="299"/>
      <c r="L559" s="284" t="s">
        <v>220</v>
      </c>
      <c r="M559" s="302"/>
      <c r="N559" s="285" t="s">
        <v>225</v>
      </c>
      <c r="O559" s="299"/>
      <c r="P559" s="284" t="s">
        <v>220</v>
      </c>
      <c r="Q559" s="302"/>
      <c r="R559" s="285" t="s">
        <v>225</v>
      </c>
      <c r="S559" s="891"/>
      <c r="T559" s="892"/>
      <c r="U559" s="893"/>
    </row>
    <row r="560" spans="1:31" ht="23.25" customHeight="1" x14ac:dyDescent="0.15">
      <c r="B560" s="881"/>
      <c r="C560" s="884"/>
      <c r="D560" s="884"/>
      <c r="E560" s="884"/>
      <c r="F560" s="296"/>
      <c r="G560" s="897"/>
      <c r="H560" s="898"/>
      <c r="I560" s="296"/>
      <c r="J560" s="297"/>
      <c r="K560" s="299"/>
      <c r="L560" s="284" t="s">
        <v>220</v>
      </c>
      <c r="M560" s="302"/>
      <c r="N560" s="285" t="s">
        <v>225</v>
      </c>
      <c r="O560" s="299"/>
      <c r="P560" s="284" t="s">
        <v>220</v>
      </c>
      <c r="Q560" s="302"/>
      <c r="R560" s="285" t="s">
        <v>225</v>
      </c>
      <c r="S560" s="891"/>
      <c r="T560" s="892"/>
      <c r="U560" s="893"/>
    </row>
    <row r="561" spans="2:21" ht="24" customHeight="1" x14ac:dyDescent="0.15">
      <c r="B561" s="881"/>
      <c r="C561" s="884"/>
      <c r="D561" s="884"/>
      <c r="E561" s="884"/>
      <c r="F561" s="296"/>
      <c r="G561" s="897"/>
      <c r="H561" s="898"/>
      <c r="I561" s="296"/>
      <c r="J561" s="297"/>
      <c r="K561" s="299"/>
      <c r="L561" s="284" t="s">
        <v>220</v>
      </c>
      <c r="M561" s="302"/>
      <c r="N561" s="285" t="s">
        <v>225</v>
      </c>
      <c r="O561" s="299"/>
      <c r="P561" s="284" t="s">
        <v>220</v>
      </c>
      <c r="Q561" s="302"/>
      <c r="R561" s="285" t="s">
        <v>225</v>
      </c>
      <c r="S561" s="891"/>
      <c r="T561" s="892"/>
      <c r="U561" s="893"/>
    </row>
    <row r="562" spans="2:21" ht="24" customHeight="1" thickBot="1" x14ac:dyDescent="0.2">
      <c r="B562" s="882"/>
      <c r="C562" s="885"/>
      <c r="D562" s="885"/>
      <c r="E562" s="885"/>
      <c r="F562" s="286" t="s">
        <v>232</v>
      </c>
      <c r="G562" s="5"/>
      <c r="H562" s="899" t="s">
        <v>239</v>
      </c>
      <c r="I562" s="900"/>
      <c r="J562" s="300"/>
      <c r="K562" s="901"/>
      <c r="L562" s="902"/>
      <c r="M562" s="902"/>
      <c r="N562" s="902"/>
      <c r="O562" s="902"/>
      <c r="P562" s="902"/>
      <c r="Q562" s="902"/>
      <c r="R562" s="903"/>
      <c r="S562" s="894"/>
      <c r="T562" s="895"/>
      <c r="U562" s="896"/>
    </row>
    <row r="563" spans="2:21" ht="24" customHeight="1" x14ac:dyDescent="0.15">
      <c r="B563" s="880">
        <v>2</v>
      </c>
      <c r="C563" s="883"/>
      <c r="D563" s="883"/>
      <c r="E563" s="883"/>
      <c r="F563" s="294"/>
      <c r="G563" s="886"/>
      <c r="H563" s="887"/>
      <c r="I563" s="294"/>
      <c r="J563" s="295"/>
      <c r="K563" s="298"/>
      <c r="L563" s="279" t="s">
        <v>220</v>
      </c>
      <c r="M563" s="301"/>
      <c r="N563" s="280" t="s">
        <v>225</v>
      </c>
      <c r="O563" s="298"/>
      <c r="P563" s="279" t="s">
        <v>220</v>
      </c>
      <c r="Q563" s="301"/>
      <c r="R563" s="280" t="s">
        <v>225</v>
      </c>
      <c r="S563" s="888" t="str">
        <f t="shared" ref="S563" si="97">IF(COUNT(J563:J567)=0,"",SUM(J563:J567))</f>
        <v/>
      </c>
      <c r="T563" s="889"/>
      <c r="U563" s="890"/>
    </row>
    <row r="564" spans="2:21" ht="24" customHeight="1" x14ac:dyDescent="0.15">
      <c r="B564" s="881"/>
      <c r="C564" s="884"/>
      <c r="D564" s="884"/>
      <c r="E564" s="884"/>
      <c r="F564" s="296"/>
      <c r="G564" s="897"/>
      <c r="H564" s="898"/>
      <c r="I564" s="296"/>
      <c r="J564" s="297"/>
      <c r="K564" s="299"/>
      <c r="L564" s="284" t="s">
        <v>220</v>
      </c>
      <c r="M564" s="302"/>
      <c r="N564" s="285" t="s">
        <v>225</v>
      </c>
      <c r="O564" s="299"/>
      <c r="P564" s="284" t="s">
        <v>220</v>
      </c>
      <c r="Q564" s="302"/>
      <c r="R564" s="285" t="s">
        <v>225</v>
      </c>
      <c r="S564" s="891"/>
      <c r="T564" s="892"/>
      <c r="U564" s="893"/>
    </row>
    <row r="565" spans="2:21" ht="24" customHeight="1" x14ac:dyDescent="0.15">
      <c r="B565" s="881"/>
      <c r="C565" s="884"/>
      <c r="D565" s="884"/>
      <c r="E565" s="884"/>
      <c r="F565" s="296"/>
      <c r="G565" s="897"/>
      <c r="H565" s="898"/>
      <c r="I565" s="296"/>
      <c r="J565" s="297"/>
      <c r="K565" s="299"/>
      <c r="L565" s="284" t="s">
        <v>220</v>
      </c>
      <c r="M565" s="302"/>
      <c r="N565" s="285" t="s">
        <v>225</v>
      </c>
      <c r="O565" s="299"/>
      <c r="P565" s="284" t="s">
        <v>220</v>
      </c>
      <c r="Q565" s="302"/>
      <c r="R565" s="285" t="s">
        <v>225</v>
      </c>
      <c r="S565" s="891"/>
      <c r="T565" s="892"/>
      <c r="U565" s="893"/>
    </row>
    <row r="566" spans="2:21" ht="24" customHeight="1" x14ac:dyDescent="0.15">
      <c r="B566" s="881"/>
      <c r="C566" s="884"/>
      <c r="D566" s="884"/>
      <c r="E566" s="884"/>
      <c r="F566" s="296"/>
      <c r="G566" s="897"/>
      <c r="H566" s="898"/>
      <c r="I566" s="296"/>
      <c r="J566" s="297"/>
      <c r="K566" s="299"/>
      <c r="L566" s="284" t="s">
        <v>220</v>
      </c>
      <c r="M566" s="302"/>
      <c r="N566" s="285" t="s">
        <v>225</v>
      </c>
      <c r="O566" s="299"/>
      <c r="P566" s="284" t="s">
        <v>220</v>
      </c>
      <c r="Q566" s="302"/>
      <c r="R566" s="285" t="s">
        <v>225</v>
      </c>
      <c r="S566" s="891"/>
      <c r="T566" s="892"/>
      <c r="U566" s="893"/>
    </row>
    <row r="567" spans="2:21" ht="24" customHeight="1" thickBot="1" x14ac:dyDescent="0.2">
      <c r="B567" s="882"/>
      <c r="C567" s="885"/>
      <c r="D567" s="885"/>
      <c r="E567" s="885"/>
      <c r="F567" s="286" t="s">
        <v>232</v>
      </c>
      <c r="G567" s="5"/>
      <c r="H567" s="899" t="s">
        <v>239</v>
      </c>
      <c r="I567" s="900"/>
      <c r="J567" s="300"/>
      <c r="K567" s="901"/>
      <c r="L567" s="902"/>
      <c r="M567" s="902"/>
      <c r="N567" s="902"/>
      <c r="O567" s="902"/>
      <c r="P567" s="902"/>
      <c r="Q567" s="902"/>
      <c r="R567" s="903"/>
      <c r="S567" s="894"/>
      <c r="T567" s="895"/>
      <c r="U567" s="896"/>
    </row>
    <row r="568" spans="2:21" ht="24" customHeight="1" x14ac:dyDescent="0.15">
      <c r="B568" s="880">
        <v>3</v>
      </c>
      <c r="C568" s="883"/>
      <c r="D568" s="883"/>
      <c r="E568" s="883"/>
      <c r="F568" s="294"/>
      <c r="G568" s="886"/>
      <c r="H568" s="887"/>
      <c r="I568" s="294"/>
      <c r="J568" s="295"/>
      <c r="K568" s="298"/>
      <c r="L568" s="279" t="s">
        <v>220</v>
      </c>
      <c r="M568" s="301"/>
      <c r="N568" s="280" t="s">
        <v>225</v>
      </c>
      <c r="O568" s="298"/>
      <c r="P568" s="279" t="s">
        <v>220</v>
      </c>
      <c r="Q568" s="301"/>
      <c r="R568" s="280" t="s">
        <v>225</v>
      </c>
      <c r="S568" s="888" t="str">
        <f t="shared" ref="S568" si="98">IF(COUNT(J568:J572)=0,"",SUM(J568:J572))</f>
        <v/>
      </c>
      <c r="T568" s="889"/>
      <c r="U568" s="890"/>
    </row>
    <row r="569" spans="2:21" ht="24" customHeight="1" x14ac:dyDescent="0.15">
      <c r="B569" s="881"/>
      <c r="C569" s="884"/>
      <c r="D569" s="884"/>
      <c r="E569" s="884"/>
      <c r="F569" s="296"/>
      <c r="G569" s="897"/>
      <c r="H569" s="898"/>
      <c r="I569" s="296"/>
      <c r="J569" s="297"/>
      <c r="K569" s="299"/>
      <c r="L569" s="284" t="s">
        <v>220</v>
      </c>
      <c r="M569" s="302"/>
      <c r="N569" s="285" t="s">
        <v>225</v>
      </c>
      <c r="O569" s="299"/>
      <c r="P569" s="284" t="s">
        <v>220</v>
      </c>
      <c r="Q569" s="302"/>
      <c r="R569" s="285" t="s">
        <v>225</v>
      </c>
      <c r="S569" s="891"/>
      <c r="T569" s="892"/>
      <c r="U569" s="893"/>
    </row>
    <row r="570" spans="2:21" ht="24" customHeight="1" x14ac:dyDescent="0.15">
      <c r="B570" s="881"/>
      <c r="C570" s="884"/>
      <c r="D570" s="884"/>
      <c r="E570" s="884"/>
      <c r="F570" s="296"/>
      <c r="G570" s="897"/>
      <c r="H570" s="898"/>
      <c r="I570" s="296"/>
      <c r="J570" s="297"/>
      <c r="K570" s="299"/>
      <c r="L570" s="284" t="s">
        <v>220</v>
      </c>
      <c r="M570" s="302"/>
      <c r="N570" s="285" t="s">
        <v>225</v>
      </c>
      <c r="O570" s="299"/>
      <c r="P570" s="284" t="s">
        <v>220</v>
      </c>
      <c r="Q570" s="302"/>
      <c r="R570" s="285" t="s">
        <v>225</v>
      </c>
      <c r="S570" s="891"/>
      <c r="T570" s="892"/>
      <c r="U570" s="893"/>
    </row>
    <row r="571" spans="2:21" ht="24" customHeight="1" x14ac:dyDescent="0.15">
      <c r="B571" s="881"/>
      <c r="C571" s="884"/>
      <c r="D571" s="884"/>
      <c r="E571" s="884"/>
      <c r="F571" s="296"/>
      <c r="G571" s="897"/>
      <c r="H571" s="898"/>
      <c r="I571" s="296"/>
      <c r="J571" s="297"/>
      <c r="K571" s="299"/>
      <c r="L571" s="284" t="s">
        <v>220</v>
      </c>
      <c r="M571" s="302"/>
      <c r="N571" s="285" t="s">
        <v>225</v>
      </c>
      <c r="O571" s="299"/>
      <c r="P571" s="284" t="s">
        <v>220</v>
      </c>
      <c r="Q571" s="302"/>
      <c r="R571" s="285" t="s">
        <v>225</v>
      </c>
      <c r="S571" s="891"/>
      <c r="T571" s="892"/>
      <c r="U571" s="893"/>
    </row>
    <row r="572" spans="2:21" ht="24" customHeight="1" thickBot="1" x14ac:dyDescent="0.2">
      <c r="B572" s="882"/>
      <c r="C572" s="885"/>
      <c r="D572" s="885"/>
      <c r="E572" s="885"/>
      <c r="F572" s="286" t="s">
        <v>232</v>
      </c>
      <c r="G572" s="5"/>
      <c r="H572" s="899" t="s">
        <v>239</v>
      </c>
      <c r="I572" s="900"/>
      <c r="J572" s="300"/>
      <c r="K572" s="901"/>
      <c r="L572" s="902"/>
      <c r="M572" s="902"/>
      <c r="N572" s="902"/>
      <c r="O572" s="902"/>
      <c r="P572" s="902"/>
      <c r="Q572" s="902"/>
      <c r="R572" s="903"/>
      <c r="S572" s="894"/>
      <c r="T572" s="895"/>
      <c r="U572" s="896"/>
    </row>
    <row r="573" spans="2:21" ht="24" customHeight="1" x14ac:dyDescent="0.15">
      <c r="B573" s="880">
        <v>4</v>
      </c>
      <c r="C573" s="883"/>
      <c r="D573" s="883"/>
      <c r="E573" s="883"/>
      <c r="F573" s="294"/>
      <c r="G573" s="886"/>
      <c r="H573" s="887"/>
      <c r="I573" s="294"/>
      <c r="J573" s="295"/>
      <c r="K573" s="298"/>
      <c r="L573" s="279" t="s">
        <v>220</v>
      </c>
      <c r="M573" s="301"/>
      <c r="N573" s="280" t="s">
        <v>225</v>
      </c>
      <c r="O573" s="298"/>
      <c r="P573" s="279" t="s">
        <v>220</v>
      </c>
      <c r="Q573" s="301"/>
      <c r="R573" s="280" t="s">
        <v>225</v>
      </c>
      <c r="S573" s="888" t="str">
        <f t="shared" ref="S573" si="99">IF(COUNT(J573:J577)=0,"",SUM(J573:J577))</f>
        <v/>
      </c>
      <c r="T573" s="889"/>
      <c r="U573" s="890"/>
    </row>
    <row r="574" spans="2:21" ht="24" customHeight="1" x14ac:dyDescent="0.15">
      <c r="B574" s="881"/>
      <c r="C574" s="884"/>
      <c r="D574" s="884"/>
      <c r="E574" s="884"/>
      <c r="F574" s="296"/>
      <c r="G574" s="897"/>
      <c r="H574" s="898"/>
      <c r="I574" s="296"/>
      <c r="J574" s="297"/>
      <c r="K574" s="299"/>
      <c r="L574" s="284" t="s">
        <v>220</v>
      </c>
      <c r="M574" s="302"/>
      <c r="N574" s="285" t="s">
        <v>225</v>
      </c>
      <c r="O574" s="299"/>
      <c r="P574" s="284" t="s">
        <v>220</v>
      </c>
      <c r="Q574" s="302"/>
      <c r="R574" s="285" t="s">
        <v>225</v>
      </c>
      <c r="S574" s="891"/>
      <c r="T574" s="892"/>
      <c r="U574" s="893"/>
    </row>
    <row r="575" spans="2:21" ht="24" customHeight="1" x14ac:dyDescent="0.15">
      <c r="B575" s="881"/>
      <c r="C575" s="884"/>
      <c r="D575" s="884"/>
      <c r="E575" s="884"/>
      <c r="F575" s="296"/>
      <c r="G575" s="897"/>
      <c r="H575" s="898"/>
      <c r="I575" s="296"/>
      <c r="J575" s="297"/>
      <c r="K575" s="299"/>
      <c r="L575" s="284" t="s">
        <v>220</v>
      </c>
      <c r="M575" s="302"/>
      <c r="N575" s="285" t="s">
        <v>225</v>
      </c>
      <c r="O575" s="299"/>
      <c r="P575" s="284" t="s">
        <v>220</v>
      </c>
      <c r="Q575" s="302"/>
      <c r="R575" s="285" t="s">
        <v>225</v>
      </c>
      <c r="S575" s="891"/>
      <c r="T575" s="892"/>
      <c r="U575" s="893"/>
    </row>
    <row r="576" spans="2:21" ht="24" customHeight="1" x14ac:dyDescent="0.15">
      <c r="B576" s="881"/>
      <c r="C576" s="884"/>
      <c r="D576" s="884"/>
      <c r="E576" s="884"/>
      <c r="F576" s="296"/>
      <c r="G576" s="897"/>
      <c r="H576" s="898"/>
      <c r="I576" s="296"/>
      <c r="J576" s="297"/>
      <c r="K576" s="299"/>
      <c r="L576" s="284" t="s">
        <v>220</v>
      </c>
      <c r="M576" s="302"/>
      <c r="N576" s="285" t="s">
        <v>225</v>
      </c>
      <c r="O576" s="299"/>
      <c r="P576" s="284" t="s">
        <v>220</v>
      </c>
      <c r="Q576" s="302"/>
      <c r="R576" s="285" t="s">
        <v>225</v>
      </c>
      <c r="S576" s="891"/>
      <c r="T576" s="892"/>
      <c r="U576" s="893"/>
    </row>
    <row r="577" spans="1:31" ht="24" customHeight="1" thickBot="1" x14ac:dyDescent="0.2">
      <c r="B577" s="882"/>
      <c r="C577" s="885"/>
      <c r="D577" s="885"/>
      <c r="E577" s="885"/>
      <c r="F577" s="286" t="s">
        <v>232</v>
      </c>
      <c r="G577" s="5"/>
      <c r="H577" s="899" t="s">
        <v>239</v>
      </c>
      <c r="I577" s="900"/>
      <c r="J577" s="300"/>
      <c r="K577" s="901"/>
      <c r="L577" s="902"/>
      <c r="M577" s="902"/>
      <c r="N577" s="902"/>
      <c r="O577" s="902"/>
      <c r="P577" s="902"/>
      <c r="Q577" s="902"/>
      <c r="R577" s="903"/>
      <c r="S577" s="894"/>
      <c r="T577" s="895"/>
      <c r="U577" s="896"/>
    </row>
    <row r="578" spans="1:31" ht="19.5" customHeight="1" thickBot="1" x14ac:dyDescent="0.2">
      <c r="B578" s="287" t="s">
        <v>112</v>
      </c>
      <c r="C578" s="172"/>
      <c r="D578" s="288"/>
      <c r="E578" s="288"/>
      <c r="F578" s="289"/>
      <c r="G578" s="288"/>
      <c r="H578" s="288"/>
      <c r="O578" s="917" t="s">
        <v>496</v>
      </c>
      <c r="P578" s="918"/>
      <c r="Q578" s="918"/>
      <c r="R578" s="918"/>
      <c r="S578" s="919" t="str">
        <f>IF(COUNT(S558:U577)=0,"",SUMIFS(S558:S577,E558:E577,"&lt;&gt;"&amp;""))</f>
        <v/>
      </c>
      <c r="T578" s="920"/>
      <c r="U578" s="921"/>
    </row>
    <row r="579" spans="1:31" ht="19.5" customHeight="1" thickBot="1" x14ac:dyDescent="0.2">
      <c r="B579" s="486" t="s">
        <v>242</v>
      </c>
      <c r="C579" s="172"/>
      <c r="D579" s="171"/>
      <c r="E579" s="290"/>
      <c r="F579" s="485"/>
      <c r="G579" s="485"/>
      <c r="H579" s="485"/>
      <c r="O579" s="922" t="s">
        <v>497</v>
      </c>
      <c r="P579" s="923"/>
      <c r="Q579" s="923"/>
      <c r="R579" s="924"/>
      <c r="S579" s="919" t="str">
        <f>IF(COUNT(S558:U577)=0,"",SUMIF(E558:E577,"元請",S558:U577))</f>
        <v/>
      </c>
      <c r="T579" s="920"/>
      <c r="U579" s="921"/>
    </row>
    <row r="580" spans="1:31" ht="19.5" customHeight="1" x14ac:dyDescent="0.15">
      <c r="B580" s="287" t="s">
        <v>240</v>
      </c>
      <c r="C580" s="172"/>
      <c r="D580" s="171"/>
      <c r="E580" s="172"/>
      <c r="F580" s="172"/>
      <c r="G580" s="485"/>
      <c r="H580" s="485"/>
    </row>
    <row r="581" spans="1:31" ht="19.5" customHeight="1" x14ac:dyDescent="0.15">
      <c r="B581" s="485"/>
      <c r="C581" s="172"/>
      <c r="D581" s="171"/>
      <c r="E581" s="290"/>
      <c r="F581" s="485"/>
      <c r="G581" s="485"/>
      <c r="H581" s="485"/>
    </row>
    <row r="582" spans="1:31" s="172" customFormat="1" ht="20.25" customHeight="1" x14ac:dyDescent="0.15">
      <c r="A582" s="171"/>
      <c r="B582" s="171"/>
      <c r="C582" s="172" t="s">
        <v>104</v>
      </c>
      <c r="G582" s="262"/>
      <c r="H582" s="262"/>
      <c r="I582" s="171"/>
      <c r="J582" s="171"/>
      <c r="K582" s="171"/>
      <c r="L582" s="171"/>
      <c r="M582" s="171"/>
      <c r="N582" s="171"/>
      <c r="O582" s="171"/>
      <c r="P582" s="171"/>
      <c r="Q582" s="171"/>
      <c r="R582" s="171"/>
      <c r="S582" s="171"/>
      <c r="T582" s="196" t="s">
        <v>241</v>
      </c>
      <c r="U582" s="263" t="str">
        <f t="shared" ref="U582" si="100">IF(COUNT(S558:U577)=0,"",U553+1)</f>
        <v/>
      </c>
      <c r="W582" s="171"/>
      <c r="X582" s="171"/>
      <c r="Y582" s="171"/>
      <c r="Z582" s="291"/>
      <c r="AA582" s="291"/>
      <c r="AB582" s="291"/>
      <c r="AC582" s="291"/>
      <c r="AD582" s="291"/>
      <c r="AE582" s="171"/>
    </row>
    <row r="583" spans="1:31" s="172" customFormat="1" ht="27.75" x14ac:dyDescent="0.15">
      <c r="A583" s="171"/>
      <c r="B583" s="904" t="s">
        <v>105</v>
      </c>
      <c r="C583" s="904"/>
      <c r="D583" s="904"/>
      <c r="E583" s="904"/>
      <c r="F583" s="904"/>
      <c r="G583" s="904"/>
      <c r="H583" s="904"/>
      <c r="I583" s="904"/>
      <c r="J583" s="905" t="s">
        <v>243</v>
      </c>
      <c r="K583" s="905"/>
      <c r="L583" s="905"/>
      <c r="M583" s="905"/>
      <c r="N583" s="905"/>
      <c r="O583" s="905"/>
      <c r="P583" s="905"/>
      <c r="Q583" s="905"/>
      <c r="R583" s="905"/>
      <c r="S583" s="905"/>
      <c r="T583" s="905"/>
      <c r="U583" s="905"/>
      <c r="W583" s="171"/>
      <c r="X583" s="171"/>
      <c r="Y583" s="171"/>
      <c r="Z583" s="291"/>
      <c r="AA583" s="291"/>
      <c r="AB583" s="291"/>
      <c r="AC583" s="291"/>
      <c r="AD583" s="291"/>
      <c r="AE583" s="171"/>
    </row>
    <row r="584" spans="1:31" ht="21.75" thickBot="1" x14ac:dyDescent="0.2">
      <c r="D584" s="265" t="s">
        <v>228</v>
      </c>
      <c r="E584" s="906"/>
      <c r="F584" s="906"/>
      <c r="G584" s="266" t="s">
        <v>229</v>
      </c>
      <c r="H584" s="267"/>
      <c r="L584" s="268" t="s">
        <v>231</v>
      </c>
      <c r="M584" s="483" t="str">
        <f>$M$4</f>
        <v/>
      </c>
      <c r="N584" s="269" t="s">
        <v>220</v>
      </c>
      <c r="O584" s="483" t="str">
        <f>$O$4</f>
        <v/>
      </c>
      <c r="P584" s="269" t="s">
        <v>225</v>
      </c>
      <c r="Q584" s="269" t="s">
        <v>205</v>
      </c>
      <c r="R584" s="483" t="str">
        <f>$R$4</f>
        <v/>
      </c>
      <c r="S584" s="269" t="s">
        <v>220</v>
      </c>
      <c r="T584" s="483" t="str">
        <f>$T$4</f>
        <v/>
      </c>
      <c r="U584" s="269" t="s">
        <v>230</v>
      </c>
    </row>
    <row r="585" spans="1:31" ht="18" customHeight="1" x14ac:dyDescent="0.15">
      <c r="B585" s="880" t="s">
        <v>227</v>
      </c>
      <c r="C585" s="907" t="s">
        <v>224</v>
      </c>
      <c r="D585" s="478" t="s">
        <v>237</v>
      </c>
      <c r="E585" s="478" t="s">
        <v>222</v>
      </c>
      <c r="F585" s="909" t="s">
        <v>106</v>
      </c>
      <c r="G585" s="840" t="s">
        <v>107</v>
      </c>
      <c r="H585" s="841"/>
      <c r="I585" s="480" t="s">
        <v>108</v>
      </c>
      <c r="J585" s="480" t="s">
        <v>235</v>
      </c>
      <c r="K585" s="840" t="s">
        <v>109</v>
      </c>
      <c r="L585" s="913"/>
      <c r="M585" s="913"/>
      <c r="N585" s="841"/>
      <c r="O585" s="840" t="s">
        <v>226</v>
      </c>
      <c r="P585" s="913"/>
      <c r="Q585" s="913"/>
      <c r="R585" s="841"/>
      <c r="S585" s="840" t="s">
        <v>233</v>
      </c>
      <c r="T585" s="913"/>
      <c r="U585" s="914"/>
    </row>
    <row r="586" spans="1:31" ht="18" customHeight="1" thickBot="1" x14ac:dyDescent="0.2">
      <c r="B586" s="882"/>
      <c r="C586" s="908"/>
      <c r="D586" s="479" t="s">
        <v>221</v>
      </c>
      <c r="E586" s="479" t="s">
        <v>223</v>
      </c>
      <c r="F586" s="910"/>
      <c r="G586" s="911"/>
      <c r="H586" s="912"/>
      <c r="I586" s="481" t="s">
        <v>110</v>
      </c>
      <c r="J586" s="481" t="s">
        <v>236</v>
      </c>
      <c r="K586" s="911"/>
      <c r="L586" s="915"/>
      <c r="M586" s="915"/>
      <c r="N586" s="912"/>
      <c r="O586" s="911"/>
      <c r="P586" s="915"/>
      <c r="Q586" s="915"/>
      <c r="R586" s="912"/>
      <c r="S586" s="911" t="s">
        <v>234</v>
      </c>
      <c r="T586" s="915"/>
      <c r="U586" s="916"/>
    </row>
    <row r="587" spans="1:31" ht="24" customHeight="1" x14ac:dyDescent="0.15">
      <c r="B587" s="880">
        <v>1</v>
      </c>
      <c r="C587" s="883"/>
      <c r="D587" s="883"/>
      <c r="E587" s="883"/>
      <c r="F587" s="294"/>
      <c r="G587" s="886"/>
      <c r="H587" s="887"/>
      <c r="I587" s="294"/>
      <c r="J587" s="295"/>
      <c r="K587" s="298"/>
      <c r="L587" s="279" t="s">
        <v>220</v>
      </c>
      <c r="M587" s="301"/>
      <c r="N587" s="280" t="s">
        <v>225</v>
      </c>
      <c r="O587" s="298"/>
      <c r="P587" s="279" t="s">
        <v>220</v>
      </c>
      <c r="Q587" s="301"/>
      <c r="R587" s="280" t="s">
        <v>225</v>
      </c>
      <c r="S587" s="888" t="str">
        <f t="shared" ref="S587" si="101">IF(COUNT(J587:J591)=0,"",SUM(J587:J591))</f>
        <v/>
      </c>
      <c r="T587" s="889"/>
      <c r="U587" s="890"/>
    </row>
    <row r="588" spans="1:31" ht="24" customHeight="1" x14ac:dyDescent="0.15">
      <c r="B588" s="881"/>
      <c r="C588" s="884"/>
      <c r="D588" s="884"/>
      <c r="E588" s="884"/>
      <c r="F588" s="296"/>
      <c r="G588" s="897"/>
      <c r="H588" s="898"/>
      <c r="I588" s="296"/>
      <c r="J588" s="297"/>
      <c r="K588" s="299"/>
      <c r="L588" s="284" t="s">
        <v>220</v>
      </c>
      <c r="M588" s="302"/>
      <c r="N588" s="285" t="s">
        <v>225</v>
      </c>
      <c r="O588" s="299"/>
      <c r="P588" s="284" t="s">
        <v>220</v>
      </c>
      <c r="Q588" s="302"/>
      <c r="R588" s="285" t="s">
        <v>225</v>
      </c>
      <c r="S588" s="891"/>
      <c r="T588" s="892"/>
      <c r="U588" s="893"/>
    </row>
    <row r="589" spans="1:31" ht="23.25" customHeight="1" x14ac:dyDescent="0.15">
      <c r="B589" s="881"/>
      <c r="C589" s="884"/>
      <c r="D589" s="884"/>
      <c r="E589" s="884"/>
      <c r="F589" s="296"/>
      <c r="G589" s="897"/>
      <c r="H589" s="898"/>
      <c r="I589" s="296"/>
      <c r="J589" s="297"/>
      <c r="K589" s="299"/>
      <c r="L589" s="284" t="s">
        <v>220</v>
      </c>
      <c r="M589" s="302"/>
      <c r="N589" s="285" t="s">
        <v>225</v>
      </c>
      <c r="O589" s="299"/>
      <c r="P589" s="284" t="s">
        <v>220</v>
      </c>
      <c r="Q589" s="302"/>
      <c r="R589" s="285" t="s">
        <v>225</v>
      </c>
      <c r="S589" s="891"/>
      <c r="T589" s="892"/>
      <c r="U589" s="893"/>
    </row>
    <row r="590" spans="1:31" ht="24" customHeight="1" x14ac:dyDescent="0.15">
      <c r="B590" s="881"/>
      <c r="C590" s="884"/>
      <c r="D590" s="884"/>
      <c r="E590" s="884"/>
      <c r="F590" s="296"/>
      <c r="G590" s="897"/>
      <c r="H590" s="898"/>
      <c r="I590" s="296"/>
      <c r="J590" s="297"/>
      <c r="K590" s="299"/>
      <c r="L590" s="284" t="s">
        <v>220</v>
      </c>
      <c r="M590" s="302"/>
      <c r="N590" s="285" t="s">
        <v>225</v>
      </c>
      <c r="O590" s="299"/>
      <c r="P590" s="284" t="s">
        <v>220</v>
      </c>
      <c r="Q590" s="302"/>
      <c r="R590" s="285" t="s">
        <v>225</v>
      </c>
      <c r="S590" s="891"/>
      <c r="T590" s="892"/>
      <c r="U590" s="893"/>
    </row>
    <row r="591" spans="1:31" ht="24" customHeight="1" thickBot="1" x14ac:dyDescent="0.2">
      <c r="B591" s="882"/>
      <c r="C591" s="885"/>
      <c r="D591" s="885"/>
      <c r="E591" s="885"/>
      <c r="F591" s="286" t="s">
        <v>232</v>
      </c>
      <c r="G591" s="5"/>
      <c r="H591" s="899" t="s">
        <v>239</v>
      </c>
      <c r="I591" s="900"/>
      <c r="J591" s="300"/>
      <c r="K591" s="901"/>
      <c r="L591" s="902"/>
      <c r="M591" s="902"/>
      <c r="N591" s="902"/>
      <c r="O591" s="902"/>
      <c r="P591" s="902"/>
      <c r="Q591" s="902"/>
      <c r="R591" s="903"/>
      <c r="S591" s="894"/>
      <c r="T591" s="895"/>
      <c r="U591" s="896"/>
    </row>
    <row r="592" spans="1:31" ht="24" customHeight="1" x14ac:dyDescent="0.15">
      <c r="B592" s="880">
        <v>2</v>
      </c>
      <c r="C592" s="883"/>
      <c r="D592" s="883"/>
      <c r="E592" s="883"/>
      <c r="F592" s="294"/>
      <c r="G592" s="886"/>
      <c r="H592" s="887"/>
      <c r="I592" s="294"/>
      <c r="J592" s="295"/>
      <c r="K592" s="298"/>
      <c r="L592" s="279" t="s">
        <v>220</v>
      </c>
      <c r="M592" s="301"/>
      <c r="N592" s="280" t="s">
        <v>225</v>
      </c>
      <c r="O592" s="298"/>
      <c r="P592" s="279" t="s">
        <v>220</v>
      </c>
      <c r="Q592" s="301"/>
      <c r="R592" s="280" t="s">
        <v>225</v>
      </c>
      <c r="S592" s="888" t="str">
        <f t="shared" ref="S592" si="102">IF(COUNT(J592:J596)=0,"",SUM(J592:J596))</f>
        <v/>
      </c>
      <c r="T592" s="889"/>
      <c r="U592" s="890"/>
    </row>
    <row r="593" spans="2:21" ht="24" customHeight="1" x14ac:dyDescent="0.15">
      <c r="B593" s="881"/>
      <c r="C593" s="884"/>
      <c r="D593" s="884"/>
      <c r="E593" s="884"/>
      <c r="F593" s="296"/>
      <c r="G593" s="897"/>
      <c r="H593" s="898"/>
      <c r="I593" s="296"/>
      <c r="J593" s="297"/>
      <c r="K593" s="299"/>
      <c r="L593" s="284" t="s">
        <v>220</v>
      </c>
      <c r="M593" s="302"/>
      <c r="N593" s="285" t="s">
        <v>225</v>
      </c>
      <c r="O593" s="299"/>
      <c r="P593" s="284" t="s">
        <v>220</v>
      </c>
      <c r="Q593" s="302"/>
      <c r="R593" s="285" t="s">
        <v>225</v>
      </c>
      <c r="S593" s="891"/>
      <c r="T593" s="892"/>
      <c r="U593" s="893"/>
    </row>
    <row r="594" spans="2:21" ht="24" customHeight="1" x14ac:dyDescent="0.15">
      <c r="B594" s="881"/>
      <c r="C594" s="884"/>
      <c r="D594" s="884"/>
      <c r="E594" s="884"/>
      <c r="F594" s="296"/>
      <c r="G594" s="897"/>
      <c r="H594" s="898"/>
      <c r="I594" s="296"/>
      <c r="J594" s="297"/>
      <c r="K594" s="299"/>
      <c r="L594" s="284" t="s">
        <v>220</v>
      </c>
      <c r="M594" s="302"/>
      <c r="N594" s="285" t="s">
        <v>225</v>
      </c>
      <c r="O594" s="299"/>
      <c r="P594" s="284" t="s">
        <v>220</v>
      </c>
      <c r="Q594" s="302"/>
      <c r="R594" s="285" t="s">
        <v>225</v>
      </c>
      <c r="S594" s="891"/>
      <c r="T594" s="892"/>
      <c r="U594" s="893"/>
    </row>
    <row r="595" spans="2:21" ht="24" customHeight="1" x14ac:dyDescent="0.15">
      <c r="B595" s="881"/>
      <c r="C595" s="884"/>
      <c r="D595" s="884"/>
      <c r="E595" s="884"/>
      <c r="F595" s="296"/>
      <c r="G595" s="897"/>
      <c r="H595" s="898"/>
      <c r="I595" s="296"/>
      <c r="J595" s="297"/>
      <c r="K595" s="299"/>
      <c r="L595" s="284" t="s">
        <v>220</v>
      </c>
      <c r="M595" s="302"/>
      <c r="N595" s="285" t="s">
        <v>225</v>
      </c>
      <c r="O595" s="299"/>
      <c r="P595" s="284" t="s">
        <v>220</v>
      </c>
      <c r="Q595" s="302"/>
      <c r="R595" s="285" t="s">
        <v>225</v>
      </c>
      <c r="S595" s="891"/>
      <c r="T595" s="892"/>
      <c r="U595" s="893"/>
    </row>
    <row r="596" spans="2:21" ht="24" customHeight="1" thickBot="1" x14ac:dyDescent="0.2">
      <c r="B596" s="882"/>
      <c r="C596" s="885"/>
      <c r="D596" s="885"/>
      <c r="E596" s="885"/>
      <c r="F596" s="286" t="s">
        <v>232</v>
      </c>
      <c r="G596" s="5"/>
      <c r="H596" s="899" t="s">
        <v>239</v>
      </c>
      <c r="I596" s="900"/>
      <c r="J596" s="300"/>
      <c r="K596" s="901"/>
      <c r="L596" s="902"/>
      <c r="M596" s="902"/>
      <c r="N596" s="902"/>
      <c r="O596" s="902"/>
      <c r="P596" s="902"/>
      <c r="Q596" s="902"/>
      <c r="R596" s="903"/>
      <c r="S596" s="894"/>
      <c r="T596" s="895"/>
      <c r="U596" s="896"/>
    </row>
    <row r="597" spans="2:21" ht="24" customHeight="1" x14ac:dyDescent="0.15">
      <c r="B597" s="880">
        <v>3</v>
      </c>
      <c r="C597" s="883"/>
      <c r="D597" s="883"/>
      <c r="E597" s="883"/>
      <c r="F597" s="294"/>
      <c r="G597" s="886"/>
      <c r="H597" s="887"/>
      <c r="I597" s="294"/>
      <c r="J597" s="295"/>
      <c r="K597" s="298"/>
      <c r="L597" s="279" t="s">
        <v>220</v>
      </c>
      <c r="M597" s="301"/>
      <c r="N597" s="280" t="s">
        <v>225</v>
      </c>
      <c r="O597" s="298"/>
      <c r="P597" s="279" t="s">
        <v>220</v>
      </c>
      <c r="Q597" s="301"/>
      <c r="R597" s="280" t="s">
        <v>225</v>
      </c>
      <c r="S597" s="888" t="str">
        <f t="shared" ref="S597" si="103">IF(COUNT(J597:J601)=0,"",SUM(J597:J601))</f>
        <v/>
      </c>
      <c r="T597" s="889"/>
      <c r="U597" s="890"/>
    </row>
    <row r="598" spans="2:21" ht="24" customHeight="1" x14ac:dyDescent="0.15">
      <c r="B598" s="881"/>
      <c r="C598" s="884"/>
      <c r="D598" s="884"/>
      <c r="E598" s="884"/>
      <c r="F598" s="296"/>
      <c r="G598" s="897"/>
      <c r="H598" s="898"/>
      <c r="I598" s="296"/>
      <c r="J598" s="297"/>
      <c r="K598" s="299"/>
      <c r="L598" s="284" t="s">
        <v>220</v>
      </c>
      <c r="M598" s="302"/>
      <c r="N598" s="285" t="s">
        <v>225</v>
      </c>
      <c r="O598" s="299"/>
      <c r="P598" s="284" t="s">
        <v>220</v>
      </c>
      <c r="Q598" s="302"/>
      <c r="R598" s="285" t="s">
        <v>225</v>
      </c>
      <c r="S598" s="891"/>
      <c r="T598" s="892"/>
      <c r="U598" s="893"/>
    </row>
    <row r="599" spans="2:21" ht="24" customHeight="1" x14ac:dyDescent="0.15">
      <c r="B599" s="881"/>
      <c r="C599" s="884"/>
      <c r="D599" s="884"/>
      <c r="E599" s="884"/>
      <c r="F599" s="296"/>
      <c r="G599" s="897"/>
      <c r="H599" s="898"/>
      <c r="I599" s="296"/>
      <c r="J599" s="297"/>
      <c r="K599" s="299"/>
      <c r="L599" s="284" t="s">
        <v>220</v>
      </c>
      <c r="M599" s="302"/>
      <c r="N599" s="285" t="s">
        <v>225</v>
      </c>
      <c r="O599" s="299"/>
      <c r="P599" s="284" t="s">
        <v>220</v>
      </c>
      <c r="Q599" s="302"/>
      <c r="R599" s="285" t="s">
        <v>225</v>
      </c>
      <c r="S599" s="891"/>
      <c r="T599" s="892"/>
      <c r="U599" s="893"/>
    </row>
    <row r="600" spans="2:21" ht="24" customHeight="1" x14ac:dyDescent="0.15">
      <c r="B600" s="881"/>
      <c r="C600" s="884"/>
      <c r="D600" s="884"/>
      <c r="E600" s="884"/>
      <c r="F600" s="296"/>
      <c r="G600" s="897"/>
      <c r="H600" s="898"/>
      <c r="I600" s="296"/>
      <c r="J600" s="297"/>
      <c r="K600" s="299"/>
      <c r="L600" s="284" t="s">
        <v>220</v>
      </c>
      <c r="M600" s="302"/>
      <c r="N600" s="285" t="s">
        <v>225</v>
      </c>
      <c r="O600" s="299"/>
      <c r="P600" s="284" t="s">
        <v>220</v>
      </c>
      <c r="Q600" s="302"/>
      <c r="R600" s="285" t="s">
        <v>225</v>
      </c>
      <c r="S600" s="891"/>
      <c r="T600" s="892"/>
      <c r="U600" s="893"/>
    </row>
    <row r="601" spans="2:21" ht="24" customHeight="1" thickBot="1" x14ac:dyDescent="0.2">
      <c r="B601" s="882"/>
      <c r="C601" s="885"/>
      <c r="D601" s="885"/>
      <c r="E601" s="885"/>
      <c r="F601" s="286" t="s">
        <v>232</v>
      </c>
      <c r="G601" s="5"/>
      <c r="H601" s="899" t="s">
        <v>239</v>
      </c>
      <c r="I601" s="900"/>
      <c r="J601" s="300"/>
      <c r="K601" s="901"/>
      <c r="L601" s="902"/>
      <c r="M601" s="902"/>
      <c r="N601" s="902"/>
      <c r="O601" s="902"/>
      <c r="P601" s="902"/>
      <c r="Q601" s="902"/>
      <c r="R601" s="903"/>
      <c r="S601" s="894"/>
      <c r="T601" s="895"/>
      <c r="U601" s="896"/>
    </row>
    <row r="602" spans="2:21" ht="24" customHeight="1" x14ac:dyDescent="0.15">
      <c r="B602" s="880">
        <v>4</v>
      </c>
      <c r="C602" s="883"/>
      <c r="D602" s="883"/>
      <c r="E602" s="883"/>
      <c r="F602" s="294"/>
      <c r="G602" s="886"/>
      <c r="H602" s="887"/>
      <c r="I602" s="294"/>
      <c r="J602" s="295"/>
      <c r="K602" s="298"/>
      <c r="L602" s="279" t="s">
        <v>220</v>
      </c>
      <c r="M602" s="301"/>
      <c r="N602" s="280" t="s">
        <v>225</v>
      </c>
      <c r="O602" s="298"/>
      <c r="P602" s="279" t="s">
        <v>220</v>
      </c>
      <c r="Q602" s="301"/>
      <c r="R602" s="280" t="s">
        <v>225</v>
      </c>
      <c r="S602" s="888" t="str">
        <f t="shared" ref="S602" si="104">IF(COUNT(J602:J606)=0,"",SUM(J602:J606))</f>
        <v/>
      </c>
      <c r="T602" s="889"/>
      <c r="U602" s="890"/>
    </row>
    <row r="603" spans="2:21" ht="24" customHeight="1" x14ac:dyDescent="0.15">
      <c r="B603" s="881"/>
      <c r="C603" s="884"/>
      <c r="D603" s="884"/>
      <c r="E603" s="884"/>
      <c r="F603" s="296"/>
      <c r="G603" s="897"/>
      <c r="H603" s="898"/>
      <c r="I603" s="296"/>
      <c r="J603" s="297"/>
      <c r="K603" s="299"/>
      <c r="L603" s="284" t="s">
        <v>220</v>
      </c>
      <c r="M603" s="302"/>
      <c r="N603" s="285" t="s">
        <v>225</v>
      </c>
      <c r="O603" s="299"/>
      <c r="P603" s="284" t="s">
        <v>220</v>
      </c>
      <c r="Q603" s="302"/>
      <c r="R603" s="285" t="s">
        <v>225</v>
      </c>
      <c r="S603" s="891"/>
      <c r="T603" s="892"/>
      <c r="U603" s="893"/>
    </row>
    <row r="604" spans="2:21" ht="24" customHeight="1" x14ac:dyDescent="0.15">
      <c r="B604" s="881"/>
      <c r="C604" s="884"/>
      <c r="D604" s="884"/>
      <c r="E604" s="884"/>
      <c r="F604" s="296"/>
      <c r="G604" s="897"/>
      <c r="H604" s="898"/>
      <c r="I604" s="296"/>
      <c r="J604" s="297"/>
      <c r="K604" s="299"/>
      <c r="L604" s="284" t="s">
        <v>220</v>
      </c>
      <c r="M604" s="302"/>
      <c r="N604" s="285" t="s">
        <v>225</v>
      </c>
      <c r="O604" s="299"/>
      <c r="P604" s="284" t="s">
        <v>220</v>
      </c>
      <c r="Q604" s="302"/>
      <c r="R604" s="285" t="s">
        <v>225</v>
      </c>
      <c r="S604" s="891"/>
      <c r="T604" s="892"/>
      <c r="U604" s="893"/>
    </row>
    <row r="605" spans="2:21" ht="24" customHeight="1" x14ac:dyDescent="0.15">
      <c r="B605" s="881"/>
      <c r="C605" s="884"/>
      <c r="D605" s="884"/>
      <c r="E605" s="884"/>
      <c r="F605" s="296"/>
      <c r="G605" s="897"/>
      <c r="H605" s="898"/>
      <c r="I605" s="296"/>
      <c r="J605" s="297"/>
      <c r="K605" s="299"/>
      <c r="L605" s="284" t="s">
        <v>220</v>
      </c>
      <c r="M605" s="302"/>
      <c r="N605" s="285" t="s">
        <v>225</v>
      </c>
      <c r="O605" s="299"/>
      <c r="P605" s="284" t="s">
        <v>220</v>
      </c>
      <c r="Q605" s="302"/>
      <c r="R605" s="285" t="s">
        <v>225</v>
      </c>
      <c r="S605" s="891"/>
      <c r="T605" s="892"/>
      <c r="U605" s="893"/>
    </row>
    <row r="606" spans="2:21" ht="24" customHeight="1" thickBot="1" x14ac:dyDescent="0.2">
      <c r="B606" s="882"/>
      <c r="C606" s="885"/>
      <c r="D606" s="885"/>
      <c r="E606" s="885"/>
      <c r="F606" s="286" t="s">
        <v>232</v>
      </c>
      <c r="G606" s="5"/>
      <c r="H606" s="899" t="s">
        <v>239</v>
      </c>
      <c r="I606" s="900"/>
      <c r="J606" s="300"/>
      <c r="K606" s="901"/>
      <c r="L606" s="902"/>
      <c r="M606" s="902"/>
      <c r="N606" s="902"/>
      <c r="O606" s="902"/>
      <c r="P606" s="902"/>
      <c r="Q606" s="902"/>
      <c r="R606" s="903"/>
      <c r="S606" s="894"/>
      <c r="T606" s="895"/>
      <c r="U606" s="896"/>
    </row>
    <row r="607" spans="2:21" ht="19.5" customHeight="1" thickBot="1" x14ac:dyDescent="0.2">
      <c r="B607" s="287" t="s">
        <v>112</v>
      </c>
      <c r="C607" s="172"/>
      <c r="D607" s="288"/>
      <c r="E607" s="288"/>
      <c r="F607" s="289"/>
      <c r="G607" s="288"/>
      <c r="H607" s="288"/>
      <c r="O607" s="917" t="s">
        <v>496</v>
      </c>
      <c r="P607" s="918"/>
      <c r="Q607" s="918"/>
      <c r="R607" s="918"/>
      <c r="S607" s="919" t="str">
        <f>IF(COUNT(S587:U606)=0,"",SUMIFS(S587:S606,E587:E606,"&lt;&gt;"&amp;""))</f>
        <v/>
      </c>
      <c r="T607" s="920"/>
      <c r="U607" s="921"/>
    </row>
    <row r="608" spans="2:21" ht="19.5" customHeight="1" thickBot="1" x14ac:dyDescent="0.2">
      <c r="B608" s="486" t="s">
        <v>242</v>
      </c>
      <c r="C608" s="172"/>
      <c r="D608" s="171"/>
      <c r="E608" s="290"/>
      <c r="F608" s="485"/>
      <c r="G608" s="485"/>
      <c r="H608" s="485"/>
      <c r="O608" s="922" t="s">
        <v>497</v>
      </c>
      <c r="P608" s="923"/>
      <c r="Q608" s="923"/>
      <c r="R608" s="924"/>
      <c r="S608" s="919" t="str">
        <f>IF(COUNT(S587:U606)=0,"",SUMIF(E587:E606,"元請",S587:U606))</f>
        <v/>
      </c>
      <c r="T608" s="920"/>
      <c r="U608" s="921"/>
    </row>
    <row r="609" spans="1:31" ht="19.5" customHeight="1" x14ac:dyDescent="0.15">
      <c r="B609" s="287" t="s">
        <v>240</v>
      </c>
      <c r="C609" s="172"/>
      <c r="D609" s="171"/>
      <c r="E609" s="172"/>
      <c r="F609" s="172"/>
      <c r="G609" s="485"/>
      <c r="H609" s="485"/>
    </row>
    <row r="610" spans="1:31" ht="19.5" customHeight="1" x14ac:dyDescent="0.15">
      <c r="B610" s="485"/>
      <c r="C610" s="172"/>
      <c r="D610" s="171"/>
      <c r="E610" s="290"/>
      <c r="F610" s="485"/>
      <c r="G610" s="485"/>
      <c r="H610" s="485"/>
    </row>
    <row r="611" spans="1:31" s="172" customFormat="1" ht="20.25" customHeight="1" x14ac:dyDescent="0.15">
      <c r="A611" s="171"/>
      <c r="B611" s="171"/>
      <c r="C611" s="172" t="s">
        <v>104</v>
      </c>
      <c r="G611" s="262"/>
      <c r="H611" s="262"/>
      <c r="I611" s="171"/>
      <c r="J611" s="171"/>
      <c r="K611" s="171"/>
      <c r="L611" s="171"/>
      <c r="M611" s="171"/>
      <c r="N611" s="171"/>
      <c r="O611" s="171"/>
      <c r="P611" s="171"/>
      <c r="Q611" s="171"/>
      <c r="R611" s="171"/>
      <c r="S611" s="171"/>
      <c r="T611" s="196" t="s">
        <v>241</v>
      </c>
      <c r="U611" s="263" t="str">
        <f t="shared" ref="U611" si="105">IF(COUNT(S587:U606)=0,"",U582+1)</f>
        <v/>
      </c>
      <c r="W611" s="171"/>
      <c r="X611" s="171"/>
      <c r="Y611" s="171"/>
      <c r="Z611" s="291"/>
      <c r="AA611" s="291"/>
      <c r="AB611" s="291"/>
      <c r="AC611" s="291"/>
      <c r="AD611" s="291"/>
      <c r="AE611" s="171"/>
    </row>
    <row r="612" spans="1:31" s="172" customFormat="1" ht="27.75" x14ac:dyDescent="0.15">
      <c r="A612" s="171"/>
      <c r="B612" s="904" t="s">
        <v>105</v>
      </c>
      <c r="C612" s="904"/>
      <c r="D612" s="904"/>
      <c r="E612" s="904"/>
      <c r="F612" s="904"/>
      <c r="G612" s="904"/>
      <c r="H612" s="904"/>
      <c r="I612" s="904"/>
      <c r="J612" s="905" t="s">
        <v>243</v>
      </c>
      <c r="K612" s="905"/>
      <c r="L612" s="905"/>
      <c r="M612" s="905"/>
      <c r="N612" s="905"/>
      <c r="O612" s="905"/>
      <c r="P612" s="905"/>
      <c r="Q612" s="905"/>
      <c r="R612" s="905"/>
      <c r="S612" s="905"/>
      <c r="T612" s="905"/>
      <c r="U612" s="905"/>
      <c r="W612" s="171"/>
      <c r="X612" s="171"/>
      <c r="Y612" s="171"/>
      <c r="Z612" s="291"/>
      <c r="AA612" s="291"/>
      <c r="AB612" s="291"/>
      <c r="AC612" s="291"/>
      <c r="AD612" s="291"/>
      <c r="AE612" s="171"/>
    </row>
    <row r="613" spans="1:31" ht="21.75" thickBot="1" x14ac:dyDescent="0.2">
      <c r="D613" s="265" t="s">
        <v>228</v>
      </c>
      <c r="E613" s="906"/>
      <c r="F613" s="906"/>
      <c r="G613" s="266" t="s">
        <v>229</v>
      </c>
      <c r="H613" s="267"/>
      <c r="L613" s="268" t="s">
        <v>231</v>
      </c>
      <c r="M613" s="483" t="str">
        <f>$M$4</f>
        <v/>
      </c>
      <c r="N613" s="269" t="s">
        <v>220</v>
      </c>
      <c r="O613" s="483" t="str">
        <f>$O$4</f>
        <v/>
      </c>
      <c r="P613" s="269" t="s">
        <v>225</v>
      </c>
      <c r="Q613" s="269" t="s">
        <v>205</v>
      </c>
      <c r="R613" s="483" t="str">
        <f>$R$4</f>
        <v/>
      </c>
      <c r="S613" s="269" t="s">
        <v>220</v>
      </c>
      <c r="T613" s="483" t="str">
        <f>$T$4</f>
        <v/>
      </c>
      <c r="U613" s="269" t="s">
        <v>230</v>
      </c>
    </row>
    <row r="614" spans="1:31" ht="18" customHeight="1" x14ac:dyDescent="0.15">
      <c r="B614" s="880" t="s">
        <v>227</v>
      </c>
      <c r="C614" s="907" t="s">
        <v>224</v>
      </c>
      <c r="D614" s="478" t="s">
        <v>237</v>
      </c>
      <c r="E614" s="478" t="s">
        <v>222</v>
      </c>
      <c r="F614" s="909" t="s">
        <v>106</v>
      </c>
      <c r="G614" s="840" t="s">
        <v>107</v>
      </c>
      <c r="H614" s="841"/>
      <c r="I614" s="480" t="s">
        <v>108</v>
      </c>
      <c r="J614" s="480" t="s">
        <v>235</v>
      </c>
      <c r="K614" s="840" t="s">
        <v>109</v>
      </c>
      <c r="L614" s="913"/>
      <c r="M614" s="913"/>
      <c r="N614" s="841"/>
      <c r="O614" s="840" t="s">
        <v>226</v>
      </c>
      <c r="P614" s="913"/>
      <c r="Q614" s="913"/>
      <c r="R614" s="841"/>
      <c r="S614" s="840" t="s">
        <v>233</v>
      </c>
      <c r="T614" s="913"/>
      <c r="U614" s="914"/>
    </row>
    <row r="615" spans="1:31" ht="18" customHeight="1" thickBot="1" x14ac:dyDescent="0.2">
      <c r="B615" s="882"/>
      <c r="C615" s="908"/>
      <c r="D615" s="479" t="s">
        <v>221</v>
      </c>
      <c r="E615" s="479" t="s">
        <v>223</v>
      </c>
      <c r="F615" s="910"/>
      <c r="G615" s="911"/>
      <c r="H615" s="912"/>
      <c r="I615" s="481" t="s">
        <v>110</v>
      </c>
      <c r="J615" s="481" t="s">
        <v>236</v>
      </c>
      <c r="K615" s="911"/>
      <c r="L615" s="915"/>
      <c r="M615" s="915"/>
      <c r="N615" s="912"/>
      <c r="O615" s="911"/>
      <c r="P615" s="915"/>
      <c r="Q615" s="915"/>
      <c r="R615" s="912"/>
      <c r="S615" s="911" t="s">
        <v>234</v>
      </c>
      <c r="T615" s="915"/>
      <c r="U615" s="916"/>
    </row>
    <row r="616" spans="1:31" ht="24" customHeight="1" x14ac:dyDescent="0.15">
      <c r="B616" s="880">
        <v>1</v>
      </c>
      <c r="C616" s="883"/>
      <c r="D616" s="883"/>
      <c r="E616" s="883"/>
      <c r="F616" s="294"/>
      <c r="G616" s="886"/>
      <c r="H616" s="887"/>
      <c r="I616" s="294"/>
      <c r="J616" s="295"/>
      <c r="K616" s="298"/>
      <c r="L616" s="279" t="s">
        <v>220</v>
      </c>
      <c r="M616" s="301"/>
      <c r="N616" s="280" t="s">
        <v>225</v>
      </c>
      <c r="O616" s="298"/>
      <c r="P616" s="279" t="s">
        <v>220</v>
      </c>
      <c r="Q616" s="301"/>
      <c r="R616" s="280" t="s">
        <v>225</v>
      </c>
      <c r="S616" s="888" t="str">
        <f t="shared" ref="S616" si="106">IF(COUNT(J616:J620)=0,"",SUM(J616:J620))</f>
        <v/>
      </c>
      <c r="T616" s="889"/>
      <c r="U616" s="890"/>
    </row>
    <row r="617" spans="1:31" ht="24" customHeight="1" x14ac:dyDescent="0.15">
      <c r="B617" s="881"/>
      <c r="C617" s="884"/>
      <c r="D617" s="884"/>
      <c r="E617" s="884"/>
      <c r="F617" s="296"/>
      <c r="G617" s="897"/>
      <c r="H617" s="898"/>
      <c r="I617" s="296"/>
      <c r="J617" s="297"/>
      <c r="K617" s="299"/>
      <c r="L617" s="284" t="s">
        <v>220</v>
      </c>
      <c r="M617" s="302"/>
      <c r="N617" s="285" t="s">
        <v>225</v>
      </c>
      <c r="O617" s="299"/>
      <c r="P617" s="284" t="s">
        <v>220</v>
      </c>
      <c r="Q617" s="302"/>
      <c r="R617" s="285" t="s">
        <v>225</v>
      </c>
      <c r="S617" s="891"/>
      <c r="T617" s="892"/>
      <c r="U617" s="893"/>
    </row>
    <row r="618" spans="1:31" ht="23.25" customHeight="1" x14ac:dyDescent="0.15">
      <c r="B618" s="881"/>
      <c r="C618" s="884"/>
      <c r="D618" s="884"/>
      <c r="E618" s="884"/>
      <c r="F618" s="296"/>
      <c r="G618" s="897"/>
      <c r="H618" s="898"/>
      <c r="I618" s="296"/>
      <c r="J618" s="297"/>
      <c r="K618" s="299"/>
      <c r="L618" s="284" t="s">
        <v>220</v>
      </c>
      <c r="M618" s="302"/>
      <c r="N618" s="285" t="s">
        <v>225</v>
      </c>
      <c r="O618" s="299"/>
      <c r="P618" s="284" t="s">
        <v>220</v>
      </c>
      <c r="Q618" s="302"/>
      <c r="R618" s="285" t="s">
        <v>225</v>
      </c>
      <c r="S618" s="891"/>
      <c r="T618" s="892"/>
      <c r="U618" s="893"/>
    </row>
    <row r="619" spans="1:31" ht="24" customHeight="1" x14ac:dyDescent="0.15">
      <c r="B619" s="881"/>
      <c r="C619" s="884"/>
      <c r="D619" s="884"/>
      <c r="E619" s="884"/>
      <c r="F619" s="296"/>
      <c r="G619" s="897"/>
      <c r="H619" s="898"/>
      <c r="I619" s="296"/>
      <c r="J619" s="297"/>
      <c r="K619" s="299"/>
      <c r="L619" s="284" t="s">
        <v>220</v>
      </c>
      <c r="M619" s="302"/>
      <c r="N619" s="285" t="s">
        <v>225</v>
      </c>
      <c r="O619" s="299"/>
      <c r="P619" s="284" t="s">
        <v>220</v>
      </c>
      <c r="Q619" s="302"/>
      <c r="R619" s="285" t="s">
        <v>225</v>
      </c>
      <c r="S619" s="891"/>
      <c r="T619" s="892"/>
      <c r="U619" s="893"/>
    </row>
    <row r="620" spans="1:31" ht="24" customHeight="1" thickBot="1" x14ac:dyDescent="0.2">
      <c r="B620" s="882"/>
      <c r="C620" s="885"/>
      <c r="D620" s="885"/>
      <c r="E620" s="885"/>
      <c r="F620" s="286" t="s">
        <v>232</v>
      </c>
      <c r="G620" s="5"/>
      <c r="H620" s="899" t="s">
        <v>239</v>
      </c>
      <c r="I620" s="900"/>
      <c r="J620" s="300"/>
      <c r="K620" s="901"/>
      <c r="L620" s="902"/>
      <c r="M620" s="902"/>
      <c r="N620" s="902"/>
      <c r="O620" s="902"/>
      <c r="P620" s="902"/>
      <c r="Q620" s="902"/>
      <c r="R620" s="903"/>
      <c r="S620" s="894"/>
      <c r="T620" s="895"/>
      <c r="U620" s="896"/>
    </row>
    <row r="621" spans="1:31" ht="24" customHeight="1" x14ac:dyDescent="0.15">
      <c r="B621" s="880">
        <v>2</v>
      </c>
      <c r="C621" s="883"/>
      <c r="D621" s="883"/>
      <c r="E621" s="883"/>
      <c r="F621" s="294"/>
      <c r="G621" s="886"/>
      <c r="H621" s="887"/>
      <c r="I621" s="294"/>
      <c r="J621" s="295"/>
      <c r="K621" s="298"/>
      <c r="L621" s="279" t="s">
        <v>220</v>
      </c>
      <c r="M621" s="301"/>
      <c r="N621" s="280" t="s">
        <v>225</v>
      </c>
      <c r="O621" s="298"/>
      <c r="P621" s="279" t="s">
        <v>220</v>
      </c>
      <c r="Q621" s="301"/>
      <c r="R621" s="280" t="s">
        <v>225</v>
      </c>
      <c r="S621" s="888" t="str">
        <f t="shared" ref="S621" si="107">IF(COUNT(J621:J625)=0,"",SUM(J621:J625))</f>
        <v/>
      </c>
      <c r="T621" s="889"/>
      <c r="U621" s="890"/>
    </row>
    <row r="622" spans="1:31" ht="24" customHeight="1" x14ac:dyDescent="0.15">
      <c r="B622" s="881"/>
      <c r="C622" s="884"/>
      <c r="D622" s="884"/>
      <c r="E622" s="884"/>
      <c r="F622" s="296"/>
      <c r="G622" s="897"/>
      <c r="H622" s="898"/>
      <c r="I622" s="296"/>
      <c r="J622" s="297"/>
      <c r="K622" s="299"/>
      <c r="L622" s="284" t="s">
        <v>220</v>
      </c>
      <c r="M622" s="302"/>
      <c r="N622" s="285" t="s">
        <v>225</v>
      </c>
      <c r="O622" s="299"/>
      <c r="P622" s="284" t="s">
        <v>220</v>
      </c>
      <c r="Q622" s="302"/>
      <c r="R622" s="285" t="s">
        <v>225</v>
      </c>
      <c r="S622" s="891"/>
      <c r="T622" s="892"/>
      <c r="U622" s="893"/>
    </row>
    <row r="623" spans="1:31" ht="24" customHeight="1" x14ac:dyDescent="0.15">
      <c r="B623" s="881"/>
      <c r="C623" s="884"/>
      <c r="D623" s="884"/>
      <c r="E623" s="884"/>
      <c r="F623" s="296"/>
      <c r="G623" s="897"/>
      <c r="H623" s="898"/>
      <c r="I623" s="296"/>
      <c r="J623" s="297"/>
      <c r="K623" s="299"/>
      <c r="L623" s="284" t="s">
        <v>220</v>
      </c>
      <c r="M623" s="302"/>
      <c r="N623" s="285" t="s">
        <v>225</v>
      </c>
      <c r="O623" s="299"/>
      <c r="P623" s="284" t="s">
        <v>220</v>
      </c>
      <c r="Q623" s="302"/>
      <c r="R623" s="285" t="s">
        <v>225</v>
      </c>
      <c r="S623" s="891"/>
      <c r="T623" s="892"/>
      <c r="U623" s="893"/>
    </row>
    <row r="624" spans="1:31" ht="24" customHeight="1" x14ac:dyDescent="0.15">
      <c r="B624" s="881"/>
      <c r="C624" s="884"/>
      <c r="D624" s="884"/>
      <c r="E624" s="884"/>
      <c r="F624" s="296"/>
      <c r="G624" s="897"/>
      <c r="H624" s="898"/>
      <c r="I624" s="296"/>
      <c r="J624" s="297"/>
      <c r="K624" s="299"/>
      <c r="L624" s="284" t="s">
        <v>220</v>
      </c>
      <c r="M624" s="302"/>
      <c r="N624" s="285" t="s">
        <v>225</v>
      </c>
      <c r="O624" s="299"/>
      <c r="P624" s="284" t="s">
        <v>220</v>
      </c>
      <c r="Q624" s="302"/>
      <c r="R624" s="285" t="s">
        <v>225</v>
      </c>
      <c r="S624" s="891"/>
      <c r="T624" s="892"/>
      <c r="U624" s="893"/>
    </row>
    <row r="625" spans="1:31" ht="24" customHeight="1" thickBot="1" x14ac:dyDescent="0.2">
      <c r="B625" s="882"/>
      <c r="C625" s="885"/>
      <c r="D625" s="885"/>
      <c r="E625" s="885"/>
      <c r="F625" s="286" t="s">
        <v>232</v>
      </c>
      <c r="G625" s="5"/>
      <c r="H625" s="899" t="s">
        <v>239</v>
      </c>
      <c r="I625" s="900"/>
      <c r="J625" s="300"/>
      <c r="K625" s="901"/>
      <c r="L625" s="902"/>
      <c r="M625" s="902"/>
      <c r="N625" s="902"/>
      <c r="O625" s="902"/>
      <c r="P625" s="902"/>
      <c r="Q625" s="902"/>
      <c r="R625" s="903"/>
      <c r="S625" s="894"/>
      <c r="T625" s="895"/>
      <c r="U625" s="896"/>
    </row>
    <row r="626" spans="1:31" ht="24" customHeight="1" x14ac:dyDescent="0.15">
      <c r="B626" s="880">
        <v>3</v>
      </c>
      <c r="C626" s="883"/>
      <c r="D626" s="883"/>
      <c r="E626" s="883"/>
      <c r="F626" s="294"/>
      <c r="G626" s="886"/>
      <c r="H626" s="887"/>
      <c r="I626" s="294"/>
      <c r="J626" s="295"/>
      <c r="K626" s="298"/>
      <c r="L626" s="279" t="s">
        <v>220</v>
      </c>
      <c r="M626" s="301"/>
      <c r="N626" s="280" t="s">
        <v>225</v>
      </c>
      <c r="O626" s="298"/>
      <c r="P626" s="279" t="s">
        <v>220</v>
      </c>
      <c r="Q626" s="301"/>
      <c r="R626" s="280" t="s">
        <v>225</v>
      </c>
      <c r="S626" s="888" t="str">
        <f t="shared" ref="S626" si="108">IF(COUNT(J626:J630)=0,"",SUM(J626:J630))</f>
        <v/>
      </c>
      <c r="T626" s="889"/>
      <c r="U626" s="890"/>
    </row>
    <row r="627" spans="1:31" ht="24" customHeight="1" x14ac:dyDescent="0.15">
      <c r="B627" s="881"/>
      <c r="C627" s="884"/>
      <c r="D627" s="884"/>
      <c r="E627" s="884"/>
      <c r="F627" s="296"/>
      <c r="G627" s="897"/>
      <c r="H627" s="898"/>
      <c r="I627" s="296"/>
      <c r="J627" s="297"/>
      <c r="K627" s="299"/>
      <c r="L627" s="284" t="s">
        <v>220</v>
      </c>
      <c r="M627" s="302"/>
      <c r="N627" s="285" t="s">
        <v>225</v>
      </c>
      <c r="O627" s="299"/>
      <c r="P627" s="284" t="s">
        <v>220</v>
      </c>
      <c r="Q627" s="302"/>
      <c r="R627" s="285" t="s">
        <v>225</v>
      </c>
      <c r="S627" s="891"/>
      <c r="T627" s="892"/>
      <c r="U627" s="893"/>
    </row>
    <row r="628" spans="1:31" ht="24" customHeight="1" x14ac:dyDescent="0.15">
      <c r="B628" s="881"/>
      <c r="C628" s="884"/>
      <c r="D628" s="884"/>
      <c r="E628" s="884"/>
      <c r="F628" s="296"/>
      <c r="G628" s="897"/>
      <c r="H628" s="898"/>
      <c r="I628" s="296"/>
      <c r="J628" s="297"/>
      <c r="K628" s="299"/>
      <c r="L628" s="284" t="s">
        <v>220</v>
      </c>
      <c r="M628" s="302"/>
      <c r="N628" s="285" t="s">
        <v>225</v>
      </c>
      <c r="O628" s="299"/>
      <c r="P628" s="284" t="s">
        <v>220</v>
      </c>
      <c r="Q628" s="302"/>
      <c r="R628" s="285" t="s">
        <v>225</v>
      </c>
      <c r="S628" s="891"/>
      <c r="T628" s="892"/>
      <c r="U628" s="893"/>
    </row>
    <row r="629" spans="1:31" ht="24" customHeight="1" x14ac:dyDescent="0.15">
      <c r="B629" s="881"/>
      <c r="C629" s="884"/>
      <c r="D629" s="884"/>
      <c r="E629" s="884"/>
      <c r="F629" s="296"/>
      <c r="G629" s="897"/>
      <c r="H629" s="898"/>
      <c r="I629" s="296"/>
      <c r="J629" s="297"/>
      <c r="K629" s="299"/>
      <c r="L629" s="284" t="s">
        <v>220</v>
      </c>
      <c r="M629" s="302"/>
      <c r="N629" s="285" t="s">
        <v>225</v>
      </c>
      <c r="O629" s="299"/>
      <c r="P629" s="284" t="s">
        <v>220</v>
      </c>
      <c r="Q629" s="302"/>
      <c r="R629" s="285" t="s">
        <v>225</v>
      </c>
      <c r="S629" s="891"/>
      <c r="T629" s="892"/>
      <c r="U629" s="893"/>
    </row>
    <row r="630" spans="1:31" ht="24" customHeight="1" thickBot="1" x14ac:dyDescent="0.2">
      <c r="B630" s="882"/>
      <c r="C630" s="885"/>
      <c r="D630" s="885"/>
      <c r="E630" s="885"/>
      <c r="F630" s="286" t="s">
        <v>232</v>
      </c>
      <c r="G630" s="5"/>
      <c r="H630" s="899" t="s">
        <v>239</v>
      </c>
      <c r="I630" s="900"/>
      <c r="J630" s="300"/>
      <c r="K630" s="901"/>
      <c r="L630" s="902"/>
      <c r="M630" s="902"/>
      <c r="N630" s="902"/>
      <c r="O630" s="902"/>
      <c r="P630" s="902"/>
      <c r="Q630" s="902"/>
      <c r="R630" s="903"/>
      <c r="S630" s="894"/>
      <c r="T630" s="895"/>
      <c r="U630" s="896"/>
    </row>
    <row r="631" spans="1:31" ht="24" customHeight="1" x14ac:dyDescent="0.15">
      <c r="B631" s="880">
        <v>4</v>
      </c>
      <c r="C631" s="883"/>
      <c r="D631" s="883"/>
      <c r="E631" s="883"/>
      <c r="F631" s="294"/>
      <c r="G631" s="886"/>
      <c r="H631" s="887"/>
      <c r="I631" s="294"/>
      <c r="J631" s="295"/>
      <c r="K631" s="298"/>
      <c r="L631" s="279" t="s">
        <v>220</v>
      </c>
      <c r="M631" s="301"/>
      <c r="N631" s="280" t="s">
        <v>225</v>
      </c>
      <c r="O631" s="298"/>
      <c r="P631" s="279" t="s">
        <v>220</v>
      </c>
      <c r="Q631" s="301"/>
      <c r="R631" s="280" t="s">
        <v>225</v>
      </c>
      <c r="S631" s="888" t="str">
        <f t="shared" ref="S631" si="109">IF(COUNT(J631:J635)=0,"",SUM(J631:J635))</f>
        <v/>
      </c>
      <c r="T631" s="889"/>
      <c r="U631" s="890"/>
    </row>
    <row r="632" spans="1:31" ht="24" customHeight="1" x14ac:dyDescent="0.15">
      <c r="B632" s="881"/>
      <c r="C632" s="884"/>
      <c r="D632" s="884"/>
      <c r="E632" s="884"/>
      <c r="F632" s="296"/>
      <c r="G632" s="897"/>
      <c r="H632" s="898"/>
      <c r="I632" s="296"/>
      <c r="J632" s="297"/>
      <c r="K632" s="299"/>
      <c r="L632" s="284" t="s">
        <v>220</v>
      </c>
      <c r="M632" s="302"/>
      <c r="N632" s="285" t="s">
        <v>225</v>
      </c>
      <c r="O632" s="299"/>
      <c r="P632" s="284" t="s">
        <v>220</v>
      </c>
      <c r="Q632" s="302"/>
      <c r="R632" s="285" t="s">
        <v>225</v>
      </c>
      <c r="S632" s="891"/>
      <c r="T632" s="892"/>
      <c r="U632" s="893"/>
    </row>
    <row r="633" spans="1:31" ht="24" customHeight="1" x14ac:dyDescent="0.15">
      <c r="B633" s="881"/>
      <c r="C633" s="884"/>
      <c r="D633" s="884"/>
      <c r="E633" s="884"/>
      <c r="F633" s="296"/>
      <c r="G633" s="897"/>
      <c r="H633" s="898"/>
      <c r="I633" s="296"/>
      <c r="J633" s="297"/>
      <c r="K633" s="299"/>
      <c r="L633" s="284" t="s">
        <v>220</v>
      </c>
      <c r="M633" s="302"/>
      <c r="N633" s="285" t="s">
        <v>225</v>
      </c>
      <c r="O633" s="299"/>
      <c r="P633" s="284" t="s">
        <v>220</v>
      </c>
      <c r="Q633" s="302"/>
      <c r="R633" s="285" t="s">
        <v>225</v>
      </c>
      <c r="S633" s="891"/>
      <c r="T633" s="892"/>
      <c r="U633" s="893"/>
    </row>
    <row r="634" spans="1:31" ht="24" customHeight="1" x14ac:dyDescent="0.15">
      <c r="B634" s="881"/>
      <c r="C634" s="884"/>
      <c r="D634" s="884"/>
      <c r="E634" s="884"/>
      <c r="F634" s="296"/>
      <c r="G634" s="897"/>
      <c r="H634" s="898"/>
      <c r="I634" s="296"/>
      <c r="J634" s="297"/>
      <c r="K634" s="299"/>
      <c r="L634" s="284" t="s">
        <v>220</v>
      </c>
      <c r="M634" s="302"/>
      <c r="N634" s="285" t="s">
        <v>225</v>
      </c>
      <c r="O634" s="299"/>
      <c r="P634" s="284" t="s">
        <v>220</v>
      </c>
      <c r="Q634" s="302"/>
      <c r="R634" s="285" t="s">
        <v>225</v>
      </c>
      <c r="S634" s="891"/>
      <c r="T634" s="892"/>
      <c r="U634" s="893"/>
    </row>
    <row r="635" spans="1:31" ht="24" customHeight="1" thickBot="1" x14ac:dyDescent="0.2">
      <c r="B635" s="882"/>
      <c r="C635" s="885"/>
      <c r="D635" s="885"/>
      <c r="E635" s="885"/>
      <c r="F635" s="286" t="s">
        <v>232</v>
      </c>
      <c r="G635" s="5"/>
      <c r="H635" s="899" t="s">
        <v>239</v>
      </c>
      <c r="I635" s="900"/>
      <c r="J635" s="300"/>
      <c r="K635" s="901"/>
      <c r="L635" s="902"/>
      <c r="M635" s="902"/>
      <c r="N635" s="902"/>
      <c r="O635" s="902"/>
      <c r="P635" s="902"/>
      <c r="Q635" s="902"/>
      <c r="R635" s="903"/>
      <c r="S635" s="894"/>
      <c r="T635" s="895"/>
      <c r="U635" s="896"/>
    </row>
    <row r="636" spans="1:31" ht="19.5" customHeight="1" thickBot="1" x14ac:dyDescent="0.2">
      <c r="B636" s="287" t="s">
        <v>112</v>
      </c>
      <c r="C636" s="172"/>
      <c r="D636" s="288"/>
      <c r="E636" s="288"/>
      <c r="F636" s="289"/>
      <c r="G636" s="288"/>
      <c r="H636" s="288"/>
      <c r="O636" s="917" t="s">
        <v>496</v>
      </c>
      <c r="P636" s="918"/>
      <c r="Q636" s="918"/>
      <c r="R636" s="918"/>
      <c r="S636" s="919" t="str">
        <f>IF(COUNT(S616:U635)=0,"",SUMIFS(S616:S635,E616:E635,"&lt;&gt;"&amp;""))</f>
        <v/>
      </c>
      <c r="T636" s="920"/>
      <c r="U636" s="921"/>
    </row>
    <row r="637" spans="1:31" ht="19.5" customHeight="1" thickBot="1" x14ac:dyDescent="0.2">
      <c r="B637" s="486" t="s">
        <v>242</v>
      </c>
      <c r="C637" s="172"/>
      <c r="D637" s="171"/>
      <c r="E637" s="290"/>
      <c r="F637" s="485"/>
      <c r="G637" s="485"/>
      <c r="H637" s="485"/>
      <c r="O637" s="922" t="s">
        <v>497</v>
      </c>
      <c r="P637" s="923"/>
      <c r="Q637" s="923"/>
      <c r="R637" s="924"/>
      <c r="S637" s="919" t="str">
        <f>IF(COUNT(S616:U635)=0,"",SUMIF(E616:E635,"元請",S616:U635))</f>
        <v/>
      </c>
      <c r="T637" s="920"/>
      <c r="U637" s="921"/>
    </row>
    <row r="638" spans="1:31" ht="19.5" customHeight="1" x14ac:dyDescent="0.15">
      <c r="B638" s="287" t="s">
        <v>240</v>
      </c>
      <c r="C638" s="172"/>
      <c r="D638" s="171"/>
      <c r="E638" s="172"/>
      <c r="F638" s="172"/>
      <c r="G638" s="485"/>
      <c r="H638" s="485"/>
    </row>
    <row r="639" spans="1:31" ht="19.5" customHeight="1" x14ac:dyDescent="0.15">
      <c r="B639" s="485"/>
      <c r="C639" s="172"/>
      <c r="D639" s="171"/>
      <c r="E639" s="290"/>
      <c r="F639" s="485"/>
      <c r="G639" s="485"/>
      <c r="H639" s="485"/>
    </row>
    <row r="640" spans="1:31" s="172" customFormat="1" ht="20.25" customHeight="1" x14ac:dyDescent="0.15">
      <c r="A640" s="171"/>
      <c r="B640" s="171"/>
      <c r="C640" s="172" t="s">
        <v>104</v>
      </c>
      <c r="G640" s="262"/>
      <c r="H640" s="262"/>
      <c r="I640" s="171"/>
      <c r="J640" s="171"/>
      <c r="K640" s="171"/>
      <c r="L640" s="171"/>
      <c r="M640" s="171"/>
      <c r="N640" s="171"/>
      <c r="O640" s="171"/>
      <c r="P640" s="171"/>
      <c r="Q640" s="171"/>
      <c r="R640" s="171"/>
      <c r="S640" s="171"/>
      <c r="T640" s="196" t="s">
        <v>241</v>
      </c>
      <c r="U640" s="263" t="str">
        <f t="shared" ref="U640" si="110">IF(COUNT(S616:U635)=0,"",U611+1)</f>
        <v/>
      </c>
      <c r="W640" s="171"/>
      <c r="X640" s="171"/>
      <c r="Y640" s="171"/>
      <c r="Z640" s="291"/>
      <c r="AA640" s="291"/>
      <c r="AB640" s="291"/>
      <c r="AC640" s="291"/>
      <c r="AD640" s="291"/>
      <c r="AE640" s="171"/>
    </row>
    <row r="641" spans="1:31" s="172" customFormat="1" ht="27.75" x14ac:dyDescent="0.15">
      <c r="A641" s="171"/>
      <c r="B641" s="904" t="s">
        <v>105</v>
      </c>
      <c r="C641" s="904"/>
      <c r="D641" s="904"/>
      <c r="E641" s="904"/>
      <c r="F641" s="904"/>
      <c r="G641" s="904"/>
      <c r="H641" s="904"/>
      <c r="I641" s="904"/>
      <c r="J641" s="905" t="s">
        <v>243</v>
      </c>
      <c r="K641" s="905"/>
      <c r="L641" s="905"/>
      <c r="M641" s="905"/>
      <c r="N641" s="905"/>
      <c r="O641" s="905"/>
      <c r="P641" s="905"/>
      <c r="Q641" s="905"/>
      <c r="R641" s="905"/>
      <c r="S641" s="905"/>
      <c r="T641" s="905"/>
      <c r="U641" s="905"/>
      <c r="W641" s="171"/>
      <c r="X641" s="171"/>
      <c r="Y641" s="171"/>
      <c r="Z641" s="291"/>
      <c r="AA641" s="291"/>
      <c r="AB641" s="291"/>
      <c r="AC641" s="291"/>
      <c r="AD641" s="291"/>
      <c r="AE641" s="171"/>
    </row>
    <row r="642" spans="1:31" ht="21.75" thickBot="1" x14ac:dyDescent="0.2">
      <c r="D642" s="265" t="s">
        <v>228</v>
      </c>
      <c r="E642" s="906"/>
      <c r="F642" s="906"/>
      <c r="G642" s="266" t="s">
        <v>229</v>
      </c>
      <c r="H642" s="267"/>
      <c r="L642" s="268" t="s">
        <v>231</v>
      </c>
      <c r="M642" s="483" t="str">
        <f>$M$4</f>
        <v/>
      </c>
      <c r="N642" s="269" t="s">
        <v>220</v>
      </c>
      <c r="O642" s="483" t="str">
        <f>$O$4</f>
        <v/>
      </c>
      <c r="P642" s="269" t="s">
        <v>225</v>
      </c>
      <c r="Q642" s="269" t="s">
        <v>205</v>
      </c>
      <c r="R642" s="483" t="str">
        <f>$R$4</f>
        <v/>
      </c>
      <c r="S642" s="269" t="s">
        <v>220</v>
      </c>
      <c r="T642" s="483" t="str">
        <f>$T$4</f>
        <v/>
      </c>
      <c r="U642" s="269" t="s">
        <v>230</v>
      </c>
    </row>
    <row r="643" spans="1:31" ht="18" customHeight="1" x14ac:dyDescent="0.15">
      <c r="B643" s="880" t="s">
        <v>227</v>
      </c>
      <c r="C643" s="907" t="s">
        <v>224</v>
      </c>
      <c r="D643" s="478" t="s">
        <v>237</v>
      </c>
      <c r="E643" s="478" t="s">
        <v>222</v>
      </c>
      <c r="F643" s="909" t="s">
        <v>106</v>
      </c>
      <c r="G643" s="840" t="s">
        <v>107</v>
      </c>
      <c r="H643" s="841"/>
      <c r="I643" s="480" t="s">
        <v>108</v>
      </c>
      <c r="J643" s="480" t="s">
        <v>235</v>
      </c>
      <c r="K643" s="840" t="s">
        <v>109</v>
      </c>
      <c r="L643" s="913"/>
      <c r="M643" s="913"/>
      <c r="N643" s="841"/>
      <c r="O643" s="840" t="s">
        <v>226</v>
      </c>
      <c r="P643" s="913"/>
      <c r="Q643" s="913"/>
      <c r="R643" s="841"/>
      <c r="S643" s="840" t="s">
        <v>233</v>
      </c>
      <c r="T643" s="913"/>
      <c r="U643" s="914"/>
    </row>
    <row r="644" spans="1:31" ht="18" customHeight="1" thickBot="1" x14ac:dyDescent="0.2">
      <c r="B644" s="882"/>
      <c r="C644" s="908"/>
      <c r="D644" s="479" t="s">
        <v>221</v>
      </c>
      <c r="E644" s="479" t="s">
        <v>223</v>
      </c>
      <c r="F644" s="910"/>
      <c r="G644" s="911"/>
      <c r="H644" s="912"/>
      <c r="I644" s="481" t="s">
        <v>110</v>
      </c>
      <c r="J644" s="481" t="s">
        <v>236</v>
      </c>
      <c r="K644" s="911"/>
      <c r="L644" s="915"/>
      <c r="M644" s="915"/>
      <c r="N644" s="912"/>
      <c r="O644" s="911"/>
      <c r="P644" s="915"/>
      <c r="Q644" s="915"/>
      <c r="R644" s="912"/>
      <c r="S644" s="911" t="s">
        <v>234</v>
      </c>
      <c r="T644" s="915"/>
      <c r="U644" s="916"/>
    </row>
    <row r="645" spans="1:31" ht="24" customHeight="1" x14ac:dyDescent="0.15">
      <c r="B645" s="880">
        <v>1</v>
      </c>
      <c r="C645" s="883"/>
      <c r="D645" s="883"/>
      <c r="E645" s="883"/>
      <c r="F645" s="294"/>
      <c r="G645" s="886"/>
      <c r="H645" s="887"/>
      <c r="I645" s="294"/>
      <c r="J645" s="295"/>
      <c r="K645" s="298"/>
      <c r="L645" s="279" t="s">
        <v>220</v>
      </c>
      <c r="M645" s="301"/>
      <c r="N645" s="280" t="s">
        <v>225</v>
      </c>
      <c r="O645" s="298"/>
      <c r="P645" s="279" t="s">
        <v>220</v>
      </c>
      <c r="Q645" s="301"/>
      <c r="R645" s="280" t="s">
        <v>225</v>
      </c>
      <c r="S645" s="888" t="str">
        <f t="shared" ref="S645" si="111">IF(COUNT(J645:J649)=0,"",SUM(J645:J649))</f>
        <v/>
      </c>
      <c r="T645" s="889"/>
      <c r="U645" s="890"/>
    </row>
    <row r="646" spans="1:31" ht="24" customHeight="1" x14ac:dyDescent="0.15">
      <c r="B646" s="881"/>
      <c r="C646" s="884"/>
      <c r="D646" s="884"/>
      <c r="E646" s="884"/>
      <c r="F646" s="296"/>
      <c r="G646" s="897"/>
      <c r="H646" s="898"/>
      <c r="I646" s="296"/>
      <c r="J646" s="297"/>
      <c r="K646" s="299"/>
      <c r="L646" s="284" t="s">
        <v>220</v>
      </c>
      <c r="M646" s="302"/>
      <c r="N646" s="285" t="s">
        <v>225</v>
      </c>
      <c r="O646" s="299"/>
      <c r="P646" s="284" t="s">
        <v>220</v>
      </c>
      <c r="Q646" s="302"/>
      <c r="R646" s="285" t="s">
        <v>225</v>
      </c>
      <c r="S646" s="891"/>
      <c r="T646" s="892"/>
      <c r="U646" s="893"/>
    </row>
    <row r="647" spans="1:31" ht="23.25" customHeight="1" x14ac:dyDescent="0.15">
      <c r="B647" s="881"/>
      <c r="C647" s="884"/>
      <c r="D647" s="884"/>
      <c r="E647" s="884"/>
      <c r="F647" s="296"/>
      <c r="G647" s="897"/>
      <c r="H647" s="898"/>
      <c r="I647" s="296"/>
      <c r="J647" s="297"/>
      <c r="K647" s="299"/>
      <c r="L647" s="284" t="s">
        <v>220</v>
      </c>
      <c r="M647" s="302"/>
      <c r="N647" s="285" t="s">
        <v>225</v>
      </c>
      <c r="O647" s="299"/>
      <c r="P647" s="284" t="s">
        <v>220</v>
      </c>
      <c r="Q647" s="302"/>
      <c r="R647" s="285" t="s">
        <v>225</v>
      </c>
      <c r="S647" s="891"/>
      <c r="T647" s="892"/>
      <c r="U647" s="893"/>
    </row>
    <row r="648" spans="1:31" ht="24" customHeight="1" x14ac:dyDescent="0.15">
      <c r="B648" s="881"/>
      <c r="C648" s="884"/>
      <c r="D648" s="884"/>
      <c r="E648" s="884"/>
      <c r="F648" s="296"/>
      <c r="G648" s="897"/>
      <c r="H648" s="898"/>
      <c r="I648" s="296"/>
      <c r="J648" s="297"/>
      <c r="K648" s="299"/>
      <c r="L648" s="284" t="s">
        <v>220</v>
      </c>
      <c r="M648" s="302"/>
      <c r="N648" s="285" t="s">
        <v>225</v>
      </c>
      <c r="O648" s="299"/>
      <c r="P648" s="284" t="s">
        <v>220</v>
      </c>
      <c r="Q648" s="302"/>
      <c r="R648" s="285" t="s">
        <v>225</v>
      </c>
      <c r="S648" s="891"/>
      <c r="T648" s="892"/>
      <c r="U648" s="893"/>
    </row>
    <row r="649" spans="1:31" ht="24" customHeight="1" thickBot="1" x14ac:dyDescent="0.2">
      <c r="B649" s="882"/>
      <c r="C649" s="885"/>
      <c r="D649" s="885"/>
      <c r="E649" s="885"/>
      <c r="F649" s="286" t="s">
        <v>232</v>
      </c>
      <c r="G649" s="5"/>
      <c r="H649" s="899" t="s">
        <v>239</v>
      </c>
      <c r="I649" s="900"/>
      <c r="J649" s="300"/>
      <c r="K649" s="901"/>
      <c r="L649" s="902"/>
      <c r="M649" s="902"/>
      <c r="N649" s="902"/>
      <c r="O649" s="902"/>
      <c r="P649" s="902"/>
      <c r="Q649" s="902"/>
      <c r="R649" s="903"/>
      <c r="S649" s="894"/>
      <c r="T649" s="895"/>
      <c r="U649" s="896"/>
    </row>
    <row r="650" spans="1:31" ht="24" customHeight="1" x14ac:dyDescent="0.15">
      <c r="B650" s="880">
        <v>2</v>
      </c>
      <c r="C650" s="883"/>
      <c r="D650" s="883"/>
      <c r="E650" s="883"/>
      <c r="F650" s="294"/>
      <c r="G650" s="886"/>
      <c r="H650" s="887"/>
      <c r="I650" s="294"/>
      <c r="J650" s="295"/>
      <c r="K650" s="298"/>
      <c r="L650" s="279" t="s">
        <v>220</v>
      </c>
      <c r="M650" s="301"/>
      <c r="N650" s="280" t="s">
        <v>225</v>
      </c>
      <c r="O650" s="298"/>
      <c r="P650" s="279" t="s">
        <v>220</v>
      </c>
      <c r="Q650" s="301"/>
      <c r="R650" s="280" t="s">
        <v>225</v>
      </c>
      <c r="S650" s="888" t="str">
        <f t="shared" ref="S650" si="112">IF(COUNT(J650:J654)=0,"",SUM(J650:J654))</f>
        <v/>
      </c>
      <c r="T650" s="889"/>
      <c r="U650" s="890"/>
    </row>
    <row r="651" spans="1:31" ht="24" customHeight="1" x14ac:dyDescent="0.15">
      <c r="B651" s="881"/>
      <c r="C651" s="884"/>
      <c r="D651" s="884"/>
      <c r="E651" s="884"/>
      <c r="F651" s="296"/>
      <c r="G651" s="897"/>
      <c r="H651" s="898"/>
      <c r="I651" s="296"/>
      <c r="J651" s="297"/>
      <c r="K651" s="299"/>
      <c r="L651" s="284" t="s">
        <v>220</v>
      </c>
      <c r="M651" s="302"/>
      <c r="N651" s="285" t="s">
        <v>225</v>
      </c>
      <c r="O651" s="299"/>
      <c r="P651" s="284" t="s">
        <v>220</v>
      </c>
      <c r="Q651" s="302"/>
      <c r="R651" s="285" t="s">
        <v>225</v>
      </c>
      <c r="S651" s="891"/>
      <c r="T651" s="892"/>
      <c r="U651" s="893"/>
    </row>
    <row r="652" spans="1:31" ht="24" customHeight="1" x14ac:dyDescent="0.15">
      <c r="B652" s="881"/>
      <c r="C652" s="884"/>
      <c r="D652" s="884"/>
      <c r="E652" s="884"/>
      <c r="F652" s="296"/>
      <c r="G652" s="897"/>
      <c r="H652" s="898"/>
      <c r="I652" s="296"/>
      <c r="J652" s="297"/>
      <c r="K652" s="299"/>
      <c r="L652" s="284" t="s">
        <v>220</v>
      </c>
      <c r="M652" s="302"/>
      <c r="N652" s="285" t="s">
        <v>225</v>
      </c>
      <c r="O652" s="299"/>
      <c r="P652" s="284" t="s">
        <v>220</v>
      </c>
      <c r="Q652" s="302"/>
      <c r="R652" s="285" t="s">
        <v>225</v>
      </c>
      <c r="S652" s="891"/>
      <c r="T652" s="892"/>
      <c r="U652" s="893"/>
    </row>
    <row r="653" spans="1:31" ht="24" customHeight="1" x14ac:dyDescent="0.15">
      <c r="B653" s="881"/>
      <c r="C653" s="884"/>
      <c r="D653" s="884"/>
      <c r="E653" s="884"/>
      <c r="F653" s="296"/>
      <c r="G653" s="897"/>
      <c r="H653" s="898"/>
      <c r="I653" s="296"/>
      <c r="J653" s="297"/>
      <c r="K653" s="299"/>
      <c r="L653" s="284" t="s">
        <v>220</v>
      </c>
      <c r="M653" s="302"/>
      <c r="N653" s="285" t="s">
        <v>225</v>
      </c>
      <c r="O653" s="299"/>
      <c r="P653" s="284" t="s">
        <v>220</v>
      </c>
      <c r="Q653" s="302"/>
      <c r="R653" s="285" t="s">
        <v>225</v>
      </c>
      <c r="S653" s="891"/>
      <c r="T653" s="892"/>
      <c r="U653" s="893"/>
    </row>
    <row r="654" spans="1:31" ht="24" customHeight="1" thickBot="1" x14ac:dyDescent="0.2">
      <c r="B654" s="882"/>
      <c r="C654" s="885"/>
      <c r="D654" s="885"/>
      <c r="E654" s="885"/>
      <c r="F654" s="286" t="s">
        <v>232</v>
      </c>
      <c r="G654" s="5"/>
      <c r="H654" s="899" t="s">
        <v>239</v>
      </c>
      <c r="I654" s="900"/>
      <c r="J654" s="300"/>
      <c r="K654" s="901"/>
      <c r="L654" s="902"/>
      <c r="M654" s="902"/>
      <c r="N654" s="902"/>
      <c r="O654" s="902"/>
      <c r="P654" s="902"/>
      <c r="Q654" s="902"/>
      <c r="R654" s="903"/>
      <c r="S654" s="894"/>
      <c r="T654" s="895"/>
      <c r="U654" s="896"/>
    </row>
    <row r="655" spans="1:31" ht="24" customHeight="1" x14ac:dyDescent="0.15">
      <c r="B655" s="880">
        <v>3</v>
      </c>
      <c r="C655" s="883"/>
      <c r="D655" s="883"/>
      <c r="E655" s="883"/>
      <c r="F655" s="294"/>
      <c r="G655" s="886"/>
      <c r="H655" s="887"/>
      <c r="I655" s="294"/>
      <c r="J655" s="295"/>
      <c r="K655" s="298"/>
      <c r="L655" s="279" t="s">
        <v>220</v>
      </c>
      <c r="M655" s="301"/>
      <c r="N655" s="280" t="s">
        <v>225</v>
      </c>
      <c r="O655" s="298"/>
      <c r="P655" s="279" t="s">
        <v>220</v>
      </c>
      <c r="Q655" s="301"/>
      <c r="R655" s="280" t="s">
        <v>225</v>
      </c>
      <c r="S655" s="888" t="str">
        <f t="shared" ref="S655" si="113">IF(COUNT(J655:J659)=0,"",SUM(J655:J659))</f>
        <v/>
      </c>
      <c r="T655" s="889"/>
      <c r="U655" s="890"/>
    </row>
    <row r="656" spans="1:31" ht="24" customHeight="1" x14ac:dyDescent="0.15">
      <c r="B656" s="881"/>
      <c r="C656" s="884"/>
      <c r="D656" s="884"/>
      <c r="E656" s="884"/>
      <c r="F656" s="296"/>
      <c r="G656" s="897"/>
      <c r="H656" s="898"/>
      <c r="I656" s="296"/>
      <c r="J656" s="297"/>
      <c r="K656" s="299"/>
      <c r="L656" s="284" t="s">
        <v>220</v>
      </c>
      <c r="M656" s="302"/>
      <c r="N656" s="285" t="s">
        <v>225</v>
      </c>
      <c r="O656" s="299"/>
      <c r="P656" s="284" t="s">
        <v>220</v>
      </c>
      <c r="Q656" s="302"/>
      <c r="R656" s="285" t="s">
        <v>225</v>
      </c>
      <c r="S656" s="891"/>
      <c r="T656" s="892"/>
      <c r="U656" s="893"/>
    </row>
    <row r="657" spans="1:31" ht="24" customHeight="1" x14ac:dyDescent="0.15">
      <c r="B657" s="881"/>
      <c r="C657" s="884"/>
      <c r="D657" s="884"/>
      <c r="E657" s="884"/>
      <c r="F657" s="296"/>
      <c r="G657" s="897"/>
      <c r="H657" s="898"/>
      <c r="I657" s="296"/>
      <c r="J657" s="297"/>
      <c r="K657" s="299"/>
      <c r="L657" s="284" t="s">
        <v>220</v>
      </c>
      <c r="M657" s="302"/>
      <c r="N657" s="285" t="s">
        <v>225</v>
      </c>
      <c r="O657" s="299"/>
      <c r="P657" s="284" t="s">
        <v>220</v>
      </c>
      <c r="Q657" s="302"/>
      <c r="R657" s="285" t="s">
        <v>225</v>
      </c>
      <c r="S657" s="891"/>
      <c r="T657" s="892"/>
      <c r="U657" s="893"/>
    </row>
    <row r="658" spans="1:31" ht="24" customHeight="1" x14ac:dyDescent="0.15">
      <c r="B658" s="881"/>
      <c r="C658" s="884"/>
      <c r="D658" s="884"/>
      <c r="E658" s="884"/>
      <c r="F658" s="296"/>
      <c r="G658" s="897"/>
      <c r="H658" s="898"/>
      <c r="I658" s="296"/>
      <c r="J658" s="297"/>
      <c r="K658" s="299"/>
      <c r="L658" s="284" t="s">
        <v>220</v>
      </c>
      <c r="M658" s="302"/>
      <c r="N658" s="285" t="s">
        <v>225</v>
      </c>
      <c r="O658" s="299"/>
      <c r="P658" s="284" t="s">
        <v>220</v>
      </c>
      <c r="Q658" s="302"/>
      <c r="R658" s="285" t="s">
        <v>225</v>
      </c>
      <c r="S658" s="891"/>
      <c r="T658" s="892"/>
      <c r="U658" s="893"/>
    </row>
    <row r="659" spans="1:31" ht="24" customHeight="1" thickBot="1" x14ac:dyDescent="0.2">
      <c r="B659" s="882"/>
      <c r="C659" s="885"/>
      <c r="D659" s="885"/>
      <c r="E659" s="885"/>
      <c r="F659" s="286" t="s">
        <v>232</v>
      </c>
      <c r="G659" s="5"/>
      <c r="H659" s="899" t="s">
        <v>239</v>
      </c>
      <c r="I659" s="900"/>
      <c r="J659" s="300"/>
      <c r="K659" s="901"/>
      <c r="L659" s="902"/>
      <c r="M659" s="902"/>
      <c r="N659" s="902"/>
      <c r="O659" s="902"/>
      <c r="P659" s="902"/>
      <c r="Q659" s="902"/>
      <c r="R659" s="903"/>
      <c r="S659" s="894"/>
      <c r="T659" s="895"/>
      <c r="U659" s="896"/>
    </row>
    <row r="660" spans="1:31" ht="24" customHeight="1" x14ac:dyDescent="0.15">
      <c r="B660" s="880">
        <v>4</v>
      </c>
      <c r="C660" s="883"/>
      <c r="D660" s="883"/>
      <c r="E660" s="883"/>
      <c r="F660" s="294"/>
      <c r="G660" s="886"/>
      <c r="H660" s="887"/>
      <c r="I660" s="294"/>
      <c r="J660" s="295"/>
      <c r="K660" s="298"/>
      <c r="L660" s="279" t="s">
        <v>220</v>
      </c>
      <c r="M660" s="301"/>
      <c r="N660" s="280" t="s">
        <v>225</v>
      </c>
      <c r="O660" s="298"/>
      <c r="P660" s="279" t="s">
        <v>220</v>
      </c>
      <c r="Q660" s="301"/>
      <c r="R660" s="280" t="s">
        <v>225</v>
      </c>
      <c r="S660" s="888" t="str">
        <f t="shared" ref="S660" si="114">IF(COUNT(J660:J664)=0,"",SUM(J660:J664))</f>
        <v/>
      </c>
      <c r="T660" s="889"/>
      <c r="U660" s="890"/>
    </row>
    <row r="661" spans="1:31" ht="24" customHeight="1" x14ac:dyDescent="0.15">
      <c r="B661" s="881"/>
      <c r="C661" s="884"/>
      <c r="D661" s="884"/>
      <c r="E661" s="884"/>
      <c r="F661" s="296"/>
      <c r="G661" s="897"/>
      <c r="H661" s="898"/>
      <c r="I661" s="296"/>
      <c r="J661" s="297"/>
      <c r="K661" s="299"/>
      <c r="L661" s="284" t="s">
        <v>220</v>
      </c>
      <c r="M661" s="302"/>
      <c r="N661" s="285" t="s">
        <v>225</v>
      </c>
      <c r="O661" s="299"/>
      <c r="P661" s="284" t="s">
        <v>220</v>
      </c>
      <c r="Q661" s="302"/>
      <c r="R661" s="285" t="s">
        <v>225</v>
      </c>
      <c r="S661" s="891"/>
      <c r="T661" s="892"/>
      <c r="U661" s="893"/>
    </row>
    <row r="662" spans="1:31" ht="24" customHeight="1" x14ac:dyDescent="0.15">
      <c r="B662" s="881"/>
      <c r="C662" s="884"/>
      <c r="D662" s="884"/>
      <c r="E662" s="884"/>
      <c r="F662" s="296"/>
      <c r="G662" s="897"/>
      <c r="H662" s="898"/>
      <c r="I662" s="296"/>
      <c r="J662" s="297"/>
      <c r="K662" s="299"/>
      <c r="L662" s="284" t="s">
        <v>220</v>
      </c>
      <c r="M662" s="302"/>
      <c r="N662" s="285" t="s">
        <v>225</v>
      </c>
      <c r="O662" s="299"/>
      <c r="P662" s="284" t="s">
        <v>220</v>
      </c>
      <c r="Q662" s="302"/>
      <c r="R662" s="285" t="s">
        <v>225</v>
      </c>
      <c r="S662" s="891"/>
      <c r="T662" s="892"/>
      <c r="U662" s="893"/>
    </row>
    <row r="663" spans="1:31" ht="24" customHeight="1" x14ac:dyDescent="0.15">
      <c r="B663" s="881"/>
      <c r="C663" s="884"/>
      <c r="D663" s="884"/>
      <c r="E663" s="884"/>
      <c r="F663" s="296"/>
      <c r="G663" s="897"/>
      <c r="H663" s="898"/>
      <c r="I663" s="296"/>
      <c r="J663" s="297"/>
      <c r="K663" s="299"/>
      <c r="L663" s="284" t="s">
        <v>220</v>
      </c>
      <c r="M663" s="302"/>
      <c r="N663" s="285" t="s">
        <v>225</v>
      </c>
      <c r="O663" s="299"/>
      <c r="P663" s="284" t="s">
        <v>220</v>
      </c>
      <c r="Q663" s="302"/>
      <c r="R663" s="285" t="s">
        <v>225</v>
      </c>
      <c r="S663" s="891"/>
      <c r="T663" s="892"/>
      <c r="U663" s="893"/>
    </row>
    <row r="664" spans="1:31" ht="24" customHeight="1" thickBot="1" x14ac:dyDescent="0.2">
      <c r="B664" s="882"/>
      <c r="C664" s="885"/>
      <c r="D664" s="885"/>
      <c r="E664" s="885"/>
      <c r="F664" s="286" t="s">
        <v>232</v>
      </c>
      <c r="G664" s="5"/>
      <c r="H664" s="899" t="s">
        <v>239</v>
      </c>
      <c r="I664" s="900"/>
      <c r="J664" s="300"/>
      <c r="K664" s="901"/>
      <c r="L664" s="902"/>
      <c r="M664" s="902"/>
      <c r="N664" s="902"/>
      <c r="O664" s="902"/>
      <c r="P664" s="902"/>
      <c r="Q664" s="902"/>
      <c r="R664" s="903"/>
      <c r="S664" s="894"/>
      <c r="T664" s="895"/>
      <c r="U664" s="896"/>
    </row>
    <row r="665" spans="1:31" ht="19.5" customHeight="1" thickBot="1" x14ac:dyDescent="0.2">
      <c r="B665" s="287" t="s">
        <v>112</v>
      </c>
      <c r="C665" s="172"/>
      <c r="D665" s="288"/>
      <c r="E665" s="288"/>
      <c r="F665" s="289"/>
      <c r="G665" s="288"/>
      <c r="H665" s="288"/>
      <c r="O665" s="917" t="s">
        <v>496</v>
      </c>
      <c r="P665" s="918"/>
      <c r="Q665" s="918"/>
      <c r="R665" s="918"/>
      <c r="S665" s="919" t="str">
        <f>IF(COUNT(S645:U664)=0,"",SUMIFS(S645:S664,E645:E664,"&lt;&gt;"&amp;""))</f>
        <v/>
      </c>
      <c r="T665" s="920"/>
      <c r="U665" s="921"/>
    </row>
    <row r="666" spans="1:31" ht="19.5" customHeight="1" thickBot="1" x14ac:dyDescent="0.2">
      <c r="B666" s="486" t="s">
        <v>242</v>
      </c>
      <c r="C666" s="172"/>
      <c r="D666" s="171"/>
      <c r="E666" s="290"/>
      <c r="F666" s="485"/>
      <c r="G666" s="485"/>
      <c r="H666" s="485"/>
      <c r="O666" s="922" t="s">
        <v>497</v>
      </c>
      <c r="P666" s="923"/>
      <c r="Q666" s="923"/>
      <c r="R666" s="924"/>
      <c r="S666" s="919" t="str">
        <f>IF(COUNT(S645:U664)=0,"",SUMIF(E645:E664,"元請",S645:U664))</f>
        <v/>
      </c>
      <c r="T666" s="920"/>
      <c r="U666" s="921"/>
    </row>
    <row r="667" spans="1:31" ht="19.5" customHeight="1" x14ac:dyDescent="0.15">
      <c r="B667" s="287" t="s">
        <v>240</v>
      </c>
      <c r="C667" s="172"/>
      <c r="D667" s="171"/>
      <c r="E667" s="172"/>
      <c r="F667" s="172"/>
      <c r="G667" s="485"/>
      <c r="H667" s="485"/>
    </row>
    <row r="668" spans="1:31" ht="19.5" customHeight="1" x14ac:dyDescent="0.15">
      <c r="B668" s="485"/>
      <c r="C668" s="172"/>
      <c r="D668" s="171"/>
      <c r="E668" s="290"/>
      <c r="F668" s="485"/>
      <c r="G668" s="485"/>
      <c r="H668" s="485"/>
    </row>
    <row r="669" spans="1:31" s="172" customFormat="1" ht="20.25" customHeight="1" x14ac:dyDescent="0.15">
      <c r="A669" s="171"/>
      <c r="B669" s="171"/>
      <c r="C669" s="172" t="s">
        <v>104</v>
      </c>
      <c r="G669" s="262"/>
      <c r="H669" s="262"/>
      <c r="I669" s="171"/>
      <c r="J669" s="171"/>
      <c r="K669" s="171"/>
      <c r="L669" s="171"/>
      <c r="M669" s="171"/>
      <c r="N669" s="171"/>
      <c r="O669" s="171"/>
      <c r="P669" s="171"/>
      <c r="Q669" s="171"/>
      <c r="R669" s="171"/>
      <c r="S669" s="171"/>
      <c r="T669" s="196" t="s">
        <v>241</v>
      </c>
      <c r="U669" s="263" t="str">
        <f t="shared" ref="U669" si="115">IF(COUNT(S645:U664)=0,"",U640+1)</f>
        <v/>
      </c>
      <c r="W669" s="171"/>
      <c r="X669" s="171"/>
      <c r="Y669" s="171"/>
      <c r="Z669" s="291"/>
      <c r="AA669" s="291"/>
      <c r="AB669" s="291"/>
      <c r="AC669" s="291"/>
      <c r="AD669" s="291"/>
      <c r="AE669" s="171"/>
    </row>
    <row r="670" spans="1:31" s="172" customFormat="1" ht="27.75" x14ac:dyDescent="0.15">
      <c r="A670" s="171"/>
      <c r="B670" s="904" t="s">
        <v>105</v>
      </c>
      <c r="C670" s="904"/>
      <c r="D670" s="904"/>
      <c r="E670" s="904"/>
      <c r="F670" s="904"/>
      <c r="G670" s="904"/>
      <c r="H670" s="904"/>
      <c r="I670" s="904"/>
      <c r="J670" s="905" t="s">
        <v>243</v>
      </c>
      <c r="K670" s="905"/>
      <c r="L670" s="905"/>
      <c r="M670" s="905"/>
      <c r="N670" s="905"/>
      <c r="O670" s="905"/>
      <c r="P670" s="905"/>
      <c r="Q670" s="905"/>
      <c r="R670" s="905"/>
      <c r="S670" s="905"/>
      <c r="T670" s="905"/>
      <c r="U670" s="905"/>
      <c r="W670" s="171"/>
      <c r="X670" s="171"/>
      <c r="Y670" s="171"/>
      <c r="Z670" s="291"/>
      <c r="AA670" s="291"/>
      <c r="AB670" s="291"/>
      <c r="AC670" s="291"/>
      <c r="AD670" s="291"/>
      <c r="AE670" s="171"/>
    </row>
    <row r="671" spans="1:31" ht="21.75" thickBot="1" x14ac:dyDescent="0.2">
      <c r="D671" s="265" t="s">
        <v>228</v>
      </c>
      <c r="E671" s="906"/>
      <c r="F671" s="906"/>
      <c r="G671" s="266" t="s">
        <v>229</v>
      </c>
      <c r="H671" s="267"/>
      <c r="L671" s="268" t="s">
        <v>231</v>
      </c>
      <c r="M671" s="483" t="str">
        <f>$M$4</f>
        <v/>
      </c>
      <c r="N671" s="269" t="s">
        <v>220</v>
      </c>
      <c r="O671" s="483" t="str">
        <f>$O$4</f>
        <v/>
      </c>
      <c r="P671" s="269" t="s">
        <v>225</v>
      </c>
      <c r="Q671" s="269" t="s">
        <v>205</v>
      </c>
      <c r="R671" s="483" t="str">
        <f>$R$4</f>
        <v/>
      </c>
      <c r="S671" s="269" t="s">
        <v>220</v>
      </c>
      <c r="T671" s="483" t="str">
        <f>$T$4</f>
        <v/>
      </c>
      <c r="U671" s="269" t="s">
        <v>230</v>
      </c>
    </row>
    <row r="672" spans="1:31" ht="18" customHeight="1" x14ac:dyDescent="0.15">
      <c r="B672" s="880" t="s">
        <v>227</v>
      </c>
      <c r="C672" s="907" t="s">
        <v>224</v>
      </c>
      <c r="D672" s="478" t="s">
        <v>237</v>
      </c>
      <c r="E672" s="478" t="s">
        <v>222</v>
      </c>
      <c r="F672" s="909" t="s">
        <v>106</v>
      </c>
      <c r="G672" s="840" t="s">
        <v>107</v>
      </c>
      <c r="H672" s="841"/>
      <c r="I672" s="480" t="s">
        <v>108</v>
      </c>
      <c r="J672" s="480" t="s">
        <v>235</v>
      </c>
      <c r="K672" s="840" t="s">
        <v>109</v>
      </c>
      <c r="L672" s="913"/>
      <c r="M672" s="913"/>
      <c r="N672" s="841"/>
      <c r="O672" s="840" t="s">
        <v>226</v>
      </c>
      <c r="P672" s="913"/>
      <c r="Q672" s="913"/>
      <c r="R672" s="841"/>
      <c r="S672" s="840" t="s">
        <v>233</v>
      </c>
      <c r="T672" s="913"/>
      <c r="U672" s="914"/>
    </row>
    <row r="673" spans="2:21" ht="18" customHeight="1" thickBot="1" x14ac:dyDescent="0.2">
      <c r="B673" s="882"/>
      <c r="C673" s="908"/>
      <c r="D673" s="479" t="s">
        <v>221</v>
      </c>
      <c r="E673" s="479" t="s">
        <v>223</v>
      </c>
      <c r="F673" s="910"/>
      <c r="G673" s="911"/>
      <c r="H673" s="912"/>
      <c r="I673" s="481" t="s">
        <v>110</v>
      </c>
      <c r="J673" s="481" t="s">
        <v>236</v>
      </c>
      <c r="K673" s="911"/>
      <c r="L673" s="915"/>
      <c r="M673" s="915"/>
      <c r="N673" s="912"/>
      <c r="O673" s="911"/>
      <c r="P673" s="915"/>
      <c r="Q673" s="915"/>
      <c r="R673" s="912"/>
      <c r="S673" s="911" t="s">
        <v>234</v>
      </c>
      <c r="T673" s="915"/>
      <c r="U673" s="916"/>
    </row>
    <row r="674" spans="2:21" ht="24" customHeight="1" x14ac:dyDescent="0.15">
      <c r="B674" s="880">
        <v>1</v>
      </c>
      <c r="C674" s="883"/>
      <c r="D674" s="883"/>
      <c r="E674" s="883"/>
      <c r="F674" s="294"/>
      <c r="G674" s="886"/>
      <c r="H674" s="887"/>
      <c r="I674" s="294"/>
      <c r="J674" s="295"/>
      <c r="K674" s="298"/>
      <c r="L674" s="279" t="s">
        <v>220</v>
      </c>
      <c r="M674" s="301"/>
      <c r="N674" s="280" t="s">
        <v>225</v>
      </c>
      <c r="O674" s="298"/>
      <c r="P674" s="279" t="s">
        <v>220</v>
      </c>
      <c r="Q674" s="301"/>
      <c r="R674" s="280" t="s">
        <v>225</v>
      </c>
      <c r="S674" s="888" t="str">
        <f t="shared" ref="S674" si="116">IF(COUNT(J674:J678)=0,"",SUM(J674:J678))</f>
        <v/>
      </c>
      <c r="T674" s="889"/>
      <c r="U674" s="890"/>
    </row>
    <row r="675" spans="2:21" ht="24" customHeight="1" x14ac:dyDescent="0.15">
      <c r="B675" s="881"/>
      <c r="C675" s="884"/>
      <c r="D675" s="884"/>
      <c r="E675" s="884"/>
      <c r="F675" s="296"/>
      <c r="G675" s="897"/>
      <c r="H675" s="898"/>
      <c r="I675" s="296"/>
      <c r="J675" s="297"/>
      <c r="K675" s="299"/>
      <c r="L675" s="284" t="s">
        <v>220</v>
      </c>
      <c r="M675" s="302"/>
      <c r="N675" s="285" t="s">
        <v>225</v>
      </c>
      <c r="O675" s="299"/>
      <c r="P675" s="284" t="s">
        <v>220</v>
      </c>
      <c r="Q675" s="302"/>
      <c r="R675" s="285" t="s">
        <v>225</v>
      </c>
      <c r="S675" s="891"/>
      <c r="T675" s="892"/>
      <c r="U675" s="893"/>
    </row>
    <row r="676" spans="2:21" ht="23.25" customHeight="1" x14ac:dyDescent="0.15">
      <c r="B676" s="881"/>
      <c r="C676" s="884"/>
      <c r="D676" s="884"/>
      <c r="E676" s="884"/>
      <c r="F676" s="296"/>
      <c r="G676" s="897"/>
      <c r="H676" s="898"/>
      <c r="I676" s="296"/>
      <c r="J676" s="297"/>
      <c r="K676" s="299"/>
      <c r="L676" s="284" t="s">
        <v>220</v>
      </c>
      <c r="M676" s="302"/>
      <c r="N676" s="285" t="s">
        <v>225</v>
      </c>
      <c r="O676" s="299"/>
      <c r="P676" s="284" t="s">
        <v>220</v>
      </c>
      <c r="Q676" s="302"/>
      <c r="R676" s="285" t="s">
        <v>225</v>
      </c>
      <c r="S676" s="891"/>
      <c r="T676" s="892"/>
      <c r="U676" s="893"/>
    </row>
    <row r="677" spans="2:21" ht="24" customHeight="1" x14ac:dyDescent="0.15">
      <c r="B677" s="881"/>
      <c r="C677" s="884"/>
      <c r="D677" s="884"/>
      <c r="E677" s="884"/>
      <c r="F677" s="296"/>
      <c r="G677" s="897"/>
      <c r="H677" s="898"/>
      <c r="I677" s="296"/>
      <c r="J677" s="297"/>
      <c r="K677" s="299"/>
      <c r="L677" s="284" t="s">
        <v>220</v>
      </c>
      <c r="M677" s="302"/>
      <c r="N677" s="285" t="s">
        <v>225</v>
      </c>
      <c r="O677" s="299"/>
      <c r="P677" s="284" t="s">
        <v>220</v>
      </c>
      <c r="Q677" s="302"/>
      <c r="R677" s="285" t="s">
        <v>225</v>
      </c>
      <c r="S677" s="891"/>
      <c r="T677" s="892"/>
      <c r="U677" s="893"/>
    </row>
    <row r="678" spans="2:21" ht="24" customHeight="1" thickBot="1" x14ac:dyDescent="0.2">
      <c r="B678" s="882"/>
      <c r="C678" s="885"/>
      <c r="D678" s="885"/>
      <c r="E678" s="885"/>
      <c r="F678" s="286" t="s">
        <v>232</v>
      </c>
      <c r="G678" s="5"/>
      <c r="H678" s="899" t="s">
        <v>239</v>
      </c>
      <c r="I678" s="900"/>
      <c r="J678" s="300"/>
      <c r="K678" s="901"/>
      <c r="L678" s="902"/>
      <c r="M678" s="902"/>
      <c r="N678" s="902"/>
      <c r="O678" s="902"/>
      <c r="P678" s="902"/>
      <c r="Q678" s="902"/>
      <c r="R678" s="903"/>
      <c r="S678" s="894"/>
      <c r="T678" s="895"/>
      <c r="U678" s="896"/>
    </row>
    <row r="679" spans="2:21" ht="24" customHeight="1" x14ac:dyDescent="0.15">
      <c r="B679" s="880">
        <v>2</v>
      </c>
      <c r="C679" s="883"/>
      <c r="D679" s="883"/>
      <c r="E679" s="883"/>
      <c r="F679" s="294"/>
      <c r="G679" s="886"/>
      <c r="H679" s="887"/>
      <c r="I679" s="294"/>
      <c r="J679" s="295"/>
      <c r="K679" s="298"/>
      <c r="L679" s="279" t="s">
        <v>220</v>
      </c>
      <c r="M679" s="301"/>
      <c r="N679" s="280" t="s">
        <v>225</v>
      </c>
      <c r="O679" s="298"/>
      <c r="P679" s="279" t="s">
        <v>220</v>
      </c>
      <c r="Q679" s="301"/>
      <c r="R679" s="280" t="s">
        <v>225</v>
      </c>
      <c r="S679" s="888" t="str">
        <f t="shared" ref="S679" si="117">IF(COUNT(J679:J683)=0,"",SUM(J679:J683))</f>
        <v/>
      </c>
      <c r="T679" s="889"/>
      <c r="U679" s="890"/>
    </row>
    <row r="680" spans="2:21" ht="24" customHeight="1" x14ac:dyDescent="0.15">
      <c r="B680" s="881"/>
      <c r="C680" s="884"/>
      <c r="D680" s="884"/>
      <c r="E680" s="884"/>
      <c r="F680" s="296"/>
      <c r="G680" s="897"/>
      <c r="H680" s="898"/>
      <c r="I680" s="296"/>
      <c r="J680" s="297"/>
      <c r="K680" s="299"/>
      <c r="L680" s="284" t="s">
        <v>220</v>
      </c>
      <c r="M680" s="302"/>
      <c r="N680" s="285" t="s">
        <v>225</v>
      </c>
      <c r="O680" s="299"/>
      <c r="P680" s="284" t="s">
        <v>220</v>
      </c>
      <c r="Q680" s="302"/>
      <c r="R680" s="285" t="s">
        <v>225</v>
      </c>
      <c r="S680" s="891"/>
      <c r="T680" s="892"/>
      <c r="U680" s="893"/>
    </row>
    <row r="681" spans="2:21" ht="24" customHeight="1" x14ac:dyDescent="0.15">
      <c r="B681" s="881"/>
      <c r="C681" s="884"/>
      <c r="D681" s="884"/>
      <c r="E681" s="884"/>
      <c r="F681" s="296"/>
      <c r="G681" s="897"/>
      <c r="H681" s="898"/>
      <c r="I681" s="296"/>
      <c r="J681" s="297"/>
      <c r="K681" s="299"/>
      <c r="L681" s="284" t="s">
        <v>220</v>
      </c>
      <c r="M681" s="302"/>
      <c r="N681" s="285" t="s">
        <v>225</v>
      </c>
      <c r="O681" s="299"/>
      <c r="P681" s="284" t="s">
        <v>220</v>
      </c>
      <c r="Q681" s="302"/>
      <c r="R681" s="285" t="s">
        <v>225</v>
      </c>
      <c r="S681" s="891"/>
      <c r="T681" s="892"/>
      <c r="U681" s="893"/>
    </row>
    <row r="682" spans="2:21" ht="24" customHeight="1" x14ac:dyDescent="0.15">
      <c r="B682" s="881"/>
      <c r="C682" s="884"/>
      <c r="D682" s="884"/>
      <c r="E682" s="884"/>
      <c r="F682" s="296"/>
      <c r="G682" s="897"/>
      <c r="H682" s="898"/>
      <c r="I682" s="296"/>
      <c r="J682" s="297"/>
      <c r="K682" s="299"/>
      <c r="L682" s="284" t="s">
        <v>220</v>
      </c>
      <c r="M682" s="302"/>
      <c r="N682" s="285" t="s">
        <v>225</v>
      </c>
      <c r="O682" s="299"/>
      <c r="P682" s="284" t="s">
        <v>220</v>
      </c>
      <c r="Q682" s="302"/>
      <c r="R682" s="285" t="s">
        <v>225</v>
      </c>
      <c r="S682" s="891"/>
      <c r="T682" s="892"/>
      <c r="U682" s="893"/>
    </row>
    <row r="683" spans="2:21" ht="24" customHeight="1" thickBot="1" x14ac:dyDescent="0.2">
      <c r="B683" s="882"/>
      <c r="C683" s="885"/>
      <c r="D683" s="885"/>
      <c r="E683" s="885"/>
      <c r="F683" s="286" t="s">
        <v>232</v>
      </c>
      <c r="G683" s="5"/>
      <c r="H683" s="899" t="s">
        <v>239</v>
      </c>
      <c r="I683" s="900"/>
      <c r="J683" s="300"/>
      <c r="K683" s="901"/>
      <c r="L683" s="902"/>
      <c r="M683" s="902"/>
      <c r="N683" s="902"/>
      <c r="O683" s="902"/>
      <c r="P683" s="902"/>
      <c r="Q683" s="902"/>
      <c r="R683" s="903"/>
      <c r="S683" s="894"/>
      <c r="T683" s="895"/>
      <c r="U683" s="896"/>
    </row>
    <row r="684" spans="2:21" ht="24" customHeight="1" x14ac:dyDescent="0.15">
      <c r="B684" s="880">
        <v>3</v>
      </c>
      <c r="C684" s="883"/>
      <c r="D684" s="883"/>
      <c r="E684" s="883"/>
      <c r="F684" s="294"/>
      <c r="G684" s="886"/>
      <c r="H684" s="887"/>
      <c r="I684" s="294"/>
      <c r="J684" s="295"/>
      <c r="K684" s="298"/>
      <c r="L684" s="279" t="s">
        <v>220</v>
      </c>
      <c r="M684" s="301"/>
      <c r="N684" s="280" t="s">
        <v>225</v>
      </c>
      <c r="O684" s="298"/>
      <c r="P684" s="279" t="s">
        <v>220</v>
      </c>
      <c r="Q684" s="301"/>
      <c r="R684" s="280" t="s">
        <v>225</v>
      </c>
      <c r="S684" s="888" t="str">
        <f t="shared" ref="S684" si="118">IF(COUNT(J684:J688)=0,"",SUM(J684:J688))</f>
        <v/>
      </c>
      <c r="T684" s="889"/>
      <c r="U684" s="890"/>
    </row>
    <row r="685" spans="2:21" ht="24" customHeight="1" x14ac:dyDescent="0.15">
      <c r="B685" s="881"/>
      <c r="C685" s="884"/>
      <c r="D685" s="884"/>
      <c r="E685" s="884"/>
      <c r="F685" s="296"/>
      <c r="G685" s="897"/>
      <c r="H685" s="898"/>
      <c r="I685" s="296"/>
      <c r="J685" s="297"/>
      <c r="K685" s="299"/>
      <c r="L685" s="284" t="s">
        <v>220</v>
      </c>
      <c r="M685" s="302"/>
      <c r="N685" s="285" t="s">
        <v>225</v>
      </c>
      <c r="O685" s="299"/>
      <c r="P685" s="284" t="s">
        <v>220</v>
      </c>
      <c r="Q685" s="302"/>
      <c r="R685" s="285" t="s">
        <v>225</v>
      </c>
      <c r="S685" s="891"/>
      <c r="T685" s="892"/>
      <c r="U685" s="893"/>
    </row>
    <row r="686" spans="2:21" ht="24" customHeight="1" x14ac:dyDescent="0.15">
      <c r="B686" s="881"/>
      <c r="C686" s="884"/>
      <c r="D686" s="884"/>
      <c r="E686" s="884"/>
      <c r="F686" s="296"/>
      <c r="G686" s="897"/>
      <c r="H686" s="898"/>
      <c r="I686" s="296"/>
      <c r="J686" s="297"/>
      <c r="K686" s="299"/>
      <c r="L686" s="284" t="s">
        <v>220</v>
      </c>
      <c r="M686" s="302"/>
      <c r="N686" s="285" t="s">
        <v>225</v>
      </c>
      <c r="O686" s="299"/>
      <c r="P686" s="284" t="s">
        <v>220</v>
      </c>
      <c r="Q686" s="302"/>
      <c r="R686" s="285" t="s">
        <v>225</v>
      </c>
      <c r="S686" s="891"/>
      <c r="T686" s="892"/>
      <c r="U686" s="893"/>
    </row>
    <row r="687" spans="2:21" ht="24" customHeight="1" x14ac:dyDescent="0.15">
      <c r="B687" s="881"/>
      <c r="C687" s="884"/>
      <c r="D687" s="884"/>
      <c r="E687" s="884"/>
      <c r="F687" s="296"/>
      <c r="G687" s="897"/>
      <c r="H687" s="898"/>
      <c r="I687" s="296"/>
      <c r="J687" s="297"/>
      <c r="K687" s="299"/>
      <c r="L687" s="284" t="s">
        <v>220</v>
      </c>
      <c r="M687" s="302"/>
      <c r="N687" s="285" t="s">
        <v>225</v>
      </c>
      <c r="O687" s="299"/>
      <c r="P687" s="284" t="s">
        <v>220</v>
      </c>
      <c r="Q687" s="302"/>
      <c r="R687" s="285" t="s">
        <v>225</v>
      </c>
      <c r="S687" s="891"/>
      <c r="T687" s="892"/>
      <c r="U687" s="893"/>
    </row>
    <row r="688" spans="2:21" ht="24" customHeight="1" thickBot="1" x14ac:dyDescent="0.2">
      <c r="B688" s="882"/>
      <c r="C688" s="885"/>
      <c r="D688" s="885"/>
      <c r="E688" s="885"/>
      <c r="F688" s="286" t="s">
        <v>232</v>
      </c>
      <c r="G688" s="5"/>
      <c r="H688" s="899" t="s">
        <v>239</v>
      </c>
      <c r="I688" s="900"/>
      <c r="J688" s="300"/>
      <c r="K688" s="901"/>
      <c r="L688" s="902"/>
      <c r="M688" s="902"/>
      <c r="N688" s="902"/>
      <c r="O688" s="902"/>
      <c r="P688" s="902"/>
      <c r="Q688" s="902"/>
      <c r="R688" s="903"/>
      <c r="S688" s="894"/>
      <c r="T688" s="895"/>
      <c r="U688" s="896"/>
    </row>
    <row r="689" spans="1:31" ht="24" customHeight="1" x14ac:dyDescent="0.15">
      <c r="B689" s="880">
        <v>4</v>
      </c>
      <c r="C689" s="883"/>
      <c r="D689" s="883"/>
      <c r="E689" s="883"/>
      <c r="F689" s="294"/>
      <c r="G689" s="886"/>
      <c r="H689" s="887"/>
      <c r="I689" s="294"/>
      <c r="J689" s="295"/>
      <c r="K689" s="298"/>
      <c r="L689" s="279" t="s">
        <v>220</v>
      </c>
      <c r="M689" s="301"/>
      <c r="N689" s="280" t="s">
        <v>225</v>
      </c>
      <c r="O689" s="298"/>
      <c r="P689" s="279" t="s">
        <v>220</v>
      </c>
      <c r="Q689" s="301"/>
      <c r="R689" s="280" t="s">
        <v>225</v>
      </c>
      <c r="S689" s="888" t="str">
        <f t="shared" ref="S689" si="119">IF(COUNT(J689:J693)=0,"",SUM(J689:J693))</f>
        <v/>
      </c>
      <c r="T689" s="889"/>
      <c r="U689" s="890"/>
    </row>
    <row r="690" spans="1:31" ht="24" customHeight="1" x14ac:dyDescent="0.15">
      <c r="B690" s="881"/>
      <c r="C690" s="884"/>
      <c r="D690" s="884"/>
      <c r="E690" s="884"/>
      <c r="F690" s="296"/>
      <c r="G690" s="897"/>
      <c r="H690" s="898"/>
      <c r="I690" s="296"/>
      <c r="J690" s="297"/>
      <c r="K690" s="299"/>
      <c r="L690" s="284" t="s">
        <v>220</v>
      </c>
      <c r="M690" s="302"/>
      <c r="N690" s="285" t="s">
        <v>225</v>
      </c>
      <c r="O690" s="299"/>
      <c r="P690" s="284" t="s">
        <v>220</v>
      </c>
      <c r="Q690" s="302"/>
      <c r="R690" s="285" t="s">
        <v>225</v>
      </c>
      <c r="S690" s="891"/>
      <c r="T690" s="892"/>
      <c r="U690" s="893"/>
    </row>
    <row r="691" spans="1:31" ht="24" customHeight="1" x14ac:dyDescent="0.15">
      <c r="B691" s="881"/>
      <c r="C691" s="884"/>
      <c r="D691" s="884"/>
      <c r="E691" s="884"/>
      <c r="F691" s="296"/>
      <c r="G691" s="897"/>
      <c r="H691" s="898"/>
      <c r="I691" s="296"/>
      <c r="J691" s="297"/>
      <c r="K691" s="299"/>
      <c r="L691" s="284" t="s">
        <v>220</v>
      </c>
      <c r="M691" s="302"/>
      <c r="N691" s="285" t="s">
        <v>225</v>
      </c>
      <c r="O691" s="299"/>
      <c r="P691" s="284" t="s">
        <v>220</v>
      </c>
      <c r="Q691" s="302"/>
      <c r="R691" s="285" t="s">
        <v>225</v>
      </c>
      <c r="S691" s="891"/>
      <c r="T691" s="892"/>
      <c r="U691" s="893"/>
    </row>
    <row r="692" spans="1:31" ht="24" customHeight="1" x14ac:dyDescent="0.15">
      <c r="B692" s="881"/>
      <c r="C692" s="884"/>
      <c r="D692" s="884"/>
      <c r="E692" s="884"/>
      <c r="F692" s="296"/>
      <c r="G692" s="897"/>
      <c r="H692" s="898"/>
      <c r="I692" s="296"/>
      <c r="J692" s="297"/>
      <c r="K692" s="299"/>
      <c r="L692" s="284" t="s">
        <v>220</v>
      </c>
      <c r="M692" s="302"/>
      <c r="N692" s="285" t="s">
        <v>225</v>
      </c>
      <c r="O692" s="299"/>
      <c r="P692" s="284" t="s">
        <v>220</v>
      </c>
      <c r="Q692" s="302"/>
      <c r="R692" s="285" t="s">
        <v>225</v>
      </c>
      <c r="S692" s="891"/>
      <c r="T692" s="892"/>
      <c r="U692" s="893"/>
    </row>
    <row r="693" spans="1:31" ht="24" customHeight="1" thickBot="1" x14ac:dyDescent="0.2">
      <c r="B693" s="882"/>
      <c r="C693" s="885"/>
      <c r="D693" s="885"/>
      <c r="E693" s="885"/>
      <c r="F693" s="286" t="s">
        <v>232</v>
      </c>
      <c r="G693" s="5"/>
      <c r="H693" s="899" t="s">
        <v>239</v>
      </c>
      <c r="I693" s="900"/>
      <c r="J693" s="300"/>
      <c r="K693" s="901"/>
      <c r="L693" s="902"/>
      <c r="M693" s="902"/>
      <c r="N693" s="902"/>
      <c r="O693" s="902"/>
      <c r="P693" s="902"/>
      <c r="Q693" s="902"/>
      <c r="R693" s="903"/>
      <c r="S693" s="894"/>
      <c r="T693" s="895"/>
      <c r="U693" s="896"/>
    </row>
    <row r="694" spans="1:31" ht="19.5" customHeight="1" thickBot="1" x14ac:dyDescent="0.2">
      <c r="B694" s="287" t="s">
        <v>112</v>
      </c>
      <c r="C694" s="172"/>
      <c r="D694" s="288"/>
      <c r="E694" s="288"/>
      <c r="F694" s="289"/>
      <c r="G694" s="288"/>
      <c r="H694" s="288"/>
      <c r="O694" s="917" t="s">
        <v>496</v>
      </c>
      <c r="P694" s="918"/>
      <c r="Q694" s="918"/>
      <c r="R694" s="918"/>
      <c r="S694" s="919" t="str">
        <f>IF(COUNT(S674:U693)=0,"",SUMIFS(S674:S693,E674:E693,"&lt;&gt;"&amp;""))</f>
        <v/>
      </c>
      <c r="T694" s="920"/>
      <c r="U694" s="921"/>
    </row>
    <row r="695" spans="1:31" ht="19.5" customHeight="1" thickBot="1" x14ac:dyDescent="0.2">
      <c r="B695" s="486" t="s">
        <v>242</v>
      </c>
      <c r="C695" s="172"/>
      <c r="D695" s="171"/>
      <c r="E695" s="290"/>
      <c r="F695" s="485"/>
      <c r="G695" s="485"/>
      <c r="H695" s="485"/>
      <c r="O695" s="922" t="s">
        <v>497</v>
      </c>
      <c r="P695" s="923"/>
      <c r="Q695" s="923"/>
      <c r="R695" s="924"/>
      <c r="S695" s="919" t="str">
        <f>IF(COUNT(S674:U693)=0,"",SUMIF(E674:E693,"元請",S674:U693))</f>
        <v/>
      </c>
      <c r="T695" s="920"/>
      <c r="U695" s="921"/>
    </row>
    <row r="696" spans="1:31" ht="19.5" customHeight="1" x14ac:dyDescent="0.15">
      <c r="B696" s="287" t="s">
        <v>240</v>
      </c>
      <c r="C696" s="172"/>
      <c r="D696" s="171"/>
      <c r="E696" s="172"/>
      <c r="F696" s="172"/>
      <c r="G696" s="485"/>
      <c r="H696" s="485"/>
    </row>
    <row r="697" spans="1:31" ht="19.5" customHeight="1" x14ac:dyDescent="0.15">
      <c r="B697" s="485"/>
      <c r="C697" s="172"/>
      <c r="D697" s="171"/>
      <c r="E697" s="290"/>
      <c r="F697" s="485"/>
      <c r="G697" s="485"/>
      <c r="H697" s="485"/>
    </row>
    <row r="698" spans="1:31" s="172" customFormat="1" ht="20.25" customHeight="1" x14ac:dyDescent="0.15">
      <c r="A698" s="171"/>
      <c r="B698" s="171"/>
      <c r="C698" s="172" t="s">
        <v>104</v>
      </c>
      <c r="G698" s="262"/>
      <c r="H698" s="262"/>
      <c r="I698" s="171"/>
      <c r="J698" s="171"/>
      <c r="K698" s="171"/>
      <c r="L698" s="171"/>
      <c r="M698" s="171"/>
      <c r="N698" s="171"/>
      <c r="O698" s="171"/>
      <c r="P698" s="171"/>
      <c r="Q698" s="171"/>
      <c r="R698" s="171"/>
      <c r="S698" s="171"/>
      <c r="T698" s="196" t="s">
        <v>241</v>
      </c>
      <c r="U698" s="263" t="str">
        <f t="shared" ref="U698" si="120">IF(COUNT(S674:U693)=0,"",U669+1)</f>
        <v/>
      </c>
      <c r="W698" s="171"/>
      <c r="X698" s="171"/>
      <c r="Y698" s="171"/>
      <c r="Z698" s="291"/>
      <c r="AA698" s="291"/>
      <c r="AB698" s="291"/>
      <c r="AC698" s="291"/>
      <c r="AD698" s="291"/>
      <c r="AE698" s="171"/>
    </row>
    <row r="699" spans="1:31" s="172" customFormat="1" ht="27.75" x14ac:dyDescent="0.15">
      <c r="A699" s="171"/>
      <c r="B699" s="904" t="s">
        <v>105</v>
      </c>
      <c r="C699" s="904"/>
      <c r="D699" s="904"/>
      <c r="E699" s="904"/>
      <c r="F699" s="904"/>
      <c r="G699" s="904"/>
      <c r="H699" s="904"/>
      <c r="I699" s="904"/>
      <c r="J699" s="905" t="s">
        <v>243</v>
      </c>
      <c r="K699" s="905"/>
      <c r="L699" s="905"/>
      <c r="M699" s="905"/>
      <c r="N699" s="905"/>
      <c r="O699" s="905"/>
      <c r="P699" s="905"/>
      <c r="Q699" s="905"/>
      <c r="R699" s="905"/>
      <c r="S699" s="905"/>
      <c r="T699" s="905"/>
      <c r="U699" s="905"/>
      <c r="W699" s="171"/>
      <c r="X699" s="171"/>
      <c r="Y699" s="171"/>
      <c r="Z699" s="291"/>
      <c r="AA699" s="291"/>
      <c r="AB699" s="291"/>
      <c r="AC699" s="291"/>
      <c r="AD699" s="291"/>
      <c r="AE699" s="171"/>
    </row>
    <row r="700" spans="1:31" ht="21.75" thickBot="1" x14ac:dyDescent="0.2">
      <c r="D700" s="265" t="s">
        <v>228</v>
      </c>
      <c r="E700" s="906"/>
      <c r="F700" s="906"/>
      <c r="G700" s="266" t="s">
        <v>229</v>
      </c>
      <c r="H700" s="267"/>
      <c r="L700" s="268" t="s">
        <v>231</v>
      </c>
      <c r="M700" s="483" t="str">
        <f>$M$4</f>
        <v/>
      </c>
      <c r="N700" s="269" t="s">
        <v>220</v>
      </c>
      <c r="O700" s="483" t="str">
        <f>$O$4</f>
        <v/>
      </c>
      <c r="P700" s="269" t="s">
        <v>225</v>
      </c>
      <c r="Q700" s="269" t="s">
        <v>205</v>
      </c>
      <c r="R700" s="483" t="str">
        <f>$R$4</f>
        <v/>
      </c>
      <c r="S700" s="269" t="s">
        <v>220</v>
      </c>
      <c r="T700" s="483" t="str">
        <f>$T$4</f>
        <v/>
      </c>
      <c r="U700" s="269" t="s">
        <v>230</v>
      </c>
    </row>
    <row r="701" spans="1:31" ht="18" customHeight="1" x14ac:dyDescent="0.15">
      <c r="B701" s="880" t="s">
        <v>227</v>
      </c>
      <c r="C701" s="907" t="s">
        <v>224</v>
      </c>
      <c r="D701" s="478" t="s">
        <v>237</v>
      </c>
      <c r="E701" s="478" t="s">
        <v>222</v>
      </c>
      <c r="F701" s="909" t="s">
        <v>106</v>
      </c>
      <c r="G701" s="840" t="s">
        <v>107</v>
      </c>
      <c r="H701" s="841"/>
      <c r="I701" s="480" t="s">
        <v>108</v>
      </c>
      <c r="J701" s="480" t="s">
        <v>235</v>
      </c>
      <c r="K701" s="840" t="s">
        <v>109</v>
      </c>
      <c r="L701" s="913"/>
      <c r="M701" s="913"/>
      <c r="N701" s="841"/>
      <c r="O701" s="840" t="s">
        <v>226</v>
      </c>
      <c r="P701" s="913"/>
      <c r="Q701" s="913"/>
      <c r="R701" s="841"/>
      <c r="S701" s="840" t="s">
        <v>233</v>
      </c>
      <c r="T701" s="913"/>
      <c r="U701" s="914"/>
    </row>
    <row r="702" spans="1:31" ht="18" customHeight="1" thickBot="1" x14ac:dyDescent="0.2">
      <c r="B702" s="882"/>
      <c r="C702" s="908"/>
      <c r="D702" s="479" t="s">
        <v>221</v>
      </c>
      <c r="E702" s="479" t="s">
        <v>223</v>
      </c>
      <c r="F702" s="910"/>
      <c r="G702" s="911"/>
      <c r="H702" s="912"/>
      <c r="I702" s="481" t="s">
        <v>110</v>
      </c>
      <c r="J702" s="481" t="s">
        <v>236</v>
      </c>
      <c r="K702" s="911"/>
      <c r="L702" s="915"/>
      <c r="M702" s="915"/>
      <c r="N702" s="912"/>
      <c r="O702" s="911"/>
      <c r="P702" s="915"/>
      <c r="Q702" s="915"/>
      <c r="R702" s="912"/>
      <c r="S702" s="911" t="s">
        <v>234</v>
      </c>
      <c r="T702" s="915"/>
      <c r="U702" s="916"/>
    </row>
    <row r="703" spans="1:31" ht="24" customHeight="1" x14ac:dyDescent="0.15">
      <c r="B703" s="880">
        <v>1</v>
      </c>
      <c r="C703" s="883"/>
      <c r="D703" s="883"/>
      <c r="E703" s="883"/>
      <c r="F703" s="294"/>
      <c r="G703" s="886"/>
      <c r="H703" s="887"/>
      <c r="I703" s="294"/>
      <c r="J703" s="295"/>
      <c r="K703" s="298"/>
      <c r="L703" s="279" t="s">
        <v>220</v>
      </c>
      <c r="M703" s="301"/>
      <c r="N703" s="280" t="s">
        <v>225</v>
      </c>
      <c r="O703" s="298"/>
      <c r="P703" s="279" t="s">
        <v>220</v>
      </c>
      <c r="Q703" s="301"/>
      <c r="R703" s="280" t="s">
        <v>225</v>
      </c>
      <c r="S703" s="888" t="str">
        <f t="shared" ref="S703" si="121">IF(COUNT(J703:J707)=0,"",SUM(J703:J707))</f>
        <v/>
      </c>
      <c r="T703" s="889"/>
      <c r="U703" s="890"/>
    </row>
    <row r="704" spans="1:31" ht="24" customHeight="1" x14ac:dyDescent="0.15">
      <c r="B704" s="881"/>
      <c r="C704" s="884"/>
      <c r="D704" s="884"/>
      <c r="E704" s="884"/>
      <c r="F704" s="296"/>
      <c r="G704" s="897"/>
      <c r="H704" s="898"/>
      <c r="I704" s="296"/>
      <c r="J704" s="297"/>
      <c r="K704" s="299"/>
      <c r="L704" s="284" t="s">
        <v>220</v>
      </c>
      <c r="M704" s="302"/>
      <c r="N704" s="285" t="s">
        <v>225</v>
      </c>
      <c r="O704" s="299"/>
      <c r="P704" s="284" t="s">
        <v>220</v>
      </c>
      <c r="Q704" s="302"/>
      <c r="R704" s="285" t="s">
        <v>225</v>
      </c>
      <c r="S704" s="891"/>
      <c r="T704" s="892"/>
      <c r="U704" s="893"/>
    </row>
    <row r="705" spans="2:21" ht="23.25" customHeight="1" x14ac:dyDescent="0.15">
      <c r="B705" s="881"/>
      <c r="C705" s="884"/>
      <c r="D705" s="884"/>
      <c r="E705" s="884"/>
      <c r="F705" s="296"/>
      <c r="G705" s="897"/>
      <c r="H705" s="898"/>
      <c r="I705" s="296"/>
      <c r="J705" s="297"/>
      <c r="K705" s="299"/>
      <c r="L705" s="284" t="s">
        <v>220</v>
      </c>
      <c r="M705" s="302"/>
      <c r="N705" s="285" t="s">
        <v>225</v>
      </c>
      <c r="O705" s="299"/>
      <c r="P705" s="284" t="s">
        <v>220</v>
      </c>
      <c r="Q705" s="302"/>
      <c r="R705" s="285" t="s">
        <v>225</v>
      </c>
      <c r="S705" s="891"/>
      <c r="T705" s="892"/>
      <c r="U705" s="893"/>
    </row>
    <row r="706" spans="2:21" ht="24" customHeight="1" x14ac:dyDescent="0.15">
      <c r="B706" s="881"/>
      <c r="C706" s="884"/>
      <c r="D706" s="884"/>
      <c r="E706" s="884"/>
      <c r="F706" s="296"/>
      <c r="G706" s="897"/>
      <c r="H706" s="898"/>
      <c r="I706" s="296"/>
      <c r="J706" s="297"/>
      <c r="K706" s="299"/>
      <c r="L706" s="284" t="s">
        <v>220</v>
      </c>
      <c r="M706" s="302"/>
      <c r="N706" s="285" t="s">
        <v>225</v>
      </c>
      <c r="O706" s="299"/>
      <c r="P706" s="284" t="s">
        <v>220</v>
      </c>
      <c r="Q706" s="302"/>
      <c r="R706" s="285" t="s">
        <v>225</v>
      </c>
      <c r="S706" s="891"/>
      <c r="T706" s="892"/>
      <c r="U706" s="893"/>
    </row>
    <row r="707" spans="2:21" ht="24" customHeight="1" thickBot="1" x14ac:dyDescent="0.2">
      <c r="B707" s="882"/>
      <c r="C707" s="885"/>
      <c r="D707" s="885"/>
      <c r="E707" s="885"/>
      <c r="F707" s="286" t="s">
        <v>232</v>
      </c>
      <c r="G707" s="5"/>
      <c r="H707" s="899" t="s">
        <v>239</v>
      </c>
      <c r="I707" s="900"/>
      <c r="J707" s="300"/>
      <c r="K707" s="901"/>
      <c r="L707" s="902"/>
      <c r="M707" s="902"/>
      <c r="N707" s="902"/>
      <c r="O707" s="902"/>
      <c r="P707" s="902"/>
      <c r="Q707" s="902"/>
      <c r="R707" s="903"/>
      <c r="S707" s="894"/>
      <c r="T707" s="895"/>
      <c r="U707" s="896"/>
    </row>
    <row r="708" spans="2:21" ht="24" customHeight="1" x14ac:dyDescent="0.15">
      <c r="B708" s="880">
        <v>2</v>
      </c>
      <c r="C708" s="883"/>
      <c r="D708" s="883"/>
      <c r="E708" s="883"/>
      <c r="F708" s="294"/>
      <c r="G708" s="886"/>
      <c r="H708" s="887"/>
      <c r="I708" s="294"/>
      <c r="J708" s="295"/>
      <c r="K708" s="298"/>
      <c r="L708" s="279" t="s">
        <v>220</v>
      </c>
      <c r="M708" s="301"/>
      <c r="N708" s="280" t="s">
        <v>225</v>
      </c>
      <c r="O708" s="298"/>
      <c r="P708" s="279" t="s">
        <v>220</v>
      </c>
      <c r="Q708" s="301"/>
      <c r="R708" s="280" t="s">
        <v>225</v>
      </c>
      <c r="S708" s="888" t="str">
        <f t="shared" ref="S708" si="122">IF(COUNT(J708:J712)=0,"",SUM(J708:J712))</f>
        <v/>
      </c>
      <c r="T708" s="889"/>
      <c r="U708" s="890"/>
    </row>
    <row r="709" spans="2:21" ht="24" customHeight="1" x14ac:dyDescent="0.15">
      <c r="B709" s="881"/>
      <c r="C709" s="884"/>
      <c r="D709" s="884"/>
      <c r="E709" s="884"/>
      <c r="F709" s="296"/>
      <c r="G709" s="897"/>
      <c r="H709" s="898"/>
      <c r="I709" s="296"/>
      <c r="J709" s="297"/>
      <c r="K709" s="299"/>
      <c r="L709" s="284" t="s">
        <v>220</v>
      </c>
      <c r="M709" s="302"/>
      <c r="N709" s="285" t="s">
        <v>225</v>
      </c>
      <c r="O709" s="299"/>
      <c r="P709" s="284" t="s">
        <v>220</v>
      </c>
      <c r="Q709" s="302"/>
      <c r="R709" s="285" t="s">
        <v>225</v>
      </c>
      <c r="S709" s="891"/>
      <c r="T709" s="892"/>
      <c r="U709" s="893"/>
    </row>
    <row r="710" spans="2:21" ht="24" customHeight="1" x14ac:dyDescent="0.15">
      <c r="B710" s="881"/>
      <c r="C710" s="884"/>
      <c r="D710" s="884"/>
      <c r="E710" s="884"/>
      <c r="F710" s="296"/>
      <c r="G710" s="897"/>
      <c r="H710" s="898"/>
      <c r="I710" s="296"/>
      <c r="J710" s="297"/>
      <c r="K710" s="299"/>
      <c r="L710" s="284" t="s">
        <v>220</v>
      </c>
      <c r="M710" s="302"/>
      <c r="N710" s="285" t="s">
        <v>225</v>
      </c>
      <c r="O710" s="299"/>
      <c r="P710" s="284" t="s">
        <v>220</v>
      </c>
      <c r="Q710" s="302"/>
      <c r="R710" s="285" t="s">
        <v>225</v>
      </c>
      <c r="S710" s="891"/>
      <c r="T710" s="892"/>
      <c r="U710" s="893"/>
    </row>
    <row r="711" spans="2:21" ht="24" customHeight="1" x14ac:dyDescent="0.15">
      <c r="B711" s="881"/>
      <c r="C711" s="884"/>
      <c r="D711" s="884"/>
      <c r="E711" s="884"/>
      <c r="F711" s="296"/>
      <c r="G711" s="897"/>
      <c r="H711" s="898"/>
      <c r="I711" s="296"/>
      <c r="J711" s="297"/>
      <c r="K711" s="299"/>
      <c r="L711" s="284" t="s">
        <v>220</v>
      </c>
      <c r="M711" s="302"/>
      <c r="N711" s="285" t="s">
        <v>225</v>
      </c>
      <c r="O711" s="299"/>
      <c r="P711" s="284" t="s">
        <v>220</v>
      </c>
      <c r="Q711" s="302"/>
      <c r="R711" s="285" t="s">
        <v>225</v>
      </c>
      <c r="S711" s="891"/>
      <c r="T711" s="892"/>
      <c r="U711" s="893"/>
    </row>
    <row r="712" spans="2:21" ht="24" customHeight="1" thickBot="1" x14ac:dyDescent="0.2">
      <c r="B712" s="882"/>
      <c r="C712" s="885"/>
      <c r="D712" s="885"/>
      <c r="E712" s="885"/>
      <c r="F712" s="286" t="s">
        <v>232</v>
      </c>
      <c r="G712" s="5"/>
      <c r="H712" s="899" t="s">
        <v>239</v>
      </c>
      <c r="I712" s="900"/>
      <c r="J712" s="300"/>
      <c r="K712" s="901"/>
      <c r="L712" s="902"/>
      <c r="M712" s="902"/>
      <c r="N712" s="902"/>
      <c r="O712" s="902"/>
      <c r="P712" s="902"/>
      <c r="Q712" s="902"/>
      <c r="R712" s="903"/>
      <c r="S712" s="894"/>
      <c r="T712" s="895"/>
      <c r="U712" s="896"/>
    </row>
    <row r="713" spans="2:21" ht="24" customHeight="1" x14ac:dyDescent="0.15">
      <c r="B713" s="880">
        <v>3</v>
      </c>
      <c r="C713" s="883"/>
      <c r="D713" s="883"/>
      <c r="E713" s="883"/>
      <c r="F713" s="294"/>
      <c r="G713" s="886"/>
      <c r="H713" s="887"/>
      <c r="I713" s="294"/>
      <c r="J713" s="295"/>
      <c r="K713" s="298"/>
      <c r="L713" s="279" t="s">
        <v>220</v>
      </c>
      <c r="M713" s="301"/>
      <c r="N713" s="280" t="s">
        <v>225</v>
      </c>
      <c r="O713" s="298"/>
      <c r="P713" s="279" t="s">
        <v>220</v>
      </c>
      <c r="Q713" s="301"/>
      <c r="R713" s="280" t="s">
        <v>225</v>
      </c>
      <c r="S713" s="888" t="str">
        <f t="shared" ref="S713" si="123">IF(COUNT(J713:J717)=0,"",SUM(J713:J717))</f>
        <v/>
      </c>
      <c r="T713" s="889"/>
      <c r="U713" s="890"/>
    </row>
    <row r="714" spans="2:21" ht="24" customHeight="1" x14ac:dyDescent="0.15">
      <c r="B714" s="881"/>
      <c r="C714" s="884"/>
      <c r="D714" s="884"/>
      <c r="E714" s="884"/>
      <c r="F714" s="296"/>
      <c r="G714" s="897"/>
      <c r="H714" s="898"/>
      <c r="I714" s="296"/>
      <c r="J714" s="297"/>
      <c r="K714" s="299"/>
      <c r="L714" s="284" t="s">
        <v>220</v>
      </c>
      <c r="M714" s="302"/>
      <c r="N714" s="285" t="s">
        <v>225</v>
      </c>
      <c r="O714" s="299"/>
      <c r="P714" s="284" t="s">
        <v>220</v>
      </c>
      <c r="Q714" s="302"/>
      <c r="R714" s="285" t="s">
        <v>225</v>
      </c>
      <c r="S714" s="891"/>
      <c r="T714" s="892"/>
      <c r="U714" s="893"/>
    </row>
    <row r="715" spans="2:21" ht="24" customHeight="1" x14ac:dyDescent="0.15">
      <c r="B715" s="881"/>
      <c r="C715" s="884"/>
      <c r="D715" s="884"/>
      <c r="E715" s="884"/>
      <c r="F715" s="296"/>
      <c r="G715" s="897"/>
      <c r="H715" s="898"/>
      <c r="I715" s="296"/>
      <c r="J715" s="297"/>
      <c r="K715" s="299"/>
      <c r="L715" s="284" t="s">
        <v>220</v>
      </c>
      <c r="M715" s="302"/>
      <c r="N715" s="285" t="s">
        <v>225</v>
      </c>
      <c r="O715" s="299"/>
      <c r="P715" s="284" t="s">
        <v>220</v>
      </c>
      <c r="Q715" s="302"/>
      <c r="R715" s="285" t="s">
        <v>225</v>
      </c>
      <c r="S715" s="891"/>
      <c r="T715" s="892"/>
      <c r="U715" s="893"/>
    </row>
    <row r="716" spans="2:21" ht="24" customHeight="1" x14ac:dyDescent="0.15">
      <c r="B716" s="881"/>
      <c r="C716" s="884"/>
      <c r="D716" s="884"/>
      <c r="E716" s="884"/>
      <c r="F716" s="296"/>
      <c r="G716" s="897"/>
      <c r="H716" s="898"/>
      <c r="I716" s="296"/>
      <c r="J716" s="297"/>
      <c r="K716" s="299"/>
      <c r="L716" s="284" t="s">
        <v>220</v>
      </c>
      <c r="M716" s="302"/>
      <c r="N716" s="285" t="s">
        <v>225</v>
      </c>
      <c r="O716" s="299"/>
      <c r="P716" s="284" t="s">
        <v>220</v>
      </c>
      <c r="Q716" s="302"/>
      <c r="R716" s="285" t="s">
        <v>225</v>
      </c>
      <c r="S716" s="891"/>
      <c r="T716" s="892"/>
      <c r="U716" s="893"/>
    </row>
    <row r="717" spans="2:21" ht="24" customHeight="1" thickBot="1" x14ac:dyDescent="0.2">
      <c r="B717" s="882"/>
      <c r="C717" s="885"/>
      <c r="D717" s="885"/>
      <c r="E717" s="885"/>
      <c r="F717" s="286" t="s">
        <v>232</v>
      </c>
      <c r="G717" s="5"/>
      <c r="H717" s="899" t="s">
        <v>239</v>
      </c>
      <c r="I717" s="900"/>
      <c r="J717" s="300"/>
      <c r="K717" s="901"/>
      <c r="L717" s="902"/>
      <c r="M717" s="902"/>
      <c r="N717" s="902"/>
      <c r="O717" s="902"/>
      <c r="P717" s="902"/>
      <c r="Q717" s="902"/>
      <c r="R717" s="903"/>
      <c r="S717" s="894"/>
      <c r="T717" s="895"/>
      <c r="U717" s="896"/>
    </row>
    <row r="718" spans="2:21" ht="24" customHeight="1" x14ac:dyDescent="0.15">
      <c r="B718" s="880">
        <v>4</v>
      </c>
      <c r="C718" s="883"/>
      <c r="D718" s="883"/>
      <c r="E718" s="883"/>
      <c r="F718" s="294"/>
      <c r="G718" s="886"/>
      <c r="H718" s="887"/>
      <c r="I718" s="294"/>
      <c r="J718" s="295"/>
      <c r="K718" s="298"/>
      <c r="L718" s="279" t="s">
        <v>220</v>
      </c>
      <c r="M718" s="301"/>
      <c r="N718" s="280" t="s">
        <v>225</v>
      </c>
      <c r="O718" s="298"/>
      <c r="P718" s="279" t="s">
        <v>220</v>
      </c>
      <c r="Q718" s="301"/>
      <c r="R718" s="280" t="s">
        <v>225</v>
      </c>
      <c r="S718" s="888" t="str">
        <f t="shared" ref="S718" si="124">IF(COUNT(J718:J722)=0,"",SUM(J718:J722))</f>
        <v/>
      </c>
      <c r="T718" s="889"/>
      <c r="U718" s="890"/>
    </row>
    <row r="719" spans="2:21" ht="24" customHeight="1" x14ac:dyDescent="0.15">
      <c r="B719" s="881"/>
      <c r="C719" s="884"/>
      <c r="D719" s="884"/>
      <c r="E719" s="884"/>
      <c r="F719" s="296"/>
      <c r="G719" s="897"/>
      <c r="H719" s="898"/>
      <c r="I719" s="296"/>
      <c r="J719" s="297"/>
      <c r="K719" s="299"/>
      <c r="L719" s="284" t="s">
        <v>220</v>
      </c>
      <c r="M719" s="302"/>
      <c r="N719" s="285" t="s">
        <v>225</v>
      </c>
      <c r="O719" s="299"/>
      <c r="P719" s="284" t="s">
        <v>220</v>
      </c>
      <c r="Q719" s="302"/>
      <c r="R719" s="285" t="s">
        <v>225</v>
      </c>
      <c r="S719" s="891"/>
      <c r="T719" s="892"/>
      <c r="U719" s="893"/>
    </row>
    <row r="720" spans="2:21" ht="24" customHeight="1" x14ac:dyDescent="0.15">
      <c r="B720" s="881"/>
      <c r="C720" s="884"/>
      <c r="D720" s="884"/>
      <c r="E720" s="884"/>
      <c r="F720" s="296"/>
      <c r="G720" s="897"/>
      <c r="H720" s="898"/>
      <c r="I720" s="296"/>
      <c r="J720" s="297"/>
      <c r="K720" s="299"/>
      <c r="L720" s="284" t="s">
        <v>220</v>
      </c>
      <c r="M720" s="302"/>
      <c r="N720" s="285" t="s">
        <v>225</v>
      </c>
      <c r="O720" s="299"/>
      <c r="P720" s="284" t="s">
        <v>220</v>
      </c>
      <c r="Q720" s="302"/>
      <c r="R720" s="285" t="s">
        <v>225</v>
      </c>
      <c r="S720" s="891"/>
      <c r="T720" s="892"/>
      <c r="U720" s="893"/>
    </row>
    <row r="721" spans="1:31" ht="24" customHeight="1" x14ac:dyDescent="0.15">
      <c r="B721" s="881"/>
      <c r="C721" s="884"/>
      <c r="D721" s="884"/>
      <c r="E721" s="884"/>
      <c r="F721" s="296"/>
      <c r="G721" s="897"/>
      <c r="H721" s="898"/>
      <c r="I721" s="296"/>
      <c r="J721" s="297"/>
      <c r="K721" s="299"/>
      <c r="L721" s="284" t="s">
        <v>220</v>
      </c>
      <c r="M721" s="302"/>
      <c r="N721" s="285" t="s">
        <v>225</v>
      </c>
      <c r="O721" s="299"/>
      <c r="P721" s="284" t="s">
        <v>220</v>
      </c>
      <c r="Q721" s="302"/>
      <c r="R721" s="285" t="s">
        <v>225</v>
      </c>
      <c r="S721" s="891"/>
      <c r="T721" s="892"/>
      <c r="U721" s="893"/>
    </row>
    <row r="722" spans="1:31" ht="24" customHeight="1" thickBot="1" x14ac:dyDescent="0.2">
      <c r="B722" s="882"/>
      <c r="C722" s="885"/>
      <c r="D722" s="885"/>
      <c r="E722" s="885"/>
      <c r="F722" s="286" t="s">
        <v>232</v>
      </c>
      <c r="G722" s="5"/>
      <c r="H722" s="899" t="s">
        <v>239</v>
      </c>
      <c r="I722" s="900"/>
      <c r="J722" s="300"/>
      <c r="K722" s="901"/>
      <c r="L722" s="902"/>
      <c r="M722" s="902"/>
      <c r="N722" s="902"/>
      <c r="O722" s="902"/>
      <c r="P722" s="902"/>
      <c r="Q722" s="902"/>
      <c r="R722" s="903"/>
      <c r="S722" s="894"/>
      <c r="T722" s="895"/>
      <c r="U722" s="896"/>
    </row>
    <row r="723" spans="1:31" ht="19.5" customHeight="1" thickBot="1" x14ac:dyDescent="0.2">
      <c r="B723" s="287" t="s">
        <v>112</v>
      </c>
      <c r="C723" s="172"/>
      <c r="D723" s="288"/>
      <c r="E723" s="288"/>
      <c r="F723" s="289"/>
      <c r="G723" s="288"/>
      <c r="H723" s="288"/>
      <c r="O723" s="917" t="s">
        <v>496</v>
      </c>
      <c r="P723" s="918"/>
      <c r="Q723" s="918"/>
      <c r="R723" s="918"/>
      <c r="S723" s="919" t="str">
        <f>IF(COUNT(S703:U722)=0,"",SUMIFS(S703:S722,E703:E722,"&lt;&gt;"&amp;""))</f>
        <v/>
      </c>
      <c r="T723" s="920"/>
      <c r="U723" s="921"/>
    </row>
    <row r="724" spans="1:31" ht="19.5" customHeight="1" thickBot="1" x14ac:dyDescent="0.2">
      <c r="B724" s="486" t="s">
        <v>242</v>
      </c>
      <c r="C724" s="172"/>
      <c r="D724" s="171"/>
      <c r="E724" s="290"/>
      <c r="F724" s="485"/>
      <c r="G724" s="485"/>
      <c r="H724" s="485"/>
      <c r="O724" s="922" t="s">
        <v>497</v>
      </c>
      <c r="P724" s="923"/>
      <c r="Q724" s="923"/>
      <c r="R724" s="924"/>
      <c r="S724" s="919" t="str">
        <f>IF(COUNT(S703:U722)=0,"",SUMIF(E703:E722,"元請",S703:U722))</f>
        <v/>
      </c>
      <c r="T724" s="920"/>
      <c r="U724" s="921"/>
    </row>
    <row r="725" spans="1:31" ht="19.5" customHeight="1" x14ac:dyDescent="0.15">
      <c r="B725" s="287" t="s">
        <v>240</v>
      </c>
      <c r="C725" s="172"/>
      <c r="D725" s="171"/>
      <c r="E725" s="172"/>
      <c r="F725" s="172"/>
      <c r="G725" s="485"/>
      <c r="H725" s="485"/>
    </row>
    <row r="726" spans="1:31" ht="19.5" customHeight="1" x14ac:dyDescent="0.15">
      <c r="B726" s="485"/>
      <c r="C726" s="172"/>
      <c r="D726" s="171"/>
      <c r="E726" s="290"/>
      <c r="F726" s="485"/>
      <c r="G726" s="485"/>
      <c r="H726" s="485"/>
    </row>
    <row r="727" spans="1:31" s="172" customFormat="1" ht="20.25" customHeight="1" x14ac:dyDescent="0.15">
      <c r="A727" s="171"/>
      <c r="B727" s="171"/>
      <c r="C727" s="172" t="s">
        <v>104</v>
      </c>
      <c r="G727" s="262"/>
      <c r="H727" s="262"/>
      <c r="I727" s="171"/>
      <c r="J727" s="171"/>
      <c r="K727" s="171"/>
      <c r="L727" s="171"/>
      <c r="M727" s="171"/>
      <c r="N727" s="171"/>
      <c r="O727" s="171"/>
      <c r="P727" s="171"/>
      <c r="Q727" s="171"/>
      <c r="R727" s="171"/>
      <c r="S727" s="171"/>
      <c r="T727" s="196" t="s">
        <v>241</v>
      </c>
      <c r="U727" s="263" t="str">
        <f t="shared" ref="U727" si="125">IF(COUNT(S703:U722)=0,"",U698+1)</f>
        <v/>
      </c>
      <c r="W727" s="171"/>
      <c r="X727" s="171"/>
      <c r="Y727" s="171"/>
      <c r="Z727" s="291"/>
      <c r="AA727" s="291"/>
      <c r="AB727" s="291"/>
      <c r="AC727" s="291"/>
      <c r="AD727" s="291"/>
      <c r="AE727" s="171"/>
    </row>
    <row r="728" spans="1:31" s="172" customFormat="1" ht="27.75" x14ac:dyDescent="0.15">
      <c r="A728" s="171"/>
      <c r="B728" s="904" t="s">
        <v>105</v>
      </c>
      <c r="C728" s="904"/>
      <c r="D728" s="904"/>
      <c r="E728" s="904"/>
      <c r="F728" s="904"/>
      <c r="G728" s="904"/>
      <c r="H728" s="904"/>
      <c r="I728" s="904"/>
      <c r="J728" s="905" t="s">
        <v>243</v>
      </c>
      <c r="K728" s="905"/>
      <c r="L728" s="905"/>
      <c r="M728" s="905"/>
      <c r="N728" s="905"/>
      <c r="O728" s="905"/>
      <c r="P728" s="905"/>
      <c r="Q728" s="905"/>
      <c r="R728" s="905"/>
      <c r="S728" s="905"/>
      <c r="T728" s="905"/>
      <c r="U728" s="905"/>
      <c r="W728" s="171"/>
      <c r="X728" s="171"/>
      <c r="Y728" s="171"/>
      <c r="Z728" s="291"/>
      <c r="AA728" s="291"/>
      <c r="AB728" s="291"/>
      <c r="AC728" s="291"/>
      <c r="AD728" s="291"/>
      <c r="AE728" s="171"/>
    </row>
    <row r="729" spans="1:31" ht="21.75" thickBot="1" x14ac:dyDescent="0.2">
      <c r="D729" s="265" t="s">
        <v>228</v>
      </c>
      <c r="E729" s="906"/>
      <c r="F729" s="906"/>
      <c r="G729" s="266" t="s">
        <v>229</v>
      </c>
      <c r="H729" s="267"/>
      <c r="L729" s="268" t="s">
        <v>231</v>
      </c>
      <c r="M729" s="483" t="str">
        <f>$M$4</f>
        <v/>
      </c>
      <c r="N729" s="269" t="s">
        <v>220</v>
      </c>
      <c r="O729" s="483" t="str">
        <f>$O$4</f>
        <v/>
      </c>
      <c r="P729" s="269" t="s">
        <v>225</v>
      </c>
      <c r="Q729" s="269" t="s">
        <v>205</v>
      </c>
      <c r="R729" s="483" t="str">
        <f>$R$4</f>
        <v/>
      </c>
      <c r="S729" s="269" t="s">
        <v>220</v>
      </c>
      <c r="T729" s="483" t="str">
        <f>$T$4</f>
        <v/>
      </c>
      <c r="U729" s="269" t="s">
        <v>230</v>
      </c>
    </row>
    <row r="730" spans="1:31" ht="18" customHeight="1" x14ac:dyDescent="0.15">
      <c r="B730" s="880" t="s">
        <v>227</v>
      </c>
      <c r="C730" s="907" t="s">
        <v>224</v>
      </c>
      <c r="D730" s="478" t="s">
        <v>237</v>
      </c>
      <c r="E730" s="478" t="s">
        <v>222</v>
      </c>
      <c r="F730" s="909" t="s">
        <v>106</v>
      </c>
      <c r="G730" s="840" t="s">
        <v>107</v>
      </c>
      <c r="H730" s="841"/>
      <c r="I730" s="480" t="s">
        <v>108</v>
      </c>
      <c r="J730" s="480" t="s">
        <v>235</v>
      </c>
      <c r="K730" s="840" t="s">
        <v>109</v>
      </c>
      <c r="L730" s="913"/>
      <c r="M730" s="913"/>
      <c r="N730" s="841"/>
      <c r="O730" s="840" t="s">
        <v>226</v>
      </c>
      <c r="P730" s="913"/>
      <c r="Q730" s="913"/>
      <c r="R730" s="841"/>
      <c r="S730" s="840" t="s">
        <v>233</v>
      </c>
      <c r="T730" s="913"/>
      <c r="U730" s="914"/>
    </row>
    <row r="731" spans="1:31" ht="18" customHeight="1" thickBot="1" x14ac:dyDescent="0.2">
      <c r="B731" s="882"/>
      <c r="C731" s="908"/>
      <c r="D731" s="479" t="s">
        <v>221</v>
      </c>
      <c r="E731" s="479" t="s">
        <v>223</v>
      </c>
      <c r="F731" s="910"/>
      <c r="G731" s="911"/>
      <c r="H731" s="912"/>
      <c r="I731" s="481" t="s">
        <v>110</v>
      </c>
      <c r="J731" s="481" t="s">
        <v>236</v>
      </c>
      <c r="K731" s="911"/>
      <c r="L731" s="915"/>
      <c r="M731" s="915"/>
      <c r="N731" s="912"/>
      <c r="O731" s="911"/>
      <c r="P731" s="915"/>
      <c r="Q731" s="915"/>
      <c r="R731" s="912"/>
      <c r="S731" s="911" t="s">
        <v>234</v>
      </c>
      <c r="T731" s="915"/>
      <c r="U731" s="916"/>
    </row>
    <row r="732" spans="1:31" ht="24" customHeight="1" x14ac:dyDescent="0.15">
      <c r="B732" s="880">
        <v>1</v>
      </c>
      <c r="C732" s="883"/>
      <c r="D732" s="883"/>
      <c r="E732" s="883"/>
      <c r="F732" s="294"/>
      <c r="G732" s="886"/>
      <c r="H732" s="887"/>
      <c r="I732" s="294"/>
      <c r="J732" s="295"/>
      <c r="K732" s="298"/>
      <c r="L732" s="279" t="s">
        <v>220</v>
      </c>
      <c r="M732" s="301"/>
      <c r="N732" s="280" t="s">
        <v>225</v>
      </c>
      <c r="O732" s="298"/>
      <c r="P732" s="279" t="s">
        <v>220</v>
      </c>
      <c r="Q732" s="301"/>
      <c r="R732" s="280" t="s">
        <v>225</v>
      </c>
      <c r="S732" s="888" t="str">
        <f t="shared" ref="S732" si="126">IF(COUNT(J732:J736)=0,"",SUM(J732:J736))</f>
        <v/>
      </c>
      <c r="T732" s="889"/>
      <c r="U732" s="890"/>
    </row>
    <row r="733" spans="1:31" ht="24" customHeight="1" x14ac:dyDescent="0.15">
      <c r="B733" s="881"/>
      <c r="C733" s="884"/>
      <c r="D733" s="884"/>
      <c r="E733" s="884"/>
      <c r="F733" s="296"/>
      <c r="G733" s="897"/>
      <c r="H733" s="898"/>
      <c r="I733" s="296"/>
      <c r="J733" s="297"/>
      <c r="K733" s="299"/>
      <c r="L733" s="284" t="s">
        <v>220</v>
      </c>
      <c r="M733" s="302"/>
      <c r="N733" s="285" t="s">
        <v>225</v>
      </c>
      <c r="O733" s="299"/>
      <c r="P733" s="284" t="s">
        <v>220</v>
      </c>
      <c r="Q733" s="302"/>
      <c r="R733" s="285" t="s">
        <v>225</v>
      </c>
      <c r="S733" s="891"/>
      <c r="T733" s="892"/>
      <c r="U733" s="893"/>
    </row>
    <row r="734" spans="1:31" ht="23.25" customHeight="1" x14ac:dyDescent="0.15">
      <c r="B734" s="881"/>
      <c r="C734" s="884"/>
      <c r="D734" s="884"/>
      <c r="E734" s="884"/>
      <c r="F734" s="296"/>
      <c r="G734" s="897"/>
      <c r="H734" s="898"/>
      <c r="I734" s="296"/>
      <c r="J734" s="297"/>
      <c r="K734" s="299"/>
      <c r="L734" s="284" t="s">
        <v>220</v>
      </c>
      <c r="M734" s="302"/>
      <c r="N734" s="285" t="s">
        <v>225</v>
      </c>
      <c r="O734" s="299"/>
      <c r="P734" s="284" t="s">
        <v>220</v>
      </c>
      <c r="Q734" s="302"/>
      <c r="R734" s="285" t="s">
        <v>225</v>
      </c>
      <c r="S734" s="891"/>
      <c r="T734" s="892"/>
      <c r="U734" s="893"/>
    </row>
    <row r="735" spans="1:31" ht="24" customHeight="1" x14ac:dyDescent="0.15">
      <c r="B735" s="881"/>
      <c r="C735" s="884"/>
      <c r="D735" s="884"/>
      <c r="E735" s="884"/>
      <c r="F735" s="296"/>
      <c r="G735" s="897"/>
      <c r="H735" s="898"/>
      <c r="I735" s="296"/>
      <c r="J735" s="297"/>
      <c r="K735" s="299"/>
      <c r="L735" s="284" t="s">
        <v>220</v>
      </c>
      <c r="M735" s="302"/>
      <c r="N735" s="285" t="s">
        <v>225</v>
      </c>
      <c r="O735" s="299"/>
      <c r="P735" s="284" t="s">
        <v>220</v>
      </c>
      <c r="Q735" s="302"/>
      <c r="R735" s="285" t="s">
        <v>225</v>
      </c>
      <c r="S735" s="891"/>
      <c r="T735" s="892"/>
      <c r="U735" s="893"/>
    </row>
    <row r="736" spans="1:31" ht="24" customHeight="1" thickBot="1" x14ac:dyDescent="0.2">
      <c r="B736" s="882"/>
      <c r="C736" s="885"/>
      <c r="D736" s="885"/>
      <c r="E736" s="885"/>
      <c r="F736" s="286" t="s">
        <v>232</v>
      </c>
      <c r="G736" s="5"/>
      <c r="H736" s="899" t="s">
        <v>239</v>
      </c>
      <c r="I736" s="900"/>
      <c r="J736" s="300"/>
      <c r="K736" s="901"/>
      <c r="L736" s="902"/>
      <c r="M736" s="902"/>
      <c r="N736" s="902"/>
      <c r="O736" s="902"/>
      <c r="P736" s="902"/>
      <c r="Q736" s="902"/>
      <c r="R736" s="903"/>
      <c r="S736" s="894"/>
      <c r="T736" s="895"/>
      <c r="U736" s="896"/>
    </row>
    <row r="737" spans="2:21" ht="24" customHeight="1" x14ac:dyDescent="0.15">
      <c r="B737" s="880">
        <v>2</v>
      </c>
      <c r="C737" s="883"/>
      <c r="D737" s="883"/>
      <c r="E737" s="883"/>
      <c r="F737" s="294"/>
      <c r="G737" s="886"/>
      <c r="H737" s="887"/>
      <c r="I737" s="294"/>
      <c r="J737" s="295"/>
      <c r="K737" s="298"/>
      <c r="L737" s="279" t="s">
        <v>220</v>
      </c>
      <c r="M737" s="301"/>
      <c r="N737" s="280" t="s">
        <v>225</v>
      </c>
      <c r="O737" s="298"/>
      <c r="P737" s="279" t="s">
        <v>220</v>
      </c>
      <c r="Q737" s="301"/>
      <c r="R737" s="280" t="s">
        <v>225</v>
      </c>
      <c r="S737" s="888" t="str">
        <f t="shared" ref="S737" si="127">IF(COUNT(J737:J741)=0,"",SUM(J737:J741))</f>
        <v/>
      </c>
      <c r="T737" s="889"/>
      <c r="U737" s="890"/>
    </row>
    <row r="738" spans="2:21" ht="24" customHeight="1" x14ac:dyDescent="0.15">
      <c r="B738" s="881"/>
      <c r="C738" s="884"/>
      <c r="D738" s="884"/>
      <c r="E738" s="884"/>
      <c r="F738" s="296"/>
      <c r="G738" s="897"/>
      <c r="H738" s="898"/>
      <c r="I738" s="296"/>
      <c r="J738" s="297"/>
      <c r="K738" s="299"/>
      <c r="L738" s="284" t="s">
        <v>220</v>
      </c>
      <c r="M738" s="302"/>
      <c r="N738" s="285" t="s">
        <v>225</v>
      </c>
      <c r="O738" s="299"/>
      <c r="P738" s="284" t="s">
        <v>220</v>
      </c>
      <c r="Q738" s="302"/>
      <c r="R738" s="285" t="s">
        <v>225</v>
      </c>
      <c r="S738" s="891"/>
      <c r="T738" s="892"/>
      <c r="U738" s="893"/>
    </row>
    <row r="739" spans="2:21" ht="24" customHeight="1" x14ac:dyDescent="0.15">
      <c r="B739" s="881"/>
      <c r="C739" s="884"/>
      <c r="D739" s="884"/>
      <c r="E739" s="884"/>
      <c r="F739" s="296"/>
      <c r="G739" s="897"/>
      <c r="H739" s="898"/>
      <c r="I739" s="296"/>
      <c r="J739" s="297"/>
      <c r="K739" s="299"/>
      <c r="L739" s="284" t="s">
        <v>220</v>
      </c>
      <c r="M739" s="302"/>
      <c r="N739" s="285" t="s">
        <v>225</v>
      </c>
      <c r="O739" s="299"/>
      <c r="P739" s="284" t="s">
        <v>220</v>
      </c>
      <c r="Q739" s="302"/>
      <c r="R739" s="285" t="s">
        <v>225</v>
      </c>
      <c r="S739" s="891"/>
      <c r="T739" s="892"/>
      <c r="U739" s="893"/>
    </row>
    <row r="740" spans="2:21" ht="24" customHeight="1" x14ac:dyDescent="0.15">
      <c r="B740" s="881"/>
      <c r="C740" s="884"/>
      <c r="D740" s="884"/>
      <c r="E740" s="884"/>
      <c r="F740" s="296"/>
      <c r="G740" s="897"/>
      <c r="H740" s="898"/>
      <c r="I740" s="296"/>
      <c r="J740" s="297"/>
      <c r="K740" s="299"/>
      <c r="L740" s="284" t="s">
        <v>220</v>
      </c>
      <c r="M740" s="302"/>
      <c r="N740" s="285" t="s">
        <v>225</v>
      </c>
      <c r="O740" s="299"/>
      <c r="P740" s="284" t="s">
        <v>220</v>
      </c>
      <c r="Q740" s="302"/>
      <c r="R740" s="285" t="s">
        <v>225</v>
      </c>
      <c r="S740" s="891"/>
      <c r="T740" s="892"/>
      <c r="U740" s="893"/>
    </row>
    <row r="741" spans="2:21" ht="24" customHeight="1" thickBot="1" x14ac:dyDescent="0.2">
      <c r="B741" s="882"/>
      <c r="C741" s="885"/>
      <c r="D741" s="885"/>
      <c r="E741" s="885"/>
      <c r="F741" s="286" t="s">
        <v>232</v>
      </c>
      <c r="G741" s="5"/>
      <c r="H741" s="899" t="s">
        <v>239</v>
      </c>
      <c r="I741" s="900"/>
      <c r="J741" s="300"/>
      <c r="K741" s="901"/>
      <c r="L741" s="902"/>
      <c r="M741" s="902"/>
      <c r="N741" s="902"/>
      <c r="O741" s="902"/>
      <c r="P741" s="902"/>
      <c r="Q741" s="902"/>
      <c r="R741" s="903"/>
      <c r="S741" s="894"/>
      <c r="T741" s="895"/>
      <c r="U741" s="896"/>
    </row>
    <row r="742" spans="2:21" ht="24" customHeight="1" x14ac:dyDescent="0.15">
      <c r="B742" s="880">
        <v>3</v>
      </c>
      <c r="C742" s="883"/>
      <c r="D742" s="883"/>
      <c r="E742" s="883"/>
      <c r="F742" s="294"/>
      <c r="G742" s="886"/>
      <c r="H742" s="887"/>
      <c r="I742" s="294"/>
      <c r="J742" s="295"/>
      <c r="K742" s="298"/>
      <c r="L742" s="279" t="s">
        <v>220</v>
      </c>
      <c r="M742" s="301"/>
      <c r="N742" s="280" t="s">
        <v>225</v>
      </c>
      <c r="O742" s="298"/>
      <c r="P742" s="279" t="s">
        <v>220</v>
      </c>
      <c r="Q742" s="301"/>
      <c r="R742" s="280" t="s">
        <v>225</v>
      </c>
      <c r="S742" s="888" t="str">
        <f t="shared" ref="S742" si="128">IF(COUNT(J742:J746)=0,"",SUM(J742:J746))</f>
        <v/>
      </c>
      <c r="T742" s="889"/>
      <c r="U742" s="890"/>
    </row>
    <row r="743" spans="2:21" ht="24" customHeight="1" x14ac:dyDescent="0.15">
      <c r="B743" s="881"/>
      <c r="C743" s="884"/>
      <c r="D743" s="884"/>
      <c r="E743" s="884"/>
      <c r="F743" s="296"/>
      <c r="G743" s="897"/>
      <c r="H743" s="898"/>
      <c r="I743" s="296"/>
      <c r="J743" s="297"/>
      <c r="K743" s="299"/>
      <c r="L743" s="284" t="s">
        <v>220</v>
      </c>
      <c r="M743" s="302"/>
      <c r="N743" s="285" t="s">
        <v>225</v>
      </c>
      <c r="O743" s="299"/>
      <c r="P743" s="284" t="s">
        <v>220</v>
      </c>
      <c r="Q743" s="302"/>
      <c r="R743" s="285" t="s">
        <v>225</v>
      </c>
      <c r="S743" s="891"/>
      <c r="T743" s="892"/>
      <c r="U743" s="893"/>
    </row>
    <row r="744" spans="2:21" ht="24" customHeight="1" x14ac:dyDescent="0.15">
      <c r="B744" s="881"/>
      <c r="C744" s="884"/>
      <c r="D744" s="884"/>
      <c r="E744" s="884"/>
      <c r="F744" s="296"/>
      <c r="G744" s="897"/>
      <c r="H744" s="898"/>
      <c r="I744" s="296"/>
      <c r="J744" s="297"/>
      <c r="K744" s="299"/>
      <c r="L744" s="284" t="s">
        <v>220</v>
      </c>
      <c r="M744" s="302"/>
      <c r="N744" s="285" t="s">
        <v>225</v>
      </c>
      <c r="O744" s="299"/>
      <c r="P744" s="284" t="s">
        <v>220</v>
      </c>
      <c r="Q744" s="302"/>
      <c r="R744" s="285" t="s">
        <v>225</v>
      </c>
      <c r="S744" s="891"/>
      <c r="T744" s="892"/>
      <c r="U744" s="893"/>
    </row>
    <row r="745" spans="2:21" ht="24" customHeight="1" x14ac:dyDescent="0.15">
      <c r="B745" s="881"/>
      <c r="C745" s="884"/>
      <c r="D745" s="884"/>
      <c r="E745" s="884"/>
      <c r="F745" s="296"/>
      <c r="G745" s="897"/>
      <c r="H745" s="898"/>
      <c r="I745" s="296"/>
      <c r="J745" s="297"/>
      <c r="K745" s="299"/>
      <c r="L745" s="284" t="s">
        <v>220</v>
      </c>
      <c r="M745" s="302"/>
      <c r="N745" s="285" t="s">
        <v>225</v>
      </c>
      <c r="O745" s="299"/>
      <c r="P745" s="284" t="s">
        <v>220</v>
      </c>
      <c r="Q745" s="302"/>
      <c r="R745" s="285" t="s">
        <v>225</v>
      </c>
      <c r="S745" s="891"/>
      <c r="T745" s="892"/>
      <c r="U745" s="893"/>
    </row>
    <row r="746" spans="2:21" ht="24" customHeight="1" thickBot="1" x14ac:dyDescent="0.2">
      <c r="B746" s="882"/>
      <c r="C746" s="885"/>
      <c r="D746" s="885"/>
      <c r="E746" s="885"/>
      <c r="F746" s="286" t="s">
        <v>232</v>
      </c>
      <c r="G746" s="5"/>
      <c r="H746" s="899" t="s">
        <v>239</v>
      </c>
      <c r="I746" s="900"/>
      <c r="J746" s="300"/>
      <c r="K746" s="901"/>
      <c r="L746" s="902"/>
      <c r="M746" s="902"/>
      <c r="N746" s="902"/>
      <c r="O746" s="902"/>
      <c r="P746" s="902"/>
      <c r="Q746" s="902"/>
      <c r="R746" s="903"/>
      <c r="S746" s="894"/>
      <c r="T746" s="895"/>
      <c r="U746" s="896"/>
    </row>
    <row r="747" spans="2:21" ht="24" customHeight="1" x14ac:dyDescent="0.15">
      <c r="B747" s="880">
        <v>4</v>
      </c>
      <c r="C747" s="883"/>
      <c r="D747" s="883"/>
      <c r="E747" s="883"/>
      <c r="F747" s="294"/>
      <c r="G747" s="886"/>
      <c r="H747" s="887"/>
      <c r="I747" s="294"/>
      <c r="J747" s="295"/>
      <c r="K747" s="298"/>
      <c r="L747" s="279" t="s">
        <v>220</v>
      </c>
      <c r="M747" s="301"/>
      <c r="N747" s="280" t="s">
        <v>225</v>
      </c>
      <c r="O747" s="298"/>
      <c r="P747" s="279" t="s">
        <v>220</v>
      </c>
      <c r="Q747" s="301"/>
      <c r="R747" s="280" t="s">
        <v>225</v>
      </c>
      <c r="S747" s="888" t="str">
        <f t="shared" ref="S747" si="129">IF(COUNT(J747:J751)=0,"",SUM(J747:J751))</f>
        <v/>
      </c>
      <c r="T747" s="889"/>
      <c r="U747" s="890"/>
    </row>
    <row r="748" spans="2:21" ht="24" customHeight="1" x14ac:dyDescent="0.15">
      <c r="B748" s="881"/>
      <c r="C748" s="884"/>
      <c r="D748" s="884"/>
      <c r="E748" s="884"/>
      <c r="F748" s="296"/>
      <c r="G748" s="897"/>
      <c r="H748" s="898"/>
      <c r="I748" s="296"/>
      <c r="J748" s="297"/>
      <c r="K748" s="299"/>
      <c r="L748" s="284" t="s">
        <v>220</v>
      </c>
      <c r="M748" s="302"/>
      <c r="N748" s="285" t="s">
        <v>225</v>
      </c>
      <c r="O748" s="299"/>
      <c r="P748" s="284" t="s">
        <v>220</v>
      </c>
      <c r="Q748" s="302"/>
      <c r="R748" s="285" t="s">
        <v>225</v>
      </c>
      <c r="S748" s="891"/>
      <c r="T748" s="892"/>
      <c r="U748" s="893"/>
    </row>
    <row r="749" spans="2:21" ht="24" customHeight="1" x14ac:dyDescent="0.15">
      <c r="B749" s="881"/>
      <c r="C749" s="884"/>
      <c r="D749" s="884"/>
      <c r="E749" s="884"/>
      <c r="F749" s="296"/>
      <c r="G749" s="897"/>
      <c r="H749" s="898"/>
      <c r="I749" s="296"/>
      <c r="J749" s="297"/>
      <c r="K749" s="299"/>
      <c r="L749" s="284" t="s">
        <v>220</v>
      </c>
      <c r="M749" s="302"/>
      <c r="N749" s="285" t="s">
        <v>225</v>
      </c>
      <c r="O749" s="299"/>
      <c r="P749" s="284" t="s">
        <v>220</v>
      </c>
      <c r="Q749" s="302"/>
      <c r="R749" s="285" t="s">
        <v>225</v>
      </c>
      <c r="S749" s="891"/>
      <c r="T749" s="892"/>
      <c r="U749" s="893"/>
    </row>
    <row r="750" spans="2:21" ht="24" customHeight="1" x14ac:dyDescent="0.15">
      <c r="B750" s="881"/>
      <c r="C750" s="884"/>
      <c r="D750" s="884"/>
      <c r="E750" s="884"/>
      <c r="F750" s="296"/>
      <c r="G750" s="897"/>
      <c r="H750" s="898"/>
      <c r="I750" s="296"/>
      <c r="J750" s="297"/>
      <c r="K750" s="299"/>
      <c r="L750" s="284" t="s">
        <v>220</v>
      </c>
      <c r="M750" s="302"/>
      <c r="N750" s="285" t="s">
        <v>225</v>
      </c>
      <c r="O750" s="299"/>
      <c r="P750" s="284" t="s">
        <v>220</v>
      </c>
      <c r="Q750" s="302"/>
      <c r="R750" s="285" t="s">
        <v>225</v>
      </c>
      <c r="S750" s="891"/>
      <c r="T750" s="892"/>
      <c r="U750" s="893"/>
    </row>
    <row r="751" spans="2:21" ht="24" customHeight="1" thickBot="1" x14ac:dyDescent="0.2">
      <c r="B751" s="882"/>
      <c r="C751" s="885"/>
      <c r="D751" s="885"/>
      <c r="E751" s="885"/>
      <c r="F751" s="286" t="s">
        <v>232</v>
      </c>
      <c r="G751" s="5"/>
      <c r="H751" s="899" t="s">
        <v>239</v>
      </c>
      <c r="I751" s="900"/>
      <c r="J751" s="300"/>
      <c r="K751" s="901"/>
      <c r="L751" s="902"/>
      <c r="M751" s="902"/>
      <c r="N751" s="902"/>
      <c r="O751" s="902"/>
      <c r="P751" s="902"/>
      <c r="Q751" s="902"/>
      <c r="R751" s="903"/>
      <c r="S751" s="894"/>
      <c r="T751" s="895"/>
      <c r="U751" s="896"/>
    </row>
    <row r="752" spans="2:21" ht="19.5" customHeight="1" thickBot="1" x14ac:dyDescent="0.2">
      <c r="B752" s="287" t="s">
        <v>112</v>
      </c>
      <c r="C752" s="172"/>
      <c r="D752" s="288"/>
      <c r="E752" s="288"/>
      <c r="F752" s="289"/>
      <c r="G752" s="288"/>
      <c r="H752" s="288"/>
      <c r="O752" s="917" t="s">
        <v>496</v>
      </c>
      <c r="P752" s="918"/>
      <c r="Q752" s="918"/>
      <c r="R752" s="918"/>
      <c r="S752" s="919" t="str">
        <f>IF(COUNT(S732:U751)=0,"",SUMIFS(S732:S751,E732:E751,"&lt;&gt;"&amp;""))</f>
        <v/>
      </c>
      <c r="T752" s="920"/>
      <c r="U752" s="921"/>
    </row>
    <row r="753" spans="1:31" ht="19.5" customHeight="1" thickBot="1" x14ac:dyDescent="0.2">
      <c r="B753" s="486" t="s">
        <v>242</v>
      </c>
      <c r="C753" s="172"/>
      <c r="D753" s="171"/>
      <c r="E753" s="290"/>
      <c r="F753" s="485"/>
      <c r="G753" s="485"/>
      <c r="H753" s="485"/>
      <c r="O753" s="922" t="s">
        <v>497</v>
      </c>
      <c r="P753" s="923"/>
      <c r="Q753" s="923"/>
      <c r="R753" s="924"/>
      <c r="S753" s="919" t="str">
        <f>IF(COUNT(S732:U751)=0,"",SUMIF(E732:E751,"元請",S732:U751))</f>
        <v/>
      </c>
      <c r="T753" s="920"/>
      <c r="U753" s="921"/>
    </row>
    <row r="754" spans="1:31" ht="19.5" customHeight="1" x14ac:dyDescent="0.15">
      <c r="B754" s="287" t="s">
        <v>240</v>
      </c>
      <c r="C754" s="172"/>
      <c r="D754" s="171"/>
      <c r="E754" s="172"/>
      <c r="F754" s="172"/>
      <c r="G754" s="485"/>
      <c r="H754" s="485"/>
    </row>
    <row r="755" spans="1:31" ht="19.5" customHeight="1" x14ac:dyDescent="0.15">
      <c r="B755" s="485"/>
      <c r="C755" s="172"/>
      <c r="D755" s="171"/>
      <c r="E755" s="290"/>
      <c r="F755" s="485"/>
      <c r="G755" s="485"/>
      <c r="H755" s="485"/>
    </row>
    <row r="756" spans="1:31" s="172" customFormat="1" ht="20.25" customHeight="1" x14ac:dyDescent="0.15">
      <c r="A756" s="171"/>
      <c r="B756" s="171"/>
      <c r="C756" s="172" t="s">
        <v>104</v>
      </c>
      <c r="G756" s="262"/>
      <c r="H756" s="262"/>
      <c r="I756" s="171"/>
      <c r="J756" s="171"/>
      <c r="K756" s="171"/>
      <c r="L756" s="171"/>
      <c r="M756" s="171"/>
      <c r="N756" s="171"/>
      <c r="O756" s="171"/>
      <c r="P756" s="171"/>
      <c r="Q756" s="171"/>
      <c r="R756" s="171"/>
      <c r="S756" s="171"/>
      <c r="T756" s="196" t="s">
        <v>241</v>
      </c>
      <c r="U756" s="263" t="str">
        <f t="shared" ref="U756" si="130">IF(COUNT(S732:U751)=0,"",U727+1)</f>
        <v/>
      </c>
      <c r="W756" s="171"/>
      <c r="X756" s="171"/>
      <c r="Y756" s="171"/>
      <c r="Z756" s="291"/>
      <c r="AA756" s="291"/>
      <c r="AB756" s="291"/>
      <c r="AC756" s="291"/>
      <c r="AD756" s="291"/>
      <c r="AE756" s="171"/>
    </row>
    <row r="757" spans="1:31" s="172" customFormat="1" ht="27.75" x14ac:dyDescent="0.15">
      <c r="A757" s="171"/>
      <c r="B757" s="904" t="s">
        <v>105</v>
      </c>
      <c r="C757" s="904"/>
      <c r="D757" s="904"/>
      <c r="E757" s="904"/>
      <c r="F757" s="904"/>
      <c r="G757" s="904"/>
      <c r="H757" s="904"/>
      <c r="I757" s="904"/>
      <c r="J757" s="905" t="s">
        <v>243</v>
      </c>
      <c r="K757" s="905"/>
      <c r="L757" s="905"/>
      <c r="M757" s="905"/>
      <c r="N757" s="905"/>
      <c r="O757" s="905"/>
      <c r="P757" s="905"/>
      <c r="Q757" s="905"/>
      <c r="R757" s="905"/>
      <c r="S757" s="905"/>
      <c r="T757" s="905"/>
      <c r="U757" s="905"/>
      <c r="W757" s="171"/>
      <c r="X757" s="171"/>
      <c r="Y757" s="171"/>
      <c r="Z757" s="291"/>
      <c r="AA757" s="291"/>
      <c r="AB757" s="291"/>
      <c r="AC757" s="291"/>
      <c r="AD757" s="291"/>
      <c r="AE757" s="171"/>
    </row>
    <row r="758" spans="1:31" ht="21.75" thickBot="1" x14ac:dyDescent="0.2">
      <c r="D758" s="265" t="s">
        <v>228</v>
      </c>
      <c r="E758" s="906"/>
      <c r="F758" s="906"/>
      <c r="G758" s="266" t="s">
        <v>229</v>
      </c>
      <c r="H758" s="267"/>
      <c r="L758" s="268" t="s">
        <v>231</v>
      </c>
      <c r="M758" s="483" t="str">
        <f>$M$4</f>
        <v/>
      </c>
      <c r="N758" s="269" t="s">
        <v>220</v>
      </c>
      <c r="O758" s="483" t="str">
        <f>$O$4</f>
        <v/>
      </c>
      <c r="P758" s="269" t="s">
        <v>225</v>
      </c>
      <c r="Q758" s="269" t="s">
        <v>205</v>
      </c>
      <c r="R758" s="483" t="str">
        <f>$R$4</f>
        <v/>
      </c>
      <c r="S758" s="269" t="s">
        <v>220</v>
      </c>
      <c r="T758" s="483" t="str">
        <f>$T$4</f>
        <v/>
      </c>
      <c r="U758" s="269" t="s">
        <v>230</v>
      </c>
    </row>
    <row r="759" spans="1:31" ht="18" customHeight="1" x14ac:dyDescent="0.15">
      <c r="B759" s="880" t="s">
        <v>227</v>
      </c>
      <c r="C759" s="907" t="s">
        <v>224</v>
      </c>
      <c r="D759" s="478" t="s">
        <v>237</v>
      </c>
      <c r="E759" s="478" t="s">
        <v>222</v>
      </c>
      <c r="F759" s="909" t="s">
        <v>106</v>
      </c>
      <c r="G759" s="840" t="s">
        <v>107</v>
      </c>
      <c r="H759" s="841"/>
      <c r="I759" s="480" t="s">
        <v>108</v>
      </c>
      <c r="J759" s="480" t="s">
        <v>235</v>
      </c>
      <c r="K759" s="840" t="s">
        <v>109</v>
      </c>
      <c r="L759" s="913"/>
      <c r="M759" s="913"/>
      <c r="N759" s="841"/>
      <c r="O759" s="840" t="s">
        <v>226</v>
      </c>
      <c r="P759" s="913"/>
      <c r="Q759" s="913"/>
      <c r="R759" s="841"/>
      <c r="S759" s="840" t="s">
        <v>233</v>
      </c>
      <c r="T759" s="913"/>
      <c r="U759" s="914"/>
    </row>
    <row r="760" spans="1:31" ht="18" customHeight="1" thickBot="1" x14ac:dyDescent="0.2">
      <c r="B760" s="882"/>
      <c r="C760" s="908"/>
      <c r="D760" s="479" t="s">
        <v>221</v>
      </c>
      <c r="E760" s="479" t="s">
        <v>223</v>
      </c>
      <c r="F760" s="910"/>
      <c r="G760" s="911"/>
      <c r="H760" s="912"/>
      <c r="I760" s="481" t="s">
        <v>110</v>
      </c>
      <c r="J760" s="481" t="s">
        <v>236</v>
      </c>
      <c r="K760" s="911"/>
      <c r="L760" s="915"/>
      <c r="M760" s="915"/>
      <c r="N760" s="912"/>
      <c r="O760" s="911"/>
      <c r="P760" s="915"/>
      <c r="Q760" s="915"/>
      <c r="R760" s="912"/>
      <c r="S760" s="911" t="s">
        <v>234</v>
      </c>
      <c r="T760" s="915"/>
      <c r="U760" s="916"/>
    </row>
    <row r="761" spans="1:31" ht="24" customHeight="1" x14ac:dyDescent="0.15">
      <c r="B761" s="880">
        <v>1</v>
      </c>
      <c r="C761" s="883"/>
      <c r="D761" s="883"/>
      <c r="E761" s="883"/>
      <c r="F761" s="294"/>
      <c r="G761" s="886"/>
      <c r="H761" s="887"/>
      <c r="I761" s="294"/>
      <c r="J761" s="295"/>
      <c r="K761" s="298"/>
      <c r="L761" s="279" t="s">
        <v>220</v>
      </c>
      <c r="M761" s="301"/>
      <c r="N761" s="280" t="s">
        <v>225</v>
      </c>
      <c r="O761" s="298"/>
      <c r="P761" s="279" t="s">
        <v>220</v>
      </c>
      <c r="Q761" s="301"/>
      <c r="R761" s="280" t="s">
        <v>225</v>
      </c>
      <c r="S761" s="888" t="str">
        <f t="shared" ref="S761" si="131">IF(COUNT(J761:J765)=0,"",SUM(J761:J765))</f>
        <v/>
      </c>
      <c r="T761" s="889"/>
      <c r="U761" s="890"/>
    </row>
    <row r="762" spans="1:31" ht="24" customHeight="1" x14ac:dyDescent="0.15">
      <c r="B762" s="881"/>
      <c r="C762" s="884"/>
      <c r="D762" s="884"/>
      <c r="E762" s="884"/>
      <c r="F762" s="296"/>
      <c r="G762" s="897"/>
      <c r="H762" s="898"/>
      <c r="I762" s="296"/>
      <c r="J762" s="297"/>
      <c r="K762" s="299"/>
      <c r="L762" s="284" t="s">
        <v>220</v>
      </c>
      <c r="M762" s="302"/>
      <c r="N762" s="285" t="s">
        <v>225</v>
      </c>
      <c r="O762" s="299"/>
      <c r="P762" s="284" t="s">
        <v>220</v>
      </c>
      <c r="Q762" s="302"/>
      <c r="R762" s="285" t="s">
        <v>225</v>
      </c>
      <c r="S762" s="891"/>
      <c r="T762" s="892"/>
      <c r="U762" s="893"/>
    </row>
    <row r="763" spans="1:31" ht="23.25" customHeight="1" x14ac:dyDescent="0.15">
      <c r="B763" s="881"/>
      <c r="C763" s="884"/>
      <c r="D763" s="884"/>
      <c r="E763" s="884"/>
      <c r="F763" s="296"/>
      <c r="G763" s="897"/>
      <c r="H763" s="898"/>
      <c r="I763" s="296"/>
      <c r="J763" s="297"/>
      <c r="K763" s="299"/>
      <c r="L763" s="284" t="s">
        <v>220</v>
      </c>
      <c r="M763" s="302"/>
      <c r="N763" s="285" t="s">
        <v>225</v>
      </c>
      <c r="O763" s="299"/>
      <c r="P763" s="284" t="s">
        <v>220</v>
      </c>
      <c r="Q763" s="302"/>
      <c r="R763" s="285" t="s">
        <v>225</v>
      </c>
      <c r="S763" s="891"/>
      <c r="T763" s="892"/>
      <c r="U763" s="893"/>
    </row>
    <row r="764" spans="1:31" ht="24" customHeight="1" x14ac:dyDescent="0.15">
      <c r="B764" s="881"/>
      <c r="C764" s="884"/>
      <c r="D764" s="884"/>
      <c r="E764" s="884"/>
      <c r="F764" s="296"/>
      <c r="G764" s="897"/>
      <c r="H764" s="898"/>
      <c r="I764" s="296"/>
      <c r="J764" s="297"/>
      <c r="K764" s="299"/>
      <c r="L764" s="284" t="s">
        <v>220</v>
      </c>
      <c r="M764" s="302"/>
      <c r="N764" s="285" t="s">
        <v>225</v>
      </c>
      <c r="O764" s="299"/>
      <c r="P764" s="284" t="s">
        <v>220</v>
      </c>
      <c r="Q764" s="302"/>
      <c r="R764" s="285" t="s">
        <v>225</v>
      </c>
      <c r="S764" s="891"/>
      <c r="T764" s="892"/>
      <c r="U764" s="893"/>
    </row>
    <row r="765" spans="1:31" ht="24" customHeight="1" thickBot="1" x14ac:dyDescent="0.2">
      <c r="B765" s="882"/>
      <c r="C765" s="885"/>
      <c r="D765" s="885"/>
      <c r="E765" s="885"/>
      <c r="F765" s="286" t="s">
        <v>232</v>
      </c>
      <c r="G765" s="5"/>
      <c r="H765" s="899" t="s">
        <v>239</v>
      </c>
      <c r="I765" s="900"/>
      <c r="J765" s="300"/>
      <c r="K765" s="901"/>
      <c r="L765" s="902"/>
      <c r="M765" s="902"/>
      <c r="N765" s="902"/>
      <c r="O765" s="902"/>
      <c r="P765" s="902"/>
      <c r="Q765" s="902"/>
      <c r="R765" s="903"/>
      <c r="S765" s="894"/>
      <c r="T765" s="895"/>
      <c r="U765" s="896"/>
    </row>
    <row r="766" spans="1:31" ht="24" customHeight="1" x14ac:dyDescent="0.15">
      <c r="B766" s="880">
        <v>2</v>
      </c>
      <c r="C766" s="883"/>
      <c r="D766" s="883"/>
      <c r="E766" s="883"/>
      <c r="F766" s="294"/>
      <c r="G766" s="886"/>
      <c r="H766" s="887"/>
      <c r="I766" s="294"/>
      <c r="J766" s="295"/>
      <c r="K766" s="298"/>
      <c r="L766" s="279" t="s">
        <v>220</v>
      </c>
      <c r="M766" s="301"/>
      <c r="N766" s="280" t="s">
        <v>225</v>
      </c>
      <c r="O766" s="298"/>
      <c r="P766" s="279" t="s">
        <v>220</v>
      </c>
      <c r="Q766" s="301"/>
      <c r="R766" s="280" t="s">
        <v>225</v>
      </c>
      <c r="S766" s="888" t="str">
        <f t="shared" ref="S766" si="132">IF(COUNT(J766:J770)=0,"",SUM(J766:J770))</f>
        <v/>
      </c>
      <c r="T766" s="889"/>
      <c r="U766" s="890"/>
    </row>
    <row r="767" spans="1:31" ht="24" customHeight="1" x14ac:dyDescent="0.15">
      <c r="B767" s="881"/>
      <c r="C767" s="884"/>
      <c r="D767" s="884"/>
      <c r="E767" s="884"/>
      <c r="F767" s="296"/>
      <c r="G767" s="897"/>
      <c r="H767" s="898"/>
      <c r="I767" s="296"/>
      <c r="J767" s="297"/>
      <c r="K767" s="299"/>
      <c r="L767" s="284" t="s">
        <v>220</v>
      </c>
      <c r="M767" s="302"/>
      <c r="N767" s="285" t="s">
        <v>225</v>
      </c>
      <c r="O767" s="299"/>
      <c r="P767" s="284" t="s">
        <v>220</v>
      </c>
      <c r="Q767" s="302"/>
      <c r="R767" s="285" t="s">
        <v>225</v>
      </c>
      <c r="S767" s="891"/>
      <c r="T767" s="892"/>
      <c r="U767" s="893"/>
    </row>
    <row r="768" spans="1:31" ht="24" customHeight="1" x14ac:dyDescent="0.15">
      <c r="B768" s="881"/>
      <c r="C768" s="884"/>
      <c r="D768" s="884"/>
      <c r="E768" s="884"/>
      <c r="F768" s="296"/>
      <c r="G768" s="897"/>
      <c r="H768" s="898"/>
      <c r="I768" s="296"/>
      <c r="J768" s="297"/>
      <c r="K768" s="299"/>
      <c r="L768" s="284" t="s">
        <v>220</v>
      </c>
      <c r="M768" s="302"/>
      <c r="N768" s="285" t="s">
        <v>225</v>
      </c>
      <c r="O768" s="299"/>
      <c r="P768" s="284" t="s">
        <v>220</v>
      </c>
      <c r="Q768" s="302"/>
      <c r="R768" s="285" t="s">
        <v>225</v>
      </c>
      <c r="S768" s="891"/>
      <c r="T768" s="892"/>
      <c r="U768" s="893"/>
    </row>
    <row r="769" spans="2:21" ht="24" customHeight="1" x14ac:dyDescent="0.15">
      <c r="B769" s="881"/>
      <c r="C769" s="884"/>
      <c r="D769" s="884"/>
      <c r="E769" s="884"/>
      <c r="F769" s="296"/>
      <c r="G769" s="897"/>
      <c r="H769" s="898"/>
      <c r="I769" s="296"/>
      <c r="J769" s="297"/>
      <c r="K769" s="299"/>
      <c r="L769" s="284" t="s">
        <v>220</v>
      </c>
      <c r="M769" s="302"/>
      <c r="N769" s="285" t="s">
        <v>225</v>
      </c>
      <c r="O769" s="299"/>
      <c r="P769" s="284" t="s">
        <v>220</v>
      </c>
      <c r="Q769" s="302"/>
      <c r="R769" s="285" t="s">
        <v>225</v>
      </c>
      <c r="S769" s="891"/>
      <c r="T769" s="892"/>
      <c r="U769" s="893"/>
    </row>
    <row r="770" spans="2:21" ht="24" customHeight="1" thickBot="1" x14ac:dyDescent="0.2">
      <c r="B770" s="882"/>
      <c r="C770" s="885"/>
      <c r="D770" s="885"/>
      <c r="E770" s="885"/>
      <c r="F770" s="286" t="s">
        <v>232</v>
      </c>
      <c r="G770" s="5"/>
      <c r="H770" s="899" t="s">
        <v>239</v>
      </c>
      <c r="I770" s="900"/>
      <c r="J770" s="300"/>
      <c r="K770" s="901"/>
      <c r="L770" s="902"/>
      <c r="M770" s="902"/>
      <c r="N770" s="902"/>
      <c r="O770" s="902"/>
      <c r="P770" s="902"/>
      <c r="Q770" s="902"/>
      <c r="R770" s="903"/>
      <c r="S770" s="894"/>
      <c r="T770" s="895"/>
      <c r="U770" s="896"/>
    </row>
    <row r="771" spans="2:21" ht="24" customHeight="1" x14ac:dyDescent="0.15">
      <c r="B771" s="880">
        <v>3</v>
      </c>
      <c r="C771" s="883"/>
      <c r="D771" s="883"/>
      <c r="E771" s="883"/>
      <c r="F771" s="294"/>
      <c r="G771" s="886"/>
      <c r="H771" s="887"/>
      <c r="I771" s="294"/>
      <c r="J771" s="295"/>
      <c r="K771" s="298"/>
      <c r="L771" s="279" t="s">
        <v>220</v>
      </c>
      <c r="M771" s="301"/>
      <c r="N771" s="280" t="s">
        <v>225</v>
      </c>
      <c r="O771" s="298"/>
      <c r="P771" s="279" t="s">
        <v>220</v>
      </c>
      <c r="Q771" s="301"/>
      <c r="R771" s="280" t="s">
        <v>225</v>
      </c>
      <c r="S771" s="888" t="str">
        <f t="shared" ref="S771" si="133">IF(COUNT(J771:J775)=0,"",SUM(J771:J775))</f>
        <v/>
      </c>
      <c r="T771" s="889"/>
      <c r="U771" s="890"/>
    </row>
    <row r="772" spans="2:21" ht="24" customHeight="1" x14ac:dyDescent="0.15">
      <c r="B772" s="881"/>
      <c r="C772" s="884"/>
      <c r="D772" s="884"/>
      <c r="E772" s="884"/>
      <c r="F772" s="296"/>
      <c r="G772" s="897"/>
      <c r="H772" s="898"/>
      <c r="I772" s="296"/>
      <c r="J772" s="297"/>
      <c r="K772" s="299"/>
      <c r="L772" s="284" t="s">
        <v>220</v>
      </c>
      <c r="M772" s="302"/>
      <c r="N772" s="285" t="s">
        <v>225</v>
      </c>
      <c r="O772" s="299"/>
      <c r="P772" s="284" t="s">
        <v>220</v>
      </c>
      <c r="Q772" s="302"/>
      <c r="R772" s="285" t="s">
        <v>225</v>
      </c>
      <c r="S772" s="891"/>
      <c r="T772" s="892"/>
      <c r="U772" s="893"/>
    </row>
    <row r="773" spans="2:21" ht="24" customHeight="1" x14ac:dyDescent="0.15">
      <c r="B773" s="881"/>
      <c r="C773" s="884"/>
      <c r="D773" s="884"/>
      <c r="E773" s="884"/>
      <c r="F773" s="296"/>
      <c r="G773" s="897"/>
      <c r="H773" s="898"/>
      <c r="I773" s="296"/>
      <c r="J773" s="297"/>
      <c r="K773" s="299"/>
      <c r="L773" s="284" t="s">
        <v>220</v>
      </c>
      <c r="M773" s="302"/>
      <c r="N773" s="285" t="s">
        <v>225</v>
      </c>
      <c r="O773" s="299"/>
      <c r="P773" s="284" t="s">
        <v>220</v>
      </c>
      <c r="Q773" s="302"/>
      <c r="R773" s="285" t="s">
        <v>225</v>
      </c>
      <c r="S773" s="891"/>
      <c r="T773" s="892"/>
      <c r="U773" s="893"/>
    </row>
    <row r="774" spans="2:21" ht="24" customHeight="1" x14ac:dyDescent="0.15">
      <c r="B774" s="881"/>
      <c r="C774" s="884"/>
      <c r="D774" s="884"/>
      <c r="E774" s="884"/>
      <c r="F774" s="296"/>
      <c r="G774" s="897"/>
      <c r="H774" s="898"/>
      <c r="I774" s="296"/>
      <c r="J774" s="297"/>
      <c r="K774" s="299"/>
      <c r="L774" s="284" t="s">
        <v>220</v>
      </c>
      <c r="M774" s="302"/>
      <c r="N774" s="285" t="s">
        <v>225</v>
      </c>
      <c r="O774" s="299"/>
      <c r="P774" s="284" t="s">
        <v>220</v>
      </c>
      <c r="Q774" s="302"/>
      <c r="R774" s="285" t="s">
        <v>225</v>
      </c>
      <c r="S774" s="891"/>
      <c r="T774" s="892"/>
      <c r="U774" s="893"/>
    </row>
    <row r="775" spans="2:21" ht="24" customHeight="1" thickBot="1" x14ac:dyDescent="0.2">
      <c r="B775" s="882"/>
      <c r="C775" s="885"/>
      <c r="D775" s="885"/>
      <c r="E775" s="885"/>
      <c r="F775" s="286" t="s">
        <v>232</v>
      </c>
      <c r="G775" s="5"/>
      <c r="H775" s="899" t="s">
        <v>239</v>
      </c>
      <c r="I775" s="900"/>
      <c r="J775" s="300"/>
      <c r="K775" s="901"/>
      <c r="L775" s="902"/>
      <c r="M775" s="902"/>
      <c r="N775" s="902"/>
      <c r="O775" s="902"/>
      <c r="P775" s="902"/>
      <c r="Q775" s="902"/>
      <c r="R775" s="903"/>
      <c r="S775" s="894"/>
      <c r="T775" s="895"/>
      <c r="U775" s="896"/>
    </row>
    <row r="776" spans="2:21" ht="24" customHeight="1" x14ac:dyDescent="0.15">
      <c r="B776" s="880">
        <v>4</v>
      </c>
      <c r="C776" s="883"/>
      <c r="D776" s="883"/>
      <c r="E776" s="883"/>
      <c r="F776" s="294"/>
      <c r="G776" s="886"/>
      <c r="H776" s="887"/>
      <c r="I776" s="294"/>
      <c r="J776" s="295"/>
      <c r="K776" s="298"/>
      <c r="L776" s="279" t="s">
        <v>220</v>
      </c>
      <c r="M776" s="301"/>
      <c r="N776" s="280" t="s">
        <v>225</v>
      </c>
      <c r="O776" s="298"/>
      <c r="P776" s="279" t="s">
        <v>220</v>
      </c>
      <c r="Q776" s="301"/>
      <c r="R776" s="280" t="s">
        <v>225</v>
      </c>
      <c r="S776" s="888" t="str">
        <f t="shared" ref="S776" si="134">IF(COUNT(J776:J780)=0,"",SUM(J776:J780))</f>
        <v/>
      </c>
      <c r="T776" s="889"/>
      <c r="U776" s="890"/>
    </row>
    <row r="777" spans="2:21" ht="24" customHeight="1" x14ac:dyDescent="0.15">
      <c r="B777" s="881"/>
      <c r="C777" s="884"/>
      <c r="D777" s="884"/>
      <c r="E777" s="884"/>
      <c r="F777" s="296"/>
      <c r="G777" s="897"/>
      <c r="H777" s="898"/>
      <c r="I777" s="296"/>
      <c r="J777" s="297"/>
      <c r="K777" s="299"/>
      <c r="L777" s="284" t="s">
        <v>220</v>
      </c>
      <c r="M777" s="302"/>
      <c r="N777" s="285" t="s">
        <v>225</v>
      </c>
      <c r="O777" s="299"/>
      <c r="P777" s="284" t="s">
        <v>220</v>
      </c>
      <c r="Q777" s="302"/>
      <c r="R777" s="285" t="s">
        <v>225</v>
      </c>
      <c r="S777" s="891"/>
      <c r="T777" s="892"/>
      <c r="U777" s="893"/>
    </row>
    <row r="778" spans="2:21" ht="24" customHeight="1" x14ac:dyDescent="0.15">
      <c r="B778" s="881"/>
      <c r="C778" s="884"/>
      <c r="D778" s="884"/>
      <c r="E778" s="884"/>
      <c r="F778" s="296"/>
      <c r="G778" s="897"/>
      <c r="H778" s="898"/>
      <c r="I778" s="296"/>
      <c r="J778" s="297"/>
      <c r="K778" s="299"/>
      <c r="L778" s="284" t="s">
        <v>220</v>
      </c>
      <c r="M778" s="302"/>
      <c r="N778" s="285" t="s">
        <v>225</v>
      </c>
      <c r="O778" s="299"/>
      <c r="P778" s="284" t="s">
        <v>220</v>
      </c>
      <c r="Q778" s="302"/>
      <c r="R778" s="285" t="s">
        <v>225</v>
      </c>
      <c r="S778" s="891"/>
      <c r="T778" s="892"/>
      <c r="U778" s="893"/>
    </row>
    <row r="779" spans="2:21" ht="24" customHeight="1" x14ac:dyDescent="0.15">
      <c r="B779" s="881"/>
      <c r="C779" s="884"/>
      <c r="D779" s="884"/>
      <c r="E779" s="884"/>
      <c r="F779" s="296"/>
      <c r="G779" s="897"/>
      <c r="H779" s="898"/>
      <c r="I779" s="296"/>
      <c r="J779" s="297"/>
      <c r="K779" s="299"/>
      <c r="L779" s="284" t="s">
        <v>220</v>
      </c>
      <c r="M779" s="302"/>
      <c r="N779" s="285" t="s">
        <v>225</v>
      </c>
      <c r="O779" s="299"/>
      <c r="P779" s="284" t="s">
        <v>220</v>
      </c>
      <c r="Q779" s="302"/>
      <c r="R779" s="285" t="s">
        <v>225</v>
      </c>
      <c r="S779" s="891"/>
      <c r="T779" s="892"/>
      <c r="U779" s="893"/>
    </row>
    <row r="780" spans="2:21" ht="24" customHeight="1" thickBot="1" x14ac:dyDescent="0.2">
      <c r="B780" s="882"/>
      <c r="C780" s="885"/>
      <c r="D780" s="885"/>
      <c r="E780" s="885"/>
      <c r="F780" s="286" t="s">
        <v>232</v>
      </c>
      <c r="G780" s="5"/>
      <c r="H780" s="899" t="s">
        <v>239</v>
      </c>
      <c r="I780" s="900"/>
      <c r="J780" s="300"/>
      <c r="K780" s="901"/>
      <c r="L780" s="902"/>
      <c r="M780" s="902"/>
      <c r="N780" s="902"/>
      <c r="O780" s="902"/>
      <c r="P780" s="902"/>
      <c r="Q780" s="902"/>
      <c r="R780" s="903"/>
      <c r="S780" s="894"/>
      <c r="T780" s="895"/>
      <c r="U780" s="896"/>
    </row>
    <row r="781" spans="2:21" ht="19.5" customHeight="1" thickBot="1" x14ac:dyDescent="0.2">
      <c r="B781" s="287" t="s">
        <v>112</v>
      </c>
      <c r="C781" s="172"/>
      <c r="D781" s="288"/>
      <c r="E781" s="288"/>
      <c r="F781" s="289"/>
      <c r="G781" s="288"/>
      <c r="H781" s="288"/>
      <c r="O781" s="917" t="s">
        <v>496</v>
      </c>
      <c r="P781" s="918"/>
      <c r="Q781" s="918"/>
      <c r="R781" s="918"/>
      <c r="S781" s="919" t="str">
        <f>IF(COUNT(S761:U780)=0,"",SUMIFS(S761:S780,E761:E780,"&lt;&gt;"&amp;""))</f>
        <v/>
      </c>
      <c r="T781" s="920"/>
      <c r="U781" s="921"/>
    </row>
    <row r="782" spans="2:21" ht="19.5" customHeight="1" thickBot="1" x14ac:dyDescent="0.2">
      <c r="B782" s="486" t="s">
        <v>242</v>
      </c>
      <c r="C782" s="172"/>
      <c r="D782" s="171"/>
      <c r="E782" s="290"/>
      <c r="F782" s="485"/>
      <c r="G782" s="485"/>
      <c r="H782" s="485"/>
      <c r="O782" s="922" t="s">
        <v>497</v>
      </c>
      <c r="P782" s="923"/>
      <c r="Q782" s="923"/>
      <c r="R782" s="924"/>
      <c r="S782" s="919" t="str">
        <f>IF(COUNT(S761:U780)=0,"",SUMIF(E761:E780,"元請",S761:U780))</f>
        <v/>
      </c>
      <c r="T782" s="920"/>
      <c r="U782" s="921"/>
    </row>
    <row r="783" spans="2:21" ht="19.5" customHeight="1" x14ac:dyDescent="0.15">
      <c r="B783" s="287" t="s">
        <v>240</v>
      </c>
      <c r="C783" s="172"/>
      <c r="D783" s="171"/>
      <c r="E783" s="172"/>
      <c r="F783" s="172"/>
      <c r="G783" s="485"/>
      <c r="H783" s="485"/>
    </row>
    <row r="784" spans="2:21" ht="19.5" customHeight="1" x14ac:dyDescent="0.15">
      <c r="B784" s="485"/>
      <c r="C784" s="172"/>
      <c r="D784" s="171"/>
      <c r="E784" s="290"/>
      <c r="F784" s="485"/>
      <c r="G784" s="485"/>
      <c r="H784" s="485"/>
    </row>
    <row r="785" spans="1:31" s="172" customFormat="1" ht="20.25" customHeight="1" x14ac:dyDescent="0.15">
      <c r="A785" s="171"/>
      <c r="B785" s="171"/>
      <c r="C785" s="172" t="s">
        <v>104</v>
      </c>
      <c r="G785" s="262"/>
      <c r="H785" s="262"/>
      <c r="I785" s="171"/>
      <c r="J785" s="171"/>
      <c r="K785" s="171"/>
      <c r="L785" s="171"/>
      <c r="M785" s="171"/>
      <c r="N785" s="171"/>
      <c r="O785" s="171"/>
      <c r="P785" s="171"/>
      <c r="Q785" s="171"/>
      <c r="R785" s="171"/>
      <c r="S785" s="171"/>
      <c r="T785" s="196" t="s">
        <v>241</v>
      </c>
      <c r="U785" s="263" t="str">
        <f t="shared" ref="U785" si="135">IF(COUNT(S761:U780)=0,"",U756+1)</f>
        <v/>
      </c>
      <c r="W785" s="171"/>
      <c r="X785" s="171"/>
      <c r="Y785" s="171"/>
      <c r="Z785" s="291"/>
      <c r="AA785" s="291"/>
      <c r="AB785" s="291"/>
      <c r="AC785" s="291"/>
      <c r="AD785" s="291"/>
      <c r="AE785" s="171"/>
    </row>
    <row r="786" spans="1:31" s="172" customFormat="1" ht="27.75" x14ac:dyDescent="0.15">
      <c r="A786" s="171"/>
      <c r="B786" s="904" t="s">
        <v>105</v>
      </c>
      <c r="C786" s="904"/>
      <c r="D786" s="904"/>
      <c r="E786" s="904"/>
      <c r="F786" s="904"/>
      <c r="G786" s="904"/>
      <c r="H786" s="904"/>
      <c r="I786" s="904"/>
      <c r="J786" s="905" t="s">
        <v>243</v>
      </c>
      <c r="K786" s="905"/>
      <c r="L786" s="905"/>
      <c r="M786" s="905"/>
      <c r="N786" s="905"/>
      <c r="O786" s="905"/>
      <c r="P786" s="905"/>
      <c r="Q786" s="905"/>
      <c r="R786" s="905"/>
      <c r="S786" s="905"/>
      <c r="T786" s="905"/>
      <c r="U786" s="905"/>
      <c r="W786" s="171"/>
      <c r="X786" s="171"/>
      <c r="Y786" s="171"/>
      <c r="Z786" s="291"/>
      <c r="AA786" s="291"/>
      <c r="AB786" s="291"/>
      <c r="AC786" s="291"/>
      <c r="AD786" s="291"/>
      <c r="AE786" s="171"/>
    </row>
    <row r="787" spans="1:31" ht="21.75" thickBot="1" x14ac:dyDescent="0.2">
      <c r="D787" s="265" t="s">
        <v>228</v>
      </c>
      <c r="E787" s="906"/>
      <c r="F787" s="906"/>
      <c r="G787" s="266" t="s">
        <v>229</v>
      </c>
      <c r="H787" s="267"/>
      <c r="L787" s="268" t="s">
        <v>231</v>
      </c>
      <c r="M787" s="483" t="str">
        <f>$M$4</f>
        <v/>
      </c>
      <c r="N787" s="269" t="s">
        <v>220</v>
      </c>
      <c r="O787" s="483" t="str">
        <f>$O$4</f>
        <v/>
      </c>
      <c r="P787" s="269" t="s">
        <v>225</v>
      </c>
      <c r="Q787" s="269" t="s">
        <v>205</v>
      </c>
      <c r="R787" s="483" t="str">
        <f>$R$4</f>
        <v/>
      </c>
      <c r="S787" s="269" t="s">
        <v>220</v>
      </c>
      <c r="T787" s="483" t="str">
        <f>$T$4</f>
        <v/>
      </c>
      <c r="U787" s="269" t="s">
        <v>230</v>
      </c>
    </row>
    <row r="788" spans="1:31" ht="18" customHeight="1" x14ac:dyDescent="0.15">
      <c r="B788" s="880" t="s">
        <v>227</v>
      </c>
      <c r="C788" s="907" t="s">
        <v>224</v>
      </c>
      <c r="D788" s="478" t="s">
        <v>237</v>
      </c>
      <c r="E788" s="478" t="s">
        <v>222</v>
      </c>
      <c r="F788" s="909" t="s">
        <v>106</v>
      </c>
      <c r="G788" s="840" t="s">
        <v>107</v>
      </c>
      <c r="H788" s="841"/>
      <c r="I788" s="480" t="s">
        <v>108</v>
      </c>
      <c r="J788" s="480" t="s">
        <v>235</v>
      </c>
      <c r="K788" s="840" t="s">
        <v>109</v>
      </c>
      <c r="L788" s="913"/>
      <c r="M788" s="913"/>
      <c r="N788" s="841"/>
      <c r="O788" s="840" t="s">
        <v>226</v>
      </c>
      <c r="P788" s="913"/>
      <c r="Q788" s="913"/>
      <c r="R788" s="841"/>
      <c r="S788" s="840" t="s">
        <v>233</v>
      </c>
      <c r="T788" s="913"/>
      <c r="U788" s="914"/>
    </row>
    <row r="789" spans="1:31" ht="18" customHeight="1" thickBot="1" x14ac:dyDescent="0.2">
      <c r="B789" s="882"/>
      <c r="C789" s="908"/>
      <c r="D789" s="479" t="s">
        <v>221</v>
      </c>
      <c r="E789" s="479" t="s">
        <v>223</v>
      </c>
      <c r="F789" s="910"/>
      <c r="G789" s="911"/>
      <c r="H789" s="912"/>
      <c r="I789" s="481" t="s">
        <v>110</v>
      </c>
      <c r="J789" s="481" t="s">
        <v>236</v>
      </c>
      <c r="K789" s="911"/>
      <c r="L789" s="915"/>
      <c r="M789" s="915"/>
      <c r="N789" s="912"/>
      <c r="O789" s="911"/>
      <c r="P789" s="915"/>
      <c r="Q789" s="915"/>
      <c r="R789" s="912"/>
      <c r="S789" s="911" t="s">
        <v>234</v>
      </c>
      <c r="T789" s="915"/>
      <c r="U789" s="916"/>
    </row>
    <row r="790" spans="1:31" ht="24" customHeight="1" x14ac:dyDescent="0.15">
      <c r="B790" s="880">
        <v>1</v>
      </c>
      <c r="C790" s="883"/>
      <c r="D790" s="883"/>
      <c r="E790" s="883"/>
      <c r="F790" s="294"/>
      <c r="G790" s="886"/>
      <c r="H790" s="887"/>
      <c r="I790" s="294"/>
      <c r="J790" s="295"/>
      <c r="K790" s="298"/>
      <c r="L790" s="279" t="s">
        <v>220</v>
      </c>
      <c r="M790" s="301"/>
      <c r="N790" s="280" t="s">
        <v>225</v>
      </c>
      <c r="O790" s="298"/>
      <c r="P790" s="279" t="s">
        <v>220</v>
      </c>
      <c r="Q790" s="301"/>
      <c r="R790" s="280" t="s">
        <v>225</v>
      </c>
      <c r="S790" s="888" t="str">
        <f t="shared" ref="S790" si="136">IF(COUNT(J790:J794)=0,"",SUM(J790:J794))</f>
        <v/>
      </c>
      <c r="T790" s="889"/>
      <c r="U790" s="890"/>
    </row>
    <row r="791" spans="1:31" ht="24" customHeight="1" x14ac:dyDescent="0.15">
      <c r="B791" s="881"/>
      <c r="C791" s="884"/>
      <c r="D791" s="884"/>
      <c r="E791" s="884"/>
      <c r="F791" s="296"/>
      <c r="G791" s="897"/>
      <c r="H791" s="898"/>
      <c r="I791" s="296"/>
      <c r="J791" s="297"/>
      <c r="K791" s="299"/>
      <c r="L791" s="284" t="s">
        <v>220</v>
      </c>
      <c r="M791" s="302"/>
      <c r="N791" s="285" t="s">
        <v>225</v>
      </c>
      <c r="O791" s="299"/>
      <c r="P791" s="284" t="s">
        <v>220</v>
      </c>
      <c r="Q791" s="302"/>
      <c r="R791" s="285" t="s">
        <v>225</v>
      </c>
      <c r="S791" s="891"/>
      <c r="T791" s="892"/>
      <c r="U791" s="893"/>
    </row>
    <row r="792" spans="1:31" ht="23.25" customHeight="1" x14ac:dyDescent="0.15">
      <c r="B792" s="881"/>
      <c r="C792" s="884"/>
      <c r="D792" s="884"/>
      <c r="E792" s="884"/>
      <c r="F792" s="296"/>
      <c r="G792" s="897"/>
      <c r="H792" s="898"/>
      <c r="I792" s="296"/>
      <c r="J792" s="297"/>
      <c r="K792" s="299"/>
      <c r="L792" s="284" t="s">
        <v>220</v>
      </c>
      <c r="M792" s="302"/>
      <c r="N792" s="285" t="s">
        <v>225</v>
      </c>
      <c r="O792" s="299"/>
      <c r="P792" s="284" t="s">
        <v>220</v>
      </c>
      <c r="Q792" s="302"/>
      <c r="R792" s="285" t="s">
        <v>225</v>
      </c>
      <c r="S792" s="891"/>
      <c r="T792" s="892"/>
      <c r="U792" s="893"/>
    </row>
    <row r="793" spans="1:31" ht="24" customHeight="1" x14ac:dyDescent="0.15">
      <c r="B793" s="881"/>
      <c r="C793" s="884"/>
      <c r="D793" s="884"/>
      <c r="E793" s="884"/>
      <c r="F793" s="296"/>
      <c r="G793" s="897"/>
      <c r="H793" s="898"/>
      <c r="I793" s="296"/>
      <c r="J793" s="297"/>
      <c r="K793" s="299"/>
      <c r="L793" s="284" t="s">
        <v>220</v>
      </c>
      <c r="M793" s="302"/>
      <c r="N793" s="285" t="s">
        <v>225</v>
      </c>
      <c r="O793" s="299"/>
      <c r="P793" s="284" t="s">
        <v>220</v>
      </c>
      <c r="Q793" s="302"/>
      <c r="R793" s="285" t="s">
        <v>225</v>
      </c>
      <c r="S793" s="891"/>
      <c r="T793" s="892"/>
      <c r="U793" s="893"/>
    </row>
    <row r="794" spans="1:31" ht="24" customHeight="1" thickBot="1" x14ac:dyDescent="0.2">
      <c r="B794" s="882"/>
      <c r="C794" s="885"/>
      <c r="D794" s="885"/>
      <c r="E794" s="885"/>
      <c r="F794" s="286" t="s">
        <v>232</v>
      </c>
      <c r="G794" s="5"/>
      <c r="H794" s="899" t="s">
        <v>239</v>
      </c>
      <c r="I794" s="900"/>
      <c r="J794" s="300"/>
      <c r="K794" s="901"/>
      <c r="L794" s="902"/>
      <c r="M794" s="902"/>
      <c r="N794" s="902"/>
      <c r="O794" s="902"/>
      <c r="P794" s="902"/>
      <c r="Q794" s="902"/>
      <c r="R794" s="903"/>
      <c r="S794" s="894"/>
      <c r="T794" s="895"/>
      <c r="U794" s="896"/>
    </row>
    <row r="795" spans="1:31" ht="24" customHeight="1" x14ac:dyDescent="0.15">
      <c r="B795" s="880">
        <v>2</v>
      </c>
      <c r="C795" s="883"/>
      <c r="D795" s="883"/>
      <c r="E795" s="883"/>
      <c r="F795" s="294"/>
      <c r="G795" s="886"/>
      <c r="H795" s="887"/>
      <c r="I795" s="294"/>
      <c r="J795" s="295"/>
      <c r="K795" s="298"/>
      <c r="L795" s="279" t="s">
        <v>220</v>
      </c>
      <c r="M795" s="301"/>
      <c r="N795" s="280" t="s">
        <v>225</v>
      </c>
      <c r="O795" s="298"/>
      <c r="P795" s="279" t="s">
        <v>220</v>
      </c>
      <c r="Q795" s="301"/>
      <c r="R795" s="280" t="s">
        <v>225</v>
      </c>
      <c r="S795" s="888" t="str">
        <f t="shared" ref="S795" si="137">IF(COUNT(J795:J799)=0,"",SUM(J795:J799))</f>
        <v/>
      </c>
      <c r="T795" s="889"/>
      <c r="U795" s="890"/>
    </row>
    <row r="796" spans="1:31" ht="24" customHeight="1" x14ac:dyDescent="0.15">
      <c r="B796" s="881"/>
      <c r="C796" s="884"/>
      <c r="D796" s="884"/>
      <c r="E796" s="884"/>
      <c r="F796" s="296"/>
      <c r="G796" s="897"/>
      <c r="H796" s="898"/>
      <c r="I796" s="296"/>
      <c r="J796" s="297"/>
      <c r="K796" s="299"/>
      <c r="L796" s="284" t="s">
        <v>220</v>
      </c>
      <c r="M796" s="302"/>
      <c r="N796" s="285" t="s">
        <v>225</v>
      </c>
      <c r="O796" s="299"/>
      <c r="P796" s="284" t="s">
        <v>220</v>
      </c>
      <c r="Q796" s="302"/>
      <c r="R796" s="285" t="s">
        <v>225</v>
      </c>
      <c r="S796" s="891"/>
      <c r="T796" s="892"/>
      <c r="U796" s="893"/>
    </row>
    <row r="797" spans="1:31" ht="24" customHeight="1" x14ac:dyDescent="0.15">
      <c r="B797" s="881"/>
      <c r="C797" s="884"/>
      <c r="D797" s="884"/>
      <c r="E797" s="884"/>
      <c r="F797" s="296"/>
      <c r="G797" s="897"/>
      <c r="H797" s="898"/>
      <c r="I797" s="296"/>
      <c r="J797" s="297"/>
      <c r="K797" s="299"/>
      <c r="L797" s="284" t="s">
        <v>220</v>
      </c>
      <c r="M797" s="302"/>
      <c r="N797" s="285" t="s">
        <v>225</v>
      </c>
      <c r="O797" s="299"/>
      <c r="P797" s="284" t="s">
        <v>220</v>
      </c>
      <c r="Q797" s="302"/>
      <c r="R797" s="285" t="s">
        <v>225</v>
      </c>
      <c r="S797" s="891"/>
      <c r="T797" s="892"/>
      <c r="U797" s="893"/>
    </row>
    <row r="798" spans="1:31" ht="24" customHeight="1" x14ac:dyDescent="0.15">
      <c r="B798" s="881"/>
      <c r="C798" s="884"/>
      <c r="D798" s="884"/>
      <c r="E798" s="884"/>
      <c r="F798" s="296"/>
      <c r="G798" s="897"/>
      <c r="H798" s="898"/>
      <c r="I798" s="296"/>
      <c r="J798" s="297"/>
      <c r="K798" s="299"/>
      <c r="L798" s="284" t="s">
        <v>220</v>
      </c>
      <c r="M798" s="302"/>
      <c r="N798" s="285" t="s">
        <v>225</v>
      </c>
      <c r="O798" s="299"/>
      <c r="P798" s="284" t="s">
        <v>220</v>
      </c>
      <c r="Q798" s="302"/>
      <c r="R798" s="285" t="s">
        <v>225</v>
      </c>
      <c r="S798" s="891"/>
      <c r="T798" s="892"/>
      <c r="U798" s="893"/>
    </row>
    <row r="799" spans="1:31" ht="24" customHeight="1" thickBot="1" x14ac:dyDescent="0.2">
      <c r="B799" s="882"/>
      <c r="C799" s="885"/>
      <c r="D799" s="885"/>
      <c r="E799" s="885"/>
      <c r="F799" s="286" t="s">
        <v>232</v>
      </c>
      <c r="G799" s="5"/>
      <c r="H799" s="899" t="s">
        <v>239</v>
      </c>
      <c r="I799" s="900"/>
      <c r="J799" s="300"/>
      <c r="K799" s="901"/>
      <c r="L799" s="902"/>
      <c r="M799" s="902"/>
      <c r="N799" s="902"/>
      <c r="O799" s="902"/>
      <c r="P799" s="902"/>
      <c r="Q799" s="902"/>
      <c r="R799" s="903"/>
      <c r="S799" s="894"/>
      <c r="T799" s="895"/>
      <c r="U799" s="896"/>
    </row>
    <row r="800" spans="1:31" ht="24" customHeight="1" x14ac:dyDescent="0.15">
      <c r="B800" s="880">
        <v>3</v>
      </c>
      <c r="C800" s="883"/>
      <c r="D800" s="883"/>
      <c r="E800" s="883"/>
      <c r="F800" s="294"/>
      <c r="G800" s="886"/>
      <c r="H800" s="887"/>
      <c r="I800" s="294"/>
      <c r="J800" s="295"/>
      <c r="K800" s="298"/>
      <c r="L800" s="279" t="s">
        <v>220</v>
      </c>
      <c r="M800" s="301"/>
      <c r="N800" s="280" t="s">
        <v>225</v>
      </c>
      <c r="O800" s="298"/>
      <c r="P800" s="279" t="s">
        <v>220</v>
      </c>
      <c r="Q800" s="301"/>
      <c r="R800" s="280" t="s">
        <v>225</v>
      </c>
      <c r="S800" s="888" t="str">
        <f t="shared" ref="S800" si="138">IF(COUNT(J800:J804)=0,"",SUM(J800:J804))</f>
        <v/>
      </c>
      <c r="T800" s="889"/>
      <c r="U800" s="890"/>
    </row>
    <row r="801" spans="1:31" ht="24" customHeight="1" x14ac:dyDescent="0.15">
      <c r="B801" s="881"/>
      <c r="C801" s="884"/>
      <c r="D801" s="884"/>
      <c r="E801" s="884"/>
      <c r="F801" s="296"/>
      <c r="G801" s="897"/>
      <c r="H801" s="898"/>
      <c r="I801" s="296"/>
      <c r="J801" s="297"/>
      <c r="K801" s="299"/>
      <c r="L801" s="284" t="s">
        <v>220</v>
      </c>
      <c r="M801" s="302"/>
      <c r="N801" s="285" t="s">
        <v>225</v>
      </c>
      <c r="O801" s="299"/>
      <c r="P801" s="284" t="s">
        <v>220</v>
      </c>
      <c r="Q801" s="302"/>
      <c r="R801" s="285" t="s">
        <v>225</v>
      </c>
      <c r="S801" s="891"/>
      <c r="T801" s="892"/>
      <c r="U801" s="893"/>
    </row>
    <row r="802" spans="1:31" ht="24" customHeight="1" x14ac:dyDescent="0.15">
      <c r="B802" s="881"/>
      <c r="C802" s="884"/>
      <c r="D802" s="884"/>
      <c r="E802" s="884"/>
      <c r="F802" s="296"/>
      <c r="G802" s="897"/>
      <c r="H802" s="898"/>
      <c r="I802" s="296"/>
      <c r="J802" s="297"/>
      <c r="K802" s="299"/>
      <c r="L802" s="284" t="s">
        <v>220</v>
      </c>
      <c r="M802" s="302"/>
      <c r="N802" s="285" t="s">
        <v>225</v>
      </c>
      <c r="O802" s="299"/>
      <c r="P802" s="284" t="s">
        <v>220</v>
      </c>
      <c r="Q802" s="302"/>
      <c r="R802" s="285" t="s">
        <v>225</v>
      </c>
      <c r="S802" s="891"/>
      <c r="T802" s="892"/>
      <c r="U802" s="893"/>
    </row>
    <row r="803" spans="1:31" ht="24" customHeight="1" x14ac:dyDescent="0.15">
      <c r="B803" s="881"/>
      <c r="C803" s="884"/>
      <c r="D803" s="884"/>
      <c r="E803" s="884"/>
      <c r="F803" s="296"/>
      <c r="G803" s="897"/>
      <c r="H803" s="898"/>
      <c r="I803" s="296"/>
      <c r="J803" s="297"/>
      <c r="K803" s="299"/>
      <c r="L803" s="284" t="s">
        <v>220</v>
      </c>
      <c r="M803" s="302"/>
      <c r="N803" s="285" t="s">
        <v>225</v>
      </c>
      <c r="O803" s="299"/>
      <c r="P803" s="284" t="s">
        <v>220</v>
      </c>
      <c r="Q803" s="302"/>
      <c r="R803" s="285" t="s">
        <v>225</v>
      </c>
      <c r="S803" s="891"/>
      <c r="T803" s="892"/>
      <c r="U803" s="893"/>
    </row>
    <row r="804" spans="1:31" ht="24" customHeight="1" thickBot="1" x14ac:dyDescent="0.2">
      <c r="B804" s="882"/>
      <c r="C804" s="885"/>
      <c r="D804" s="885"/>
      <c r="E804" s="885"/>
      <c r="F804" s="286" t="s">
        <v>232</v>
      </c>
      <c r="G804" s="5"/>
      <c r="H804" s="899" t="s">
        <v>239</v>
      </c>
      <c r="I804" s="900"/>
      <c r="J804" s="300"/>
      <c r="K804" s="901"/>
      <c r="L804" s="902"/>
      <c r="M804" s="902"/>
      <c r="N804" s="902"/>
      <c r="O804" s="902"/>
      <c r="P804" s="902"/>
      <c r="Q804" s="902"/>
      <c r="R804" s="903"/>
      <c r="S804" s="894"/>
      <c r="T804" s="895"/>
      <c r="U804" s="896"/>
    </row>
    <row r="805" spans="1:31" ht="24" customHeight="1" x14ac:dyDescent="0.15">
      <c r="B805" s="880">
        <v>4</v>
      </c>
      <c r="C805" s="883"/>
      <c r="D805" s="883"/>
      <c r="E805" s="883"/>
      <c r="F805" s="294"/>
      <c r="G805" s="886"/>
      <c r="H805" s="887"/>
      <c r="I805" s="294"/>
      <c r="J805" s="295"/>
      <c r="K805" s="298"/>
      <c r="L805" s="279" t="s">
        <v>220</v>
      </c>
      <c r="M805" s="301"/>
      <c r="N805" s="280" t="s">
        <v>225</v>
      </c>
      <c r="O805" s="298"/>
      <c r="P805" s="279" t="s">
        <v>220</v>
      </c>
      <c r="Q805" s="301"/>
      <c r="R805" s="280" t="s">
        <v>225</v>
      </c>
      <c r="S805" s="888" t="str">
        <f t="shared" ref="S805" si="139">IF(COUNT(J805:J809)=0,"",SUM(J805:J809))</f>
        <v/>
      </c>
      <c r="T805" s="889"/>
      <c r="U805" s="890"/>
    </row>
    <row r="806" spans="1:31" ht="24" customHeight="1" x14ac:dyDescent="0.15">
      <c r="B806" s="881"/>
      <c r="C806" s="884"/>
      <c r="D806" s="884"/>
      <c r="E806" s="884"/>
      <c r="F806" s="296"/>
      <c r="G806" s="897"/>
      <c r="H806" s="898"/>
      <c r="I806" s="296"/>
      <c r="J806" s="297"/>
      <c r="K806" s="299"/>
      <c r="L806" s="284" t="s">
        <v>220</v>
      </c>
      <c r="M806" s="302"/>
      <c r="N806" s="285" t="s">
        <v>225</v>
      </c>
      <c r="O806" s="299"/>
      <c r="P806" s="284" t="s">
        <v>220</v>
      </c>
      <c r="Q806" s="302"/>
      <c r="R806" s="285" t="s">
        <v>225</v>
      </c>
      <c r="S806" s="891"/>
      <c r="T806" s="892"/>
      <c r="U806" s="893"/>
    </row>
    <row r="807" spans="1:31" ht="24" customHeight="1" x14ac:dyDescent="0.15">
      <c r="B807" s="881"/>
      <c r="C807" s="884"/>
      <c r="D807" s="884"/>
      <c r="E807" s="884"/>
      <c r="F807" s="296"/>
      <c r="G807" s="897"/>
      <c r="H807" s="898"/>
      <c r="I807" s="296"/>
      <c r="J807" s="297"/>
      <c r="K807" s="299"/>
      <c r="L807" s="284" t="s">
        <v>220</v>
      </c>
      <c r="M807" s="302"/>
      <c r="N807" s="285" t="s">
        <v>225</v>
      </c>
      <c r="O807" s="299"/>
      <c r="P807" s="284" t="s">
        <v>220</v>
      </c>
      <c r="Q807" s="302"/>
      <c r="R807" s="285" t="s">
        <v>225</v>
      </c>
      <c r="S807" s="891"/>
      <c r="T807" s="892"/>
      <c r="U807" s="893"/>
    </row>
    <row r="808" spans="1:31" ht="24" customHeight="1" x14ac:dyDescent="0.15">
      <c r="B808" s="881"/>
      <c r="C808" s="884"/>
      <c r="D808" s="884"/>
      <c r="E808" s="884"/>
      <c r="F808" s="296"/>
      <c r="G808" s="897"/>
      <c r="H808" s="898"/>
      <c r="I808" s="296"/>
      <c r="J808" s="297"/>
      <c r="K808" s="299"/>
      <c r="L808" s="284" t="s">
        <v>220</v>
      </c>
      <c r="M808" s="302"/>
      <c r="N808" s="285" t="s">
        <v>225</v>
      </c>
      <c r="O808" s="299"/>
      <c r="P808" s="284" t="s">
        <v>220</v>
      </c>
      <c r="Q808" s="302"/>
      <c r="R808" s="285" t="s">
        <v>225</v>
      </c>
      <c r="S808" s="891"/>
      <c r="T808" s="892"/>
      <c r="U808" s="893"/>
    </row>
    <row r="809" spans="1:31" ht="24" customHeight="1" thickBot="1" x14ac:dyDescent="0.2">
      <c r="B809" s="882"/>
      <c r="C809" s="885"/>
      <c r="D809" s="885"/>
      <c r="E809" s="885"/>
      <c r="F809" s="286" t="s">
        <v>232</v>
      </c>
      <c r="G809" s="5"/>
      <c r="H809" s="899" t="s">
        <v>239</v>
      </c>
      <c r="I809" s="900"/>
      <c r="J809" s="300"/>
      <c r="K809" s="901"/>
      <c r="L809" s="902"/>
      <c r="M809" s="902"/>
      <c r="N809" s="902"/>
      <c r="O809" s="902"/>
      <c r="P809" s="902"/>
      <c r="Q809" s="902"/>
      <c r="R809" s="903"/>
      <c r="S809" s="894"/>
      <c r="T809" s="895"/>
      <c r="U809" s="896"/>
    </row>
    <row r="810" spans="1:31" ht="19.5" customHeight="1" thickBot="1" x14ac:dyDescent="0.2">
      <c r="B810" s="287" t="s">
        <v>112</v>
      </c>
      <c r="C810" s="172"/>
      <c r="D810" s="288"/>
      <c r="E810" s="288"/>
      <c r="F810" s="289"/>
      <c r="G810" s="288"/>
      <c r="H810" s="288"/>
      <c r="O810" s="917" t="s">
        <v>496</v>
      </c>
      <c r="P810" s="918"/>
      <c r="Q810" s="918"/>
      <c r="R810" s="918"/>
      <c r="S810" s="919" t="str">
        <f>IF(COUNT(S790:U809)=0,"",SUMIFS(S790:S809,E790:E809,"&lt;&gt;"&amp;""))</f>
        <v/>
      </c>
      <c r="T810" s="920"/>
      <c r="U810" s="921"/>
    </row>
    <row r="811" spans="1:31" ht="19.5" customHeight="1" thickBot="1" x14ac:dyDescent="0.2">
      <c r="B811" s="486" t="s">
        <v>242</v>
      </c>
      <c r="C811" s="172"/>
      <c r="D811" s="171"/>
      <c r="E811" s="290"/>
      <c r="F811" s="485"/>
      <c r="G811" s="485"/>
      <c r="H811" s="485"/>
      <c r="O811" s="922" t="s">
        <v>497</v>
      </c>
      <c r="P811" s="923"/>
      <c r="Q811" s="923"/>
      <c r="R811" s="924"/>
      <c r="S811" s="919" t="str">
        <f>IF(COUNT(S790:U809)=0,"",SUMIF(E790:E809,"元請",S790:U809))</f>
        <v/>
      </c>
      <c r="T811" s="920"/>
      <c r="U811" s="921"/>
    </row>
    <row r="812" spans="1:31" ht="19.5" customHeight="1" x14ac:dyDescent="0.15">
      <c r="B812" s="287" t="s">
        <v>240</v>
      </c>
      <c r="C812" s="172"/>
      <c r="D812" s="171"/>
      <c r="E812" s="172"/>
      <c r="F812" s="172"/>
      <c r="G812" s="485"/>
      <c r="H812" s="485"/>
    </row>
    <row r="813" spans="1:31" ht="19.5" customHeight="1" x14ac:dyDescent="0.15">
      <c r="B813" s="485"/>
      <c r="C813" s="172"/>
      <c r="D813" s="171"/>
      <c r="E813" s="290"/>
      <c r="F813" s="485"/>
      <c r="G813" s="485"/>
      <c r="H813" s="485"/>
    </row>
    <row r="814" spans="1:31" s="172" customFormat="1" ht="20.25" customHeight="1" x14ac:dyDescent="0.15">
      <c r="A814" s="171"/>
      <c r="B814" s="171"/>
      <c r="C814" s="172" t="s">
        <v>104</v>
      </c>
      <c r="G814" s="262"/>
      <c r="H814" s="262"/>
      <c r="I814" s="171"/>
      <c r="J814" s="171"/>
      <c r="K814" s="171"/>
      <c r="L814" s="171"/>
      <c r="M814" s="171"/>
      <c r="N814" s="171"/>
      <c r="O814" s="171"/>
      <c r="P814" s="171"/>
      <c r="Q814" s="171"/>
      <c r="R814" s="171"/>
      <c r="S814" s="171"/>
      <c r="T814" s="196" t="s">
        <v>241</v>
      </c>
      <c r="U814" s="263" t="str">
        <f t="shared" ref="U814" si="140">IF(COUNT(S790:U809)=0,"",U785+1)</f>
        <v/>
      </c>
      <c r="W814" s="171"/>
      <c r="X814" s="171"/>
      <c r="Y814" s="171"/>
      <c r="Z814" s="291"/>
      <c r="AA814" s="291"/>
      <c r="AB814" s="291"/>
      <c r="AC814" s="291"/>
      <c r="AD814" s="291"/>
      <c r="AE814" s="171"/>
    </row>
    <row r="815" spans="1:31" s="172" customFormat="1" ht="27.75" x14ac:dyDescent="0.15">
      <c r="A815" s="171"/>
      <c r="B815" s="904" t="s">
        <v>105</v>
      </c>
      <c r="C815" s="904"/>
      <c r="D815" s="904"/>
      <c r="E815" s="904"/>
      <c r="F815" s="904"/>
      <c r="G815" s="904"/>
      <c r="H815" s="904"/>
      <c r="I815" s="904"/>
      <c r="J815" s="905" t="s">
        <v>243</v>
      </c>
      <c r="K815" s="905"/>
      <c r="L815" s="905"/>
      <c r="M815" s="905"/>
      <c r="N815" s="905"/>
      <c r="O815" s="905"/>
      <c r="P815" s="905"/>
      <c r="Q815" s="905"/>
      <c r="R815" s="905"/>
      <c r="S815" s="905"/>
      <c r="T815" s="905"/>
      <c r="U815" s="905"/>
      <c r="W815" s="171"/>
      <c r="X815" s="171"/>
      <c r="Y815" s="171"/>
      <c r="Z815" s="291"/>
      <c r="AA815" s="291"/>
      <c r="AB815" s="291"/>
      <c r="AC815" s="291"/>
      <c r="AD815" s="291"/>
      <c r="AE815" s="171"/>
    </row>
    <row r="816" spans="1:31" ht="21.75" thickBot="1" x14ac:dyDescent="0.2">
      <c r="D816" s="265" t="s">
        <v>228</v>
      </c>
      <c r="E816" s="906"/>
      <c r="F816" s="906"/>
      <c r="G816" s="266" t="s">
        <v>229</v>
      </c>
      <c r="H816" s="267"/>
      <c r="L816" s="268" t="s">
        <v>231</v>
      </c>
      <c r="M816" s="483" t="str">
        <f>$M$4</f>
        <v/>
      </c>
      <c r="N816" s="269" t="s">
        <v>220</v>
      </c>
      <c r="O816" s="483" t="str">
        <f>$O$4</f>
        <v/>
      </c>
      <c r="P816" s="269" t="s">
        <v>225</v>
      </c>
      <c r="Q816" s="269" t="s">
        <v>205</v>
      </c>
      <c r="R816" s="483" t="str">
        <f>$R$4</f>
        <v/>
      </c>
      <c r="S816" s="269" t="s">
        <v>220</v>
      </c>
      <c r="T816" s="483" t="str">
        <f>$T$4</f>
        <v/>
      </c>
      <c r="U816" s="269" t="s">
        <v>230</v>
      </c>
    </row>
    <row r="817" spans="2:21" ht="18" customHeight="1" x14ac:dyDescent="0.15">
      <c r="B817" s="880" t="s">
        <v>227</v>
      </c>
      <c r="C817" s="907" t="s">
        <v>224</v>
      </c>
      <c r="D817" s="478" t="s">
        <v>237</v>
      </c>
      <c r="E817" s="478" t="s">
        <v>222</v>
      </c>
      <c r="F817" s="909" t="s">
        <v>106</v>
      </c>
      <c r="G817" s="840" t="s">
        <v>107</v>
      </c>
      <c r="H817" s="841"/>
      <c r="I817" s="480" t="s">
        <v>108</v>
      </c>
      <c r="J817" s="480" t="s">
        <v>235</v>
      </c>
      <c r="K817" s="840" t="s">
        <v>109</v>
      </c>
      <c r="L817" s="913"/>
      <c r="M817" s="913"/>
      <c r="N817" s="841"/>
      <c r="O817" s="840" t="s">
        <v>226</v>
      </c>
      <c r="P817" s="913"/>
      <c r="Q817" s="913"/>
      <c r="R817" s="841"/>
      <c r="S817" s="840" t="s">
        <v>233</v>
      </c>
      <c r="T817" s="913"/>
      <c r="U817" s="914"/>
    </row>
    <row r="818" spans="2:21" ht="18" customHeight="1" thickBot="1" x14ac:dyDescent="0.2">
      <c r="B818" s="882"/>
      <c r="C818" s="908"/>
      <c r="D818" s="479" t="s">
        <v>221</v>
      </c>
      <c r="E818" s="479" t="s">
        <v>223</v>
      </c>
      <c r="F818" s="910"/>
      <c r="G818" s="911"/>
      <c r="H818" s="912"/>
      <c r="I818" s="481" t="s">
        <v>110</v>
      </c>
      <c r="J818" s="481" t="s">
        <v>236</v>
      </c>
      <c r="K818" s="911"/>
      <c r="L818" s="915"/>
      <c r="M818" s="915"/>
      <c r="N818" s="912"/>
      <c r="O818" s="911"/>
      <c r="P818" s="915"/>
      <c r="Q818" s="915"/>
      <c r="R818" s="912"/>
      <c r="S818" s="911" t="s">
        <v>234</v>
      </c>
      <c r="T818" s="915"/>
      <c r="U818" s="916"/>
    </row>
    <row r="819" spans="2:21" ht="24" customHeight="1" x14ac:dyDescent="0.15">
      <c r="B819" s="880">
        <v>1</v>
      </c>
      <c r="C819" s="883"/>
      <c r="D819" s="883"/>
      <c r="E819" s="883"/>
      <c r="F819" s="294"/>
      <c r="G819" s="886"/>
      <c r="H819" s="887"/>
      <c r="I819" s="294"/>
      <c r="J819" s="295"/>
      <c r="K819" s="298"/>
      <c r="L819" s="279" t="s">
        <v>220</v>
      </c>
      <c r="M819" s="301"/>
      <c r="N819" s="280" t="s">
        <v>225</v>
      </c>
      <c r="O819" s="298"/>
      <c r="P819" s="279" t="s">
        <v>220</v>
      </c>
      <c r="Q819" s="301"/>
      <c r="R819" s="280" t="s">
        <v>225</v>
      </c>
      <c r="S819" s="888" t="str">
        <f t="shared" ref="S819" si="141">IF(COUNT(J819:J823)=0,"",SUM(J819:J823))</f>
        <v/>
      </c>
      <c r="T819" s="889"/>
      <c r="U819" s="890"/>
    </row>
    <row r="820" spans="2:21" ht="24" customHeight="1" x14ac:dyDescent="0.15">
      <c r="B820" s="881"/>
      <c r="C820" s="884"/>
      <c r="D820" s="884"/>
      <c r="E820" s="884"/>
      <c r="F820" s="296"/>
      <c r="G820" s="897"/>
      <c r="H820" s="898"/>
      <c r="I820" s="296"/>
      <c r="J820" s="297"/>
      <c r="K820" s="299"/>
      <c r="L820" s="284" t="s">
        <v>220</v>
      </c>
      <c r="M820" s="302"/>
      <c r="N820" s="285" t="s">
        <v>225</v>
      </c>
      <c r="O820" s="299"/>
      <c r="P820" s="284" t="s">
        <v>220</v>
      </c>
      <c r="Q820" s="302"/>
      <c r="R820" s="285" t="s">
        <v>225</v>
      </c>
      <c r="S820" s="891"/>
      <c r="T820" s="892"/>
      <c r="U820" s="893"/>
    </row>
    <row r="821" spans="2:21" ht="23.25" customHeight="1" x14ac:dyDescent="0.15">
      <c r="B821" s="881"/>
      <c r="C821" s="884"/>
      <c r="D821" s="884"/>
      <c r="E821" s="884"/>
      <c r="F821" s="296"/>
      <c r="G821" s="897"/>
      <c r="H821" s="898"/>
      <c r="I821" s="296"/>
      <c r="J821" s="297"/>
      <c r="K821" s="299"/>
      <c r="L821" s="284" t="s">
        <v>220</v>
      </c>
      <c r="M821" s="302"/>
      <c r="N821" s="285" t="s">
        <v>225</v>
      </c>
      <c r="O821" s="299"/>
      <c r="P821" s="284" t="s">
        <v>220</v>
      </c>
      <c r="Q821" s="302"/>
      <c r="R821" s="285" t="s">
        <v>225</v>
      </c>
      <c r="S821" s="891"/>
      <c r="T821" s="892"/>
      <c r="U821" s="893"/>
    </row>
    <row r="822" spans="2:21" ht="24" customHeight="1" x14ac:dyDescent="0.15">
      <c r="B822" s="881"/>
      <c r="C822" s="884"/>
      <c r="D822" s="884"/>
      <c r="E822" s="884"/>
      <c r="F822" s="296"/>
      <c r="G822" s="897"/>
      <c r="H822" s="898"/>
      <c r="I822" s="296"/>
      <c r="J822" s="297"/>
      <c r="K822" s="299"/>
      <c r="L822" s="284" t="s">
        <v>220</v>
      </c>
      <c r="M822" s="302"/>
      <c r="N822" s="285" t="s">
        <v>225</v>
      </c>
      <c r="O822" s="299"/>
      <c r="P822" s="284" t="s">
        <v>220</v>
      </c>
      <c r="Q822" s="302"/>
      <c r="R822" s="285" t="s">
        <v>225</v>
      </c>
      <c r="S822" s="891"/>
      <c r="T822" s="892"/>
      <c r="U822" s="893"/>
    </row>
    <row r="823" spans="2:21" ht="24" customHeight="1" thickBot="1" x14ac:dyDescent="0.2">
      <c r="B823" s="882"/>
      <c r="C823" s="885"/>
      <c r="D823" s="885"/>
      <c r="E823" s="885"/>
      <c r="F823" s="286" t="s">
        <v>232</v>
      </c>
      <c r="G823" s="5"/>
      <c r="H823" s="899" t="s">
        <v>239</v>
      </c>
      <c r="I823" s="900"/>
      <c r="J823" s="300"/>
      <c r="K823" s="901"/>
      <c r="L823" s="902"/>
      <c r="M823" s="902"/>
      <c r="N823" s="902"/>
      <c r="O823" s="902"/>
      <c r="P823" s="902"/>
      <c r="Q823" s="902"/>
      <c r="R823" s="903"/>
      <c r="S823" s="894"/>
      <c r="T823" s="895"/>
      <c r="U823" s="896"/>
    </row>
    <row r="824" spans="2:21" ht="24" customHeight="1" x14ac:dyDescent="0.15">
      <c r="B824" s="880">
        <v>2</v>
      </c>
      <c r="C824" s="883"/>
      <c r="D824" s="883"/>
      <c r="E824" s="883"/>
      <c r="F824" s="294"/>
      <c r="G824" s="886"/>
      <c r="H824" s="887"/>
      <c r="I824" s="294"/>
      <c r="J824" s="295"/>
      <c r="K824" s="298"/>
      <c r="L824" s="279" t="s">
        <v>220</v>
      </c>
      <c r="M824" s="301"/>
      <c r="N824" s="280" t="s">
        <v>225</v>
      </c>
      <c r="O824" s="298"/>
      <c r="P824" s="279" t="s">
        <v>220</v>
      </c>
      <c r="Q824" s="301"/>
      <c r="R824" s="280" t="s">
        <v>225</v>
      </c>
      <c r="S824" s="888" t="str">
        <f t="shared" ref="S824" si="142">IF(COUNT(J824:J828)=0,"",SUM(J824:J828))</f>
        <v/>
      </c>
      <c r="T824" s="889"/>
      <c r="U824" s="890"/>
    </row>
    <row r="825" spans="2:21" ht="24" customHeight="1" x14ac:dyDescent="0.15">
      <c r="B825" s="881"/>
      <c r="C825" s="884"/>
      <c r="D825" s="884"/>
      <c r="E825" s="884"/>
      <c r="F825" s="296"/>
      <c r="G825" s="897"/>
      <c r="H825" s="898"/>
      <c r="I825" s="296"/>
      <c r="J825" s="297"/>
      <c r="K825" s="299"/>
      <c r="L825" s="284" t="s">
        <v>220</v>
      </c>
      <c r="M825" s="302"/>
      <c r="N825" s="285" t="s">
        <v>225</v>
      </c>
      <c r="O825" s="299"/>
      <c r="P825" s="284" t="s">
        <v>220</v>
      </c>
      <c r="Q825" s="302"/>
      <c r="R825" s="285" t="s">
        <v>225</v>
      </c>
      <c r="S825" s="891"/>
      <c r="T825" s="892"/>
      <c r="U825" s="893"/>
    </row>
    <row r="826" spans="2:21" ht="24" customHeight="1" x14ac:dyDescent="0.15">
      <c r="B826" s="881"/>
      <c r="C826" s="884"/>
      <c r="D826" s="884"/>
      <c r="E826" s="884"/>
      <c r="F826" s="296"/>
      <c r="G826" s="897"/>
      <c r="H826" s="898"/>
      <c r="I826" s="296"/>
      <c r="J826" s="297"/>
      <c r="K826" s="299"/>
      <c r="L826" s="284" t="s">
        <v>220</v>
      </c>
      <c r="M826" s="302"/>
      <c r="N826" s="285" t="s">
        <v>225</v>
      </c>
      <c r="O826" s="299"/>
      <c r="P826" s="284" t="s">
        <v>220</v>
      </c>
      <c r="Q826" s="302"/>
      <c r="R826" s="285" t="s">
        <v>225</v>
      </c>
      <c r="S826" s="891"/>
      <c r="T826" s="892"/>
      <c r="U826" s="893"/>
    </row>
    <row r="827" spans="2:21" ht="24" customHeight="1" x14ac:dyDescent="0.15">
      <c r="B827" s="881"/>
      <c r="C827" s="884"/>
      <c r="D827" s="884"/>
      <c r="E827" s="884"/>
      <c r="F827" s="296"/>
      <c r="G827" s="897"/>
      <c r="H827" s="898"/>
      <c r="I827" s="296"/>
      <c r="J827" s="297"/>
      <c r="K827" s="299"/>
      <c r="L827" s="284" t="s">
        <v>220</v>
      </c>
      <c r="M827" s="302"/>
      <c r="N827" s="285" t="s">
        <v>225</v>
      </c>
      <c r="O827" s="299"/>
      <c r="P827" s="284" t="s">
        <v>220</v>
      </c>
      <c r="Q827" s="302"/>
      <c r="R827" s="285" t="s">
        <v>225</v>
      </c>
      <c r="S827" s="891"/>
      <c r="T827" s="892"/>
      <c r="U827" s="893"/>
    </row>
    <row r="828" spans="2:21" ht="24" customHeight="1" thickBot="1" x14ac:dyDescent="0.2">
      <c r="B828" s="882"/>
      <c r="C828" s="885"/>
      <c r="D828" s="885"/>
      <c r="E828" s="885"/>
      <c r="F828" s="286" t="s">
        <v>232</v>
      </c>
      <c r="G828" s="5"/>
      <c r="H828" s="899" t="s">
        <v>239</v>
      </c>
      <c r="I828" s="900"/>
      <c r="J828" s="300"/>
      <c r="K828" s="901"/>
      <c r="L828" s="902"/>
      <c r="M828" s="902"/>
      <c r="N828" s="902"/>
      <c r="O828" s="902"/>
      <c r="P828" s="902"/>
      <c r="Q828" s="902"/>
      <c r="R828" s="903"/>
      <c r="S828" s="894"/>
      <c r="T828" s="895"/>
      <c r="U828" s="896"/>
    </row>
    <row r="829" spans="2:21" ht="24" customHeight="1" x14ac:dyDescent="0.15">
      <c r="B829" s="880">
        <v>3</v>
      </c>
      <c r="C829" s="883"/>
      <c r="D829" s="883"/>
      <c r="E829" s="883"/>
      <c r="F829" s="294"/>
      <c r="G829" s="886"/>
      <c r="H829" s="887"/>
      <c r="I829" s="294"/>
      <c r="J829" s="295"/>
      <c r="K829" s="298"/>
      <c r="L829" s="279" t="s">
        <v>220</v>
      </c>
      <c r="M829" s="301"/>
      <c r="N829" s="280" t="s">
        <v>225</v>
      </c>
      <c r="O829" s="298"/>
      <c r="P829" s="279" t="s">
        <v>220</v>
      </c>
      <c r="Q829" s="301"/>
      <c r="R829" s="280" t="s">
        <v>225</v>
      </c>
      <c r="S829" s="888" t="str">
        <f t="shared" ref="S829" si="143">IF(COUNT(J829:J833)=0,"",SUM(J829:J833))</f>
        <v/>
      </c>
      <c r="T829" s="889"/>
      <c r="U829" s="890"/>
    </row>
    <row r="830" spans="2:21" ht="24" customHeight="1" x14ac:dyDescent="0.15">
      <c r="B830" s="881"/>
      <c r="C830" s="884"/>
      <c r="D830" s="884"/>
      <c r="E830" s="884"/>
      <c r="F830" s="296"/>
      <c r="G830" s="897"/>
      <c r="H830" s="898"/>
      <c r="I830" s="296"/>
      <c r="J830" s="297"/>
      <c r="K830" s="299"/>
      <c r="L830" s="284" t="s">
        <v>220</v>
      </c>
      <c r="M830" s="302"/>
      <c r="N830" s="285" t="s">
        <v>225</v>
      </c>
      <c r="O830" s="299"/>
      <c r="P830" s="284" t="s">
        <v>220</v>
      </c>
      <c r="Q830" s="302"/>
      <c r="R830" s="285" t="s">
        <v>225</v>
      </c>
      <c r="S830" s="891"/>
      <c r="T830" s="892"/>
      <c r="U830" s="893"/>
    </row>
    <row r="831" spans="2:21" ht="24" customHeight="1" x14ac:dyDescent="0.15">
      <c r="B831" s="881"/>
      <c r="C831" s="884"/>
      <c r="D831" s="884"/>
      <c r="E831" s="884"/>
      <c r="F831" s="296"/>
      <c r="G831" s="897"/>
      <c r="H831" s="898"/>
      <c r="I831" s="296"/>
      <c r="J831" s="297"/>
      <c r="K831" s="299"/>
      <c r="L831" s="284" t="s">
        <v>220</v>
      </c>
      <c r="M831" s="302"/>
      <c r="N831" s="285" t="s">
        <v>225</v>
      </c>
      <c r="O831" s="299"/>
      <c r="P831" s="284" t="s">
        <v>220</v>
      </c>
      <c r="Q831" s="302"/>
      <c r="R831" s="285" t="s">
        <v>225</v>
      </c>
      <c r="S831" s="891"/>
      <c r="T831" s="892"/>
      <c r="U831" s="893"/>
    </row>
    <row r="832" spans="2:21" ht="24" customHeight="1" x14ac:dyDescent="0.15">
      <c r="B832" s="881"/>
      <c r="C832" s="884"/>
      <c r="D832" s="884"/>
      <c r="E832" s="884"/>
      <c r="F832" s="296"/>
      <c r="G832" s="897"/>
      <c r="H832" s="898"/>
      <c r="I832" s="296"/>
      <c r="J832" s="297"/>
      <c r="K832" s="299"/>
      <c r="L832" s="284" t="s">
        <v>220</v>
      </c>
      <c r="M832" s="302"/>
      <c r="N832" s="285" t="s">
        <v>225</v>
      </c>
      <c r="O832" s="299"/>
      <c r="P832" s="284" t="s">
        <v>220</v>
      </c>
      <c r="Q832" s="302"/>
      <c r="R832" s="285" t="s">
        <v>225</v>
      </c>
      <c r="S832" s="891"/>
      <c r="T832" s="892"/>
      <c r="U832" s="893"/>
    </row>
    <row r="833" spans="1:31" ht="24" customHeight="1" thickBot="1" x14ac:dyDescent="0.2">
      <c r="B833" s="882"/>
      <c r="C833" s="885"/>
      <c r="D833" s="885"/>
      <c r="E833" s="885"/>
      <c r="F833" s="286" t="s">
        <v>232</v>
      </c>
      <c r="G833" s="5"/>
      <c r="H833" s="899" t="s">
        <v>239</v>
      </c>
      <c r="I833" s="900"/>
      <c r="J833" s="300"/>
      <c r="K833" s="901"/>
      <c r="L833" s="902"/>
      <c r="M833" s="902"/>
      <c r="N833" s="902"/>
      <c r="O833" s="902"/>
      <c r="P833" s="902"/>
      <c r="Q833" s="902"/>
      <c r="R833" s="903"/>
      <c r="S833" s="894"/>
      <c r="T833" s="895"/>
      <c r="U833" s="896"/>
    </row>
    <row r="834" spans="1:31" ht="24" customHeight="1" x14ac:dyDescent="0.15">
      <c r="B834" s="880">
        <v>4</v>
      </c>
      <c r="C834" s="883"/>
      <c r="D834" s="883"/>
      <c r="E834" s="883"/>
      <c r="F834" s="294"/>
      <c r="G834" s="886"/>
      <c r="H834" s="887"/>
      <c r="I834" s="294"/>
      <c r="J834" s="295"/>
      <c r="K834" s="298"/>
      <c r="L834" s="279" t="s">
        <v>220</v>
      </c>
      <c r="M834" s="301"/>
      <c r="N834" s="280" t="s">
        <v>225</v>
      </c>
      <c r="O834" s="298"/>
      <c r="P834" s="279" t="s">
        <v>220</v>
      </c>
      <c r="Q834" s="301"/>
      <c r="R834" s="280" t="s">
        <v>225</v>
      </c>
      <c r="S834" s="888" t="str">
        <f t="shared" ref="S834" si="144">IF(COUNT(J834:J838)=0,"",SUM(J834:J838))</f>
        <v/>
      </c>
      <c r="T834" s="889"/>
      <c r="U834" s="890"/>
    </row>
    <row r="835" spans="1:31" ht="24" customHeight="1" x14ac:dyDescent="0.15">
      <c r="B835" s="881"/>
      <c r="C835" s="884"/>
      <c r="D835" s="884"/>
      <c r="E835" s="884"/>
      <c r="F835" s="296"/>
      <c r="G835" s="897"/>
      <c r="H835" s="898"/>
      <c r="I835" s="296"/>
      <c r="J835" s="297"/>
      <c r="K835" s="299"/>
      <c r="L835" s="284" t="s">
        <v>220</v>
      </c>
      <c r="M835" s="302"/>
      <c r="N835" s="285" t="s">
        <v>225</v>
      </c>
      <c r="O835" s="299"/>
      <c r="P835" s="284" t="s">
        <v>220</v>
      </c>
      <c r="Q835" s="302"/>
      <c r="R835" s="285" t="s">
        <v>225</v>
      </c>
      <c r="S835" s="891"/>
      <c r="T835" s="892"/>
      <c r="U835" s="893"/>
    </row>
    <row r="836" spans="1:31" ht="24" customHeight="1" x14ac:dyDescent="0.15">
      <c r="B836" s="881"/>
      <c r="C836" s="884"/>
      <c r="D836" s="884"/>
      <c r="E836" s="884"/>
      <c r="F836" s="296"/>
      <c r="G836" s="897"/>
      <c r="H836" s="898"/>
      <c r="I836" s="296"/>
      <c r="J836" s="297"/>
      <c r="K836" s="299"/>
      <c r="L836" s="284" t="s">
        <v>220</v>
      </c>
      <c r="M836" s="302"/>
      <c r="N836" s="285" t="s">
        <v>225</v>
      </c>
      <c r="O836" s="299"/>
      <c r="P836" s="284" t="s">
        <v>220</v>
      </c>
      <c r="Q836" s="302"/>
      <c r="R836" s="285" t="s">
        <v>225</v>
      </c>
      <c r="S836" s="891"/>
      <c r="T836" s="892"/>
      <c r="U836" s="893"/>
    </row>
    <row r="837" spans="1:31" ht="24" customHeight="1" x14ac:dyDescent="0.15">
      <c r="B837" s="881"/>
      <c r="C837" s="884"/>
      <c r="D837" s="884"/>
      <c r="E837" s="884"/>
      <c r="F837" s="296"/>
      <c r="G837" s="897"/>
      <c r="H837" s="898"/>
      <c r="I837" s="296"/>
      <c r="J837" s="297"/>
      <c r="K837" s="299"/>
      <c r="L837" s="284" t="s">
        <v>220</v>
      </c>
      <c r="M837" s="302"/>
      <c r="N837" s="285" t="s">
        <v>225</v>
      </c>
      <c r="O837" s="299"/>
      <c r="P837" s="284" t="s">
        <v>220</v>
      </c>
      <c r="Q837" s="302"/>
      <c r="R837" s="285" t="s">
        <v>225</v>
      </c>
      <c r="S837" s="891"/>
      <c r="T837" s="892"/>
      <c r="U837" s="893"/>
    </row>
    <row r="838" spans="1:31" ht="24" customHeight="1" thickBot="1" x14ac:dyDescent="0.2">
      <c r="B838" s="882"/>
      <c r="C838" s="885"/>
      <c r="D838" s="885"/>
      <c r="E838" s="885"/>
      <c r="F838" s="286" t="s">
        <v>232</v>
      </c>
      <c r="G838" s="5"/>
      <c r="H838" s="899" t="s">
        <v>239</v>
      </c>
      <c r="I838" s="900"/>
      <c r="J838" s="300"/>
      <c r="K838" s="901"/>
      <c r="L838" s="902"/>
      <c r="M838" s="902"/>
      <c r="N838" s="902"/>
      <c r="O838" s="902"/>
      <c r="P838" s="902"/>
      <c r="Q838" s="902"/>
      <c r="R838" s="903"/>
      <c r="S838" s="894"/>
      <c r="T838" s="895"/>
      <c r="U838" s="896"/>
    </row>
    <row r="839" spans="1:31" ht="19.5" customHeight="1" thickBot="1" x14ac:dyDescent="0.2">
      <c r="B839" s="287" t="s">
        <v>112</v>
      </c>
      <c r="C839" s="172"/>
      <c r="D839" s="288"/>
      <c r="E839" s="288"/>
      <c r="F839" s="289"/>
      <c r="G839" s="288"/>
      <c r="H839" s="288"/>
      <c r="O839" s="917" t="s">
        <v>496</v>
      </c>
      <c r="P839" s="918"/>
      <c r="Q839" s="918"/>
      <c r="R839" s="918"/>
      <c r="S839" s="919" t="str">
        <f>IF(COUNT(S819:U838)=0,"",SUMIFS(S819:S838,E819:E838,"&lt;&gt;"&amp;""))</f>
        <v/>
      </c>
      <c r="T839" s="920"/>
      <c r="U839" s="921"/>
    </row>
    <row r="840" spans="1:31" ht="19.5" customHeight="1" thickBot="1" x14ac:dyDescent="0.2">
      <c r="B840" s="486" t="s">
        <v>242</v>
      </c>
      <c r="C840" s="172"/>
      <c r="D840" s="171"/>
      <c r="E840" s="290"/>
      <c r="F840" s="485"/>
      <c r="G840" s="485"/>
      <c r="H840" s="485"/>
      <c r="O840" s="922" t="s">
        <v>497</v>
      </c>
      <c r="P840" s="923"/>
      <c r="Q840" s="923"/>
      <c r="R840" s="924"/>
      <c r="S840" s="919" t="str">
        <f>IF(COUNT(S819:U838)=0,"",SUMIF(E819:E838,"元請",S819:U838))</f>
        <v/>
      </c>
      <c r="T840" s="920"/>
      <c r="U840" s="921"/>
    </row>
    <row r="841" spans="1:31" ht="19.5" customHeight="1" x14ac:dyDescent="0.15">
      <c r="B841" s="287" t="s">
        <v>240</v>
      </c>
      <c r="C841" s="172"/>
      <c r="D841" s="171"/>
      <c r="E841" s="172"/>
      <c r="F841" s="172"/>
      <c r="G841" s="485"/>
      <c r="H841" s="485"/>
    </row>
    <row r="842" spans="1:31" ht="19.5" customHeight="1" x14ac:dyDescent="0.15">
      <c r="B842" s="485"/>
      <c r="C842" s="172"/>
      <c r="D842" s="171"/>
      <c r="E842" s="290"/>
      <c r="F842" s="485"/>
      <c r="G842" s="485"/>
      <c r="H842" s="485"/>
    </row>
    <row r="843" spans="1:31" s="172" customFormat="1" ht="20.25" customHeight="1" x14ac:dyDescent="0.15">
      <c r="A843" s="171"/>
      <c r="B843" s="171"/>
      <c r="C843" s="172" t="s">
        <v>104</v>
      </c>
      <c r="G843" s="262"/>
      <c r="H843" s="262"/>
      <c r="I843" s="171"/>
      <c r="J843" s="171"/>
      <c r="K843" s="171"/>
      <c r="L843" s="171"/>
      <c r="M843" s="171"/>
      <c r="N843" s="171"/>
      <c r="O843" s="171"/>
      <c r="P843" s="171"/>
      <c r="Q843" s="171"/>
      <c r="R843" s="171"/>
      <c r="S843" s="171"/>
      <c r="T843" s="196" t="s">
        <v>241</v>
      </c>
      <c r="U843" s="263" t="str">
        <f t="shared" ref="U843" si="145">IF(COUNT(S819:U838)=0,"",U814+1)</f>
        <v/>
      </c>
      <c r="W843" s="171"/>
      <c r="X843" s="171"/>
      <c r="Y843" s="171"/>
      <c r="Z843" s="291"/>
      <c r="AA843" s="291"/>
      <c r="AB843" s="291"/>
      <c r="AC843" s="291"/>
      <c r="AD843" s="291"/>
      <c r="AE843" s="171"/>
    </row>
    <row r="844" spans="1:31" s="172" customFormat="1" ht="27.75" x14ac:dyDescent="0.15">
      <c r="A844" s="171"/>
      <c r="B844" s="904" t="s">
        <v>105</v>
      </c>
      <c r="C844" s="904"/>
      <c r="D844" s="904"/>
      <c r="E844" s="904"/>
      <c r="F844" s="904"/>
      <c r="G844" s="904"/>
      <c r="H844" s="904"/>
      <c r="I844" s="904"/>
      <c r="J844" s="905" t="s">
        <v>243</v>
      </c>
      <c r="K844" s="905"/>
      <c r="L844" s="905"/>
      <c r="M844" s="905"/>
      <c r="N844" s="905"/>
      <c r="O844" s="905"/>
      <c r="P844" s="905"/>
      <c r="Q844" s="905"/>
      <c r="R844" s="905"/>
      <c r="S844" s="905"/>
      <c r="T844" s="905"/>
      <c r="U844" s="905"/>
      <c r="W844" s="171"/>
      <c r="X844" s="171"/>
      <c r="Y844" s="171"/>
      <c r="Z844" s="291"/>
      <c r="AA844" s="291"/>
      <c r="AB844" s="291"/>
      <c r="AC844" s="291"/>
      <c r="AD844" s="291"/>
      <c r="AE844" s="171"/>
    </row>
    <row r="845" spans="1:31" ht="21.75" thickBot="1" x14ac:dyDescent="0.2">
      <c r="D845" s="265" t="s">
        <v>228</v>
      </c>
      <c r="E845" s="906"/>
      <c r="F845" s="906"/>
      <c r="G845" s="266" t="s">
        <v>229</v>
      </c>
      <c r="H845" s="267"/>
      <c r="L845" s="268" t="s">
        <v>231</v>
      </c>
      <c r="M845" s="483" t="str">
        <f>$M$4</f>
        <v/>
      </c>
      <c r="N845" s="269" t="s">
        <v>220</v>
      </c>
      <c r="O845" s="483" t="str">
        <f>$O$4</f>
        <v/>
      </c>
      <c r="P845" s="269" t="s">
        <v>225</v>
      </c>
      <c r="Q845" s="269" t="s">
        <v>205</v>
      </c>
      <c r="R845" s="483" t="str">
        <f>$R$4</f>
        <v/>
      </c>
      <c r="S845" s="269" t="s">
        <v>220</v>
      </c>
      <c r="T845" s="483" t="str">
        <f>$T$4</f>
        <v/>
      </c>
      <c r="U845" s="269" t="s">
        <v>230</v>
      </c>
    </row>
    <row r="846" spans="1:31" ht="18" customHeight="1" x14ac:dyDescent="0.15">
      <c r="B846" s="880" t="s">
        <v>227</v>
      </c>
      <c r="C846" s="907" t="s">
        <v>224</v>
      </c>
      <c r="D846" s="478" t="s">
        <v>237</v>
      </c>
      <c r="E846" s="478" t="s">
        <v>222</v>
      </c>
      <c r="F846" s="909" t="s">
        <v>106</v>
      </c>
      <c r="G846" s="840" t="s">
        <v>107</v>
      </c>
      <c r="H846" s="841"/>
      <c r="I846" s="480" t="s">
        <v>108</v>
      </c>
      <c r="J846" s="480" t="s">
        <v>235</v>
      </c>
      <c r="K846" s="840" t="s">
        <v>109</v>
      </c>
      <c r="L846" s="913"/>
      <c r="M846" s="913"/>
      <c r="N846" s="841"/>
      <c r="O846" s="840" t="s">
        <v>226</v>
      </c>
      <c r="P846" s="913"/>
      <c r="Q846" s="913"/>
      <c r="R846" s="841"/>
      <c r="S846" s="840" t="s">
        <v>233</v>
      </c>
      <c r="T846" s="913"/>
      <c r="U846" s="914"/>
    </row>
    <row r="847" spans="1:31" ht="18" customHeight="1" thickBot="1" x14ac:dyDescent="0.2">
      <c r="B847" s="882"/>
      <c r="C847" s="908"/>
      <c r="D847" s="479" t="s">
        <v>221</v>
      </c>
      <c r="E847" s="479" t="s">
        <v>223</v>
      </c>
      <c r="F847" s="910"/>
      <c r="G847" s="911"/>
      <c r="H847" s="912"/>
      <c r="I847" s="481" t="s">
        <v>110</v>
      </c>
      <c r="J847" s="481" t="s">
        <v>236</v>
      </c>
      <c r="K847" s="911"/>
      <c r="L847" s="915"/>
      <c r="M847" s="915"/>
      <c r="N847" s="912"/>
      <c r="O847" s="911"/>
      <c r="P847" s="915"/>
      <c r="Q847" s="915"/>
      <c r="R847" s="912"/>
      <c r="S847" s="911" t="s">
        <v>234</v>
      </c>
      <c r="T847" s="915"/>
      <c r="U847" s="916"/>
    </row>
    <row r="848" spans="1:31" ht="24" customHeight="1" x14ac:dyDescent="0.15">
      <c r="B848" s="880">
        <v>1</v>
      </c>
      <c r="C848" s="883"/>
      <c r="D848" s="883"/>
      <c r="E848" s="883"/>
      <c r="F848" s="294"/>
      <c r="G848" s="886"/>
      <c r="H848" s="887"/>
      <c r="I848" s="294"/>
      <c r="J848" s="295"/>
      <c r="K848" s="298"/>
      <c r="L848" s="279" t="s">
        <v>220</v>
      </c>
      <c r="M848" s="301"/>
      <c r="N848" s="280" t="s">
        <v>225</v>
      </c>
      <c r="O848" s="298"/>
      <c r="P848" s="279" t="s">
        <v>220</v>
      </c>
      <c r="Q848" s="301"/>
      <c r="R848" s="280" t="s">
        <v>225</v>
      </c>
      <c r="S848" s="888" t="str">
        <f t="shared" ref="S848" si="146">IF(COUNT(J848:J852)=0,"",SUM(J848:J852))</f>
        <v/>
      </c>
      <c r="T848" s="889"/>
      <c r="U848" s="890"/>
    </row>
    <row r="849" spans="2:21" ht="24" customHeight="1" x14ac:dyDescent="0.15">
      <c r="B849" s="881"/>
      <c r="C849" s="884"/>
      <c r="D849" s="884"/>
      <c r="E849" s="884"/>
      <c r="F849" s="296"/>
      <c r="G849" s="897"/>
      <c r="H849" s="898"/>
      <c r="I849" s="296"/>
      <c r="J849" s="297"/>
      <c r="K849" s="299"/>
      <c r="L849" s="284" t="s">
        <v>220</v>
      </c>
      <c r="M849" s="302"/>
      <c r="N849" s="285" t="s">
        <v>225</v>
      </c>
      <c r="O849" s="299"/>
      <c r="P849" s="284" t="s">
        <v>220</v>
      </c>
      <c r="Q849" s="302"/>
      <c r="R849" s="285" t="s">
        <v>225</v>
      </c>
      <c r="S849" s="891"/>
      <c r="T849" s="892"/>
      <c r="U849" s="893"/>
    </row>
    <row r="850" spans="2:21" ht="23.25" customHeight="1" x14ac:dyDescent="0.15">
      <c r="B850" s="881"/>
      <c r="C850" s="884"/>
      <c r="D850" s="884"/>
      <c r="E850" s="884"/>
      <c r="F850" s="296"/>
      <c r="G850" s="897"/>
      <c r="H850" s="898"/>
      <c r="I850" s="296"/>
      <c r="J850" s="297"/>
      <c r="K850" s="299"/>
      <c r="L850" s="284" t="s">
        <v>220</v>
      </c>
      <c r="M850" s="302"/>
      <c r="N850" s="285" t="s">
        <v>225</v>
      </c>
      <c r="O850" s="299"/>
      <c r="P850" s="284" t="s">
        <v>220</v>
      </c>
      <c r="Q850" s="302"/>
      <c r="R850" s="285" t="s">
        <v>225</v>
      </c>
      <c r="S850" s="891"/>
      <c r="T850" s="892"/>
      <c r="U850" s="893"/>
    </row>
    <row r="851" spans="2:21" ht="24" customHeight="1" x14ac:dyDescent="0.15">
      <c r="B851" s="881"/>
      <c r="C851" s="884"/>
      <c r="D851" s="884"/>
      <c r="E851" s="884"/>
      <c r="F851" s="296"/>
      <c r="G851" s="897"/>
      <c r="H851" s="898"/>
      <c r="I851" s="296"/>
      <c r="J851" s="297"/>
      <c r="K851" s="299"/>
      <c r="L851" s="284" t="s">
        <v>220</v>
      </c>
      <c r="M851" s="302"/>
      <c r="N851" s="285" t="s">
        <v>225</v>
      </c>
      <c r="O851" s="299"/>
      <c r="P851" s="284" t="s">
        <v>220</v>
      </c>
      <c r="Q851" s="302"/>
      <c r="R851" s="285" t="s">
        <v>225</v>
      </c>
      <c r="S851" s="891"/>
      <c r="T851" s="892"/>
      <c r="U851" s="893"/>
    </row>
    <row r="852" spans="2:21" ht="24" customHeight="1" thickBot="1" x14ac:dyDescent="0.2">
      <c r="B852" s="882"/>
      <c r="C852" s="885"/>
      <c r="D852" s="885"/>
      <c r="E852" s="885"/>
      <c r="F852" s="286" t="s">
        <v>232</v>
      </c>
      <c r="G852" s="5"/>
      <c r="H852" s="899" t="s">
        <v>239</v>
      </c>
      <c r="I852" s="900"/>
      <c r="J852" s="300"/>
      <c r="K852" s="901"/>
      <c r="L852" s="902"/>
      <c r="M852" s="902"/>
      <c r="N852" s="902"/>
      <c r="O852" s="902"/>
      <c r="P852" s="902"/>
      <c r="Q852" s="902"/>
      <c r="R852" s="903"/>
      <c r="S852" s="894"/>
      <c r="T852" s="895"/>
      <c r="U852" s="896"/>
    </row>
    <row r="853" spans="2:21" ht="24" customHeight="1" x14ac:dyDescent="0.15">
      <c r="B853" s="880">
        <v>2</v>
      </c>
      <c r="C853" s="883"/>
      <c r="D853" s="883"/>
      <c r="E853" s="883"/>
      <c r="F853" s="294"/>
      <c r="G853" s="886"/>
      <c r="H853" s="887"/>
      <c r="I853" s="294"/>
      <c r="J853" s="295"/>
      <c r="K853" s="298"/>
      <c r="L853" s="279" t="s">
        <v>220</v>
      </c>
      <c r="M853" s="301"/>
      <c r="N853" s="280" t="s">
        <v>225</v>
      </c>
      <c r="O853" s="298"/>
      <c r="P853" s="279" t="s">
        <v>220</v>
      </c>
      <c r="Q853" s="301"/>
      <c r="R853" s="280" t="s">
        <v>225</v>
      </c>
      <c r="S853" s="888" t="str">
        <f t="shared" ref="S853" si="147">IF(COUNT(J853:J857)=0,"",SUM(J853:J857))</f>
        <v/>
      </c>
      <c r="T853" s="889"/>
      <c r="U853" s="890"/>
    </row>
    <row r="854" spans="2:21" ht="24" customHeight="1" x14ac:dyDescent="0.15">
      <c r="B854" s="881"/>
      <c r="C854" s="884"/>
      <c r="D854" s="884"/>
      <c r="E854" s="884"/>
      <c r="F854" s="296"/>
      <c r="G854" s="897"/>
      <c r="H854" s="898"/>
      <c r="I854" s="296"/>
      <c r="J854" s="297"/>
      <c r="K854" s="299"/>
      <c r="L854" s="284" t="s">
        <v>220</v>
      </c>
      <c r="M854" s="302"/>
      <c r="N854" s="285" t="s">
        <v>225</v>
      </c>
      <c r="O854" s="299"/>
      <c r="P854" s="284" t="s">
        <v>220</v>
      </c>
      <c r="Q854" s="302"/>
      <c r="R854" s="285" t="s">
        <v>225</v>
      </c>
      <c r="S854" s="891"/>
      <c r="T854" s="892"/>
      <c r="U854" s="893"/>
    </row>
    <row r="855" spans="2:21" ht="24" customHeight="1" x14ac:dyDescent="0.15">
      <c r="B855" s="881"/>
      <c r="C855" s="884"/>
      <c r="D855" s="884"/>
      <c r="E855" s="884"/>
      <c r="F855" s="296"/>
      <c r="G855" s="897"/>
      <c r="H855" s="898"/>
      <c r="I855" s="296"/>
      <c r="J855" s="297"/>
      <c r="K855" s="299"/>
      <c r="L855" s="284" t="s">
        <v>220</v>
      </c>
      <c r="M855" s="302"/>
      <c r="N855" s="285" t="s">
        <v>225</v>
      </c>
      <c r="O855" s="299"/>
      <c r="P855" s="284" t="s">
        <v>220</v>
      </c>
      <c r="Q855" s="302"/>
      <c r="R855" s="285" t="s">
        <v>225</v>
      </c>
      <c r="S855" s="891"/>
      <c r="T855" s="892"/>
      <c r="U855" s="893"/>
    </row>
    <row r="856" spans="2:21" ht="24" customHeight="1" x14ac:dyDescent="0.15">
      <c r="B856" s="881"/>
      <c r="C856" s="884"/>
      <c r="D856" s="884"/>
      <c r="E856" s="884"/>
      <c r="F856" s="296"/>
      <c r="G856" s="897"/>
      <c r="H856" s="898"/>
      <c r="I856" s="296"/>
      <c r="J856" s="297"/>
      <c r="K856" s="299"/>
      <c r="L856" s="284" t="s">
        <v>220</v>
      </c>
      <c r="M856" s="302"/>
      <c r="N856" s="285" t="s">
        <v>225</v>
      </c>
      <c r="O856" s="299"/>
      <c r="P856" s="284" t="s">
        <v>220</v>
      </c>
      <c r="Q856" s="302"/>
      <c r="R856" s="285" t="s">
        <v>225</v>
      </c>
      <c r="S856" s="891"/>
      <c r="T856" s="892"/>
      <c r="U856" s="893"/>
    </row>
    <row r="857" spans="2:21" ht="24" customHeight="1" thickBot="1" x14ac:dyDescent="0.2">
      <c r="B857" s="882"/>
      <c r="C857" s="885"/>
      <c r="D857" s="885"/>
      <c r="E857" s="885"/>
      <c r="F857" s="286" t="s">
        <v>232</v>
      </c>
      <c r="G857" s="5"/>
      <c r="H857" s="899" t="s">
        <v>239</v>
      </c>
      <c r="I857" s="900"/>
      <c r="J857" s="300"/>
      <c r="K857" s="901"/>
      <c r="L857" s="902"/>
      <c r="M857" s="902"/>
      <c r="N857" s="902"/>
      <c r="O857" s="902"/>
      <c r="P857" s="902"/>
      <c r="Q857" s="902"/>
      <c r="R857" s="903"/>
      <c r="S857" s="894"/>
      <c r="T857" s="895"/>
      <c r="U857" s="896"/>
    </row>
    <row r="858" spans="2:21" ht="24" customHeight="1" x14ac:dyDescent="0.15">
      <c r="B858" s="880">
        <v>3</v>
      </c>
      <c r="C858" s="883"/>
      <c r="D858" s="883"/>
      <c r="E858" s="883"/>
      <c r="F858" s="294"/>
      <c r="G858" s="886"/>
      <c r="H858" s="887"/>
      <c r="I858" s="294"/>
      <c r="J858" s="295"/>
      <c r="K858" s="298"/>
      <c r="L858" s="279" t="s">
        <v>220</v>
      </c>
      <c r="M858" s="301"/>
      <c r="N858" s="280" t="s">
        <v>225</v>
      </c>
      <c r="O858" s="298"/>
      <c r="P858" s="279" t="s">
        <v>220</v>
      </c>
      <c r="Q858" s="301"/>
      <c r="R858" s="280" t="s">
        <v>225</v>
      </c>
      <c r="S858" s="888" t="str">
        <f t="shared" ref="S858" si="148">IF(COUNT(J858:J862)=0,"",SUM(J858:J862))</f>
        <v/>
      </c>
      <c r="T858" s="889"/>
      <c r="U858" s="890"/>
    </row>
    <row r="859" spans="2:21" ht="24" customHeight="1" x14ac:dyDescent="0.15">
      <c r="B859" s="881"/>
      <c r="C859" s="884"/>
      <c r="D859" s="884"/>
      <c r="E859" s="884"/>
      <c r="F859" s="296"/>
      <c r="G859" s="897"/>
      <c r="H859" s="898"/>
      <c r="I859" s="296"/>
      <c r="J859" s="297"/>
      <c r="K859" s="299"/>
      <c r="L859" s="284" t="s">
        <v>220</v>
      </c>
      <c r="M859" s="302"/>
      <c r="N859" s="285" t="s">
        <v>225</v>
      </c>
      <c r="O859" s="299"/>
      <c r="P859" s="284" t="s">
        <v>220</v>
      </c>
      <c r="Q859" s="302"/>
      <c r="R859" s="285" t="s">
        <v>225</v>
      </c>
      <c r="S859" s="891"/>
      <c r="T859" s="892"/>
      <c r="U859" s="893"/>
    </row>
    <row r="860" spans="2:21" ht="24" customHeight="1" x14ac:dyDescent="0.15">
      <c r="B860" s="881"/>
      <c r="C860" s="884"/>
      <c r="D860" s="884"/>
      <c r="E860" s="884"/>
      <c r="F860" s="296"/>
      <c r="G860" s="897"/>
      <c r="H860" s="898"/>
      <c r="I860" s="296"/>
      <c r="J860" s="297"/>
      <c r="K860" s="299"/>
      <c r="L860" s="284" t="s">
        <v>220</v>
      </c>
      <c r="M860" s="302"/>
      <c r="N860" s="285" t="s">
        <v>225</v>
      </c>
      <c r="O860" s="299"/>
      <c r="P860" s="284" t="s">
        <v>220</v>
      </c>
      <c r="Q860" s="302"/>
      <c r="R860" s="285" t="s">
        <v>225</v>
      </c>
      <c r="S860" s="891"/>
      <c r="T860" s="892"/>
      <c r="U860" s="893"/>
    </row>
    <row r="861" spans="2:21" ht="24" customHeight="1" x14ac:dyDescent="0.15">
      <c r="B861" s="881"/>
      <c r="C861" s="884"/>
      <c r="D861" s="884"/>
      <c r="E861" s="884"/>
      <c r="F861" s="296"/>
      <c r="G861" s="897"/>
      <c r="H861" s="898"/>
      <c r="I861" s="296"/>
      <c r="J861" s="297"/>
      <c r="K861" s="299"/>
      <c r="L861" s="284" t="s">
        <v>220</v>
      </c>
      <c r="M861" s="302"/>
      <c r="N861" s="285" t="s">
        <v>225</v>
      </c>
      <c r="O861" s="299"/>
      <c r="P861" s="284" t="s">
        <v>220</v>
      </c>
      <c r="Q861" s="302"/>
      <c r="R861" s="285" t="s">
        <v>225</v>
      </c>
      <c r="S861" s="891"/>
      <c r="T861" s="892"/>
      <c r="U861" s="893"/>
    </row>
    <row r="862" spans="2:21" ht="24" customHeight="1" thickBot="1" x14ac:dyDescent="0.2">
      <c r="B862" s="882"/>
      <c r="C862" s="885"/>
      <c r="D862" s="885"/>
      <c r="E862" s="885"/>
      <c r="F862" s="286" t="s">
        <v>232</v>
      </c>
      <c r="G862" s="5"/>
      <c r="H862" s="899" t="s">
        <v>239</v>
      </c>
      <c r="I862" s="900"/>
      <c r="J862" s="300"/>
      <c r="K862" s="901"/>
      <c r="L862" s="902"/>
      <c r="M862" s="902"/>
      <c r="N862" s="902"/>
      <c r="O862" s="902"/>
      <c r="P862" s="902"/>
      <c r="Q862" s="902"/>
      <c r="R862" s="903"/>
      <c r="S862" s="894"/>
      <c r="T862" s="895"/>
      <c r="U862" s="896"/>
    </row>
    <row r="863" spans="2:21" ht="24" customHeight="1" x14ac:dyDescent="0.15">
      <c r="B863" s="880">
        <v>4</v>
      </c>
      <c r="C863" s="883"/>
      <c r="D863" s="883"/>
      <c r="E863" s="883"/>
      <c r="F863" s="294"/>
      <c r="G863" s="886"/>
      <c r="H863" s="887"/>
      <c r="I863" s="294"/>
      <c r="J863" s="295"/>
      <c r="K863" s="298"/>
      <c r="L863" s="279" t="s">
        <v>220</v>
      </c>
      <c r="M863" s="301"/>
      <c r="N863" s="280" t="s">
        <v>225</v>
      </c>
      <c r="O863" s="298"/>
      <c r="P863" s="279" t="s">
        <v>220</v>
      </c>
      <c r="Q863" s="301"/>
      <c r="R863" s="280" t="s">
        <v>225</v>
      </c>
      <c r="S863" s="888" t="str">
        <f t="shared" ref="S863" si="149">IF(COUNT(J863:J867)=0,"",SUM(J863:J867))</f>
        <v/>
      </c>
      <c r="T863" s="889"/>
      <c r="U863" s="890"/>
    </row>
    <row r="864" spans="2:21" ht="24" customHeight="1" x14ac:dyDescent="0.15">
      <c r="B864" s="881"/>
      <c r="C864" s="884"/>
      <c r="D864" s="884"/>
      <c r="E864" s="884"/>
      <c r="F864" s="296"/>
      <c r="G864" s="897"/>
      <c r="H864" s="898"/>
      <c r="I864" s="296"/>
      <c r="J864" s="297"/>
      <c r="K864" s="299"/>
      <c r="L864" s="284" t="s">
        <v>220</v>
      </c>
      <c r="M864" s="302"/>
      <c r="N864" s="285" t="s">
        <v>225</v>
      </c>
      <c r="O864" s="299"/>
      <c r="P864" s="284" t="s">
        <v>220</v>
      </c>
      <c r="Q864" s="302"/>
      <c r="R864" s="285" t="s">
        <v>225</v>
      </c>
      <c r="S864" s="891"/>
      <c r="T864" s="892"/>
      <c r="U864" s="893"/>
    </row>
    <row r="865" spans="1:31" ht="24" customHeight="1" x14ac:dyDescent="0.15">
      <c r="B865" s="881"/>
      <c r="C865" s="884"/>
      <c r="D865" s="884"/>
      <c r="E865" s="884"/>
      <c r="F865" s="296"/>
      <c r="G865" s="897"/>
      <c r="H865" s="898"/>
      <c r="I865" s="296"/>
      <c r="J865" s="297"/>
      <c r="K865" s="299"/>
      <c r="L865" s="284" t="s">
        <v>220</v>
      </c>
      <c r="M865" s="302"/>
      <c r="N865" s="285" t="s">
        <v>225</v>
      </c>
      <c r="O865" s="299"/>
      <c r="P865" s="284" t="s">
        <v>220</v>
      </c>
      <c r="Q865" s="302"/>
      <c r="R865" s="285" t="s">
        <v>225</v>
      </c>
      <c r="S865" s="891"/>
      <c r="T865" s="892"/>
      <c r="U865" s="893"/>
    </row>
    <row r="866" spans="1:31" ht="24" customHeight="1" x14ac:dyDescent="0.15">
      <c r="B866" s="881"/>
      <c r="C866" s="884"/>
      <c r="D866" s="884"/>
      <c r="E866" s="884"/>
      <c r="F866" s="296"/>
      <c r="G866" s="897"/>
      <c r="H866" s="898"/>
      <c r="I866" s="296"/>
      <c r="J866" s="297"/>
      <c r="K866" s="299"/>
      <c r="L866" s="284" t="s">
        <v>220</v>
      </c>
      <c r="M866" s="302"/>
      <c r="N866" s="285" t="s">
        <v>225</v>
      </c>
      <c r="O866" s="299"/>
      <c r="P866" s="284" t="s">
        <v>220</v>
      </c>
      <c r="Q866" s="302"/>
      <c r="R866" s="285" t="s">
        <v>225</v>
      </c>
      <c r="S866" s="891"/>
      <c r="T866" s="892"/>
      <c r="U866" s="893"/>
    </row>
    <row r="867" spans="1:31" ht="24" customHeight="1" thickBot="1" x14ac:dyDescent="0.2">
      <c r="B867" s="882"/>
      <c r="C867" s="885"/>
      <c r="D867" s="885"/>
      <c r="E867" s="885"/>
      <c r="F867" s="286" t="s">
        <v>232</v>
      </c>
      <c r="G867" s="5"/>
      <c r="H867" s="899" t="s">
        <v>239</v>
      </c>
      <c r="I867" s="900"/>
      <c r="J867" s="300"/>
      <c r="K867" s="901"/>
      <c r="L867" s="902"/>
      <c r="M867" s="902"/>
      <c r="N867" s="902"/>
      <c r="O867" s="902"/>
      <c r="P867" s="902"/>
      <c r="Q867" s="902"/>
      <c r="R867" s="903"/>
      <c r="S867" s="894"/>
      <c r="T867" s="895"/>
      <c r="U867" s="896"/>
    </row>
    <row r="868" spans="1:31" ht="19.5" customHeight="1" thickBot="1" x14ac:dyDescent="0.2">
      <c r="B868" s="287" t="s">
        <v>112</v>
      </c>
      <c r="C868" s="172"/>
      <c r="D868" s="288"/>
      <c r="E868" s="288"/>
      <c r="F868" s="289"/>
      <c r="G868" s="288"/>
      <c r="H868" s="288"/>
      <c r="O868" s="917" t="s">
        <v>496</v>
      </c>
      <c r="P868" s="918"/>
      <c r="Q868" s="918"/>
      <c r="R868" s="918"/>
      <c r="S868" s="919" t="str">
        <f>IF(COUNT(S848:U867)=0,"",SUMIFS(S848:S867,E848:E867,"&lt;&gt;"&amp;""))</f>
        <v/>
      </c>
      <c r="T868" s="920"/>
      <c r="U868" s="921"/>
    </row>
    <row r="869" spans="1:31" ht="19.5" customHeight="1" thickBot="1" x14ac:dyDescent="0.2">
      <c r="B869" s="486" t="s">
        <v>242</v>
      </c>
      <c r="C869" s="172"/>
      <c r="D869" s="171"/>
      <c r="E869" s="290"/>
      <c r="F869" s="485"/>
      <c r="G869" s="485"/>
      <c r="H869" s="485"/>
      <c r="O869" s="922" t="s">
        <v>497</v>
      </c>
      <c r="P869" s="923"/>
      <c r="Q869" s="923"/>
      <c r="R869" s="924"/>
      <c r="S869" s="919" t="str">
        <f>IF(COUNT(S848:U867)=0,"",SUMIF(E848:E867,"元請",S848:U867))</f>
        <v/>
      </c>
      <c r="T869" s="920"/>
      <c r="U869" s="921"/>
    </row>
    <row r="870" spans="1:31" ht="19.5" customHeight="1" x14ac:dyDescent="0.15">
      <c r="B870" s="287" t="s">
        <v>240</v>
      </c>
      <c r="C870" s="172"/>
      <c r="D870" s="171"/>
      <c r="E870" s="172"/>
      <c r="F870" s="172"/>
      <c r="G870" s="485"/>
      <c r="H870" s="485"/>
    </row>
    <row r="871" spans="1:31" ht="19.5" customHeight="1" x14ac:dyDescent="0.15">
      <c r="B871" s="485"/>
      <c r="C871" s="172"/>
      <c r="D871" s="171"/>
      <c r="E871" s="290"/>
      <c r="F871" s="485"/>
      <c r="G871" s="485"/>
      <c r="H871" s="485"/>
    </row>
    <row r="872" spans="1:31" s="172" customFormat="1" ht="20.25" customHeight="1" x14ac:dyDescent="0.15">
      <c r="A872" s="171"/>
      <c r="B872" s="171"/>
      <c r="C872" s="172" t="s">
        <v>104</v>
      </c>
      <c r="G872" s="262"/>
      <c r="H872" s="262"/>
      <c r="I872" s="171"/>
      <c r="J872" s="171"/>
      <c r="K872" s="171"/>
      <c r="L872" s="171"/>
      <c r="M872" s="171"/>
      <c r="N872" s="171"/>
      <c r="O872" s="171"/>
      <c r="P872" s="171"/>
      <c r="Q872" s="171"/>
      <c r="R872" s="171"/>
      <c r="S872" s="171"/>
      <c r="T872" s="196" t="s">
        <v>241</v>
      </c>
      <c r="U872" s="263" t="str">
        <f t="shared" ref="U872" si="150">IF(COUNT(S848:U867)=0,"",U843+1)</f>
        <v/>
      </c>
      <c r="W872" s="171"/>
      <c r="X872" s="171"/>
      <c r="Y872" s="171"/>
      <c r="Z872" s="291"/>
      <c r="AA872" s="291"/>
      <c r="AB872" s="291"/>
      <c r="AC872" s="291"/>
      <c r="AD872" s="291"/>
      <c r="AE872" s="171"/>
    </row>
    <row r="873" spans="1:31" s="172" customFormat="1" ht="27.75" x14ac:dyDescent="0.15">
      <c r="A873" s="171"/>
      <c r="B873" s="904" t="s">
        <v>105</v>
      </c>
      <c r="C873" s="904"/>
      <c r="D873" s="904"/>
      <c r="E873" s="904"/>
      <c r="F873" s="904"/>
      <c r="G873" s="904"/>
      <c r="H873" s="904"/>
      <c r="I873" s="904"/>
      <c r="J873" s="905" t="s">
        <v>243</v>
      </c>
      <c r="K873" s="905"/>
      <c r="L873" s="905"/>
      <c r="M873" s="905"/>
      <c r="N873" s="905"/>
      <c r="O873" s="905"/>
      <c r="P873" s="905"/>
      <c r="Q873" s="905"/>
      <c r="R873" s="905"/>
      <c r="S873" s="905"/>
      <c r="T873" s="905"/>
      <c r="U873" s="905"/>
      <c r="W873" s="171"/>
      <c r="X873" s="171"/>
      <c r="Y873" s="171"/>
      <c r="Z873" s="291"/>
      <c r="AA873" s="291"/>
      <c r="AB873" s="291"/>
      <c r="AC873" s="291"/>
      <c r="AD873" s="291"/>
      <c r="AE873" s="171"/>
    </row>
    <row r="874" spans="1:31" ht="21.75" thickBot="1" x14ac:dyDescent="0.2">
      <c r="D874" s="265" t="s">
        <v>228</v>
      </c>
      <c r="E874" s="906"/>
      <c r="F874" s="906"/>
      <c r="G874" s="266" t="s">
        <v>229</v>
      </c>
      <c r="H874" s="267"/>
      <c r="L874" s="268" t="s">
        <v>231</v>
      </c>
      <c r="M874" s="483" t="str">
        <f>$M$4</f>
        <v/>
      </c>
      <c r="N874" s="269" t="s">
        <v>220</v>
      </c>
      <c r="O874" s="483" t="str">
        <f>$O$4</f>
        <v/>
      </c>
      <c r="P874" s="269" t="s">
        <v>225</v>
      </c>
      <c r="Q874" s="269" t="s">
        <v>205</v>
      </c>
      <c r="R874" s="483" t="str">
        <f>$R$4</f>
        <v/>
      </c>
      <c r="S874" s="269" t="s">
        <v>220</v>
      </c>
      <c r="T874" s="483" t="str">
        <f>$T$4</f>
        <v/>
      </c>
      <c r="U874" s="269" t="s">
        <v>230</v>
      </c>
    </row>
    <row r="875" spans="1:31" ht="18" customHeight="1" x14ac:dyDescent="0.15">
      <c r="B875" s="880" t="s">
        <v>227</v>
      </c>
      <c r="C875" s="907" t="s">
        <v>224</v>
      </c>
      <c r="D875" s="478" t="s">
        <v>237</v>
      </c>
      <c r="E875" s="478" t="s">
        <v>222</v>
      </c>
      <c r="F875" s="909" t="s">
        <v>106</v>
      </c>
      <c r="G875" s="840" t="s">
        <v>107</v>
      </c>
      <c r="H875" s="841"/>
      <c r="I875" s="480" t="s">
        <v>108</v>
      </c>
      <c r="J875" s="480" t="s">
        <v>235</v>
      </c>
      <c r="K875" s="840" t="s">
        <v>109</v>
      </c>
      <c r="L875" s="913"/>
      <c r="M875" s="913"/>
      <c r="N875" s="841"/>
      <c r="O875" s="840" t="s">
        <v>226</v>
      </c>
      <c r="P875" s="913"/>
      <c r="Q875" s="913"/>
      <c r="R875" s="841"/>
      <c r="S875" s="840" t="s">
        <v>233</v>
      </c>
      <c r="T875" s="913"/>
      <c r="U875" s="914"/>
    </row>
    <row r="876" spans="1:31" ht="18" customHeight="1" thickBot="1" x14ac:dyDescent="0.2">
      <c r="B876" s="882"/>
      <c r="C876" s="908"/>
      <c r="D876" s="479" t="s">
        <v>221</v>
      </c>
      <c r="E876" s="479" t="s">
        <v>223</v>
      </c>
      <c r="F876" s="910"/>
      <c r="G876" s="911"/>
      <c r="H876" s="912"/>
      <c r="I876" s="481" t="s">
        <v>110</v>
      </c>
      <c r="J876" s="481" t="s">
        <v>236</v>
      </c>
      <c r="K876" s="911"/>
      <c r="L876" s="915"/>
      <c r="M876" s="915"/>
      <c r="N876" s="912"/>
      <c r="O876" s="911"/>
      <c r="P876" s="915"/>
      <c r="Q876" s="915"/>
      <c r="R876" s="912"/>
      <c r="S876" s="911" t="s">
        <v>234</v>
      </c>
      <c r="T876" s="915"/>
      <c r="U876" s="916"/>
    </row>
    <row r="877" spans="1:31" ht="24" customHeight="1" x14ac:dyDescent="0.15">
      <c r="B877" s="880">
        <v>1</v>
      </c>
      <c r="C877" s="883"/>
      <c r="D877" s="883"/>
      <c r="E877" s="883"/>
      <c r="F877" s="294"/>
      <c r="G877" s="886"/>
      <c r="H877" s="887"/>
      <c r="I877" s="294"/>
      <c r="J877" s="295"/>
      <c r="K877" s="298"/>
      <c r="L877" s="279" t="s">
        <v>220</v>
      </c>
      <c r="M877" s="301"/>
      <c r="N877" s="280" t="s">
        <v>225</v>
      </c>
      <c r="O877" s="298"/>
      <c r="P877" s="279" t="s">
        <v>220</v>
      </c>
      <c r="Q877" s="301"/>
      <c r="R877" s="280" t="s">
        <v>225</v>
      </c>
      <c r="S877" s="888" t="str">
        <f t="shared" ref="S877" si="151">IF(COUNT(J877:J881)=0,"",SUM(J877:J881))</f>
        <v/>
      </c>
      <c r="T877" s="889"/>
      <c r="U877" s="890"/>
    </row>
    <row r="878" spans="1:31" ht="24" customHeight="1" x14ac:dyDescent="0.15">
      <c r="B878" s="881"/>
      <c r="C878" s="884"/>
      <c r="D878" s="884"/>
      <c r="E878" s="884"/>
      <c r="F878" s="296"/>
      <c r="G878" s="897"/>
      <c r="H878" s="898"/>
      <c r="I878" s="296"/>
      <c r="J878" s="297"/>
      <c r="K878" s="299"/>
      <c r="L878" s="284" t="s">
        <v>220</v>
      </c>
      <c r="M878" s="302"/>
      <c r="N878" s="285" t="s">
        <v>225</v>
      </c>
      <c r="O878" s="299"/>
      <c r="P878" s="284" t="s">
        <v>220</v>
      </c>
      <c r="Q878" s="302"/>
      <c r="R878" s="285" t="s">
        <v>225</v>
      </c>
      <c r="S878" s="891"/>
      <c r="T878" s="892"/>
      <c r="U878" s="893"/>
    </row>
    <row r="879" spans="1:31" ht="23.25" customHeight="1" x14ac:dyDescent="0.15">
      <c r="B879" s="881"/>
      <c r="C879" s="884"/>
      <c r="D879" s="884"/>
      <c r="E879" s="884"/>
      <c r="F879" s="296"/>
      <c r="G879" s="897"/>
      <c r="H879" s="898"/>
      <c r="I879" s="296"/>
      <c r="J879" s="297"/>
      <c r="K879" s="299"/>
      <c r="L879" s="284" t="s">
        <v>220</v>
      </c>
      <c r="M879" s="302"/>
      <c r="N879" s="285" t="s">
        <v>225</v>
      </c>
      <c r="O879" s="299"/>
      <c r="P879" s="284" t="s">
        <v>220</v>
      </c>
      <c r="Q879" s="302"/>
      <c r="R879" s="285" t="s">
        <v>225</v>
      </c>
      <c r="S879" s="891"/>
      <c r="T879" s="892"/>
      <c r="U879" s="893"/>
    </row>
    <row r="880" spans="1:31" ht="24" customHeight="1" x14ac:dyDescent="0.15">
      <c r="B880" s="881"/>
      <c r="C880" s="884"/>
      <c r="D880" s="884"/>
      <c r="E880" s="884"/>
      <c r="F880" s="296"/>
      <c r="G880" s="897"/>
      <c r="H880" s="898"/>
      <c r="I880" s="296"/>
      <c r="J880" s="297"/>
      <c r="K880" s="299"/>
      <c r="L880" s="284" t="s">
        <v>220</v>
      </c>
      <c r="M880" s="302"/>
      <c r="N880" s="285" t="s">
        <v>225</v>
      </c>
      <c r="O880" s="299"/>
      <c r="P880" s="284" t="s">
        <v>220</v>
      </c>
      <c r="Q880" s="302"/>
      <c r="R880" s="285" t="s">
        <v>225</v>
      </c>
      <c r="S880" s="891"/>
      <c r="T880" s="892"/>
      <c r="U880" s="893"/>
    </row>
    <row r="881" spans="2:21" ht="24" customHeight="1" thickBot="1" x14ac:dyDescent="0.2">
      <c r="B881" s="882"/>
      <c r="C881" s="885"/>
      <c r="D881" s="885"/>
      <c r="E881" s="885"/>
      <c r="F881" s="286" t="s">
        <v>232</v>
      </c>
      <c r="G881" s="5"/>
      <c r="H881" s="899" t="s">
        <v>239</v>
      </c>
      <c r="I881" s="900"/>
      <c r="J881" s="300"/>
      <c r="K881" s="901"/>
      <c r="L881" s="902"/>
      <c r="M881" s="902"/>
      <c r="N881" s="902"/>
      <c r="O881" s="902"/>
      <c r="P881" s="902"/>
      <c r="Q881" s="902"/>
      <c r="R881" s="903"/>
      <c r="S881" s="894"/>
      <c r="T881" s="895"/>
      <c r="U881" s="896"/>
    </row>
    <row r="882" spans="2:21" ht="24" customHeight="1" x14ac:dyDescent="0.15">
      <c r="B882" s="880">
        <v>2</v>
      </c>
      <c r="C882" s="883"/>
      <c r="D882" s="883"/>
      <c r="E882" s="883"/>
      <c r="F882" s="294"/>
      <c r="G882" s="886"/>
      <c r="H882" s="887"/>
      <c r="I882" s="294"/>
      <c r="J882" s="295"/>
      <c r="K882" s="298"/>
      <c r="L882" s="279" t="s">
        <v>220</v>
      </c>
      <c r="M882" s="301"/>
      <c r="N882" s="280" t="s">
        <v>225</v>
      </c>
      <c r="O882" s="298"/>
      <c r="P882" s="279" t="s">
        <v>220</v>
      </c>
      <c r="Q882" s="301"/>
      <c r="R882" s="280" t="s">
        <v>225</v>
      </c>
      <c r="S882" s="888" t="str">
        <f t="shared" ref="S882" si="152">IF(COUNT(J882:J886)=0,"",SUM(J882:J886))</f>
        <v/>
      </c>
      <c r="T882" s="889"/>
      <c r="U882" s="890"/>
    </row>
    <row r="883" spans="2:21" ht="24" customHeight="1" x14ac:dyDescent="0.15">
      <c r="B883" s="881"/>
      <c r="C883" s="884"/>
      <c r="D883" s="884"/>
      <c r="E883" s="884"/>
      <c r="F883" s="296"/>
      <c r="G883" s="897"/>
      <c r="H883" s="898"/>
      <c r="I883" s="296"/>
      <c r="J883" s="297"/>
      <c r="K883" s="299"/>
      <c r="L883" s="284" t="s">
        <v>220</v>
      </c>
      <c r="M883" s="302"/>
      <c r="N883" s="285" t="s">
        <v>225</v>
      </c>
      <c r="O883" s="299"/>
      <c r="P883" s="284" t="s">
        <v>220</v>
      </c>
      <c r="Q883" s="302"/>
      <c r="R883" s="285" t="s">
        <v>225</v>
      </c>
      <c r="S883" s="891"/>
      <c r="T883" s="892"/>
      <c r="U883" s="893"/>
    </row>
    <row r="884" spans="2:21" ht="24" customHeight="1" x14ac:dyDescent="0.15">
      <c r="B884" s="881"/>
      <c r="C884" s="884"/>
      <c r="D884" s="884"/>
      <c r="E884" s="884"/>
      <c r="F884" s="296"/>
      <c r="G884" s="897"/>
      <c r="H884" s="898"/>
      <c r="I884" s="296"/>
      <c r="J884" s="297"/>
      <c r="K884" s="299"/>
      <c r="L884" s="284" t="s">
        <v>220</v>
      </c>
      <c r="M884" s="302"/>
      <c r="N884" s="285" t="s">
        <v>225</v>
      </c>
      <c r="O884" s="299"/>
      <c r="P884" s="284" t="s">
        <v>220</v>
      </c>
      <c r="Q884" s="302"/>
      <c r="R884" s="285" t="s">
        <v>225</v>
      </c>
      <c r="S884" s="891"/>
      <c r="T884" s="892"/>
      <c r="U884" s="893"/>
    </row>
    <row r="885" spans="2:21" ht="24" customHeight="1" x14ac:dyDescent="0.15">
      <c r="B885" s="881"/>
      <c r="C885" s="884"/>
      <c r="D885" s="884"/>
      <c r="E885" s="884"/>
      <c r="F885" s="296"/>
      <c r="G885" s="897"/>
      <c r="H885" s="898"/>
      <c r="I885" s="296"/>
      <c r="J885" s="297"/>
      <c r="K885" s="299"/>
      <c r="L885" s="284" t="s">
        <v>220</v>
      </c>
      <c r="M885" s="302"/>
      <c r="N885" s="285" t="s">
        <v>225</v>
      </c>
      <c r="O885" s="299"/>
      <c r="P885" s="284" t="s">
        <v>220</v>
      </c>
      <c r="Q885" s="302"/>
      <c r="R885" s="285" t="s">
        <v>225</v>
      </c>
      <c r="S885" s="891"/>
      <c r="T885" s="892"/>
      <c r="U885" s="893"/>
    </row>
    <row r="886" spans="2:21" ht="24" customHeight="1" thickBot="1" x14ac:dyDescent="0.2">
      <c r="B886" s="882"/>
      <c r="C886" s="885"/>
      <c r="D886" s="885"/>
      <c r="E886" s="885"/>
      <c r="F886" s="286" t="s">
        <v>232</v>
      </c>
      <c r="G886" s="5"/>
      <c r="H886" s="899" t="s">
        <v>239</v>
      </c>
      <c r="I886" s="900"/>
      <c r="J886" s="300"/>
      <c r="K886" s="901"/>
      <c r="L886" s="902"/>
      <c r="M886" s="902"/>
      <c r="N886" s="902"/>
      <c r="O886" s="902"/>
      <c r="P886" s="902"/>
      <c r="Q886" s="902"/>
      <c r="R886" s="903"/>
      <c r="S886" s="894"/>
      <c r="T886" s="895"/>
      <c r="U886" s="896"/>
    </row>
    <row r="887" spans="2:21" ht="24" customHeight="1" x14ac:dyDescent="0.15">
      <c r="B887" s="880">
        <v>3</v>
      </c>
      <c r="C887" s="883"/>
      <c r="D887" s="883"/>
      <c r="E887" s="883"/>
      <c r="F887" s="294"/>
      <c r="G887" s="886"/>
      <c r="H887" s="887"/>
      <c r="I887" s="294"/>
      <c r="J887" s="295"/>
      <c r="K887" s="298"/>
      <c r="L887" s="279" t="s">
        <v>220</v>
      </c>
      <c r="M887" s="301"/>
      <c r="N887" s="280" t="s">
        <v>225</v>
      </c>
      <c r="O887" s="298"/>
      <c r="P887" s="279" t="s">
        <v>220</v>
      </c>
      <c r="Q887" s="301"/>
      <c r="R887" s="280" t="s">
        <v>225</v>
      </c>
      <c r="S887" s="888" t="str">
        <f t="shared" ref="S887" si="153">IF(COUNT(J887:J891)=0,"",SUM(J887:J891))</f>
        <v/>
      </c>
      <c r="T887" s="889"/>
      <c r="U887" s="890"/>
    </row>
    <row r="888" spans="2:21" ht="24" customHeight="1" x14ac:dyDescent="0.15">
      <c r="B888" s="881"/>
      <c r="C888" s="884"/>
      <c r="D888" s="884"/>
      <c r="E888" s="884"/>
      <c r="F888" s="296"/>
      <c r="G888" s="897"/>
      <c r="H888" s="898"/>
      <c r="I888" s="296"/>
      <c r="J888" s="297"/>
      <c r="K888" s="299"/>
      <c r="L888" s="284" t="s">
        <v>220</v>
      </c>
      <c r="M888" s="302"/>
      <c r="N888" s="285" t="s">
        <v>225</v>
      </c>
      <c r="O888" s="299"/>
      <c r="P888" s="284" t="s">
        <v>220</v>
      </c>
      <c r="Q888" s="302"/>
      <c r="R888" s="285" t="s">
        <v>225</v>
      </c>
      <c r="S888" s="891"/>
      <c r="T888" s="892"/>
      <c r="U888" s="893"/>
    </row>
    <row r="889" spans="2:21" ht="24" customHeight="1" x14ac:dyDescent="0.15">
      <c r="B889" s="881"/>
      <c r="C889" s="884"/>
      <c r="D889" s="884"/>
      <c r="E889" s="884"/>
      <c r="F889" s="296"/>
      <c r="G889" s="897"/>
      <c r="H889" s="898"/>
      <c r="I889" s="296"/>
      <c r="J889" s="297"/>
      <c r="K889" s="299"/>
      <c r="L889" s="284" t="s">
        <v>220</v>
      </c>
      <c r="M889" s="302"/>
      <c r="N889" s="285" t="s">
        <v>225</v>
      </c>
      <c r="O889" s="299"/>
      <c r="P889" s="284" t="s">
        <v>220</v>
      </c>
      <c r="Q889" s="302"/>
      <c r="R889" s="285" t="s">
        <v>225</v>
      </c>
      <c r="S889" s="891"/>
      <c r="T889" s="892"/>
      <c r="U889" s="893"/>
    </row>
    <row r="890" spans="2:21" ht="24" customHeight="1" x14ac:dyDescent="0.15">
      <c r="B890" s="881"/>
      <c r="C890" s="884"/>
      <c r="D890" s="884"/>
      <c r="E890" s="884"/>
      <c r="F890" s="296"/>
      <c r="G890" s="897"/>
      <c r="H890" s="898"/>
      <c r="I890" s="296"/>
      <c r="J890" s="297"/>
      <c r="K890" s="299"/>
      <c r="L890" s="284" t="s">
        <v>220</v>
      </c>
      <c r="M890" s="302"/>
      <c r="N890" s="285" t="s">
        <v>225</v>
      </c>
      <c r="O890" s="299"/>
      <c r="P890" s="284" t="s">
        <v>220</v>
      </c>
      <c r="Q890" s="302"/>
      <c r="R890" s="285" t="s">
        <v>225</v>
      </c>
      <c r="S890" s="891"/>
      <c r="T890" s="892"/>
      <c r="U890" s="893"/>
    </row>
    <row r="891" spans="2:21" ht="24" customHeight="1" thickBot="1" x14ac:dyDescent="0.2">
      <c r="B891" s="882"/>
      <c r="C891" s="885"/>
      <c r="D891" s="885"/>
      <c r="E891" s="885"/>
      <c r="F891" s="286" t="s">
        <v>232</v>
      </c>
      <c r="G891" s="5"/>
      <c r="H891" s="899" t="s">
        <v>239</v>
      </c>
      <c r="I891" s="900"/>
      <c r="J891" s="300"/>
      <c r="K891" s="901"/>
      <c r="L891" s="902"/>
      <c r="M891" s="902"/>
      <c r="N891" s="902"/>
      <c r="O891" s="902"/>
      <c r="P891" s="902"/>
      <c r="Q891" s="902"/>
      <c r="R891" s="903"/>
      <c r="S891" s="894"/>
      <c r="T891" s="895"/>
      <c r="U891" s="896"/>
    </row>
    <row r="892" spans="2:21" ht="24" customHeight="1" x14ac:dyDescent="0.15">
      <c r="B892" s="880">
        <v>4</v>
      </c>
      <c r="C892" s="883"/>
      <c r="D892" s="883"/>
      <c r="E892" s="883"/>
      <c r="F892" s="294"/>
      <c r="G892" s="886"/>
      <c r="H892" s="887"/>
      <c r="I892" s="294"/>
      <c r="J892" s="295"/>
      <c r="K892" s="298"/>
      <c r="L892" s="279" t="s">
        <v>220</v>
      </c>
      <c r="M892" s="301"/>
      <c r="N892" s="280" t="s">
        <v>225</v>
      </c>
      <c r="O892" s="298"/>
      <c r="P892" s="279" t="s">
        <v>220</v>
      </c>
      <c r="Q892" s="301"/>
      <c r="R892" s="280" t="s">
        <v>225</v>
      </c>
      <c r="S892" s="888" t="str">
        <f t="shared" ref="S892" si="154">IF(COUNT(J892:J896)=0,"",SUM(J892:J896))</f>
        <v/>
      </c>
      <c r="T892" s="889"/>
      <c r="U892" s="890"/>
    </row>
    <row r="893" spans="2:21" ht="24" customHeight="1" x14ac:dyDescent="0.15">
      <c r="B893" s="881"/>
      <c r="C893" s="884"/>
      <c r="D893" s="884"/>
      <c r="E893" s="884"/>
      <c r="F893" s="296"/>
      <c r="G893" s="897"/>
      <c r="H893" s="898"/>
      <c r="I893" s="296"/>
      <c r="J893" s="297"/>
      <c r="K893" s="299"/>
      <c r="L893" s="284" t="s">
        <v>220</v>
      </c>
      <c r="M893" s="302"/>
      <c r="N893" s="285" t="s">
        <v>225</v>
      </c>
      <c r="O893" s="299"/>
      <c r="P893" s="284" t="s">
        <v>220</v>
      </c>
      <c r="Q893" s="302"/>
      <c r="R893" s="285" t="s">
        <v>225</v>
      </c>
      <c r="S893" s="891"/>
      <c r="T893" s="892"/>
      <c r="U893" s="893"/>
    </row>
    <row r="894" spans="2:21" ht="24" customHeight="1" x14ac:dyDescent="0.15">
      <c r="B894" s="881"/>
      <c r="C894" s="884"/>
      <c r="D894" s="884"/>
      <c r="E894" s="884"/>
      <c r="F894" s="296"/>
      <c r="G894" s="897"/>
      <c r="H894" s="898"/>
      <c r="I894" s="296"/>
      <c r="J894" s="297"/>
      <c r="K894" s="299"/>
      <c r="L894" s="284" t="s">
        <v>220</v>
      </c>
      <c r="M894" s="302"/>
      <c r="N894" s="285" t="s">
        <v>225</v>
      </c>
      <c r="O894" s="299"/>
      <c r="P894" s="284" t="s">
        <v>220</v>
      </c>
      <c r="Q894" s="302"/>
      <c r="R894" s="285" t="s">
        <v>225</v>
      </c>
      <c r="S894" s="891"/>
      <c r="T894" s="892"/>
      <c r="U894" s="893"/>
    </row>
    <row r="895" spans="2:21" ht="24" customHeight="1" x14ac:dyDescent="0.15">
      <c r="B895" s="881"/>
      <c r="C895" s="884"/>
      <c r="D895" s="884"/>
      <c r="E895" s="884"/>
      <c r="F895" s="296"/>
      <c r="G895" s="897"/>
      <c r="H895" s="898"/>
      <c r="I895" s="296"/>
      <c r="J895" s="297"/>
      <c r="K895" s="299"/>
      <c r="L895" s="284" t="s">
        <v>220</v>
      </c>
      <c r="M895" s="302"/>
      <c r="N895" s="285" t="s">
        <v>225</v>
      </c>
      <c r="O895" s="299"/>
      <c r="P895" s="284" t="s">
        <v>220</v>
      </c>
      <c r="Q895" s="302"/>
      <c r="R895" s="285" t="s">
        <v>225</v>
      </c>
      <c r="S895" s="891"/>
      <c r="T895" s="892"/>
      <c r="U895" s="893"/>
    </row>
    <row r="896" spans="2:21" ht="24" customHeight="1" thickBot="1" x14ac:dyDescent="0.2">
      <c r="B896" s="882"/>
      <c r="C896" s="885"/>
      <c r="D896" s="885"/>
      <c r="E896" s="885"/>
      <c r="F896" s="286" t="s">
        <v>232</v>
      </c>
      <c r="G896" s="5"/>
      <c r="H896" s="899" t="s">
        <v>239</v>
      </c>
      <c r="I896" s="900"/>
      <c r="J896" s="300"/>
      <c r="K896" s="901"/>
      <c r="L896" s="902"/>
      <c r="M896" s="902"/>
      <c r="N896" s="902"/>
      <c r="O896" s="902"/>
      <c r="P896" s="902"/>
      <c r="Q896" s="902"/>
      <c r="R896" s="903"/>
      <c r="S896" s="894"/>
      <c r="T896" s="895"/>
      <c r="U896" s="896"/>
    </row>
    <row r="897" spans="1:31" ht="19.5" customHeight="1" thickBot="1" x14ac:dyDescent="0.2">
      <c r="B897" s="287" t="s">
        <v>112</v>
      </c>
      <c r="C897" s="172"/>
      <c r="D897" s="288"/>
      <c r="E897" s="288"/>
      <c r="F897" s="289"/>
      <c r="G897" s="288"/>
      <c r="H897" s="288"/>
      <c r="O897" s="917" t="s">
        <v>496</v>
      </c>
      <c r="P897" s="918"/>
      <c r="Q897" s="918"/>
      <c r="R897" s="918"/>
      <c r="S897" s="919" t="str">
        <f>IF(COUNT(S877:U896)=0,"",SUMIFS(S877:S896,E877:E896,"&lt;&gt;"&amp;""))</f>
        <v/>
      </c>
      <c r="T897" s="920"/>
      <c r="U897" s="921"/>
    </row>
    <row r="898" spans="1:31" ht="19.5" customHeight="1" thickBot="1" x14ac:dyDescent="0.2">
      <c r="B898" s="486" t="s">
        <v>242</v>
      </c>
      <c r="C898" s="172"/>
      <c r="D898" s="171"/>
      <c r="E898" s="290"/>
      <c r="F898" s="485"/>
      <c r="G898" s="485"/>
      <c r="H898" s="485"/>
      <c r="O898" s="922" t="s">
        <v>497</v>
      </c>
      <c r="P898" s="923"/>
      <c r="Q898" s="923"/>
      <c r="R898" s="924"/>
      <c r="S898" s="919" t="str">
        <f>IF(COUNT(S877:U896)=0,"",SUMIF(E877:E896,"元請",S877:U896))</f>
        <v/>
      </c>
      <c r="T898" s="920"/>
      <c r="U898" s="921"/>
    </row>
    <row r="899" spans="1:31" ht="19.5" customHeight="1" x14ac:dyDescent="0.15">
      <c r="B899" s="287" t="s">
        <v>240</v>
      </c>
      <c r="C899" s="172"/>
      <c r="D899" s="171"/>
      <c r="E899" s="172"/>
      <c r="F899" s="172"/>
      <c r="G899" s="485"/>
      <c r="H899" s="485"/>
    </row>
    <row r="900" spans="1:31" ht="19.5" customHeight="1" x14ac:dyDescent="0.15">
      <c r="B900" s="485"/>
      <c r="C900" s="172"/>
      <c r="D900" s="171"/>
      <c r="E900" s="290"/>
      <c r="F900" s="485"/>
      <c r="G900" s="485"/>
      <c r="H900" s="485"/>
    </row>
    <row r="901" spans="1:31" s="172" customFormat="1" ht="20.25" customHeight="1" x14ac:dyDescent="0.15">
      <c r="A901" s="171"/>
      <c r="B901" s="171"/>
      <c r="C901" s="172" t="s">
        <v>104</v>
      </c>
      <c r="G901" s="262"/>
      <c r="H901" s="262"/>
      <c r="I901" s="171"/>
      <c r="J901" s="171"/>
      <c r="K901" s="171"/>
      <c r="L901" s="171"/>
      <c r="M901" s="171"/>
      <c r="N901" s="171"/>
      <c r="O901" s="171"/>
      <c r="P901" s="171"/>
      <c r="Q901" s="171"/>
      <c r="R901" s="171"/>
      <c r="S901" s="171"/>
      <c r="T901" s="196" t="s">
        <v>241</v>
      </c>
      <c r="U901" s="263" t="str">
        <f t="shared" ref="U901" si="155">IF(COUNT(S877:U896)=0,"",U872+1)</f>
        <v/>
      </c>
      <c r="W901" s="171"/>
      <c r="X901" s="171"/>
      <c r="Y901" s="171"/>
      <c r="Z901" s="291"/>
      <c r="AA901" s="291"/>
      <c r="AB901" s="291"/>
      <c r="AC901" s="291"/>
      <c r="AD901" s="291"/>
      <c r="AE901" s="171"/>
    </row>
    <row r="902" spans="1:31" s="172" customFormat="1" ht="27.75" x14ac:dyDescent="0.15">
      <c r="A902" s="171"/>
      <c r="B902" s="904" t="s">
        <v>105</v>
      </c>
      <c r="C902" s="904"/>
      <c r="D902" s="904"/>
      <c r="E902" s="904"/>
      <c r="F902" s="904"/>
      <c r="G902" s="904"/>
      <c r="H902" s="904"/>
      <c r="I902" s="904"/>
      <c r="J902" s="905" t="s">
        <v>243</v>
      </c>
      <c r="K902" s="905"/>
      <c r="L902" s="905"/>
      <c r="M902" s="905"/>
      <c r="N902" s="905"/>
      <c r="O902" s="905"/>
      <c r="P902" s="905"/>
      <c r="Q902" s="905"/>
      <c r="R902" s="905"/>
      <c r="S902" s="905"/>
      <c r="T902" s="905"/>
      <c r="U902" s="905"/>
      <c r="W902" s="171"/>
      <c r="X902" s="171"/>
      <c r="Y902" s="171"/>
      <c r="Z902" s="291"/>
      <c r="AA902" s="291"/>
      <c r="AB902" s="291"/>
      <c r="AC902" s="291"/>
      <c r="AD902" s="291"/>
      <c r="AE902" s="171"/>
    </row>
    <row r="903" spans="1:31" ht="21.75" thickBot="1" x14ac:dyDescent="0.2">
      <c r="D903" s="265" t="s">
        <v>228</v>
      </c>
      <c r="E903" s="906"/>
      <c r="F903" s="906"/>
      <c r="G903" s="266" t="s">
        <v>229</v>
      </c>
      <c r="H903" s="267"/>
      <c r="L903" s="268" t="s">
        <v>231</v>
      </c>
      <c r="M903" s="483" t="str">
        <f>$M$4</f>
        <v/>
      </c>
      <c r="N903" s="269" t="s">
        <v>220</v>
      </c>
      <c r="O903" s="483" t="str">
        <f>$O$4</f>
        <v/>
      </c>
      <c r="P903" s="269" t="s">
        <v>225</v>
      </c>
      <c r="Q903" s="269" t="s">
        <v>205</v>
      </c>
      <c r="R903" s="483" t="str">
        <f>$R$4</f>
        <v/>
      </c>
      <c r="S903" s="269" t="s">
        <v>220</v>
      </c>
      <c r="T903" s="483" t="str">
        <f>$T$4</f>
        <v/>
      </c>
      <c r="U903" s="269" t="s">
        <v>230</v>
      </c>
    </row>
    <row r="904" spans="1:31" ht="18" customHeight="1" x14ac:dyDescent="0.15">
      <c r="B904" s="880" t="s">
        <v>227</v>
      </c>
      <c r="C904" s="907" t="s">
        <v>224</v>
      </c>
      <c r="D904" s="478" t="s">
        <v>237</v>
      </c>
      <c r="E904" s="478" t="s">
        <v>222</v>
      </c>
      <c r="F904" s="909" t="s">
        <v>106</v>
      </c>
      <c r="G904" s="840" t="s">
        <v>107</v>
      </c>
      <c r="H904" s="841"/>
      <c r="I904" s="480" t="s">
        <v>108</v>
      </c>
      <c r="J904" s="480" t="s">
        <v>235</v>
      </c>
      <c r="K904" s="840" t="s">
        <v>109</v>
      </c>
      <c r="L904" s="913"/>
      <c r="M904" s="913"/>
      <c r="N904" s="841"/>
      <c r="O904" s="840" t="s">
        <v>226</v>
      </c>
      <c r="P904" s="913"/>
      <c r="Q904" s="913"/>
      <c r="R904" s="841"/>
      <c r="S904" s="840" t="s">
        <v>233</v>
      </c>
      <c r="T904" s="913"/>
      <c r="U904" s="914"/>
    </row>
    <row r="905" spans="1:31" ht="18" customHeight="1" thickBot="1" x14ac:dyDescent="0.2">
      <c r="B905" s="882"/>
      <c r="C905" s="908"/>
      <c r="D905" s="479" t="s">
        <v>221</v>
      </c>
      <c r="E905" s="479" t="s">
        <v>223</v>
      </c>
      <c r="F905" s="910"/>
      <c r="G905" s="911"/>
      <c r="H905" s="912"/>
      <c r="I905" s="481" t="s">
        <v>110</v>
      </c>
      <c r="J905" s="481" t="s">
        <v>236</v>
      </c>
      <c r="K905" s="911"/>
      <c r="L905" s="915"/>
      <c r="M905" s="915"/>
      <c r="N905" s="912"/>
      <c r="O905" s="911"/>
      <c r="P905" s="915"/>
      <c r="Q905" s="915"/>
      <c r="R905" s="912"/>
      <c r="S905" s="911" t="s">
        <v>234</v>
      </c>
      <c r="T905" s="915"/>
      <c r="U905" s="916"/>
    </row>
    <row r="906" spans="1:31" ht="24" customHeight="1" x14ac:dyDescent="0.15">
      <c r="B906" s="880">
        <v>1</v>
      </c>
      <c r="C906" s="883"/>
      <c r="D906" s="883"/>
      <c r="E906" s="883"/>
      <c r="F906" s="294"/>
      <c r="G906" s="886"/>
      <c r="H906" s="887"/>
      <c r="I906" s="294"/>
      <c r="J906" s="295"/>
      <c r="K906" s="298"/>
      <c r="L906" s="279" t="s">
        <v>220</v>
      </c>
      <c r="M906" s="301"/>
      <c r="N906" s="280" t="s">
        <v>225</v>
      </c>
      <c r="O906" s="298"/>
      <c r="P906" s="279" t="s">
        <v>220</v>
      </c>
      <c r="Q906" s="301"/>
      <c r="R906" s="280" t="s">
        <v>225</v>
      </c>
      <c r="S906" s="888" t="str">
        <f t="shared" ref="S906" si="156">IF(COUNT(J906:J910)=0,"",SUM(J906:J910))</f>
        <v/>
      </c>
      <c r="T906" s="889"/>
      <c r="U906" s="890"/>
    </row>
    <row r="907" spans="1:31" ht="24" customHeight="1" x14ac:dyDescent="0.15">
      <c r="B907" s="881"/>
      <c r="C907" s="884"/>
      <c r="D907" s="884"/>
      <c r="E907" s="884"/>
      <c r="F907" s="296"/>
      <c r="G907" s="897"/>
      <c r="H907" s="898"/>
      <c r="I907" s="296"/>
      <c r="J907" s="297"/>
      <c r="K907" s="299"/>
      <c r="L907" s="284" t="s">
        <v>220</v>
      </c>
      <c r="M907" s="302"/>
      <c r="N907" s="285" t="s">
        <v>225</v>
      </c>
      <c r="O907" s="299"/>
      <c r="P907" s="284" t="s">
        <v>220</v>
      </c>
      <c r="Q907" s="302"/>
      <c r="R907" s="285" t="s">
        <v>225</v>
      </c>
      <c r="S907" s="891"/>
      <c r="T907" s="892"/>
      <c r="U907" s="893"/>
    </row>
    <row r="908" spans="1:31" ht="23.25" customHeight="1" x14ac:dyDescent="0.15">
      <c r="B908" s="881"/>
      <c r="C908" s="884"/>
      <c r="D908" s="884"/>
      <c r="E908" s="884"/>
      <c r="F908" s="296"/>
      <c r="G908" s="897"/>
      <c r="H908" s="898"/>
      <c r="I908" s="296"/>
      <c r="J908" s="297"/>
      <c r="K908" s="299"/>
      <c r="L908" s="284" t="s">
        <v>220</v>
      </c>
      <c r="M908" s="302"/>
      <c r="N908" s="285" t="s">
        <v>225</v>
      </c>
      <c r="O908" s="299"/>
      <c r="P908" s="284" t="s">
        <v>220</v>
      </c>
      <c r="Q908" s="302"/>
      <c r="R908" s="285" t="s">
        <v>225</v>
      </c>
      <c r="S908" s="891"/>
      <c r="T908" s="892"/>
      <c r="U908" s="893"/>
    </row>
    <row r="909" spans="1:31" ht="24" customHeight="1" x14ac:dyDescent="0.15">
      <c r="B909" s="881"/>
      <c r="C909" s="884"/>
      <c r="D909" s="884"/>
      <c r="E909" s="884"/>
      <c r="F909" s="296"/>
      <c r="G909" s="897"/>
      <c r="H909" s="898"/>
      <c r="I909" s="296"/>
      <c r="J909" s="297"/>
      <c r="K909" s="299"/>
      <c r="L909" s="284" t="s">
        <v>220</v>
      </c>
      <c r="M909" s="302"/>
      <c r="N909" s="285" t="s">
        <v>225</v>
      </c>
      <c r="O909" s="299"/>
      <c r="P909" s="284" t="s">
        <v>220</v>
      </c>
      <c r="Q909" s="302"/>
      <c r="R909" s="285" t="s">
        <v>225</v>
      </c>
      <c r="S909" s="891"/>
      <c r="T909" s="892"/>
      <c r="U909" s="893"/>
    </row>
    <row r="910" spans="1:31" ht="24" customHeight="1" thickBot="1" x14ac:dyDescent="0.2">
      <c r="B910" s="882"/>
      <c r="C910" s="885"/>
      <c r="D910" s="885"/>
      <c r="E910" s="885"/>
      <c r="F910" s="286" t="s">
        <v>232</v>
      </c>
      <c r="G910" s="5"/>
      <c r="H910" s="899" t="s">
        <v>239</v>
      </c>
      <c r="I910" s="900"/>
      <c r="J910" s="300"/>
      <c r="K910" s="901"/>
      <c r="L910" s="902"/>
      <c r="M910" s="902"/>
      <c r="N910" s="902"/>
      <c r="O910" s="902"/>
      <c r="P910" s="902"/>
      <c r="Q910" s="902"/>
      <c r="R910" s="903"/>
      <c r="S910" s="894"/>
      <c r="T910" s="895"/>
      <c r="U910" s="896"/>
    </row>
    <row r="911" spans="1:31" ht="24" customHeight="1" x14ac:dyDescent="0.15">
      <c r="B911" s="880">
        <v>2</v>
      </c>
      <c r="C911" s="883"/>
      <c r="D911" s="883"/>
      <c r="E911" s="883"/>
      <c r="F911" s="294"/>
      <c r="G911" s="886"/>
      <c r="H911" s="887"/>
      <c r="I911" s="294"/>
      <c r="J911" s="295"/>
      <c r="K911" s="298"/>
      <c r="L911" s="279" t="s">
        <v>220</v>
      </c>
      <c r="M911" s="301"/>
      <c r="N911" s="280" t="s">
        <v>225</v>
      </c>
      <c r="O911" s="298"/>
      <c r="P911" s="279" t="s">
        <v>220</v>
      </c>
      <c r="Q911" s="301"/>
      <c r="R911" s="280" t="s">
        <v>225</v>
      </c>
      <c r="S911" s="888" t="str">
        <f t="shared" ref="S911" si="157">IF(COUNT(J911:J915)=0,"",SUM(J911:J915))</f>
        <v/>
      </c>
      <c r="T911" s="889"/>
      <c r="U911" s="890"/>
    </row>
    <row r="912" spans="1:31" ht="24" customHeight="1" x14ac:dyDescent="0.15">
      <c r="B912" s="881"/>
      <c r="C912" s="884"/>
      <c r="D912" s="884"/>
      <c r="E912" s="884"/>
      <c r="F912" s="296"/>
      <c r="G912" s="897"/>
      <c r="H912" s="898"/>
      <c r="I912" s="296"/>
      <c r="J912" s="297"/>
      <c r="K912" s="299"/>
      <c r="L912" s="284" t="s">
        <v>220</v>
      </c>
      <c r="M912" s="302"/>
      <c r="N912" s="285" t="s">
        <v>225</v>
      </c>
      <c r="O912" s="299"/>
      <c r="P912" s="284" t="s">
        <v>220</v>
      </c>
      <c r="Q912" s="302"/>
      <c r="R912" s="285" t="s">
        <v>225</v>
      </c>
      <c r="S912" s="891"/>
      <c r="T912" s="892"/>
      <c r="U912" s="893"/>
    </row>
    <row r="913" spans="2:21" ht="24" customHeight="1" x14ac:dyDescent="0.15">
      <c r="B913" s="881"/>
      <c r="C913" s="884"/>
      <c r="D913" s="884"/>
      <c r="E913" s="884"/>
      <c r="F913" s="296"/>
      <c r="G913" s="897"/>
      <c r="H913" s="898"/>
      <c r="I913" s="296"/>
      <c r="J913" s="297"/>
      <c r="K913" s="299"/>
      <c r="L913" s="284" t="s">
        <v>220</v>
      </c>
      <c r="M913" s="302"/>
      <c r="N913" s="285" t="s">
        <v>225</v>
      </c>
      <c r="O913" s="299"/>
      <c r="P913" s="284" t="s">
        <v>220</v>
      </c>
      <c r="Q913" s="302"/>
      <c r="R913" s="285" t="s">
        <v>225</v>
      </c>
      <c r="S913" s="891"/>
      <c r="T913" s="892"/>
      <c r="U913" s="893"/>
    </row>
    <row r="914" spans="2:21" ht="24" customHeight="1" x14ac:dyDescent="0.15">
      <c r="B914" s="881"/>
      <c r="C914" s="884"/>
      <c r="D914" s="884"/>
      <c r="E914" s="884"/>
      <c r="F914" s="296"/>
      <c r="G914" s="897"/>
      <c r="H914" s="898"/>
      <c r="I914" s="296"/>
      <c r="J914" s="297"/>
      <c r="K914" s="299"/>
      <c r="L914" s="284" t="s">
        <v>220</v>
      </c>
      <c r="M914" s="302"/>
      <c r="N914" s="285" t="s">
        <v>225</v>
      </c>
      <c r="O914" s="299"/>
      <c r="P914" s="284" t="s">
        <v>220</v>
      </c>
      <c r="Q914" s="302"/>
      <c r="R914" s="285" t="s">
        <v>225</v>
      </c>
      <c r="S914" s="891"/>
      <c r="T914" s="892"/>
      <c r="U914" s="893"/>
    </row>
    <row r="915" spans="2:21" ht="24" customHeight="1" thickBot="1" x14ac:dyDescent="0.2">
      <c r="B915" s="882"/>
      <c r="C915" s="885"/>
      <c r="D915" s="885"/>
      <c r="E915" s="885"/>
      <c r="F915" s="286" t="s">
        <v>232</v>
      </c>
      <c r="G915" s="5"/>
      <c r="H915" s="899" t="s">
        <v>239</v>
      </c>
      <c r="I915" s="900"/>
      <c r="J915" s="300"/>
      <c r="K915" s="901"/>
      <c r="L915" s="902"/>
      <c r="M915" s="902"/>
      <c r="N915" s="902"/>
      <c r="O915" s="902"/>
      <c r="P915" s="902"/>
      <c r="Q915" s="902"/>
      <c r="R915" s="903"/>
      <c r="S915" s="894"/>
      <c r="T915" s="895"/>
      <c r="U915" s="896"/>
    </row>
    <row r="916" spans="2:21" ht="24" customHeight="1" x14ac:dyDescent="0.15">
      <c r="B916" s="880">
        <v>3</v>
      </c>
      <c r="C916" s="883"/>
      <c r="D916" s="883"/>
      <c r="E916" s="883"/>
      <c r="F916" s="294"/>
      <c r="G916" s="886"/>
      <c r="H916" s="887"/>
      <c r="I916" s="294"/>
      <c r="J916" s="295"/>
      <c r="K916" s="298"/>
      <c r="L916" s="279" t="s">
        <v>220</v>
      </c>
      <c r="M916" s="301"/>
      <c r="N916" s="280" t="s">
        <v>225</v>
      </c>
      <c r="O916" s="298"/>
      <c r="P916" s="279" t="s">
        <v>220</v>
      </c>
      <c r="Q916" s="301"/>
      <c r="R916" s="280" t="s">
        <v>225</v>
      </c>
      <c r="S916" s="888" t="str">
        <f t="shared" ref="S916" si="158">IF(COUNT(J916:J920)=0,"",SUM(J916:J920))</f>
        <v/>
      </c>
      <c r="T916" s="889"/>
      <c r="U916" s="890"/>
    </row>
    <row r="917" spans="2:21" ht="24" customHeight="1" x14ac:dyDescent="0.15">
      <c r="B917" s="881"/>
      <c r="C917" s="884"/>
      <c r="D917" s="884"/>
      <c r="E917" s="884"/>
      <c r="F917" s="296"/>
      <c r="G917" s="897"/>
      <c r="H917" s="898"/>
      <c r="I917" s="296"/>
      <c r="J917" s="297"/>
      <c r="K917" s="299"/>
      <c r="L917" s="284" t="s">
        <v>220</v>
      </c>
      <c r="M917" s="302"/>
      <c r="N917" s="285" t="s">
        <v>225</v>
      </c>
      <c r="O917" s="299"/>
      <c r="P917" s="284" t="s">
        <v>220</v>
      </c>
      <c r="Q917" s="302"/>
      <c r="R917" s="285" t="s">
        <v>225</v>
      </c>
      <c r="S917" s="891"/>
      <c r="T917" s="892"/>
      <c r="U917" s="893"/>
    </row>
    <row r="918" spans="2:21" ht="24" customHeight="1" x14ac:dyDescent="0.15">
      <c r="B918" s="881"/>
      <c r="C918" s="884"/>
      <c r="D918" s="884"/>
      <c r="E918" s="884"/>
      <c r="F918" s="296"/>
      <c r="G918" s="897"/>
      <c r="H918" s="898"/>
      <c r="I918" s="296"/>
      <c r="J918" s="297"/>
      <c r="K918" s="299"/>
      <c r="L918" s="284" t="s">
        <v>220</v>
      </c>
      <c r="M918" s="302"/>
      <c r="N918" s="285" t="s">
        <v>225</v>
      </c>
      <c r="O918" s="299"/>
      <c r="P918" s="284" t="s">
        <v>220</v>
      </c>
      <c r="Q918" s="302"/>
      <c r="R918" s="285" t="s">
        <v>225</v>
      </c>
      <c r="S918" s="891"/>
      <c r="T918" s="892"/>
      <c r="U918" s="893"/>
    </row>
    <row r="919" spans="2:21" ht="24" customHeight="1" x14ac:dyDescent="0.15">
      <c r="B919" s="881"/>
      <c r="C919" s="884"/>
      <c r="D919" s="884"/>
      <c r="E919" s="884"/>
      <c r="F919" s="296"/>
      <c r="G919" s="897"/>
      <c r="H919" s="898"/>
      <c r="I919" s="296"/>
      <c r="J919" s="297"/>
      <c r="K919" s="299"/>
      <c r="L919" s="284" t="s">
        <v>220</v>
      </c>
      <c r="M919" s="302"/>
      <c r="N919" s="285" t="s">
        <v>225</v>
      </c>
      <c r="O919" s="299"/>
      <c r="P919" s="284" t="s">
        <v>220</v>
      </c>
      <c r="Q919" s="302"/>
      <c r="R919" s="285" t="s">
        <v>225</v>
      </c>
      <c r="S919" s="891"/>
      <c r="T919" s="892"/>
      <c r="U919" s="893"/>
    </row>
    <row r="920" spans="2:21" ht="24" customHeight="1" thickBot="1" x14ac:dyDescent="0.2">
      <c r="B920" s="882"/>
      <c r="C920" s="885"/>
      <c r="D920" s="885"/>
      <c r="E920" s="885"/>
      <c r="F920" s="286" t="s">
        <v>232</v>
      </c>
      <c r="G920" s="5"/>
      <c r="H920" s="899" t="s">
        <v>239</v>
      </c>
      <c r="I920" s="900"/>
      <c r="J920" s="300"/>
      <c r="K920" s="901"/>
      <c r="L920" s="902"/>
      <c r="M920" s="902"/>
      <c r="N920" s="902"/>
      <c r="O920" s="902"/>
      <c r="P920" s="902"/>
      <c r="Q920" s="902"/>
      <c r="R920" s="903"/>
      <c r="S920" s="894"/>
      <c r="T920" s="895"/>
      <c r="U920" s="896"/>
    </row>
    <row r="921" spans="2:21" ht="24" customHeight="1" x14ac:dyDescent="0.15">
      <c r="B921" s="880">
        <v>4</v>
      </c>
      <c r="C921" s="883"/>
      <c r="D921" s="883"/>
      <c r="E921" s="883"/>
      <c r="F921" s="294"/>
      <c r="G921" s="886"/>
      <c r="H921" s="887"/>
      <c r="I921" s="294"/>
      <c r="J921" s="295"/>
      <c r="K921" s="298"/>
      <c r="L921" s="279" t="s">
        <v>220</v>
      </c>
      <c r="M921" s="301"/>
      <c r="N921" s="280" t="s">
        <v>225</v>
      </c>
      <c r="O921" s="298"/>
      <c r="P921" s="279" t="s">
        <v>220</v>
      </c>
      <c r="Q921" s="301"/>
      <c r="R921" s="280" t="s">
        <v>225</v>
      </c>
      <c r="S921" s="888" t="str">
        <f t="shared" ref="S921" si="159">IF(COUNT(J921:J925)=0,"",SUM(J921:J925))</f>
        <v/>
      </c>
      <c r="T921" s="889"/>
      <c r="U921" s="890"/>
    </row>
    <row r="922" spans="2:21" ht="24" customHeight="1" x14ac:dyDescent="0.15">
      <c r="B922" s="881"/>
      <c r="C922" s="884"/>
      <c r="D922" s="884"/>
      <c r="E922" s="884"/>
      <c r="F922" s="296"/>
      <c r="G922" s="897"/>
      <c r="H922" s="898"/>
      <c r="I922" s="296"/>
      <c r="J922" s="297"/>
      <c r="K922" s="299"/>
      <c r="L922" s="284" t="s">
        <v>220</v>
      </c>
      <c r="M922" s="302"/>
      <c r="N922" s="285" t="s">
        <v>225</v>
      </c>
      <c r="O922" s="299"/>
      <c r="P922" s="284" t="s">
        <v>220</v>
      </c>
      <c r="Q922" s="302"/>
      <c r="R922" s="285" t="s">
        <v>225</v>
      </c>
      <c r="S922" s="891"/>
      <c r="T922" s="892"/>
      <c r="U922" s="893"/>
    </row>
    <row r="923" spans="2:21" ht="24" customHeight="1" x14ac:dyDescent="0.15">
      <c r="B923" s="881"/>
      <c r="C923" s="884"/>
      <c r="D923" s="884"/>
      <c r="E923" s="884"/>
      <c r="F923" s="296"/>
      <c r="G923" s="897"/>
      <c r="H923" s="898"/>
      <c r="I923" s="296"/>
      <c r="J923" s="297"/>
      <c r="K923" s="299"/>
      <c r="L923" s="284" t="s">
        <v>220</v>
      </c>
      <c r="M923" s="302"/>
      <c r="N923" s="285" t="s">
        <v>225</v>
      </c>
      <c r="O923" s="299"/>
      <c r="P923" s="284" t="s">
        <v>220</v>
      </c>
      <c r="Q923" s="302"/>
      <c r="R923" s="285" t="s">
        <v>225</v>
      </c>
      <c r="S923" s="891"/>
      <c r="T923" s="892"/>
      <c r="U923" s="893"/>
    </row>
    <row r="924" spans="2:21" ht="24" customHeight="1" x14ac:dyDescent="0.15">
      <c r="B924" s="881"/>
      <c r="C924" s="884"/>
      <c r="D924" s="884"/>
      <c r="E924" s="884"/>
      <c r="F924" s="296"/>
      <c r="G924" s="897"/>
      <c r="H924" s="898"/>
      <c r="I924" s="296"/>
      <c r="J924" s="297"/>
      <c r="K924" s="299"/>
      <c r="L924" s="284" t="s">
        <v>220</v>
      </c>
      <c r="M924" s="302"/>
      <c r="N924" s="285" t="s">
        <v>225</v>
      </c>
      <c r="O924" s="299"/>
      <c r="P924" s="284" t="s">
        <v>220</v>
      </c>
      <c r="Q924" s="302"/>
      <c r="R924" s="285" t="s">
        <v>225</v>
      </c>
      <c r="S924" s="891"/>
      <c r="T924" s="892"/>
      <c r="U924" s="893"/>
    </row>
    <row r="925" spans="2:21" ht="24" customHeight="1" thickBot="1" x14ac:dyDescent="0.2">
      <c r="B925" s="882"/>
      <c r="C925" s="885"/>
      <c r="D925" s="885"/>
      <c r="E925" s="885"/>
      <c r="F925" s="286" t="s">
        <v>232</v>
      </c>
      <c r="G925" s="5"/>
      <c r="H925" s="899" t="s">
        <v>239</v>
      </c>
      <c r="I925" s="900"/>
      <c r="J925" s="300"/>
      <c r="K925" s="901"/>
      <c r="L925" s="902"/>
      <c r="M925" s="902"/>
      <c r="N925" s="902"/>
      <c r="O925" s="902"/>
      <c r="P925" s="902"/>
      <c r="Q925" s="902"/>
      <c r="R925" s="903"/>
      <c r="S925" s="894"/>
      <c r="T925" s="895"/>
      <c r="U925" s="896"/>
    </row>
    <row r="926" spans="2:21" ht="19.5" customHeight="1" thickBot="1" x14ac:dyDescent="0.2">
      <c r="B926" s="287" t="s">
        <v>112</v>
      </c>
      <c r="C926" s="172"/>
      <c r="D926" s="288"/>
      <c r="E926" s="288"/>
      <c r="F926" s="289"/>
      <c r="G926" s="288"/>
      <c r="H926" s="288"/>
      <c r="O926" s="917" t="s">
        <v>496</v>
      </c>
      <c r="P926" s="918"/>
      <c r="Q926" s="918"/>
      <c r="R926" s="918"/>
      <c r="S926" s="919" t="str">
        <f>IF(COUNT(S906:U925)=0,"",SUMIFS(S906:S925,E906:E925,"&lt;&gt;"&amp;""))</f>
        <v/>
      </c>
      <c r="T926" s="920"/>
      <c r="U926" s="921"/>
    </row>
    <row r="927" spans="2:21" ht="19.5" customHeight="1" thickBot="1" x14ac:dyDescent="0.2">
      <c r="B927" s="486" t="s">
        <v>242</v>
      </c>
      <c r="C927" s="172"/>
      <c r="D927" s="171"/>
      <c r="E927" s="290"/>
      <c r="F927" s="485"/>
      <c r="G927" s="485"/>
      <c r="H927" s="485"/>
      <c r="O927" s="922" t="s">
        <v>497</v>
      </c>
      <c r="P927" s="923"/>
      <c r="Q927" s="923"/>
      <c r="R927" s="924"/>
      <c r="S927" s="919" t="str">
        <f>IF(COUNT(S906:U925)=0,"",SUMIF(E906:E925,"元請",S906:U925))</f>
        <v/>
      </c>
      <c r="T927" s="920"/>
      <c r="U927" s="921"/>
    </row>
    <row r="928" spans="2:21" ht="19.5" customHeight="1" x14ac:dyDescent="0.15">
      <c r="B928" s="287" t="s">
        <v>240</v>
      </c>
      <c r="C928" s="172"/>
      <c r="D928" s="171"/>
      <c r="E928" s="172"/>
      <c r="F928" s="172"/>
      <c r="G928" s="485"/>
      <c r="H928" s="485"/>
    </row>
    <row r="929" spans="1:31" ht="19.5" customHeight="1" x14ac:dyDescent="0.15">
      <c r="B929" s="485"/>
      <c r="C929" s="172"/>
      <c r="D929" s="171"/>
      <c r="E929" s="290"/>
      <c r="F929" s="485"/>
      <c r="G929" s="485"/>
      <c r="H929" s="485"/>
    </row>
    <row r="930" spans="1:31" s="172" customFormat="1" ht="20.25" customHeight="1" x14ac:dyDescent="0.15">
      <c r="A930" s="171"/>
      <c r="B930" s="171"/>
      <c r="C930" s="172" t="s">
        <v>104</v>
      </c>
      <c r="G930" s="262"/>
      <c r="H930" s="262"/>
      <c r="I930" s="171"/>
      <c r="J930" s="171"/>
      <c r="K930" s="171"/>
      <c r="L930" s="171"/>
      <c r="M930" s="171"/>
      <c r="N930" s="171"/>
      <c r="O930" s="171"/>
      <c r="P930" s="171"/>
      <c r="Q930" s="171"/>
      <c r="R930" s="171"/>
      <c r="S930" s="171"/>
      <c r="T930" s="196" t="s">
        <v>241</v>
      </c>
      <c r="U930" s="263" t="str">
        <f t="shared" ref="U930" si="160">IF(COUNT(S906:U925)=0,"",U901+1)</f>
        <v/>
      </c>
      <c r="W930" s="171"/>
      <c r="X930" s="171"/>
      <c r="Y930" s="171"/>
      <c r="Z930" s="291"/>
      <c r="AA930" s="291"/>
      <c r="AB930" s="291"/>
      <c r="AC930" s="291"/>
      <c r="AD930" s="291"/>
      <c r="AE930" s="171"/>
    </row>
    <row r="931" spans="1:31" s="172" customFormat="1" ht="27.75" x14ac:dyDescent="0.15">
      <c r="A931" s="171"/>
      <c r="B931" s="904" t="s">
        <v>105</v>
      </c>
      <c r="C931" s="904"/>
      <c r="D931" s="904"/>
      <c r="E931" s="904"/>
      <c r="F931" s="904"/>
      <c r="G931" s="904"/>
      <c r="H931" s="904"/>
      <c r="I931" s="904"/>
      <c r="J931" s="905" t="s">
        <v>243</v>
      </c>
      <c r="K931" s="905"/>
      <c r="L931" s="905"/>
      <c r="M931" s="905"/>
      <c r="N931" s="905"/>
      <c r="O931" s="905"/>
      <c r="P931" s="905"/>
      <c r="Q931" s="905"/>
      <c r="R931" s="905"/>
      <c r="S931" s="905"/>
      <c r="T931" s="905"/>
      <c r="U931" s="905"/>
      <c r="W931" s="171"/>
      <c r="X931" s="171"/>
      <c r="Y931" s="171"/>
      <c r="Z931" s="291"/>
      <c r="AA931" s="291"/>
      <c r="AB931" s="291"/>
      <c r="AC931" s="291"/>
      <c r="AD931" s="291"/>
      <c r="AE931" s="171"/>
    </row>
    <row r="932" spans="1:31" ht="21.75" thickBot="1" x14ac:dyDescent="0.2">
      <c r="D932" s="265" t="s">
        <v>228</v>
      </c>
      <c r="E932" s="906"/>
      <c r="F932" s="906"/>
      <c r="G932" s="266" t="s">
        <v>229</v>
      </c>
      <c r="H932" s="267"/>
      <c r="L932" s="268" t="s">
        <v>231</v>
      </c>
      <c r="M932" s="483" t="str">
        <f>$M$4</f>
        <v/>
      </c>
      <c r="N932" s="269" t="s">
        <v>220</v>
      </c>
      <c r="O932" s="483" t="str">
        <f>$O$4</f>
        <v/>
      </c>
      <c r="P932" s="269" t="s">
        <v>225</v>
      </c>
      <c r="Q932" s="269" t="s">
        <v>205</v>
      </c>
      <c r="R932" s="483" t="str">
        <f>$R$4</f>
        <v/>
      </c>
      <c r="S932" s="269" t="s">
        <v>220</v>
      </c>
      <c r="T932" s="483" t="str">
        <f>$T$4</f>
        <v/>
      </c>
      <c r="U932" s="269" t="s">
        <v>230</v>
      </c>
    </row>
    <row r="933" spans="1:31" ht="18" customHeight="1" x14ac:dyDescent="0.15">
      <c r="B933" s="880" t="s">
        <v>227</v>
      </c>
      <c r="C933" s="907" t="s">
        <v>224</v>
      </c>
      <c r="D933" s="478" t="s">
        <v>237</v>
      </c>
      <c r="E933" s="478" t="s">
        <v>222</v>
      </c>
      <c r="F933" s="909" t="s">
        <v>106</v>
      </c>
      <c r="G933" s="840" t="s">
        <v>107</v>
      </c>
      <c r="H933" s="841"/>
      <c r="I933" s="480" t="s">
        <v>108</v>
      </c>
      <c r="J933" s="480" t="s">
        <v>235</v>
      </c>
      <c r="K933" s="840" t="s">
        <v>109</v>
      </c>
      <c r="L933" s="913"/>
      <c r="M933" s="913"/>
      <c r="N933" s="841"/>
      <c r="O933" s="840" t="s">
        <v>226</v>
      </c>
      <c r="P933" s="913"/>
      <c r="Q933" s="913"/>
      <c r="R933" s="841"/>
      <c r="S933" s="840" t="s">
        <v>233</v>
      </c>
      <c r="T933" s="913"/>
      <c r="U933" s="914"/>
    </row>
    <row r="934" spans="1:31" ht="18" customHeight="1" thickBot="1" x14ac:dyDescent="0.2">
      <c r="B934" s="882"/>
      <c r="C934" s="908"/>
      <c r="D934" s="479" t="s">
        <v>221</v>
      </c>
      <c r="E934" s="479" t="s">
        <v>223</v>
      </c>
      <c r="F934" s="910"/>
      <c r="G934" s="911"/>
      <c r="H934" s="912"/>
      <c r="I934" s="481" t="s">
        <v>110</v>
      </c>
      <c r="J934" s="481" t="s">
        <v>236</v>
      </c>
      <c r="K934" s="911"/>
      <c r="L934" s="915"/>
      <c r="M934" s="915"/>
      <c r="N934" s="912"/>
      <c r="O934" s="911"/>
      <c r="P934" s="915"/>
      <c r="Q934" s="915"/>
      <c r="R934" s="912"/>
      <c r="S934" s="911" t="s">
        <v>234</v>
      </c>
      <c r="T934" s="915"/>
      <c r="U934" s="916"/>
    </row>
    <row r="935" spans="1:31" ht="24" customHeight="1" x14ac:dyDescent="0.15">
      <c r="B935" s="880">
        <v>1</v>
      </c>
      <c r="C935" s="883"/>
      <c r="D935" s="883"/>
      <c r="E935" s="883"/>
      <c r="F935" s="294"/>
      <c r="G935" s="886"/>
      <c r="H935" s="887"/>
      <c r="I935" s="294"/>
      <c r="J935" s="295"/>
      <c r="K935" s="298"/>
      <c r="L935" s="279" t="s">
        <v>220</v>
      </c>
      <c r="M935" s="301"/>
      <c r="N935" s="280" t="s">
        <v>225</v>
      </c>
      <c r="O935" s="298"/>
      <c r="P935" s="279" t="s">
        <v>220</v>
      </c>
      <c r="Q935" s="301"/>
      <c r="R935" s="280" t="s">
        <v>225</v>
      </c>
      <c r="S935" s="888" t="str">
        <f t="shared" ref="S935" si="161">IF(COUNT(J935:J939)=0,"",SUM(J935:J939))</f>
        <v/>
      </c>
      <c r="T935" s="889"/>
      <c r="U935" s="890"/>
    </row>
    <row r="936" spans="1:31" ht="24" customHeight="1" x14ac:dyDescent="0.15">
      <c r="B936" s="881"/>
      <c r="C936" s="884"/>
      <c r="D936" s="884"/>
      <c r="E936" s="884"/>
      <c r="F936" s="296"/>
      <c r="G936" s="897"/>
      <c r="H936" s="898"/>
      <c r="I936" s="296"/>
      <c r="J936" s="297"/>
      <c r="K936" s="299"/>
      <c r="L936" s="284" t="s">
        <v>220</v>
      </c>
      <c r="M936" s="302"/>
      <c r="N936" s="285" t="s">
        <v>225</v>
      </c>
      <c r="O936" s="299"/>
      <c r="P936" s="284" t="s">
        <v>220</v>
      </c>
      <c r="Q936" s="302"/>
      <c r="R936" s="285" t="s">
        <v>225</v>
      </c>
      <c r="S936" s="891"/>
      <c r="T936" s="892"/>
      <c r="U936" s="893"/>
    </row>
    <row r="937" spans="1:31" ht="23.25" customHeight="1" x14ac:dyDescent="0.15">
      <c r="B937" s="881"/>
      <c r="C937" s="884"/>
      <c r="D937" s="884"/>
      <c r="E937" s="884"/>
      <c r="F937" s="296"/>
      <c r="G937" s="897"/>
      <c r="H937" s="898"/>
      <c r="I937" s="296"/>
      <c r="J937" s="297"/>
      <c r="K937" s="299"/>
      <c r="L937" s="284" t="s">
        <v>220</v>
      </c>
      <c r="M937" s="302"/>
      <c r="N937" s="285" t="s">
        <v>225</v>
      </c>
      <c r="O937" s="299"/>
      <c r="P937" s="284" t="s">
        <v>220</v>
      </c>
      <c r="Q937" s="302"/>
      <c r="R937" s="285" t="s">
        <v>225</v>
      </c>
      <c r="S937" s="891"/>
      <c r="T937" s="892"/>
      <c r="U937" s="893"/>
    </row>
    <row r="938" spans="1:31" ht="24" customHeight="1" x14ac:dyDescent="0.15">
      <c r="B938" s="881"/>
      <c r="C938" s="884"/>
      <c r="D938" s="884"/>
      <c r="E938" s="884"/>
      <c r="F938" s="296"/>
      <c r="G938" s="897"/>
      <c r="H938" s="898"/>
      <c r="I938" s="296"/>
      <c r="J938" s="297"/>
      <c r="K938" s="299"/>
      <c r="L938" s="284" t="s">
        <v>220</v>
      </c>
      <c r="M938" s="302"/>
      <c r="N938" s="285" t="s">
        <v>225</v>
      </c>
      <c r="O938" s="299"/>
      <c r="P938" s="284" t="s">
        <v>220</v>
      </c>
      <c r="Q938" s="302"/>
      <c r="R938" s="285" t="s">
        <v>225</v>
      </c>
      <c r="S938" s="891"/>
      <c r="T938" s="892"/>
      <c r="U938" s="893"/>
    </row>
    <row r="939" spans="1:31" ht="24" customHeight="1" thickBot="1" x14ac:dyDescent="0.2">
      <c r="B939" s="882"/>
      <c r="C939" s="885"/>
      <c r="D939" s="885"/>
      <c r="E939" s="885"/>
      <c r="F939" s="286" t="s">
        <v>232</v>
      </c>
      <c r="G939" s="5"/>
      <c r="H939" s="899" t="s">
        <v>239</v>
      </c>
      <c r="I939" s="900"/>
      <c r="J939" s="300"/>
      <c r="K939" s="901"/>
      <c r="L939" s="902"/>
      <c r="M939" s="902"/>
      <c r="N939" s="902"/>
      <c r="O939" s="902"/>
      <c r="P939" s="902"/>
      <c r="Q939" s="902"/>
      <c r="R939" s="903"/>
      <c r="S939" s="894"/>
      <c r="T939" s="895"/>
      <c r="U939" s="896"/>
    </row>
    <row r="940" spans="1:31" ht="24" customHeight="1" x14ac:dyDescent="0.15">
      <c r="B940" s="880">
        <v>2</v>
      </c>
      <c r="C940" s="883"/>
      <c r="D940" s="883"/>
      <c r="E940" s="883"/>
      <c r="F940" s="294"/>
      <c r="G940" s="886"/>
      <c r="H940" s="887"/>
      <c r="I940" s="294"/>
      <c r="J940" s="295"/>
      <c r="K940" s="298"/>
      <c r="L940" s="279" t="s">
        <v>220</v>
      </c>
      <c r="M940" s="301"/>
      <c r="N940" s="280" t="s">
        <v>225</v>
      </c>
      <c r="O940" s="298"/>
      <c r="P940" s="279" t="s">
        <v>220</v>
      </c>
      <c r="Q940" s="301"/>
      <c r="R940" s="280" t="s">
        <v>225</v>
      </c>
      <c r="S940" s="888" t="str">
        <f t="shared" ref="S940" si="162">IF(COUNT(J940:J944)=0,"",SUM(J940:J944))</f>
        <v/>
      </c>
      <c r="T940" s="889"/>
      <c r="U940" s="890"/>
    </row>
    <row r="941" spans="1:31" ht="24" customHeight="1" x14ac:dyDescent="0.15">
      <c r="B941" s="881"/>
      <c r="C941" s="884"/>
      <c r="D941" s="884"/>
      <c r="E941" s="884"/>
      <c r="F941" s="296"/>
      <c r="G941" s="897"/>
      <c r="H941" s="898"/>
      <c r="I941" s="296"/>
      <c r="J941" s="297"/>
      <c r="K941" s="299"/>
      <c r="L941" s="284" t="s">
        <v>220</v>
      </c>
      <c r="M941" s="302"/>
      <c r="N941" s="285" t="s">
        <v>225</v>
      </c>
      <c r="O941" s="299"/>
      <c r="P941" s="284" t="s">
        <v>220</v>
      </c>
      <c r="Q941" s="302"/>
      <c r="R941" s="285" t="s">
        <v>225</v>
      </c>
      <c r="S941" s="891"/>
      <c r="T941" s="892"/>
      <c r="U941" s="893"/>
    </row>
    <row r="942" spans="1:31" ht="24" customHeight="1" x14ac:dyDescent="0.15">
      <c r="B942" s="881"/>
      <c r="C942" s="884"/>
      <c r="D942" s="884"/>
      <c r="E942" s="884"/>
      <c r="F942" s="296"/>
      <c r="G942" s="897"/>
      <c r="H942" s="898"/>
      <c r="I942" s="296"/>
      <c r="J942" s="297"/>
      <c r="K942" s="299"/>
      <c r="L942" s="284" t="s">
        <v>220</v>
      </c>
      <c r="M942" s="302"/>
      <c r="N942" s="285" t="s">
        <v>225</v>
      </c>
      <c r="O942" s="299"/>
      <c r="P942" s="284" t="s">
        <v>220</v>
      </c>
      <c r="Q942" s="302"/>
      <c r="R942" s="285" t="s">
        <v>225</v>
      </c>
      <c r="S942" s="891"/>
      <c r="T942" s="892"/>
      <c r="U942" s="893"/>
    </row>
    <row r="943" spans="1:31" ht="24" customHeight="1" x14ac:dyDescent="0.15">
      <c r="B943" s="881"/>
      <c r="C943" s="884"/>
      <c r="D943" s="884"/>
      <c r="E943" s="884"/>
      <c r="F943" s="296"/>
      <c r="G943" s="897"/>
      <c r="H943" s="898"/>
      <c r="I943" s="296"/>
      <c r="J943" s="297"/>
      <c r="K943" s="299"/>
      <c r="L943" s="284" t="s">
        <v>220</v>
      </c>
      <c r="M943" s="302"/>
      <c r="N943" s="285" t="s">
        <v>225</v>
      </c>
      <c r="O943" s="299"/>
      <c r="P943" s="284" t="s">
        <v>220</v>
      </c>
      <c r="Q943" s="302"/>
      <c r="R943" s="285" t="s">
        <v>225</v>
      </c>
      <c r="S943" s="891"/>
      <c r="T943" s="892"/>
      <c r="U943" s="893"/>
    </row>
    <row r="944" spans="1:31" ht="24" customHeight="1" thickBot="1" x14ac:dyDescent="0.2">
      <c r="B944" s="882"/>
      <c r="C944" s="885"/>
      <c r="D944" s="885"/>
      <c r="E944" s="885"/>
      <c r="F944" s="286" t="s">
        <v>232</v>
      </c>
      <c r="G944" s="5"/>
      <c r="H944" s="899" t="s">
        <v>239</v>
      </c>
      <c r="I944" s="900"/>
      <c r="J944" s="300"/>
      <c r="K944" s="901"/>
      <c r="L944" s="902"/>
      <c r="M944" s="902"/>
      <c r="N944" s="902"/>
      <c r="O944" s="902"/>
      <c r="P944" s="902"/>
      <c r="Q944" s="902"/>
      <c r="R944" s="903"/>
      <c r="S944" s="894"/>
      <c r="T944" s="895"/>
      <c r="U944" s="896"/>
    </row>
    <row r="945" spans="1:31" ht="24" customHeight="1" x14ac:dyDescent="0.15">
      <c r="B945" s="880">
        <v>3</v>
      </c>
      <c r="C945" s="883"/>
      <c r="D945" s="883"/>
      <c r="E945" s="883"/>
      <c r="F945" s="294"/>
      <c r="G945" s="886"/>
      <c r="H945" s="887"/>
      <c r="I945" s="294"/>
      <c r="J945" s="295"/>
      <c r="K945" s="298"/>
      <c r="L945" s="279" t="s">
        <v>220</v>
      </c>
      <c r="M945" s="301"/>
      <c r="N945" s="280" t="s">
        <v>225</v>
      </c>
      <c r="O945" s="298"/>
      <c r="P945" s="279" t="s">
        <v>220</v>
      </c>
      <c r="Q945" s="301"/>
      <c r="R945" s="280" t="s">
        <v>225</v>
      </c>
      <c r="S945" s="888" t="str">
        <f t="shared" ref="S945" si="163">IF(COUNT(J945:J949)=0,"",SUM(J945:J949))</f>
        <v/>
      </c>
      <c r="T945" s="889"/>
      <c r="U945" s="890"/>
    </row>
    <row r="946" spans="1:31" ht="24" customHeight="1" x14ac:dyDescent="0.15">
      <c r="B946" s="881"/>
      <c r="C946" s="884"/>
      <c r="D946" s="884"/>
      <c r="E946" s="884"/>
      <c r="F946" s="296"/>
      <c r="G946" s="897"/>
      <c r="H946" s="898"/>
      <c r="I946" s="296"/>
      <c r="J946" s="297"/>
      <c r="K946" s="299"/>
      <c r="L946" s="284" t="s">
        <v>220</v>
      </c>
      <c r="M946" s="302"/>
      <c r="N946" s="285" t="s">
        <v>225</v>
      </c>
      <c r="O946" s="299"/>
      <c r="P946" s="284" t="s">
        <v>220</v>
      </c>
      <c r="Q946" s="302"/>
      <c r="R946" s="285" t="s">
        <v>225</v>
      </c>
      <c r="S946" s="891"/>
      <c r="T946" s="892"/>
      <c r="U946" s="893"/>
    </row>
    <row r="947" spans="1:31" ht="24" customHeight="1" x14ac:dyDescent="0.15">
      <c r="B947" s="881"/>
      <c r="C947" s="884"/>
      <c r="D947" s="884"/>
      <c r="E947" s="884"/>
      <c r="F947" s="296"/>
      <c r="G947" s="897"/>
      <c r="H947" s="898"/>
      <c r="I947" s="296"/>
      <c r="J947" s="297"/>
      <c r="K947" s="299"/>
      <c r="L947" s="284" t="s">
        <v>220</v>
      </c>
      <c r="M947" s="302"/>
      <c r="N947" s="285" t="s">
        <v>225</v>
      </c>
      <c r="O947" s="299"/>
      <c r="P947" s="284" t="s">
        <v>220</v>
      </c>
      <c r="Q947" s="302"/>
      <c r="R947" s="285" t="s">
        <v>225</v>
      </c>
      <c r="S947" s="891"/>
      <c r="T947" s="892"/>
      <c r="U947" s="893"/>
    </row>
    <row r="948" spans="1:31" ht="24" customHeight="1" x14ac:dyDescent="0.15">
      <c r="B948" s="881"/>
      <c r="C948" s="884"/>
      <c r="D948" s="884"/>
      <c r="E948" s="884"/>
      <c r="F948" s="296"/>
      <c r="G948" s="897"/>
      <c r="H948" s="898"/>
      <c r="I948" s="296"/>
      <c r="J948" s="297"/>
      <c r="K948" s="299"/>
      <c r="L948" s="284" t="s">
        <v>220</v>
      </c>
      <c r="M948" s="302"/>
      <c r="N948" s="285" t="s">
        <v>225</v>
      </c>
      <c r="O948" s="299"/>
      <c r="P948" s="284" t="s">
        <v>220</v>
      </c>
      <c r="Q948" s="302"/>
      <c r="R948" s="285" t="s">
        <v>225</v>
      </c>
      <c r="S948" s="891"/>
      <c r="T948" s="892"/>
      <c r="U948" s="893"/>
    </row>
    <row r="949" spans="1:31" ht="24" customHeight="1" thickBot="1" x14ac:dyDescent="0.2">
      <c r="B949" s="882"/>
      <c r="C949" s="885"/>
      <c r="D949" s="885"/>
      <c r="E949" s="885"/>
      <c r="F949" s="286" t="s">
        <v>232</v>
      </c>
      <c r="G949" s="5"/>
      <c r="H949" s="899" t="s">
        <v>239</v>
      </c>
      <c r="I949" s="900"/>
      <c r="J949" s="300"/>
      <c r="K949" s="901"/>
      <c r="L949" s="902"/>
      <c r="M949" s="902"/>
      <c r="N949" s="902"/>
      <c r="O949" s="902"/>
      <c r="P949" s="902"/>
      <c r="Q949" s="902"/>
      <c r="R949" s="903"/>
      <c r="S949" s="894"/>
      <c r="T949" s="895"/>
      <c r="U949" s="896"/>
    </row>
    <row r="950" spans="1:31" ht="24" customHeight="1" x14ac:dyDescent="0.15">
      <c r="B950" s="880">
        <v>4</v>
      </c>
      <c r="C950" s="883"/>
      <c r="D950" s="883"/>
      <c r="E950" s="883"/>
      <c r="F950" s="294"/>
      <c r="G950" s="886"/>
      <c r="H950" s="887"/>
      <c r="I950" s="294"/>
      <c r="J950" s="295"/>
      <c r="K950" s="298"/>
      <c r="L950" s="279" t="s">
        <v>220</v>
      </c>
      <c r="M950" s="301"/>
      <c r="N950" s="280" t="s">
        <v>225</v>
      </c>
      <c r="O950" s="298"/>
      <c r="P950" s="279" t="s">
        <v>220</v>
      </c>
      <c r="Q950" s="301"/>
      <c r="R950" s="280" t="s">
        <v>225</v>
      </c>
      <c r="S950" s="888" t="str">
        <f t="shared" ref="S950" si="164">IF(COUNT(J950:J954)=0,"",SUM(J950:J954))</f>
        <v/>
      </c>
      <c r="T950" s="889"/>
      <c r="U950" s="890"/>
    </row>
    <row r="951" spans="1:31" ht="24" customHeight="1" x14ac:dyDescent="0.15">
      <c r="B951" s="881"/>
      <c r="C951" s="884"/>
      <c r="D951" s="884"/>
      <c r="E951" s="884"/>
      <c r="F951" s="296"/>
      <c r="G951" s="897"/>
      <c r="H951" s="898"/>
      <c r="I951" s="296"/>
      <c r="J951" s="297"/>
      <c r="K951" s="299"/>
      <c r="L951" s="284" t="s">
        <v>220</v>
      </c>
      <c r="M951" s="302"/>
      <c r="N951" s="285" t="s">
        <v>225</v>
      </c>
      <c r="O951" s="299"/>
      <c r="P951" s="284" t="s">
        <v>220</v>
      </c>
      <c r="Q951" s="302"/>
      <c r="R951" s="285" t="s">
        <v>225</v>
      </c>
      <c r="S951" s="891"/>
      <c r="T951" s="892"/>
      <c r="U951" s="893"/>
    </row>
    <row r="952" spans="1:31" ht="24" customHeight="1" x14ac:dyDescent="0.15">
      <c r="B952" s="881"/>
      <c r="C952" s="884"/>
      <c r="D952" s="884"/>
      <c r="E952" s="884"/>
      <c r="F952" s="296"/>
      <c r="G952" s="897"/>
      <c r="H952" s="898"/>
      <c r="I952" s="296"/>
      <c r="J952" s="297"/>
      <c r="K952" s="299"/>
      <c r="L952" s="284" t="s">
        <v>220</v>
      </c>
      <c r="M952" s="302"/>
      <c r="N952" s="285" t="s">
        <v>225</v>
      </c>
      <c r="O952" s="299"/>
      <c r="P952" s="284" t="s">
        <v>220</v>
      </c>
      <c r="Q952" s="302"/>
      <c r="R952" s="285" t="s">
        <v>225</v>
      </c>
      <c r="S952" s="891"/>
      <c r="T952" s="892"/>
      <c r="U952" s="893"/>
    </row>
    <row r="953" spans="1:31" ht="24" customHeight="1" x14ac:dyDescent="0.15">
      <c r="B953" s="881"/>
      <c r="C953" s="884"/>
      <c r="D953" s="884"/>
      <c r="E953" s="884"/>
      <c r="F953" s="296"/>
      <c r="G953" s="897"/>
      <c r="H953" s="898"/>
      <c r="I953" s="296"/>
      <c r="J953" s="297"/>
      <c r="K953" s="299"/>
      <c r="L953" s="284" t="s">
        <v>220</v>
      </c>
      <c r="M953" s="302"/>
      <c r="N953" s="285" t="s">
        <v>225</v>
      </c>
      <c r="O953" s="299"/>
      <c r="P953" s="284" t="s">
        <v>220</v>
      </c>
      <c r="Q953" s="302"/>
      <c r="R953" s="285" t="s">
        <v>225</v>
      </c>
      <c r="S953" s="891"/>
      <c r="T953" s="892"/>
      <c r="U953" s="893"/>
    </row>
    <row r="954" spans="1:31" ht="24" customHeight="1" thickBot="1" x14ac:dyDescent="0.2">
      <c r="B954" s="882"/>
      <c r="C954" s="885"/>
      <c r="D954" s="885"/>
      <c r="E954" s="885"/>
      <c r="F954" s="286" t="s">
        <v>232</v>
      </c>
      <c r="G954" s="5"/>
      <c r="H954" s="899" t="s">
        <v>239</v>
      </c>
      <c r="I954" s="900"/>
      <c r="J954" s="300"/>
      <c r="K954" s="901"/>
      <c r="L954" s="902"/>
      <c r="M954" s="902"/>
      <c r="N954" s="902"/>
      <c r="O954" s="902"/>
      <c r="P954" s="902"/>
      <c r="Q954" s="902"/>
      <c r="R954" s="903"/>
      <c r="S954" s="894"/>
      <c r="T954" s="895"/>
      <c r="U954" s="896"/>
    </row>
    <row r="955" spans="1:31" ht="19.5" customHeight="1" thickBot="1" x14ac:dyDescent="0.2">
      <c r="B955" s="287" t="s">
        <v>112</v>
      </c>
      <c r="C955" s="172"/>
      <c r="D955" s="288"/>
      <c r="E955" s="288"/>
      <c r="F955" s="289"/>
      <c r="G955" s="288"/>
      <c r="H955" s="288"/>
      <c r="O955" s="917" t="s">
        <v>496</v>
      </c>
      <c r="P955" s="918"/>
      <c r="Q955" s="918"/>
      <c r="R955" s="918"/>
      <c r="S955" s="919" t="str">
        <f>IF(COUNT(S935:U954)=0,"",SUMIFS(S935:S954,E935:E954,"&lt;&gt;"&amp;""))</f>
        <v/>
      </c>
      <c r="T955" s="920"/>
      <c r="U955" s="921"/>
    </row>
    <row r="956" spans="1:31" ht="19.5" customHeight="1" thickBot="1" x14ac:dyDescent="0.2">
      <c r="B956" s="486" t="s">
        <v>242</v>
      </c>
      <c r="C956" s="172"/>
      <c r="D956" s="171"/>
      <c r="E956" s="290"/>
      <c r="F956" s="485"/>
      <c r="G956" s="485"/>
      <c r="H956" s="485"/>
      <c r="O956" s="922" t="s">
        <v>497</v>
      </c>
      <c r="P956" s="923"/>
      <c r="Q956" s="923"/>
      <c r="R956" s="924"/>
      <c r="S956" s="919" t="str">
        <f>IF(COUNT(S935:U954)=0,"",SUMIF(E935:E954,"元請",S935:U954))</f>
        <v/>
      </c>
      <c r="T956" s="920"/>
      <c r="U956" s="921"/>
    </row>
    <row r="957" spans="1:31" ht="19.5" customHeight="1" x14ac:dyDescent="0.15">
      <c r="B957" s="287" t="s">
        <v>240</v>
      </c>
      <c r="C957" s="172"/>
      <c r="D957" s="171"/>
      <c r="E957" s="172"/>
      <c r="F957" s="172"/>
      <c r="G957" s="485"/>
      <c r="H957" s="485"/>
    </row>
    <row r="958" spans="1:31" ht="19.5" customHeight="1" x14ac:dyDescent="0.15">
      <c r="B958" s="485"/>
      <c r="C958" s="172"/>
      <c r="D958" s="171"/>
      <c r="E958" s="290"/>
      <c r="F958" s="485"/>
      <c r="G958" s="485"/>
      <c r="H958" s="485"/>
    </row>
    <row r="959" spans="1:31" s="172" customFormat="1" ht="20.25" customHeight="1" x14ac:dyDescent="0.15">
      <c r="A959" s="171"/>
      <c r="B959" s="171"/>
      <c r="C959" s="172" t="s">
        <v>104</v>
      </c>
      <c r="G959" s="262"/>
      <c r="H959" s="262"/>
      <c r="I959" s="171"/>
      <c r="J959" s="171"/>
      <c r="K959" s="171"/>
      <c r="L959" s="171"/>
      <c r="M959" s="171"/>
      <c r="N959" s="171"/>
      <c r="O959" s="171"/>
      <c r="P959" s="171"/>
      <c r="Q959" s="171"/>
      <c r="R959" s="171"/>
      <c r="S959" s="171"/>
      <c r="T959" s="196" t="s">
        <v>241</v>
      </c>
      <c r="U959" s="263" t="str">
        <f t="shared" ref="U959" si="165">IF(COUNT(S935:U954)=0,"",U930+1)</f>
        <v/>
      </c>
      <c r="W959" s="171"/>
      <c r="X959" s="171"/>
      <c r="Y959" s="171"/>
      <c r="Z959" s="291"/>
      <c r="AA959" s="291"/>
      <c r="AB959" s="291"/>
      <c r="AC959" s="291"/>
      <c r="AD959" s="291"/>
      <c r="AE959" s="171"/>
    </row>
    <row r="960" spans="1:31" s="172" customFormat="1" ht="27.75" x14ac:dyDescent="0.15">
      <c r="A960" s="171"/>
      <c r="B960" s="904" t="s">
        <v>105</v>
      </c>
      <c r="C960" s="904"/>
      <c r="D960" s="904"/>
      <c r="E960" s="904"/>
      <c r="F960" s="904"/>
      <c r="G960" s="904"/>
      <c r="H960" s="904"/>
      <c r="I960" s="904"/>
      <c r="J960" s="905" t="s">
        <v>243</v>
      </c>
      <c r="K960" s="905"/>
      <c r="L960" s="905"/>
      <c r="M960" s="905"/>
      <c r="N960" s="905"/>
      <c r="O960" s="905"/>
      <c r="P960" s="905"/>
      <c r="Q960" s="905"/>
      <c r="R960" s="905"/>
      <c r="S960" s="905"/>
      <c r="T960" s="905"/>
      <c r="U960" s="905"/>
      <c r="W960" s="171"/>
      <c r="X960" s="171"/>
      <c r="Y960" s="171"/>
      <c r="Z960" s="291"/>
      <c r="AA960" s="291"/>
      <c r="AB960" s="291"/>
      <c r="AC960" s="291"/>
      <c r="AD960" s="291"/>
      <c r="AE960" s="171"/>
    </row>
    <row r="961" spans="2:21" ht="21.75" thickBot="1" x14ac:dyDescent="0.2">
      <c r="D961" s="265" t="s">
        <v>228</v>
      </c>
      <c r="E961" s="906"/>
      <c r="F961" s="906"/>
      <c r="G961" s="266" t="s">
        <v>229</v>
      </c>
      <c r="H961" s="267"/>
      <c r="L961" s="268" t="s">
        <v>231</v>
      </c>
      <c r="M961" s="483" t="str">
        <f>$M$4</f>
        <v/>
      </c>
      <c r="N961" s="269" t="s">
        <v>220</v>
      </c>
      <c r="O961" s="483" t="str">
        <f>$O$4</f>
        <v/>
      </c>
      <c r="P961" s="269" t="s">
        <v>225</v>
      </c>
      <c r="Q961" s="269" t="s">
        <v>205</v>
      </c>
      <c r="R961" s="483" t="str">
        <f>$R$4</f>
        <v/>
      </c>
      <c r="S961" s="269" t="s">
        <v>220</v>
      </c>
      <c r="T961" s="483" t="str">
        <f>$T$4</f>
        <v/>
      </c>
      <c r="U961" s="269" t="s">
        <v>230</v>
      </c>
    </row>
    <row r="962" spans="2:21" ht="18" customHeight="1" x14ac:dyDescent="0.15">
      <c r="B962" s="880" t="s">
        <v>227</v>
      </c>
      <c r="C962" s="907" t="s">
        <v>224</v>
      </c>
      <c r="D962" s="478" t="s">
        <v>237</v>
      </c>
      <c r="E962" s="478" t="s">
        <v>222</v>
      </c>
      <c r="F962" s="909" t="s">
        <v>106</v>
      </c>
      <c r="G962" s="840" t="s">
        <v>107</v>
      </c>
      <c r="H962" s="841"/>
      <c r="I962" s="480" t="s">
        <v>108</v>
      </c>
      <c r="J962" s="480" t="s">
        <v>235</v>
      </c>
      <c r="K962" s="840" t="s">
        <v>109</v>
      </c>
      <c r="L962" s="913"/>
      <c r="M962" s="913"/>
      <c r="N962" s="841"/>
      <c r="O962" s="840" t="s">
        <v>226</v>
      </c>
      <c r="P962" s="913"/>
      <c r="Q962" s="913"/>
      <c r="R962" s="841"/>
      <c r="S962" s="840" t="s">
        <v>233</v>
      </c>
      <c r="T962" s="913"/>
      <c r="U962" s="914"/>
    </row>
    <row r="963" spans="2:21" ht="18" customHeight="1" thickBot="1" x14ac:dyDescent="0.2">
      <c r="B963" s="882"/>
      <c r="C963" s="908"/>
      <c r="D963" s="479" t="s">
        <v>221</v>
      </c>
      <c r="E963" s="479" t="s">
        <v>223</v>
      </c>
      <c r="F963" s="910"/>
      <c r="G963" s="911"/>
      <c r="H963" s="912"/>
      <c r="I963" s="481" t="s">
        <v>110</v>
      </c>
      <c r="J963" s="481" t="s">
        <v>236</v>
      </c>
      <c r="K963" s="911"/>
      <c r="L963" s="915"/>
      <c r="M963" s="915"/>
      <c r="N963" s="912"/>
      <c r="O963" s="911"/>
      <c r="P963" s="915"/>
      <c r="Q963" s="915"/>
      <c r="R963" s="912"/>
      <c r="S963" s="911" t="s">
        <v>234</v>
      </c>
      <c r="T963" s="915"/>
      <c r="U963" s="916"/>
    </row>
    <row r="964" spans="2:21" ht="24" customHeight="1" x14ac:dyDescent="0.15">
      <c r="B964" s="880">
        <v>1</v>
      </c>
      <c r="C964" s="883"/>
      <c r="D964" s="883"/>
      <c r="E964" s="883"/>
      <c r="F964" s="294"/>
      <c r="G964" s="886"/>
      <c r="H964" s="887"/>
      <c r="I964" s="294"/>
      <c r="J964" s="295"/>
      <c r="K964" s="298"/>
      <c r="L964" s="279" t="s">
        <v>220</v>
      </c>
      <c r="M964" s="301"/>
      <c r="N964" s="280" t="s">
        <v>225</v>
      </c>
      <c r="O964" s="298"/>
      <c r="P964" s="279" t="s">
        <v>220</v>
      </c>
      <c r="Q964" s="301"/>
      <c r="R964" s="280" t="s">
        <v>225</v>
      </c>
      <c r="S964" s="888" t="str">
        <f t="shared" ref="S964" si="166">IF(COUNT(J964:J968)=0,"",SUM(J964:J968))</f>
        <v/>
      </c>
      <c r="T964" s="889"/>
      <c r="U964" s="890"/>
    </row>
    <row r="965" spans="2:21" ht="24" customHeight="1" x14ac:dyDescent="0.15">
      <c r="B965" s="881"/>
      <c r="C965" s="884"/>
      <c r="D965" s="884"/>
      <c r="E965" s="884"/>
      <c r="F965" s="296"/>
      <c r="G965" s="897"/>
      <c r="H965" s="898"/>
      <c r="I965" s="296"/>
      <c r="J965" s="297"/>
      <c r="K965" s="299"/>
      <c r="L965" s="284" t="s">
        <v>220</v>
      </c>
      <c r="M965" s="302"/>
      <c r="N965" s="285" t="s">
        <v>225</v>
      </c>
      <c r="O965" s="299"/>
      <c r="P965" s="284" t="s">
        <v>220</v>
      </c>
      <c r="Q965" s="302"/>
      <c r="R965" s="285" t="s">
        <v>225</v>
      </c>
      <c r="S965" s="891"/>
      <c r="T965" s="892"/>
      <c r="U965" s="893"/>
    </row>
    <row r="966" spans="2:21" ht="23.25" customHeight="1" x14ac:dyDescent="0.15">
      <c r="B966" s="881"/>
      <c r="C966" s="884"/>
      <c r="D966" s="884"/>
      <c r="E966" s="884"/>
      <c r="F966" s="296"/>
      <c r="G966" s="897"/>
      <c r="H966" s="898"/>
      <c r="I966" s="296"/>
      <c r="J966" s="297"/>
      <c r="K966" s="299"/>
      <c r="L966" s="284" t="s">
        <v>220</v>
      </c>
      <c r="M966" s="302"/>
      <c r="N966" s="285" t="s">
        <v>225</v>
      </c>
      <c r="O966" s="299"/>
      <c r="P966" s="284" t="s">
        <v>220</v>
      </c>
      <c r="Q966" s="302"/>
      <c r="R966" s="285" t="s">
        <v>225</v>
      </c>
      <c r="S966" s="891"/>
      <c r="T966" s="892"/>
      <c r="U966" s="893"/>
    </row>
    <row r="967" spans="2:21" ht="24" customHeight="1" x14ac:dyDescent="0.15">
      <c r="B967" s="881"/>
      <c r="C967" s="884"/>
      <c r="D967" s="884"/>
      <c r="E967" s="884"/>
      <c r="F967" s="296"/>
      <c r="G967" s="897"/>
      <c r="H967" s="898"/>
      <c r="I967" s="296"/>
      <c r="J967" s="297"/>
      <c r="K967" s="299"/>
      <c r="L967" s="284" t="s">
        <v>220</v>
      </c>
      <c r="M967" s="302"/>
      <c r="N967" s="285" t="s">
        <v>225</v>
      </c>
      <c r="O967" s="299"/>
      <c r="P967" s="284" t="s">
        <v>220</v>
      </c>
      <c r="Q967" s="302"/>
      <c r="R967" s="285" t="s">
        <v>225</v>
      </c>
      <c r="S967" s="891"/>
      <c r="T967" s="892"/>
      <c r="U967" s="893"/>
    </row>
    <row r="968" spans="2:21" ht="24" customHeight="1" thickBot="1" x14ac:dyDescent="0.2">
      <c r="B968" s="882"/>
      <c r="C968" s="885"/>
      <c r="D968" s="885"/>
      <c r="E968" s="885"/>
      <c r="F968" s="286" t="s">
        <v>232</v>
      </c>
      <c r="G968" s="5"/>
      <c r="H968" s="899" t="s">
        <v>239</v>
      </c>
      <c r="I968" s="900"/>
      <c r="J968" s="300"/>
      <c r="K968" s="901"/>
      <c r="L968" s="902"/>
      <c r="M968" s="902"/>
      <c r="N968" s="902"/>
      <c r="O968" s="902"/>
      <c r="P968" s="902"/>
      <c r="Q968" s="902"/>
      <c r="R968" s="903"/>
      <c r="S968" s="894"/>
      <c r="T968" s="895"/>
      <c r="U968" s="896"/>
    </row>
    <row r="969" spans="2:21" ht="24" customHeight="1" x14ac:dyDescent="0.15">
      <c r="B969" s="880">
        <v>2</v>
      </c>
      <c r="C969" s="883"/>
      <c r="D969" s="883"/>
      <c r="E969" s="883"/>
      <c r="F969" s="294"/>
      <c r="G969" s="886"/>
      <c r="H969" s="887"/>
      <c r="I969" s="294"/>
      <c r="J969" s="295"/>
      <c r="K969" s="298"/>
      <c r="L969" s="279" t="s">
        <v>220</v>
      </c>
      <c r="M969" s="301"/>
      <c r="N969" s="280" t="s">
        <v>225</v>
      </c>
      <c r="O969" s="298"/>
      <c r="P969" s="279" t="s">
        <v>220</v>
      </c>
      <c r="Q969" s="301"/>
      <c r="R969" s="280" t="s">
        <v>225</v>
      </c>
      <c r="S969" s="888" t="str">
        <f t="shared" ref="S969" si="167">IF(COUNT(J969:J973)=0,"",SUM(J969:J973))</f>
        <v/>
      </c>
      <c r="T969" s="889"/>
      <c r="U969" s="890"/>
    </row>
    <row r="970" spans="2:21" ht="24" customHeight="1" x14ac:dyDescent="0.15">
      <c r="B970" s="881"/>
      <c r="C970" s="884"/>
      <c r="D970" s="884"/>
      <c r="E970" s="884"/>
      <c r="F970" s="296"/>
      <c r="G970" s="897"/>
      <c r="H970" s="898"/>
      <c r="I970" s="296"/>
      <c r="J970" s="297"/>
      <c r="K970" s="299"/>
      <c r="L970" s="284" t="s">
        <v>220</v>
      </c>
      <c r="M970" s="302"/>
      <c r="N970" s="285" t="s">
        <v>225</v>
      </c>
      <c r="O970" s="299"/>
      <c r="P970" s="284" t="s">
        <v>220</v>
      </c>
      <c r="Q970" s="302"/>
      <c r="R970" s="285" t="s">
        <v>225</v>
      </c>
      <c r="S970" s="891"/>
      <c r="T970" s="892"/>
      <c r="U970" s="893"/>
    </row>
    <row r="971" spans="2:21" ht="24" customHeight="1" x14ac:dyDescent="0.15">
      <c r="B971" s="881"/>
      <c r="C971" s="884"/>
      <c r="D971" s="884"/>
      <c r="E971" s="884"/>
      <c r="F971" s="296"/>
      <c r="G971" s="897"/>
      <c r="H971" s="898"/>
      <c r="I971" s="296"/>
      <c r="J971" s="297"/>
      <c r="K971" s="299"/>
      <c r="L971" s="284" t="s">
        <v>220</v>
      </c>
      <c r="M971" s="302"/>
      <c r="N971" s="285" t="s">
        <v>225</v>
      </c>
      <c r="O971" s="299"/>
      <c r="P971" s="284" t="s">
        <v>220</v>
      </c>
      <c r="Q971" s="302"/>
      <c r="R971" s="285" t="s">
        <v>225</v>
      </c>
      <c r="S971" s="891"/>
      <c r="T971" s="892"/>
      <c r="U971" s="893"/>
    </row>
    <row r="972" spans="2:21" ht="24" customHeight="1" x14ac:dyDescent="0.15">
      <c r="B972" s="881"/>
      <c r="C972" s="884"/>
      <c r="D972" s="884"/>
      <c r="E972" s="884"/>
      <c r="F972" s="296"/>
      <c r="G972" s="897"/>
      <c r="H972" s="898"/>
      <c r="I972" s="296"/>
      <c r="J972" s="297"/>
      <c r="K972" s="299"/>
      <c r="L972" s="284" t="s">
        <v>220</v>
      </c>
      <c r="M972" s="302"/>
      <c r="N972" s="285" t="s">
        <v>225</v>
      </c>
      <c r="O972" s="299"/>
      <c r="P972" s="284" t="s">
        <v>220</v>
      </c>
      <c r="Q972" s="302"/>
      <c r="R972" s="285" t="s">
        <v>225</v>
      </c>
      <c r="S972" s="891"/>
      <c r="T972" s="892"/>
      <c r="U972" s="893"/>
    </row>
    <row r="973" spans="2:21" ht="24" customHeight="1" thickBot="1" x14ac:dyDescent="0.2">
      <c r="B973" s="882"/>
      <c r="C973" s="885"/>
      <c r="D973" s="885"/>
      <c r="E973" s="885"/>
      <c r="F973" s="286" t="s">
        <v>232</v>
      </c>
      <c r="G973" s="5"/>
      <c r="H973" s="899" t="s">
        <v>239</v>
      </c>
      <c r="I973" s="900"/>
      <c r="J973" s="300"/>
      <c r="K973" s="901"/>
      <c r="L973" s="902"/>
      <c r="M973" s="902"/>
      <c r="N973" s="902"/>
      <c r="O973" s="902"/>
      <c r="P973" s="902"/>
      <c r="Q973" s="902"/>
      <c r="R973" s="903"/>
      <c r="S973" s="894"/>
      <c r="T973" s="895"/>
      <c r="U973" s="896"/>
    </row>
    <row r="974" spans="2:21" ht="24" customHeight="1" x14ac:dyDescent="0.15">
      <c r="B974" s="880">
        <v>3</v>
      </c>
      <c r="C974" s="883"/>
      <c r="D974" s="883"/>
      <c r="E974" s="883"/>
      <c r="F974" s="294"/>
      <c r="G974" s="886"/>
      <c r="H974" s="887"/>
      <c r="I974" s="294"/>
      <c r="J974" s="295"/>
      <c r="K974" s="298"/>
      <c r="L974" s="279" t="s">
        <v>220</v>
      </c>
      <c r="M974" s="301"/>
      <c r="N974" s="280" t="s">
        <v>225</v>
      </c>
      <c r="O974" s="298"/>
      <c r="P974" s="279" t="s">
        <v>220</v>
      </c>
      <c r="Q974" s="301"/>
      <c r="R974" s="280" t="s">
        <v>225</v>
      </c>
      <c r="S974" s="888" t="str">
        <f t="shared" ref="S974" si="168">IF(COUNT(J974:J978)=0,"",SUM(J974:J978))</f>
        <v/>
      </c>
      <c r="T974" s="889"/>
      <c r="U974" s="890"/>
    </row>
    <row r="975" spans="2:21" ht="24" customHeight="1" x14ac:dyDescent="0.15">
      <c r="B975" s="881"/>
      <c r="C975" s="884"/>
      <c r="D975" s="884"/>
      <c r="E975" s="884"/>
      <c r="F975" s="296"/>
      <c r="G975" s="897"/>
      <c r="H975" s="898"/>
      <c r="I975" s="296"/>
      <c r="J975" s="297"/>
      <c r="K975" s="299"/>
      <c r="L975" s="284" t="s">
        <v>220</v>
      </c>
      <c r="M975" s="302"/>
      <c r="N975" s="285" t="s">
        <v>225</v>
      </c>
      <c r="O975" s="299"/>
      <c r="P975" s="284" t="s">
        <v>220</v>
      </c>
      <c r="Q975" s="302"/>
      <c r="R975" s="285" t="s">
        <v>225</v>
      </c>
      <c r="S975" s="891"/>
      <c r="T975" s="892"/>
      <c r="U975" s="893"/>
    </row>
    <row r="976" spans="2:21" ht="24" customHeight="1" x14ac:dyDescent="0.15">
      <c r="B976" s="881"/>
      <c r="C976" s="884"/>
      <c r="D976" s="884"/>
      <c r="E976" s="884"/>
      <c r="F976" s="296"/>
      <c r="G976" s="897"/>
      <c r="H976" s="898"/>
      <c r="I976" s="296"/>
      <c r="J976" s="297"/>
      <c r="K976" s="299"/>
      <c r="L976" s="284" t="s">
        <v>220</v>
      </c>
      <c r="M976" s="302"/>
      <c r="N976" s="285" t="s">
        <v>225</v>
      </c>
      <c r="O976" s="299"/>
      <c r="P976" s="284" t="s">
        <v>220</v>
      </c>
      <c r="Q976" s="302"/>
      <c r="R976" s="285" t="s">
        <v>225</v>
      </c>
      <c r="S976" s="891"/>
      <c r="T976" s="892"/>
      <c r="U976" s="893"/>
    </row>
    <row r="977" spans="1:31" ht="24" customHeight="1" x14ac:dyDescent="0.15">
      <c r="B977" s="881"/>
      <c r="C977" s="884"/>
      <c r="D977" s="884"/>
      <c r="E977" s="884"/>
      <c r="F977" s="296"/>
      <c r="G977" s="897"/>
      <c r="H977" s="898"/>
      <c r="I977" s="296"/>
      <c r="J977" s="297"/>
      <c r="K977" s="299"/>
      <c r="L977" s="284" t="s">
        <v>220</v>
      </c>
      <c r="M977" s="302"/>
      <c r="N977" s="285" t="s">
        <v>225</v>
      </c>
      <c r="O977" s="299"/>
      <c r="P977" s="284" t="s">
        <v>220</v>
      </c>
      <c r="Q977" s="302"/>
      <c r="R977" s="285" t="s">
        <v>225</v>
      </c>
      <c r="S977" s="891"/>
      <c r="T977" s="892"/>
      <c r="U977" s="893"/>
    </row>
    <row r="978" spans="1:31" ht="24" customHeight="1" thickBot="1" x14ac:dyDescent="0.2">
      <c r="B978" s="882"/>
      <c r="C978" s="885"/>
      <c r="D978" s="885"/>
      <c r="E978" s="885"/>
      <c r="F978" s="286" t="s">
        <v>232</v>
      </c>
      <c r="G978" s="5"/>
      <c r="H978" s="899" t="s">
        <v>239</v>
      </c>
      <c r="I978" s="900"/>
      <c r="J978" s="300"/>
      <c r="K978" s="901"/>
      <c r="L978" s="902"/>
      <c r="M978" s="902"/>
      <c r="N978" s="902"/>
      <c r="O978" s="902"/>
      <c r="P978" s="902"/>
      <c r="Q978" s="902"/>
      <c r="R978" s="903"/>
      <c r="S978" s="894"/>
      <c r="T978" s="895"/>
      <c r="U978" s="896"/>
    </row>
    <row r="979" spans="1:31" ht="24" customHeight="1" x14ac:dyDescent="0.15">
      <c r="B979" s="880">
        <v>4</v>
      </c>
      <c r="C979" s="883"/>
      <c r="D979" s="883"/>
      <c r="E979" s="883"/>
      <c r="F979" s="294"/>
      <c r="G979" s="886"/>
      <c r="H979" s="887"/>
      <c r="I979" s="294"/>
      <c r="J979" s="295"/>
      <c r="K979" s="298"/>
      <c r="L979" s="279" t="s">
        <v>220</v>
      </c>
      <c r="M979" s="301"/>
      <c r="N979" s="280" t="s">
        <v>225</v>
      </c>
      <c r="O979" s="298"/>
      <c r="P979" s="279" t="s">
        <v>220</v>
      </c>
      <c r="Q979" s="301"/>
      <c r="R979" s="280" t="s">
        <v>225</v>
      </c>
      <c r="S979" s="888" t="str">
        <f t="shared" ref="S979" si="169">IF(COUNT(J979:J983)=0,"",SUM(J979:J983))</f>
        <v/>
      </c>
      <c r="T979" s="889"/>
      <c r="U979" s="890"/>
    </row>
    <row r="980" spans="1:31" ht="24" customHeight="1" x14ac:dyDescent="0.15">
      <c r="B980" s="881"/>
      <c r="C980" s="884"/>
      <c r="D980" s="884"/>
      <c r="E980" s="884"/>
      <c r="F980" s="296"/>
      <c r="G980" s="897"/>
      <c r="H980" s="898"/>
      <c r="I980" s="296"/>
      <c r="J980" s="297"/>
      <c r="K980" s="299"/>
      <c r="L980" s="284" t="s">
        <v>220</v>
      </c>
      <c r="M980" s="302"/>
      <c r="N980" s="285" t="s">
        <v>225</v>
      </c>
      <c r="O980" s="299"/>
      <c r="P980" s="284" t="s">
        <v>220</v>
      </c>
      <c r="Q980" s="302"/>
      <c r="R980" s="285" t="s">
        <v>225</v>
      </c>
      <c r="S980" s="891"/>
      <c r="T980" s="892"/>
      <c r="U980" s="893"/>
    </row>
    <row r="981" spans="1:31" ht="24" customHeight="1" x14ac:dyDescent="0.15">
      <c r="B981" s="881"/>
      <c r="C981" s="884"/>
      <c r="D981" s="884"/>
      <c r="E981" s="884"/>
      <c r="F981" s="296"/>
      <c r="G981" s="897"/>
      <c r="H981" s="898"/>
      <c r="I981" s="296"/>
      <c r="J981" s="297"/>
      <c r="K981" s="299"/>
      <c r="L981" s="284" t="s">
        <v>220</v>
      </c>
      <c r="M981" s="302"/>
      <c r="N981" s="285" t="s">
        <v>225</v>
      </c>
      <c r="O981" s="299"/>
      <c r="P981" s="284" t="s">
        <v>220</v>
      </c>
      <c r="Q981" s="302"/>
      <c r="R981" s="285" t="s">
        <v>225</v>
      </c>
      <c r="S981" s="891"/>
      <c r="T981" s="892"/>
      <c r="U981" s="893"/>
    </row>
    <row r="982" spans="1:31" ht="24" customHeight="1" x14ac:dyDescent="0.15">
      <c r="B982" s="881"/>
      <c r="C982" s="884"/>
      <c r="D982" s="884"/>
      <c r="E982" s="884"/>
      <c r="F982" s="296"/>
      <c r="G982" s="897"/>
      <c r="H982" s="898"/>
      <c r="I982" s="296"/>
      <c r="J982" s="297"/>
      <c r="K982" s="299"/>
      <c r="L982" s="284" t="s">
        <v>220</v>
      </c>
      <c r="M982" s="302"/>
      <c r="N982" s="285" t="s">
        <v>225</v>
      </c>
      <c r="O982" s="299"/>
      <c r="P982" s="284" t="s">
        <v>220</v>
      </c>
      <c r="Q982" s="302"/>
      <c r="R982" s="285" t="s">
        <v>225</v>
      </c>
      <c r="S982" s="891"/>
      <c r="T982" s="892"/>
      <c r="U982" s="893"/>
    </row>
    <row r="983" spans="1:31" ht="24" customHeight="1" thickBot="1" x14ac:dyDescent="0.2">
      <c r="B983" s="882"/>
      <c r="C983" s="885"/>
      <c r="D983" s="885"/>
      <c r="E983" s="885"/>
      <c r="F983" s="286" t="s">
        <v>232</v>
      </c>
      <c r="G983" s="5"/>
      <c r="H983" s="899" t="s">
        <v>239</v>
      </c>
      <c r="I983" s="900"/>
      <c r="J983" s="300"/>
      <c r="K983" s="901"/>
      <c r="L983" s="902"/>
      <c r="M983" s="902"/>
      <c r="N983" s="902"/>
      <c r="O983" s="902"/>
      <c r="P983" s="902"/>
      <c r="Q983" s="902"/>
      <c r="R983" s="903"/>
      <c r="S983" s="894"/>
      <c r="T983" s="895"/>
      <c r="U983" s="896"/>
    </row>
    <row r="984" spans="1:31" ht="19.5" customHeight="1" thickBot="1" x14ac:dyDescent="0.2">
      <c r="B984" s="287" t="s">
        <v>112</v>
      </c>
      <c r="C984" s="172"/>
      <c r="D984" s="288"/>
      <c r="E984" s="288"/>
      <c r="F984" s="289"/>
      <c r="G984" s="288"/>
      <c r="H984" s="288"/>
      <c r="O984" s="917" t="s">
        <v>496</v>
      </c>
      <c r="P984" s="918"/>
      <c r="Q984" s="918"/>
      <c r="R984" s="918"/>
      <c r="S984" s="919" t="str">
        <f>IF(COUNT(S964:U983)=0,"",SUMIFS(S964:S983,E964:E983,"&lt;&gt;"&amp;""))</f>
        <v/>
      </c>
      <c r="T984" s="920"/>
      <c r="U984" s="921"/>
    </row>
    <row r="985" spans="1:31" ht="19.5" customHeight="1" thickBot="1" x14ac:dyDescent="0.2">
      <c r="B985" s="486" t="s">
        <v>242</v>
      </c>
      <c r="C985" s="172"/>
      <c r="D985" s="171"/>
      <c r="E985" s="290"/>
      <c r="F985" s="485"/>
      <c r="G985" s="485"/>
      <c r="H985" s="485"/>
      <c r="O985" s="922" t="s">
        <v>497</v>
      </c>
      <c r="P985" s="923"/>
      <c r="Q985" s="923"/>
      <c r="R985" s="924"/>
      <c r="S985" s="919" t="str">
        <f>IF(COUNT(S964:U983)=0,"",SUMIF(E964:E983,"元請",S964:U983))</f>
        <v/>
      </c>
      <c r="T985" s="920"/>
      <c r="U985" s="921"/>
    </row>
    <row r="986" spans="1:31" ht="19.5" customHeight="1" x14ac:dyDescent="0.15">
      <c r="B986" s="287" t="s">
        <v>240</v>
      </c>
      <c r="C986" s="172"/>
      <c r="D986" s="171"/>
      <c r="E986" s="172"/>
      <c r="F986" s="172"/>
      <c r="G986" s="485"/>
      <c r="H986" s="485"/>
    </row>
    <row r="987" spans="1:31" ht="19.5" customHeight="1" x14ac:dyDescent="0.15">
      <c r="B987" s="485"/>
      <c r="C987" s="172"/>
      <c r="D987" s="171"/>
      <c r="E987" s="290"/>
      <c r="F987" s="485"/>
      <c r="G987" s="485"/>
      <c r="H987" s="485"/>
    </row>
    <row r="988" spans="1:31" s="172" customFormat="1" ht="20.25" customHeight="1" x14ac:dyDescent="0.15">
      <c r="A988" s="171"/>
      <c r="B988" s="171"/>
      <c r="C988" s="172" t="s">
        <v>104</v>
      </c>
      <c r="G988" s="262"/>
      <c r="H988" s="262"/>
      <c r="I988" s="171"/>
      <c r="J988" s="171"/>
      <c r="K988" s="171"/>
      <c r="L988" s="171"/>
      <c r="M988" s="171"/>
      <c r="N988" s="171"/>
      <c r="O988" s="171"/>
      <c r="P988" s="171"/>
      <c r="Q988" s="171"/>
      <c r="R988" s="171"/>
      <c r="S988" s="171"/>
      <c r="T988" s="196" t="s">
        <v>241</v>
      </c>
      <c r="U988" s="263" t="str">
        <f t="shared" ref="U988" si="170">IF(COUNT(S964:U983)=0,"",U959+1)</f>
        <v/>
      </c>
      <c r="W988" s="171"/>
      <c r="X988" s="171"/>
      <c r="Y988" s="171"/>
      <c r="Z988" s="291"/>
      <c r="AA988" s="291"/>
      <c r="AB988" s="291"/>
      <c r="AC988" s="291"/>
      <c r="AD988" s="291"/>
      <c r="AE988" s="171"/>
    </row>
    <row r="989" spans="1:31" s="172" customFormat="1" ht="27.75" x14ac:dyDescent="0.15">
      <c r="A989" s="171"/>
      <c r="B989" s="904" t="s">
        <v>105</v>
      </c>
      <c r="C989" s="904"/>
      <c r="D989" s="904"/>
      <c r="E989" s="904"/>
      <c r="F989" s="904"/>
      <c r="G989" s="904"/>
      <c r="H989" s="904"/>
      <c r="I989" s="904"/>
      <c r="J989" s="905" t="s">
        <v>243</v>
      </c>
      <c r="K989" s="905"/>
      <c r="L989" s="905"/>
      <c r="M989" s="905"/>
      <c r="N989" s="905"/>
      <c r="O989" s="905"/>
      <c r="P989" s="905"/>
      <c r="Q989" s="905"/>
      <c r="R989" s="905"/>
      <c r="S989" s="905"/>
      <c r="T989" s="905"/>
      <c r="U989" s="905"/>
      <c r="W989" s="171"/>
      <c r="X989" s="171"/>
      <c r="Y989" s="171"/>
      <c r="Z989" s="291"/>
      <c r="AA989" s="291"/>
      <c r="AB989" s="291"/>
      <c r="AC989" s="291"/>
      <c r="AD989" s="291"/>
      <c r="AE989" s="171"/>
    </row>
    <row r="990" spans="1:31" ht="21.75" thickBot="1" x14ac:dyDescent="0.2">
      <c r="D990" s="265" t="s">
        <v>228</v>
      </c>
      <c r="E990" s="906"/>
      <c r="F990" s="906"/>
      <c r="G990" s="266" t="s">
        <v>229</v>
      </c>
      <c r="H990" s="267"/>
      <c r="L990" s="268" t="s">
        <v>231</v>
      </c>
      <c r="M990" s="483" t="str">
        <f>$M$4</f>
        <v/>
      </c>
      <c r="N990" s="269" t="s">
        <v>220</v>
      </c>
      <c r="O990" s="483" t="str">
        <f>$O$4</f>
        <v/>
      </c>
      <c r="P990" s="269" t="s">
        <v>225</v>
      </c>
      <c r="Q990" s="269" t="s">
        <v>205</v>
      </c>
      <c r="R990" s="483" t="str">
        <f>$R$4</f>
        <v/>
      </c>
      <c r="S990" s="269" t="s">
        <v>220</v>
      </c>
      <c r="T990" s="483" t="str">
        <f>$T$4</f>
        <v/>
      </c>
      <c r="U990" s="269" t="s">
        <v>230</v>
      </c>
    </row>
    <row r="991" spans="1:31" ht="18" customHeight="1" x14ac:dyDescent="0.15">
      <c r="B991" s="880" t="s">
        <v>227</v>
      </c>
      <c r="C991" s="907" t="s">
        <v>224</v>
      </c>
      <c r="D991" s="478" t="s">
        <v>237</v>
      </c>
      <c r="E991" s="478" t="s">
        <v>222</v>
      </c>
      <c r="F991" s="909" t="s">
        <v>106</v>
      </c>
      <c r="G991" s="840" t="s">
        <v>107</v>
      </c>
      <c r="H991" s="841"/>
      <c r="I991" s="480" t="s">
        <v>108</v>
      </c>
      <c r="J991" s="480" t="s">
        <v>235</v>
      </c>
      <c r="K991" s="840" t="s">
        <v>109</v>
      </c>
      <c r="L991" s="913"/>
      <c r="M991" s="913"/>
      <c r="N991" s="841"/>
      <c r="O991" s="840" t="s">
        <v>226</v>
      </c>
      <c r="P991" s="913"/>
      <c r="Q991" s="913"/>
      <c r="R991" s="841"/>
      <c r="S991" s="840" t="s">
        <v>233</v>
      </c>
      <c r="T991" s="913"/>
      <c r="U991" s="914"/>
    </row>
    <row r="992" spans="1:31" ht="18" customHeight="1" thickBot="1" x14ac:dyDescent="0.2">
      <c r="B992" s="882"/>
      <c r="C992" s="908"/>
      <c r="D992" s="479" t="s">
        <v>221</v>
      </c>
      <c r="E992" s="479" t="s">
        <v>223</v>
      </c>
      <c r="F992" s="910"/>
      <c r="G992" s="911"/>
      <c r="H992" s="912"/>
      <c r="I992" s="481" t="s">
        <v>110</v>
      </c>
      <c r="J992" s="481" t="s">
        <v>236</v>
      </c>
      <c r="K992" s="911"/>
      <c r="L992" s="915"/>
      <c r="M992" s="915"/>
      <c r="N992" s="912"/>
      <c r="O992" s="911"/>
      <c r="P992" s="915"/>
      <c r="Q992" s="915"/>
      <c r="R992" s="912"/>
      <c r="S992" s="911" t="s">
        <v>234</v>
      </c>
      <c r="T992" s="915"/>
      <c r="U992" s="916"/>
    </row>
    <row r="993" spans="2:21" ht="24" customHeight="1" x14ac:dyDescent="0.15">
      <c r="B993" s="880">
        <v>1</v>
      </c>
      <c r="C993" s="883"/>
      <c r="D993" s="883"/>
      <c r="E993" s="883"/>
      <c r="F993" s="294"/>
      <c r="G993" s="886"/>
      <c r="H993" s="887"/>
      <c r="I993" s="294"/>
      <c r="J993" s="295"/>
      <c r="K993" s="298"/>
      <c r="L993" s="279" t="s">
        <v>220</v>
      </c>
      <c r="M993" s="301"/>
      <c r="N993" s="280" t="s">
        <v>225</v>
      </c>
      <c r="O993" s="298"/>
      <c r="P993" s="279" t="s">
        <v>220</v>
      </c>
      <c r="Q993" s="301"/>
      <c r="R993" s="280" t="s">
        <v>225</v>
      </c>
      <c r="S993" s="888" t="str">
        <f t="shared" ref="S993" si="171">IF(COUNT(J993:J997)=0,"",SUM(J993:J997))</f>
        <v/>
      </c>
      <c r="T993" s="889"/>
      <c r="U993" s="890"/>
    </row>
    <row r="994" spans="2:21" ht="24" customHeight="1" x14ac:dyDescent="0.15">
      <c r="B994" s="881"/>
      <c r="C994" s="884"/>
      <c r="D994" s="884"/>
      <c r="E994" s="884"/>
      <c r="F994" s="296"/>
      <c r="G994" s="897"/>
      <c r="H994" s="898"/>
      <c r="I994" s="296"/>
      <c r="J994" s="297"/>
      <c r="K994" s="299"/>
      <c r="L994" s="284" t="s">
        <v>220</v>
      </c>
      <c r="M994" s="302"/>
      <c r="N994" s="285" t="s">
        <v>225</v>
      </c>
      <c r="O994" s="299"/>
      <c r="P994" s="284" t="s">
        <v>220</v>
      </c>
      <c r="Q994" s="302"/>
      <c r="R994" s="285" t="s">
        <v>225</v>
      </c>
      <c r="S994" s="891"/>
      <c r="T994" s="892"/>
      <c r="U994" s="893"/>
    </row>
    <row r="995" spans="2:21" ht="23.25" customHeight="1" x14ac:dyDescent="0.15">
      <c r="B995" s="881"/>
      <c r="C995" s="884"/>
      <c r="D995" s="884"/>
      <c r="E995" s="884"/>
      <c r="F995" s="296"/>
      <c r="G995" s="897"/>
      <c r="H995" s="898"/>
      <c r="I995" s="296"/>
      <c r="J995" s="297"/>
      <c r="K995" s="299"/>
      <c r="L995" s="284" t="s">
        <v>220</v>
      </c>
      <c r="M995" s="302"/>
      <c r="N995" s="285" t="s">
        <v>225</v>
      </c>
      <c r="O995" s="299"/>
      <c r="P995" s="284" t="s">
        <v>220</v>
      </c>
      <c r="Q995" s="302"/>
      <c r="R995" s="285" t="s">
        <v>225</v>
      </c>
      <c r="S995" s="891"/>
      <c r="T995" s="892"/>
      <c r="U995" s="893"/>
    </row>
    <row r="996" spans="2:21" ht="24" customHeight="1" x14ac:dyDescent="0.15">
      <c r="B996" s="881"/>
      <c r="C996" s="884"/>
      <c r="D996" s="884"/>
      <c r="E996" s="884"/>
      <c r="F996" s="296"/>
      <c r="G996" s="897"/>
      <c r="H996" s="898"/>
      <c r="I996" s="296"/>
      <c r="J996" s="297"/>
      <c r="K996" s="299"/>
      <c r="L996" s="284" t="s">
        <v>220</v>
      </c>
      <c r="M996" s="302"/>
      <c r="N996" s="285" t="s">
        <v>225</v>
      </c>
      <c r="O996" s="299"/>
      <c r="P996" s="284" t="s">
        <v>220</v>
      </c>
      <c r="Q996" s="302"/>
      <c r="R996" s="285" t="s">
        <v>225</v>
      </c>
      <c r="S996" s="891"/>
      <c r="T996" s="892"/>
      <c r="U996" s="893"/>
    </row>
    <row r="997" spans="2:21" ht="24" customHeight="1" thickBot="1" x14ac:dyDescent="0.2">
      <c r="B997" s="882"/>
      <c r="C997" s="885"/>
      <c r="D997" s="885"/>
      <c r="E997" s="885"/>
      <c r="F997" s="286" t="s">
        <v>232</v>
      </c>
      <c r="G997" s="5"/>
      <c r="H997" s="899" t="s">
        <v>239</v>
      </c>
      <c r="I997" s="900"/>
      <c r="J997" s="300"/>
      <c r="K997" s="901"/>
      <c r="L997" s="902"/>
      <c r="M997" s="902"/>
      <c r="N997" s="902"/>
      <c r="O997" s="902"/>
      <c r="P997" s="902"/>
      <c r="Q997" s="902"/>
      <c r="R997" s="903"/>
      <c r="S997" s="894"/>
      <c r="T997" s="895"/>
      <c r="U997" s="896"/>
    </row>
    <row r="998" spans="2:21" ht="24" customHeight="1" x14ac:dyDescent="0.15">
      <c r="B998" s="880">
        <v>2</v>
      </c>
      <c r="C998" s="883"/>
      <c r="D998" s="883"/>
      <c r="E998" s="883"/>
      <c r="F998" s="294"/>
      <c r="G998" s="886"/>
      <c r="H998" s="887"/>
      <c r="I998" s="294"/>
      <c r="J998" s="295"/>
      <c r="K998" s="298"/>
      <c r="L998" s="279" t="s">
        <v>220</v>
      </c>
      <c r="M998" s="301"/>
      <c r="N998" s="280" t="s">
        <v>225</v>
      </c>
      <c r="O998" s="298"/>
      <c r="P998" s="279" t="s">
        <v>220</v>
      </c>
      <c r="Q998" s="301"/>
      <c r="R998" s="280" t="s">
        <v>225</v>
      </c>
      <c r="S998" s="888" t="str">
        <f t="shared" ref="S998" si="172">IF(COUNT(J998:J1002)=0,"",SUM(J998:J1002))</f>
        <v/>
      </c>
      <c r="T998" s="889"/>
      <c r="U998" s="890"/>
    </row>
    <row r="999" spans="2:21" ht="24" customHeight="1" x14ac:dyDescent="0.15">
      <c r="B999" s="881"/>
      <c r="C999" s="884"/>
      <c r="D999" s="884"/>
      <c r="E999" s="884"/>
      <c r="F999" s="296"/>
      <c r="G999" s="897"/>
      <c r="H999" s="898"/>
      <c r="I999" s="296"/>
      <c r="J999" s="297"/>
      <c r="K999" s="299"/>
      <c r="L999" s="284" t="s">
        <v>220</v>
      </c>
      <c r="M999" s="302"/>
      <c r="N999" s="285" t="s">
        <v>225</v>
      </c>
      <c r="O999" s="299"/>
      <c r="P999" s="284" t="s">
        <v>220</v>
      </c>
      <c r="Q999" s="302"/>
      <c r="R999" s="285" t="s">
        <v>225</v>
      </c>
      <c r="S999" s="891"/>
      <c r="T999" s="892"/>
      <c r="U999" s="893"/>
    </row>
    <row r="1000" spans="2:21" ht="24" customHeight="1" x14ac:dyDescent="0.15">
      <c r="B1000" s="881"/>
      <c r="C1000" s="884"/>
      <c r="D1000" s="884"/>
      <c r="E1000" s="884"/>
      <c r="F1000" s="296"/>
      <c r="G1000" s="897"/>
      <c r="H1000" s="898"/>
      <c r="I1000" s="296"/>
      <c r="J1000" s="297"/>
      <c r="K1000" s="299"/>
      <c r="L1000" s="284" t="s">
        <v>220</v>
      </c>
      <c r="M1000" s="302"/>
      <c r="N1000" s="285" t="s">
        <v>225</v>
      </c>
      <c r="O1000" s="299"/>
      <c r="P1000" s="284" t="s">
        <v>220</v>
      </c>
      <c r="Q1000" s="302"/>
      <c r="R1000" s="285" t="s">
        <v>225</v>
      </c>
      <c r="S1000" s="891"/>
      <c r="T1000" s="892"/>
      <c r="U1000" s="893"/>
    </row>
    <row r="1001" spans="2:21" ht="24" customHeight="1" x14ac:dyDescent="0.15">
      <c r="B1001" s="881"/>
      <c r="C1001" s="884"/>
      <c r="D1001" s="884"/>
      <c r="E1001" s="884"/>
      <c r="F1001" s="296"/>
      <c r="G1001" s="897"/>
      <c r="H1001" s="898"/>
      <c r="I1001" s="296"/>
      <c r="J1001" s="297"/>
      <c r="K1001" s="299"/>
      <c r="L1001" s="284" t="s">
        <v>220</v>
      </c>
      <c r="M1001" s="302"/>
      <c r="N1001" s="285" t="s">
        <v>225</v>
      </c>
      <c r="O1001" s="299"/>
      <c r="P1001" s="284" t="s">
        <v>220</v>
      </c>
      <c r="Q1001" s="302"/>
      <c r="R1001" s="285" t="s">
        <v>225</v>
      </c>
      <c r="S1001" s="891"/>
      <c r="T1001" s="892"/>
      <c r="U1001" s="893"/>
    </row>
    <row r="1002" spans="2:21" ht="24" customHeight="1" thickBot="1" x14ac:dyDescent="0.2">
      <c r="B1002" s="882"/>
      <c r="C1002" s="885"/>
      <c r="D1002" s="885"/>
      <c r="E1002" s="885"/>
      <c r="F1002" s="286" t="s">
        <v>232</v>
      </c>
      <c r="G1002" s="5"/>
      <c r="H1002" s="899" t="s">
        <v>239</v>
      </c>
      <c r="I1002" s="900"/>
      <c r="J1002" s="300"/>
      <c r="K1002" s="901"/>
      <c r="L1002" s="902"/>
      <c r="M1002" s="902"/>
      <c r="N1002" s="902"/>
      <c r="O1002" s="902"/>
      <c r="P1002" s="902"/>
      <c r="Q1002" s="902"/>
      <c r="R1002" s="903"/>
      <c r="S1002" s="894"/>
      <c r="T1002" s="895"/>
      <c r="U1002" s="896"/>
    </row>
    <row r="1003" spans="2:21" ht="24" customHeight="1" x14ac:dyDescent="0.15">
      <c r="B1003" s="880">
        <v>3</v>
      </c>
      <c r="C1003" s="883"/>
      <c r="D1003" s="883"/>
      <c r="E1003" s="883"/>
      <c r="F1003" s="294"/>
      <c r="G1003" s="886"/>
      <c r="H1003" s="887"/>
      <c r="I1003" s="294"/>
      <c r="J1003" s="295"/>
      <c r="K1003" s="298"/>
      <c r="L1003" s="279" t="s">
        <v>220</v>
      </c>
      <c r="M1003" s="301"/>
      <c r="N1003" s="280" t="s">
        <v>225</v>
      </c>
      <c r="O1003" s="298"/>
      <c r="P1003" s="279" t="s">
        <v>220</v>
      </c>
      <c r="Q1003" s="301"/>
      <c r="R1003" s="280" t="s">
        <v>225</v>
      </c>
      <c r="S1003" s="888" t="str">
        <f t="shared" ref="S1003" si="173">IF(COUNT(J1003:J1007)=0,"",SUM(J1003:J1007))</f>
        <v/>
      </c>
      <c r="T1003" s="889"/>
      <c r="U1003" s="890"/>
    </row>
    <row r="1004" spans="2:21" ht="24" customHeight="1" x14ac:dyDescent="0.15">
      <c r="B1004" s="881"/>
      <c r="C1004" s="884"/>
      <c r="D1004" s="884"/>
      <c r="E1004" s="884"/>
      <c r="F1004" s="296"/>
      <c r="G1004" s="897"/>
      <c r="H1004" s="898"/>
      <c r="I1004" s="296"/>
      <c r="J1004" s="297"/>
      <c r="K1004" s="299"/>
      <c r="L1004" s="284" t="s">
        <v>220</v>
      </c>
      <c r="M1004" s="302"/>
      <c r="N1004" s="285" t="s">
        <v>225</v>
      </c>
      <c r="O1004" s="299"/>
      <c r="P1004" s="284" t="s">
        <v>220</v>
      </c>
      <c r="Q1004" s="302"/>
      <c r="R1004" s="285" t="s">
        <v>225</v>
      </c>
      <c r="S1004" s="891"/>
      <c r="T1004" s="892"/>
      <c r="U1004" s="893"/>
    </row>
    <row r="1005" spans="2:21" ht="24" customHeight="1" x14ac:dyDescent="0.15">
      <c r="B1005" s="881"/>
      <c r="C1005" s="884"/>
      <c r="D1005" s="884"/>
      <c r="E1005" s="884"/>
      <c r="F1005" s="296"/>
      <c r="G1005" s="897"/>
      <c r="H1005" s="898"/>
      <c r="I1005" s="296"/>
      <c r="J1005" s="297"/>
      <c r="K1005" s="299"/>
      <c r="L1005" s="284" t="s">
        <v>220</v>
      </c>
      <c r="M1005" s="302"/>
      <c r="N1005" s="285" t="s">
        <v>225</v>
      </c>
      <c r="O1005" s="299"/>
      <c r="P1005" s="284" t="s">
        <v>220</v>
      </c>
      <c r="Q1005" s="302"/>
      <c r="R1005" s="285" t="s">
        <v>225</v>
      </c>
      <c r="S1005" s="891"/>
      <c r="T1005" s="892"/>
      <c r="U1005" s="893"/>
    </row>
    <row r="1006" spans="2:21" ht="24" customHeight="1" x14ac:dyDescent="0.15">
      <c r="B1006" s="881"/>
      <c r="C1006" s="884"/>
      <c r="D1006" s="884"/>
      <c r="E1006" s="884"/>
      <c r="F1006" s="296"/>
      <c r="G1006" s="897"/>
      <c r="H1006" s="898"/>
      <c r="I1006" s="296"/>
      <c r="J1006" s="297"/>
      <c r="K1006" s="299"/>
      <c r="L1006" s="284" t="s">
        <v>220</v>
      </c>
      <c r="M1006" s="302"/>
      <c r="N1006" s="285" t="s">
        <v>225</v>
      </c>
      <c r="O1006" s="299"/>
      <c r="P1006" s="284" t="s">
        <v>220</v>
      </c>
      <c r="Q1006" s="302"/>
      <c r="R1006" s="285" t="s">
        <v>225</v>
      </c>
      <c r="S1006" s="891"/>
      <c r="T1006" s="892"/>
      <c r="U1006" s="893"/>
    </row>
    <row r="1007" spans="2:21" ht="24" customHeight="1" thickBot="1" x14ac:dyDescent="0.2">
      <c r="B1007" s="882"/>
      <c r="C1007" s="885"/>
      <c r="D1007" s="885"/>
      <c r="E1007" s="885"/>
      <c r="F1007" s="286" t="s">
        <v>232</v>
      </c>
      <c r="G1007" s="5"/>
      <c r="H1007" s="899" t="s">
        <v>239</v>
      </c>
      <c r="I1007" s="900"/>
      <c r="J1007" s="300"/>
      <c r="K1007" s="901"/>
      <c r="L1007" s="902"/>
      <c r="M1007" s="902"/>
      <c r="N1007" s="902"/>
      <c r="O1007" s="902"/>
      <c r="P1007" s="902"/>
      <c r="Q1007" s="902"/>
      <c r="R1007" s="903"/>
      <c r="S1007" s="894"/>
      <c r="T1007" s="895"/>
      <c r="U1007" s="896"/>
    </row>
    <row r="1008" spans="2:21" ht="24" customHeight="1" x14ac:dyDescent="0.15">
      <c r="B1008" s="880">
        <v>4</v>
      </c>
      <c r="C1008" s="883"/>
      <c r="D1008" s="883"/>
      <c r="E1008" s="883"/>
      <c r="F1008" s="294"/>
      <c r="G1008" s="886"/>
      <c r="H1008" s="887"/>
      <c r="I1008" s="294"/>
      <c r="J1008" s="295"/>
      <c r="K1008" s="298"/>
      <c r="L1008" s="279" t="s">
        <v>220</v>
      </c>
      <c r="M1008" s="301"/>
      <c r="N1008" s="280" t="s">
        <v>225</v>
      </c>
      <c r="O1008" s="298"/>
      <c r="P1008" s="279" t="s">
        <v>220</v>
      </c>
      <c r="Q1008" s="301"/>
      <c r="R1008" s="280" t="s">
        <v>225</v>
      </c>
      <c r="S1008" s="888" t="str">
        <f t="shared" ref="S1008" si="174">IF(COUNT(J1008:J1012)=0,"",SUM(J1008:J1012))</f>
        <v/>
      </c>
      <c r="T1008" s="889"/>
      <c r="U1008" s="890"/>
    </row>
    <row r="1009" spans="1:31" ht="24" customHeight="1" x14ac:dyDescent="0.15">
      <c r="B1009" s="881"/>
      <c r="C1009" s="884"/>
      <c r="D1009" s="884"/>
      <c r="E1009" s="884"/>
      <c r="F1009" s="296"/>
      <c r="G1009" s="897"/>
      <c r="H1009" s="898"/>
      <c r="I1009" s="296"/>
      <c r="J1009" s="297"/>
      <c r="K1009" s="299"/>
      <c r="L1009" s="284" t="s">
        <v>220</v>
      </c>
      <c r="M1009" s="302"/>
      <c r="N1009" s="285" t="s">
        <v>225</v>
      </c>
      <c r="O1009" s="299"/>
      <c r="P1009" s="284" t="s">
        <v>220</v>
      </c>
      <c r="Q1009" s="302"/>
      <c r="R1009" s="285" t="s">
        <v>225</v>
      </c>
      <c r="S1009" s="891"/>
      <c r="T1009" s="892"/>
      <c r="U1009" s="893"/>
    </row>
    <row r="1010" spans="1:31" ht="24" customHeight="1" x14ac:dyDescent="0.15">
      <c r="B1010" s="881"/>
      <c r="C1010" s="884"/>
      <c r="D1010" s="884"/>
      <c r="E1010" s="884"/>
      <c r="F1010" s="296"/>
      <c r="G1010" s="897"/>
      <c r="H1010" s="898"/>
      <c r="I1010" s="296"/>
      <c r="J1010" s="297"/>
      <c r="K1010" s="299"/>
      <c r="L1010" s="284" t="s">
        <v>220</v>
      </c>
      <c r="M1010" s="302"/>
      <c r="N1010" s="285" t="s">
        <v>225</v>
      </c>
      <c r="O1010" s="299"/>
      <c r="P1010" s="284" t="s">
        <v>220</v>
      </c>
      <c r="Q1010" s="302"/>
      <c r="R1010" s="285" t="s">
        <v>225</v>
      </c>
      <c r="S1010" s="891"/>
      <c r="T1010" s="892"/>
      <c r="U1010" s="893"/>
    </row>
    <row r="1011" spans="1:31" ht="24" customHeight="1" x14ac:dyDescent="0.15">
      <c r="B1011" s="881"/>
      <c r="C1011" s="884"/>
      <c r="D1011" s="884"/>
      <c r="E1011" s="884"/>
      <c r="F1011" s="296"/>
      <c r="G1011" s="897"/>
      <c r="H1011" s="898"/>
      <c r="I1011" s="296"/>
      <c r="J1011" s="297"/>
      <c r="K1011" s="299"/>
      <c r="L1011" s="284" t="s">
        <v>220</v>
      </c>
      <c r="M1011" s="302"/>
      <c r="N1011" s="285" t="s">
        <v>225</v>
      </c>
      <c r="O1011" s="299"/>
      <c r="P1011" s="284" t="s">
        <v>220</v>
      </c>
      <c r="Q1011" s="302"/>
      <c r="R1011" s="285" t="s">
        <v>225</v>
      </c>
      <c r="S1011" s="891"/>
      <c r="T1011" s="892"/>
      <c r="U1011" s="893"/>
    </row>
    <row r="1012" spans="1:31" ht="24" customHeight="1" thickBot="1" x14ac:dyDescent="0.2">
      <c r="B1012" s="882"/>
      <c r="C1012" s="885"/>
      <c r="D1012" s="885"/>
      <c r="E1012" s="885"/>
      <c r="F1012" s="286" t="s">
        <v>232</v>
      </c>
      <c r="G1012" s="5"/>
      <c r="H1012" s="899" t="s">
        <v>239</v>
      </c>
      <c r="I1012" s="900"/>
      <c r="J1012" s="300"/>
      <c r="K1012" s="901"/>
      <c r="L1012" s="902"/>
      <c r="M1012" s="902"/>
      <c r="N1012" s="902"/>
      <c r="O1012" s="902"/>
      <c r="P1012" s="902"/>
      <c r="Q1012" s="902"/>
      <c r="R1012" s="903"/>
      <c r="S1012" s="894"/>
      <c r="T1012" s="895"/>
      <c r="U1012" s="896"/>
    </row>
    <row r="1013" spans="1:31" ht="19.5" customHeight="1" thickBot="1" x14ac:dyDescent="0.2">
      <c r="B1013" s="287" t="s">
        <v>112</v>
      </c>
      <c r="C1013" s="172"/>
      <c r="D1013" s="288"/>
      <c r="E1013" s="288"/>
      <c r="F1013" s="289"/>
      <c r="G1013" s="288"/>
      <c r="H1013" s="288"/>
      <c r="O1013" s="917" t="s">
        <v>496</v>
      </c>
      <c r="P1013" s="918"/>
      <c r="Q1013" s="918"/>
      <c r="R1013" s="918"/>
      <c r="S1013" s="919" t="str">
        <f>IF(COUNT(S993:U1012)=0,"",SUMIFS(S993:S1012,E993:E1012,"&lt;&gt;"&amp;""))</f>
        <v/>
      </c>
      <c r="T1013" s="920"/>
      <c r="U1013" s="921"/>
    </row>
    <row r="1014" spans="1:31" ht="19.5" customHeight="1" thickBot="1" x14ac:dyDescent="0.2">
      <c r="B1014" s="486" t="s">
        <v>242</v>
      </c>
      <c r="C1014" s="172"/>
      <c r="D1014" s="171"/>
      <c r="E1014" s="290"/>
      <c r="F1014" s="485"/>
      <c r="G1014" s="485"/>
      <c r="H1014" s="485"/>
      <c r="O1014" s="922" t="s">
        <v>497</v>
      </c>
      <c r="P1014" s="923"/>
      <c r="Q1014" s="923"/>
      <c r="R1014" s="924"/>
      <c r="S1014" s="919" t="str">
        <f>IF(COUNT(S993:U1012)=0,"",SUMIF(E993:E1012,"元請",S993:U1012))</f>
        <v/>
      </c>
      <c r="T1014" s="920"/>
      <c r="U1014" s="921"/>
    </row>
    <row r="1015" spans="1:31" ht="19.5" customHeight="1" x14ac:dyDescent="0.15">
      <c r="B1015" s="287" t="s">
        <v>240</v>
      </c>
      <c r="C1015" s="172"/>
      <c r="D1015" s="171"/>
      <c r="E1015" s="172"/>
      <c r="F1015" s="172"/>
      <c r="G1015" s="485"/>
      <c r="H1015" s="485"/>
    </row>
    <row r="1016" spans="1:31" ht="19.5" customHeight="1" x14ac:dyDescent="0.15">
      <c r="B1016" s="485"/>
      <c r="C1016" s="172"/>
      <c r="D1016" s="171"/>
      <c r="E1016" s="290"/>
      <c r="F1016" s="485"/>
      <c r="G1016" s="485"/>
      <c r="H1016" s="485"/>
    </row>
    <row r="1017" spans="1:31" s="172" customFormat="1" ht="20.25" customHeight="1" x14ac:dyDescent="0.15">
      <c r="A1017" s="171"/>
      <c r="B1017" s="171"/>
      <c r="C1017" s="172" t="s">
        <v>104</v>
      </c>
      <c r="G1017" s="262"/>
      <c r="H1017" s="262"/>
      <c r="I1017" s="171"/>
      <c r="J1017" s="171"/>
      <c r="K1017" s="171"/>
      <c r="L1017" s="171"/>
      <c r="M1017" s="171"/>
      <c r="N1017" s="171"/>
      <c r="O1017" s="171"/>
      <c r="P1017" s="171"/>
      <c r="Q1017" s="171"/>
      <c r="R1017" s="171"/>
      <c r="S1017" s="171"/>
      <c r="T1017" s="196" t="s">
        <v>241</v>
      </c>
      <c r="U1017" s="263" t="str">
        <f t="shared" ref="U1017" si="175">IF(COUNT(S993:U1012)=0,"",U988+1)</f>
        <v/>
      </c>
      <c r="W1017" s="171"/>
      <c r="X1017" s="171"/>
      <c r="Y1017" s="171"/>
      <c r="Z1017" s="291"/>
      <c r="AA1017" s="291"/>
      <c r="AB1017" s="291"/>
      <c r="AC1017" s="291"/>
      <c r="AD1017" s="291"/>
      <c r="AE1017" s="171"/>
    </row>
    <row r="1018" spans="1:31" s="172" customFormat="1" ht="27.75" x14ac:dyDescent="0.15">
      <c r="A1018" s="171"/>
      <c r="B1018" s="904" t="s">
        <v>105</v>
      </c>
      <c r="C1018" s="904"/>
      <c r="D1018" s="904"/>
      <c r="E1018" s="904"/>
      <c r="F1018" s="904"/>
      <c r="G1018" s="904"/>
      <c r="H1018" s="904"/>
      <c r="I1018" s="904"/>
      <c r="J1018" s="905" t="s">
        <v>243</v>
      </c>
      <c r="K1018" s="905"/>
      <c r="L1018" s="905"/>
      <c r="M1018" s="905"/>
      <c r="N1018" s="905"/>
      <c r="O1018" s="905"/>
      <c r="P1018" s="905"/>
      <c r="Q1018" s="905"/>
      <c r="R1018" s="905"/>
      <c r="S1018" s="905"/>
      <c r="T1018" s="905"/>
      <c r="U1018" s="905"/>
      <c r="W1018" s="171"/>
      <c r="X1018" s="171"/>
      <c r="Y1018" s="171"/>
      <c r="Z1018" s="291"/>
      <c r="AA1018" s="291"/>
      <c r="AB1018" s="291"/>
      <c r="AC1018" s="291"/>
      <c r="AD1018" s="291"/>
      <c r="AE1018" s="171"/>
    </row>
    <row r="1019" spans="1:31" ht="21.75" thickBot="1" x14ac:dyDescent="0.2">
      <c r="D1019" s="265" t="s">
        <v>228</v>
      </c>
      <c r="E1019" s="906"/>
      <c r="F1019" s="906"/>
      <c r="G1019" s="266" t="s">
        <v>229</v>
      </c>
      <c r="H1019" s="267"/>
      <c r="L1019" s="268" t="s">
        <v>231</v>
      </c>
      <c r="M1019" s="483" t="str">
        <f>$M$4</f>
        <v/>
      </c>
      <c r="N1019" s="269" t="s">
        <v>220</v>
      </c>
      <c r="O1019" s="483" t="str">
        <f>$O$4</f>
        <v/>
      </c>
      <c r="P1019" s="269" t="s">
        <v>225</v>
      </c>
      <c r="Q1019" s="269" t="s">
        <v>205</v>
      </c>
      <c r="R1019" s="483" t="str">
        <f>$R$4</f>
        <v/>
      </c>
      <c r="S1019" s="269" t="s">
        <v>220</v>
      </c>
      <c r="T1019" s="483" t="str">
        <f>$T$4</f>
        <v/>
      </c>
      <c r="U1019" s="269" t="s">
        <v>230</v>
      </c>
    </row>
    <row r="1020" spans="1:31" ht="18" customHeight="1" x14ac:dyDescent="0.15">
      <c r="B1020" s="880" t="s">
        <v>227</v>
      </c>
      <c r="C1020" s="907" t="s">
        <v>224</v>
      </c>
      <c r="D1020" s="478" t="s">
        <v>237</v>
      </c>
      <c r="E1020" s="478" t="s">
        <v>222</v>
      </c>
      <c r="F1020" s="909" t="s">
        <v>106</v>
      </c>
      <c r="G1020" s="840" t="s">
        <v>107</v>
      </c>
      <c r="H1020" s="841"/>
      <c r="I1020" s="480" t="s">
        <v>108</v>
      </c>
      <c r="J1020" s="480" t="s">
        <v>235</v>
      </c>
      <c r="K1020" s="840" t="s">
        <v>109</v>
      </c>
      <c r="L1020" s="913"/>
      <c r="M1020" s="913"/>
      <c r="N1020" s="841"/>
      <c r="O1020" s="840" t="s">
        <v>226</v>
      </c>
      <c r="P1020" s="913"/>
      <c r="Q1020" s="913"/>
      <c r="R1020" s="841"/>
      <c r="S1020" s="840" t="s">
        <v>233</v>
      </c>
      <c r="T1020" s="913"/>
      <c r="U1020" s="914"/>
    </row>
    <row r="1021" spans="1:31" ht="18" customHeight="1" thickBot="1" x14ac:dyDescent="0.2">
      <c r="B1021" s="882"/>
      <c r="C1021" s="908"/>
      <c r="D1021" s="479" t="s">
        <v>221</v>
      </c>
      <c r="E1021" s="479" t="s">
        <v>223</v>
      </c>
      <c r="F1021" s="910"/>
      <c r="G1021" s="911"/>
      <c r="H1021" s="912"/>
      <c r="I1021" s="481" t="s">
        <v>110</v>
      </c>
      <c r="J1021" s="481" t="s">
        <v>236</v>
      </c>
      <c r="K1021" s="911"/>
      <c r="L1021" s="915"/>
      <c r="M1021" s="915"/>
      <c r="N1021" s="912"/>
      <c r="O1021" s="911"/>
      <c r="P1021" s="915"/>
      <c r="Q1021" s="915"/>
      <c r="R1021" s="912"/>
      <c r="S1021" s="911" t="s">
        <v>234</v>
      </c>
      <c r="T1021" s="915"/>
      <c r="U1021" s="916"/>
    </row>
    <row r="1022" spans="1:31" ht="24" customHeight="1" x14ac:dyDescent="0.15">
      <c r="B1022" s="880">
        <v>1</v>
      </c>
      <c r="C1022" s="883"/>
      <c r="D1022" s="883"/>
      <c r="E1022" s="883"/>
      <c r="F1022" s="294"/>
      <c r="G1022" s="886"/>
      <c r="H1022" s="887"/>
      <c r="I1022" s="294"/>
      <c r="J1022" s="295"/>
      <c r="K1022" s="298"/>
      <c r="L1022" s="279" t="s">
        <v>220</v>
      </c>
      <c r="M1022" s="301"/>
      <c r="N1022" s="280" t="s">
        <v>225</v>
      </c>
      <c r="O1022" s="298"/>
      <c r="P1022" s="279" t="s">
        <v>220</v>
      </c>
      <c r="Q1022" s="301"/>
      <c r="R1022" s="280" t="s">
        <v>225</v>
      </c>
      <c r="S1022" s="888" t="str">
        <f t="shared" ref="S1022" si="176">IF(COUNT(J1022:J1026)=0,"",SUM(J1022:J1026))</f>
        <v/>
      </c>
      <c r="T1022" s="889"/>
      <c r="U1022" s="890"/>
    </row>
    <row r="1023" spans="1:31" ht="24" customHeight="1" x14ac:dyDescent="0.15">
      <c r="B1023" s="881"/>
      <c r="C1023" s="884"/>
      <c r="D1023" s="884"/>
      <c r="E1023" s="884"/>
      <c r="F1023" s="296"/>
      <c r="G1023" s="897"/>
      <c r="H1023" s="898"/>
      <c r="I1023" s="296"/>
      <c r="J1023" s="297"/>
      <c r="K1023" s="299"/>
      <c r="L1023" s="284" t="s">
        <v>220</v>
      </c>
      <c r="M1023" s="302"/>
      <c r="N1023" s="285" t="s">
        <v>225</v>
      </c>
      <c r="O1023" s="299"/>
      <c r="P1023" s="284" t="s">
        <v>220</v>
      </c>
      <c r="Q1023" s="302"/>
      <c r="R1023" s="285" t="s">
        <v>225</v>
      </c>
      <c r="S1023" s="891"/>
      <c r="T1023" s="892"/>
      <c r="U1023" s="893"/>
    </row>
    <row r="1024" spans="1:31" ht="23.25" customHeight="1" x14ac:dyDescent="0.15">
      <c r="B1024" s="881"/>
      <c r="C1024" s="884"/>
      <c r="D1024" s="884"/>
      <c r="E1024" s="884"/>
      <c r="F1024" s="296"/>
      <c r="G1024" s="897"/>
      <c r="H1024" s="898"/>
      <c r="I1024" s="296"/>
      <c r="J1024" s="297"/>
      <c r="K1024" s="299"/>
      <c r="L1024" s="284" t="s">
        <v>220</v>
      </c>
      <c r="M1024" s="302"/>
      <c r="N1024" s="285" t="s">
        <v>225</v>
      </c>
      <c r="O1024" s="299"/>
      <c r="P1024" s="284" t="s">
        <v>220</v>
      </c>
      <c r="Q1024" s="302"/>
      <c r="R1024" s="285" t="s">
        <v>225</v>
      </c>
      <c r="S1024" s="891"/>
      <c r="T1024" s="892"/>
      <c r="U1024" s="893"/>
    </row>
    <row r="1025" spans="2:21" ht="24" customHeight="1" x14ac:dyDescent="0.15">
      <c r="B1025" s="881"/>
      <c r="C1025" s="884"/>
      <c r="D1025" s="884"/>
      <c r="E1025" s="884"/>
      <c r="F1025" s="296"/>
      <c r="G1025" s="897"/>
      <c r="H1025" s="898"/>
      <c r="I1025" s="296"/>
      <c r="J1025" s="297"/>
      <c r="K1025" s="299"/>
      <c r="L1025" s="284" t="s">
        <v>220</v>
      </c>
      <c r="M1025" s="302"/>
      <c r="N1025" s="285" t="s">
        <v>225</v>
      </c>
      <c r="O1025" s="299"/>
      <c r="P1025" s="284" t="s">
        <v>220</v>
      </c>
      <c r="Q1025" s="302"/>
      <c r="R1025" s="285" t="s">
        <v>225</v>
      </c>
      <c r="S1025" s="891"/>
      <c r="T1025" s="892"/>
      <c r="U1025" s="893"/>
    </row>
    <row r="1026" spans="2:21" ht="24" customHeight="1" thickBot="1" x14ac:dyDescent="0.2">
      <c r="B1026" s="882"/>
      <c r="C1026" s="885"/>
      <c r="D1026" s="885"/>
      <c r="E1026" s="885"/>
      <c r="F1026" s="286" t="s">
        <v>232</v>
      </c>
      <c r="G1026" s="5"/>
      <c r="H1026" s="899" t="s">
        <v>239</v>
      </c>
      <c r="I1026" s="900"/>
      <c r="J1026" s="300"/>
      <c r="K1026" s="901"/>
      <c r="L1026" s="902"/>
      <c r="M1026" s="902"/>
      <c r="N1026" s="902"/>
      <c r="O1026" s="902"/>
      <c r="P1026" s="902"/>
      <c r="Q1026" s="902"/>
      <c r="R1026" s="903"/>
      <c r="S1026" s="894"/>
      <c r="T1026" s="895"/>
      <c r="U1026" s="896"/>
    </row>
    <row r="1027" spans="2:21" ht="24" customHeight="1" x14ac:dyDescent="0.15">
      <c r="B1027" s="880">
        <v>2</v>
      </c>
      <c r="C1027" s="883"/>
      <c r="D1027" s="883"/>
      <c r="E1027" s="883"/>
      <c r="F1027" s="294"/>
      <c r="G1027" s="886"/>
      <c r="H1027" s="887"/>
      <c r="I1027" s="294"/>
      <c r="J1027" s="295"/>
      <c r="K1027" s="298"/>
      <c r="L1027" s="279" t="s">
        <v>220</v>
      </c>
      <c r="M1027" s="301"/>
      <c r="N1027" s="280" t="s">
        <v>225</v>
      </c>
      <c r="O1027" s="298"/>
      <c r="P1027" s="279" t="s">
        <v>220</v>
      </c>
      <c r="Q1027" s="301"/>
      <c r="R1027" s="280" t="s">
        <v>225</v>
      </c>
      <c r="S1027" s="888" t="str">
        <f t="shared" ref="S1027" si="177">IF(COUNT(J1027:J1031)=0,"",SUM(J1027:J1031))</f>
        <v/>
      </c>
      <c r="T1027" s="889"/>
      <c r="U1027" s="890"/>
    </row>
    <row r="1028" spans="2:21" ht="24" customHeight="1" x14ac:dyDescent="0.15">
      <c r="B1028" s="881"/>
      <c r="C1028" s="884"/>
      <c r="D1028" s="884"/>
      <c r="E1028" s="884"/>
      <c r="F1028" s="296"/>
      <c r="G1028" s="897"/>
      <c r="H1028" s="898"/>
      <c r="I1028" s="296"/>
      <c r="J1028" s="297"/>
      <c r="K1028" s="299"/>
      <c r="L1028" s="284" t="s">
        <v>220</v>
      </c>
      <c r="M1028" s="302"/>
      <c r="N1028" s="285" t="s">
        <v>225</v>
      </c>
      <c r="O1028" s="299"/>
      <c r="P1028" s="284" t="s">
        <v>220</v>
      </c>
      <c r="Q1028" s="302"/>
      <c r="R1028" s="285" t="s">
        <v>225</v>
      </c>
      <c r="S1028" s="891"/>
      <c r="T1028" s="892"/>
      <c r="U1028" s="893"/>
    </row>
    <row r="1029" spans="2:21" ht="24" customHeight="1" x14ac:dyDescent="0.15">
      <c r="B1029" s="881"/>
      <c r="C1029" s="884"/>
      <c r="D1029" s="884"/>
      <c r="E1029" s="884"/>
      <c r="F1029" s="296"/>
      <c r="G1029" s="897"/>
      <c r="H1029" s="898"/>
      <c r="I1029" s="296"/>
      <c r="J1029" s="297"/>
      <c r="K1029" s="299"/>
      <c r="L1029" s="284" t="s">
        <v>220</v>
      </c>
      <c r="M1029" s="302"/>
      <c r="N1029" s="285" t="s">
        <v>225</v>
      </c>
      <c r="O1029" s="299"/>
      <c r="P1029" s="284" t="s">
        <v>220</v>
      </c>
      <c r="Q1029" s="302"/>
      <c r="R1029" s="285" t="s">
        <v>225</v>
      </c>
      <c r="S1029" s="891"/>
      <c r="T1029" s="892"/>
      <c r="U1029" s="893"/>
    </row>
    <row r="1030" spans="2:21" ht="24" customHeight="1" x14ac:dyDescent="0.15">
      <c r="B1030" s="881"/>
      <c r="C1030" s="884"/>
      <c r="D1030" s="884"/>
      <c r="E1030" s="884"/>
      <c r="F1030" s="296"/>
      <c r="G1030" s="897"/>
      <c r="H1030" s="898"/>
      <c r="I1030" s="296"/>
      <c r="J1030" s="297"/>
      <c r="K1030" s="299"/>
      <c r="L1030" s="284" t="s">
        <v>220</v>
      </c>
      <c r="M1030" s="302"/>
      <c r="N1030" s="285" t="s">
        <v>225</v>
      </c>
      <c r="O1030" s="299"/>
      <c r="P1030" s="284" t="s">
        <v>220</v>
      </c>
      <c r="Q1030" s="302"/>
      <c r="R1030" s="285" t="s">
        <v>225</v>
      </c>
      <c r="S1030" s="891"/>
      <c r="T1030" s="892"/>
      <c r="U1030" s="893"/>
    </row>
    <row r="1031" spans="2:21" ht="24" customHeight="1" thickBot="1" x14ac:dyDescent="0.2">
      <c r="B1031" s="882"/>
      <c r="C1031" s="885"/>
      <c r="D1031" s="885"/>
      <c r="E1031" s="885"/>
      <c r="F1031" s="286" t="s">
        <v>232</v>
      </c>
      <c r="G1031" s="5"/>
      <c r="H1031" s="899" t="s">
        <v>239</v>
      </c>
      <c r="I1031" s="900"/>
      <c r="J1031" s="300"/>
      <c r="K1031" s="901"/>
      <c r="L1031" s="902"/>
      <c r="M1031" s="902"/>
      <c r="N1031" s="902"/>
      <c r="O1031" s="902"/>
      <c r="P1031" s="902"/>
      <c r="Q1031" s="902"/>
      <c r="R1031" s="903"/>
      <c r="S1031" s="894"/>
      <c r="T1031" s="895"/>
      <c r="U1031" s="896"/>
    </row>
    <row r="1032" spans="2:21" ht="24" customHeight="1" x14ac:dyDescent="0.15">
      <c r="B1032" s="880">
        <v>3</v>
      </c>
      <c r="C1032" s="883"/>
      <c r="D1032" s="883"/>
      <c r="E1032" s="883"/>
      <c r="F1032" s="294"/>
      <c r="G1032" s="886"/>
      <c r="H1032" s="887"/>
      <c r="I1032" s="294"/>
      <c r="J1032" s="295"/>
      <c r="K1032" s="298"/>
      <c r="L1032" s="279" t="s">
        <v>220</v>
      </c>
      <c r="M1032" s="301"/>
      <c r="N1032" s="280" t="s">
        <v>225</v>
      </c>
      <c r="O1032" s="298"/>
      <c r="P1032" s="279" t="s">
        <v>220</v>
      </c>
      <c r="Q1032" s="301"/>
      <c r="R1032" s="280" t="s">
        <v>225</v>
      </c>
      <c r="S1032" s="888" t="str">
        <f t="shared" ref="S1032" si="178">IF(COUNT(J1032:J1036)=0,"",SUM(J1032:J1036))</f>
        <v/>
      </c>
      <c r="T1032" s="889"/>
      <c r="U1032" s="890"/>
    </row>
    <row r="1033" spans="2:21" ht="24" customHeight="1" x14ac:dyDescent="0.15">
      <c r="B1033" s="881"/>
      <c r="C1033" s="884"/>
      <c r="D1033" s="884"/>
      <c r="E1033" s="884"/>
      <c r="F1033" s="296"/>
      <c r="G1033" s="897"/>
      <c r="H1033" s="898"/>
      <c r="I1033" s="296"/>
      <c r="J1033" s="297"/>
      <c r="K1033" s="299"/>
      <c r="L1033" s="284" t="s">
        <v>220</v>
      </c>
      <c r="M1033" s="302"/>
      <c r="N1033" s="285" t="s">
        <v>225</v>
      </c>
      <c r="O1033" s="299"/>
      <c r="P1033" s="284" t="s">
        <v>220</v>
      </c>
      <c r="Q1033" s="302"/>
      <c r="R1033" s="285" t="s">
        <v>225</v>
      </c>
      <c r="S1033" s="891"/>
      <c r="T1033" s="892"/>
      <c r="U1033" s="893"/>
    </row>
    <row r="1034" spans="2:21" ht="24" customHeight="1" x14ac:dyDescent="0.15">
      <c r="B1034" s="881"/>
      <c r="C1034" s="884"/>
      <c r="D1034" s="884"/>
      <c r="E1034" s="884"/>
      <c r="F1034" s="296"/>
      <c r="G1034" s="897"/>
      <c r="H1034" s="898"/>
      <c r="I1034" s="296"/>
      <c r="J1034" s="297"/>
      <c r="K1034" s="299"/>
      <c r="L1034" s="284" t="s">
        <v>220</v>
      </c>
      <c r="M1034" s="302"/>
      <c r="N1034" s="285" t="s">
        <v>225</v>
      </c>
      <c r="O1034" s="299"/>
      <c r="P1034" s="284" t="s">
        <v>220</v>
      </c>
      <c r="Q1034" s="302"/>
      <c r="R1034" s="285" t="s">
        <v>225</v>
      </c>
      <c r="S1034" s="891"/>
      <c r="T1034" s="892"/>
      <c r="U1034" s="893"/>
    </row>
    <row r="1035" spans="2:21" ht="24" customHeight="1" x14ac:dyDescent="0.15">
      <c r="B1035" s="881"/>
      <c r="C1035" s="884"/>
      <c r="D1035" s="884"/>
      <c r="E1035" s="884"/>
      <c r="F1035" s="296"/>
      <c r="G1035" s="897"/>
      <c r="H1035" s="898"/>
      <c r="I1035" s="296"/>
      <c r="J1035" s="297"/>
      <c r="K1035" s="299"/>
      <c r="L1035" s="284" t="s">
        <v>220</v>
      </c>
      <c r="M1035" s="302"/>
      <c r="N1035" s="285" t="s">
        <v>225</v>
      </c>
      <c r="O1035" s="299"/>
      <c r="P1035" s="284" t="s">
        <v>220</v>
      </c>
      <c r="Q1035" s="302"/>
      <c r="R1035" s="285" t="s">
        <v>225</v>
      </c>
      <c r="S1035" s="891"/>
      <c r="T1035" s="892"/>
      <c r="U1035" s="893"/>
    </row>
    <row r="1036" spans="2:21" ht="24" customHeight="1" thickBot="1" x14ac:dyDescent="0.2">
      <c r="B1036" s="882"/>
      <c r="C1036" s="885"/>
      <c r="D1036" s="885"/>
      <c r="E1036" s="885"/>
      <c r="F1036" s="286" t="s">
        <v>232</v>
      </c>
      <c r="G1036" s="5"/>
      <c r="H1036" s="899" t="s">
        <v>239</v>
      </c>
      <c r="I1036" s="900"/>
      <c r="J1036" s="300"/>
      <c r="K1036" s="901"/>
      <c r="L1036" s="902"/>
      <c r="M1036" s="902"/>
      <c r="N1036" s="902"/>
      <c r="O1036" s="902"/>
      <c r="P1036" s="902"/>
      <c r="Q1036" s="902"/>
      <c r="R1036" s="903"/>
      <c r="S1036" s="894"/>
      <c r="T1036" s="895"/>
      <c r="U1036" s="896"/>
    </row>
    <row r="1037" spans="2:21" ht="24" customHeight="1" x14ac:dyDescent="0.15">
      <c r="B1037" s="880">
        <v>4</v>
      </c>
      <c r="C1037" s="883"/>
      <c r="D1037" s="883"/>
      <c r="E1037" s="883"/>
      <c r="F1037" s="294"/>
      <c r="G1037" s="886"/>
      <c r="H1037" s="887"/>
      <c r="I1037" s="294"/>
      <c r="J1037" s="295"/>
      <c r="K1037" s="298"/>
      <c r="L1037" s="279" t="s">
        <v>220</v>
      </c>
      <c r="M1037" s="301"/>
      <c r="N1037" s="280" t="s">
        <v>225</v>
      </c>
      <c r="O1037" s="298"/>
      <c r="P1037" s="279" t="s">
        <v>220</v>
      </c>
      <c r="Q1037" s="301"/>
      <c r="R1037" s="280" t="s">
        <v>225</v>
      </c>
      <c r="S1037" s="888" t="str">
        <f t="shared" ref="S1037" si="179">IF(COUNT(J1037:J1041)=0,"",SUM(J1037:J1041))</f>
        <v/>
      </c>
      <c r="T1037" s="889"/>
      <c r="U1037" s="890"/>
    </row>
    <row r="1038" spans="2:21" ht="24" customHeight="1" x14ac:dyDescent="0.15">
      <c r="B1038" s="881"/>
      <c r="C1038" s="884"/>
      <c r="D1038" s="884"/>
      <c r="E1038" s="884"/>
      <c r="F1038" s="296"/>
      <c r="G1038" s="897"/>
      <c r="H1038" s="898"/>
      <c r="I1038" s="296"/>
      <c r="J1038" s="297"/>
      <c r="K1038" s="299"/>
      <c r="L1038" s="284" t="s">
        <v>220</v>
      </c>
      <c r="M1038" s="302"/>
      <c r="N1038" s="285" t="s">
        <v>225</v>
      </c>
      <c r="O1038" s="299"/>
      <c r="P1038" s="284" t="s">
        <v>220</v>
      </c>
      <c r="Q1038" s="302"/>
      <c r="R1038" s="285" t="s">
        <v>225</v>
      </c>
      <c r="S1038" s="891"/>
      <c r="T1038" s="892"/>
      <c r="U1038" s="893"/>
    </row>
    <row r="1039" spans="2:21" ht="24" customHeight="1" x14ac:dyDescent="0.15">
      <c r="B1039" s="881"/>
      <c r="C1039" s="884"/>
      <c r="D1039" s="884"/>
      <c r="E1039" s="884"/>
      <c r="F1039" s="296"/>
      <c r="G1039" s="897"/>
      <c r="H1039" s="898"/>
      <c r="I1039" s="296"/>
      <c r="J1039" s="297"/>
      <c r="K1039" s="299"/>
      <c r="L1039" s="284" t="s">
        <v>220</v>
      </c>
      <c r="M1039" s="302"/>
      <c r="N1039" s="285" t="s">
        <v>225</v>
      </c>
      <c r="O1039" s="299"/>
      <c r="P1039" s="284" t="s">
        <v>220</v>
      </c>
      <c r="Q1039" s="302"/>
      <c r="R1039" s="285" t="s">
        <v>225</v>
      </c>
      <c r="S1039" s="891"/>
      <c r="T1039" s="892"/>
      <c r="U1039" s="893"/>
    </row>
    <row r="1040" spans="2:21" ht="24" customHeight="1" x14ac:dyDescent="0.15">
      <c r="B1040" s="881"/>
      <c r="C1040" s="884"/>
      <c r="D1040" s="884"/>
      <c r="E1040" s="884"/>
      <c r="F1040" s="296"/>
      <c r="G1040" s="897"/>
      <c r="H1040" s="898"/>
      <c r="I1040" s="296"/>
      <c r="J1040" s="297"/>
      <c r="K1040" s="299"/>
      <c r="L1040" s="284" t="s">
        <v>220</v>
      </c>
      <c r="M1040" s="302"/>
      <c r="N1040" s="285" t="s">
        <v>225</v>
      </c>
      <c r="O1040" s="299"/>
      <c r="P1040" s="284" t="s">
        <v>220</v>
      </c>
      <c r="Q1040" s="302"/>
      <c r="R1040" s="285" t="s">
        <v>225</v>
      </c>
      <c r="S1040" s="891"/>
      <c r="T1040" s="892"/>
      <c r="U1040" s="893"/>
    </row>
    <row r="1041" spans="1:31" ht="24" customHeight="1" thickBot="1" x14ac:dyDescent="0.2">
      <c r="B1041" s="882"/>
      <c r="C1041" s="885"/>
      <c r="D1041" s="885"/>
      <c r="E1041" s="885"/>
      <c r="F1041" s="286" t="s">
        <v>232</v>
      </c>
      <c r="G1041" s="5"/>
      <c r="H1041" s="899" t="s">
        <v>239</v>
      </c>
      <c r="I1041" s="900"/>
      <c r="J1041" s="300"/>
      <c r="K1041" s="901"/>
      <c r="L1041" s="902"/>
      <c r="M1041" s="902"/>
      <c r="N1041" s="902"/>
      <c r="O1041" s="902"/>
      <c r="P1041" s="902"/>
      <c r="Q1041" s="902"/>
      <c r="R1041" s="903"/>
      <c r="S1041" s="894"/>
      <c r="T1041" s="895"/>
      <c r="U1041" s="896"/>
    </row>
    <row r="1042" spans="1:31" ht="19.5" customHeight="1" thickBot="1" x14ac:dyDescent="0.2">
      <c r="B1042" s="287" t="s">
        <v>112</v>
      </c>
      <c r="C1042" s="172"/>
      <c r="D1042" s="288"/>
      <c r="E1042" s="288"/>
      <c r="F1042" s="289"/>
      <c r="G1042" s="288"/>
      <c r="H1042" s="288"/>
      <c r="O1042" s="917" t="s">
        <v>496</v>
      </c>
      <c r="P1042" s="918"/>
      <c r="Q1042" s="918"/>
      <c r="R1042" s="918"/>
      <c r="S1042" s="919" t="str">
        <f>IF(COUNT(S1022:U1041)=0,"",SUMIFS(S1022:S1041,E1022:E1041,"&lt;&gt;"&amp;""))</f>
        <v/>
      </c>
      <c r="T1042" s="920"/>
      <c r="U1042" s="921"/>
    </row>
    <row r="1043" spans="1:31" ht="19.5" customHeight="1" thickBot="1" x14ac:dyDescent="0.2">
      <c r="B1043" s="486" t="s">
        <v>242</v>
      </c>
      <c r="C1043" s="172"/>
      <c r="D1043" s="171"/>
      <c r="E1043" s="290"/>
      <c r="F1043" s="485"/>
      <c r="G1043" s="485"/>
      <c r="H1043" s="485"/>
      <c r="O1043" s="922" t="s">
        <v>497</v>
      </c>
      <c r="P1043" s="923"/>
      <c r="Q1043" s="923"/>
      <c r="R1043" s="924"/>
      <c r="S1043" s="919" t="str">
        <f>IF(COUNT(S1022:U1041)=0,"",SUMIF(E1022:E1041,"元請",S1022:U1041))</f>
        <v/>
      </c>
      <c r="T1043" s="920"/>
      <c r="U1043" s="921"/>
    </row>
    <row r="1044" spans="1:31" ht="19.5" customHeight="1" x14ac:dyDescent="0.15">
      <c r="B1044" s="287" t="s">
        <v>240</v>
      </c>
      <c r="C1044" s="172"/>
      <c r="D1044" s="171"/>
      <c r="E1044" s="172"/>
      <c r="F1044" s="172"/>
      <c r="G1044" s="485"/>
      <c r="H1044" s="485"/>
    </row>
    <row r="1045" spans="1:31" ht="19.5" customHeight="1" x14ac:dyDescent="0.15">
      <c r="B1045" s="485"/>
      <c r="C1045" s="172"/>
      <c r="D1045" s="171"/>
      <c r="E1045" s="290"/>
      <c r="F1045" s="485"/>
      <c r="G1045" s="485"/>
      <c r="H1045" s="485"/>
    </row>
    <row r="1046" spans="1:31" s="172" customFormat="1" ht="20.25" customHeight="1" x14ac:dyDescent="0.15">
      <c r="A1046" s="171"/>
      <c r="B1046" s="171"/>
      <c r="C1046" s="172" t="s">
        <v>104</v>
      </c>
      <c r="G1046" s="262"/>
      <c r="H1046" s="262"/>
      <c r="I1046" s="171"/>
      <c r="J1046" s="171"/>
      <c r="K1046" s="171"/>
      <c r="L1046" s="171"/>
      <c r="M1046" s="171"/>
      <c r="N1046" s="171"/>
      <c r="O1046" s="171"/>
      <c r="P1046" s="171"/>
      <c r="Q1046" s="171"/>
      <c r="R1046" s="171"/>
      <c r="S1046" s="171"/>
      <c r="T1046" s="196" t="s">
        <v>241</v>
      </c>
      <c r="U1046" s="263" t="str">
        <f t="shared" ref="U1046" si="180">IF(COUNT(S1022:U1041)=0,"",U1017+1)</f>
        <v/>
      </c>
      <c r="W1046" s="171"/>
      <c r="X1046" s="171"/>
      <c r="Y1046" s="171"/>
      <c r="Z1046" s="291"/>
      <c r="AA1046" s="291"/>
      <c r="AB1046" s="291"/>
      <c r="AC1046" s="291"/>
      <c r="AD1046" s="291"/>
      <c r="AE1046" s="171"/>
    </row>
    <row r="1047" spans="1:31" s="172" customFormat="1" ht="27.75" x14ac:dyDescent="0.15">
      <c r="A1047" s="171"/>
      <c r="B1047" s="904" t="s">
        <v>105</v>
      </c>
      <c r="C1047" s="904"/>
      <c r="D1047" s="904"/>
      <c r="E1047" s="904"/>
      <c r="F1047" s="904"/>
      <c r="G1047" s="904"/>
      <c r="H1047" s="904"/>
      <c r="I1047" s="904"/>
      <c r="J1047" s="905" t="s">
        <v>243</v>
      </c>
      <c r="K1047" s="905"/>
      <c r="L1047" s="905"/>
      <c r="M1047" s="905"/>
      <c r="N1047" s="905"/>
      <c r="O1047" s="905"/>
      <c r="P1047" s="905"/>
      <c r="Q1047" s="905"/>
      <c r="R1047" s="905"/>
      <c r="S1047" s="905"/>
      <c r="T1047" s="905"/>
      <c r="U1047" s="905"/>
      <c r="W1047" s="171"/>
      <c r="X1047" s="171"/>
      <c r="Y1047" s="171"/>
      <c r="Z1047" s="291"/>
      <c r="AA1047" s="291"/>
      <c r="AB1047" s="291"/>
      <c r="AC1047" s="291"/>
      <c r="AD1047" s="291"/>
      <c r="AE1047" s="171"/>
    </row>
    <row r="1048" spans="1:31" ht="21.75" thickBot="1" x14ac:dyDescent="0.2">
      <c r="D1048" s="265" t="s">
        <v>228</v>
      </c>
      <c r="E1048" s="906"/>
      <c r="F1048" s="906"/>
      <c r="G1048" s="266" t="s">
        <v>229</v>
      </c>
      <c r="H1048" s="267"/>
      <c r="L1048" s="268" t="s">
        <v>231</v>
      </c>
      <c r="M1048" s="483" t="str">
        <f>$M$4</f>
        <v/>
      </c>
      <c r="N1048" s="269" t="s">
        <v>220</v>
      </c>
      <c r="O1048" s="483" t="str">
        <f>$O$4</f>
        <v/>
      </c>
      <c r="P1048" s="269" t="s">
        <v>225</v>
      </c>
      <c r="Q1048" s="269" t="s">
        <v>205</v>
      </c>
      <c r="R1048" s="483" t="str">
        <f>$R$4</f>
        <v/>
      </c>
      <c r="S1048" s="269" t="s">
        <v>220</v>
      </c>
      <c r="T1048" s="483" t="str">
        <f>$T$4</f>
        <v/>
      </c>
      <c r="U1048" s="269" t="s">
        <v>230</v>
      </c>
    </row>
    <row r="1049" spans="1:31" ht="18" customHeight="1" x14ac:dyDescent="0.15">
      <c r="B1049" s="880" t="s">
        <v>227</v>
      </c>
      <c r="C1049" s="907" t="s">
        <v>224</v>
      </c>
      <c r="D1049" s="478" t="s">
        <v>237</v>
      </c>
      <c r="E1049" s="478" t="s">
        <v>222</v>
      </c>
      <c r="F1049" s="909" t="s">
        <v>106</v>
      </c>
      <c r="G1049" s="840" t="s">
        <v>107</v>
      </c>
      <c r="H1049" s="841"/>
      <c r="I1049" s="480" t="s">
        <v>108</v>
      </c>
      <c r="J1049" s="480" t="s">
        <v>235</v>
      </c>
      <c r="K1049" s="840" t="s">
        <v>109</v>
      </c>
      <c r="L1049" s="913"/>
      <c r="M1049" s="913"/>
      <c r="N1049" s="841"/>
      <c r="O1049" s="840" t="s">
        <v>226</v>
      </c>
      <c r="P1049" s="913"/>
      <c r="Q1049" s="913"/>
      <c r="R1049" s="841"/>
      <c r="S1049" s="840" t="s">
        <v>233</v>
      </c>
      <c r="T1049" s="913"/>
      <c r="U1049" s="914"/>
    </row>
    <row r="1050" spans="1:31" ht="18" customHeight="1" thickBot="1" x14ac:dyDescent="0.2">
      <c r="B1050" s="882"/>
      <c r="C1050" s="908"/>
      <c r="D1050" s="479" t="s">
        <v>221</v>
      </c>
      <c r="E1050" s="479" t="s">
        <v>223</v>
      </c>
      <c r="F1050" s="910"/>
      <c r="G1050" s="911"/>
      <c r="H1050" s="912"/>
      <c r="I1050" s="481" t="s">
        <v>110</v>
      </c>
      <c r="J1050" s="481" t="s">
        <v>236</v>
      </c>
      <c r="K1050" s="911"/>
      <c r="L1050" s="915"/>
      <c r="M1050" s="915"/>
      <c r="N1050" s="912"/>
      <c r="O1050" s="911"/>
      <c r="P1050" s="915"/>
      <c r="Q1050" s="915"/>
      <c r="R1050" s="912"/>
      <c r="S1050" s="911" t="s">
        <v>234</v>
      </c>
      <c r="T1050" s="915"/>
      <c r="U1050" s="916"/>
    </row>
    <row r="1051" spans="1:31" ht="24" customHeight="1" x14ac:dyDescent="0.15">
      <c r="B1051" s="880">
        <v>1</v>
      </c>
      <c r="C1051" s="883"/>
      <c r="D1051" s="883"/>
      <c r="E1051" s="883"/>
      <c r="F1051" s="294"/>
      <c r="G1051" s="886"/>
      <c r="H1051" s="887"/>
      <c r="I1051" s="294"/>
      <c r="J1051" s="295"/>
      <c r="K1051" s="298"/>
      <c r="L1051" s="279" t="s">
        <v>220</v>
      </c>
      <c r="M1051" s="301"/>
      <c r="N1051" s="280" t="s">
        <v>225</v>
      </c>
      <c r="O1051" s="298"/>
      <c r="P1051" s="279" t="s">
        <v>220</v>
      </c>
      <c r="Q1051" s="301"/>
      <c r="R1051" s="280" t="s">
        <v>225</v>
      </c>
      <c r="S1051" s="888" t="str">
        <f t="shared" ref="S1051" si="181">IF(COUNT(J1051:J1055)=0,"",SUM(J1051:J1055))</f>
        <v/>
      </c>
      <c r="T1051" s="889"/>
      <c r="U1051" s="890"/>
    </row>
    <row r="1052" spans="1:31" ht="24" customHeight="1" x14ac:dyDescent="0.15">
      <c r="B1052" s="881"/>
      <c r="C1052" s="884"/>
      <c r="D1052" s="884"/>
      <c r="E1052" s="884"/>
      <c r="F1052" s="296"/>
      <c r="G1052" s="897"/>
      <c r="H1052" s="898"/>
      <c r="I1052" s="296"/>
      <c r="J1052" s="297"/>
      <c r="K1052" s="299"/>
      <c r="L1052" s="284" t="s">
        <v>220</v>
      </c>
      <c r="M1052" s="302"/>
      <c r="N1052" s="285" t="s">
        <v>225</v>
      </c>
      <c r="O1052" s="299"/>
      <c r="P1052" s="284" t="s">
        <v>220</v>
      </c>
      <c r="Q1052" s="302"/>
      <c r="R1052" s="285" t="s">
        <v>225</v>
      </c>
      <c r="S1052" s="891"/>
      <c r="T1052" s="892"/>
      <c r="U1052" s="893"/>
    </row>
    <row r="1053" spans="1:31" ht="23.25" customHeight="1" x14ac:dyDescent="0.15">
      <c r="B1053" s="881"/>
      <c r="C1053" s="884"/>
      <c r="D1053" s="884"/>
      <c r="E1053" s="884"/>
      <c r="F1053" s="296"/>
      <c r="G1053" s="897"/>
      <c r="H1053" s="898"/>
      <c r="I1053" s="296"/>
      <c r="J1053" s="297"/>
      <c r="K1053" s="299"/>
      <c r="L1053" s="284" t="s">
        <v>220</v>
      </c>
      <c r="M1053" s="302"/>
      <c r="N1053" s="285" t="s">
        <v>225</v>
      </c>
      <c r="O1053" s="299"/>
      <c r="P1053" s="284" t="s">
        <v>220</v>
      </c>
      <c r="Q1053" s="302"/>
      <c r="R1053" s="285" t="s">
        <v>225</v>
      </c>
      <c r="S1053" s="891"/>
      <c r="T1053" s="892"/>
      <c r="U1053" s="893"/>
    </row>
    <row r="1054" spans="1:31" ht="24" customHeight="1" x14ac:dyDescent="0.15">
      <c r="B1054" s="881"/>
      <c r="C1054" s="884"/>
      <c r="D1054" s="884"/>
      <c r="E1054" s="884"/>
      <c r="F1054" s="296"/>
      <c r="G1054" s="897"/>
      <c r="H1054" s="898"/>
      <c r="I1054" s="296"/>
      <c r="J1054" s="297"/>
      <c r="K1054" s="299"/>
      <c r="L1054" s="284" t="s">
        <v>220</v>
      </c>
      <c r="M1054" s="302"/>
      <c r="N1054" s="285" t="s">
        <v>225</v>
      </c>
      <c r="O1054" s="299"/>
      <c r="P1054" s="284" t="s">
        <v>220</v>
      </c>
      <c r="Q1054" s="302"/>
      <c r="R1054" s="285" t="s">
        <v>225</v>
      </c>
      <c r="S1054" s="891"/>
      <c r="T1054" s="892"/>
      <c r="U1054" s="893"/>
    </row>
    <row r="1055" spans="1:31" ht="24" customHeight="1" thickBot="1" x14ac:dyDescent="0.2">
      <c r="B1055" s="882"/>
      <c r="C1055" s="885"/>
      <c r="D1055" s="885"/>
      <c r="E1055" s="885"/>
      <c r="F1055" s="286" t="s">
        <v>232</v>
      </c>
      <c r="G1055" s="5"/>
      <c r="H1055" s="899" t="s">
        <v>239</v>
      </c>
      <c r="I1055" s="900"/>
      <c r="J1055" s="300"/>
      <c r="K1055" s="901"/>
      <c r="L1055" s="902"/>
      <c r="M1055" s="902"/>
      <c r="N1055" s="902"/>
      <c r="O1055" s="902"/>
      <c r="P1055" s="902"/>
      <c r="Q1055" s="902"/>
      <c r="R1055" s="903"/>
      <c r="S1055" s="894"/>
      <c r="T1055" s="895"/>
      <c r="U1055" s="896"/>
    </row>
    <row r="1056" spans="1:31" ht="24" customHeight="1" x14ac:dyDescent="0.15">
      <c r="B1056" s="880">
        <v>2</v>
      </c>
      <c r="C1056" s="883"/>
      <c r="D1056" s="883"/>
      <c r="E1056" s="883"/>
      <c r="F1056" s="294"/>
      <c r="G1056" s="886"/>
      <c r="H1056" s="887"/>
      <c r="I1056" s="294"/>
      <c r="J1056" s="295"/>
      <c r="K1056" s="298"/>
      <c r="L1056" s="279" t="s">
        <v>220</v>
      </c>
      <c r="M1056" s="301"/>
      <c r="N1056" s="280" t="s">
        <v>225</v>
      </c>
      <c r="O1056" s="298"/>
      <c r="P1056" s="279" t="s">
        <v>220</v>
      </c>
      <c r="Q1056" s="301"/>
      <c r="R1056" s="280" t="s">
        <v>225</v>
      </c>
      <c r="S1056" s="888" t="str">
        <f t="shared" ref="S1056" si="182">IF(COUNT(J1056:J1060)=0,"",SUM(J1056:J1060))</f>
        <v/>
      </c>
      <c r="T1056" s="889"/>
      <c r="U1056" s="890"/>
    </row>
    <row r="1057" spans="2:21" ht="24" customHeight="1" x14ac:dyDescent="0.15">
      <c r="B1057" s="881"/>
      <c r="C1057" s="884"/>
      <c r="D1057" s="884"/>
      <c r="E1057" s="884"/>
      <c r="F1057" s="296"/>
      <c r="G1057" s="897"/>
      <c r="H1057" s="898"/>
      <c r="I1057" s="296"/>
      <c r="J1057" s="297"/>
      <c r="K1057" s="299"/>
      <c r="L1057" s="284" t="s">
        <v>220</v>
      </c>
      <c r="M1057" s="302"/>
      <c r="N1057" s="285" t="s">
        <v>225</v>
      </c>
      <c r="O1057" s="299"/>
      <c r="P1057" s="284" t="s">
        <v>220</v>
      </c>
      <c r="Q1057" s="302"/>
      <c r="R1057" s="285" t="s">
        <v>225</v>
      </c>
      <c r="S1057" s="891"/>
      <c r="T1057" s="892"/>
      <c r="U1057" s="893"/>
    </row>
    <row r="1058" spans="2:21" ht="24" customHeight="1" x14ac:dyDescent="0.15">
      <c r="B1058" s="881"/>
      <c r="C1058" s="884"/>
      <c r="D1058" s="884"/>
      <c r="E1058" s="884"/>
      <c r="F1058" s="296"/>
      <c r="G1058" s="897"/>
      <c r="H1058" s="898"/>
      <c r="I1058" s="296"/>
      <c r="J1058" s="297"/>
      <c r="K1058" s="299"/>
      <c r="L1058" s="284" t="s">
        <v>220</v>
      </c>
      <c r="M1058" s="302"/>
      <c r="N1058" s="285" t="s">
        <v>225</v>
      </c>
      <c r="O1058" s="299"/>
      <c r="P1058" s="284" t="s">
        <v>220</v>
      </c>
      <c r="Q1058" s="302"/>
      <c r="R1058" s="285" t="s">
        <v>225</v>
      </c>
      <c r="S1058" s="891"/>
      <c r="T1058" s="892"/>
      <c r="U1058" s="893"/>
    </row>
    <row r="1059" spans="2:21" ht="24" customHeight="1" x14ac:dyDescent="0.15">
      <c r="B1059" s="881"/>
      <c r="C1059" s="884"/>
      <c r="D1059" s="884"/>
      <c r="E1059" s="884"/>
      <c r="F1059" s="296"/>
      <c r="G1059" s="897"/>
      <c r="H1059" s="898"/>
      <c r="I1059" s="296"/>
      <c r="J1059" s="297"/>
      <c r="K1059" s="299"/>
      <c r="L1059" s="284" t="s">
        <v>220</v>
      </c>
      <c r="M1059" s="302"/>
      <c r="N1059" s="285" t="s">
        <v>225</v>
      </c>
      <c r="O1059" s="299"/>
      <c r="P1059" s="284" t="s">
        <v>220</v>
      </c>
      <c r="Q1059" s="302"/>
      <c r="R1059" s="285" t="s">
        <v>225</v>
      </c>
      <c r="S1059" s="891"/>
      <c r="T1059" s="892"/>
      <c r="U1059" s="893"/>
    </row>
    <row r="1060" spans="2:21" ht="24" customHeight="1" thickBot="1" x14ac:dyDescent="0.2">
      <c r="B1060" s="882"/>
      <c r="C1060" s="885"/>
      <c r="D1060" s="885"/>
      <c r="E1060" s="885"/>
      <c r="F1060" s="286" t="s">
        <v>232</v>
      </c>
      <c r="G1060" s="5"/>
      <c r="H1060" s="899" t="s">
        <v>239</v>
      </c>
      <c r="I1060" s="900"/>
      <c r="J1060" s="300"/>
      <c r="K1060" s="901"/>
      <c r="L1060" s="902"/>
      <c r="M1060" s="902"/>
      <c r="N1060" s="902"/>
      <c r="O1060" s="902"/>
      <c r="P1060" s="902"/>
      <c r="Q1060" s="902"/>
      <c r="R1060" s="903"/>
      <c r="S1060" s="894"/>
      <c r="T1060" s="895"/>
      <c r="U1060" s="896"/>
    </row>
    <row r="1061" spans="2:21" ht="24" customHeight="1" x14ac:dyDescent="0.15">
      <c r="B1061" s="880">
        <v>3</v>
      </c>
      <c r="C1061" s="883"/>
      <c r="D1061" s="883"/>
      <c r="E1061" s="883"/>
      <c r="F1061" s="294"/>
      <c r="G1061" s="886"/>
      <c r="H1061" s="887"/>
      <c r="I1061" s="294"/>
      <c r="J1061" s="295"/>
      <c r="K1061" s="298"/>
      <c r="L1061" s="279" t="s">
        <v>220</v>
      </c>
      <c r="M1061" s="301"/>
      <c r="N1061" s="280" t="s">
        <v>225</v>
      </c>
      <c r="O1061" s="298"/>
      <c r="P1061" s="279" t="s">
        <v>220</v>
      </c>
      <c r="Q1061" s="301"/>
      <c r="R1061" s="280" t="s">
        <v>225</v>
      </c>
      <c r="S1061" s="888" t="str">
        <f t="shared" ref="S1061" si="183">IF(COUNT(J1061:J1065)=0,"",SUM(J1061:J1065))</f>
        <v/>
      </c>
      <c r="T1061" s="889"/>
      <c r="U1061" s="890"/>
    </row>
    <row r="1062" spans="2:21" ht="24" customHeight="1" x14ac:dyDescent="0.15">
      <c r="B1062" s="881"/>
      <c r="C1062" s="884"/>
      <c r="D1062" s="884"/>
      <c r="E1062" s="884"/>
      <c r="F1062" s="296"/>
      <c r="G1062" s="897"/>
      <c r="H1062" s="898"/>
      <c r="I1062" s="296"/>
      <c r="J1062" s="297"/>
      <c r="K1062" s="299"/>
      <c r="L1062" s="284" t="s">
        <v>220</v>
      </c>
      <c r="M1062" s="302"/>
      <c r="N1062" s="285" t="s">
        <v>225</v>
      </c>
      <c r="O1062" s="299"/>
      <c r="P1062" s="284" t="s">
        <v>220</v>
      </c>
      <c r="Q1062" s="302"/>
      <c r="R1062" s="285" t="s">
        <v>225</v>
      </c>
      <c r="S1062" s="891"/>
      <c r="T1062" s="892"/>
      <c r="U1062" s="893"/>
    </row>
    <row r="1063" spans="2:21" ht="24" customHeight="1" x14ac:dyDescent="0.15">
      <c r="B1063" s="881"/>
      <c r="C1063" s="884"/>
      <c r="D1063" s="884"/>
      <c r="E1063" s="884"/>
      <c r="F1063" s="296"/>
      <c r="G1063" s="897"/>
      <c r="H1063" s="898"/>
      <c r="I1063" s="296"/>
      <c r="J1063" s="297"/>
      <c r="K1063" s="299"/>
      <c r="L1063" s="284" t="s">
        <v>220</v>
      </c>
      <c r="M1063" s="302"/>
      <c r="N1063" s="285" t="s">
        <v>225</v>
      </c>
      <c r="O1063" s="299"/>
      <c r="P1063" s="284" t="s">
        <v>220</v>
      </c>
      <c r="Q1063" s="302"/>
      <c r="R1063" s="285" t="s">
        <v>225</v>
      </c>
      <c r="S1063" s="891"/>
      <c r="T1063" s="892"/>
      <c r="U1063" s="893"/>
    </row>
    <row r="1064" spans="2:21" ht="24" customHeight="1" x14ac:dyDescent="0.15">
      <c r="B1064" s="881"/>
      <c r="C1064" s="884"/>
      <c r="D1064" s="884"/>
      <c r="E1064" s="884"/>
      <c r="F1064" s="296"/>
      <c r="G1064" s="897"/>
      <c r="H1064" s="898"/>
      <c r="I1064" s="296"/>
      <c r="J1064" s="297"/>
      <c r="K1064" s="299"/>
      <c r="L1064" s="284" t="s">
        <v>220</v>
      </c>
      <c r="M1064" s="302"/>
      <c r="N1064" s="285" t="s">
        <v>225</v>
      </c>
      <c r="O1064" s="299"/>
      <c r="P1064" s="284" t="s">
        <v>220</v>
      </c>
      <c r="Q1064" s="302"/>
      <c r="R1064" s="285" t="s">
        <v>225</v>
      </c>
      <c r="S1064" s="891"/>
      <c r="T1064" s="892"/>
      <c r="U1064" s="893"/>
    </row>
    <row r="1065" spans="2:21" ht="24" customHeight="1" thickBot="1" x14ac:dyDescent="0.2">
      <c r="B1065" s="882"/>
      <c r="C1065" s="885"/>
      <c r="D1065" s="885"/>
      <c r="E1065" s="885"/>
      <c r="F1065" s="286" t="s">
        <v>232</v>
      </c>
      <c r="G1065" s="5"/>
      <c r="H1065" s="899" t="s">
        <v>239</v>
      </c>
      <c r="I1065" s="900"/>
      <c r="J1065" s="300"/>
      <c r="K1065" s="901"/>
      <c r="L1065" s="902"/>
      <c r="M1065" s="902"/>
      <c r="N1065" s="902"/>
      <c r="O1065" s="902"/>
      <c r="P1065" s="902"/>
      <c r="Q1065" s="902"/>
      <c r="R1065" s="903"/>
      <c r="S1065" s="894"/>
      <c r="T1065" s="895"/>
      <c r="U1065" s="896"/>
    </row>
    <row r="1066" spans="2:21" ht="24" customHeight="1" x14ac:dyDescent="0.15">
      <c r="B1066" s="880">
        <v>4</v>
      </c>
      <c r="C1066" s="883"/>
      <c r="D1066" s="883"/>
      <c r="E1066" s="883"/>
      <c r="F1066" s="294"/>
      <c r="G1066" s="886"/>
      <c r="H1066" s="887"/>
      <c r="I1066" s="294"/>
      <c r="J1066" s="295"/>
      <c r="K1066" s="298"/>
      <c r="L1066" s="279" t="s">
        <v>220</v>
      </c>
      <c r="M1066" s="301"/>
      <c r="N1066" s="280" t="s">
        <v>225</v>
      </c>
      <c r="O1066" s="298"/>
      <c r="P1066" s="279" t="s">
        <v>220</v>
      </c>
      <c r="Q1066" s="301"/>
      <c r="R1066" s="280" t="s">
        <v>225</v>
      </c>
      <c r="S1066" s="888" t="str">
        <f t="shared" ref="S1066" si="184">IF(COUNT(J1066:J1070)=0,"",SUM(J1066:J1070))</f>
        <v/>
      </c>
      <c r="T1066" s="889"/>
      <c r="U1066" s="890"/>
    </row>
    <row r="1067" spans="2:21" ht="24" customHeight="1" x14ac:dyDescent="0.15">
      <c r="B1067" s="881"/>
      <c r="C1067" s="884"/>
      <c r="D1067" s="884"/>
      <c r="E1067" s="884"/>
      <c r="F1067" s="296"/>
      <c r="G1067" s="897"/>
      <c r="H1067" s="898"/>
      <c r="I1067" s="296"/>
      <c r="J1067" s="297"/>
      <c r="K1067" s="299"/>
      <c r="L1067" s="284" t="s">
        <v>220</v>
      </c>
      <c r="M1067" s="302"/>
      <c r="N1067" s="285" t="s">
        <v>225</v>
      </c>
      <c r="O1067" s="299"/>
      <c r="P1067" s="284" t="s">
        <v>220</v>
      </c>
      <c r="Q1067" s="302"/>
      <c r="R1067" s="285" t="s">
        <v>225</v>
      </c>
      <c r="S1067" s="891"/>
      <c r="T1067" s="892"/>
      <c r="U1067" s="893"/>
    </row>
    <row r="1068" spans="2:21" ht="24" customHeight="1" x14ac:dyDescent="0.15">
      <c r="B1068" s="881"/>
      <c r="C1068" s="884"/>
      <c r="D1068" s="884"/>
      <c r="E1068" s="884"/>
      <c r="F1068" s="296"/>
      <c r="G1068" s="897"/>
      <c r="H1068" s="898"/>
      <c r="I1068" s="296"/>
      <c r="J1068" s="297"/>
      <c r="K1068" s="299"/>
      <c r="L1068" s="284" t="s">
        <v>220</v>
      </c>
      <c r="M1068" s="302"/>
      <c r="N1068" s="285" t="s">
        <v>225</v>
      </c>
      <c r="O1068" s="299"/>
      <c r="P1068" s="284" t="s">
        <v>220</v>
      </c>
      <c r="Q1068" s="302"/>
      <c r="R1068" s="285" t="s">
        <v>225</v>
      </c>
      <c r="S1068" s="891"/>
      <c r="T1068" s="892"/>
      <c r="U1068" s="893"/>
    </row>
    <row r="1069" spans="2:21" ht="24" customHeight="1" x14ac:dyDescent="0.15">
      <c r="B1069" s="881"/>
      <c r="C1069" s="884"/>
      <c r="D1069" s="884"/>
      <c r="E1069" s="884"/>
      <c r="F1069" s="296"/>
      <c r="G1069" s="897"/>
      <c r="H1069" s="898"/>
      <c r="I1069" s="296"/>
      <c r="J1069" s="297"/>
      <c r="K1069" s="299"/>
      <c r="L1069" s="284" t="s">
        <v>220</v>
      </c>
      <c r="M1069" s="302"/>
      <c r="N1069" s="285" t="s">
        <v>225</v>
      </c>
      <c r="O1069" s="299"/>
      <c r="P1069" s="284" t="s">
        <v>220</v>
      </c>
      <c r="Q1069" s="302"/>
      <c r="R1069" s="285" t="s">
        <v>225</v>
      </c>
      <c r="S1069" s="891"/>
      <c r="T1069" s="892"/>
      <c r="U1069" s="893"/>
    </row>
    <row r="1070" spans="2:21" ht="24" customHeight="1" thickBot="1" x14ac:dyDescent="0.2">
      <c r="B1070" s="882"/>
      <c r="C1070" s="885"/>
      <c r="D1070" s="885"/>
      <c r="E1070" s="885"/>
      <c r="F1070" s="286" t="s">
        <v>232</v>
      </c>
      <c r="G1070" s="5"/>
      <c r="H1070" s="899" t="s">
        <v>239</v>
      </c>
      <c r="I1070" s="900"/>
      <c r="J1070" s="300"/>
      <c r="K1070" s="901"/>
      <c r="L1070" s="902"/>
      <c r="M1070" s="902"/>
      <c r="N1070" s="902"/>
      <c r="O1070" s="902"/>
      <c r="P1070" s="902"/>
      <c r="Q1070" s="902"/>
      <c r="R1070" s="903"/>
      <c r="S1070" s="894"/>
      <c r="T1070" s="895"/>
      <c r="U1070" s="896"/>
    </row>
    <row r="1071" spans="2:21" ht="19.5" customHeight="1" thickBot="1" x14ac:dyDescent="0.2">
      <c r="B1071" s="287" t="s">
        <v>112</v>
      </c>
      <c r="C1071" s="172"/>
      <c r="D1071" s="288"/>
      <c r="E1071" s="288"/>
      <c r="F1071" s="289"/>
      <c r="G1071" s="288"/>
      <c r="H1071" s="288"/>
      <c r="O1071" s="917" t="s">
        <v>496</v>
      </c>
      <c r="P1071" s="918"/>
      <c r="Q1071" s="918"/>
      <c r="R1071" s="918"/>
      <c r="S1071" s="919" t="str">
        <f>IF(COUNT(S1051:U1070)=0,"",SUMIFS(S1051:S1070,E1051:E1070,"&lt;&gt;"&amp;""))</f>
        <v/>
      </c>
      <c r="T1071" s="920"/>
      <c r="U1071" s="921"/>
    </row>
    <row r="1072" spans="2:21" ht="19.5" customHeight="1" thickBot="1" x14ac:dyDescent="0.2">
      <c r="B1072" s="486" t="s">
        <v>242</v>
      </c>
      <c r="C1072" s="172"/>
      <c r="D1072" s="171"/>
      <c r="E1072" s="290"/>
      <c r="F1072" s="485"/>
      <c r="G1072" s="485"/>
      <c r="H1072" s="485"/>
      <c r="O1072" s="922" t="s">
        <v>497</v>
      </c>
      <c r="P1072" s="923"/>
      <c r="Q1072" s="923"/>
      <c r="R1072" s="924"/>
      <c r="S1072" s="919" t="str">
        <f>IF(COUNT(S1051:U1070)=0,"",SUMIF(E1051:E1070,"元請",S1051:U1070))</f>
        <v/>
      </c>
      <c r="T1072" s="920"/>
      <c r="U1072" s="921"/>
    </row>
    <row r="1073" spans="1:31" ht="19.5" customHeight="1" x14ac:dyDescent="0.15">
      <c r="B1073" s="287" t="s">
        <v>240</v>
      </c>
      <c r="C1073" s="172"/>
      <c r="D1073" s="171"/>
      <c r="E1073" s="172"/>
      <c r="F1073" s="172"/>
      <c r="G1073" s="485"/>
      <c r="H1073" s="485"/>
    </row>
    <row r="1074" spans="1:31" ht="19.5" customHeight="1" x14ac:dyDescent="0.15">
      <c r="B1074" s="485"/>
      <c r="C1074" s="172"/>
      <c r="D1074" s="171"/>
      <c r="E1074" s="290"/>
      <c r="F1074" s="485"/>
      <c r="G1074" s="485"/>
      <c r="H1074" s="485"/>
    </row>
    <row r="1075" spans="1:31" s="172" customFormat="1" ht="20.25" customHeight="1" x14ac:dyDescent="0.15">
      <c r="A1075" s="171"/>
      <c r="B1075" s="171"/>
      <c r="C1075" s="172" t="s">
        <v>104</v>
      </c>
      <c r="G1075" s="262"/>
      <c r="H1075" s="262"/>
      <c r="I1075" s="171"/>
      <c r="J1075" s="171"/>
      <c r="K1075" s="171"/>
      <c r="L1075" s="171"/>
      <c r="M1075" s="171"/>
      <c r="N1075" s="171"/>
      <c r="O1075" s="171"/>
      <c r="P1075" s="171"/>
      <c r="Q1075" s="171"/>
      <c r="R1075" s="171"/>
      <c r="S1075" s="171"/>
      <c r="T1075" s="196" t="s">
        <v>241</v>
      </c>
      <c r="U1075" s="263" t="str">
        <f t="shared" ref="U1075" si="185">IF(COUNT(S1051:U1070)=0,"",U1046+1)</f>
        <v/>
      </c>
      <c r="W1075" s="171"/>
      <c r="X1075" s="171"/>
      <c r="Y1075" s="171"/>
      <c r="Z1075" s="291"/>
      <c r="AA1075" s="291"/>
      <c r="AB1075" s="291"/>
      <c r="AC1075" s="291"/>
      <c r="AD1075" s="291"/>
      <c r="AE1075" s="171"/>
    </row>
    <row r="1076" spans="1:31" s="172" customFormat="1" ht="27.75" x14ac:dyDescent="0.15">
      <c r="A1076" s="171"/>
      <c r="B1076" s="904" t="s">
        <v>105</v>
      </c>
      <c r="C1076" s="904"/>
      <c r="D1076" s="904"/>
      <c r="E1076" s="904"/>
      <c r="F1076" s="904"/>
      <c r="G1076" s="904"/>
      <c r="H1076" s="904"/>
      <c r="I1076" s="904"/>
      <c r="J1076" s="905" t="s">
        <v>243</v>
      </c>
      <c r="K1076" s="905"/>
      <c r="L1076" s="905"/>
      <c r="M1076" s="905"/>
      <c r="N1076" s="905"/>
      <c r="O1076" s="905"/>
      <c r="P1076" s="905"/>
      <c r="Q1076" s="905"/>
      <c r="R1076" s="905"/>
      <c r="S1076" s="905"/>
      <c r="T1076" s="905"/>
      <c r="U1076" s="905"/>
      <c r="W1076" s="171"/>
      <c r="X1076" s="171"/>
      <c r="Y1076" s="171"/>
      <c r="Z1076" s="291"/>
      <c r="AA1076" s="291"/>
      <c r="AB1076" s="291"/>
      <c r="AC1076" s="291"/>
      <c r="AD1076" s="291"/>
      <c r="AE1076" s="171"/>
    </row>
    <row r="1077" spans="1:31" ht="21.75" thickBot="1" x14ac:dyDescent="0.2">
      <c r="D1077" s="265" t="s">
        <v>228</v>
      </c>
      <c r="E1077" s="906"/>
      <c r="F1077" s="906"/>
      <c r="G1077" s="266" t="s">
        <v>229</v>
      </c>
      <c r="H1077" s="267"/>
      <c r="L1077" s="268" t="s">
        <v>231</v>
      </c>
      <c r="M1077" s="483" t="str">
        <f>$M$4</f>
        <v/>
      </c>
      <c r="N1077" s="269" t="s">
        <v>220</v>
      </c>
      <c r="O1077" s="483" t="str">
        <f>$O$4</f>
        <v/>
      </c>
      <c r="P1077" s="269" t="s">
        <v>225</v>
      </c>
      <c r="Q1077" s="269" t="s">
        <v>205</v>
      </c>
      <c r="R1077" s="483" t="str">
        <f>$R$4</f>
        <v/>
      </c>
      <c r="S1077" s="269" t="s">
        <v>220</v>
      </c>
      <c r="T1077" s="483" t="str">
        <f>$T$4</f>
        <v/>
      </c>
      <c r="U1077" s="269" t="s">
        <v>230</v>
      </c>
    </row>
    <row r="1078" spans="1:31" ht="18" customHeight="1" x14ac:dyDescent="0.15">
      <c r="B1078" s="880" t="s">
        <v>227</v>
      </c>
      <c r="C1078" s="907" t="s">
        <v>224</v>
      </c>
      <c r="D1078" s="478" t="s">
        <v>237</v>
      </c>
      <c r="E1078" s="478" t="s">
        <v>222</v>
      </c>
      <c r="F1078" s="909" t="s">
        <v>106</v>
      </c>
      <c r="G1078" s="840" t="s">
        <v>107</v>
      </c>
      <c r="H1078" s="841"/>
      <c r="I1078" s="480" t="s">
        <v>108</v>
      </c>
      <c r="J1078" s="480" t="s">
        <v>235</v>
      </c>
      <c r="K1078" s="840" t="s">
        <v>109</v>
      </c>
      <c r="L1078" s="913"/>
      <c r="M1078" s="913"/>
      <c r="N1078" s="841"/>
      <c r="O1078" s="840" t="s">
        <v>226</v>
      </c>
      <c r="P1078" s="913"/>
      <c r="Q1078" s="913"/>
      <c r="R1078" s="841"/>
      <c r="S1078" s="840" t="s">
        <v>233</v>
      </c>
      <c r="T1078" s="913"/>
      <c r="U1078" s="914"/>
    </row>
    <row r="1079" spans="1:31" ht="18" customHeight="1" thickBot="1" x14ac:dyDescent="0.2">
      <c r="B1079" s="882"/>
      <c r="C1079" s="908"/>
      <c r="D1079" s="479" t="s">
        <v>221</v>
      </c>
      <c r="E1079" s="479" t="s">
        <v>223</v>
      </c>
      <c r="F1079" s="910"/>
      <c r="G1079" s="911"/>
      <c r="H1079" s="912"/>
      <c r="I1079" s="481" t="s">
        <v>110</v>
      </c>
      <c r="J1079" s="481" t="s">
        <v>236</v>
      </c>
      <c r="K1079" s="911"/>
      <c r="L1079" s="915"/>
      <c r="M1079" s="915"/>
      <c r="N1079" s="912"/>
      <c r="O1079" s="911"/>
      <c r="P1079" s="915"/>
      <c r="Q1079" s="915"/>
      <c r="R1079" s="912"/>
      <c r="S1079" s="911" t="s">
        <v>234</v>
      </c>
      <c r="T1079" s="915"/>
      <c r="U1079" s="916"/>
    </row>
    <row r="1080" spans="1:31" ht="24" customHeight="1" x14ac:dyDescent="0.15">
      <c r="B1080" s="880">
        <v>1</v>
      </c>
      <c r="C1080" s="883"/>
      <c r="D1080" s="883"/>
      <c r="E1080" s="883"/>
      <c r="F1080" s="294"/>
      <c r="G1080" s="886"/>
      <c r="H1080" s="887"/>
      <c r="I1080" s="294"/>
      <c r="J1080" s="295"/>
      <c r="K1080" s="298"/>
      <c r="L1080" s="279" t="s">
        <v>220</v>
      </c>
      <c r="M1080" s="301"/>
      <c r="N1080" s="280" t="s">
        <v>225</v>
      </c>
      <c r="O1080" s="298"/>
      <c r="P1080" s="279" t="s">
        <v>220</v>
      </c>
      <c r="Q1080" s="301"/>
      <c r="R1080" s="280" t="s">
        <v>225</v>
      </c>
      <c r="S1080" s="888" t="str">
        <f t="shared" ref="S1080" si="186">IF(COUNT(J1080:J1084)=0,"",SUM(J1080:J1084))</f>
        <v/>
      </c>
      <c r="T1080" s="889"/>
      <c r="U1080" s="890"/>
    </row>
    <row r="1081" spans="1:31" ht="24" customHeight="1" x14ac:dyDescent="0.15">
      <c r="B1081" s="881"/>
      <c r="C1081" s="884"/>
      <c r="D1081" s="884"/>
      <c r="E1081" s="884"/>
      <c r="F1081" s="296"/>
      <c r="G1081" s="897"/>
      <c r="H1081" s="898"/>
      <c r="I1081" s="296"/>
      <c r="J1081" s="297"/>
      <c r="K1081" s="299"/>
      <c r="L1081" s="284" t="s">
        <v>220</v>
      </c>
      <c r="M1081" s="302"/>
      <c r="N1081" s="285" t="s">
        <v>225</v>
      </c>
      <c r="O1081" s="299"/>
      <c r="P1081" s="284" t="s">
        <v>220</v>
      </c>
      <c r="Q1081" s="302"/>
      <c r="R1081" s="285" t="s">
        <v>225</v>
      </c>
      <c r="S1081" s="891"/>
      <c r="T1081" s="892"/>
      <c r="U1081" s="893"/>
    </row>
    <row r="1082" spans="1:31" ht="23.25" customHeight="1" x14ac:dyDescent="0.15">
      <c r="B1082" s="881"/>
      <c r="C1082" s="884"/>
      <c r="D1082" s="884"/>
      <c r="E1082" s="884"/>
      <c r="F1082" s="296"/>
      <c r="G1082" s="897"/>
      <c r="H1082" s="898"/>
      <c r="I1082" s="296"/>
      <c r="J1082" s="297"/>
      <c r="K1082" s="299"/>
      <c r="L1082" s="284" t="s">
        <v>220</v>
      </c>
      <c r="M1082" s="302"/>
      <c r="N1082" s="285" t="s">
        <v>225</v>
      </c>
      <c r="O1082" s="299"/>
      <c r="P1082" s="284" t="s">
        <v>220</v>
      </c>
      <c r="Q1082" s="302"/>
      <c r="R1082" s="285" t="s">
        <v>225</v>
      </c>
      <c r="S1082" s="891"/>
      <c r="T1082" s="892"/>
      <c r="U1082" s="893"/>
    </row>
    <row r="1083" spans="1:31" ht="24" customHeight="1" x14ac:dyDescent="0.15">
      <c r="B1083" s="881"/>
      <c r="C1083" s="884"/>
      <c r="D1083" s="884"/>
      <c r="E1083" s="884"/>
      <c r="F1083" s="296"/>
      <c r="G1083" s="897"/>
      <c r="H1083" s="898"/>
      <c r="I1083" s="296"/>
      <c r="J1083" s="297"/>
      <c r="K1083" s="299"/>
      <c r="L1083" s="284" t="s">
        <v>220</v>
      </c>
      <c r="M1083" s="302"/>
      <c r="N1083" s="285" t="s">
        <v>225</v>
      </c>
      <c r="O1083" s="299"/>
      <c r="P1083" s="284" t="s">
        <v>220</v>
      </c>
      <c r="Q1083" s="302"/>
      <c r="R1083" s="285" t="s">
        <v>225</v>
      </c>
      <c r="S1083" s="891"/>
      <c r="T1083" s="892"/>
      <c r="U1083" s="893"/>
    </row>
    <row r="1084" spans="1:31" ht="24" customHeight="1" thickBot="1" x14ac:dyDescent="0.2">
      <c r="B1084" s="882"/>
      <c r="C1084" s="885"/>
      <c r="D1084" s="885"/>
      <c r="E1084" s="885"/>
      <c r="F1084" s="286" t="s">
        <v>232</v>
      </c>
      <c r="G1084" s="5"/>
      <c r="H1084" s="899" t="s">
        <v>239</v>
      </c>
      <c r="I1084" s="900"/>
      <c r="J1084" s="300"/>
      <c r="K1084" s="901"/>
      <c r="L1084" s="902"/>
      <c r="M1084" s="902"/>
      <c r="N1084" s="902"/>
      <c r="O1084" s="902"/>
      <c r="P1084" s="902"/>
      <c r="Q1084" s="902"/>
      <c r="R1084" s="903"/>
      <c r="S1084" s="894"/>
      <c r="T1084" s="895"/>
      <c r="U1084" s="896"/>
    </row>
    <row r="1085" spans="1:31" ht="24" customHeight="1" x14ac:dyDescent="0.15">
      <c r="B1085" s="880">
        <v>2</v>
      </c>
      <c r="C1085" s="883"/>
      <c r="D1085" s="883"/>
      <c r="E1085" s="883"/>
      <c r="F1085" s="294"/>
      <c r="G1085" s="886"/>
      <c r="H1085" s="887"/>
      <c r="I1085" s="294"/>
      <c r="J1085" s="295"/>
      <c r="K1085" s="298"/>
      <c r="L1085" s="279" t="s">
        <v>220</v>
      </c>
      <c r="M1085" s="301"/>
      <c r="N1085" s="280" t="s">
        <v>225</v>
      </c>
      <c r="O1085" s="298"/>
      <c r="P1085" s="279" t="s">
        <v>220</v>
      </c>
      <c r="Q1085" s="301"/>
      <c r="R1085" s="280" t="s">
        <v>225</v>
      </c>
      <c r="S1085" s="888" t="str">
        <f t="shared" ref="S1085" si="187">IF(COUNT(J1085:J1089)=0,"",SUM(J1085:J1089))</f>
        <v/>
      </c>
      <c r="T1085" s="889"/>
      <c r="U1085" s="890"/>
    </row>
    <row r="1086" spans="1:31" ht="24" customHeight="1" x14ac:dyDescent="0.15">
      <c r="B1086" s="881"/>
      <c r="C1086" s="884"/>
      <c r="D1086" s="884"/>
      <c r="E1086" s="884"/>
      <c r="F1086" s="296"/>
      <c r="G1086" s="897"/>
      <c r="H1086" s="898"/>
      <c r="I1086" s="296"/>
      <c r="J1086" s="297"/>
      <c r="K1086" s="299"/>
      <c r="L1086" s="284" t="s">
        <v>220</v>
      </c>
      <c r="M1086" s="302"/>
      <c r="N1086" s="285" t="s">
        <v>225</v>
      </c>
      <c r="O1086" s="299"/>
      <c r="P1086" s="284" t="s">
        <v>220</v>
      </c>
      <c r="Q1086" s="302"/>
      <c r="R1086" s="285" t="s">
        <v>225</v>
      </c>
      <c r="S1086" s="891"/>
      <c r="T1086" s="892"/>
      <c r="U1086" s="893"/>
    </row>
    <row r="1087" spans="1:31" ht="24" customHeight="1" x14ac:dyDescent="0.15">
      <c r="B1087" s="881"/>
      <c r="C1087" s="884"/>
      <c r="D1087" s="884"/>
      <c r="E1087" s="884"/>
      <c r="F1087" s="296"/>
      <c r="G1087" s="897"/>
      <c r="H1087" s="898"/>
      <c r="I1087" s="296"/>
      <c r="J1087" s="297"/>
      <c r="K1087" s="299"/>
      <c r="L1087" s="284" t="s">
        <v>220</v>
      </c>
      <c r="M1087" s="302"/>
      <c r="N1087" s="285" t="s">
        <v>225</v>
      </c>
      <c r="O1087" s="299"/>
      <c r="P1087" s="284" t="s">
        <v>220</v>
      </c>
      <c r="Q1087" s="302"/>
      <c r="R1087" s="285" t="s">
        <v>225</v>
      </c>
      <c r="S1087" s="891"/>
      <c r="T1087" s="892"/>
      <c r="U1087" s="893"/>
    </row>
    <row r="1088" spans="1:31" ht="24" customHeight="1" x14ac:dyDescent="0.15">
      <c r="B1088" s="881"/>
      <c r="C1088" s="884"/>
      <c r="D1088" s="884"/>
      <c r="E1088" s="884"/>
      <c r="F1088" s="296"/>
      <c r="G1088" s="897"/>
      <c r="H1088" s="898"/>
      <c r="I1088" s="296"/>
      <c r="J1088" s="297"/>
      <c r="K1088" s="299"/>
      <c r="L1088" s="284" t="s">
        <v>220</v>
      </c>
      <c r="M1088" s="302"/>
      <c r="N1088" s="285" t="s">
        <v>225</v>
      </c>
      <c r="O1088" s="299"/>
      <c r="P1088" s="284" t="s">
        <v>220</v>
      </c>
      <c r="Q1088" s="302"/>
      <c r="R1088" s="285" t="s">
        <v>225</v>
      </c>
      <c r="S1088" s="891"/>
      <c r="T1088" s="892"/>
      <c r="U1088" s="893"/>
    </row>
    <row r="1089" spans="1:31" ht="24" customHeight="1" thickBot="1" x14ac:dyDescent="0.2">
      <c r="B1089" s="882"/>
      <c r="C1089" s="885"/>
      <c r="D1089" s="885"/>
      <c r="E1089" s="885"/>
      <c r="F1089" s="286" t="s">
        <v>232</v>
      </c>
      <c r="G1089" s="5"/>
      <c r="H1089" s="899" t="s">
        <v>239</v>
      </c>
      <c r="I1089" s="900"/>
      <c r="J1089" s="300"/>
      <c r="K1089" s="901"/>
      <c r="L1089" s="902"/>
      <c r="M1089" s="902"/>
      <c r="N1089" s="902"/>
      <c r="O1089" s="902"/>
      <c r="P1089" s="902"/>
      <c r="Q1089" s="902"/>
      <c r="R1089" s="903"/>
      <c r="S1089" s="894"/>
      <c r="T1089" s="895"/>
      <c r="U1089" s="896"/>
    </row>
    <row r="1090" spans="1:31" ht="24" customHeight="1" x14ac:dyDescent="0.15">
      <c r="B1090" s="880">
        <v>3</v>
      </c>
      <c r="C1090" s="883"/>
      <c r="D1090" s="883"/>
      <c r="E1090" s="883"/>
      <c r="F1090" s="294"/>
      <c r="G1090" s="886"/>
      <c r="H1090" s="887"/>
      <c r="I1090" s="294"/>
      <c r="J1090" s="295"/>
      <c r="K1090" s="298"/>
      <c r="L1090" s="279" t="s">
        <v>220</v>
      </c>
      <c r="M1090" s="301"/>
      <c r="N1090" s="280" t="s">
        <v>225</v>
      </c>
      <c r="O1090" s="298"/>
      <c r="P1090" s="279" t="s">
        <v>220</v>
      </c>
      <c r="Q1090" s="301"/>
      <c r="R1090" s="280" t="s">
        <v>225</v>
      </c>
      <c r="S1090" s="888" t="str">
        <f t="shared" ref="S1090" si="188">IF(COUNT(J1090:J1094)=0,"",SUM(J1090:J1094))</f>
        <v/>
      </c>
      <c r="T1090" s="889"/>
      <c r="U1090" s="890"/>
    </row>
    <row r="1091" spans="1:31" ht="24" customHeight="1" x14ac:dyDescent="0.15">
      <c r="B1091" s="881"/>
      <c r="C1091" s="884"/>
      <c r="D1091" s="884"/>
      <c r="E1091" s="884"/>
      <c r="F1091" s="296"/>
      <c r="G1091" s="897"/>
      <c r="H1091" s="898"/>
      <c r="I1091" s="296"/>
      <c r="J1091" s="297"/>
      <c r="K1091" s="299"/>
      <c r="L1091" s="284" t="s">
        <v>220</v>
      </c>
      <c r="M1091" s="302"/>
      <c r="N1091" s="285" t="s">
        <v>225</v>
      </c>
      <c r="O1091" s="299"/>
      <c r="P1091" s="284" t="s">
        <v>220</v>
      </c>
      <c r="Q1091" s="302"/>
      <c r="R1091" s="285" t="s">
        <v>225</v>
      </c>
      <c r="S1091" s="891"/>
      <c r="T1091" s="892"/>
      <c r="U1091" s="893"/>
    </row>
    <row r="1092" spans="1:31" ht="24" customHeight="1" x14ac:dyDescent="0.15">
      <c r="B1092" s="881"/>
      <c r="C1092" s="884"/>
      <c r="D1092" s="884"/>
      <c r="E1092" s="884"/>
      <c r="F1092" s="296"/>
      <c r="G1092" s="897"/>
      <c r="H1092" s="898"/>
      <c r="I1092" s="296"/>
      <c r="J1092" s="297"/>
      <c r="K1092" s="299"/>
      <c r="L1092" s="284" t="s">
        <v>220</v>
      </c>
      <c r="M1092" s="302"/>
      <c r="N1092" s="285" t="s">
        <v>225</v>
      </c>
      <c r="O1092" s="299"/>
      <c r="P1092" s="284" t="s">
        <v>220</v>
      </c>
      <c r="Q1092" s="302"/>
      <c r="R1092" s="285" t="s">
        <v>225</v>
      </c>
      <c r="S1092" s="891"/>
      <c r="T1092" s="892"/>
      <c r="U1092" s="893"/>
    </row>
    <row r="1093" spans="1:31" ht="24" customHeight="1" x14ac:dyDescent="0.15">
      <c r="B1093" s="881"/>
      <c r="C1093" s="884"/>
      <c r="D1093" s="884"/>
      <c r="E1093" s="884"/>
      <c r="F1093" s="296"/>
      <c r="G1093" s="897"/>
      <c r="H1093" s="898"/>
      <c r="I1093" s="296"/>
      <c r="J1093" s="297"/>
      <c r="K1093" s="299"/>
      <c r="L1093" s="284" t="s">
        <v>220</v>
      </c>
      <c r="M1093" s="302"/>
      <c r="N1093" s="285" t="s">
        <v>225</v>
      </c>
      <c r="O1093" s="299"/>
      <c r="P1093" s="284" t="s">
        <v>220</v>
      </c>
      <c r="Q1093" s="302"/>
      <c r="R1093" s="285" t="s">
        <v>225</v>
      </c>
      <c r="S1093" s="891"/>
      <c r="T1093" s="892"/>
      <c r="U1093" s="893"/>
    </row>
    <row r="1094" spans="1:31" ht="24" customHeight="1" thickBot="1" x14ac:dyDescent="0.2">
      <c r="B1094" s="882"/>
      <c r="C1094" s="885"/>
      <c r="D1094" s="885"/>
      <c r="E1094" s="885"/>
      <c r="F1094" s="286" t="s">
        <v>232</v>
      </c>
      <c r="G1094" s="5"/>
      <c r="H1094" s="899" t="s">
        <v>239</v>
      </c>
      <c r="I1094" s="900"/>
      <c r="J1094" s="300"/>
      <c r="K1094" s="901"/>
      <c r="L1094" s="902"/>
      <c r="M1094" s="902"/>
      <c r="N1094" s="902"/>
      <c r="O1094" s="902"/>
      <c r="P1094" s="902"/>
      <c r="Q1094" s="902"/>
      <c r="R1094" s="903"/>
      <c r="S1094" s="894"/>
      <c r="T1094" s="895"/>
      <c r="U1094" s="896"/>
    </row>
    <row r="1095" spans="1:31" ht="24" customHeight="1" x14ac:dyDescent="0.15">
      <c r="B1095" s="880">
        <v>4</v>
      </c>
      <c r="C1095" s="883"/>
      <c r="D1095" s="883"/>
      <c r="E1095" s="883"/>
      <c r="F1095" s="294"/>
      <c r="G1095" s="886"/>
      <c r="H1095" s="887"/>
      <c r="I1095" s="294"/>
      <c r="J1095" s="295"/>
      <c r="K1095" s="298"/>
      <c r="L1095" s="279" t="s">
        <v>220</v>
      </c>
      <c r="M1095" s="301"/>
      <c r="N1095" s="280" t="s">
        <v>225</v>
      </c>
      <c r="O1095" s="298"/>
      <c r="P1095" s="279" t="s">
        <v>220</v>
      </c>
      <c r="Q1095" s="301"/>
      <c r="R1095" s="280" t="s">
        <v>225</v>
      </c>
      <c r="S1095" s="888" t="str">
        <f t="shared" ref="S1095" si="189">IF(COUNT(J1095:J1099)=0,"",SUM(J1095:J1099))</f>
        <v/>
      </c>
      <c r="T1095" s="889"/>
      <c r="U1095" s="890"/>
    </row>
    <row r="1096" spans="1:31" ht="24" customHeight="1" x14ac:dyDescent="0.15">
      <c r="B1096" s="881"/>
      <c r="C1096" s="884"/>
      <c r="D1096" s="884"/>
      <c r="E1096" s="884"/>
      <c r="F1096" s="296"/>
      <c r="G1096" s="897"/>
      <c r="H1096" s="898"/>
      <c r="I1096" s="296"/>
      <c r="J1096" s="297"/>
      <c r="K1096" s="299"/>
      <c r="L1096" s="284" t="s">
        <v>220</v>
      </c>
      <c r="M1096" s="302"/>
      <c r="N1096" s="285" t="s">
        <v>225</v>
      </c>
      <c r="O1096" s="299"/>
      <c r="P1096" s="284" t="s">
        <v>220</v>
      </c>
      <c r="Q1096" s="302"/>
      <c r="R1096" s="285" t="s">
        <v>225</v>
      </c>
      <c r="S1096" s="891"/>
      <c r="T1096" s="892"/>
      <c r="U1096" s="893"/>
    </row>
    <row r="1097" spans="1:31" ht="24" customHeight="1" x14ac:dyDescent="0.15">
      <c r="B1097" s="881"/>
      <c r="C1097" s="884"/>
      <c r="D1097" s="884"/>
      <c r="E1097" s="884"/>
      <c r="F1097" s="296"/>
      <c r="G1097" s="897"/>
      <c r="H1097" s="898"/>
      <c r="I1097" s="296"/>
      <c r="J1097" s="297"/>
      <c r="K1097" s="299"/>
      <c r="L1097" s="284" t="s">
        <v>220</v>
      </c>
      <c r="M1097" s="302"/>
      <c r="N1097" s="285" t="s">
        <v>225</v>
      </c>
      <c r="O1097" s="299"/>
      <c r="P1097" s="284" t="s">
        <v>220</v>
      </c>
      <c r="Q1097" s="302"/>
      <c r="R1097" s="285" t="s">
        <v>225</v>
      </c>
      <c r="S1097" s="891"/>
      <c r="T1097" s="892"/>
      <c r="U1097" s="893"/>
    </row>
    <row r="1098" spans="1:31" ht="24" customHeight="1" x14ac:dyDescent="0.15">
      <c r="B1098" s="881"/>
      <c r="C1098" s="884"/>
      <c r="D1098" s="884"/>
      <c r="E1098" s="884"/>
      <c r="F1098" s="296"/>
      <c r="G1098" s="897"/>
      <c r="H1098" s="898"/>
      <c r="I1098" s="296"/>
      <c r="J1098" s="297"/>
      <c r="K1098" s="299"/>
      <c r="L1098" s="284" t="s">
        <v>220</v>
      </c>
      <c r="M1098" s="302"/>
      <c r="N1098" s="285" t="s">
        <v>225</v>
      </c>
      <c r="O1098" s="299"/>
      <c r="P1098" s="284" t="s">
        <v>220</v>
      </c>
      <c r="Q1098" s="302"/>
      <c r="R1098" s="285" t="s">
        <v>225</v>
      </c>
      <c r="S1098" s="891"/>
      <c r="T1098" s="892"/>
      <c r="U1098" s="893"/>
    </row>
    <row r="1099" spans="1:31" ht="24" customHeight="1" thickBot="1" x14ac:dyDescent="0.2">
      <c r="B1099" s="882"/>
      <c r="C1099" s="885"/>
      <c r="D1099" s="885"/>
      <c r="E1099" s="885"/>
      <c r="F1099" s="286" t="s">
        <v>232</v>
      </c>
      <c r="G1099" s="5"/>
      <c r="H1099" s="899" t="s">
        <v>239</v>
      </c>
      <c r="I1099" s="900"/>
      <c r="J1099" s="300"/>
      <c r="K1099" s="901"/>
      <c r="L1099" s="902"/>
      <c r="M1099" s="902"/>
      <c r="N1099" s="902"/>
      <c r="O1099" s="902"/>
      <c r="P1099" s="902"/>
      <c r="Q1099" s="902"/>
      <c r="R1099" s="903"/>
      <c r="S1099" s="894"/>
      <c r="T1099" s="895"/>
      <c r="U1099" s="896"/>
    </row>
    <row r="1100" spans="1:31" ht="19.5" customHeight="1" thickBot="1" x14ac:dyDescent="0.2">
      <c r="B1100" s="287" t="s">
        <v>112</v>
      </c>
      <c r="C1100" s="172"/>
      <c r="D1100" s="288"/>
      <c r="E1100" s="288"/>
      <c r="F1100" s="289"/>
      <c r="G1100" s="288"/>
      <c r="H1100" s="288"/>
      <c r="O1100" s="917" t="s">
        <v>496</v>
      </c>
      <c r="P1100" s="918"/>
      <c r="Q1100" s="918"/>
      <c r="R1100" s="918"/>
      <c r="S1100" s="919" t="str">
        <f>IF(COUNT(S1080:U1099)=0,"",SUMIFS(S1080:S1099,E1080:E1099,"&lt;&gt;"&amp;""))</f>
        <v/>
      </c>
      <c r="T1100" s="920"/>
      <c r="U1100" s="921"/>
    </row>
    <row r="1101" spans="1:31" ht="19.5" customHeight="1" thickBot="1" x14ac:dyDescent="0.2">
      <c r="B1101" s="486" t="s">
        <v>242</v>
      </c>
      <c r="C1101" s="172"/>
      <c r="D1101" s="171"/>
      <c r="E1101" s="290"/>
      <c r="F1101" s="485"/>
      <c r="G1101" s="485"/>
      <c r="H1101" s="485"/>
      <c r="O1101" s="922" t="s">
        <v>497</v>
      </c>
      <c r="P1101" s="923"/>
      <c r="Q1101" s="923"/>
      <c r="R1101" s="924"/>
      <c r="S1101" s="919" t="str">
        <f>IF(COUNT(S1080:U1099)=0,"",SUMIF(E1080:E1099,"元請",S1080:U1099))</f>
        <v/>
      </c>
      <c r="T1101" s="920"/>
      <c r="U1101" s="921"/>
    </row>
    <row r="1102" spans="1:31" ht="19.5" customHeight="1" x14ac:dyDescent="0.15">
      <c r="B1102" s="287" t="s">
        <v>240</v>
      </c>
      <c r="C1102" s="172"/>
      <c r="D1102" s="171"/>
      <c r="E1102" s="172"/>
      <c r="F1102" s="172"/>
      <c r="G1102" s="485"/>
      <c r="H1102" s="485"/>
    </row>
    <row r="1103" spans="1:31" ht="19.5" customHeight="1" x14ac:dyDescent="0.15">
      <c r="B1103" s="485"/>
      <c r="C1103" s="172"/>
      <c r="D1103" s="171"/>
      <c r="E1103" s="290"/>
      <c r="F1103" s="485"/>
      <c r="G1103" s="485"/>
      <c r="H1103" s="485"/>
    </row>
    <row r="1104" spans="1:31" s="172" customFormat="1" ht="20.25" customHeight="1" x14ac:dyDescent="0.15">
      <c r="A1104" s="171"/>
      <c r="B1104" s="171"/>
      <c r="C1104" s="172" t="s">
        <v>104</v>
      </c>
      <c r="G1104" s="262"/>
      <c r="H1104" s="262"/>
      <c r="I1104" s="171"/>
      <c r="J1104" s="171"/>
      <c r="K1104" s="171"/>
      <c r="L1104" s="171"/>
      <c r="M1104" s="171"/>
      <c r="N1104" s="171"/>
      <c r="O1104" s="171"/>
      <c r="P1104" s="171"/>
      <c r="Q1104" s="171"/>
      <c r="R1104" s="171"/>
      <c r="S1104" s="171"/>
      <c r="T1104" s="196" t="s">
        <v>241</v>
      </c>
      <c r="U1104" s="263" t="str">
        <f t="shared" ref="U1104" si="190">IF(COUNT(S1080:U1099)=0,"",U1075+1)</f>
        <v/>
      </c>
      <c r="W1104" s="171"/>
      <c r="X1104" s="171"/>
      <c r="Y1104" s="171"/>
      <c r="Z1104" s="291"/>
      <c r="AA1104" s="291"/>
      <c r="AB1104" s="291"/>
      <c r="AC1104" s="291"/>
      <c r="AD1104" s="291"/>
      <c r="AE1104" s="171"/>
    </row>
    <row r="1105" spans="1:31" s="172" customFormat="1" ht="27.75" x14ac:dyDescent="0.15">
      <c r="A1105" s="171"/>
      <c r="B1105" s="904" t="s">
        <v>105</v>
      </c>
      <c r="C1105" s="904"/>
      <c r="D1105" s="904"/>
      <c r="E1105" s="904"/>
      <c r="F1105" s="904"/>
      <c r="G1105" s="904"/>
      <c r="H1105" s="904"/>
      <c r="I1105" s="904"/>
      <c r="J1105" s="905" t="s">
        <v>243</v>
      </c>
      <c r="K1105" s="905"/>
      <c r="L1105" s="905"/>
      <c r="M1105" s="905"/>
      <c r="N1105" s="905"/>
      <c r="O1105" s="905"/>
      <c r="P1105" s="905"/>
      <c r="Q1105" s="905"/>
      <c r="R1105" s="905"/>
      <c r="S1105" s="905"/>
      <c r="T1105" s="905"/>
      <c r="U1105" s="905"/>
      <c r="W1105" s="171"/>
      <c r="X1105" s="171"/>
      <c r="Y1105" s="171"/>
      <c r="Z1105" s="291"/>
      <c r="AA1105" s="291"/>
      <c r="AB1105" s="291"/>
      <c r="AC1105" s="291"/>
      <c r="AD1105" s="291"/>
      <c r="AE1105" s="171"/>
    </row>
    <row r="1106" spans="1:31" ht="21.75" thickBot="1" x14ac:dyDescent="0.2">
      <c r="D1106" s="265" t="s">
        <v>228</v>
      </c>
      <c r="E1106" s="906"/>
      <c r="F1106" s="906"/>
      <c r="G1106" s="266" t="s">
        <v>229</v>
      </c>
      <c r="H1106" s="267"/>
      <c r="L1106" s="268" t="s">
        <v>231</v>
      </c>
      <c r="M1106" s="483" t="str">
        <f>$M$4</f>
        <v/>
      </c>
      <c r="N1106" s="269" t="s">
        <v>220</v>
      </c>
      <c r="O1106" s="483" t="str">
        <f>$O$4</f>
        <v/>
      </c>
      <c r="P1106" s="269" t="s">
        <v>225</v>
      </c>
      <c r="Q1106" s="269" t="s">
        <v>205</v>
      </c>
      <c r="R1106" s="483" t="str">
        <f>$R$4</f>
        <v/>
      </c>
      <c r="S1106" s="269" t="s">
        <v>220</v>
      </c>
      <c r="T1106" s="483" t="str">
        <f>$T$4</f>
        <v/>
      </c>
      <c r="U1106" s="269" t="s">
        <v>230</v>
      </c>
    </row>
    <row r="1107" spans="1:31" ht="18" customHeight="1" x14ac:dyDescent="0.15">
      <c r="B1107" s="880" t="s">
        <v>227</v>
      </c>
      <c r="C1107" s="907" t="s">
        <v>224</v>
      </c>
      <c r="D1107" s="478" t="s">
        <v>237</v>
      </c>
      <c r="E1107" s="478" t="s">
        <v>222</v>
      </c>
      <c r="F1107" s="909" t="s">
        <v>106</v>
      </c>
      <c r="G1107" s="840" t="s">
        <v>107</v>
      </c>
      <c r="H1107" s="841"/>
      <c r="I1107" s="480" t="s">
        <v>108</v>
      </c>
      <c r="J1107" s="480" t="s">
        <v>235</v>
      </c>
      <c r="K1107" s="840" t="s">
        <v>109</v>
      </c>
      <c r="L1107" s="913"/>
      <c r="M1107" s="913"/>
      <c r="N1107" s="841"/>
      <c r="O1107" s="840" t="s">
        <v>226</v>
      </c>
      <c r="P1107" s="913"/>
      <c r="Q1107" s="913"/>
      <c r="R1107" s="841"/>
      <c r="S1107" s="840" t="s">
        <v>233</v>
      </c>
      <c r="T1107" s="913"/>
      <c r="U1107" s="914"/>
    </row>
    <row r="1108" spans="1:31" ht="18" customHeight="1" thickBot="1" x14ac:dyDescent="0.2">
      <c r="B1108" s="882"/>
      <c r="C1108" s="908"/>
      <c r="D1108" s="479" t="s">
        <v>221</v>
      </c>
      <c r="E1108" s="479" t="s">
        <v>223</v>
      </c>
      <c r="F1108" s="910"/>
      <c r="G1108" s="911"/>
      <c r="H1108" s="912"/>
      <c r="I1108" s="481" t="s">
        <v>110</v>
      </c>
      <c r="J1108" s="481" t="s">
        <v>236</v>
      </c>
      <c r="K1108" s="911"/>
      <c r="L1108" s="915"/>
      <c r="M1108" s="915"/>
      <c r="N1108" s="912"/>
      <c r="O1108" s="911"/>
      <c r="P1108" s="915"/>
      <c r="Q1108" s="915"/>
      <c r="R1108" s="912"/>
      <c r="S1108" s="911" t="s">
        <v>234</v>
      </c>
      <c r="T1108" s="915"/>
      <c r="U1108" s="916"/>
    </row>
    <row r="1109" spans="1:31" ht="24" customHeight="1" x14ac:dyDescent="0.15">
      <c r="B1109" s="880">
        <v>1</v>
      </c>
      <c r="C1109" s="883"/>
      <c r="D1109" s="883"/>
      <c r="E1109" s="883"/>
      <c r="F1109" s="294"/>
      <c r="G1109" s="886"/>
      <c r="H1109" s="887"/>
      <c r="I1109" s="294"/>
      <c r="J1109" s="295"/>
      <c r="K1109" s="298"/>
      <c r="L1109" s="279" t="s">
        <v>220</v>
      </c>
      <c r="M1109" s="301"/>
      <c r="N1109" s="280" t="s">
        <v>225</v>
      </c>
      <c r="O1109" s="298"/>
      <c r="P1109" s="279" t="s">
        <v>220</v>
      </c>
      <c r="Q1109" s="301"/>
      <c r="R1109" s="280" t="s">
        <v>225</v>
      </c>
      <c r="S1109" s="888" t="str">
        <f t="shared" ref="S1109" si="191">IF(COUNT(J1109:J1113)=0,"",SUM(J1109:J1113))</f>
        <v/>
      </c>
      <c r="T1109" s="889"/>
      <c r="U1109" s="890"/>
    </row>
    <row r="1110" spans="1:31" ht="24" customHeight="1" x14ac:dyDescent="0.15">
      <c r="B1110" s="881"/>
      <c r="C1110" s="884"/>
      <c r="D1110" s="884"/>
      <c r="E1110" s="884"/>
      <c r="F1110" s="296"/>
      <c r="G1110" s="897"/>
      <c r="H1110" s="898"/>
      <c r="I1110" s="296"/>
      <c r="J1110" s="297"/>
      <c r="K1110" s="299"/>
      <c r="L1110" s="284" t="s">
        <v>220</v>
      </c>
      <c r="M1110" s="302"/>
      <c r="N1110" s="285" t="s">
        <v>225</v>
      </c>
      <c r="O1110" s="299"/>
      <c r="P1110" s="284" t="s">
        <v>220</v>
      </c>
      <c r="Q1110" s="302"/>
      <c r="R1110" s="285" t="s">
        <v>225</v>
      </c>
      <c r="S1110" s="891"/>
      <c r="T1110" s="892"/>
      <c r="U1110" s="893"/>
    </row>
    <row r="1111" spans="1:31" ht="23.25" customHeight="1" x14ac:dyDescent="0.15">
      <c r="B1111" s="881"/>
      <c r="C1111" s="884"/>
      <c r="D1111" s="884"/>
      <c r="E1111" s="884"/>
      <c r="F1111" s="296"/>
      <c r="G1111" s="897"/>
      <c r="H1111" s="898"/>
      <c r="I1111" s="296"/>
      <c r="J1111" s="297"/>
      <c r="K1111" s="299"/>
      <c r="L1111" s="284" t="s">
        <v>220</v>
      </c>
      <c r="M1111" s="302"/>
      <c r="N1111" s="285" t="s">
        <v>225</v>
      </c>
      <c r="O1111" s="299"/>
      <c r="P1111" s="284" t="s">
        <v>220</v>
      </c>
      <c r="Q1111" s="302"/>
      <c r="R1111" s="285" t="s">
        <v>225</v>
      </c>
      <c r="S1111" s="891"/>
      <c r="T1111" s="892"/>
      <c r="U1111" s="893"/>
    </row>
    <row r="1112" spans="1:31" ht="24" customHeight="1" x14ac:dyDescent="0.15">
      <c r="B1112" s="881"/>
      <c r="C1112" s="884"/>
      <c r="D1112" s="884"/>
      <c r="E1112" s="884"/>
      <c r="F1112" s="296"/>
      <c r="G1112" s="897"/>
      <c r="H1112" s="898"/>
      <c r="I1112" s="296"/>
      <c r="J1112" s="297"/>
      <c r="K1112" s="299"/>
      <c r="L1112" s="284" t="s">
        <v>220</v>
      </c>
      <c r="M1112" s="302"/>
      <c r="N1112" s="285" t="s">
        <v>225</v>
      </c>
      <c r="O1112" s="299"/>
      <c r="P1112" s="284" t="s">
        <v>220</v>
      </c>
      <c r="Q1112" s="302"/>
      <c r="R1112" s="285" t="s">
        <v>225</v>
      </c>
      <c r="S1112" s="891"/>
      <c r="T1112" s="892"/>
      <c r="U1112" s="893"/>
    </row>
    <row r="1113" spans="1:31" ht="24" customHeight="1" thickBot="1" x14ac:dyDescent="0.2">
      <c r="B1113" s="882"/>
      <c r="C1113" s="885"/>
      <c r="D1113" s="885"/>
      <c r="E1113" s="885"/>
      <c r="F1113" s="286" t="s">
        <v>232</v>
      </c>
      <c r="G1113" s="5"/>
      <c r="H1113" s="899" t="s">
        <v>239</v>
      </c>
      <c r="I1113" s="900"/>
      <c r="J1113" s="300"/>
      <c r="K1113" s="901"/>
      <c r="L1113" s="902"/>
      <c r="M1113" s="902"/>
      <c r="N1113" s="902"/>
      <c r="O1113" s="902"/>
      <c r="P1113" s="902"/>
      <c r="Q1113" s="902"/>
      <c r="R1113" s="903"/>
      <c r="S1113" s="894"/>
      <c r="T1113" s="895"/>
      <c r="U1113" s="896"/>
    </row>
    <row r="1114" spans="1:31" ht="24" customHeight="1" x14ac:dyDescent="0.15">
      <c r="B1114" s="880">
        <v>2</v>
      </c>
      <c r="C1114" s="883"/>
      <c r="D1114" s="883"/>
      <c r="E1114" s="883"/>
      <c r="F1114" s="294"/>
      <c r="G1114" s="886"/>
      <c r="H1114" s="887"/>
      <c r="I1114" s="294"/>
      <c r="J1114" s="295"/>
      <c r="K1114" s="298"/>
      <c r="L1114" s="279" t="s">
        <v>220</v>
      </c>
      <c r="M1114" s="301"/>
      <c r="N1114" s="280" t="s">
        <v>225</v>
      </c>
      <c r="O1114" s="298"/>
      <c r="P1114" s="279" t="s">
        <v>220</v>
      </c>
      <c r="Q1114" s="301"/>
      <c r="R1114" s="280" t="s">
        <v>225</v>
      </c>
      <c r="S1114" s="888" t="str">
        <f t="shared" ref="S1114" si="192">IF(COUNT(J1114:J1118)=0,"",SUM(J1114:J1118))</f>
        <v/>
      </c>
      <c r="T1114" s="889"/>
      <c r="U1114" s="890"/>
    </row>
    <row r="1115" spans="1:31" ht="24" customHeight="1" x14ac:dyDescent="0.15">
      <c r="B1115" s="881"/>
      <c r="C1115" s="884"/>
      <c r="D1115" s="884"/>
      <c r="E1115" s="884"/>
      <c r="F1115" s="296"/>
      <c r="G1115" s="897"/>
      <c r="H1115" s="898"/>
      <c r="I1115" s="296"/>
      <c r="J1115" s="297"/>
      <c r="K1115" s="299"/>
      <c r="L1115" s="284" t="s">
        <v>220</v>
      </c>
      <c r="M1115" s="302"/>
      <c r="N1115" s="285" t="s">
        <v>225</v>
      </c>
      <c r="O1115" s="299"/>
      <c r="P1115" s="284" t="s">
        <v>220</v>
      </c>
      <c r="Q1115" s="302"/>
      <c r="R1115" s="285" t="s">
        <v>225</v>
      </c>
      <c r="S1115" s="891"/>
      <c r="T1115" s="892"/>
      <c r="U1115" s="893"/>
    </row>
    <row r="1116" spans="1:31" ht="24" customHeight="1" x14ac:dyDescent="0.15">
      <c r="B1116" s="881"/>
      <c r="C1116" s="884"/>
      <c r="D1116" s="884"/>
      <c r="E1116" s="884"/>
      <c r="F1116" s="296"/>
      <c r="G1116" s="897"/>
      <c r="H1116" s="898"/>
      <c r="I1116" s="296"/>
      <c r="J1116" s="297"/>
      <c r="K1116" s="299"/>
      <c r="L1116" s="284" t="s">
        <v>220</v>
      </c>
      <c r="M1116" s="302"/>
      <c r="N1116" s="285" t="s">
        <v>225</v>
      </c>
      <c r="O1116" s="299"/>
      <c r="P1116" s="284" t="s">
        <v>220</v>
      </c>
      <c r="Q1116" s="302"/>
      <c r="R1116" s="285" t="s">
        <v>225</v>
      </c>
      <c r="S1116" s="891"/>
      <c r="T1116" s="892"/>
      <c r="U1116" s="893"/>
    </row>
    <row r="1117" spans="1:31" ht="24" customHeight="1" x14ac:dyDescent="0.15">
      <c r="B1117" s="881"/>
      <c r="C1117" s="884"/>
      <c r="D1117" s="884"/>
      <c r="E1117" s="884"/>
      <c r="F1117" s="296"/>
      <c r="G1117" s="897"/>
      <c r="H1117" s="898"/>
      <c r="I1117" s="296"/>
      <c r="J1117" s="297"/>
      <c r="K1117" s="299"/>
      <c r="L1117" s="284" t="s">
        <v>220</v>
      </c>
      <c r="M1117" s="302"/>
      <c r="N1117" s="285" t="s">
        <v>225</v>
      </c>
      <c r="O1117" s="299"/>
      <c r="P1117" s="284" t="s">
        <v>220</v>
      </c>
      <c r="Q1117" s="302"/>
      <c r="R1117" s="285" t="s">
        <v>225</v>
      </c>
      <c r="S1117" s="891"/>
      <c r="T1117" s="892"/>
      <c r="U1117" s="893"/>
    </row>
    <row r="1118" spans="1:31" ht="24" customHeight="1" thickBot="1" x14ac:dyDescent="0.2">
      <c r="B1118" s="882"/>
      <c r="C1118" s="885"/>
      <c r="D1118" s="885"/>
      <c r="E1118" s="885"/>
      <c r="F1118" s="286" t="s">
        <v>232</v>
      </c>
      <c r="G1118" s="5"/>
      <c r="H1118" s="899" t="s">
        <v>239</v>
      </c>
      <c r="I1118" s="900"/>
      <c r="J1118" s="300"/>
      <c r="K1118" s="901"/>
      <c r="L1118" s="902"/>
      <c r="M1118" s="902"/>
      <c r="N1118" s="902"/>
      <c r="O1118" s="902"/>
      <c r="P1118" s="902"/>
      <c r="Q1118" s="902"/>
      <c r="R1118" s="903"/>
      <c r="S1118" s="894"/>
      <c r="T1118" s="895"/>
      <c r="U1118" s="896"/>
    </row>
    <row r="1119" spans="1:31" ht="24" customHeight="1" x14ac:dyDescent="0.15">
      <c r="B1119" s="880">
        <v>3</v>
      </c>
      <c r="C1119" s="883"/>
      <c r="D1119" s="883"/>
      <c r="E1119" s="883"/>
      <c r="F1119" s="294"/>
      <c r="G1119" s="886"/>
      <c r="H1119" s="887"/>
      <c r="I1119" s="294"/>
      <c r="J1119" s="295"/>
      <c r="K1119" s="298"/>
      <c r="L1119" s="279" t="s">
        <v>220</v>
      </c>
      <c r="M1119" s="301"/>
      <c r="N1119" s="280" t="s">
        <v>225</v>
      </c>
      <c r="O1119" s="298"/>
      <c r="P1119" s="279" t="s">
        <v>220</v>
      </c>
      <c r="Q1119" s="301"/>
      <c r="R1119" s="280" t="s">
        <v>225</v>
      </c>
      <c r="S1119" s="888" t="str">
        <f t="shared" ref="S1119" si="193">IF(COUNT(J1119:J1123)=0,"",SUM(J1119:J1123))</f>
        <v/>
      </c>
      <c r="T1119" s="889"/>
      <c r="U1119" s="890"/>
    </row>
    <row r="1120" spans="1:31" ht="24" customHeight="1" x14ac:dyDescent="0.15">
      <c r="B1120" s="881"/>
      <c r="C1120" s="884"/>
      <c r="D1120" s="884"/>
      <c r="E1120" s="884"/>
      <c r="F1120" s="296"/>
      <c r="G1120" s="897"/>
      <c r="H1120" s="898"/>
      <c r="I1120" s="296"/>
      <c r="J1120" s="297"/>
      <c r="K1120" s="299"/>
      <c r="L1120" s="284" t="s">
        <v>220</v>
      </c>
      <c r="M1120" s="302"/>
      <c r="N1120" s="285" t="s">
        <v>225</v>
      </c>
      <c r="O1120" s="299"/>
      <c r="P1120" s="284" t="s">
        <v>220</v>
      </c>
      <c r="Q1120" s="302"/>
      <c r="R1120" s="285" t="s">
        <v>225</v>
      </c>
      <c r="S1120" s="891"/>
      <c r="T1120" s="892"/>
      <c r="U1120" s="893"/>
    </row>
    <row r="1121" spans="1:31" ht="24" customHeight="1" x14ac:dyDescent="0.15">
      <c r="B1121" s="881"/>
      <c r="C1121" s="884"/>
      <c r="D1121" s="884"/>
      <c r="E1121" s="884"/>
      <c r="F1121" s="296"/>
      <c r="G1121" s="897"/>
      <c r="H1121" s="898"/>
      <c r="I1121" s="296"/>
      <c r="J1121" s="297"/>
      <c r="K1121" s="299"/>
      <c r="L1121" s="284" t="s">
        <v>220</v>
      </c>
      <c r="M1121" s="302"/>
      <c r="N1121" s="285" t="s">
        <v>225</v>
      </c>
      <c r="O1121" s="299"/>
      <c r="P1121" s="284" t="s">
        <v>220</v>
      </c>
      <c r="Q1121" s="302"/>
      <c r="R1121" s="285" t="s">
        <v>225</v>
      </c>
      <c r="S1121" s="891"/>
      <c r="T1121" s="892"/>
      <c r="U1121" s="893"/>
    </row>
    <row r="1122" spans="1:31" ht="24" customHeight="1" x14ac:dyDescent="0.15">
      <c r="B1122" s="881"/>
      <c r="C1122" s="884"/>
      <c r="D1122" s="884"/>
      <c r="E1122" s="884"/>
      <c r="F1122" s="296"/>
      <c r="G1122" s="897"/>
      <c r="H1122" s="898"/>
      <c r="I1122" s="296"/>
      <c r="J1122" s="297"/>
      <c r="K1122" s="299"/>
      <c r="L1122" s="284" t="s">
        <v>220</v>
      </c>
      <c r="M1122" s="302"/>
      <c r="N1122" s="285" t="s">
        <v>225</v>
      </c>
      <c r="O1122" s="299"/>
      <c r="P1122" s="284" t="s">
        <v>220</v>
      </c>
      <c r="Q1122" s="302"/>
      <c r="R1122" s="285" t="s">
        <v>225</v>
      </c>
      <c r="S1122" s="891"/>
      <c r="T1122" s="892"/>
      <c r="U1122" s="893"/>
    </row>
    <row r="1123" spans="1:31" ht="24" customHeight="1" thickBot="1" x14ac:dyDescent="0.2">
      <c r="B1123" s="882"/>
      <c r="C1123" s="885"/>
      <c r="D1123" s="885"/>
      <c r="E1123" s="885"/>
      <c r="F1123" s="286" t="s">
        <v>232</v>
      </c>
      <c r="G1123" s="5"/>
      <c r="H1123" s="899" t="s">
        <v>239</v>
      </c>
      <c r="I1123" s="900"/>
      <c r="J1123" s="300"/>
      <c r="K1123" s="901"/>
      <c r="L1123" s="902"/>
      <c r="M1123" s="902"/>
      <c r="N1123" s="902"/>
      <c r="O1123" s="902"/>
      <c r="P1123" s="902"/>
      <c r="Q1123" s="902"/>
      <c r="R1123" s="903"/>
      <c r="S1123" s="894"/>
      <c r="T1123" s="895"/>
      <c r="U1123" s="896"/>
    </row>
    <row r="1124" spans="1:31" ht="24" customHeight="1" x14ac:dyDescent="0.15">
      <c r="B1124" s="880">
        <v>4</v>
      </c>
      <c r="C1124" s="883"/>
      <c r="D1124" s="883"/>
      <c r="E1124" s="883"/>
      <c r="F1124" s="294"/>
      <c r="G1124" s="886"/>
      <c r="H1124" s="887"/>
      <c r="I1124" s="294"/>
      <c r="J1124" s="295"/>
      <c r="K1124" s="298"/>
      <c r="L1124" s="279" t="s">
        <v>220</v>
      </c>
      <c r="M1124" s="301"/>
      <c r="N1124" s="280" t="s">
        <v>225</v>
      </c>
      <c r="O1124" s="298"/>
      <c r="P1124" s="279" t="s">
        <v>220</v>
      </c>
      <c r="Q1124" s="301"/>
      <c r="R1124" s="280" t="s">
        <v>225</v>
      </c>
      <c r="S1124" s="888" t="str">
        <f t="shared" ref="S1124" si="194">IF(COUNT(J1124:J1128)=0,"",SUM(J1124:J1128))</f>
        <v/>
      </c>
      <c r="T1124" s="889"/>
      <c r="U1124" s="890"/>
    </row>
    <row r="1125" spans="1:31" ht="24" customHeight="1" x14ac:dyDescent="0.15">
      <c r="B1125" s="881"/>
      <c r="C1125" s="884"/>
      <c r="D1125" s="884"/>
      <c r="E1125" s="884"/>
      <c r="F1125" s="296"/>
      <c r="G1125" s="897"/>
      <c r="H1125" s="898"/>
      <c r="I1125" s="296"/>
      <c r="J1125" s="297"/>
      <c r="K1125" s="299"/>
      <c r="L1125" s="284" t="s">
        <v>220</v>
      </c>
      <c r="M1125" s="302"/>
      <c r="N1125" s="285" t="s">
        <v>225</v>
      </c>
      <c r="O1125" s="299"/>
      <c r="P1125" s="284" t="s">
        <v>220</v>
      </c>
      <c r="Q1125" s="302"/>
      <c r="R1125" s="285" t="s">
        <v>225</v>
      </c>
      <c r="S1125" s="891"/>
      <c r="T1125" s="892"/>
      <c r="U1125" s="893"/>
    </row>
    <row r="1126" spans="1:31" ht="24" customHeight="1" x14ac:dyDescent="0.15">
      <c r="B1126" s="881"/>
      <c r="C1126" s="884"/>
      <c r="D1126" s="884"/>
      <c r="E1126" s="884"/>
      <c r="F1126" s="296"/>
      <c r="G1126" s="897"/>
      <c r="H1126" s="898"/>
      <c r="I1126" s="296"/>
      <c r="J1126" s="297"/>
      <c r="K1126" s="299"/>
      <c r="L1126" s="284" t="s">
        <v>220</v>
      </c>
      <c r="M1126" s="302"/>
      <c r="N1126" s="285" t="s">
        <v>225</v>
      </c>
      <c r="O1126" s="299"/>
      <c r="P1126" s="284" t="s">
        <v>220</v>
      </c>
      <c r="Q1126" s="302"/>
      <c r="R1126" s="285" t="s">
        <v>225</v>
      </c>
      <c r="S1126" s="891"/>
      <c r="T1126" s="892"/>
      <c r="U1126" s="893"/>
    </row>
    <row r="1127" spans="1:31" ht="24" customHeight="1" x14ac:dyDescent="0.15">
      <c r="B1127" s="881"/>
      <c r="C1127" s="884"/>
      <c r="D1127" s="884"/>
      <c r="E1127" s="884"/>
      <c r="F1127" s="296"/>
      <c r="G1127" s="897"/>
      <c r="H1127" s="898"/>
      <c r="I1127" s="296"/>
      <c r="J1127" s="297"/>
      <c r="K1127" s="299"/>
      <c r="L1127" s="284" t="s">
        <v>220</v>
      </c>
      <c r="M1127" s="302"/>
      <c r="N1127" s="285" t="s">
        <v>225</v>
      </c>
      <c r="O1127" s="299"/>
      <c r="P1127" s="284" t="s">
        <v>220</v>
      </c>
      <c r="Q1127" s="302"/>
      <c r="R1127" s="285" t="s">
        <v>225</v>
      </c>
      <c r="S1127" s="891"/>
      <c r="T1127" s="892"/>
      <c r="U1127" s="893"/>
    </row>
    <row r="1128" spans="1:31" ht="24" customHeight="1" thickBot="1" x14ac:dyDescent="0.2">
      <c r="B1128" s="882"/>
      <c r="C1128" s="885"/>
      <c r="D1128" s="885"/>
      <c r="E1128" s="885"/>
      <c r="F1128" s="286" t="s">
        <v>232</v>
      </c>
      <c r="G1128" s="5"/>
      <c r="H1128" s="899" t="s">
        <v>239</v>
      </c>
      <c r="I1128" s="900"/>
      <c r="J1128" s="300"/>
      <c r="K1128" s="901"/>
      <c r="L1128" s="902"/>
      <c r="M1128" s="902"/>
      <c r="N1128" s="902"/>
      <c r="O1128" s="902"/>
      <c r="P1128" s="902"/>
      <c r="Q1128" s="902"/>
      <c r="R1128" s="903"/>
      <c r="S1128" s="894"/>
      <c r="T1128" s="895"/>
      <c r="U1128" s="896"/>
    </row>
    <row r="1129" spans="1:31" ht="19.5" customHeight="1" thickBot="1" x14ac:dyDescent="0.2">
      <c r="B1129" s="287" t="s">
        <v>112</v>
      </c>
      <c r="C1129" s="172"/>
      <c r="D1129" s="288"/>
      <c r="E1129" s="288"/>
      <c r="F1129" s="289"/>
      <c r="G1129" s="288"/>
      <c r="H1129" s="288"/>
      <c r="O1129" s="917" t="s">
        <v>496</v>
      </c>
      <c r="P1129" s="918"/>
      <c r="Q1129" s="918"/>
      <c r="R1129" s="918"/>
      <c r="S1129" s="919" t="str">
        <f>IF(COUNT(S1109:U1128)=0,"",SUMIFS(S1109:S1128,E1109:E1128,"&lt;&gt;"&amp;""))</f>
        <v/>
      </c>
      <c r="T1129" s="920"/>
      <c r="U1129" s="921"/>
    </row>
    <row r="1130" spans="1:31" ht="19.5" customHeight="1" thickBot="1" x14ac:dyDescent="0.2">
      <c r="B1130" s="486" t="s">
        <v>242</v>
      </c>
      <c r="C1130" s="172"/>
      <c r="D1130" s="171"/>
      <c r="E1130" s="290"/>
      <c r="F1130" s="485"/>
      <c r="G1130" s="485"/>
      <c r="H1130" s="485"/>
      <c r="O1130" s="922" t="s">
        <v>497</v>
      </c>
      <c r="P1130" s="923"/>
      <c r="Q1130" s="923"/>
      <c r="R1130" s="924"/>
      <c r="S1130" s="919" t="str">
        <f>IF(COUNT(S1109:U1128)=0,"",SUMIF(E1109:E1128,"元請",S1109:U1128))</f>
        <v/>
      </c>
      <c r="T1130" s="920"/>
      <c r="U1130" s="921"/>
    </row>
    <row r="1131" spans="1:31" ht="19.5" customHeight="1" x14ac:dyDescent="0.15">
      <c r="B1131" s="287" t="s">
        <v>240</v>
      </c>
      <c r="C1131" s="172"/>
      <c r="D1131" s="171"/>
      <c r="E1131" s="172"/>
      <c r="F1131" s="172"/>
      <c r="G1131" s="485"/>
      <c r="H1131" s="485"/>
    </row>
    <row r="1132" spans="1:31" ht="19.5" customHeight="1" x14ac:dyDescent="0.15">
      <c r="B1132" s="485"/>
      <c r="C1132" s="172"/>
      <c r="D1132" s="171"/>
      <c r="E1132" s="290"/>
      <c r="F1132" s="485"/>
      <c r="G1132" s="485"/>
      <c r="H1132" s="485"/>
    </row>
    <row r="1133" spans="1:31" s="172" customFormat="1" ht="20.25" customHeight="1" x14ac:dyDescent="0.15">
      <c r="A1133" s="171"/>
      <c r="B1133" s="171"/>
      <c r="C1133" s="172" t="s">
        <v>104</v>
      </c>
      <c r="G1133" s="262"/>
      <c r="H1133" s="262"/>
      <c r="I1133" s="171"/>
      <c r="J1133" s="171"/>
      <c r="K1133" s="171"/>
      <c r="L1133" s="171"/>
      <c r="M1133" s="171"/>
      <c r="N1133" s="171"/>
      <c r="O1133" s="171"/>
      <c r="P1133" s="171"/>
      <c r="Q1133" s="171"/>
      <c r="R1133" s="171"/>
      <c r="S1133" s="171"/>
      <c r="T1133" s="196" t="s">
        <v>241</v>
      </c>
      <c r="U1133" s="263" t="str">
        <f t="shared" ref="U1133" si="195">IF(COUNT(S1109:U1128)=0,"",U1104+1)</f>
        <v/>
      </c>
      <c r="W1133" s="171"/>
      <c r="X1133" s="171"/>
      <c r="Y1133" s="171"/>
      <c r="Z1133" s="291"/>
      <c r="AA1133" s="291"/>
      <c r="AB1133" s="291"/>
      <c r="AC1133" s="291"/>
      <c r="AD1133" s="291"/>
      <c r="AE1133" s="171"/>
    </row>
    <row r="1134" spans="1:31" s="172" customFormat="1" ht="27.75" x14ac:dyDescent="0.15">
      <c r="A1134" s="171"/>
      <c r="B1134" s="904" t="s">
        <v>105</v>
      </c>
      <c r="C1134" s="904"/>
      <c r="D1134" s="904"/>
      <c r="E1134" s="904"/>
      <c r="F1134" s="904"/>
      <c r="G1134" s="904"/>
      <c r="H1134" s="904"/>
      <c r="I1134" s="904"/>
      <c r="J1134" s="905" t="s">
        <v>243</v>
      </c>
      <c r="K1134" s="905"/>
      <c r="L1134" s="905"/>
      <c r="M1134" s="905"/>
      <c r="N1134" s="905"/>
      <c r="O1134" s="905"/>
      <c r="P1134" s="905"/>
      <c r="Q1134" s="905"/>
      <c r="R1134" s="905"/>
      <c r="S1134" s="905"/>
      <c r="T1134" s="905"/>
      <c r="U1134" s="905"/>
      <c r="W1134" s="171"/>
      <c r="X1134" s="171"/>
      <c r="Y1134" s="171"/>
      <c r="Z1134" s="291"/>
      <c r="AA1134" s="291"/>
      <c r="AB1134" s="291"/>
      <c r="AC1134" s="291"/>
      <c r="AD1134" s="291"/>
      <c r="AE1134" s="171"/>
    </row>
    <row r="1135" spans="1:31" ht="21.75" thickBot="1" x14ac:dyDescent="0.2">
      <c r="D1135" s="265" t="s">
        <v>228</v>
      </c>
      <c r="E1135" s="906"/>
      <c r="F1135" s="906"/>
      <c r="G1135" s="266" t="s">
        <v>229</v>
      </c>
      <c r="H1135" s="267"/>
      <c r="L1135" s="268" t="s">
        <v>231</v>
      </c>
      <c r="M1135" s="483" t="str">
        <f>$M$4</f>
        <v/>
      </c>
      <c r="N1135" s="269" t="s">
        <v>220</v>
      </c>
      <c r="O1135" s="483" t="str">
        <f>$O$4</f>
        <v/>
      </c>
      <c r="P1135" s="269" t="s">
        <v>225</v>
      </c>
      <c r="Q1135" s="269" t="s">
        <v>205</v>
      </c>
      <c r="R1135" s="483" t="str">
        <f>$R$4</f>
        <v/>
      </c>
      <c r="S1135" s="269" t="s">
        <v>220</v>
      </c>
      <c r="T1135" s="483" t="str">
        <f>$T$4</f>
        <v/>
      </c>
      <c r="U1135" s="269" t="s">
        <v>230</v>
      </c>
    </row>
    <row r="1136" spans="1:31" ht="18" customHeight="1" x14ac:dyDescent="0.15">
      <c r="B1136" s="880" t="s">
        <v>227</v>
      </c>
      <c r="C1136" s="907" t="s">
        <v>224</v>
      </c>
      <c r="D1136" s="478" t="s">
        <v>237</v>
      </c>
      <c r="E1136" s="478" t="s">
        <v>222</v>
      </c>
      <c r="F1136" s="909" t="s">
        <v>106</v>
      </c>
      <c r="G1136" s="840" t="s">
        <v>107</v>
      </c>
      <c r="H1136" s="841"/>
      <c r="I1136" s="480" t="s">
        <v>108</v>
      </c>
      <c r="J1136" s="480" t="s">
        <v>235</v>
      </c>
      <c r="K1136" s="840" t="s">
        <v>109</v>
      </c>
      <c r="L1136" s="913"/>
      <c r="M1136" s="913"/>
      <c r="N1136" s="841"/>
      <c r="O1136" s="840" t="s">
        <v>226</v>
      </c>
      <c r="P1136" s="913"/>
      <c r="Q1136" s="913"/>
      <c r="R1136" s="841"/>
      <c r="S1136" s="840" t="s">
        <v>233</v>
      </c>
      <c r="T1136" s="913"/>
      <c r="U1136" s="914"/>
    </row>
    <row r="1137" spans="2:21" ht="18" customHeight="1" thickBot="1" x14ac:dyDescent="0.2">
      <c r="B1137" s="882"/>
      <c r="C1137" s="908"/>
      <c r="D1137" s="479" t="s">
        <v>221</v>
      </c>
      <c r="E1137" s="479" t="s">
        <v>223</v>
      </c>
      <c r="F1137" s="910"/>
      <c r="G1137" s="911"/>
      <c r="H1137" s="912"/>
      <c r="I1137" s="481" t="s">
        <v>110</v>
      </c>
      <c r="J1137" s="481" t="s">
        <v>236</v>
      </c>
      <c r="K1137" s="911"/>
      <c r="L1137" s="915"/>
      <c r="M1137" s="915"/>
      <c r="N1137" s="912"/>
      <c r="O1137" s="911"/>
      <c r="P1137" s="915"/>
      <c r="Q1137" s="915"/>
      <c r="R1137" s="912"/>
      <c r="S1137" s="911" t="s">
        <v>234</v>
      </c>
      <c r="T1137" s="915"/>
      <c r="U1137" s="916"/>
    </row>
    <row r="1138" spans="2:21" ht="24" customHeight="1" x14ac:dyDescent="0.15">
      <c r="B1138" s="880">
        <v>1</v>
      </c>
      <c r="C1138" s="883"/>
      <c r="D1138" s="883"/>
      <c r="E1138" s="883"/>
      <c r="F1138" s="294"/>
      <c r="G1138" s="886"/>
      <c r="H1138" s="887"/>
      <c r="I1138" s="294"/>
      <c r="J1138" s="295"/>
      <c r="K1138" s="298"/>
      <c r="L1138" s="279" t="s">
        <v>220</v>
      </c>
      <c r="M1138" s="301"/>
      <c r="N1138" s="280" t="s">
        <v>225</v>
      </c>
      <c r="O1138" s="298"/>
      <c r="P1138" s="279" t="s">
        <v>220</v>
      </c>
      <c r="Q1138" s="301"/>
      <c r="R1138" s="280" t="s">
        <v>225</v>
      </c>
      <c r="S1138" s="888" t="str">
        <f t="shared" ref="S1138" si="196">IF(COUNT(J1138:J1142)=0,"",SUM(J1138:J1142))</f>
        <v/>
      </c>
      <c r="T1138" s="889"/>
      <c r="U1138" s="890"/>
    </row>
    <row r="1139" spans="2:21" ht="24" customHeight="1" x14ac:dyDescent="0.15">
      <c r="B1139" s="881"/>
      <c r="C1139" s="884"/>
      <c r="D1139" s="884"/>
      <c r="E1139" s="884"/>
      <c r="F1139" s="296"/>
      <c r="G1139" s="897"/>
      <c r="H1139" s="898"/>
      <c r="I1139" s="296"/>
      <c r="J1139" s="297"/>
      <c r="K1139" s="299"/>
      <c r="L1139" s="284" t="s">
        <v>220</v>
      </c>
      <c r="M1139" s="302"/>
      <c r="N1139" s="285" t="s">
        <v>225</v>
      </c>
      <c r="O1139" s="299"/>
      <c r="P1139" s="284" t="s">
        <v>220</v>
      </c>
      <c r="Q1139" s="302"/>
      <c r="R1139" s="285" t="s">
        <v>225</v>
      </c>
      <c r="S1139" s="891"/>
      <c r="T1139" s="892"/>
      <c r="U1139" s="893"/>
    </row>
    <row r="1140" spans="2:21" ht="23.25" customHeight="1" x14ac:dyDescent="0.15">
      <c r="B1140" s="881"/>
      <c r="C1140" s="884"/>
      <c r="D1140" s="884"/>
      <c r="E1140" s="884"/>
      <c r="F1140" s="296"/>
      <c r="G1140" s="897"/>
      <c r="H1140" s="898"/>
      <c r="I1140" s="296"/>
      <c r="J1140" s="297"/>
      <c r="K1140" s="299"/>
      <c r="L1140" s="284" t="s">
        <v>220</v>
      </c>
      <c r="M1140" s="302"/>
      <c r="N1140" s="285" t="s">
        <v>225</v>
      </c>
      <c r="O1140" s="299"/>
      <c r="P1140" s="284" t="s">
        <v>220</v>
      </c>
      <c r="Q1140" s="302"/>
      <c r="R1140" s="285" t="s">
        <v>225</v>
      </c>
      <c r="S1140" s="891"/>
      <c r="T1140" s="892"/>
      <c r="U1140" s="893"/>
    </row>
    <row r="1141" spans="2:21" ht="24" customHeight="1" x14ac:dyDescent="0.15">
      <c r="B1141" s="881"/>
      <c r="C1141" s="884"/>
      <c r="D1141" s="884"/>
      <c r="E1141" s="884"/>
      <c r="F1141" s="296"/>
      <c r="G1141" s="897"/>
      <c r="H1141" s="898"/>
      <c r="I1141" s="296"/>
      <c r="J1141" s="297"/>
      <c r="K1141" s="299"/>
      <c r="L1141" s="284" t="s">
        <v>220</v>
      </c>
      <c r="M1141" s="302"/>
      <c r="N1141" s="285" t="s">
        <v>225</v>
      </c>
      <c r="O1141" s="299"/>
      <c r="P1141" s="284" t="s">
        <v>220</v>
      </c>
      <c r="Q1141" s="302"/>
      <c r="R1141" s="285" t="s">
        <v>225</v>
      </c>
      <c r="S1141" s="891"/>
      <c r="T1141" s="892"/>
      <c r="U1141" s="893"/>
    </row>
    <row r="1142" spans="2:21" ht="24" customHeight="1" thickBot="1" x14ac:dyDescent="0.2">
      <c r="B1142" s="882"/>
      <c r="C1142" s="885"/>
      <c r="D1142" s="885"/>
      <c r="E1142" s="885"/>
      <c r="F1142" s="286" t="s">
        <v>232</v>
      </c>
      <c r="G1142" s="5"/>
      <c r="H1142" s="899" t="s">
        <v>239</v>
      </c>
      <c r="I1142" s="900"/>
      <c r="J1142" s="300"/>
      <c r="K1142" s="901"/>
      <c r="L1142" s="902"/>
      <c r="M1142" s="902"/>
      <c r="N1142" s="902"/>
      <c r="O1142" s="902"/>
      <c r="P1142" s="902"/>
      <c r="Q1142" s="902"/>
      <c r="R1142" s="903"/>
      <c r="S1142" s="894"/>
      <c r="T1142" s="895"/>
      <c r="U1142" s="896"/>
    </row>
    <row r="1143" spans="2:21" ht="24" customHeight="1" x14ac:dyDescent="0.15">
      <c r="B1143" s="880">
        <v>2</v>
      </c>
      <c r="C1143" s="883"/>
      <c r="D1143" s="883"/>
      <c r="E1143" s="883"/>
      <c r="F1143" s="294"/>
      <c r="G1143" s="886"/>
      <c r="H1143" s="887"/>
      <c r="I1143" s="294"/>
      <c r="J1143" s="295"/>
      <c r="K1143" s="298"/>
      <c r="L1143" s="279" t="s">
        <v>220</v>
      </c>
      <c r="M1143" s="301"/>
      <c r="N1143" s="280" t="s">
        <v>225</v>
      </c>
      <c r="O1143" s="298"/>
      <c r="P1143" s="279" t="s">
        <v>220</v>
      </c>
      <c r="Q1143" s="301"/>
      <c r="R1143" s="280" t="s">
        <v>225</v>
      </c>
      <c r="S1143" s="888" t="str">
        <f t="shared" ref="S1143" si="197">IF(COUNT(J1143:J1147)=0,"",SUM(J1143:J1147))</f>
        <v/>
      </c>
      <c r="T1143" s="889"/>
      <c r="U1143" s="890"/>
    </row>
    <row r="1144" spans="2:21" ht="24" customHeight="1" x14ac:dyDescent="0.15">
      <c r="B1144" s="881"/>
      <c r="C1144" s="884"/>
      <c r="D1144" s="884"/>
      <c r="E1144" s="884"/>
      <c r="F1144" s="296"/>
      <c r="G1144" s="897"/>
      <c r="H1144" s="898"/>
      <c r="I1144" s="296"/>
      <c r="J1144" s="297"/>
      <c r="K1144" s="299"/>
      <c r="L1144" s="284" t="s">
        <v>220</v>
      </c>
      <c r="M1144" s="302"/>
      <c r="N1144" s="285" t="s">
        <v>225</v>
      </c>
      <c r="O1144" s="299"/>
      <c r="P1144" s="284" t="s">
        <v>220</v>
      </c>
      <c r="Q1144" s="302"/>
      <c r="R1144" s="285" t="s">
        <v>225</v>
      </c>
      <c r="S1144" s="891"/>
      <c r="T1144" s="892"/>
      <c r="U1144" s="893"/>
    </row>
    <row r="1145" spans="2:21" ht="24" customHeight="1" x14ac:dyDescent="0.15">
      <c r="B1145" s="881"/>
      <c r="C1145" s="884"/>
      <c r="D1145" s="884"/>
      <c r="E1145" s="884"/>
      <c r="F1145" s="296"/>
      <c r="G1145" s="897"/>
      <c r="H1145" s="898"/>
      <c r="I1145" s="296"/>
      <c r="J1145" s="297"/>
      <c r="K1145" s="299"/>
      <c r="L1145" s="284" t="s">
        <v>220</v>
      </c>
      <c r="M1145" s="302"/>
      <c r="N1145" s="285" t="s">
        <v>225</v>
      </c>
      <c r="O1145" s="299"/>
      <c r="P1145" s="284" t="s">
        <v>220</v>
      </c>
      <c r="Q1145" s="302"/>
      <c r="R1145" s="285" t="s">
        <v>225</v>
      </c>
      <c r="S1145" s="891"/>
      <c r="T1145" s="892"/>
      <c r="U1145" s="893"/>
    </row>
    <row r="1146" spans="2:21" ht="24" customHeight="1" x14ac:dyDescent="0.15">
      <c r="B1146" s="881"/>
      <c r="C1146" s="884"/>
      <c r="D1146" s="884"/>
      <c r="E1146" s="884"/>
      <c r="F1146" s="296"/>
      <c r="G1146" s="897"/>
      <c r="H1146" s="898"/>
      <c r="I1146" s="296"/>
      <c r="J1146" s="297"/>
      <c r="K1146" s="299"/>
      <c r="L1146" s="284" t="s">
        <v>220</v>
      </c>
      <c r="M1146" s="302"/>
      <c r="N1146" s="285" t="s">
        <v>225</v>
      </c>
      <c r="O1146" s="299"/>
      <c r="P1146" s="284" t="s">
        <v>220</v>
      </c>
      <c r="Q1146" s="302"/>
      <c r="R1146" s="285" t="s">
        <v>225</v>
      </c>
      <c r="S1146" s="891"/>
      <c r="T1146" s="892"/>
      <c r="U1146" s="893"/>
    </row>
    <row r="1147" spans="2:21" ht="24" customHeight="1" thickBot="1" x14ac:dyDescent="0.2">
      <c r="B1147" s="882"/>
      <c r="C1147" s="885"/>
      <c r="D1147" s="885"/>
      <c r="E1147" s="885"/>
      <c r="F1147" s="286" t="s">
        <v>232</v>
      </c>
      <c r="G1147" s="5"/>
      <c r="H1147" s="899" t="s">
        <v>239</v>
      </c>
      <c r="I1147" s="900"/>
      <c r="J1147" s="300"/>
      <c r="K1147" s="901"/>
      <c r="L1147" s="902"/>
      <c r="M1147" s="902"/>
      <c r="N1147" s="902"/>
      <c r="O1147" s="902"/>
      <c r="P1147" s="902"/>
      <c r="Q1147" s="902"/>
      <c r="R1147" s="903"/>
      <c r="S1147" s="894"/>
      <c r="T1147" s="895"/>
      <c r="U1147" s="896"/>
    </row>
    <row r="1148" spans="2:21" ht="24" customHeight="1" x14ac:dyDescent="0.15">
      <c r="B1148" s="880">
        <v>3</v>
      </c>
      <c r="C1148" s="883"/>
      <c r="D1148" s="883"/>
      <c r="E1148" s="883"/>
      <c r="F1148" s="294"/>
      <c r="G1148" s="886"/>
      <c r="H1148" s="887"/>
      <c r="I1148" s="294"/>
      <c r="J1148" s="295"/>
      <c r="K1148" s="298"/>
      <c r="L1148" s="279" t="s">
        <v>220</v>
      </c>
      <c r="M1148" s="301"/>
      <c r="N1148" s="280" t="s">
        <v>225</v>
      </c>
      <c r="O1148" s="298"/>
      <c r="P1148" s="279" t="s">
        <v>220</v>
      </c>
      <c r="Q1148" s="301"/>
      <c r="R1148" s="280" t="s">
        <v>225</v>
      </c>
      <c r="S1148" s="888" t="str">
        <f t="shared" ref="S1148" si="198">IF(COUNT(J1148:J1152)=0,"",SUM(J1148:J1152))</f>
        <v/>
      </c>
      <c r="T1148" s="889"/>
      <c r="U1148" s="890"/>
    </row>
    <row r="1149" spans="2:21" ht="24" customHeight="1" x14ac:dyDescent="0.15">
      <c r="B1149" s="881"/>
      <c r="C1149" s="884"/>
      <c r="D1149" s="884"/>
      <c r="E1149" s="884"/>
      <c r="F1149" s="296"/>
      <c r="G1149" s="897"/>
      <c r="H1149" s="898"/>
      <c r="I1149" s="296"/>
      <c r="J1149" s="297"/>
      <c r="K1149" s="299"/>
      <c r="L1149" s="284" t="s">
        <v>220</v>
      </c>
      <c r="M1149" s="302"/>
      <c r="N1149" s="285" t="s">
        <v>225</v>
      </c>
      <c r="O1149" s="299"/>
      <c r="P1149" s="284" t="s">
        <v>220</v>
      </c>
      <c r="Q1149" s="302"/>
      <c r="R1149" s="285" t="s">
        <v>225</v>
      </c>
      <c r="S1149" s="891"/>
      <c r="T1149" s="892"/>
      <c r="U1149" s="893"/>
    </row>
    <row r="1150" spans="2:21" ht="24" customHeight="1" x14ac:dyDescent="0.15">
      <c r="B1150" s="881"/>
      <c r="C1150" s="884"/>
      <c r="D1150" s="884"/>
      <c r="E1150" s="884"/>
      <c r="F1150" s="296"/>
      <c r="G1150" s="897"/>
      <c r="H1150" s="898"/>
      <c r="I1150" s="296"/>
      <c r="J1150" s="297"/>
      <c r="K1150" s="299"/>
      <c r="L1150" s="284" t="s">
        <v>220</v>
      </c>
      <c r="M1150" s="302"/>
      <c r="N1150" s="285" t="s">
        <v>225</v>
      </c>
      <c r="O1150" s="299"/>
      <c r="P1150" s="284" t="s">
        <v>220</v>
      </c>
      <c r="Q1150" s="302"/>
      <c r="R1150" s="285" t="s">
        <v>225</v>
      </c>
      <c r="S1150" s="891"/>
      <c r="T1150" s="892"/>
      <c r="U1150" s="893"/>
    </row>
    <row r="1151" spans="2:21" ht="24" customHeight="1" x14ac:dyDescent="0.15">
      <c r="B1151" s="881"/>
      <c r="C1151" s="884"/>
      <c r="D1151" s="884"/>
      <c r="E1151" s="884"/>
      <c r="F1151" s="296"/>
      <c r="G1151" s="897"/>
      <c r="H1151" s="898"/>
      <c r="I1151" s="296"/>
      <c r="J1151" s="297"/>
      <c r="K1151" s="299"/>
      <c r="L1151" s="284" t="s">
        <v>220</v>
      </c>
      <c r="M1151" s="302"/>
      <c r="N1151" s="285" t="s">
        <v>225</v>
      </c>
      <c r="O1151" s="299"/>
      <c r="P1151" s="284" t="s">
        <v>220</v>
      </c>
      <c r="Q1151" s="302"/>
      <c r="R1151" s="285" t="s">
        <v>225</v>
      </c>
      <c r="S1151" s="891"/>
      <c r="T1151" s="892"/>
      <c r="U1151" s="893"/>
    </row>
    <row r="1152" spans="2:21" ht="24" customHeight="1" thickBot="1" x14ac:dyDescent="0.2">
      <c r="B1152" s="882"/>
      <c r="C1152" s="885"/>
      <c r="D1152" s="885"/>
      <c r="E1152" s="885"/>
      <c r="F1152" s="286" t="s">
        <v>232</v>
      </c>
      <c r="G1152" s="5"/>
      <c r="H1152" s="899" t="s">
        <v>239</v>
      </c>
      <c r="I1152" s="900"/>
      <c r="J1152" s="300"/>
      <c r="K1152" s="901"/>
      <c r="L1152" s="902"/>
      <c r="M1152" s="902"/>
      <c r="N1152" s="902"/>
      <c r="O1152" s="902"/>
      <c r="P1152" s="902"/>
      <c r="Q1152" s="902"/>
      <c r="R1152" s="903"/>
      <c r="S1152" s="894"/>
      <c r="T1152" s="895"/>
      <c r="U1152" s="896"/>
    </row>
    <row r="1153" spans="1:31" ht="24" customHeight="1" x14ac:dyDescent="0.15">
      <c r="B1153" s="880">
        <v>4</v>
      </c>
      <c r="C1153" s="883"/>
      <c r="D1153" s="883"/>
      <c r="E1153" s="883"/>
      <c r="F1153" s="294"/>
      <c r="G1153" s="886"/>
      <c r="H1153" s="887"/>
      <c r="I1153" s="294"/>
      <c r="J1153" s="295"/>
      <c r="K1153" s="298"/>
      <c r="L1153" s="279" t="s">
        <v>220</v>
      </c>
      <c r="M1153" s="301"/>
      <c r="N1153" s="280" t="s">
        <v>225</v>
      </c>
      <c r="O1153" s="298"/>
      <c r="P1153" s="279" t="s">
        <v>220</v>
      </c>
      <c r="Q1153" s="301"/>
      <c r="R1153" s="280" t="s">
        <v>225</v>
      </c>
      <c r="S1153" s="888" t="str">
        <f t="shared" ref="S1153" si="199">IF(COUNT(J1153:J1157)=0,"",SUM(J1153:J1157))</f>
        <v/>
      </c>
      <c r="T1153" s="889"/>
      <c r="U1153" s="890"/>
    </row>
    <row r="1154" spans="1:31" ht="24" customHeight="1" x14ac:dyDescent="0.15">
      <c r="B1154" s="881"/>
      <c r="C1154" s="884"/>
      <c r="D1154" s="884"/>
      <c r="E1154" s="884"/>
      <c r="F1154" s="296"/>
      <c r="G1154" s="897"/>
      <c r="H1154" s="898"/>
      <c r="I1154" s="296"/>
      <c r="J1154" s="297"/>
      <c r="K1154" s="299"/>
      <c r="L1154" s="284" t="s">
        <v>220</v>
      </c>
      <c r="M1154" s="302"/>
      <c r="N1154" s="285" t="s">
        <v>225</v>
      </c>
      <c r="O1154" s="299"/>
      <c r="P1154" s="284" t="s">
        <v>220</v>
      </c>
      <c r="Q1154" s="302"/>
      <c r="R1154" s="285" t="s">
        <v>225</v>
      </c>
      <c r="S1154" s="891"/>
      <c r="T1154" s="892"/>
      <c r="U1154" s="893"/>
    </row>
    <row r="1155" spans="1:31" ht="24" customHeight="1" x14ac:dyDescent="0.15">
      <c r="B1155" s="881"/>
      <c r="C1155" s="884"/>
      <c r="D1155" s="884"/>
      <c r="E1155" s="884"/>
      <c r="F1155" s="296"/>
      <c r="G1155" s="897"/>
      <c r="H1155" s="898"/>
      <c r="I1155" s="296"/>
      <c r="J1155" s="297"/>
      <c r="K1155" s="299"/>
      <c r="L1155" s="284" t="s">
        <v>220</v>
      </c>
      <c r="M1155" s="302"/>
      <c r="N1155" s="285" t="s">
        <v>225</v>
      </c>
      <c r="O1155" s="299"/>
      <c r="P1155" s="284" t="s">
        <v>220</v>
      </c>
      <c r="Q1155" s="302"/>
      <c r="R1155" s="285" t="s">
        <v>225</v>
      </c>
      <c r="S1155" s="891"/>
      <c r="T1155" s="892"/>
      <c r="U1155" s="893"/>
    </row>
    <row r="1156" spans="1:31" ht="24" customHeight="1" x14ac:dyDescent="0.15">
      <c r="B1156" s="881"/>
      <c r="C1156" s="884"/>
      <c r="D1156" s="884"/>
      <c r="E1156" s="884"/>
      <c r="F1156" s="296"/>
      <c r="G1156" s="897"/>
      <c r="H1156" s="898"/>
      <c r="I1156" s="296"/>
      <c r="J1156" s="297"/>
      <c r="K1156" s="299"/>
      <c r="L1156" s="284" t="s">
        <v>220</v>
      </c>
      <c r="M1156" s="302"/>
      <c r="N1156" s="285" t="s">
        <v>225</v>
      </c>
      <c r="O1156" s="299"/>
      <c r="P1156" s="284" t="s">
        <v>220</v>
      </c>
      <c r="Q1156" s="302"/>
      <c r="R1156" s="285" t="s">
        <v>225</v>
      </c>
      <c r="S1156" s="891"/>
      <c r="T1156" s="892"/>
      <c r="U1156" s="893"/>
    </row>
    <row r="1157" spans="1:31" ht="24" customHeight="1" thickBot="1" x14ac:dyDescent="0.2">
      <c r="B1157" s="882"/>
      <c r="C1157" s="885"/>
      <c r="D1157" s="885"/>
      <c r="E1157" s="885"/>
      <c r="F1157" s="286" t="s">
        <v>232</v>
      </c>
      <c r="G1157" s="5"/>
      <c r="H1157" s="899" t="s">
        <v>239</v>
      </c>
      <c r="I1157" s="900"/>
      <c r="J1157" s="300"/>
      <c r="K1157" s="901"/>
      <c r="L1157" s="902"/>
      <c r="M1157" s="902"/>
      <c r="N1157" s="902"/>
      <c r="O1157" s="902"/>
      <c r="P1157" s="902"/>
      <c r="Q1157" s="902"/>
      <c r="R1157" s="903"/>
      <c r="S1157" s="894"/>
      <c r="T1157" s="895"/>
      <c r="U1157" s="896"/>
    </row>
    <row r="1158" spans="1:31" ht="19.5" customHeight="1" thickBot="1" x14ac:dyDescent="0.2">
      <c r="B1158" s="287" t="s">
        <v>112</v>
      </c>
      <c r="C1158" s="172"/>
      <c r="D1158" s="288"/>
      <c r="E1158" s="288"/>
      <c r="F1158" s="289"/>
      <c r="G1158" s="288"/>
      <c r="H1158" s="288"/>
      <c r="O1158" s="917" t="s">
        <v>496</v>
      </c>
      <c r="P1158" s="918"/>
      <c r="Q1158" s="918"/>
      <c r="R1158" s="918"/>
      <c r="S1158" s="919" t="str">
        <f>IF(COUNT(S1138:U1157)=0,"",SUMIFS(S1138:S1157,E1138:E1157,"&lt;&gt;"&amp;""))</f>
        <v/>
      </c>
      <c r="T1158" s="920"/>
      <c r="U1158" s="921"/>
    </row>
    <row r="1159" spans="1:31" ht="19.5" customHeight="1" thickBot="1" x14ac:dyDescent="0.2">
      <c r="B1159" s="486" t="s">
        <v>242</v>
      </c>
      <c r="C1159" s="172"/>
      <c r="D1159" s="171"/>
      <c r="E1159" s="290"/>
      <c r="F1159" s="485"/>
      <c r="G1159" s="485"/>
      <c r="H1159" s="485"/>
      <c r="O1159" s="922" t="s">
        <v>497</v>
      </c>
      <c r="P1159" s="923"/>
      <c r="Q1159" s="923"/>
      <c r="R1159" s="924"/>
      <c r="S1159" s="919" t="str">
        <f>IF(COUNT(S1138:U1157)=0,"",SUMIF(E1138:E1157,"元請",S1138:U1157))</f>
        <v/>
      </c>
      <c r="T1159" s="920"/>
      <c r="U1159" s="921"/>
    </row>
    <row r="1160" spans="1:31" ht="19.5" customHeight="1" x14ac:dyDescent="0.15">
      <c r="B1160" s="287" t="s">
        <v>240</v>
      </c>
      <c r="C1160" s="172"/>
      <c r="D1160" s="171"/>
      <c r="E1160" s="172"/>
      <c r="F1160" s="172"/>
      <c r="G1160" s="485"/>
      <c r="H1160" s="485"/>
    </row>
    <row r="1161" spans="1:31" ht="19.5" customHeight="1" x14ac:dyDescent="0.15">
      <c r="B1161" s="485"/>
      <c r="C1161" s="172"/>
      <c r="D1161" s="171"/>
      <c r="E1161" s="290"/>
      <c r="F1161" s="485"/>
      <c r="G1161" s="485"/>
      <c r="H1161" s="485"/>
    </row>
    <row r="1162" spans="1:31" s="172" customFormat="1" ht="20.25" customHeight="1" x14ac:dyDescent="0.15">
      <c r="A1162" s="171"/>
      <c r="B1162" s="171"/>
      <c r="C1162" s="172" t="s">
        <v>104</v>
      </c>
      <c r="G1162" s="262"/>
      <c r="H1162" s="262"/>
      <c r="I1162" s="171"/>
      <c r="J1162" s="171"/>
      <c r="K1162" s="171"/>
      <c r="L1162" s="171"/>
      <c r="M1162" s="171"/>
      <c r="N1162" s="171"/>
      <c r="O1162" s="171"/>
      <c r="P1162" s="171"/>
      <c r="Q1162" s="171"/>
      <c r="R1162" s="171"/>
      <c r="S1162" s="171"/>
      <c r="T1162" s="196" t="s">
        <v>241</v>
      </c>
      <c r="U1162" s="263" t="str">
        <f t="shared" ref="U1162" si="200">IF(COUNT(S1138:U1157)=0,"",U1133+1)</f>
        <v/>
      </c>
      <c r="W1162" s="171"/>
      <c r="X1162" s="171"/>
      <c r="Y1162" s="171"/>
      <c r="Z1162" s="291"/>
      <c r="AA1162" s="291"/>
      <c r="AB1162" s="291"/>
      <c r="AC1162" s="291"/>
      <c r="AD1162" s="291"/>
      <c r="AE1162" s="171"/>
    </row>
    <row r="1163" spans="1:31" s="172" customFormat="1" ht="27.75" x14ac:dyDescent="0.15">
      <c r="A1163" s="171"/>
      <c r="B1163" s="904" t="s">
        <v>105</v>
      </c>
      <c r="C1163" s="904"/>
      <c r="D1163" s="904"/>
      <c r="E1163" s="904"/>
      <c r="F1163" s="904"/>
      <c r="G1163" s="904"/>
      <c r="H1163" s="904"/>
      <c r="I1163" s="904"/>
      <c r="J1163" s="905" t="s">
        <v>243</v>
      </c>
      <c r="K1163" s="905"/>
      <c r="L1163" s="905"/>
      <c r="M1163" s="905"/>
      <c r="N1163" s="905"/>
      <c r="O1163" s="905"/>
      <c r="P1163" s="905"/>
      <c r="Q1163" s="905"/>
      <c r="R1163" s="905"/>
      <c r="S1163" s="905"/>
      <c r="T1163" s="905"/>
      <c r="U1163" s="905"/>
      <c r="W1163" s="171"/>
      <c r="X1163" s="171"/>
      <c r="Y1163" s="171"/>
      <c r="Z1163" s="291"/>
      <c r="AA1163" s="291"/>
      <c r="AB1163" s="291"/>
      <c r="AC1163" s="291"/>
      <c r="AD1163" s="291"/>
      <c r="AE1163" s="171"/>
    </row>
    <row r="1164" spans="1:31" ht="21.75" thickBot="1" x14ac:dyDescent="0.2">
      <c r="D1164" s="265" t="s">
        <v>228</v>
      </c>
      <c r="E1164" s="906"/>
      <c r="F1164" s="906"/>
      <c r="G1164" s="266" t="s">
        <v>229</v>
      </c>
      <c r="H1164" s="267"/>
      <c r="L1164" s="268" t="s">
        <v>231</v>
      </c>
      <c r="M1164" s="483" t="str">
        <f>$M$4</f>
        <v/>
      </c>
      <c r="N1164" s="269" t="s">
        <v>220</v>
      </c>
      <c r="O1164" s="483" t="str">
        <f>$O$4</f>
        <v/>
      </c>
      <c r="P1164" s="269" t="s">
        <v>225</v>
      </c>
      <c r="Q1164" s="269" t="s">
        <v>205</v>
      </c>
      <c r="R1164" s="483" t="str">
        <f>$R$4</f>
        <v/>
      </c>
      <c r="S1164" s="269" t="s">
        <v>220</v>
      </c>
      <c r="T1164" s="483" t="str">
        <f>$T$4</f>
        <v/>
      </c>
      <c r="U1164" s="269" t="s">
        <v>230</v>
      </c>
    </row>
    <row r="1165" spans="1:31" ht="18" customHeight="1" x14ac:dyDescent="0.15">
      <c r="B1165" s="880" t="s">
        <v>227</v>
      </c>
      <c r="C1165" s="907" t="s">
        <v>224</v>
      </c>
      <c r="D1165" s="478" t="s">
        <v>237</v>
      </c>
      <c r="E1165" s="478" t="s">
        <v>222</v>
      </c>
      <c r="F1165" s="909" t="s">
        <v>106</v>
      </c>
      <c r="G1165" s="840" t="s">
        <v>107</v>
      </c>
      <c r="H1165" s="841"/>
      <c r="I1165" s="480" t="s">
        <v>108</v>
      </c>
      <c r="J1165" s="480" t="s">
        <v>235</v>
      </c>
      <c r="K1165" s="840" t="s">
        <v>109</v>
      </c>
      <c r="L1165" s="913"/>
      <c r="M1165" s="913"/>
      <c r="N1165" s="841"/>
      <c r="O1165" s="840" t="s">
        <v>226</v>
      </c>
      <c r="P1165" s="913"/>
      <c r="Q1165" s="913"/>
      <c r="R1165" s="841"/>
      <c r="S1165" s="840" t="s">
        <v>233</v>
      </c>
      <c r="T1165" s="913"/>
      <c r="U1165" s="914"/>
    </row>
    <row r="1166" spans="1:31" ht="18" customHeight="1" thickBot="1" x14ac:dyDescent="0.2">
      <c r="B1166" s="882"/>
      <c r="C1166" s="908"/>
      <c r="D1166" s="479" t="s">
        <v>221</v>
      </c>
      <c r="E1166" s="479" t="s">
        <v>223</v>
      </c>
      <c r="F1166" s="910"/>
      <c r="G1166" s="911"/>
      <c r="H1166" s="912"/>
      <c r="I1166" s="481" t="s">
        <v>110</v>
      </c>
      <c r="J1166" s="481" t="s">
        <v>236</v>
      </c>
      <c r="K1166" s="911"/>
      <c r="L1166" s="915"/>
      <c r="M1166" s="915"/>
      <c r="N1166" s="912"/>
      <c r="O1166" s="911"/>
      <c r="P1166" s="915"/>
      <c r="Q1166" s="915"/>
      <c r="R1166" s="912"/>
      <c r="S1166" s="911" t="s">
        <v>234</v>
      </c>
      <c r="T1166" s="915"/>
      <c r="U1166" s="916"/>
    </row>
    <row r="1167" spans="1:31" ht="24" customHeight="1" x14ac:dyDescent="0.15">
      <c r="B1167" s="880">
        <v>1</v>
      </c>
      <c r="C1167" s="883"/>
      <c r="D1167" s="883"/>
      <c r="E1167" s="883"/>
      <c r="F1167" s="294"/>
      <c r="G1167" s="886"/>
      <c r="H1167" s="887"/>
      <c r="I1167" s="294"/>
      <c r="J1167" s="295"/>
      <c r="K1167" s="298"/>
      <c r="L1167" s="279" t="s">
        <v>220</v>
      </c>
      <c r="M1167" s="301"/>
      <c r="N1167" s="280" t="s">
        <v>225</v>
      </c>
      <c r="O1167" s="298"/>
      <c r="P1167" s="279" t="s">
        <v>220</v>
      </c>
      <c r="Q1167" s="301"/>
      <c r="R1167" s="280" t="s">
        <v>225</v>
      </c>
      <c r="S1167" s="888" t="str">
        <f t="shared" ref="S1167" si="201">IF(COUNT(J1167:J1171)=0,"",SUM(J1167:J1171))</f>
        <v/>
      </c>
      <c r="T1167" s="889"/>
      <c r="U1167" s="890"/>
    </row>
    <row r="1168" spans="1:31" ht="24" customHeight="1" x14ac:dyDescent="0.15">
      <c r="B1168" s="881"/>
      <c r="C1168" s="884"/>
      <c r="D1168" s="884"/>
      <c r="E1168" s="884"/>
      <c r="F1168" s="296"/>
      <c r="G1168" s="897"/>
      <c r="H1168" s="898"/>
      <c r="I1168" s="296"/>
      <c r="J1168" s="297"/>
      <c r="K1168" s="299"/>
      <c r="L1168" s="284" t="s">
        <v>220</v>
      </c>
      <c r="M1168" s="302"/>
      <c r="N1168" s="285" t="s">
        <v>225</v>
      </c>
      <c r="O1168" s="299"/>
      <c r="P1168" s="284" t="s">
        <v>220</v>
      </c>
      <c r="Q1168" s="302"/>
      <c r="R1168" s="285" t="s">
        <v>225</v>
      </c>
      <c r="S1168" s="891"/>
      <c r="T1168" s="892"/>
      <c r="U1168" s="893"/>
    </row>
    <row r="1169" spans="2:21" ht="23.25" customHeight="1" x14ac:dyDescent="0.15">
      <c r="B1169" s="881"/>
      <c r="C1169" s="884"/>
      <c r="D1169" s="884"/>
      <c r="E1169" s="884"/>
      <c r="F1169" s="296"/>
      <c r="G1169" s="897"/>
      <c r="H1169" s="898"/>
      <c r="I1169" s="296"/>
      <c r="J1169" s="297"/>
      <c r="K1169" s="299"/>
      <c r="L1169" s="284" t="s">
        <v>220</v>
      </c>
      <c r="M1169" s="302"/>
      <c r="N1169" s="285" t="s">
        <v>225</v>
      </c>
      <c r="O1169" s="299"/>
      <c r="P1169" s="284" t="s">
        <v>220</v>
      </c>
      <c r="Q1169" s="302"/>
      <c r="R1169" s="285" t="s">
        <v>225</v>
      </c>
      <c r="S1169" s="891"/>
      <c r="T1169" s="892"/>
      <c r="U1169" s="893"/>
    </row>
    <row r="1170" spans="2:21" ht="24" customHeight="1" x14ac:dyDescent="0.15">
      <c r="B1170" s="881"/>
      <c r="C1170" s="884"/>
      <c r="D1170" s="884"/>
      <c r="E1170" s="884"/>
      <c r="F1170" s="296"/>
      <c r="G1170" s="897"/>
      <c r="H1170" s="898"/>
      <c r="I1170" s="296"/>
      <c r="J1170" s="297"/>
      <c r="K1170" s="299"/>
      <c r="L1170" s="284" t="s">
        <v>220</v>
      </c>
      <c r="M1170" s="302"/>
      <c r="N1170" s="285" t="s">
        <v>225</v>
      </c>
      <c r="O1170" s="299"/>
      <c r="P1170" s="284" t="s">
        <v>220</v>
      </c>
      <c r="Q1170" s="302"/>
      <c r="R1170" s="285" t="s">
        <v>225</v>
      </c>
      <c r="S1170" s="891"/>
      <c r="T1170" s="892"/>
      <c r="U1170" s="893"/>
    </row>
    <row r="1171" spans="2:21" ht="24" customHeight="1" thickBot="1" x14ac:dyDescent="0.2">
      <c r="B1171" s="882"/>
      <c r="C1171" s="885"/>
      <c r="D1171" s="885"/>
      <c r="E1171" s="885"/>
      <c r="F1171" s="286" t="s">
        <v>232</v>
      </c>
      <c r="G1171" s="5"/>
      <c r="H1171" s="899" t="s">
        <v>239</v>
      </c>
      <c r="I1171" s="900"/>
      <c r="J1171" s="300"/>
      <c r="K1171" s="901"/>
      <c r="L1171" s="902"/>
      <c r="M1171" s="902"/>
      <c r="N1171" s="902"/>
      <c r="O1171" s="902"/>
      <c r="P1171" s="902"/>
      <c r="Q1171" s="902"/>
      <c r="R1171" s="903"/>
      <c r="S1171" s="894"/>
      <c r="T1171" s="895"/>
      <c r="U1171" s="896"/>
    </row>
    <row r="1172" spans="2:21" ht="24" customHeight="1" x14ac:dyDescent="0.15">
      <c r="B1172" s="880">
        <v>2</v>
      </c>
      <c r="C1172" s="883"/>
      <c r="D1172" s="883"/>
      <c r="E1172" s="883"/>
      <c r="F1172" s="294"/>
      <c r="G1172" s="886"/>
      <c r="H1172" s="887"/>
      <c r="I1172" s="294"/>
      <c r="J1172" s="295"/>
      <c r="K1172" s="298"/>
      <c r="L1172" s="279" t="s">
        <v>220</v>
      </c>
      <c r="M1172" s="301"/>
      <c r="N1172" s="280" t="s">
        <v>225</v>
      </c>
      <c r="O1172" s="298"/>
      <c r="P1172" s="279" t="s">
        <v>220</v>
      </c>
      <c r="Q1172" s="301"/>
      <c r="R1172" s="280" t="s">
        <v>225</v>
      </c>
      <c r="S1172" s="888" t="str">
        <f t="shared" ref="S1172" si="202">IF(COUNT(J1172:J1176)=0,"",SUM(J1172:J1176))</f>
        <v/>
      </c>
      <c r="T1172" s="889"/>
      <c r="U1172" s="890"/>
    </row>
    <row r="1173" spans="2:21" ht="24" customHeight="1" x14ac:dyDescent="0.15">
      <c r="B1173" s="881"/>
      <c r="C1173" s="884"/>
      <c r="D1173" s="884"/>
      <c r="E1173" s="884"/>
      <c r="F1173" s="296"/>
      <c r="G1173" s="897"/>
      <c r="H1173" s="898"/>
      <c r="I1173" s="296"/>
      <c r="J1173" s="297"/>
      <c r="K1173" s="299"/>
      <c r="L1173" s="284" t="s">
        <v>220</v>
      </c>
      <c r="M1173" s="302"/>
      <c r="N1173" s="285" t="s">
        <v>225</v>
      </c>
      <c r="O1173" s="299"/>
      <c r="P1173" s="284" t="s">
        <v>220</v>
      </c>
      <c r="Q1173" s="302"/>
      <c r="R1173" s="285" t="s">
        <v>225</v>
      </c>
      <c r="S1173" s="891"/>
      <c r="T1173" s="892"/>
      <c r="U1173" s="893"/>
    </row>
    <row r="1174" spans="2:21" ht="24" customHeight="1" x14ac:dyDescent="0.15">
      <c r="B1174" s="881"/>
      <c r="C1174" s="884"/>
      <c r="D1174" s="884"/>
      <c r="E1174" s="884"/>
      <c r="F1174" s="296"/>
      <c r="G1174" s="897"/>
      <c r="H1174" s="898"/>
      <c r="I1174" s="296"/>
      <c r="J1174" s="297"/>
      <c r="K1174" s="299"/>
      <c r="L1174" s="284" t="s">
        <v>220</v>
      </c>
      <c r="M1174" s="302"/>
      <c r="N1174" s="285" t="s">
        <v>225</v>
      </c>
      <c r="O1174" s="299"/>
      <c r="P1174" s="284" t="s">
        <v>220</v>
      </c>
      <c r="Q1174" s="302"/>
      <c r="R1174" s="285" t="s">
        <v>225</v>
      </c>
      <c r="S1174" s="891"/>
      <c r="T1174" s="892"/>
      <c r="U1174" s="893"/>
    </row>
    <row r="1175" spans="2:21" ht="24" customHeight="1" x14ac:dyDescent="0.15">
      <c r="B1175" s="881"/>
      <c r="C1175" s="884"/>
      <c r="D1175" s="884"/>
      <c r="E1175" s="884"/>
      <c r="F1175" s="296"/>
      <c r="G1175" s="897"/>
      <c r="H1175" s="898"/>
      <c r="I1175" s="296"/>
      <c r="J1175" s="297"/>
      <c r="K1175" s="299"/>
      <c r="L1175" s="284" t="s">
        <v>220</v>
      </c>
      <c r="M1175" s="302"/>
      <c r="N1175" s="285" t="s">
        <v>225</v>
      </c>
      <c r="O1175" s="299"/>
      <c r="P1175" s="284" t="s">
        <v>220</v>
      </c>
      <c r="Q1175" s="302"/>
      <c r="R1175" s="285" t="s">
        <v>225</v>
      </c>
      <c r="S1175" s="891"/>
      <c r="T1175" s="892"/>
      <c r="U1175" s="893"/>
    </row>
    <row r="1176" spans="2:21" ht="24" customHeight="1" thickBot="1" x14ac:dyDescent="0.2">
      <c r="B1176" s="882"/>
      <c r="C1176" s="885"/>
      <c r="D1176" s="885"/>
      <c r="E1176" s="885"/>
      <c r="F1176" s="286" t="s">
        <v>232</v>
      </c>
      <c r="G1176" s="5"/>
      <c r="H1176" s="899" t="s">
        <v>239</v>
      </c>
      <c r="I1176" s="900"/>
      <c r="J1176" s="300"/>
      <c r="K1176" s="901"/>
      <c r="L1176" s="902"/>
      <c r="M1176" s="902"/>
      <c r="N1176" s="902"/>
      <c r="O1176" s="902"/>
      <c r="P1176" s="902"/>
      <c r="Q1176" s="902"/>
      <c r="R1176" s="903"/>
      <c r="S1176" s="894"/>
      <c r="T1176" s="895"/>
      <c r="U1176" s="896"/>
    </row>
    <row r="1177" spans="2:21" ht="24" customHeight="1" x14ac:dyDescent="0.15">
      <c r="B1177" s="880">
        <v>3</v>
      </c>
      <c r="C1177" s="883"/>
      <c r="D1177" s="883"/>
      <c r="E1177" s="883"/>
      <c r="F1177" s="294"/>
      <c r="G1177" s="886"/>
      <c r="H1177" s="887"/>
      <c r="I1177" s="294"/>
      <c r="J1177" s="295"/>
      <c r="K1177" s="298"/>
      <c r="L1177" s="279" t="s">
        <v>220</v>
      </c>
      <c r="M1177" s="301"/>
      <c r="N1177" s="280" t="s">
        <v>225</v>
      </c>
      <c r="O1177" s="298"/>
      <c r="P1177" s="279" t="s">
        <v>220</v>
      </c>
      <c r="Q1177" s="301"/>
      <c r="R1177" s="280" t="s">
        <v>225</v>
      </c>
      <c r="S1177" s="888" t="str">
        <f t="shared" ref="S1177" si="203">IF(COUNT(J1177:J1181)=0,"",SUM(J1177:J1181))</f>
        <v/>
      </c>
      <c r="T1177" s="889"/>
      <c r="U1177" s="890"/>
    </row>
    <row r="1178" spans="2:21" ht="24" customHeight="1" x14ac:dyDescent="0.15">
      <c r="B1178" s="881"/>
      <c r="C1178" s="884"/>
      <c r="D1178" s="884"/>
      <c r="E1178" s="884"/>
      <c r="F1178" s="296"/>
      <c r="G1178" s="897"/>
      <c r="H1178" s="898"/>
      <c r="I1178" s="296"/>
      <c r="J1178" s="297"/>
      <c r="K1178" s="299"/>
      <c r="L1178" s="284" t="s">
        <v>220</v>
      </c>
      <c r="M1178" s="302"/>
      <c r="N1178" s="285" t="s">
        <v>225</v>
      </c>
      <c r="O1178" s="299"/>
      <c r="P1178" s="284" t="s">
        <v>220</v>
      </c>
      <c r="Q1178" s="302"/>
      <c r="R1178" s="285" t="s">
        <v>225</v>
      </c>
      <c r="S1178" s="891"/>
      <c r="T1178" s="892"/>
      <c r="U1178" s="893"/>
    </row>
    <row r="1179" spans="2:21" ht="24" customHeight="1" x14ac:dyDescent="0.15">
      <c r="B1179" s="881"/>
      <c r="C1179" s="884"/>
      <c r="D1179" s="884"/>
      <c r="E1179" s="884"/>
      <c r="F1179" s="296"/>
      <c r="G1179" s="897"/>
      <c r="H1179" s="898"/>
      <c r="I1179" s="296"/>
      <c r="J1179" s="297"/>
      <c r="K1179" s="299"/>
      <c r="L1179" s="284" t="s">
        <v>220</v>
      </c>
      <c r="M1179" s="302"/>
      <c r="N1179" s="285" t="s">
        <v>225</v>
      </c>
      <c r="O1179" s="299"/>
      <c r="P1179" s="284" t="s">
        <v>220</v>
      </c>
      <c r="Q1179" s="302"/>
      <c r="R1179" s="285" t="s">
        <v>225</v>
      </c>
      <c r="S1179" s="891"/>
      <c r="T1179" s="892"/>
      <c r="U1179" s="893"/>
    </row>
    <row r="1180" spans="2:21" ht="24" customHeight="1" x14ac:dyDescent="0.15">
      <c r="B1180" s="881"/>
      <c r="C1180" s="884"/>
      <c r="D1180" s="884"/>
      <c r="E1180" s="884"/>
      <c r="F1180" s="296"/>
      <c r="G1180" s="897"/>
      <c r="H1180" s="898"/>
      <c r="I1180" s="296"/>
      <c r="J1180" s="297"/>
      <c r="K1180" s="299"/>
      <c r="L1180" s="284" t="s">
        <v>220</v>
      </c>
      <c r="M1180" s="302"/>
      <c r="N1180" s="285" t="s">
        <v>225</v>
      </c>
      <c r="O1180" s="299"/>
      <c r="P1180" s="284" t="s">
        <v>220</v>
      </c>
      <c r="Q1180" s="302"/>
      <c r="R1180" s="285" t="s">
        <v>225</v>
      </c>
      <c r="S1180" s="891"/>
      <c r="T1180" s="892"/>
      <c r="U1180" s="893"/>
    </row>
    <row r="1181" spans="2:21" ht="24" customHeight="1" thickBot="1" x14ac:dyDescent="0.2">
      <c r="B1181" s="882"/>
      <c r="C1181" s="885"/>
      <c r="D1181" s="885"/>
      <c r="E1181" s="885"/>
      <c r="F1181" s="286" t="s">
        <v>232</v>
      </c>
      <c r="G1181" s="5"/>
      <c r="H1181" s="899" t="s">
        <v>239</v>
      </c>
      <c r="I1181" s="900"/>
      <c r="J1181" s="300"/>
      <c r="K1181" s="901"/>
      <c r="L1181" s="902"/>
      <c r="M1181" s="902"/>
      <c r="N1181" s="902"/>
      <c r="O1181" s="902"/>
      <c r="P1181" s="902"/>
      <c r="Q1181" s="902"/>
      <c r="R1181" s="903"/>
      <c r="S1181" s="894"/>
      <c r="T1181" s="895"/>
      <c r="U1181" s="896"/>
    </row>
    <row r="1182" spans="2:21" ht="24" customHeight="1" x14ac:dyDescent="0.15">
      <c r="B1182" s="880">
        <v>4</v>
      </c>
      <c r="C1182" s="883"/>
      <c r="D1182" s="883"/>
      <c r="E1182" s="883"/>
      <c r="F1182" s="294"/>
      <c r="G1182" s="886"/>
      <c r="H1182" s="887"/>
      <c r="I1182" s="294"/>
      <c r="J1182" s="295"/>
      <c r="K1182" s="298"/>
      <c r="L1182" s="279" t="s">
        <v>220</v>
      </c>
      <c r="M1182" s="301"/>
      <c r="N1182" s="280" t="s">
        <v>225</v>
      </c>
      <c r="O1182" s="298"/>
      <c r="P1182" s="279" t="s">
        <v>220</v>
      </c>
      <c r="Q1182" s="301"/>
      <c r="R1182" s="280" t="s">
        <v>225</v>
      </c>
      <c r="S1182" s="888" t="str">
        <f t="shared" ref="S1182" si="204">IF(COUNT(J1182:J1186)=0,"",SUM(J1182:J1186))</f>
        <v/>
      </c>
      <c r="T1182" s="889"/>
      <c r="U1182" s="890"/>
    </row>
    <row r="1183" spans="2:21" ht="24" customHeight="1" x14ac:dyDescent="0.15">
      <c r="B1183" s="881"/>
      <c r="C1183" s="884"/>
      <c r="D1183" s="884"/>
      <c r="E1183" s="884"/>
      <c r="F1183" s="296"/>
      <c r="G1183" s="897"/>
      <c r="H1183" s="898"/>
      <c r="I1183" s="296"/>
      <c r="J1183" s="297"/>
      <c r="K1183" s="299"/>
      <c r="L1183" s="284" t="s">
        <v>220</v>
      </c>
      <c r="M1183" s="302"/>
      <c r="N1183" s="285" t="s">
        <v>225</v>
      </c>
      <c r="O1183" s="299"/>
      <c r="P1183" s="284" t="s">
        <v>220</v>
      </c>
      <c r="Q1183" s="302"/>
      <c r="R1183" s="285" t="s">
        <v>225</v>
      </c>
      <c r="S1183" s="891"/>
      <c r="T1183" s="892"/>
      <c r="U1183" s="893"/>
    </row>
    <row r="1184" spans="2:21" ht="24" customHeight="1" x14ac:dyDescent="0.15">
      <c r="B1184" s="881"/>
      <c r="C1184" s="884"/>
      <c r="D1184" s="884"/>
      <c r="E1184" s="884"/>
      <c r="F1184" s="296"/>
      <c r="G1184" s="897"/>
      <c r="H1184" s="898"/>
      <c r="I1184" s="296"/>
      <c r="J1184" s="297"/>
      <c r="K1184" s="299"/>
      <c r="L1184" s="284" t="s">
        <v>220</v>
      </c>
      <c r="M1184" s="302"/>
      <c r="N1184" s="285" t="s">
        <v>225</v>
      </c>
      <c r="O1184" s="299"/>
      <c r="P1184" s="284" t="s">
        <v>220</v>
      </c>
      <c r="Q1184" s="302"/>
      <c r="R1184" s="285" t="s">
        <v>225</v>
      </c>
      <c r="S1184" s="891"/>
      <c r="T1184" s="892"/>
      <c r="U1184" s="893"/>
    </row>
    <row r="1185" spans="1:31" ht="24" customHeight="1" x14ac:dyDescent="0.15">
      <c r="B1185" s="881"/>
      <c r="C1185" s="884"/>
      <c r="D1185" s="884"/>
      <c r="E1185" s="884"/>
      <c r="F1185" s="296"/>
      <c r="G1185" s="897"/>
      <c r="H1185" s="898"/>
      <c r="I1185" s="296"/>
      <c r="J1185" s="297"/>
      <c r="K1185" s="299"/>
      <c r="L1185" s="284" t="s">
        <v>220</v>
      </c>
      <c r="M1185" s="302"/>
      <c r="N1185" s="285" t="s">
        <v>225</v>
      </c>
      <c r="O1185" s="299"/>
      <c r="P1185" s="284" t="s">
        <v>220</v>
      </c>
      <c r="Q1185" s="302"/>
      <c r="R1185" s="285" t="s">
        <v>225</v>
      </c>
      <c r="S1185" s="891"/>
      <c r="T1185" s="892"/>
      <c r="U1185" s="893"/>
    </row>
    <row r="1186" spans="1:31" ht="24" customHeight="1" thickBot="1" x14ac:dyDescent="0.2">
      <c r="B1186" s="882"/>
      <c r="C1186" s="885"/>
      <c r="D1186" s="885"/>
      <c r="E1186" s="885"/>
      <c r="F1186" s="286" t="s">
        <v>232</v>
      </c>
      <c r="G1186" s="5"/>
      <c r="H1186" s="899" t="s">
        <v>239</v>
      </c>
      <c r="I1186" s="900"/>
      <c r="J1186" s="300"/>
      <c r="K1186" s="901"/>
      <c r="L1186" s="902"/>
      <c r="M1186" s="902"/>
      <c r="N1186" s="902"/>
      <c r="O1186" s="902"/>
      <c r="P1186" s="902"/>
      <c r="Q1186" s="902"/>
      <c r="R1186" s="903"/>
      <c r="S1186" s="894"/>
      <c r="T1186" s="895"/>
      <c r="U1186" s="896"/>
    </row>
    <row r="1187" spans="1:31" ht="19.5" customHeight="1" thickBot="1" x14ac:dyDescent="0.2">
      <c r="B1187" s="287" t="s">
        <v>112</v>
      </c>
      <c r="C1187" s="172"/>
      <c r="D1187" s="288"/>
      <c r="E1187" s="288"/>
      <c r="F1187" s="289"/>
      <c r="G1187" s="288"/>
      <c r="H1187" s="288"/>
      <c r="O1187" s="917" t="s">
        <v>496</v>
      </c>
      <c r="P1187" s="918"/>
      <c r="Q1187" s="918"/>
      <c r="R1187" s="918"/>
      <c r="S1187" s="919" t="str">
        <f>IF(COUNT(S1167:U1186)=0,"",SUMIFS(S1167:S1186,E1167:E1186,"&lt;&gt;"&amp;""))</f>
        <v/>
      </c>
      <c r="T1187" s="920"/>
      <c r="U1187" s="921"/>
    </row>
    <row r="1188" spans="1:31" ht="19.5" customHeight="1" thickBot="1" x14ac:dyDescent="0.2">
      <c r="B1188" s="486" t="s">
        <v>242</v>
      </c>
      <c r="C1188" s="172"/>
      <c r="D1188" s="171"/>
      <c r="E1188" s="290"/>
      <c r="F1188" s="485"/>
      <c r="G1188" s="485"/>
      <c r="H1188" s="485"/>
      <c r="O1188" s="922" t="s">
        <v>497</v>
      </c>
      <c r="P1188" s="923"/>
      <c r="Q1188" s="923"/>
      <c r="R1188" s="924"/>
      <c r="S1188" s="919" t="str">
        <f>IF(COUNT(S1167:U1186)=0,"",SUMIF(E1167:E1186,"元請",S1167:U1186))</f>
        <v/>
      </c>
      <c r="T1188" s="920"/>
      <c r="U1188" s="921"/>
    </row>
    <row r="1189" spans="1:31" ht="19.5" customHeight="1" x14ac:dyDescent="0.15">
      <c r="B1189" s="287" t="s">
        <v>240</v>
      </c>
      <c r="C1189" s="172"/>
      <c r="D1189" s="171"/>
      <c r="E1189" s="172"/>
      <c r="F1189" s="172"/>
      <c r="G1189" s="485"/>
      <c r="H1189" s="485"/>
    </row>
    <row r="1190" spans="1:31" ht="19.5" customHeight="1" x14ac:dyDescent="0.15">
      <c r="B1190" s="485"/>
      <c r="C1190" s="172"/>
      <c r="D1190" s="171"/>
      <c r="E1190" s="290"/>
      <c r="F1190" s="485"/>
      <c r="G1190" s="485"/>
      <c r="H1190" s="485"/>
    </row>
    <row r="1191" spans="1:31" s="172" customFormat="1" ht="20.25" customHeight="1" x14ac:dyDescent="0.15">
      <c r="A1191" s="171"/>
      <c r="B1191" s="171"/>
      <c r="C1191" s="172" t="s">
        <v>104</v>
      </c>
      <c r="G1191" s="262"/>
      <c r="H1191" s="262"/>
      <c r="I1191" s="171"/>
      <c r="J1191" s="171"/>
      <c r="K1191" s="171"/>
      <c r="L1191" s="171"/>
      <c r="M1191" s="171"/>
      <c r="N1191" s="171"/>
      <c r="O1191" s="171"/>
      <c r="P1191" s="171"/>
      <c r="Q1191" s="171"/>
      <c r="R1191" s="171"/>
      <c r="S1191" s="171"/>
      <c r="T1191" s="196" t="s">
        <v>241</v>
      </c>
      <c r="U1191" s="263" t="str">
        <f t="shared" ref="U1191" si="205">IF(COUNT(S1167:U1186)=0,"",U1162+1)</f>
        <v/>
      </c>
      <c r="W1191" s="171"/>
      <c r="X1191" s="171"/>
      <c r="Y1191" s="171"/>
      <c r="Z1191" s="291"/>
      <c r="AA1191" s="291"/>
      <c r="AB1191" s="291"/>
      <c r="AC1191" s="291"/>
      <c r="AD1191" s="291"/>
      <c r="AE1191" s="171"/>
    </row>
    <row r="1192" spans="1:31" s="172" customFormat="1" ht="27.75" x14ac:dyDescent="0.15">
      <c r="A1192" s="171"/>
      <c r="B1192" s="904" t="s">
        <v>105</v>
      </c>
      <c r="C1192" s="904"/>
      <c r="D1192" s="904"/>
      <c r="E1192" s="904"/>
      <c r="F1192" s="904"/>
      <c r="G1192" s="904"/>
      <c r="H1192" s="904"/>
      <c r="I1192" s="904"/>
      <c r="J1192" s="905" t="s">
        <v>243</v>
      </c>
      <c r="K1192" s="905"/>
      <c r="L1192" s="905"/>
      <c r="M1192" s="905"/>
      <c r="N1192" s="905"/>
      <c r="O1192" s="905"/>
      <c r="P1192" s="905"/>
      <c r="Q1192" s="905"/>
      <c r="R1192" s="905"/>
      <c r="S1192" s="905"/>
      <c r="T1192" s="905"/>
      <c r="U1192" s="905"/>
      <c r="W1192" s="171"/>
      <c r="X1192" s="171"/>
      <c r="Y1192" s="171"/>
      <c r="Z1192" s="291"/>
      <c r="AA1192" s="291"/>
      <c r="AB1192" s="291"/>
      <c r="AC1192" s="291"/>
      <c r="AD1192" s="291"/>
      <c r="AE1192" s="171"/>
    </row>
    <row r="1193" spans="1:31" ht="21.75" thickBot="1" x14ac:dyDescent="0.2">
      <c r="D1193" s="265" t="s">
        <v>228</v>
      </c>
      <c r="E1193" s="906"/>
      <c r="F1193" s="906"/>
      <c r="G1193" s="266" t="s">
        <v>229</v>
      </c>
      <c r="H1193" s="267"/>
      <c r="L1193" s="268" t="s">
        <v>231</v>
      </c>
      <c r="M1193" s="483" t="str">
        <f>$M$4</f>
        <v/>
      </c>
      <c r="N1193" s="269" t="s">
        <v>220</v>
      </c>
      <c r="O1193" s="483" t="str">
        <f>$O$4</f>
        <v/>
      </c>
      <c r="P1193" s="269" t="s">
        <v>225</v>
      </c>
      <c r="Q1193" s="269" t="s">
        <v>205</v>
      </c>
      <c r="R1193" s="483" t="str">
        <f>$R$4</f>
        <v/>
      </c>
      <c r="S1193" s="269" t="s">
        <v>220</v>
      </c>
      <c r="T1193" s="483" t="str">
        <f>$T$4</f>
        <v/>
      </c>
      <c r="U1193" s="269" t="s">
        <v>230</v>
      </c>
    </row>
    <row r="1194" spans="1:31" ht="18" customHeight="1" x14ac:dyDescent="0.15">
      <c r="B1194" s="880" t="s">
        <v>227</v>
      </c>
      <c r="C1194" s="907" t="s">
        <v>224</v>
      </c>
      <c r="D1194" s="478" t="s">
        <v>237</v>
      </c>
      <c r="E1194" s="478" t="s">
        <v>222</v>
      </c>
      <c r="F1194" s="909" t="s">
        <v>106</v>
      </c>
      <c r="G1194" s="840" t="s">
        <v>107</v>
      </c>
      <c r="H1194" s="841"/>
      <c r="I1194" s="480" t="s">
        <v>108</v>
      </c>
      <c r="J1194" s="480" t="s">
        <v>235</v>
      </c>
      <c r="K1194" s="840" t="s">
        <v>109</v>
      </c>
      <c r="L1194" s="913"/>
      <c r="M1194" s="913"/>
      <c r="N1194" s="841"/>
      <c r="O1194" s="840" t="s">
        <v>226</v>
      </c>
      <c r="P1194" s="913"/>
      <c r="Q1194" s="913"/>
      <c r="R1194" s="841"/>
      <c r="S1194" s="840" t="s">
        <v>233</v>
      </c>
      <c r="T1194" s="913"/>
      <c r="U1194" s="914"/>
    </row>
    <row r="1195" spans="1:31" ht="18" customHeight="1" thickBot="1" x14ac:dyDescent="0.2">
      <c r="B1195" s="882"/>
      <c r="C1195" s="908"/>
      <c r="D1195" s="479" t="s">
        <v>221</v>
      </c>
      <c r="E1195" s="479" t="s">
        <v>223</v>
      </c>
      <c r="F1195" s="910"/>
      <c r="G1195" s="911"/>
      <c r="H1195" s="912"/>
      <c r="I1195" s="481" t="s">
        <v>110</v>
      </c>
      <c r="J1195" s="481" t="s">
        <v>236</v>
      </c>
      <c r="K1195" s="911"/>
      <c r="L1195" s="915"/>
      <c r="M1195" s="915"/>
      <c r="N1195" s="912"/>
      <c r="O1195" s="911"/>
      <c r="P1195" s="915"/>
      <c r="Q1195" s="915"/>
      <c r="R1195" s="912"/>
      <c r="S1195" s="911" t="s">
        <v>234</v>
      </c>
      <c r="T1195" s="915"/>
      <c r="U1195" s="916"/>
    </row>
    <row r="1196" spans="1:31" ht="24" customHeight="1" x14ac:dyDescent="0.15">
      <c r="B1196" s="880">
        <v>1</v>
      </c>
      <c r="C1196" s="883"/>
      <c r="D1196" s="883"/>
      <c r="E1196" s="883"/>
      <c r="F1196" s="294"/>
      <c r="G1196" s="886"/>
      <c r="H1196" s="887"/>
      <c r="I1196" s="294"/>
      <c r="J1196" s="295"/>
      <c r="K1196" s="298"/>
      <c r="L1196" s="279" t="s">
        <v>220</v>
      </c>
      <c r="M1196" s="301"/>
      <c r="N1196" s="280" t="s">
        <v>225</v>
      </c>
      <c r="O1196" s="298"/>
      <c r="P1196" s="279" t="s">
        <v>220</v>
      </c>
      <c r="Q1196" s="301"/>
      <c r="R1196" s="280" t="s">
        <v>225</v>
      </c>
      <c r="S1196" s="888" t="str">
        <f t="shared" ref="S1196" si="206">IF(COUNT(J1196:J1200)=0,"",SUM(J1196:J1200))</f>
        <v/>
      </c>
      <c r="T1196" s="889"/>
      <c r="U1196" s="890"/>
    </row>
    <row r="1197" spans="1:31" ht="24" customHeight="1" x14ac:dyDescent="0.15">
      <c r="B1197" s="881"/>
      <c r="C1197" s="884"/>
      <c r="D1197" s="884"/>
      <c r="E1197" s="884"/>
      <c r="F1197" s="296"/>
      <c r="G1197" s="897"/>
      <c r="H1197" s="898"/>
      <c r="I1197" s="296"/>
      <c r="J1197" s="297"/>
      <c r="K1197" s="299"/>
      <c r="L1197" s="284" t="s">
        <v>220</v>
      </c>
      <c r="M1197" s="302"/>
      <c r="N1197" s="285" t="s">
        <v>225</v>
      </c>
      <c r="O1197" s="299"/>
      <c r="P1197" s="284" t="s">
        <v>220</v>
      </c>
      <c r="Q1197" s="302"/>
      <c r="R1197" s="285" t="s">
        <v>225</v>
      </c>
      <c r="S1197" s="891"/>
      <c r="T1197" s="892"/>
      <c r="U1197" s="893"/>
    </row>
    <row r="1198" spans="1:31" ht="23.25" customHeight="1" x14ac:dyDescent="0.15">
      <c r="B1198" s="881"/>
      <c r="C1198" s="884"/>
      <c r="D1198" s="884"/>
      <c r="E1198" s="884"/>
      <c r="F1198" s="296"/>
      <c r="G1198" s="897"/>
      <c r="H1198" s="898"/>
      <c r="I1198" s="296"/>
      <c r="J1198" s="297"/>
      <c r="K1198" s="299"/>
      <c r="L1198" s="284" t="s">
        <v>220</v>
      </c>
      <c r="M1198" s="302"/>
      <c r="N1198" s="285" t="s">
        <v>225</v>
      </c>
      <c r="O1198" s="299"/>
      <c r="P1198" s="284" t="s">
        <v>220</v>
      </c>
      <c r="Q1198" s="302"/>
      <c r="R1198" s="285" t="s">
        <v>225</v>
      </c>
      <c r="S1198" s="891"/>
      <c r="T1198" s="892"/>
      <c r="U1198" s="893"/>
    </row>
    <row r="1199" spans="1:31" ht="24" customHeight="1" x14ac:dyDescent="0.15">
      <c r="B1199" s="881"/>
      <c r="C1199" s="884"/>
      <c r="D1199" s="884"/>
      <c r="E1199" s="884"/>
      <c r="F1199" s="296"/>
      <c r="G1199" s="897"/>
      <c r="H1199" s="898"/>
      <c r="I1199" s="296"/>
      <c r="J1199" s="297"/>
      <c r="K1199" s="299"/>
      <c r="L1199" s="284" t="s">
        <v>220</v>
      </c>
      <c r="M1199" s="302"/>
      <c r="N1199" s="285" t="s">
        <v>225</v>
      </c>
      <c r="O1199" s="299"/>
      <c r="P1199" s="284" t="s">
        <v>220</v>
      </c>
      <c r="Q1199" s="302"/>
      <c r="R1199" s="285" t="s">
        <v>225</v>
      </c>
      <c r="S1199" s="891"/>
      <c r="T1199" s="892"/>
      <c r="U1199" s="893"/>
    </row>
    <row r="1200" spans="1:31" ht="24" customHeight="1" thickBot="1" x14ac:dyDescent="0.2">
      <c r="B1200" s="882"/>
      <c r="C1200" s="885"/>
      <c r="D1200" s="885"/>
      <c r="E1200" s="885"/>
      <c r="F1200" s="286" t="s">
        <v>232</v>
      </c>
      <c r="G1200" s="5"/>
      <c r="H1200" s="899" t="s">
        <v>239</v>
      </c>
      <c r="I1200" s="900"/>
      <c r="J1200" s="300"/>
      <c r="K1200" s="901"/>
      <c r="L1200" s="902"/>
      <c r="M1200" s="902"/>
      <c r="N1200" s="902"/>
      <c r="O1200" s="902"/>
      <c r="P1200" s="902"/>
      <c r="Q1200" s="902"/>
      <c r="R1200" s="903"/>
      <c r="S1200" s="894"/>
      <c r="T1200" s="895"/>
      <c r="U1200" s="896"/>
    </row>
    <row r="1201" spans="2:21" ht="24" customHeight="1" x14ac:dyDescent="0.15">
      <c r="B1201" s="880">
        <v>2</v>
      </c>
      <c r="C1201" s="883"/>
      <c r="D1201" s="883"/>
      <c r="E1201" s="883"/>
      <c r="F1201" s="294"/>
      <c r="G1201" s="886"/>
      <c r="H1201" s="887"/>
      <c r="I1201" s="294"/>
      <c r="J1201" s="295"/>
      <c r="K1201" s="298"/>
      <c r="L1201" s="279" t="s">
        <v>220</v>
      </c>
      <c r="M1201" s="301"/>
      <c r="N1201" s="280" t="s">
        <v>225</v>
      </c>
      <c r="O1201" s="298"/>
      <c r="P1201" s="279" t="s">
        <v>220</v>
      </c>
      <c r="Q1201" s="301"/>
      <c r="R1201" s="280" t="s">
        <v>225</v>
      </c>
      <c r="S1201" s="888" t="str">
        <f t="shared" ref="S1201" si="207">IF(COUNT(J1201:J1205)=0,"",SUM(J1201:J1205))</f>
        <v/>
      </c>
      <c r="T1201" s="889"/>
      <c r="U1201" s="890"/>
    </row>
    <row r="1202" spans="2:21" ht="24" customHeight="1" x14ac:dyDescent="0.15">
      <c r="B1202" s="881"/>
      <c r="C1202" s="884"/>
      <c r="D1202" s="884"/>
      <c r="E1202" s="884"/>
      <c r="F1202" s="296"/>
      <c r="G1202" s="897"/>
      <c r="H1202" s="898"/>
      <c r="I1202" s="296"/>
      <c r="J1202" s="297"/>
      <c r="K1202" s="299"/>
      <c r="L1202" s="284" t="s">
        <v>220</v>
      </c>
      <c r="M1202" s="302"/>
      <c r="N1202" s="285" t="s">
        <v>225</v>
      </c>
      <c r="O1202" s="299"/>
      <c r="P1202" s="284" t="s">
        <v>220</v>
      </c>
      <c r="Q1202" s="302"/>
      <c r="R1202" s="285" t="s">
        <v>225</v>
      </c>
      <c r="S1202" s="891"/>
      <c r="T1202" s="892"/>
      <c r="U1202" s="893"/>
    </row>
    <row r="1203" spans="2:21" ht="24" customHeight="1" x14ac:dyDescent="0.15">
      <c r="B1203" s="881"/>
      <c r="C1203" s="884"/>
      <c r="D1203" s="884"/>
      <c r="E1203" s="884"/>
      <c r="F1203" s="296"/>
      <c r="G1203" s="897"/>
      <c r="H1203" s="898"/>
      <c r="I1203" s="296"/>
      <c r="J1203" s="297"/>
      <c r="K1203" s="299"/>
      <c r="L1203" s="284" t="s">
        <v>220</v>
      </c>
      <c r="M1203" s="302"/>
      <c r="N1203" s="285" t="s">
        <v>225</v>
      </c>
      <c r="O1203" s="299"/>
      <c r="P1203" s="284" t="s">
        <v>220</v>
      </c>
      <c r="Q1203" s="302"/>
      <c r="R1203" s="285" t="s">
        <v>225</v>
      </c>
      <c r="S1203" s="891"/>
      <c r="T1203" s="892"/>
      <c r="U1203" s="893"/>
    </row>
    <row r="1204" spans="2:21" ht="24" customHeight="1" x14ac:dyDescent="0.15">
      <c r="B1204" s="881"/>
      <c r="C1204" s="884"/>
      <c r="D1204" s="884"/>
      <c r="E1204" s="884"/>
      <c r="F1204" s="296"/>
      <c r="G1204" s="897"/>
      <c r="H1204" s="898"/>
      <c r="I1204" s="296"/>
      <c r="J1204" s="297"/>
      <c r="K1204" s="299"/>
      <c r="L1204" s="284" t="s">
        <v>220</v>
      </c>
      <c r="M1204" s="302"/>
      <c r="N1204" s="285" t="s">
        <v>225</v>
      </c>
      <c r="O1204" s="299"/>
      <c r="P1204" s="284" t="s">
        <v>220</v>
      </c>
      <c r="Q1204" s="302"/>
      <c r="R1204" s="285" t="s">
        <v>225</v>
      </c>
      <c r="S1204" s="891"/>
      <c r="T1204" s="892"/>
      <c r="U1204" s="893"/>
    </row>
    <row r="1205" spans="2:21" ht="24" customHeight="1" thickBot="1" x14ac:dyDescent="0.2">
      <c r="B1205" s="882"/>
      <c r="C1205" s="885"/>
      <c r="D1205" s="885"/>
      <c r="E1205" s="885"/>
      <c r="F1205" s="286" t="s">
        <v>232</v>
      </c>
      <c r="G1205" s="5"/>
      <c r="H1205" s="899" t="s">
        <v>239</v>
      </c>
      <c r="I1205" s="900"/>
      <c r="J1205" s="300"/>
      <c r="K1205" s="901"/>
      <c r="L1205" s="902"/>
      <c r="M1205" s="902"/>
      <c r="N1205" s="902"/>
      <c r="O1205" s="902"/>
      <c r="P1205" s="902"/>
      <c r="Q1205" s="902"/>
      <c r="R1205" s="903"/>
      <c r="S1205" s="894"/>
      <c r="T1205" s="895"/>
      <c r="U1205" s="896"/>
    </row>
    <row r="1206" spans="2:21" ht="24" customHeight="1" x14ac:dyDescent="0.15">
      <c r="B1206" s="880">
        <v>3</v>
      </c>
      <c r="C1206" s="883"/>
      <c r="D1206" s="883"/>
      <c r="E1206" s="883"/>
      <c r="F1206" s="294"/>
      <c r="G1206" s="886"/>
      <c r="H1206" s="887"/>
      <c r="I1206" s="294"/>
      <c r="J1206" s="295"/>
      <c r="K1206" s="298"/>
      <c r="L1206" s="279" t="s">
        <v>220</v>
      </c>
      <c r="M1206" s="301"/>
      <c r="N1206" s="280" t="s">
        <v>225</v>
      </c>
      <c r="O1206" s="298"/>
      <c r="P1206" s="279" t="s">
        <v>220</v>
      </c>
      <c r="Q1206" s="301"/>
      <c r="R1206" s="280" t="s">
        <v>225</v>
      </c>
      <c r="S1206" s="888" t="str">
        <f t="shared" ref="S1206" si="208">IF(COUNT(J1206:J1210)=0,"",SUM(J1206:J1210))</f>
        <v/>
      </c>
      <c r="T1206" s="889"/>
      <c r="U1206" s="890"/>
    </row>
    <row r="1207" spans="2:21" ht="24" customHeight="1" x14ac:dyDescent="0.15">
      <c r="B1207" s="881"/>
      <c r="C1207" s="884"/>
      <c r="D1207" s="884"/>
      <c r="E1207" s="884"/>
      <c r="F1207" s="296"/>
      <c r="G1207" s="897"/>
      <c r="H1207" s="898"/>
      <c r="I1207" s="296"/>
      <c r="J1207" s="297"/>
      <c r="K1207" s="299"/>
      <c r="L1207" s="284" t="s">
        <v>220</v>
      </c>
      <c r="M1207" s="302"/>
      <c r="N1207" s="285" t="s">
        <v>225</v>
      </c>
      <c r="O1207" s="299"/>
      <c r="P1207" s="284" t="s">
        <v>220</v>
      </c>
      <c r="Q1207" s="302"/>
      <c r="R1207" s="285" t="s">
        <v>225</v>
      </c>
      <c r="S1207" s="891"/>
      <c r="T1207" s="892"/>
      <c r="U1207" s="893"/>
    </row>
    <row r="1208" spans="2:21" ht="24" customHeight="1" x14ac:dyDescent="0.15">
      <c r="B1208" s="881"/>
      <c r="C1208" s="884"/>
      <c r="D1208" s="884"/>
      <c r="E1208" s="884"/>
      <c r="F1208" s="296"/>
      <c r="G1208" s="897"/>
      <c r="H1208" s="898"/>
      <c r="I1208" s="296"/>
      <c r="J1208" s="297"/>
      <c r="K1208" s="299"/>
      <c r="L1208" s="284" t="s">
        <v>220</v>
      </c>
      <c r="M1208" s="302"/>
      <c r="N1208" s="285" t="s">
        <v>225</v>
      </c>
      <c r="O1208" s="299"/>
      <c r="P1208" s="284" t="s">
        <v>220</v>
      </c>
      <c r="Q1208" s="302"/>
      <c r="R1208" s="285" t="s">
        <v>225</v>
      </c>
      <c r="S1208" s="891"/>
      <c r="T1208" s="892"/>
      <c r="U1208" s="893"/>
    </row>
    <row r="1209" spans="2:21" ht="24" customHeight="1" x14ac:dyDescent="0.15">
      <c r="B1209" s="881"/>
      <c r="C1209" s="884"/>
      <c r="D1209" s="884"/>
      <c r="E1209" s="884"/>
      <c r="F1209" s="296"/>
      <c r="G1209" s="897"/>
      <c r="H1209" s="898"/>
      <c r="I1209" s="296"/>
      <c r="J1209" s="297"/>
      <c r="K1209" s="299"/>
      <c r="L1209" s="284" t="s">
        <v>220</v>
      </c>
      <c r="M1209" s="302"/>
      <c r="N1209" s="285" t="s">
        <v>225</v>
      </c>
      <c r="O1209" s="299"/>
      <c r="P1209" s="284" t="s">
        <v>220</v>
      </c>
      <c r="Q1209" s="302"/>
      <c r="R1209" s="285" t="s">
        <v>225</v>
      </c>
      <c r="S1209" s="891"/>
      <c r="T1209" s="892"/>
      <c r="U1209" s="893"/>
    </row>
    <row r="1210" spans="2:21" ht="24" customHeight="1" thickBot="1" x14ac:dyDescent="0.2">
      <c r="B1210" s="882"/>
      <c r="C1210" s="885"/>
      <c r="D1210" s="885"/>
      <c r="E1210" s="885"/>
      <c r="F1210" s="286" t="s">
        <v>232</v>
      </c>
      <c r="G1210" s="5"/>
      <c r="H1210" s="899" t="s">
        <v>239</v>
      </c>
      <c r="I1210" s="900"/>
      <c r="J1210" s="300"/>
      <c r="K1210" s="901"/>
      <c r="L1210" s="902"/>
      <c r="M1210" s="902"/>
      <c r="N1210" s="902"/>
      <c r="O1210" s="902"/>
      <c r="P1210" s="902"/>
      <c r="Q1210" s="902"/>
      <c r="R1210" s="903"/>
      <c r="S1210" s="894"/>
      <c r="T1210" s="895"/>
      <c r="U1210" s="896"/>
    </row>
    <row r="1211" spans="2:21" ht="24" customHeight="1" x14ac:dyDescent="0.15">
      <c r="B1211" s="880">
        <v>4</v>
      </c>
      <c r="C1211" s="883"/>
      <c r="D1211" s="883"/>
      <c r="E1211" s="883"/>
      <c r="F1211" s="294"/>
      <c r="G1211" s="886"/>
      <c r="H1211" s="887"/>
      <c r="I1211" s="294"/>
      <c r="J1211" s="295"/>
      <c r="K1211" s="298"/>
      <c r="L1211" s="279" t="s">
        <v>220</v>
      </c>
      <c r="M1211" s="301"/>
      <c r="N1211" s="280" t="s">
        <v>225</v>
      </c>
      <c r="O1211" s="298"/>
      <c r="P1211" s="279" t="s">
        <v>220</v>
      </c>
      <c r="Q1211" s="301"/>
      <c r="R1211" s="280" t="s">
        <v>225</v>
      </c>
      <c r="S1211" s="888" t="str">
        <f t="shared" ref="S1211" si="209">IF(COUNT(J1211:J1215)=0,"",SUM(J1211:J1215))</f>
        <v/>
      </c>
      <c r="T1211" s="889"/>
      <c r="U1211" s="890"/>
    </row>
    <row r="1212" spans="2:21" ht="24" customHeight="1" x14ac:dyDescent="0.15">
      <c r="B1212" s="881"/>
      <c r="C1212" s="884"/>
      <c r="D1212" s="884"/>
      <c r="E1212" s="884"/>
      <c r="F1212" s="296"/>
      <c r="G1212" s="897"/>
      <c r="H1212" s="898"/>
      <c r="I1212" s="296"/>
      <c r="J1212" s="297"/>
      <c r="K1212" s="299"/>
      <c r="L1212" s="284" t="s">
        <v>220</v>
      </c>
      <c r="M1212" s="302"/>
      <c r="N1212" s="285" t="s">
        <v>225</v>
      </c>
      <c r="O1212" s="299"/>
      <c r="P1212" s="284" t="s">
        <v>220</v>
      </c>
      <c r="Q1212" s="302"/>
      <c r="R1212" s="285" t="s">
        <v>225</v>
      </c>
      <c r="S1212" s="891"/>
      <c r="T1212" s="892"/>
      <c r="U1212" s="893"/>
    </row>
    <row r="1213" spans="2:21" ht="24" customHeight="1" x14ac:dyDescent="0.15">
      <c r="B1213" s="881"/>
      <c r="C1213" s="884"/>
      <c r="D1213" s="884"/>
      <c r="E1213" s="884"/>
      <c r="F1213" s="296"/>
      <c r="G1213" s="897"/>
      <c r="H1213" s="898"/>
      <c r="I1213" s="296"/>
      <c r="J1213" s="297"/>
      <c r="K1213" s="299"/>
      <c r="L1213" s="284" t="s">
        <v>220</v>
      </c>
      <c r="M1213" s="302"/>
      <c r="N1213" s="285" t="s">
        <v>225</v>
      </c>
      <c r="O1213" s="299"/>
      <c r="P1213" s="284" t="s">
        <v>220</v>
      </c>
      <c r="Q1213" s="302"/>
      <c r="R1213" s="285" t="s">
        <v>225</v>
      </c>
      <c r="S1213" s="891"/>
      <c r="T1213" s="892"/>
      <c r="U1213" s="893"/>
    </row>
    <row r="1214" spans="2:21" ht="24" customHeight="1" x14ac:dyDescent="0.15">
      <c r="B1214" s="881"/>
      <c r="C1214" s="884"/>
      <c r="D1214" s="884"/>
      <c r="E1214" s="884"/>
      <c r="F1214" s="296"/>
      <c r="G1214" s="897"/>
      <c r="H1214" s="898"/>
      <c r="I1214" s="296"/>
      <c r="J1214" s="297"/>
      <c r="K1214" s="299"/>
      <c r="L1214" s="284" t="s">
        <v>220</v>
      </c>
      <c r="M1214" s="302"/>
      <c r="N1214" s="285" t="s">
        <v>225</v>
      </c>
      <c r="O1214" s="299"/>
      <c r="P1214" s="284" t="s">
        <v>220</v>
      </c>
      <c r="Q1214" s="302"/>
      <c r="R1214" s="285" t="s">
        <v>225</v>
      </c>
      <c r="S1214" s="891"/>
      <c r="T1214" s="892"/>
      <c r="U1214" s="893"/>
    </row>
    <row r="1215" spans="2:21" ht="24" customHeight="1" thickBot="1" x14ac:dyDescent="0.2">
      <c r="B1215" s="882"/>
      <c r="C1215" s="885"/>
      <c r="D1215" s="885"/>
      <c r="E1215" s="885"/>
      <c r="F1215" s="286" t="s">
        <v>232</v>
      </c>
      <c r="G1215" s="5"/>
      <c r="H1215" s="899" t="s">
        <v>239</v>
      </c>
      <c r="I1215" s="900"/>
      <c r="J1215" s="300"/>
      <c r="K1215" s="901"/>
      <c r="L1215" s="902"/>
      <c r="M1215" s="902"/>
      <c r="N1215" s="902"/>
      <c r="O1215" s="902"/>
      <c r="P1215" s="902"/>
      <c r="Q1215" s="902"/>
      <c r="R1215" s="903"/>
      <c r="S1215" s="894"/>
      <c r="T1215" s="895"/>
      <c r="U1215" s="896"/>
    </row>
    <row r="1216" spans="2:21" ht="19.5" customHeight="1" thickBot="1" x14ac:dyDescent="0.2">
      <c r="B1216" s="287" t="s">
        <v>112</v>
      </c>
      <c r="C1216" s="172"/>
      <c r="D1216" s="288"/>
      <c r="E1216" s="288"/>
      <c r="F1216" s="289"/>
      <c r="G1216" s="288"/>
      <c r="H1216" s="288"/>
      <c r="O1216" s="917" t="s">
        <v>496</v>
      </c>
      <c r="P1216" s="918"/>
      <c r="Q1216" s="918"/>
      <c r="R1216" s="918"/>
      <c r="S1216" s="919" t="str">
        <f>IF(COUNT(S1196:U1215)=0,"",SUMIFS(S1196:S1215,E1196:E1215,"&lt;&gt;"&amp;""))</f>
        <v/>
      </c>
      <c r="T1216" s="920"/>
      <c r="U1216" s="921"/>
    </row>
    <row r="1217" spans="1:31" ht="19.5" customHeight="1" thickBot="1" x14ac:dyDescent="0.2">
      <c r="B1217" s="486" t="s">
        <v>242</v>
      </c>
      <c r="C1217" s="172"/>
      <c r="D1217" s="171"/>
      <c r="E1217" s="290"/>
      <c r="F1217" s="485"/>
      <c r="G1217" s="485"/>
      <c r="H1217" s="485"/>
      <c r="O1217" s="922" t="s">
        <v>497</v>
      </c>
      <c r="P1217" s="923"/>
      <c r="Q1217" s="923"/>
      <c r="R1217" s="924"/>
      <c r="S1217" s="919" t="str">
        <f>IF(COUNT(S1196:U1215)=0,"",SUMIF(E1196:E1215,"元請",S1196:U1215))</f>
        <v/>
      </c>
      <c r="T1217" s="920"/>
      <c r="U1217" s="921"/>
    </row>
    <row r="1218" spans="1:31" ht="19.5" customHeight="1" x14ac:dyDescent="0.15">
      <c r="B1218" s="287" t="s">
        <v>240</v>
      </c>
      <c r="C1218" s="172"/>
      <c r="D1218" s="171"/>
      <c r="E1218" s="172"/>
      <c r="F1218" s="172"/>
      <c r="G1218" s="485"/>
      <c r="H1218" s="485"/>
    </row>
    <row r="1219" spans="1:31" ht="19.5" customHeight="1" x14ac:dyDescent="0.15">
      <c r="B1219" s="485"/>
      <c r="C1219" s="172"/>
      <c r="D1219" s="171"/>
      <c r="E1219" s="290"/>
      <c r="F1219" s="485"/>
      <c r="G1219" s="485"/>
      <c r="H1219" s="485"/>
    </row>
    <row r="1220" spans="1:31" s="172" customFormat="1" ht="20.25" customHeight="1" x14ac:dyDescent="0.15">
      <c r="A1220" s="171"/>
      <c r="B1220" s="171"/>
      <c r="C1220" s="172" t="s">
        <v>104</v>
      </c>
      <c r="G1220" s="262"/>
      <c r="H1220" s="262"/>
      <c r="I1220" s="171"/>
      <c r="J1220" s="171"/>
      <c r="K1220" s="171"/>
      <c r="L1220" s="171"/>
      <c r="M1220" s="171"/>
      <c r="N1220" s="171"/>
      <c r="O1220" s="171"/>
      <c r="P1220" s="171"/>
      <c r="Q1220" s="171"/>
      <c r="R1220" s="171"/>
      <c r="S1220" s="171"/>
      <c r="T1220" s="196" t="s">
        <v>241</v>
      </c>
      <c r="U1220" s="263" t="str">
        <f t="shared" ref="U1220" si="210">IF(COUNT(S1196:U1215)=0,"",U1191+1)</f>
        <v/>
      </c>
      <c r="W1220" s="171"/>
      <c r="X1220" s="171"/>
      <c r="Y1220" s="171"/>
      <c r="Z1220" s="291"/>
      <c r="AA1220" s="291"/>
      <c r="AB1220" s="291"/>
      <c r="AC1220" s="291"/>
      <c r="AD1220" s="291"/>
      <c r="AE1220" s="171"/>
    </row>
    <row r="1221" spans="1:31" s="172" customFormat="1" ht="27.75" x14ac:dyDescent="0.15">
      <c r="A1221" s="171"/>
      <c r="B1221" s="904" t="s">
        <v>105</v>
      </c>
      <c r="C1221" s="904"/>
      <c r="D1221" s="904"/>
      <c r="E1221" s="904"/>
      <c r="F1221" s="904"/>
      <c r="G1221" s="904"/>
      <c r="H1221" s="904"/>
      <c r="I1221" s="904"/>
      <c r="J1221" s="905" t="s">
        <v>243</v>
      </c>
      <c r="K1221" s="905"/>
      <c r="L1221" s="905"/>
      <c r="M1221" s="905"/>
      <c r="N1221" s="905"/>
      <c r="O1221" s="905"/>
      <c r="P1221" s="905"/>
      <c r="Q1221" s="905"/>
      <c r="R1221" s="905"/>
      <c r="S1221" s="905"/>
      <c r="T1221" s="905"/>
      <c r="U1221" s="905"/>
      <c r="W1221" s="171"/>
      <c r="X1221" s="171"/>
      <c r="Y1221" s="171"/>
      <c r="Z1221" s="291"/>
      <c r="AA1221" s="291"/>
      <c r="AB1221" s="291"/>
      <c r="AC1221" s="291"/>
      <c r="AD1221" s="291"/>
      <c r="AE1221" s="171"/>
    </row>
    <row r="1222" spans="1:31" ht="21.75" thickBot="1" x14ac:dyDescent="0.2">
      <c r="D1222" s="265" t="s">
        <v>228</v>
      </c>
      <c r="E1222" s="906"/>
      <c r="F1222" s="906"/>
      <c r="G1222" s="266" t="s">
        <v>229</v>
      </c>
      <c r="H1222" s="267"/>
      <c r="L1222" s="268" t="s">
        <v>231</v>
      </c>
      <c r="M1222" s="483" t="str">
        <f>$M$4</f>
        <v/>
      </c>
      <c r="N1222" s="269" t="s">
        <v>220</v>
      </c>
      <c r="O1222" s="483" t="str">
        <f>$O$4</f>
        <v/>
      </c>
      <c r="P1222" s="269" t="s">
        <v>225</v>
      </c>
      <c r="Q1222" s="269" t="s">
        <v>205</v>
      </c>
      <c r="R1222" s="483" t="str">
        <f>$R$4</f>
        <v/>
      </c>
      <c r="S1222" s="269" t="s">
        <v>220</v>
      </c>
      <c r="T1222" s="483" t="str">
        <f>$T$4</f>
        <v/>
      </c>
      <c r="U1222" s="269" t="s">
        <v>230</v>
      </c>
    </row>
    <row r="1223" spans="1:31" ht="18" customHeight="1" x14ac:dyDescent="0.15">
      <c r="B1223" s="880" t="s">
        <v>227</v>
      </c>
      <c r="C1223" s="907" t="s">
        <v>224</v>
      </c>
      <c r="D1223" s="478" t="s">
        <v>237</v>
      </c>
      <c r="E1223" s="478" t="s">
        <v>222</v>
      </c>
      <c r="F1223" s="909" t="s">
        <v>106</v>
      </c>
      <c r="G1223" s="840" t="s">
        <v>107</v>
      </c>
      <c r="H1223" s="841"/>
      <c r="I1223" s="480" t="s">
        <v>108</v>
      </c>
      <c r="J1223" s="480" t="s">
        <v>235</v>
      </c>
      <c r="K1223" s="840" t="s">
        <v>109</v>
      </c>
      <c r="L1223" s="913"/>
      <c r="M1223" s="913"/>
      <c r="N1223" s="841"/>
      <c r="O1223" s="840" t="s">
        <v>226</v>
      </c>
      <c r="P1223" s="913"/>
      <c r="Q1223" s="913"/>
      <c r="R1223" s="841"/>
      <c r="S1223" s="840" t="s">
        <v>233</v>
      </c>
      <c r="T1223" s="913"/>
      <c r="U1223" s="914"/>
    </row>
    <row r="1224" spans="1:31" ht="18" customHeight="1" thickBot="1" x14ac:dyDescent="0.2">
      <c r="B1224" s="882"/>
      <c r="C1224" s="908"/>
      <c r="D1224" s="479" t="s">
        <v>221</v>
      </c>
      <c r="E1224" s="479" t="s">
        <v>223</v>
      </c>
      <c r="F1224" s="910"/>
      <c r="G1224" s="911"/>
      <c r="H1224" s="912"/>
      <c r="I1224" s="481" t="s">
        <v>110</v>
      </c>
      <c r="J1224" s="481" t="s">
        <v>236</v>
      </c>
      <c r="K1224" s="911"/>
      <c r="L1224" s="915"/>
      <c r="M1224" s="915"/>
      <c r="N1224" s="912"/>
      <c r="O1224" s="911"/>
      <c r="P1224" s="915"/>
      <c r="Q1224" s="915"/>
      <c r="R1224" s="912"/>
      <c r="S1224" s="911" t="s">
        <v>234</v>
      </c>
      <c r="T1224" s="915"/>
      <c r="U1224" s="916"/>
    </row>
    <row r="1225" spans="1:31" ht="24" customHeight="1" x14ac:dyDescent="0.15">
      <c r="B1225" s="880">
        <v>1</v>
      </c>
      <c r="C1225" s="883"/>
      <c r="D1225" s="883"/>
      <c r="E1225" s="883"/>
      <c r="F1225" s="294"/>
      <c r="G1225" s="886"/>
      <c r="H1225" s="887"/>
      <c r="I1225" s="294"/>
      <c r="J1225" s="295"/>
      <c r="K1225" s="298"/>
      <c r="L1225" s="279" t="s">
        <v>220</v>
      </c>
      <c r="M1225" s="301"/>
      <c r="N1225" s="280" t="s">
        <v>225</v>
      </c>
      <c r="O1225" s="298"/>
      <c r="P1225" s="279" t="s">
        <v>220</v>
      </c>
      <c r="Q1225" s="301"/>
      <c r="R1225" s="280" t="s">
        <v>225</v>
      </c>
      <c r="S1225" s="888" t="str">
        <f t="shared" ref="S1225" si="211">IF(COUNT(J1225:J1229)=0,"",SUM(J1225:J1229))</f>
        <v/>
      </c>
      <c r="T1225" s="889"/>
      <c r="U1225" s="890"/>
    </row>
    <row r="1226" spans="1:31" ht="24" customHeight="1" x14ac:dyDescent="0.15">
      <c r="B1226" s="881"/>
      <c r="C1226" s="884"/>
      <c r="D1226" s="884"/>
      <c r="E1226" s="884"/>
      <c r="F1226" s="296"/>
      <c r="G1226" s="897"/>
      <c r="H1226" s="898"/>
      <c r="I1226" s="296"/>
      <c r="J1226" s="297"/>
      <c r="K1226" s="299"/>
      <c r="L1226" s="284" t="s">
        <v>220</v>
      </c>
      <c r="M1226" s="302"/>
      <c r="N1226" s="285" t="s">
        <v>225</v>
      </c>
      <c r="O1226" s="299"/>
      <c r="P1226" s="284" t="s">
        <v>220</v>
      </c>
      <c r="Q1226" s="302"/>
      <c r="R1226" s="285" t="s">
        <v>225</v>
      </c>
      <c r="S1226" s="891"/>
      <c r="T1226" s="892"/>
      <c r="U1226" s="893"/>
    </row>
    <row r="1227" spans="1:31" ht="23.25" customHeight="1" x14ac:dyDescent="0.15">
      <c r="B1227" s="881"/>
      <c r="C1227" s="884"/>
      <c r="D1227" s="884"/>
      <c r="E1227" s="884"/>
      <c r="F1227" s="296"/>
      <c r="G1227" s="897"/>
      <c r="H1227" s="898"/>
      <c r="I1227" s="296"/>
      <c r="J1227" s="297"/>
      <c r="K1227" s="299"/>
      <c r="L1227" s="284" t="s">
        <v>220</v>
      </c>
      <c r="M1227" s="302"/>
      <c r="N1227" s="285" t="s">
        <v>225</v>
      </c>
      <c r="O1227" s="299"/>
      <c r="P1227" s="284" t="s">
        <v>220</v>
      </c>
      <c r="Q1227" s="302"/>
      <c r="R1227" s="285" t="s">
        <v>225</v>
      </c>
      <c r="S1227" s="891"/>
      <c r="T1227" s="892"/>
      <c r="U1227" s="893"/>
    </row>
    <row r="1228" spans="1:31" ht="24" customHeight="1" x14ac:dyDescent="0.15">
      <c r="B1228" s="881"/>
      <c r="C1228" s="884"/>
      <c r="D1228" s="884"/>
      <c r="E1228" s="884"/>
      <c r="F1228" s="296"/>
      <c r="G1228" s="897"/>
      <c r="H1228" s="898"/>
      <c r="I1228" s="296"/>
      <c r="J1228" s="297"/>
      <c r="K1228" s="299"/>
      <c r="L1228" s="284" t="s">
        <v>220</v>
      </c>
      <c r="M1228" s="302"/>
      <c r="N1228" s="285" t="s">
        <v>225</v>
      </c>
      <c r="O1228" s="299"/>
      <c r="P1228" s="284" t="s">
        <v>220</v>
      </c>
      <c r="Q1228" s="302"/>
      <c r="R1228" s="285" t="s">
        <v>225</v>
      </c>
      <c r="S1228" s="891"/>
      <c r="T1228" s="892"/>
      <c r="U1228" s="893"/>
    </row>
    <row r="1229" spans="1:31" ht="24" customHeight="1" thickBot="1" x14ac:dyDescent="0.2">
      <c r="B1229" s="882"/>
      <c r="C1229" s="885"/>
      <c r="D1229" s="885"/>
      <c r="E1229" s="885"/>
      <c r="F1229" s="286" t="s">
        <v>232</v>
      </c>
      <c r="G1229" s="5"/>
      <c r="H1229" s="899" t="s">
        <v>239</v>
      </c>
      <c r="I1229" s="900"/>
      <c r="J1229" s="300"/>
      <c r="K1229" s="901"/>
      <c r="L1229" s="902"/>
      <c r="M1229" s="902"/>
      <c r="N1229" s="902"/>
      <c r="O1229" s="902"/>
      <c r="P1229" s="902"/>
      <c r="Q1229" s="902"/>
      <c r="R1229" s="903"/>
      <c r="S1229" s="894"/>
      <c r="T1229" s="895"/>
      <c r="U1229" s="896"/>
    </row>
    <row r="1230" spans="1:31" ht="24" customHeight="1" x14ac:dyDescent="0.15">
      <c r="B1230" s="880">
        <v>2</v>
      </c>
      <c r="C1230" s="883"/>
      <c r="D1230" s="883"/>
      <c r="E1230" s="883"/>
      <c r="F1230" s="294"/>
      <c r="G1230" s="886"/>
      <c r="H1230" s="887"/>
      <c r="I1230" s="294"/>
      <c r="J1230" s="295"/>
      <c r="K1230" s="298"/>
      <c r="L1230" s="279" t="s">
        <v>220</v>
      </c>
      <c r="M1230" s="301"/>
      <c r="N1230" s="280" t="s">
        <v>225</v>
      </c>
      <c r="O1230" s="298"/>
      <c r="P1230" s="279" t="s">
        <v>220</v>
      </c>
      <c r="Q1230" s="301"/>
      <c r="R1230" s="280" t="s">
        <v>225</v>
      </c>
      <c r="S1230" s="888" t="str">
        <f t="shared" ref="S1230" si="212">IF(COUNT(J1230:J1234)=0,"",SUM(J1230:J1234))</f>
        <v/>
      </c>
      <c r="T1230" s="889"/>
      <c r="U1230" s="890"/>
    </row>
    <row r="1231" spans="1:31" ht="24" customHeight="1" x14ac:dyDescent="0.15">
      <c r="B1231" s="881"/>
      <c r="C1231" s="884"/>
      <c r="D1231" s="884"/>
      <c r="E1231" s="884"/>
      <c r="F1231" s="296"/>
      <c r="G1231" s="897"/>
      <c r="H1231" s="898"/>
      <c r="I1231" s="296"/>
      <c r="J1231" s="297"/>
      <c r="K1231" s="299"/>
      <c r="L1231" s="284" t="s">
        <v>220</v>
      </c>
      <c r="M1231" s="302"/>
      <c r="N1231" s="285" t="s">
        <v>225</v>
      </c>
      <c r="O1231" s="299"/>
      <c r="P1231" s="284" t="s">
        <v>220</v>
      </c>
      <c r="Q1231" s="302"/>
      <c r="R1231" s="285" t="s">
        <v>225</v>
      </c>
      <c r="S1231" s="891"/>
      <c r="T1231" s="892"/>
      <c r="U1231" s="893"/>
    </row>
    <row r="1232" spans="1:31" ht="24" customHeight="1" x14ac:dyDescent="0.15">
      <c r="B1232" s="881"/>
      <c r="C1232" s="884"/>
      <c r="D1232" s="884"/>
      <c r="E1232" s="884"/>
      <c r="F1232" s="296"/>
      <c r="G1232" s="897"/>
      <c r="H1232" s="898"/>
      <c r="I1232" s="296"/>
      <c r="J1232" s="297"/>
      <c r="K1232" s="299"/>
      <c r="L1232" s="284" t="s">
        <v>220</v>
      </c>
      <c r="M1232" s="302"/>
      <c r="N1232" s="285" t="s">
        <v>225</v>
      </c>
      <c r="O1232" s="299"/>
      <c r="P1232" s="284" t="s">
        <v>220</v>
      </c>
      <c r="Q1232" s="302"/>
      <c r="R1232" s="285" t="s">
        <v>225</v>
      </c>
      <c r="S1232" s="891"/>
      <c r="T1232" s="892"/>
      <c r="U1232" s="893"/>
    </row>
    <row r="1233" spans="2:21" ht="24" customHeight="1" x14ac:dyDescent="0.15">
      <c r="B1233" s="881"/>
      <c r="C1233" s="884"/>
      <c r="D1233" s="884"/>
      <c r="E1233" s="884"/>
      <c r="F1233" s="296"/>
      <c r="G1233" s="897"/>
      <c r="H1233" s="898"/>
      <c r="I1233" s="296"/>
      <c r="J1233" s="297"/>
      <c r="K1233" s="299"/>
      <c r="L1233" s="284" t="s">
        <v>220</v>
      </c>
      <c r="M1233" s="302"/>
      <c r="N1233" s="285" t="s">
        <v>225</v>
      </c>
      <c r="O1233" s="299"/>
      <c r="P1233" s="284" t="s">
        <v>220</v>
      </c>
      <c r="Q1233" s="302"/>
      <c r="R1233" s="285" t="s">
        <v>225</v>
      </c>
      <c r="S1233" s="891"/>
      <c r="T1233" s="892"/>
      <c r="U1233" s="893"/>
    </row>
    <row r="1234" spans="2:21" ht="24" customHeight="1" thickBot="1" x14ac:dyDescent="0.2">
      <c r="B1234" s="882"/>
      <c r="C1234" s="885"/>
      <c r="D1234" s="885"/>
      <c r="E1234" s="885"/>
      <c r="F1234" s="286" t="s">
        <v>232</v>
      </c>
      <c r="G1234" s="5"/>
      <c r="H1234" s="899" t="s">
        <v>239</v>
      </c>
      <c r="I1234" s="900"/>
      <c r="J1234" s="300"/>
      <c r="K1234" s="901"/>
      <c r="L1234" s="902"/>
      <c r="M1234" s="902"/>
      <c r="N1234" s="902"/>
      <c r="O1234" s="902"/>
      <c r="P1234" s="902"/>
      <c r="Q1234" s="902"/>
      <c r="R1234" s="903"/>
      <c r="S1234" s="894"/>
      <c r="T1234" s="895"/>
      <c r="U1234" s="896"/>
    </row>
    <row r="1235" spans="2:21" ht="24" customHeight="1" x14ac:dyDescent="0.15">
      <c r="B1235" s="880">
        <v>3</v>
      </c>
      <c r="C1235" s="883"/>
      <c r="D1235" s="883"/>
      <c r="E1235" s="883"/>
      <c r="F1235" s="294"/>
      <c r="G1235" s="886"/>
      <c r="H1235" s="887"/>
      <c r="I1235" s="294"/>
      <c r="J1235" s="295"/>
      <c r="K1235" s="298"/>
      <c r="L1235" s="279" t="s">
        <v>220</v>
      </c>
      <c r="M1235" s="301"/>
      <c r="N1235" s="280" t="s">
        <v>225</v>
      </c>
      <c r="O1235" s="298"/>
      <c r="P1235" s="279" t="s">
        <v>220</v>
      </c>
      <c r="Q1235" s="301"/>
      <c r="R1235" s="280" t="s">
        <v>225</v>
      </c>
      <c r="S1235" s="888" t="str">
        <f t="shared" ref="S1235" si="213">IF(COUNT(J1235:J1239)=0,"",SUM(J1235:J1239))</f>
        <v/>
      </c>
      <c r="T1235" s="889"/>
      <c r="U1235" s="890"/>
    </row>
    <row r="1236" spans="2:21" ht="24" customHeight="1" x14ac:dyDescent="0.15">
      <c r="B1236" s="881"/>
      <c r="C1236" s="884"/>
      <c r="D1236" s="884"/>
      <c r="E1236" s="884"/>
      <c r="F1236" s="296"/>
      <c r="G1236" s="897"/>
      <c r="H1236" s="898"/>
      <c r="I1236" s="296"/>
      <c r="J1236" s="297"/>
      <c r="K1236" s="299"/>
      <c r="L1236" s="284" t="s">
        <v>220</v>
      </c>
      <c r="M1236" s="302"/>
      <c r="N1236" s="285" t="s">
        <v>225</v>
      </c>
      <c r="O1236" s="299"/>
      <c r="P1236" s="284" t="s">
        <v>220</v>
      </c>
      <c r="Q1236" s="302"/>
      <c r="R1236" s="285" t="s">
        <v>225</v>
      </c>
      <c r="S1236" s="891"/>
      <c r="T1236" s="892"/>
      <c r="U1236" s="893"/>
    </row>
    <row r="1237" spans="2:21" ht="24" customHeight="1" x14ac:dyDescent="0.15">
      <c r="B1237" s="881"/>
      <c r="C1237" s="884"/>
      <c r="D1237" s="884"/>
      <c r="E1237" s="884"/>
      <c r="F1237" s="296"/>
      <c r="G1237" s="897"/>
      <c r="H1237" s="898"/>
      <c r="I1237" s="296"/>
      <c r="J1237" s="297"/>
      <c r="K1237" s="299"/>
      <c r="L1237" s="284" t="s">
        <v>220</v>
      </c>
      <c r="M1237" s="302"/>
      <c r="N1237" s="285" t="s">
        <v>225</v>
      </c>
      <c r="O1237" s="299"/>
      <c r="P1237" s="284" t="s">
        <v>220</v>
      </c>
      <c r="Q1237" s="302"/>
      <c r="R1237" s="285" t="s">
        <v>225</v>
      </c>
      <c r="S1237" s="891"/>
      <c r="T1237" s="892"/>
      <c r="U1237" s="893"/>
    </row>
    <row r="1238" spans="2:21" ht="24" customHeight="1" x14ac:dyDescent="0.15">
      <c r="B1238" s="881"/>
      <c r="C1238" s="884"/>
      <c r="D1238" s="884"/>
      <c r="E1238" s="884"/>
      <c r="F1238" s="296"/>
      <c r="G1238" s="897"/>
      <c r="H1238" s="898"/>
      <c r="I1238" s="296"/>
      <c r="J1238" s="297"/>
      <c r="K1238" s="299"/>
      <c r="L1238" s="284" t="s">
        <v>220</v>
      </c>
      <c r="M1238" s="302"/>
      <c r="N1238" s="285" t="s">
        <v>225</v>
      </c>
      <c r="O1238" s="299"/>
      <c r="P1238" s="284" t="s">
        <v>220</v>
      </c>
      <c r="Q1238" s="302"/>
      <c r="R1238" s="285" t="s">
        <v>225</v>
      </c>
      <c r="S1238" s="891"/>
      <c r="T1238" s="892"/>
      <c r="U1238" s="893"/>
    </row>
    <row r="1239" spans="2:21" ht="24" customHeight="1" thickBot="1" x14ac:dyDescent="0.2">
      <c r="B1239" s="882"/>
      <c r="C1239" s="885"/>
      <c r="D1239" s="885"/>
      <c r="E1239" s="885"/>
      <c r="F1239" s="286" t="s">
        <v>232</v>
      </c>
      <c r="G1239" s="5"/>
      <c r="H1239" s="899" t="s">
        <v>239</v>
      </c>
      <c r="I1239" s="900"/>
      <c r="J1239" s="300"/>
      <c r="K1239" s="901"/>
      <c r="L1239" s="902"/>
      <c r="M1239" s="902"/>
      <c r="N1239" s="902"/>
      <c r="O1239" s="902"/>
      <c r="P1239" s="902"/>
      <c r="Q1239" s="902"/>
      <c r="R1239" s="903"/>
      <c r="S1239" s="894"/>
      <c r="T1239" s="895"/>
      <c r="U1239" s="896"/>
    </row>
    <row r="1240" spans="2:21" ht="24" customHeight="1" x14ac:dyDescent="0.15">
      <c r="B1240" s="880">
        <v>4</v>
      </c>
      <c r="C1240" s="883"/>
      <c r="D1240" s="883"/>
      <c r="E1240" s="883"/>
      <c r="F1240" s="294"/>
      <c r="G1240" s="886"/>
      <c r="H1240" s="887"/>
      <c r="I1240" s="294"/>
      <c r="J1240" s="295"/>
      <c r="K1240" s="298"/>
      <c r="L1240" s="279" t="s">
        <v>220</v>
      </c>
      <c r="M1240" s="301"/>
      <c r="N1240" s="280" t="s">
        <v>225</v>
      </c>
      <c r="O1240" s="298"/>
      <c r="P1240" s="279" t="s">
        <v>220</v>
      </c>
      <c r="Q1240" s="301"/>
      <c r="R1240" s="280" t="s">
        <v>225</v>
      </c>
      <c r="S1240" s="888" t="str">
        <f t="shared" ref="S1240" si="214">IF(COUNT(J1240:J1244)=0,"",SUM(J1240:J1244))</f>
        <v/>
      </c>
      <c r="T1240" s="889"/>
      <c r="U1240" s="890"/>
    </row>
    <row r="1241" spans="2:21" ht="24" customHeight="1" x14ac:dyDescent="0.15">
      <c r="B1241" s="881"/>
      <c r="C1241" s="884"/>
      <c r="D1241" s="884"/>
      <c r="E1241" s="884"/>
      <c r="F1241" s="296"/>
      <c r="G1241" s="897"/>
      <c r="H1241" s="898"/>
      <c r="I1241" s="296"/>
      <c r="J1241" s="297"/>
      <c r="K1241" s="299"/>
      <c r="L1241" s="284" t="s">
        <v>220</v>
      </c>
      <c r="M1241" s="302"/>
      <c r="N1241" s="285" t="s">
        <v>225</v>
      </c>
      <c r="O1241" s="299"/>
      <c r="P1241" s="284" t="s">
        <v>220</v>
      </c>
      <c r="Q1241" s="302"/>
      <c r="R1241" s="285" t="s">
        <v>225</v>
      </c>
      <c r="S1241" s="891"/>
      <c r="T1241" s="892"/>
      <c r="U1241" s="893"/>
    </row>
    <row r="1242" spans="2:21" ht="24" customHeight="1" x14ac:dyDescent="0.15">
      <c r="B1242" s="881"/>
      <c r="C1242" s="884"/>
      <c r="D1242" s="884"/>
      <c r="E1242" s="884"/>
      <c r="F1242" s="296"/>
      <c r="G1242" s="897"/>
      <c r="H1242" s="898"/>
      <c r="I1242" s="296"/>
      <c r="J1242" s="297"/>
      <c r="K1242" s="299"/>
      <c r="L1242" s="284" t="s">
        <v>220</v>
      </c>
      <c r="M1242" s="302"/>
      <c r="N1242" s="285" t="s">
        <v>225</v>
      </c>
      <c r="O1242" s="299"/>
      <c r="P1242" s="284" t="s">
        <v>220</v>
      </c>
      <c r="Q1242" s="302"/>
      <c r="R1242" s="285" t="s">
        <v>225</v>
      </c>
      <c r="S1242" s="891"/>
      <c r="T1242" s="892"/>
      <c r="U1242" s="893"/>
    </row>
    <row r="1243" spans="2:21" ht="24" customHeight="1" x14ac:dyDescent="0.15">
      <c r="B1243" s="881"/>
      <c r="C1243" s="884"/>
      <c r="D1243" s="884"/>
      <c r="E1243" s="884"/>
      <c r="F1243" s="296"/>
      <c r="G1243" s="897"/>
      <c r="H1243" s="898"/>
      <c r="I1243" s="296"/>
      <c r="J1243" s="297"/>
      <c r="K1243" s="299"/>
      <c r="L1243" s="284" t="s">
        <v>220</v>
      </c>
      <c r="M1243" s="302"/>
      <c r="N1243" s="285" t="s">
        <v>225</v>
      </c>
      <c r="O1243" s="299"/>
      <c r="P1243" s="284" t="s">
        <v>220</v>
      </c>
      <c r="Q1243" s="302"/>
      <c r="R1243" s="285" t="s">
        <v>225</v>
      </c>
      <c r="S1243" s="891"/>
      <c r="T1243" s="892"/>
      <c r="U1243" s="893"/>
    </row>
    <row r="1244" spans="2:21" ht="24" customHeight="1" thickBot="1" x14ac:dyDescent="0.2">
      <c r="B1244" s="882"/>
      <c r="C1244" s="885"/>
      <c r="D1244" s="885"/>
      <c r="E1244" s="885"/>
      <c r="F1244" s="286" t="s">
        <v>232</v>
      </c>
      <c r="G1244" s="5"/>
      <c r="H1244" s="899" t="s">
        <v>239</v>
      </c>
      <c r="I1244" s="900"/>
      <c r="J1244" s="300"/>
      <c r="K1244" s="901"/>
      <c r="L1244" s="902"/>
      <c r="M1244" s="902"/>
      <c r="N1244" s="902"/>
      <c r="O1244" s="902"/>
      <c r="P1244" s="902"/>
      <c r="Q1244" s="902"/>
      <c r="R1244" s="903"/>
      <c r="S1244" s="894"/>
      <c r="T1244" s="895"/>
      <c r="U1244" s="896"/>
    </row>
    <row r="1245" spans="2:21" ht="19.5" customHeight="1" thickBot="1" x14ac:dyDescent="0.2">
      <c r="B1245" s="287" t="s">
        <v>112</v>
      </c>
      <c r="C1245" s="172"/>
      <c r="D1245" s="288"/>
      <c r="E1245" s="288"/>
      <c r="F1245" s="289"/>
      <c r="G1245" s="288"/>
      <c r="H1245" s="288"/>
      <c r="O1245" s="917" t="s">
        <v>496</v>
      </c>
      <c r="P1245" s="918"/>
      <c r="Q1245" s="918"/>
      <c r="R1245" s="918"/>
      <c r="S1245" s="919" t="str">
        <f>IF(COUNT(S1225:U1244)=0,"",SUMIFS(S1225:S1244,E1225:E1244,"&lt;&gt;"&amp;""))</f>
        <v/>
      </c>
      <c r="T1245" s="920"/>
      <c r="U1245" s="921"/>
    </row>
    <row r="1246" spans="2:21" ht="19.5" customHeight="1" thickBot="1" x14ac:dyDescent="0.2">
      <c r="B1246" s="486" t="s">
        <v>242</v>
      </c>
      <c r="C1246" s="172"/>
      <c r="D1246" s="171"/>
      <c r="E1246" s="290"/>
      <c r="F1246" s="485"/>
      <c r="G1246" s="485"/>
      <c r="H1246" s="485"/>
      <c r="O1246" s="922" t="s">
        <v>497</v>
      </c>
      <c r="P1246" s="923"/>
      <c r="Q1246" s="923"/>
      <c r="R1246" s="924"/>
      <c r="S1246" s="919" t="str">
        <f>IF(COUNT(S1225:U1244)=0,"",SUMIF(E1225:E1244,"元請",S1225:U1244))</f>
        <v/>
      </c>
      <c r="T1246" s="920"/>
      <c r="U1246" s="921"/>
    </row>
    <row r="1247" spans="2:21" ht="19.5" customHeight="1" x14ac:dyDescent="0.15">
      <c r="B1247" s="287" t="s">
        <v>240</v>
      </c>
      <c r="C1247" s="172"/>
      <c r="D1247" s="171"/>
      <c r="E1247" s="172"/>
      <c r="F1247" s="172"/>
      <c r="G1247" s="485"/>
      <c r="H1247" s="485"/>
    </row>
    <row r="1248" spans="2:21" ht="19.5" customHeight="1" x14ac:dyDescent="0.15">
      <c r="B1248" s="485"/>
      <c r="C1248" s="172"/>
      <c r="D1248" s="171"/>
      <c r="E1248" s="290"/>
      <c r="F1248" s="485"/>
      <c r="G1248" s="485"/>
      <c r="H1248" s="485"/>
    </row>
    <row r="1249" spans="1:31" s="172" customFormat="1" ht="20.25" customHeight="1" x14ac:dyDescent="0.15">
      <c r="A1249" s="171"/>
      <c r="B1249" s="171"/>
      <c r="C1249" s="172" t="s">
        <v>104</v>
      </c>
      <c r="G1249" s="262"/>
      <c r="H1249" s="262"/>
      <c r="I1249" s="171"/>
      <c r="J1249" s="171"/>
      <c r="K1249" s="171"/>
      <c r="L1249" s="171"/>
      <c r="M1249" s="171"/>
      <c r="N1249" s="171"/>
      <c r="O1249" s="171"/>
      <c r="P1249" s="171"/>
      <c r="Q1249" s="171"/>
      <c r="R1249" s="171"/>
      <c r="S1249" s="171"/>
      <c r="T1249" s="196" t="s">
        <v>241</v>
      </c>
      <c r="U1249" s="263" t="str">
        <f t="shared" ref="U1249" si="215">IF(COUNT(S1225:U1244)=0,"",U1220+1)</f>
        <v/>
      </c>
      <c r="W1249" s="171"/>
      <c r="X1249" s="171"/>
      <c r="Y1249" s="171"/>
      <c r="Z1249" s="291"/>
      <c r="AA1249" s="291"/>
      <c r="AB1249" s="291"/>
      <c r="AC1249" s="291"/>
      <c r="AD1249" s="291"/>
      <c r="AE1249" s="171"/>
    </row>
    <row r="1250" spans="1:31" s="172" customFormat="1" ht="27.75" x14ac:dyDescent="0.15">
      <c r="A1250" s="171"/>
      <c r="B1250" s="904" t="s">
        <v>105</v>
      </c>
      <c r="C1250" s="904"/>
      <c r="D1250" s="904"/>
      <c r="E1250" s="904"/>
      <c r="F1250" s="904"/>
      <c r="G1250" s="904"/>
      <c r="H1250" s="904"/>
      <c r="I1250" s="904"/>
      <c r="J1250" s="905" t="s">
        <v>243</v>
      </c>
      <c r="K1250" s="905"/>
      <c r="L1250" s="905"/>
      <c r="M1250" s="905"/>
      <c r="N1250" s="905"/>
      <c r="O1250" s="905"/>
      <c r="P1250" s="905"/>
      <c r="Q1250" s="905"/>
      <c r="R1250" s="905"/>
      <c r="S1250" s="905"/>
      <c r="T1250" s="905"/>
      <c r="U1250" s="905"/>
      <c r="W1250" s="171"/>
      <c r="X1250" s="171"/>
      <c r="Y1250" s="171"/>
      <c r="Z1250" s="291"/>
      <c r="AA1250" s="291"/>
      <c r="AB1250" s="291"/>
      <c r="AC1250" s="291"/>
      <c r="AD1250" s="291"/>
      <c r="AE1250" s="171"/>
    </row>
    <row r="1251" spans="1:31" ht="21.75" thickBot="1" x14ac:dyDescent="0.2">
      <c r="D1251" s="265" t="s">
        <v>228</v>
      </c>
      <c r="E1251" s="906"/>
      <c r="F1251" s="906"/>
      <c r="G1251" s="266" t="s">
        <v>229</v>
      </c>
      <c r="H1251" s="267"/>
      <c r="L1251" s="268" t="s">
        <v>231</v>
      </c>
      <c r="M1251" s="483" t="str">
        <f>$M$4</f>
        <v/>
      </c>
      <c r="N1251" s="269" t="s">
        <v>220</v>
      </c>
      <c r="O1251" s="483" t="str">
        <f>$O$4</f>
        <v/>
      </c>
      <c r="P1251" s="269" t="s">
        <v>225</v>
      </c>
      <c r="Q1251" s="269" t="s">
        <v>205</v>
      </c>
      <c r="R1251" s="483" t="str">
        <f>$R$4</f>
        <v/>
      </c>
      <c r="S1251" s="269" t="s">
        <v>220</v>
      </c>
      <c r="T1251" s="483" t="str">
        <f>$T$4</f>
        <v/>
      </c>
      <c r="U1251" s="269" t="s">
        <v>230</v>
      </c>
    </row>
    <row r="1252" spans="1:31" ht="18" customHeight="1" x14ac:dyDescent="0.15">
      <c r="B1252" s="880" t="s">
        <v>227</v>
      </c>
      <c r="C1252" s="907" t="s">
        <v>224</v>
      </c>
      <c r="D1252" s="478" t="s">
        <v>237</v>
      </c>
      <c r="E1252" s="478" t="s">
        <v>222</v>
      </c>
      <c r="F1252" s="909" t="s">
        <v>106</v>
      </c>
      <c r="G1252" s="840" t="s">
        <v>107</v>
      </c>
      <c r="H1252" s="841"/>
      <c r="I1252" s="480" t="s">
        <v>108</v>
      </c>
      <c r="J1252" s="480" t="s">
        <v>235</v>
      </c>
      <c r="K1252" s="840" t="s">
        <v>109</v>
      </c>
      <c r="L1252" s="913"/>
      <c r="M1252" s="913"/>
      <c r="N1252" s="841"/>
      <c r="O1252" s="840" t="s">
        <v>226</v>
      </c>
      <c r="P1252" s="913"/>
      <c r="Q1252" s="913"/>
      <c r="R1252" s="841"/>
      <c r="S1252" s="840" t="s">
        <v>233</v>
      </c>
      <c r="T1252" s="913"/>
      <c r="U1252" s="914"/>
    </row>
    <row r="1253" spans="1:31" ht="18" customHeight="1" thickBot="1" x14ac:dyDescent="0.2">
      <c r="B1253" s="882"/>
      <c r="C1253" s="908"/>
      <c r="D1253" s="479" t="s">
        <v>221</v>
      </c>
      <c r="E1253" s="479" t="s">
        <v>223</v>
      </c>
      <c r="F1253" s="910"/>
      <c r="G1253" s="911"/>
      <c r="H1253" s="912"/>
      <c r="I1253" s="481" t="s">
        <v>110</v>
      </c>
      <c r="J1253" s="481" t="s">
        <v>236</v>
      </c>
      <c r="K1253" s="911"/>
      <c r="L1253" s="915"/>
      <c r="M1253" s="915"/>
      <c r="N1253" s="912"/>
      <c r="O1253" s="911"/>
      <c r="P1253" s="915"/>
      <c r="Q1253" s="915"/>
      <c r="R1253" s="912"/>
      <c r="S1253" s="911" t="s">
        <v>234</v>
      </c>
      <c r="T1253" s="915"/>
      <c r="U1253" s="916"/>
    </row>
    <row r="1254" spans="1:31" ht="24" customHeight="1" x14ac:dyDescent="0.15">
      <c r="B1254" s="880">
        <v>1</v>
      </c>
      <c r="C1254" s="883"/>
      <c r="D1254" s="883"/>
      <c r="E1254" s="883"/>
      <c r="F1254" s="294"/>
      <c r="G1254" s="886"/>
      <c r="H1254" s="887"/>
      <c r="I1254" s="294"/>
      <c r="J1254" s="295"/>
      <c r="K1254" s="298"/>
      <c r="L1254" s="279" t="s">
        <v>220</v>
      </c>
      <c r="M1254" s="301"/>
      <c r="N1254" s="280" t="s">
        <v>225</v>
      </c>
      <c r="O1254" s="298"/>
      <c r="P1254" s="279" t="s">
        <v>220</v>
      </c>
      <c r="Q1254" s="301"/>
      <c r="R1254" s="280" t="s">
        <v>225</v>
      </c>
      <c r="S1254" s="888" t="str">
        <f t="shared" ref="S1254" si="216">IF(COUNT(J1254:J1258)=0,"",SUM(J1254:J1258))</f>
        <v/>
      </c>
      <c r="T1254" s="889"/>
      <c r="U1254" s="890"/>
    </row>
    <row r="1255" spans="1:31" ht="24" customHeight="1" x14ac:dyDescent="0.15">
      <c r="B1255" s="881"/>
      <c r="C1255" s="884"/>
      <c r="D1255" s="884"/>
      <c r="E1255" s="884"/>
      <c r="F1255" s="296"/>
      <c r="G1255" s="897"/>
      <c r="H1255" s="898"/>
      <c r="I1255" s="296"/>
      <c r="J1255" s="297"/>
      <c r="K1255" s="299"/>
      <c r="L1255" s="284" t="s">
        <v>220</v>
      </c>
      <c r="M1255" s="302"/>
      <c r="N1255" s="285" t="s">
        <v>225</v>
      </c>
      <c r="O1255" s="299"/>
      <c r="P1255" s="284" t="s">
        <v>220</v>
      </c>
      <c r="Q1255" s="302"/>
      <c r="R1255" s="285" t="s">
        <v>225</v>
      </c>
      <c r="S1255" s="891"/>
      <c r="T1255" s="892"/>
      <c r="U1255" s="893"/>
    </row>
    <row r="1256" spans="1:31" ht="23.25" customHeight="1" x14ac:dyDescent="0.15">
      <c r="B1256" s="881"/>
      <c r="C1256" s="884"/>
      <c r="D1256" s="884"/>
      <c r="E1256" s="884"/>
      <c r="F1256" s="296"/>
      <c r="G1256" s="897"/>
      <c r="H1256" s="898"/>
      <c r="I1256" s="296"/>
      <c r="J1256" s="297"/>
      <c r="K1256" s="299"/>
      <c r="L1256" s="284" t="s">
        <v>220</v>
      </c>
      <c r="M1256" s="302"/>
      <c r="N1256" s="285" t="s">
        <v>225</v>
      </c>
      <c r="O1256" s="299"/>
      <c r="P1256" s="284" t="s">
        <v>220</v>
      </c>
      <c r="Q1256" s="302"/>
      <c r="R1256" s="285" t="s">
        <v>225</v>
      </c>
      <c r="S1256" s="891"/>
      <c r="T1256" s="892"/>
      <c r="U1256" s="893"/>
    </row>
    <row r="1257" spans="1:31" ht="24" customHeight="1" x14ac:dyDescent="0.15">
      <c r="B1257" s="881"/>
      <c r="C1257" s="884"/>
      <c r="D1257" s="884"/>
      <c r="E1257" s="884"/>
      <c r="F1257" s="296"/>
      <c r="G1257" s="897"/>
      <c r="H1257" s="898"/>
      <c r="I1257" s="296"/>
      <c r="J1257" s="297"/>
      <c r="K1257" s="299"/>
      <c r="L1257" s="284" t="s">
        <v>220</v>
      </c>
      <c r="M1257" s="302"/>
      <c r="N1257" s="285" t="s">
        <v>225</v>
      </c>
      <c r="O1257" s="299"/>
      <c r="P1257" s="284" t="s">
        <v>220</v>
      </c>
      <c r="Q1257" s="302"/>
      <c r="R1257" s="285" t="s">
        <v>225</v>
      </c>
      <c r="S1257" s="891"/>
      <c r="T1257" s="892"/>
      <c r="U1257" s="893"/>
    </row>
    <row r="1258" spans="1:31" ht="24" customHeight="1" thickBot="1" x14ac:dyDescent="0.2">
      <c r="B1258" s="882"/>
      <c r="C1258" s="885"/>
      <c r="D1258" s="885"/>
      <c r="E1258" s="885"/>
      <c r="F1258" s="286" t="s">
        <v>232</v>
      </c>
      <c r="G1258" s="5"/>
      <c r="H1258" s="899" t="s">
        <v>239</v>
      </c>
      <c r="I1258" s="900"/>
      <c r="J1258" s="300"/>
      <c r="K1258" s="901"/>
      <c r="L1258" s="902"/>
      <c r="M1258" s="902"/>
      <c r="N1258" s="902"/>
      <c r="O1258" s="902"/>
      <c r="P1258" s="902"/>
      <c r="Q1258" s="902"/>
      <c r="R1258" s="903"/>
      <c r="S1258" s="894"/>
      <c r="T1258" s="895"/>
      <c r="U1258" s="896"/>
    </row>
    <row r="1259" spans="1:31" ht="24" customHeight="1" x14ac:dyDescent="0.15">
      <c r="B1259" s="880">
        <v>2</v>
      </c>
      <c r="C1259" s="883"/>
      <c r="D1259" s="883"/>
      <c r="E1259" s="883"/>
      <c r="F1259" s="294"/>
      <c r="G1259" s="886"/>
      <c r="H1259" s="887"/>
      <c r="I1259" s="294"/>
      <c r="J1259" s="295"/>
      <c r="K1259" s="298"/>
      <c r="L1259" s="279" t="s">
        <v>220</v>
      </c>
      <c r="M1259" s="301"/>
      <c r="N1259" s="280" t="s">
        <v>225</v>
      </c>
      <c r="O1259" s="298"/>
      <c r="P1259" s="279" t="s">
        <v>220</v>
      </c>
      <c r="Q1259" s="301"/>
      <c r="R1259" s="280" t="s">
        <v>225</v>
      </c>
      <c r="S1259" s="888" t="str">
        <f t="shared" ref="S1259" si="217">IF(COUNT(J1259:J1263)=0,"",SUM(J1259:J1263))</f>
        <v/>
      </c>
      <c r="T1259" s="889"/>
      <c r="U1259" s="890"/>
    </row>
    <row r="1260" spans="1:31" ht="24" customHeight="1" x14ac:dyDescent="0.15">
      <c r="B1260" s="881"/>
      <c r="C1260" s="884"/>
      <c r="D1260" s="884"/>
      <c r="E1260" s="884"/>
      <c r="F1260" s="296"/>
      <c r="G1260" s="897"/>
      <c r="H1260" s="898"/>
      <c r="I1260" s="296"/>
      <c r="J1260" s="297"/>
      <c r="K1260" s="299"/>
      <c r="L1260" s="284" t="s">
        <v>220</v>
      </c>
      <c r="M1260" s="302"/>
      <c r="N1260" s="285" t="s">
        <v>225</v>
      </c>
      <c r="O1260" s="299"/>
      <c r="P1260" s="284" t="s">
        <v>220</v>
      </c>
      <c r="Q1260" s="302"/>
      <c r="R1260" s="285" t="s">
        <v>225</v>
      </c>
      <c r="S1260" s="891"/>
      <c r="T1260" s="892"/>
      <c r="U1260" s="893"/>
    </row>
    <row r="1261" spans="1:31" ht="24" customHeight="1" x14ac:dyDescent="0.15">
      <c r="B1261" s="881"/>
      <c r="C1261" s="884"/>
      <c r="D1261" s="884"/>
      <c r="E1261" s="884"/>
      <c r="F1261" s="296"/>
      <c r="G1261" s="897"/>
      <c r="H1261" s="898"/>
      <c r="I1261" s="296"/>
      <c r="J1261" s="297"/>
      <c r="K1261" s="299"/>
      <c r="L1261" s="284" t="s">
        <v>220</v>
      </c>
      <c r="M1261" s="302"/>
      <c r="N1261" s="285" t="s">
        <v>225</v>
      </c>
      <c r="O1261" s="299"/>
      <c r="P1261" s="284" t="s">
        <v>220</v>
      </c>
      <c r="Q1261" s="302"/>
      <c r="R1261" s="285" t="s">
        <v>225</v>
      </c>
      <c r="S1261" s="891"/>
      <c r="T1261" s="892"/>
      <c r="U1261" s="893"/>
    </row>
    <row r="1262" spans="1:31" ht="24" customHeight="1" x14ac:dyDescent="0.15">
      <c r="B1262" s="881"/>
      <c r="C1262" s="884"/>
      <c r="D1262" s="884"/>
      <c r="E1262" s="884"/>
      <c r="F1262" s="296"/>
      <c r="G1262" s="897"/>
      <c r="H1262" s="898"/>
      <c r="I1262" s="296"/>
      <c r="J1262" s="297"/>
      <c r="K1262" s="299"/>
      <c r="L1262" s="284" t="s">
        <v>220</v>
      </c>
      <c r="M1262" s="302"/>
      <c r="N1262" s="285" t="s">
        <v>225</v>
      </c>
      <c r="O1262" s="299"/>
      <c r="P1262" s="284" t="s">
        <v>220</v>
      </c>
      <c r="Q1262" s="302"/>
      <c r="R1262" s="285" t="s">
        <v>225</v>
      </c>
      <c r="S1262" s="891"/>
      <c r="T1262" s="892"/>
      <c r="U1262" s="893"/>
    </row>
    <row r="1263" spans="1:31" ht="24" customHeight="1" thickBot="1" x14ac:dyDescent="0.2">
      <c r="B1263" s="882"/>
      <c r="C1263" s="885"/>
      <c r="D1263" s="885"/>
      <c r="E1263" s="885"/>
      <c r="F1263" s="286" t="s">
        <v>232</v>
      </c>
      <c r="G1263" s="5"/>
      <c r="H1263" s="899" t="s">
        <v>239</v>
      </c>
      <c r="I1263" s="900"/>
      <c r="J1263" s="300"/>
      <c r="K1263" s="901"/>
      <c r="L1263" s="902"/>
      <c r="M1263" s="902"/>
      <c r="N1263" s="902"/>
      <c r="O1263" s="902"/>
      <c r="P1263" s="902"/>
      <c r="Q1263" s="902"/>
      <c r="R1263" s="903"/>
      <c r="S1263" s="894"/>
      <c r="T1263" s="895"/>
      <c r="U1263" s="896"/>
    </row>
    <row r="1264" spans="1:31" ht="24" customHeight="1" x14ac:dyDescent="0.15">
      <c r="B1264" s="880">
        <v>3</v>
      </c>
      <c r="C1264" s="883"/>
      <c r="D1264" s="883"/>
      <c r="E1264" s="883"/>
      <c r="F1264" s="294"/>
      <c r="G1264" s="886"/>
      <c r="H1264" s="887"/>
      <c r="I1264" s="294"/>
      <c r="J1264" s="295"/>
      <c r="K1264" s="298"/>
      <c r="L1264" s="279" t="s">
        <v>220</v>
      </c>
      <c r="M1264" s="301"/>
      <c r="N1264" s="280" t="s">
        <v>225</v>
      </c>
      <c r="O1264" s="298"/>
      <c r="P1264" s="279" t="s">
        <v>220</v>
      </c>
      <c r="Q1264" s="301"/>
      <c r="R1264" s="280" t="s">
        <v>225</v>
      </c>
      <c r="S1264" s="888" t="str">
        <f t="shared" ref="S1264" si="218">IF(COUNT(J1264:J1268)=0,"",SUM(J1264:J1268))</f>
        <v/>
      </c>
      <c r="T1264" s="889"/>
      <c r="U1264" s="890"/>
    </row>
    <row r="1265" spans="1:31" ht="24" customHeight="1" x14ac:dyDescent="0.15">
      <c r="B1265" s="881"/>
      <c r="C1265" s="884"/>
      <c r="D1265" s="884"/>
      <c r="E1265" s="884"/>
      <c r="F1265" s="296"/>
      <c r="G1265" s="897"/>
      <c r="H1265" s="898"/>
      <c r="I1265" s="296"/>
      <c r="J1265" s="297"/>
      <c r="K1265" s="299"/>
      <c r="L1265" s="284" t="s">
        <v>220</v>
      </c>
      <c r="M1265" s="302"/>
      <c r="N1265" s="285" t="s">
        <v>225</v>
      </c>
      <c r="O1265" s="299"/>
      <c r="P1265" s="284" t="s">
        <v>220</v>
      </c>
      <c r="Q1265" s="302"/>
      <c r="R1265" s="285" t="s">
        <v>225</v>
      </c>
      <c r="S1265" s="891"/>
      <c r="T1265" s="892"/>
      <c r="U1265" s="893"/>
    </row>
    <row r="1266" spans="1:31" ht="24" customHeight="1" x14ac:dyDescent="0.15">
      <c r="B1266" s="881"/>
      <c r="C1266" s="884"/>
      <c r="D1266" s="884"/>
      <c r="E1266" s="884"/>
      <c r="F1266" s="296"/>
      <c r="G1266" s="897"/>
      <c r="H1266" s="898"/>
      <c r="I1266" s="296"/>
      <c r="J1266" s="297"/>
      <c r="K1266" s="299"/>
      <c r="L1266" s="284" t="s">
        <v>220</v>
      </c>
      <c r="M1266" s="302"/>
      <c r="N1266" s="285" t="s">
        <v>225</v>
      </c>
      <c r="O1266" s="299"/>
      <c r="P1266" s="284" t="s">
        <v>220</v>
      </c>
      <c r="Q1266" s="302"/>
      <c r="R1266" s="285" t="s">
        <v>225</v>
      </c>
      <c r="S1266" s="891"/>
      <c r="T1266" s="892"/>
      <c r="U1266" s="893"/>
    </row>
    <row r="1267" spans="1:31" ht="24" customHeight="1" x14ac:dyDescent="0.15">
      <c r="B1267" s="881"/>
      <c r="C1267" s="884"/>
      <c r="D1267" s="884"/>
      <c r="E1267" s="884"/>
      <c r="F1267" s="296"/>
      <c r="G1267" s="897"/>
      <c r="H1267" s="898"/>
      <c r="I1267" s="296"/>
      <c r="J1267" s="297"/>
      <c r="K1267" s="299"/>
      <c r="L1267" s="284" t="s">
        <v>220</v>
      </c>
      <c r="M1267" s="302"/>
      <c r="N1267" s="285" t="s">
        <v>225</v>
      </c>
      <c r="O1267" s="299"/>
      <c r="P1267" s="284" t="s">
        <v>220</v>
      </c>
      <c r="Q1267" s="302"/>
      <c r="R1267" s="285" t="s">
        <v>225</v>
      </c>
      <c r="S1267" s="891"/>
      <c r="T1267" s="892"/>
      <c r="U1267" s="893"/>
    </row>
    <row r="1268" spans="1:31" ht="24" customHeight="1" thickBot="1" x14ac:dyDescent="0.2">
      <c r="B1268" s="882"/>
      <c r="C1268" s="885"/>
      <c r="D1268" s="885"/>
      <c r="E1268" s="885"/>
      <c r="F1268" s="286" t="s">
        <v>232</v>
      </c>
      <c r="G1268" s="5"/>
      <c r="H1268" s="899" t="s">
        <v>239</v>
      </c>
      <c r="I1268" s="900"/>
      <c r="J1268" s="300"/>
      <c r="K1268" s="901"/>
      <c r="L1268" s="902"/>
      <c r="M1268" s="902"/>
      <c r="N1268" s="902"/>
      <c r="O1268" s="902"/>
      <c r="P1268" s="902"/>
      <c r="Q1268" s="902"/>
      <c r="R1268" s="903"/>
      <c r="S1268" s="894"/>
      <c r="T1268" s="895"/>
      <c r="U1268" s="896"/>
    </row>
    <row r="1269" spans="1:31" ht="24" customHeight="1" x14ac:dyDescent="0.15">
      <c r="B1269" s="880">
        <v>4</v>
      </c>
      <c r="C1269" s="883"/>
      <c r="D1269" s="883"/>
      <c r="E1269" s="883"/>
      <c r="F1269" s="294"/>
      <c r="G1269" s="886"/>
      <c r="H1269" s="887"/>
      <c r="I1269" s="294"/>
      <c r="J1269" s="295"/>
      <c r="K1269" s="298"/>
      <c r="L1269" s="279" t="s">
        <v>220</v>
      </c>
      <c r="M1269" s="301"/>
      <c r="N1269" s="280" t="s">
        <v>225</v>
      </c>
      <c r="O1269" s="298"/>
      <c r="P1269" s="279" t="s">
        <v>220</v>
      </c>
      <c r="Q1269" s="301"/>
      <c r="R1269" s="280" t="s">
        <v>225</v>
      </c>
      <c r="S1269" s="888" t="str">
        <f t="shared" ref="S1269" si="219">IF(COUNT(J1269:J1273)=0,"",SUM(J1269:J1273))</f>
        <v/>
      </c>
      <c r="T1269" s="889"/>
      <c r="U1269" s="890"/>
    </row>
    <row r="1270" spans="1:31" ht="24" customHeight="1" x14ac:dyDescent="0.15">
      <c r="B1270" s="881"/>
      <c r="C1270" s="884"/>
      <c r="D1270" s="884"/>
      <c r="E1270" s="884"/>
      <c r="F1270" s="296"/>
      <c r="G1270" s="897"/>
      <c r="H1270" s="898"/>
      <c r="I1270" s="296"/>
      <c r="J1270" s="297"/>
      <c r="K1270" s="299"/>
      <c r="L1270" s="284" t="s">
        <v>220</v>
      </c>
      <c r="M1270" s="302"/>
      <c r="N1270" s="285" t="s">
        <v>225</v>
      </c>
      <c r="O1270" s="299"/>
      <c r="P1270" s="284" t="s">
        <v>220</v>
      </c>
      <c r="Q1270" s="302"/>
      <c r="R1270" s="285" t="s">
        <v>225</v>
      </c>
      <c r="S1270" s="891"/>
      <c r="T1270" s="892"/>
      <c r="U1270" s="893"/>
    </row>
    <row r="1271" spans="1:31" ht="24" customHeight="1" x14ac:dyDescent="0.15">
      <c r="B1271" s="881"/>
      <c r="C1271" s="884"/>
      <c r="D1271" s="884"/>
      <c r="E1271" s="884"/>
      <c r="F1271" s="296"/>
      <c r="G1271" s="897"/>
      <c r="H1271" s="898"/>
      <c r="I1271" s="296"/>
      <c r="J1271" s="297"/>
      <c r="K1271" s="299"/>
      <c r="L1271" s="284" t="s">
        <v>220</v>
      </c>
      <c r="M1271" s="302"/>
      <c r="N1271" s="285" t="s">
        <v>225</v>
      </c>
      <c r="O1271" s="299"/>
      <c r="P1271" s="284" t="s">
        <v>220</v>
      </c>
      <c r="Q1271" s="302"/>
      <c r="R1271" s="285" t="s">
        <v>225</v>
      </c>
      <c r="S1271" s="891"/>
      <c r="T1271" s="892"/>
      <c r="U1271" s="893"/>
    </row>
    <row r="1272" spans="1:31" ht="24" customHeight="1" x14ac:dyDescent="0.15">
      <c r="B1272" s="881"/>
      <c r="C1272" s="884"/>
      <c r="D1272" s="884"/>
      <c r="E1272" s="884"/>
      <c r="F1272" s="296"/>
      <c r="G1272" s="897"/>
      <c r="H1272" s="898"/>
      <c r="I1272" s="296"/>
      <c r="J1272" s="297"/>
      <c r="K1272" s="299"/>
      <c r="L1272" s="284" t="s">
        <v>220</v>
      </c>
      <c r="M1272" s="302"/>
      <c r="N1272" s="285" t="s">
        <v>225</v>
      </c>
      <c r="O1272" s="299"/>
      <c r="P1272" s="284" t="s">
        <v>220</v>
      </c>
      <c r="Q1272" s="302"/>
      <c r="R1272" s="285" t="s">
        <v>225</v>
      </c>
      <c r="S1272" s="891"/>
      <c r="T1272" s="892"/>
      <c r="U1272" s="893"/>
    </row>
    <row r="1273" spans="1:31" ht="24" customHeight="1" thickBot="1" x14ac:dyDescent="0.2">
      <c r="B1273" s="882"/>
      <c r="C1273" s="885"/>
      <c r="D1273" s="885"/>
      <c r="E1273" s="885"/>
      <c r="F1273" s="286" t="s">
        <v>232</v>
      </c>
      <c r="G1273" s="5"/>
      <c r="H1273" s="899" t="s">
        <v>239</v>
      </c>
      <c r="I1273" s="900"/>
      <c r="J1273" s="300"/>
      <c r="K1273" s="901"/>
      <c r="L1273" s="902"/>
      <c r="M1273" s="902"/>
      <c r="N1273" s="902"/>
      <c r="O1273" s="902"/>
      <c r="P1273" s="902"/>
      <c r="Q1273" s="902"/>
      <c r="R1273" s="903"/>
      <c r="S1273" s="894"/>
      <c r="T1273" s="895"/>
      <c r="U1273" s="896"/>
    </row>
    <row r="1274" spans="1:31" ht="19.5" customHeight="1" thickBot="1" x14ac:dyDescent="0.2">
      <c r="B1274" s="287" t="s">
        <v>112</v>
      </c>
      <c r="C1274" s="172"/>
      <c r="D1274" s="288"/>
      <c r="E1274" s="288"/>
      <c r="F1274" s="289"/>
      <c r="G1274" s="288"/>
      <c r="H1274" s="288"/>
      <c r="O1274" s="917" t="s">
        <v>496</v>
      </c>
      <c r="P1274" s="918"/>
      <c r="Q1274" s="918"/>
      <c r="R1274" s="918"/>
      <c r="S1274" s="919" t="str">
        <f>IF(COUNT(S1254:U1273)=0,"",SUMIFS(S1254:S1273,E1254:E1273,"&lt;&gt;"&amp;""))</f>
        <v/>
      </c>
      <c r="T1274" s="920"/>
      <c r="U1274" s="921"/>
    </row>
    <row r="1275" spans="1:31" ht="19.5" customHeight="1" thickBot="1" x14ac:dyDescent="0.2">
      <c r="B1275" s="486" t="s">
        <v>242</v>
      </c>
      <c r="C1275" s="172"/>
      <c r="D1275" s="171"/>
      <c r="E1275" s="290"/>
      <c r="F1275" s="485"/>
      <c r="G1275" s="485"/>
      <c r="H1275" s="485"/>
      <c r="O1275" s="922" t="s">
        <v>497</v>
      </c>
      <c r="P1275" s="923"/>
      <c r="Q1275" s="923"/>
      <c r="R1275" s="924"/>
      <c r="S1275" s="919" t="str">
        <f>IF(COUNT(S1254:U1273)=0,"",SUMIF(E1254:E1273,"元請",S1254:U1273))</f>
        <v/>
      </c>
      <c r="T1275" s="920"/>
      <c r="U1275" s="921"/>
    </row>
    <row r="1276" spans="1:31" ht="19.5" customHeight="1" x14ac:dyDescent="0.15">
      <c r="B1276" s="287" t="s">
        <v>240</v>
      </c>
      <c r="C1276" s="172"/>
      <c r="D1276" s="171"/>
      <c r="E1276" s="172"/>
      <c r="F1276" s="172"/>
      <c r="G1276" s="485"/>
      <c r="H1276" s="485"/>
    </row>
    <row r="1277" spans="1:31" ht="19.5" customHeight="1" x14ac:dyDescent="0.15">
      <c r="B1277" s="485"/>
      <c r="C1277" s="172"/>
      <c r="D1277" s="171"/>
      <c r="E1277" s="290"/>
      <c r="F1277" s="485"/>
      <c r="G1277" s="485"/>
      <c r="H1277" s="485"/>
    </row>
    <row r="1278" spans="1:31" s="172" customFormat="1" ht="20.25" customHeight="1" x14ac:dyDescent="0.15">
      <c r="A1278" s="171"/>
      <c r="B1278" s="171"/>
      <c r="C1278" s="172" t="s">
        <v>104</v>
      </c>
      <c r="G1278" s="262"/>
      <c r="H1278" s="262"/>
      <c r="I1278" s="171"/>
      <c r="J1278" s="171"/>
      <c r="K1278" s="171"/>
      <c r="L1278" s="171"/>
      <c r="M1278" s="171"/>
      <c r="N1278" s="171"/>
      <c r="O1278" s="171"/>
      <c r="P1278" s="171"/>
      <c r="Q1278" s="171"/>
      <c r="R1278" s="171"/>
      <c r="S1278" s="171"/>
      <c r="T1278" s="196" t="s">
        <v>241</v>
      </c>
      <c r="U1278" s="263" t="str">
        <f t="shared" ref="U1278" si="220">IF(COUNT(S1254:U1273)=0,"",U1249+1)</f>
        <v/>
      </c>
      <c r="W1278" s="171"/>
      <c r="X1278" s="171"/>
      <c r="Y1278" s="171"/>
      <c r="Z1278" s="291"/>
      <c r="AA1278" s="291"/>
      <c r="AB1278" s="291"/>
      <c r="AC1278" s="291"/>
      <c r="AD1278" s="291"/>
      <c r="AE1278" s="171"/>
    </row>
    <row r="1279" spans="1:31" s="172" customFormat="1" ht="27.75" x14ac:dyDescent="0.15">
      <c r="A1279" s="171"/>
      <c r="B1279" s="904" t="s">
        <v>105</v>
      </c>
      <c r="C1279" s="904"/>
      <c r="D1279" s="904"/>
      <c r="E1279" s="904"/>
      <c r="F1279" s="904"/>
      <c r="G1279" s="904"/>
      <c r="H1279" s="904"/>
      <c r="I1279" s="904"/>
      <c r="J1279" s="905" t="s">
        <v>243</v>
      </c>
      <c r="K1279" s="905"/>
      <c r="L1279" s="905"/>
      <c r="M1279" s="905"/>
      <c r="N1279" s="905"/>
      <c r="O1279" s="905"/>
      <c r="P1279" s="905"/>
      <c r="Q1279" s="905"/>
      <c r="R1279" s="905"/>
      <c r="S1279" s="905"/>
      <c r="T1279" s="905"/>
      <c r="U1279" s="905"/>
      <c r="W1279" s="171"/>
      <c r="X1279" s="171"/>
      <c r="Y1279" s="171"/>
      <c r="Z1279" s="291"/>
      <c r="AA1279" s="291"/>
      <c r="AB1279" s="291"/>
      <c r="AC1279" s="291"/>
      <c r="AD1279" s="291"/>
      <c r="AE1279" s="171"/>
    </row>
    <row r="1280" spans="1:31" ht="21.75" thickBot="1" x14ac:dyDescent="0.2">
      <c r="D1280" s="265" t="s">
        <v>228</v>
      </c>
      <c r="E1280" s="906"/>
      <c r="F1280" s="906"/>
      <c r="G1280" s="266" t="s">
        <v>229</v>
      </c>
      <c r="H1280" s="267"/>
      <c r="L1280" s="268" t="s">
        <v>231</v>
      </c>
      <c r="M1280" s="483" t="str">
        <f>$M$4</f>
        <v/>
      </c>
      <c r="N1280" s="269" t="s">
        <v>220</v>
      </c>
      <c r="O1280" s="483" t="str">
        <f>$O$4</f>
        <v/>
      </c>
      <c r="P1280" s="269" t="s">
        <v>225</v>
      </c>
      <c r="Q1280" s="269" t="s">
        <v>205</v>
      </c>
      <c r="R1280" s="483" t="str">
        <f>$R$4</f>
        <v/>
      </c>
      <c r="S1280" s="269" t="s">
        <v>220</v>
      </c>
      <c r="T1280" s="483" t="str">
        <f>$T$4</f>
        <v/>
      </c>
      <c r="U1280" s="269" t="s">
        <v>230</v>
      </c>
    </row>
    <row r="1281" spans="2:21" ht="18" customHeight="1" x14ac:dyDescent="0.15">
      <c r="B1281" s="880" t="s">
        <v>227</v>
      </c>
      <c r="C1281" s="907" t="s">
        <v>224</v>
      </c>
      <c r="D1281" s="478" t="s">
        <v>237</v>
      </c>
      <c r="E1281" s="478" t="s">
        <v>222</v>
      </c>
      <c r="F1281" s="909" t="s">
        <v>106</v>
      </c>
      <c r="G1281" s="840" t="s">
        <v>107</v>
      </c>
      <c r="H1281" s="841"/>
      <c r="I1281" s="480" t="s">
        <v>108</v>
      </c>
      <c r="J1281" s="480" t="s">
        <v>235</v>
      </c>
      <c r="K1281" s="840" t="s">
        <v>109</v>
      </c>
      <c r="L1281" s="913"/>
      <c r="M1281" s="913"/>
      <c r="N1281" s="841"/>
      <c r="O1281" s="840" t="s">
        <v>226</v>
      </c>
      <c r="P1281" s="913"/>
      <c r="Q1281" s="913"/>
      <c r="R1281" s="841"/>
      <c r="S1281" s="840" t="s">
        <v>233</v>
      </c>
      <c r="T1281" s="913"/>
      <c r="U1281" s="914"/>
    </row>
    <row r="1282" spans="2:21" ht="18" customHeight="1" thickBot="1" x14ac:dyDescent="0.2">
      <c r="B1282" s="882"/>
      <c r="C1282" s="908"/>
      <c r="D1282" s="479" t="s">
        <v>221</v>
      </c>
      <c r="E1282" s="479" t="s">
        <v>223</v>
      </c>
      <c r="F1282" s="910"/>
      <c r="G1282" s="911"/>
      <c r="H1282" s="912"/>
      <c r="I1282" s="481" t="s">
        <v>110</v>
      </c>
      <c r="J1282" s="481" t="s">
        <v>236</v>
      </c>
      <c r="K1282" s="911"/>
      <c r="L1282" s="915"/>
      <c r="M1282" s="915"/>
      <c r="N1282" s="912"/>
      <c r="O1282" s="911"/>
      <c r="P1282" s="915"/>
      <c r="Q1282" s="915"/>
      <c r="R1282" s="912"/>
      <c r="S1282" s="911" t="s">
        <v>234</v>
      </c>
      <c r="T1282" s="915"/>
      <c r="U1282" s="916"/>
    </row>
    <row r="1283" spans="2:21" ht="24" customHeight="1" x14ac:dyDescent="0.15">
      <c r="B1283" s="880">
        <v>1</v>
      </c>
      <c r="C1283" s="883"/>
      <c r="D1283" s="883"/>
      <c r="E1283" s="883"/>
      <c r="F1283" s="294"/>
      <c r="G1283" s="886"/>
      <c r="H1283" s="887"/>
      <c r="I1283" s="294"/>
      <c r="J1283" s="295"/>
      <c r="K1283" s="298"/>
      <c r="L1283" s="279" t="s">
        <v>220</v>
      </c>
      <c r="M1283" s="301"/>
      <c r="N1283" s="280" t="s">
        <v>225</v>
      </c>
      <c r="O1283" s="298"/>
      <c r="P1283" s="279" t="s">
        <v>220</v>
      </c>
      <c r="Q1283" s="301"/>
      <c r="R1283" s="280" t="s">
        <v>225</v>
      </c>
      <c r="S1283" s="888" t="str">
        <f t="shared" ref="S1283" si="221">IF(COUNT(J1283:J1287)=0,"",SUM(J1283:J1287))</f>
        <v/>
      </c>
      <c r="T1283" s="889"/>
      <c r="U1283" s="890"/>
    </row>
    <row r="1284" spans="2:21" ht="24" customHeight="1" x14ac:dyDescent="0.15">
      <c r="B1284" s="881"/>
      <c r="C1284" s="884"/>
      <c r="D1284" s="884"/>
      <c r="E1284" s="884"/>
      <c r="F1284" s="296"/>
      <c r="G1284" s="897"/>
      <c r="H1284" s="898"/>
      <c r="I1284" s="296"/>
      <c r="J1284" s="297"/>
      <c r="K1284" s="299"/>
      <c r="L1284" s="284" t="s">
        <v>220</v>
      </c>
      <c r="M1284" s="302"/>
      <c r="N1284" s="285" t="s">
        <v>225</v>
      </c>
      <c r="O1284" s="299"/>
      <c r="P1284" s="284" t="s">
        <v>220</v>
      </c>
      <c r="Q1284" s="302"/>
      <c r="R1284" s="285" t="s">
        <v>225</v>
      </c>
      <c r="S1284" s="891"/>
      <c r="T1284" s="892"/>
      <c r="U1284" s="893"/>
    </row>
    <row r="1285" spans="2:21" ht="23.25" customHeight="1" x14ac:dyDescent="0.15">
      <c r="B1285" s="881"/>
      <c r="C1285" s="884"/>
      <c r="D1285" s="884"/>
      <c r="E1285" s="884"/>
      <c r="F1285" s="296"/>
      <c r="G1285" s="897"/>
      <c r="H1285" s="898"/>
      <c r="I1285" s="296"/>
      <c r="J1285" s="297"/>
      <c r="K1285" s="299"/>
      <c r="L1285" s="284" t="s">
        <v>220</v>
      </c>
      <c r="M1285" s="302"/>
      <c r="N1285" s="285" t="s">
        <v>225</v>
      </c>
      <c r="O1285" s="299"/>
      <c r="P1285" s="284" t="s">
        <v>220</v>
      </c>
      <c r="Q1285" s="302"/>
      <c r="R1285" s="285" t="s">
        <v>225</v>
      </c>
      <c r="S1285" s="891"/>
      <c r="T1285" s="892"/>
      <c r="U1285" s="893"/>
    </row>
    <row r="1286" spans="2:21" ht="24" customHeight="1" x14ac:dyDescent="0.15">
      <c r="B1286" s="881"/>
      <c r="C1286" s="884"/>
      <c r="D1286" s="884"/>
      <c r="E1286" s="884"/>
      <c r="F1286" s="296"/>
      <c r="G1286" s="897"/>
      <c r="H1286" s="898"/>
      <c r="I1286" s="296"/>
      <c r="J1286" s="297"/>
      <c r="K1286" s="299"/>
      <c r="L1286" s="284" t="s">
        <v>220</v>
      </c>
      <c r="M1286" s="302"/>
      <c r="N1286" s="285" t="s">
        <v>225</v>
      </c>
      <c r="O1286" s="299"/>
      <c r="P1286" s="284" t="s">
        <v>220</v>
      </c>
      <c r="Q1286" s="302"/>
      <c r="R1286" s="285" t="s">
        <v>225</v>
      </c>
      <c r="S1286" s="891"/>
      <c r="T1286" s="892"/>
      <c r="U1286" s="893"/>
    </row>
    <row r="1287" spans="2:21" ht="24" customHeight="1" thickBot="1" x14ac:dyDescent="0.2">
      <c r="B1287" s="882"/>
      <c r="C1287" s="885"/>
      <c r="D1287" s="885"/>
      <c r="E1287" s="885"/>
      <c r="F1287" s="286" t="s">
        <v>232</v>
      </c>
      <c r="G1287" s="5"/>
      <c r="H1287" s="899" t="s">
        <v>239</v>
      </c>
      <c r="I1287" s="900"/>
      <c r="J1287" s="300"/>
      <c r="K1287" s="901"/>
      <c r="L1287" s="902"/>
      <c r="M1287" s="902"/>
      <c r="N1287" s="902"/>
      <c r="O1287" s="902"/>
      <c r="P1287" s="902"/>
      <c r="Q1287" s="902"/>
      <c r="R1287" s="903"/>
      <c r="S1287" s="894"/>
      <c r="T1287" s="895"/>
      <c r="U1287" s="896"/>
    </row>
    <row r="1288" spans="2:21" ht="24" customHeight="1" x14ac:dyDescent="0.15">
      <c r="B1288" s="880">
        <v>2</v>
      </c>
      <c r="C1288" s="883"/>
      <c r="D1288" s="883"/>
      <c r="E1288" s="883"/>
      <c r="F1288" s="294"/>
      <c r="G1288" s="886"/>
      <c r="H1288" s="887"/>
      <c r="I1288" s="294"/>
      <c r="J1288" s="295"/>
      <c r="K1288" s="298"/>
      <c r="L1288" s="279" t="s">
        <v>220</v>
      </c>
      <c r="M1288" s="301"/>
      <c r="N1288" s="280" t="s">
        <v>225</v>
      </c>
      <c r="O1288" s="298"/>
      <c r="P1288" s="279" t="s">
        <v>220</v>
      </c>
      <c r="Q1288" s="301"/>
      <c r="R1288" s="280" t="s">
        <v>225</v>
      </c>
      <c r="S1288" s="888" t="str">
        <f t="shared" ref="S1288" si="222">IF(COUNT(J1288:J1292)=0,"",SUM(J1288:J1292))</f>
        <v/>
      </c>
      <c r="T1288" s="889"/>
      <c r="U1288" s="890"/>
    </row>
    <row r="1289" spans="2:21" ht="24" customHeight="1" x14ac:dyDescent="0.15">
      <c r="B1289" s="881"/>
      <c r="C1289" s="884"/>
      <c r="D1289" s="884"/>
      <c r="E1289" s="884"/>
      <c r="F1289" s="296"/>
      <c r="G1289" s="897"/>
      <c r="H1289" s="898"/>
      <c r="I1289" s="296"/>
      <c r="J1289" s="297"/>
      <c r="K1289" s="299"/>
      <c r="L1289" s="284" t="s">
        <v>220</v>
      </c>
      <c r="M1289" s="302"/>
      <c r="N1289" s="285" t="s">
        <v>225</v>
      </c>
      <c r="O1289" s="299"/>
      <c r="P1289" s="284" t="s">
        <v>220</v>
      </c>
      <c r="Q1289" s="302"/>
      <c r="R1289" s="285" t="s">
        <v>225</v>
      </c>
      <c r="S1289" s="891"/>
      <c r="T1289" s="892"/>
      <c r="U1289" s="893"/>
    </row>
    <row r="1290" spans="2:21" ht="24" customHeight="1" x14ac:dyDescent="0.15">
      <c r="B1290" s="881"/>
      <c r="C1290" s="884"/>
      <c r="D1290" s="884"/>
      <c r="E1290" s="884"/>
      <c r="F1290" s="296"/>
      <c r="G1290" s="897"/>
      <c r="H1290" s="898"/>
      <c r="I1290" s="296"/>
      <c r="J1290" s="297"/>
      <c r="K1290" s="299"/>
      <c r="L1290" s="284" t="s">
        <v>220</v>
      </c>
      <c r="M1290" s="302"/>
      <c r="N1290" s="285" t="s">
        <v>225</v>
      </c>
      <c r="O1290" s="299"/>
      <c r="P1290" s="284" t="s">
        <v>220</v>
      </c>
      <c r="Q1290" s="302"/>
      <c r="R1290" s="285" t="s">
        <v>225</v>
      </c>
      <c r="S1290" s="891"/>
      <c r="T1290" s="892"/>
      <c r="U1290" s="893"/>
    </row>
    <row r="1291" spans="2:21" ht="24" customHeight="1" x14ac:dyDescent="0.15">
      <c r="B1291" s="881"/>
      <c r="C1291" s="884"/>
      <c r="D1291" s="884"/>
      <c r="E1291" s="884"/>
      <c r="F1291" s="296"/>
      <c r="G1291" s="897"/>
      <c r="H1291" s="898"/>
      <c r="I1291" s="296"/>
      <c r="J1291" s="297"/>
      <c r="K1291" s="299"/>
      <c r="L1291" s="284" t="s">
        <v>220</v>
      </c>
      <c r="M1291" s="302"/>
      <c r="N1291" s="285" t="s">
        <v>225</v>
      </c>
      <c r="O1291" s="299"/>
      <c r="P1291" s="284" t="s">
        <v>220</v>
      </c>
      <c r="Q1291" s="302"/>
      <c r="R1291" s="285" t="s">
        <v>225</v>
      </c>
      <c r="S1291" s="891"/>
      <c r="T1291" s="892"/>
      <c r="U1291" s="893"/>
    </row>
    <row r="1292" spans="2:21" ht="24" customHeight="1" thickBot="1" x14ac:dyDescent="0.2">
      <c r="B1292" s="882"/>
      <c r="C1292" s="885"/>
      <c r="D1292" s="885"/>
      <c r="E1292" s="885"/>
      <c r="F1292" s="286" t="s">
        <v>232</v>
      </c>
      <c r="G1292" s="5"/>
      <c r="H1292" s="899" t="s">
        <v>239</v>
      </c>
      <c r="I1292" s="900"/>
      <c r="J1292" s="300"/>
      <c r="K1292" s="901"/>
      <c r="L1292" s="902"/>
      <c r="M1292" s="902"/>
      <c r="N1292" s="902"/>
      <c r="O1292" s="902"/>
      <c r="P1292" s="902"/>
      <c r="Q1292" s="902"/>
      <c r="R1292" s="903"/>
      <c r="S1292" s="894"/>
      <c r="T1292" s="895"/>
      <c r="U1292" s="896"/>
    </row>
    <row r="1293" spans="2:21" ht="24" customHeight="1" x14ac:dyDescent="0.15">
      <c r="B1293" s="880">
        <v>3</v>
      </c>
      <c r="C1293" s="883"/>
      <c r="D1293" s="883"/>
      <c r="E1293" s="883"/>
      <c r="F1293" s="294"/>
      <c r="G1293" s="886"/>
      <c r="H1293" s="887"/>
      <c r="I1293" s="294"/>
      <c r="J1293" s="295"/>
      <c r="K1293" s="298"/>
      <c r="L1293" s="279" t="s">
        <v>220</v>
      </c>
      <c r="M1293" s="301"/>
      <c r="N1293" s="280" t="s">
        <v>225</v>
      </c>
      <c r="O1293" s="298"/>
      <c r="P1293" s="279" t="s">
        <v>220</v>
      </c>
      <c r="Q1293" s="301"/>
      <c r="R1293" s="280" t="s">
        <v>225</v>
      </c>
      <c r="S1293" s="888" t="str">
        <f t="shared" ref="S1293" si="223">IF(COUNT(J1293:J1297)=0,"",SUM(J1293:J1297))</f>
        <v/>
      </c>
      <c r="T1293" s="889"/>
      <c r="U1293" s="890"/>
    </row>
    <row r="1294" spans="2:21" ht="24" customHeight="1" x14ac:dyDescent="0.15">
      <c r="B1294" s="881"/>
      <c r="C1294" s="884"/>
      <c r="D1294" s="884"/>
      <c r="E1294" s="884"/>
      <c r="F1294" s="296"/>
      <c r="G1294" s="897"/>
      <c r="H1294" s="898"/>
      <c r="I1294" s="296"/>
      <c r="J1294" s="297"/>
      <c r="K1294" s="299"/>
      <c r="L1294" s="284" t="s">
        <v>220</v>
      </c>
      <c r="M1294" s="302"/>
      <c r="N1294" s="285" t="s">
        <v>225</v>
      </c>
      <c r="O1294" s="299"/>
      <c r="P1294" s="284" t="s">
        <v>220</v>
      </c>
      <c r="Q1294" s="302"/>
      <c r="R1294" s="285" t="s">
        <v>225</v>
      </c>
      <c r="S1294" s="891"/>
      <c r="T1294" s="892"/>
      <c r="U1294" s="893"/>
    </row>
    <row r="1295" spans="2:21" ht="24" customHeight="1" x14ac:dyDescent="0.15">
      <c r="B1295" s="881"/>
      <c r="C1295" s="884"/>
      <c r="D1295" s="884"/>
      <c r="E1295" s="884"/>
      <c r="F1295" s="296"/>
      <c r="G1295" s="897"/>
      <c r="H1295" s="898"/>
      <c r="I1295" s="296"/>
      <c r="J1295" s="297"/>
      <c r="K1295" s="299"/>
      <c r="L1295" s="284" t="s">
        <v>220</v>
      </c>
      <c r="M1295" s="302"/>
      <c r="N1295" s="285" t="s">
        <v>225</v>
      </c>
      <c r="O1295" s="299"/>
      <c r="P1295" s="284" t="s">
        <v>220</v>
      </c>
      <c r="Q1295" s="302"/>
      <c r="R1295" s="285" t="s">
        <v>225</v>
      </c>
      <c r="S1295" s="891"/>
      <c r="T1295" s="892"/>
      <c r="U1295" s="893"/>
    </row>
    <row r="1296" spans="2:21" ht="24" customHeight="1" x14ac:dyDescent="0.15">
      <c r="B1296" s="881"/>
      <c r="C1296" s="884"/>
      <c r="D1296" s="884"/>
      <c r="E1296" s="884"/>
      <c r="F1296" s="296"/>
      <c r="G1296" s="897"/>
      <c r="H1296" s="898"/>
      <c r="I1296" s="296"/>
      <c r="J1296" s="297"/>
      <c r="K1296" s="299"/>
      <c r="L1296" s="284" t="s">
        <v>220</v>
      </c>
      <c r="M1296" s="302"/>
      <c r="N1296" s="285" t="s">
        <v>225</v>
      </c>
      <c r="O1296" s="299"/>
      <c r="P1296" s="284" t="s">
        <v>220</v>
      </c>
      <c r="Q1296" s="302"/>
      <c r="R1296" s="285" t="s">
        <v>225</v>
      </c>
      <c r="S1296" s="891"/>
      <c r="T1296" s="892"/>
      <c r="U1296" s="893"/>
    </row>
    <row r="1297" spans="1:31" ht="24" customHeight="1" thickBot="1" x14ac:dyDescent="0.2">
      <c r="B1297" s="882"/>
      <c r="C1297" s="885"/>
      <c r="D1297" s="885"/>
      <c r="E1297" s="885"/>
      <c r="F1297" s="286" t="s">
        <v>232</v>
      </c>
      <c r="G1297" s="5"/>
      <c r="H1297" s="899" t="s">
        <v>239</v>
      </c>
      <c r="I1297" s="900"/>
      <c r="J1297" s="300"/>
      <c r="K1297" s="901"/>
      <c r="L1297" s="902"/>
      <c r="M1297" s="902"/>
      <c r="N1297" s="902"/>
      <c r="O1297" s="902"/>
      <c r="P1297" s="902"/>
      <c r="Q1297" s="902"/>
      <c r="R1297" s="903"/>
      <c r="S1297" s="894"/>
      <c r="T1297" s="895"/>
      <c r="U1297" s="896"/>
    </row>
    <row r="1298" spans="1:31" ht="24" customHeight="1" x14ac:dyDescent="0.15">
      <c r="B1298" s="880">
        <v>4</v>
      </c>
      <c r="C1298" s="883"/>
      <c r="D1298" s="883"/>
      <c r="E1298" s="883"/>
      <c r="F1298" s="294"/>
      <c r="G1298" s="886"/>
      <c r="H1298" s="887"/>
      <c r="I1298" s="294"/>
      <c r="J1298" s="295"/>
      <c r="K1298" s="298"/>
      <c r="L1298" s="279" t="s">
        <v>220</v>
      </c>
      <c r="M1298" s="301"/>
      <c r="N1298" s="280" t="s">
        <v>225</v>
      </c>
      <c r="O1298" s="298"/>
      <c r="P1298" s="279" t="s">
        <v>220</v>
      </c>
      <c r="Q1298" s="301"/>
      <c r="R1298" s="280" t="s">
        <v>225</v>
      </c>
      <c r="S1298" s="888" t="str">
        <f t="shared" ref="S1298" si="224">IF(COUNT(J1298:J1302)=0,"",SUM(J1298:J1302))</f>
        <v/>
      </c>
      <c r="T1298" s="889"/>
      <c r="U1298" s="890"/>
    </row>
    <row r="1299" spans="1:31" ht="24" customHeight="1" x14ac:dyDescent="0.15">
      <c r="B1299" s="881"/>
      <c r="C1299" s="884"/>
      <c r="D1299" s="884"/>
      <c r="E1299" s="884"/>
      <c r="F1299" s="296"/>
      <c r="G1299" s="897"/>
      <c r="H1299" s="898"/>
      <c r="I1299" s="296"/>
      <c r="J1299" s="297"/>
      <c r="K1299" s="299"/>
      <c r="L1299" s="284" t="s">
        <v>220</v>
      </c>
      <c r="M1299" s="302"/>
      <c r="N1299" s="285" t="s">
        <v>225</v>
      </c>
      <c r="O1299" s="299"/>
      <c r="P1299" s="284" t="s">
        <v>220</v>
      </c>
      <c r="Q1299" s="302"/>
      <c r="R1299" s="285" t="s">
        <v>225</v>
      </c>
      <c r="S1299" s="891"/>
      <c r="T1299" s="892"/>
      <c r="U1299" s="893"/>
    </row>
    <row r="1300" spans="1:31" ht="24" customHeight="1" x14ac:dyDescent="0.15">
      <c r="B1300" s="881"/>
      <c r="C1300" s="884"/>
      <c r="D1300" s="884"/>
      <c r="E1300" s="884"/>
      <c r="F1300" s="296"/>
      <c r="G1300" s="897"/>
      <c r="H1300" s="898"/>
      <c r="I1300" s="296"/>
      <c r="J1300" s="297"/>
      <c r="K1300" s="299"/>
      <c r="L1300" s="284" t="s">
        <v>220</v>
      </c>
      <c r="M1300" s="302"/>
      <c r="N1300" s="285" t="s">
        <v>225</v>
      </c>
      <c r="O1300" s="299"/>
      <c r="P1300" s="284" t="s">
        <v>220</v>
      </c>
      <c r="Q1300" s="302"/>
      <c r="R1300" s="285" t="s">
        <v>225</v>
      </c>
      <c r="S1300" s="891"/>
      <c r="T1300" s="892"/>
      <c r="U1300" s="893"/>
    </row>
    <row r="1301" spans="1:31" ht="24" customHeight="1" x14ac:dyDescent="0.15">
      <c r="B1301" s="881"/>
      <c r="C1301" s="884"/>
      <c r="D1301" s="884"/>
      <c r="E1301" s="884"/>
      <c r="F1301" s="296"/>
      <c r="G1301" s="897"/>
      <c r="H1301" s="898"/>
      <c r="I1301" s="296"/>
      <c r="J1301" s="297"/>
      <c r="K1301" s="299"/>
      <c r="L1301" s="284" t="s">
        <v>220</v>
      </c>
      <c r="M1301" s="302"/>
      <c r="N1301" s="285" t="s">
        <v>225</v>
      </c>
      <c r="O1301" s="299"/>
      <c r="P1301" s="284" t="s">
        <v>220</v>
      </c>
      <c r="Q1301" s="302"/>
      <c r="R1301" s="285" t="s">
        <v>225</v>
      </c>
      <c r="S1301" s="891"/>
      <c r="T1301" s="892"/>
      <c r="U1301" s="893"/>
    </row>
    <row r="1302" spans="1:31" ht="24" customHeight="1" thickBot="1" x14ac:dyDescent="0.2">
      <c r="B1302" s="882"/>
      <c r="C1302" s="885"/>
      <c r="D1302" s="885"/>
      <c r="E1302" s="885"/>
      <c r="F1302" s="286" t="s">
        <v>232</v>
      </c>
      <c r="G1302" s="5"/>
      <c r="H1302" s="899" t="s">
        <v>239</v>
      </c>
      <c r="I1302" s="900"/>
      <c r="J1302" s="300"/>
      <c r="K1302" s="901"/>
      <c r="L1302" s="902"/>
      <c r="M1302" s="902"/>
      <c r="N1302" s="902"/>
      <c r="O1302" s="902"/>
      <c r="P1302" s="902"/>
      <c r="Q1302" s="902"/>
      <c r="R1302" s="903"/>
      <c r="S1302" s="894"/>
      <c r="T1302" s="895"/>
      <c r="U1302" s="896"/>
    </row>
    <row r="1303" spans="1:31" ht="19.5" customHeight="1" thickBot="1" x14ac:dyDescent="0.2">
      <c r="B1303" s="287" t="s">
        <v>112</v>
      </c>
      <c r="C1303" s="172"/>
      <c r="D1303" s="288"/>
      <c r="E1303" s="288"/>
      <c r="F1303" s="289"/>
      <c r="G1303" s="288"/>
      <c r="H1303" s="288"/>
      <c r="O1303" s="917" t="s">
        <v>496</v>
      </c>
      <c r="P1303" s="918"/>
      <c r="Q1303" s="918"/>
      <c r="R1303" s="918"/>
      <c r="S1303" s="919" t="str">
        <f>IF(COUNT(S1283:U1302)=0,"",SUMIFS(S1283:S1302,E1283:E1302,"&lt;&gt;"&amp;""))</f>
        <v/>
      </c>
      <c r="T1303" s="920"/>
      <c r="U1303" s="921"/>
    </row>
    <row r="1304" spans="1:31" ht="19.5" customHeight="1" thickBot="1" x14ac:dyDescent="0.2">
      <c r="B1304" s="486" t="s">
        <v>242</v>
      </c>
      <c r="C1304" s="172"/>
      <c r="D1304" s="171"/>
      <c r="E1304" s="290"/>
      <c r="F1304" s="485"/>
      <c r="G1304" s="485"/>
      <c r="H1304" s="485"/>
      <c r="O1304" s="922" t="s">
        <v>497</v>
      </c>
      <c r="P1304" s="923"/>
      <c r="Q1304" s="923"/>
      <c r="R1304" s="924"/>
      <c r="S1304" s="919" t="str">
        <f>IF(COUNT(S1283:U1302)=0,"",SUMIF(E1283:E1302,"元請",S1283:U1302))</f>
        <v/>
      </c>
      <c r="T1304" s="920"/>
      <c r="U1304" s="921"/>
    </row>
    <row r="1305" spans="1:31" ht="19.5" customHeight="1" x14ac:dyDescent="0.15">
      <c r="B1305" s="287" t="s">
        <v>240</v>
      </c>
      <c r="C1305" s="172"/>
      <c r="D1305" s="171"/>
      <c r="E1305" s="172"/>
      <c r="F1305" s="172"/>
      <c r="G1305" s="485"/>
      <c r="H1305" s="485"/>
    </row>
    <row r="1306" spans="1:31" ht="19.5" customHeight="1" x14ac:dyDescent="0.15">
      <c r="B1306" s="485"/>
      <c r="C1306" s="172"/>
      <c r="D1306" s="171"/>
      <c r="E1306" s="290"/>
      <c r="F1306" s="485"/>
      <c r="G1306" s="485"/>
      <c r="H1306" s="485"/>
    </row>
    <row r="1307" spans="1:31" s="172" customFormat="1" ht="20.25" customHeight="1" x14ac:dyDescent="0.15">
      <c r="A1307" s="171"/>
      <c r="B1307" s="171"/>
      <c r="C1307" s="172" t="s">
        <v>104</v>
      </c>
      <c r="G1307" s="262"/>
      <c r="H1307" s="262"/>
      <c r="I1307" s="171"/>
      <c r="J1307" s="171"/>
      <c r="K1307" s="171"/>
      <c r="L1307" s="171"/>
      <c r="M1307" s="171"/>
      <c r="N1307" s="171"/>
      <c r="O1307" s="171"/>
      <c r="P1307" s="171"/>
      <c r="Q1307" s="171"/>
      <c r="R1307" s="171"/>
      <c r="S1307" s="171"/>
      <c r="T1307" s="196" t="s">
        <v>241</v>
      </c>
      <c r="U1307" s="263" t="str">
        <f t="shared" ref="U1307" si="225">IF(COUNT(S1283:U1302)=0,"",U1278+1)</f>
        <v/>
      </c>
      <c r="W1307" s="171"/>
      <c r="X1307" s="171"/>
      <c r="Y1307" s="171"/>
      <c r="Z1307" s="291"/>
      <c r="AA1307" s="291"/>
      <c r="AB1307" s="291"/>
      <c r="AC1307" s="291"/>
      <c r="AD1307" s="291"/>
      <c r="AE1307" s="171"/>
    </row>
    <row r="1308" spans="1:31" s="172" customFormat="1" ht="27.75" x14ac:dyDescent="0.15">
      <c r="A1308" s="171"/>
      <c r="B1308" s="904" t="s">
        <v>105</v>
      </c>
      <c r="C1308" s="904"/>
      <c r="D1308" s="904"/>
      <c r="E1308" s="904"/>
      <c r="F1308" s="904"/>
      <c r="G1308" s="904"/>
      <c r="H1308" s="904"/>
      <c r="I1308" s="904"/>
      <c r="J1308" s="905" t="s">
        <v>243</v>
      </c>
      <c r="K1308" s="905"/>
      <c r="L1308" s="905"/>
      <c r="M1308" s="905"/>
      <c r="N1308" s="905"/>
      <c r="O1308" s="905"/>
      <c r="P1308" s="905"/>
      <c r="Q1308" s="905"/>
      <c r="R1308" s="905"/>
      <c r="S1308" s="905"/>
      <c r="T1308" s="905"/>
      <c r="U1308" s="905"/>
      <c r="W1308" s="171"/>
      <c r="X1308" s="171"/>
      <c r="Y1308" s="171"/>
      <c r="Z1308" s="291"/>
      <c r="AA1308" s="291"/>
      <c r="AB1308" s="291"/>
      <c r="AC1308" s="291"/>
      <c r="AD1308" s="291"/>
      <c r="AE1308" s="171"/>
    </row>
    <row r="1309" spans="1:31" ht="21.75" thickBot="1" x14ac:dyDescent="0.2">
      <c r="D1309" s="265" t="s">
        <v>228</v>
      </c>
      <c r="E1309" s="906"/>
      <c r="F1309" s="906"/>
      <c r="G1309" s="266" t="s">
        <v>229</v>
      </c>
      <c r="H1309" s="267"/>
      <c r="L1309" s="268" t="s">
        <v>231</v>
      </c>
      <c r="M1309" s="483" t="str">
        <f>$M$4</f>
        <v/>
      </c>
      <c r="N1309" s="269" t="s">
        <v>220</v>
      </c>
      <c r="O1309" s="483" t="str">
        <f>$O$4</f>
        <v/>
      </c>
      <c r="P1309" s="269" t="s">
        <v>225</v>
      </c>
      <c r="Q1309" s="269" t="s">
        <v>205</v>
      </c>
      <c r="R1309" s="483" t="str">
        <f>$R$4</f>
        <v/>
      </c>
      <c r="S1309" s="269" t="s">
        <v>220</v>
      </c>
      <c r="T1309" s="483" t="str">
        <f>$T$4</f>
        <v/>
      </c>
      <c r="U1309" s="269" t="s">
        <v>230</v>
      </c>
    </row>
    <row r="1310" spans="1:31" ht="18" customHeight="1" x14ac:dyDescent="0.15">
      <c r="B1310" s="880" t="s">
        <v>227</v>
      </c>
      <c r="C1310" s="907" t="s">
        <v>224</v>
      </c>
      <c r="D1310" s="478" t="s">
        <v>237</v>
      </c>
      <c r="E1310" s="478" t="s">
        <v>222</v>
      </c>
      <c r="F1310" s="909" t="s">
        <v>106</v>
      </c>
      <c r="G1310" s="840" t="s">
        <v>107</v>
      </c>
      <c r="H1310" s="841"/>
      <c r="I1310" s="480" t="s">
        <v>108</v>
      </c>
      <c r="J1310" s="480" t="s">
        <v>235</v>
      </c>
      <c r="K1310" s="840" t="s">
        <v>109</v>
      </c>
      <c r="L1310" s="913"/>
      <c r="M1310" s="913"/>
      <c r="N1310" s="841"/>
      <c r="O1310" s="840" t="s">
        <v>226</v>
      </c>
      <c r="P1310" s="913"/>
      <c r="Q1310" s="913"/>
      <c r="R1310" s="841"/>
      <c r="S1310" s="840" t="s">
        <v>233</v>
      </c>
      <c r="T1310" s="913"/>
      <c r="U1310" s="914"/>
    </row>
    <row r="1311" spans="1:31" ht="18" customHeight="1" thickBot="1" x14ac:dyDescent="0.2">
      <c r="B1311" s="882"/>
      <c r="C1311" s="908"/>
      <c r="D1311" s="479" t="s">
        <v>221</v>
      </c>
      <c r="E1311" s="479" t="s">
        <v>223</v>
      </c>
      <c r="F1311" s="910"/>
      <c r="G1311" s="911"/>
      <c r="H1311" s="912"/>
      <c r="I1311" s="481" t="s">
        <v>110</v>
      </c>
      <c r="J1311" s="481" t="s">
        <v>236</v>
      </c>
      <c r="K1311" s="911"/>
      <c r="L1311" s="915"/>
      <c r="M1311" s="915"/>
      <c r="N1311" s="912"/>
      <c r="O1311" s="911"/>
      <c r="P1311" s="915"/>
      <c r="Q1311" s="915"/>
      <c r="R1311" s="912"/>
      <c r="S1311" s="911" t="s">
        <v>234</v>
      </c>
      <c r="T1311" s="915"/>
      <c r="U1311" s="916"/>
    </row>
    <row r="1312" spans="1:31" ht="24" customHeight="1" x14ac:dyDescent="0.15">
      <c r="B1312" s="880">
        <v>1</v>
      </c>
      <c r="C1312" s="883"/>
      <c r="D1312" s="883"/>
      <c r="E1312" s="883"/>
      <c r="F1312" s="294"/>
      <c r="G1312" s="886"/>
      <c r="H1312" s="887"/>
      <c r="I1312" s="294"/>
      <c r="J1312" s="295"/>
      <c r="K1312" s="298"/>
      <c r="L1312" s="279" t="s">
        <v>220</v>
      </c>
      <c r="M1312" s="301"/>
      <c r="N1312" s="280" t="s">
        <v>225</v>
      </c>
      <c r="O1312" s="298"/>
      <c r="P1312" s="279" t="s">
        <v>220</v>
      </c>
      <c r="Q1312" s="301"/>
      <c r="R1312" s="280" t="s">
        <v>225</v>
      </c>
      <c r="S1312" s="888" t="str">
        <f t="shared" ref="S1312" si="226">IF(COUNT(J1312:J1316)=0,"",SUM(J1312:J1316))</f>
        <v/>
      </c>
      <c r="T1312" s="889"/>
      <c r="U1312" s="890"/>
    </row>
    <row r="1313" spans="2:21" ht="24" customHeight="1" x14ac:dyDescent="0.15">
      <c r="B1313" s="881"/>
      <c r="C1313" s="884"/>
      <c r="D1313" s="884"/>
      <c r="E1313" s="884"/>
      <c r="F1313" s="296"/>
      <c r="G1313" s="897"/>
      <c r="H1313" s="898"/>
      <c r="I1313" s="296"/>
      <c r="J1313" s="297"/>
      <c r="K1313" s="299"/>
      <c r="L1313" s="284" t="s">
        <v>220</v>
      </c>
      <c r="M1313" s="302"/>
      <c r="N1313" s="285" t="s">
        <v>225</v>
      </c>
      <c r="O1313" s="299"/>
      <c r="P1313" s="284" t="s">
        <v>220</v>
      </c>
      <c r="Q1313" s="302"/>
      <c r="R1313" s="285" t="s">
        <v>225</v>
      </c>
      <c r="S1313" s="891"/>
      <c r="T1313" s="892"/>
      <c r="U1313" s="893"/>
    </row>
    <row r="1314" spans="2:21" ht="23.25" customHeight="1" x14ac:dyDescent="0.15">
      <c r="B1314" s="881"/>
      <c r="C1314" s="884"/>
      <c r="D1314" s="884"/>
      <c r="E1314" s="884"/>
      <c r="F1314" s="296"/>
      <c r="G1314" s="897"/>
      <c r="H1314" s="898"/>
      <c r="I1314" s="296"/>
      <c r="J1314" s="297"/>
      <c r="K1314" s="299"/>
      <c r="L1314" s="284" t="s">
        <v>220</v>
      </c>
      <c r="M1314" s="302"/>
      <c r="N1314" s="285" t="s">
        <v>225</v>
      </c>
      <c r="O1314" s="299"/>
      <c r="P1314" s="284" t="s">
        <v>220</v>
      </c>
      <c r="Q1314" s="302"/>
      <c r="R1314" s="285" t="s">
        <v>225</v>
      </c>
      <c r="S1314" s="891"/>
      <c r="T1314" s="892"/>
      <c r="U1314" s="893"/>
    </row>
    <row r="1315" spans="2:21" ht="24" customHeight="1" x14ac:dyDescent="0.15">
      <c r="B1315" s="881"/>
      <c r="C1315" s="884"/>
      <c r="D1315" s="884"/>
      <c r="E1315" s="884"/>
      <c r="F1315" s="296"/>
      <c r="G1315" s="897"/>
      <c r="H1315" s="898"/>
      <c r="I1315" s="296"/>
      <c r="J1315" s="297"/>
      <c r="K1315" s="299"/>
      <c r="L1315" s="284" t="s">
        <v>220</v>
      </c>
      <c r="M1315" s="302"/>
      <c r="N1315" s="285" t="s">
        <v>225</v>
      </c>
      <c r="O1315" s="299"/>
      <c r="P1315" s="284" t="s">
        <v>220</v>
      </c>
      <c r="Q1315" s="302"/>
      <c r="R1315" s="285" t="s">
        <v>225</v>
      </c>
      <c r="S1315" s="891"/>
      <c r="T1315" s="892"/>
      <c r="U1315" s="893"/>
    </row>
    <row r="1316" spans="2:21" ht="24" customHeight="1" thickBot="1" x14ac:dyDescent="0.2">
      <c r="B1316" s="882"/>
      <c r="C1316" s="885"/>
      <c r="D1316" s="885"/>
      <c r="E1316" s="885"/>
      <c r="F1316" s="286" t="s">
        <v>232</v>
      </c>
      <c r="G1316" s="5"/>
      <c r="H1316" s="899" t="s">
        <v>239</v>
      </c>
      <c r="I1316" s="900"/>
      <c r="J1316" s="300"/>
      <c r="K1316" s="901"/>
      <c r="L1316" s="902"/>
      <c r="M1316" s="902"/>
      <c r="N1316" s="902"/>
      <c r="O1316" s="902"/>
      <c r="P1316" s="902"/>
      <c r="Q1316" s="902"/>
      <c r="R1316" s="903"/>
      <c r="S1316" s="894"/>
      <c r="T1316" s="895"/>
      <c r="U1316" s="896"/>
    </row>
    <row r="1317" spans="2:21" ht="24" customHeight="1" x14ac:dyDescent="0.15">
      <c r="B1317" s="880">
        <v>2</v>
      </c>
      <c r="C1317" s="883"/>
      <c r="D1317" s="883"/>
      <c r="E1317" s="883"/>
      <c r="F1317" s="294"/>
      <c r="G1317" s="886"/>
      <c r="H1317" s="887"/>
      <c r="I1317" s="294"/>
      <c r="J1317" s="295"/>
      <c r="K1317" s="298"/>
      <c r="L1317" s="279" t="s">
        <v>220</v>
      </c>
      <c r="M1317" s="301"/>
      <c r="N1317" s="280" t="s">
        <v>225</v>
      </c>
      <c r="O1317" s="298"/>
      <c r="P1317" s="279" t="s">
        <v>220</v>
      </c>
      <c r="Q1317" s="301"/>
      <c r="R1317" s="280" t="s">
        <v>225</v>
      </c>
      <c r="S1317" s="888" t="str">
        <f t="shared" ref="S1317" si="227">IF(COUNT(J1317:J1321)=0,"",SUM(J1317:J1321))</f>
        <v/>
      </c>
      <c r="T1317" s="889"/>
      <c r="U1317" s="890"/>
    </row>
    <row r="1318" spans="2:21" ht="24" customHeight="1" x14ac:dyDescent="0.15">
      <c r="B1318" s="881"/>
      <c r="C1318" s="884"/>
      <c r="D1318" s="884"/>
      <c r="E1318" s="884"/>
      <c r="F1318" s="296"/>
      <c r="G1318" s="897"/>
      <c r="H1318" s="898"/>
      <c r="I1318" s="296"/>
      <c r="J1318" s="297"/>
      <c r="K1318" s="299"/>
      <c r="L1318" s="284" t="s">
        <v>220</v>
      </c>
      <c r="M1318" s="302"/>
      <c r="N1318" s="285" t="s">
        <v>225</v>
      </c>
      <c r="O1318" s="299"/>
      <c r="P1318" s="284" t="s">
        <v>220</v>
      </c>
      <c r="Q1318" s="302"/>
      <c r="R1318" s="285" t="s">
        <v>225</v>
      </c>
      <c r="S1318" s="891"/>
      <c r="T1318" s="892"/>
      <c r="U1318" s="893"/>
    </row>
    <row r="1319" spans="2:21" ht="24" customHeight="1" x14ac:dyDescent="0.15">
      <c r="B1319" s="881"/>
      <c r="C1319" s="884"/>
      <c r="D1319" s="884"/>
      <c r="E1319" s="884"/>
      <c r="F1319" s="296"/>
      <c r="G1319" s="897"/>
      <c r="H1319" s="898"/>
      <c r="I1319" s="296"/>
      <c r="J1319" s="297"/>
      <c r="K1319" s="299"/>
      <c r="L1319" s="284" t="s">
        <v>220</v>
      </c>
      <c r="M1319" s="302"/>
      <c r="N1319" s="285" t="s">
        <v>225</v>
      </c>
      <c r="O1319" s="299"/>
      <c r="P1319" s="284" t="s">
        <v>220</v>
      </c>
      <c r="Q1319" s="302"/>
      <c r="R1319" s="285" t="s">
        <v>225</v>
      </c>
      <c r="S1319" s="891"/>
      <c r="T1319" s="892"/>
      <c r="U1319" s="893"/>
    </row>
    <row r="1320" spans="2:21" ht="24" customHeight="1" x14ac:dyDescent="0.15">
      <c r="B1320" s="881"/>
      <c r="C1320" s="884"/>
      <c r="D1320" s="884"/>
      <c r="E1320" s="884"/>
      <c r="F1320" s="296"/>
      <c r="G1320" s="897"/>
      <c r="H1320" s="898"/>
      <c r="I1320" s="296"/>
      <c r="J1320" s="297"/>
      <c r="K1320" s="299"/>
      <c r="L1320" s="284" t="s">
        <v>220</v>
      </c>
      <c r="M1320" s="302"/>
      <c r="N1320" s="285" t="s">
        <v>225</v>
      </c>
      <c r="O1320" s="299"/>
      <c r="P1320" s="284" t="s">
        <v>220</v>
      </c>
      <c r="Q1320" s="302"/>
      <c r="R1320" s="285" t="s">
        <v>225</v>
      </c>
      <c r="S1320" s="891"/>
      <c r="T1320" s="892"/>
      <c r="U1320" s="893"/>
    </row>
    <row r="1321" spans="2:21" ht="24" customHeight="1" thickBot="1" x14ac:dyDescent="0.2">
      <c r="B1321" s="882"/>
      <c r="C1321" s="885"/>
      <c r="D1321" s="885"/>
      <c r="E1321" s="885"/>
      <c r="F1321" s="286" t="s">
        <v>232</v>
      </c>
      <c r="G1321" s="5"/>
      <c r="H1321" s="899" t="s">
        <v>239</v>
      </c>
      <c r="I1321" s="900"/>
      <c r="J1321" s="300"/>
      <c r="K1321" s="901"/>
      <c r="L1321" s="902"/>
      <c r="M1321" s="902"/>
      <c r="N1321" s="902"/>
      <c r="O1321" s="902"/>
      <c r="P1321" s="902"/>
      <c r="Q1321" s="902"/>
      <c r="R1321" s="903"/>
      <c r="S1321" s="894"/>
      <c r="T1321" s="895"/>
      <c r="U1321" s="896"/>
    </row>
    <row r="1322" spans="2:21" ht="24" customHeight="1" x14ac:dyDescent="0.15">
      <c r="B1322" s="880">
        <v>3</v>
      </c>
      <c r="C1322" s="883"/>
      <c r="D1322" s="883"/>
      <c r="E1322" s="883"/>
      <c r="F1322" s="294"/>
      <c r="G1322" s="886"/>
      <c r="H1322" s="887"/>
      <c r="I1322" s="294"/>
      <c r="J1322" s="295"/>
      <c r="K1322" s="298"/>
      <c r="L1322" s="279" t="s">
        <v>220</v>
      </c>
      <c r="M1322" s="301"/>
      <c r="N1322" s="280" t="s">
        <v>225</v>
      </c>
      <c r="O1322" s="298"/>
      <c r="P1322" s="279" t="s">
        <v>220</v>
      </c>
      <c r="Q1322" s="301"/>
      <c r="R1322" s="280" t="s">
        <v>225</v>
      </c>
      <c r="S1322" s="888" t="str">
        <f t="shared" ref="S1322" si="228">IF(COUNT(J1322:J1326)=0,"",SUM(J1322:J1326))</f>
        <v/>
      </c>
      <c r="T1322" s="889"/>
      <c r="U1322" s="890"/>
    </row>
    <row r="1323" spans="2:21" ht="24" customHeight="1" x14ac:dyDescent="0.15">
      <c r="B1323" s="881"/>
      <c r="C1323" s="884"/>
      <c r="D1323" s="884"/>
      <c r="E1323" s="884"/>
      <c r="F1323" s="296"/>
      <c r="G1323" s="897"/>
      <c r="H1323" s="898"/>
      <c r="I1323" s="296"/>
      <c r="J1323" s="297"/>
      <c r="K1323" s="299"/>
      <c r="L1323" s="284" t="s">
        <v>220</v>
      </c>
      <c r="M1323" s="302"/>
      <c r="N1323" s="285" t="s">
        <v>225</v>
      </c>
      <c r="O1323" s="299"/>
      <c r="P1323" s="284" t="s">
        <v>220</v>
      </c>
      <c r="Q1323" s="302"/>
      <c r="R1323" s="285" t="s">
        <v>225</v>
      </c>
      <c r="S1323" s="891"/>
      <c r="T1323" s="892"/>
      <c r="U1323" s="893"/>
    </row>
    <row r="1324" spans="2:21" ht="24" customHeight="1" x14ac:dyDescent="0.15">
      <c r="B1324" s="881"/>
      <c r="C1324" s="884"/>
      <c r="D1324" s="884"/>
      <c r="E1324" s="884"/>
      <c r="F1324" s="296"/>
      <c r="G1324" s="897"/>
      <c r="H1324" s="898"/>
      <c r="I1324" s="296"/>
      <c r="J1324" s="297"/>
      <c r="K1324" s="299"/>
      <c r="L1324" s="284" t="s">
        <v>220</v>
      </c>
      <c r="M1324" s="302"/>
      <c r="N1324" s="285" t="s">
        <v>225</v>
      </c>
      <c r="O1324" s="299"/>
      <c r="P1324" s="284" t="s">
        <v>220</v>
      </c>
      <c r="Q1324" s="302"/>
      <c r="R1324" s="285" t="s">
        <v>225</v>
      </c>
      <c r="S1324" s="891"/>
      <c r="T1324" s="892"/>
      <c r="U1324" s="893"/>
    </row>
    <row r="1325" spans="2:21" ht="24" customHeight="1" x14ac:dyDescent="0.15">
      <c r="B1325" s="881"/>
      <c r="C1325" s="884"/>
      <c r="D1325" s="884"/>
      <c r="E1325" s="884"/>
      <c r="F1325" s="296"/>
      <c r="G1325" s="897"/>
      <c r="H1325" s="898"/>
      <c r="I1325" s="296"/>
      <c r="J1325" s="297"/>
      <c r="K1325" s="299"/>
      <c r="L1325" s="284" t="s">
        <v>220</v>
      </c>
      <c r="M1325" s="302"/>
      <c r="N1325" s="285" t="s">
        <v>225</v>
      </c>
      <c r="O1325" s="299"/>
      <c r="P1325" s="284" t="s">
        <v>220</v>
      </c>
      <c r="Q1325" s="302"/>
      <c r="R1325" s="285" t="s">
        <v>225</v>
      </c>
      <c r="S1325" s="891"/>
      <c r="T1325" s="892"/>
      <c r="U1325" s="893"/>
    </row>
    <row r="1326" spans="2:21" ht="24" customHeight="1" thickBot="1" x14ac:dyDescent="0.2">
      <c r="B1326" s="882"/>
      <c r="C1326" s="885"/>
      <c r="D1326" s="885"/>
      <c r="E1326" s="885"/>
      <c r="F1326" s="286" t="s">
        <v>232</v>
      </c>
      <c r="G1326" s="5"/>
      <c r="H1326" s="899" t="s">
        <v>239</v>
      </c>
      <c r="I1326" s="900"/>
      <c r="J1326" s="300"/>
      <c r="K1326" s="901"/>
      <c r="L1326" s="902"/>
      <c r="M1326" s="902"/>
      <c r="N1326" s="902"/>
      <c r="O1326" s="902"/>
      <c r="P1326" s="902"/>
      <c r="Q1326" s="902"/>
      <c r="R1326" s="903"/>
      <c r="S1326" s="894"/>
      <c r="T1326" s="895"/>
      <c r="U1326" s="896"/>
    </row>
    <row r="1327" spans="2:21" ht="24" customHeight="1" x14ac:dyDescent="0.15">
      <c r="B1327" s="880">
        <v>4</v>
      </c>
      <c r="C1327" s="883"/>
      <c r="D1327" s="883"/>
      <c r="E1327" s="883"/>
      <c r="F1327" s="294"/>
      <c r="G1327" s="886"/>
      <c r="H1327" s="887"/>
      <c r="I1327" s="294"/>
      <c r="J1327" s="295"/>
      <c r="K1327" s="298"/>
      <c r="L1327" s="279" t="s">
        <v>220</v>
      </c>
      <c r="M1327" s="301"/>
      <c r="N1327" s="280" t="s">
        <v>225</v>
      </c>
      <c r="O1327" s="298"/>
      <c r="P1327" s="279" t="s">
        <v>220</v>
      </c>
      <c r="Q1327" s="301"/>
      <c r="R1327" s="280" t="s">
        <v>225</v>
      </c>
      <c r="S1327" s="888" t="str">
        <f t="shared" ref="S1327" si="229">IF(COUNT(J1327:J1331)=0,"",SUM(J1327:J1331))</f>
        <v/>
      </c>
      <c r="T1327" s="889"/>
      <c r="U1327" s="890"/>
    </row>
    <row r="1328" spans="2:21" ht="24" customHeight="1" x14ac:dyDescent="0.15">
      <c r="B1328" s="881"/>
      <c r="C1328" s="884"/>
      <c r="D1328" s="884"/>
      <c r="E1328" s="884"/>
      <c r="F1328" s="296"/>
      <c r="G1328" s="897"/>
      <c r="H1328" s="898"/>
      <c r="I1328" s="296"/>
      <c r="J1328" s="297"/>
      <c r="K1328" s="299"/>
      <c r="L1328" s="284" t="s">
        <v>220</v>
      </c>
      <c r="M1328" s="302"/>
      <c r="N1328" s="285" t="s">
        <v>225</v>
      </c>
      <c r="O1328" s="299"/>
      <c r="P1328" s="284" t="s">
        <v>220</v>
      </c>
      <c r="Q1328" s="302"/>
      <c r="R1328" s="285" t="s">
        <v>225</v>
      </c>
      <c r="S1328" s="891"/>
      <c r="T1328" s="892"/>
      <c r="U1328" s="893"/>
    </row>
    <row r="1329" spans="1:31" ht="24" customHeight="1" x14ac:dyDescent="0.15">
      <c r="B1329" s="881"/>
      <c r="C1329" s="884"/>
      <c r="D1329" s="884"/>
      <c r="E1329" s="884"/>
      <c r="F1329" s="296"/>
      <c r="G1329" s="897"/>
      <c r="H1329" s="898"/>
      <c r="I1329" s="296"/>
      <c r="J1329" s="297"/>
      <c r="K1329" s="299"/>
      <c r="L1329" s="284" t="s">
        <v>220</v>
      </c>
      <c r="M1329" s="302"/>
      <c r="N1329" s="285" t="s">
        <v>225</v>
      </c>
      <c r="O1329" s="299"/>
      <c r="P1329" s="284" t="s">
        <v>220</v>
      </c>
      <c r="Q1329" s="302"/>
      <c r="R1329" s="285" t="s">
        <v>225</v>
      </c>
      <c r="S1329" s="891"/>
      <c r="T1329" s="892"/>
      <c r="U1329" s="893"/>
    </row>
    <row r="1330" spans="1:31" ht="24" customHeight="1" x14ac:dyDescent="0.15">
      <c r="B1330" s="881"/>
      <c r="C1330" s="884"/>
      <c r="D1330" s="884"/>
      <c r="E1330" s="884"/>
      <c r="F1330" s="296"/>
      <c r="G1330" s="897"/>
      <c r="H1330" s="898"/>
      <c r="I1330" s="296"/>
      <c r="J1330" s="297"/>
      <c r="K1330" s="299"/>
      <c r="L1330" s="284" t="s">
        <v>220</v>
      </c>
      <c r="M1330" s="302"/>
      <c r="N1330" s="285" t="s">
        <v>225</v>
      </c>
      <c r="O1330" s="299"/>
      <c r="P1330" s="284" t="s">
        <v>220</v>
      </c>
      <c r="Q1330" s="302"/>
      <c r="R1330" s="285" t="s">
        <v>225</v>
      </c>
      <c r="S1330" s="891"/>
      <c r="T1330" s="892"/>
      <c r="U1330" s="893"/>
    </row>
    <row r="1331" spans="1:31" ht="24" customHeight="1" thickBot="1" x14ac:dyDescent="0.2">
      <c r="B1331" s="882"/>
      <c r="C1331" s="885"/>
      <c r="D1331" s="885"/>
      <c r="E1331" s="885"/>
      <c r="F1331" s="286" t="s">
        <v>232</v>
      </c>
      <c r="G1331" s="5"/>
      <c r="H1331" s="899" t="s">
        <v>239</v>
      </c>
      <c r="I1331" s="900"/>
      <c r="J1331" s="300"/>
      <c r="K1331" s="901"/>
      <c r="L1331" s="902"/>
      <c r="M1331" s="902"/>
      <c r="N1331" s="902"/>
      <c r="O1331" s="902"/>
      <c r="P1331" s="902"/>
      <c r="Q1331" s="902"/>
      <c r="R1331" s="903"/>
      <c r="S1331" s="894"/>
      <c r="T1331" s="895"/>
      <c r="U1331" s="896"/>
    </row>
    <row r="1332" spans="1:31" ht="19.5" customHeight="1" thickBot="1" x14ac:dyDescent="0.2">
      <c r="B1332" s="287" t="s">
        <v>112</v>
      </c>
      <c r="C1332" s="172"/>
      <c r="D1332" s="288"/>
      <c r="E1332" s="288"/>
      <c r="F1332" s="289"/>
      <c r="G1332" s="288"/>
      <c r="H1332" s="288"/>
      <c r="O1332" s="917" t="s">
        <v>496</v>
      </c>
      <c r="P1332" s="918"/>
      <c r="Q1332" s="918"/>
      <c r="R1332" s="918"/>
      <c r="S1332" s="919" t="str">
        <f>IF(COUNT(S1312:U1331)=0,"",SUMIFS(S1312:S1331,E1312:E1331,"&lt;&gt;"&amp;""))</f>
        <v/>
      </c>
      <c r="T1332" s="920"/>
      <c r="U1332" s="921"/>
    </row>
    <row r="1333" spans="1:31" ht="19.5" customHeight="1" thickBot="1" x14ac:dyDescent="0.2">
      <c r="B1333" s="486" t="s">
        <v>242</v>
      </c>
      <c r="C1333" s="172"/>
      <c r="D1333" s="171"/>
      <c r="E1333" s="290"/>
      <c r="F1333" s="485"/>
      <c r="G1333" s="485"/>
      <c r="H1333" s="485"/>
      <c r="O1333" s="922" t="s">
        <v>497</v>
      </c>
      <c r="P1333" s="923"/>
      <c r="Q1333" s="923"/>
      <c r="R1333" s="924"/>
      <c r="S1333" s="919" t="str">
        <f>IF(COUNT(S1312:U1331)=0,"",SUMIF(E1312:E1331,"元請",S1312:U1331))</f>
        <v/>
      </c>
      <c r="T1333" s="920"/>
      <c r="U1333" s="921"/>
    </row>
    <row r="1334" spans="1:31" ht="19.5" customHeight="1" x14ac:dyDescent="0.15">
      <c r="B1334" s="287" t="s">
        <v>240</v>
      </c>
      <c r="C1334" s="172"/>
      <c r="D1334" s="171"/>
      <c r="E1334" s="172"/>
      <c r="F1334" s="172"/>
      <c r="G1334" s="485"/>
      <c r="H1334" s="485"/>
    </row>
    <row r="1335" spans="1:31" ht="19.5" customHeight="1" x14ac:dyDescent="0.15">
      <c r="B1335" s="485"/>
      <c r="C1335" s="172"/>
      <c r="D1335" s="171"/>
      <c r="E1335" s="290"/>
      <c r="F1335" s="485"/>
      <c r="G1335" s="485"/>
      <c r="H1335" s="485"/>
    </row>
    <row r="1336" spans="1:31" s="172" customFormat="1" ht="20.25" customHeight="1" x14ac:dyDescent="0.15">
      <c r="A1336" s="171"/>
      <c r="B1336" s="171"/>
      <c r="C1336" s="172" t="s">
        <v>104</v>
      </c>
      <c r="G1336" s="262"/>
      <c r="H1336" s="262"/>
      <c r="I1336" s="171"/>
      <c r="J1336" s="171"/>
      <c r="K1336" s="171"/>
      <c r="L1336" s="171"/>
      <c r="M1336" s="171"/>
      <c r="N1336" s="171"/>
      <c r="O1336" s="171"/>
      <c r="P1336" s="171"/>
      <c r="Q1336" s="171"/>
      <c r="R1336" s="171"/>
      <c r="S1336" s="171"/>
      <c r="T1336" s="196" t="s">
        <v>241</v>
      </c>
      <c r="U1336" s="263" t="str">
        <f t="shared" ref="U1336" si="230">IF(COUNT(S1312:U1331)=0,"",U1307+1)</f>
        <v/>
      </c>
      <c r="W1336" s="171"/>
      <c r="X1336" s="171"/>
      <c r="Y1336" s="171"/>
      <c r="Z1336" s="291"/>
      <c r="AA1336" s="291"/>
      <c r="AB1336" s="291"/>
      <c r="AC1336" s="291"/>
      <c r="AD1336" s="291"/>
      <c r="AE1336" s="171"/>
    </row>
    <row r="1337" spans="1:31" s="172" customFormat="1" ht="27.75" x14ac:dyDescent="0.15">
      <c r="A1337" s="171"/>
      <c r="B1337" s="904" t="s">
        <v>105</v>
      </c>
      <c r="C1337" s="904"/>
      <c r="D1337" s="904"/>
      <c r="E1337" s="904"/>
      <c r="F1337" s="904"/>
      <c r="G1337" s="904"/>
      <c r="H1337" s="904"/>
      <c r="I1337" s="904"/>
      <c r="J1337" s="905" t="s">
        <v>243</v>
      </c>
      <c r="K1337" s="905"/>
      <c r="L1337" s="905"/>
      <c r="M1337" s="905"/>
      <c r="N1337" s="905"/>
      <c r="O1337" s="905"/>
      <c r="P1337" s="905"/>
      <c r="Q1337" s="905"/>
      <c r="R1337" s="905"/>
      <c r="S1337" s="905"/>
      <c r="T1337" s="905"/>
      <c r="U1337" s="905"/>
      <c r="W1337" s="171"/>
      <c r="X1337" s="171"/>
      <c r="Y1337" s="171"/>
      <c r="Z1337" s="291"/>
      <c r="AA1337" s="291"/>
      <c r="AB1337" s="291"/>
      <c r="AC1337" s="291"/>
      <c r="AD1337" s="291"/>
      <c r="AE1337" s="171"/>
    </row>
    <row r="1338" spans="1:31" ht="21.75" thickBot="1" x14ac:dyDescent="0.2">
      <c r="D1338" s="265" t="s">
        <v>228</v>
      </c>
      <c r="E1338" s="906"/>
      <c r="F1338" s="906"/>
      <c r="G1338" s="266" t="s">
        <v>229</v>
      </c>
      <c r="H1338" s="267"/>
      <c r="L1338" s="268" t="s">
        <v>231</v>
      </c>
      <c r="M1338" s="483" t="str">
        <f>$M$4</f>
        <v/>
      </c>
      <c r="N1338" s="269" t="s">
        <v>220</v>
      </c>
      <c r="O1338" s="483" t="str">
        <f>$O$4</f>
        <v/>
      </c>
      <c r="P1338" s="269" t="s">
        <v>225</v>
      </c>
      <c r="Q1338" s="269" t="s">
        <v>205</v>
      </c>
      <c r="R1338" s="483" t="str">
        <f>$R$4</f>
        <v/>
      </c>
      <c r="S1338" s="269" t="s">
        <v>220</v>
      </c>
      <c r="T1338" s="483" t="str">
        <f>$T$4</f>
        <v/>
      </c>
      <c r="U1338" s="269" t="s">
        <v>230</v>
      </c>
    </row>
    <row r="1339" spans="1:31" ht="18" customHeight="1" x14ac:dyDescent="0.15">
      <c r="B1339" s="880" t="s">
        <v>227</v>
      </c>
      <c r="C1339" s="907" t="s">
        <v>224</v>
      </c>
      <c r="D1339" s="478" t="s">
        <v>237</v>
      </c>
      <c r="E1339" s="478" t="s">
        <v>222</v>
      </c>
      <c r="F1339" s="909" t="s">
        <v>106</v>
      </c>
      <c r="G1339" s="840" t="s">
        <v>107</v>
      </c>
      <c r="H1339" s="841"/>
      <c r="I1339" s="480" t="s">
        <v>108</v>
      </c>
      <c r="J1339" s="480" t="s">
        <v>235</v>
      </c>
      <c r="K1339" s="840" t="s">
        <v>109</v>
      </c>
      <c r="L1339" s="913"/>
      <c r="M1339" s="913"/>
      <c r="N1339" s="841"/>
      <c r="O1339" s="840" t="s">
        <v>226</v>
      </c>
      <c r="P1339" s="913"/>
      <c r="Q1339" s="913"/>
      <c r="R1339" s="841"/>
      <c r="S1339" s="840" t="s">
        <v>233</v>
      </c>
      <c r="T1339" s="913"/>
      <c r="U1339" s="914"/>
    </row>
    <row r="1340" spans="1:31" ht="18" customHeight="1" thickBot="1" x14ac:dyDescent="0.2">
      <c r="B1340" s="882"/>
      <c r="C1340" s="908"/>
      <c r="D1340" s="479" t="s">
        <v>221</v>
      </c>
      <c r="E1340" s="479" t="s">
        <v>223</v>
      </c>
      <c r="F1340" s="910"/>
      <c r="G1340" s="911"/>
      <c r="H1340" s="912"/>
      <c r="I1340" s="481" t="s">
        <v>110</v>
      </c>
      <c r="J1340" s="481" t="s">
        <v>236</v>
      </c>
      <c r="K1340" s="911"/>
      <c r="L1340" s="915"/>
      <c r="M1340" s="915"/>
      <c r="N1340" s="912"/>
      <c r="O1340" s="911"/>
      <c r="P1340" s="915"/>
      <c r="Q1340" s="915"/>
      <c r="R1340" s="912"/>
      <c r="S1340" s="911" t="s">
        <v>234</v>
      </c>
      <c r="T1340" s="915"/>
      <c r="U1340" s="916"/>
    </row>
    <row r="1341" spans="1:31" ht="24" customHeight="1" x14ac:dyDescent="0.15">
      <c r="B1341" s="880">
        <v>1</v>
      </c>
      <c r="C1341" s="883"/>
      <c r="D1341" s="883"/>
      <c r="E1341" s="883"/>
      <c r="F1341" s="294"/>
      <c r="G1341" s="886"/>
      <c r="H1341" s="887"/>
      <c r="I1341" s="294"/>
      <c r="J1341" s="295"/>
      <c r="K1341" s="298"/>
      <c r="L1341" s="279" t="s">
        <v>220</v>
      </c>
      <c r="M1341" s="301"/>
      <c r="N1341" s="280" t="s">
        <v>225</v>
      </c>
      <c r="O1341" s="298"/>
      <c r="P1341" s="279" t="s">
        <v>220</v>
      </c>
      <c r="Q1341" s="301"/>
      <c r="R1341" s="280" t="s">
        <v>225</v>
      </c>
      <c r="S1341" s="888" t="str">
        <f t="shared" ref="S1341" si="231">IF(COUNT(J1341:J1345)=0,"",SUM(J1341:J1345))</f>
        <v/>
      </c>
      <c r="T1341" s="889"/>
      <c r="U1341" s="890"/>
    </row>
    <row r="1342" spans="1:31" ht="24" customHeight="1" x14ac:dyDescent="0.15">
      <c r="B1342" s="881"/>
      <c r="C1342" s="884"/>
      <c r="D1342" s="884"/>
      <c r="E1342" s="884"/>
      <c r="F1342" s="296"/>
      <c r="G1342" s="897"/>
      <c r="H1342" s="898"/>
      <c r="I1342" s="296"/>
      <c r="J1342" s="297"/>
      <c r="K1342" s="299"/>
      <c r="L1342" s="284" t="s">
        <v>220</v>
      </c>
      <c r="M1342" s="302"/>
      <c r="N1342" s="285" t="s">
        <v>225</v>
      </c>
      <c r="O1342" s="299"/>
      <c r="P1342" s="284" t="s">
        <v>220</v>
      </c>
      <c r="Q1342" s="302"/>
      <c r="R1342" s="285" t="s">
        <v>225</v>
      </c>
      <c r="S1342" s="891"/>
      <c r="T1342" s="892"/>
      <c r="U1342" s="893"/>
    </row>
    <row r="1343" spans="1:31" ht="23.25" customHeight="1" x14ac:dyDescent="0.15">
      <c r="B1343" s="881"/>
      <c r="C1343" s="884"/>
      <c r="D1343" s="884"/>
      <c r="E1343" s="884"/>
      <c r="F1343" s="296"/>
      <c r="G1343" s="897"/>
      <c r="H1343" s="898"/>
      <c r="I1343" s="296"/>
      <c r="J1343" s="297"/>
      <c r="K1343" s="299"/>
      <c r="L1343" s="284" t="s">
        <v>220</v>
      </c>
      <c r="M1343" s="302"/>
      <c r="N1343" s="285" t="s">
        <v>225</v>
      </c>
      <c r="O1343" s="299"/>
      <c r="P1343" s="284" t="s">
        <v>220</v>
      </c>
      <c r="Q1343" s="302"/>
      <c r="R1343" s="285" t="s">
        <v>225</v>
      </c>
      <c r="S1343" s="891"/>
      <c r="T1343" s="892"/>
      <c r="U1343" s="893"/>
    </row>
    <row r="1344" spans="1:31" ht="24" customHeight="1" x14ac:dyDescent="0.15">
      <c r="B1344" s="881"/>
      <c r="C1344" s="884"/>
      <c r="D1344" s="884"/>
      <c r="E1344" s="884"/>
      <c r="F1344" s="296"/>
      <c r="G1344" s="897"/>
      <c r="H1344" s="898"/>
      <c r="I1344" s="296"/>
      <c r="J1344" s="297"/>
      <c r="K1344" s="299"/>
      <c r="L1344" s="284" t="s">
        <v>220</v>
      </c>
      <c r="M1344" s="302"/>
      <c r="N1344" s="285" t="s">
        <v>225</v>
      </c>
      <c r="O1344" s="299"/>
      <c r="P1344" s="284" t="s">
        <v>220</v>
      </c>
      <c r="Q1344" s="302"/>
      <c r="R1344" s="285" t="s">
        <v>225</v>
      </c>
      <c r="S1344" s="891"/>
      <c r="T1344" s="892"/>
      <c r="U1344" s="893"/>
    </row>
    <row r="1345" spans="2:21" ht="24" customHeight="1" thickBot="1" x14ac:dyDescent="0.2">
      <c r="B1345" s="882"/>
      <c r="C1345" s="885"/>
      <c r="D1345" s="885"/>
      <c r="E1345" s="885"/>
      <c r="F1345" s="286" t="s">
        <v>232</v>
      </c>
      <c r="G1345" s="5"/>
      <c r="H1345" s="899" t="s">
        <v>239</v>
      </c>
      <c r="I1345" s="900"/>
      <c r="J1345" s="300"/>
      <c r="K1345" s="901"/>
      <c r="L1345" s="902"/>
      <c r="M1345" s="902"/>
      <c r="N1345" s="902"/>
      <c r="O1345" s="902"/>
      <c r="P1345" s="902"/>
      <c r="Q1345" s="902"/>
      <c r="R1345" s="903"/>
      <c r="S1345" s="894"/>
      <c r="T1345" s="895"/>
      <c r="U1345" s="896"/>
    </row>
    <row r="1346" spans="2:21" ht="24" customHeight="1" x14ac:dyDescent="0.15">
      <c r="B1346" s="880">
        <v>2</v>
      </c>
      <c r="C1346" s="883"/>
      <c r="D1346" s="883"/>
      <c r="E1346" s="883"/>
      <c r="F1346" s="294"/>
      <c r="G1346" s="886"/>
      <c r="H1346" s="887"/>
      <c r="I1346" s="294"/>
      <c r="J1346" s="295"/>
      <c r="K1346" s="298"/>
      <c r="L1346" s="279" t="s">
        <v>220</v>
      </c>
      <c r="M1346" s="301"/>
      <c r="N1346" s="280" t="s">
        <v>225</v>
      </c>
      <c r="O1346" s="298"/>
      <c r="P1346" s="279" t="s">
        <v>220</v>
      </c>
      <c r="Q1346" s="301"/>
      <c r="R1346" s="280" t="s">
        <v>225</v>
      </c>
      <c r="S1346" s="888" t="str">
        <f t="shared" ref="S1346" si="232">IF(COUNT(J1346:J1350)=0,"",SUM(J1346:J1350))</f>
        <v/>
      </c>
      <c r="T1346" s="889"/>
      <c r="U1346" s="890"/>
    </row>
    <row r="1347" spans="2:21" ht="24" customHeight="1" x14ac:dyDescent="0.15">
      <c r="B1347" s="881"/>
      <c r="C1347" s="884"/>
      <c r="D1347" s="884"/>
      <c r="E1347" s="884"/>
      <c r="F1347" s="296"/>
      <c r="G1347" s="897"/>
      <c r="H1347" s="898"/>
      <c r="I1347" s="296"/>
      <c r="J1347" s="297"/>
      <c r="K1347" s="299"/>
      <c r="L1347" s="284" t="s">
        <v>220</v>
      </c>
      <c r="M1347" s="302"/>
      <c r="N1347" s="285" t="s">
        <v>225</v>
      </c>
      <c r="O1347" s="299"/>
      <c r="P1347" s="284" t="s">
        <v>220</v>
      </c>
      <c r="Q1347" s="302"/>
      <c r="R1347" s="285" t="s">
        <v>225</v>
      </c>
      <c r="S1347" s="891"/>
      <c r="T1347" s="892"/>
      <c r="U1347" s="893"/>
    </row>
    <row r="1348" spans="2:21" ht="24" customHeight="1" x14ac:dyDescent="0.15">
      <c r="B1348" s="881"/>
      <c r="C1348" s="884"/>
      <c r="D1348" s="884"/>
      <c r="E1348" s="884"/>
      <c r="F1348" s="296"/>
      <c r="G1348" s="897"/>
      <c r="H1348" s="898"/>
      <c r="I1348" s="296"/>
      <c r="J1348" s="297"/>
      <c r="K1348" s="299"/>
      <c r="L1348" s="284" t="s">
        <v>220</v>
      </c>
      <c r="M1348" s="302"/>
      <c r="N1348" s="285" t="s">
        <v>225</v>
      </c>
      <c r="O1348" s="299"/>
      <c r="P1348" s="284" t="s">
        <v>220</v>
      </c>
      <c r="Q1348" s="302"/>
      <c r="R1348" s="285" t="s">
        <v>225</v>
      </c>
      <c r="S1348" s="891"/>
      <c r="T1348" s="892"/>
      <c r="U1348" s="893"/>
    </row>
    <row r="1349" spans="2:21" ht="24" customHeight="1" x14ac:dyDescent="0.15">
      <c r="B1349" s="881"/>
      <c r="C1349" s="884"/>
      <c r="D1349" s="884"/>
      <c r="E1349" s="884"/>
      <c r="F1349" s="296"/>
      <c r="G1349" s="897"/>
      <c r="H1349" s="898"/>
      <c r="I1349" s="296"/>
      <c r="J1349" s="297"/>
      <c r="K1349" s="299"/>
      <c r="L1349" s="284" t="s">
        <v>220</v>
      </c>
      <c r="M1349" s="302"/>
      <c r="N1349" s="285" t="s">
        <v>225</v>
      </c>
      <c r="O1349" s="299"/>
      <c r="P1349" s="284" t="s">
        <v>220</v>
      </c>
      <c r="Q1349" s="302"/>
      <c r="R1349" s="285" t="s">
        <v>225</v>
      </c>
      <c r="S1349" s="891"/>
      <c r="T1349" s="892"/>
      <c r="U1349" s="893"/>
    </row>
    <row r="1350" spans="2:21" ht="24" customHeight="1" thickBot="1" x14ac:dyDescent="0.2">
      <c r="B1350" s="882"/>
      <c r="C1350" s="885"/>
      <c r="D1350" s="885"/>
      <c r="E1350" s="885"/>
      <c r="F1350" s="286" t="s">
        <v>232</v>
      </c>
      <c r="G1350" s="5"/>
      <c r="H1350" s="899" t="s">
        <v>239</v>
      </c>
      <c r="I1350" s="900"/>
      <c r="J1350" s="300"/>
      <c r="K1350" s="901"/>
      <c r="L1350" s="902"/>
      <c r="M1350" s="902"/>
      <c r="N1350" s="902"/>
      <c r="O1350" s="902"/>
      <c r="P1350" s="902"/>
      <c r="Q1350" s="902"/>
      <c r="R1350" s="903"/>
      <c r="S1350" s="894"/>
      <c r="T1350" s="895"/>
      <c r="U1350" s="896"/>
    </row>
    <row r="1351" spans="2:21" ht="24" customHeight="1" x14ac:dyDescent="0.15">
      <c r="B1351" s="880">
        <v>3</v>
      </c>
      <c r="C1351" s="883"/>
      <c r="D1351" s="883"/>
      <c r="E1351" s="883"/>
      <c r="F1351" s="294"/>
      <c r="G1351" s="886"/>
      <c r="H1351" s="887"/>
      <c r="I1351" s="294"/>
      <c r="J1351" s="295"/>
      <c r="K1351" s="298"/>
      <c r="L1351" s="279" t="s">
        <v>220</v>
      </c>
      <c r="M1351" s="301"/>
      <c r="N1351" s="280" t="s">
        <v>225</v>
      </c>
      <c r="O1351" s="298"/>
      <c r="P1351" s="279" t="s">
        <v>220</v>
      </c>
      <c r="Q1351" s="301"/>
      <c r="R1351" s="280" t="s">
        <v>225</v>
      </c>
      <c r="S1351" s="888" t="str">
        <f t="shared" ref="S1351" si="233">IF(COUNT(J1351:J1355)=0,"",SUM(J1351:J1355))</f>
        <v/>
      </c>
      <c r="T1351" s="889"/>
      <c r="U1351" s="890"/>
    </row>
    <row r="1352" spans="2:21" ht="24" customHeight="1" x14ac:dyDescent="0.15">
      <c r="B1352" s="881"/>
      <c r="C1352" s="884"/>
      <c r="D1352" s="884"/>
      <c r="E1352" s="884"/>
      <c r="F1352" s="296"/>
      <c r="G1352" s="897"/>
      <c r="H1352" s="898"/>
      <c r="I1352" s="296"/>
      <c r="J1352" s="297"/>
      <c r="K1352" s="299"/>
      <c r="L1352" s="284" t="s">
        <v>220</v>
      </c>
      <c r="M1352" s="302"/>
      <c r="N1352" s="285" t="s">
        <v>225</v>
      </c>
      <c r="O1352" s="299"/>
      <c r="P1352" s="284" t="s">
        <v>220</v>
      </c>
      <c r="Q1352" s="302"/>
      <c r="R1352" s="285" t="s">
        <v>225</v>
      </c>
      <c r="S1352" s="891"/>
      <c r="T1352" s="892"/>
      <c r="U1352" s="893"/>
    </row>
    <row r="1353" spans="2:21" ht="24" customHeight="1" x14ac:dyDescent="0.15">
      <c r="B1353" s="881"/>
      <c r="C1353" s="884"/>
      <c r="D1353" s="884"/>
      <c r="E1353" s="884"/>
      <c r="F1353" s="296"/>
      <c r="G1353" s="897"/>
      <c r="H1353" s="898"/>
      <c r="I1353" s="296"/>
      <c r="J1353" s="297"/>
      <c r="K1353" s="299"/>
      <c r="L1353" s="284" t="s">
        <v>220</v>
      </c>
      <c r="M1353" s="302"/>
      <c r="N1353" s="285" t="s">
        <v>225</v>
      </c>
      <c r="O1353" s="299"/>
      <c r="P1353" s="284" t="s">
        <v>220</v>
      </c>
      <c r="Q1353" s="302"/>
      <c r="R1353" s="285" t="s">
        <v>225</v>
      </c>
      <c r="S1353" s="891"/>
      <c r="T1353" s="892"/>
      <c r="U1353" s="893"/>
    </row>
    <row r="1354" spans="2:21" ht="24" customHeight="1" x14ac:dyDescent="0.15">
      <c r="B1354" s="881"/>
      <c r="C1354" s="884"/>
      <c r="D1354" s="884"/>
      <c r="E1354" s="884"/>
      <c r="F1354" s="296"/>
      <c r="G1354" s="897"/>
      <c r="H1354" s="898"/>
      <c r="I1354" s="296"/>
      <c r="J1354" s="297"/>
      <c r="K1354" s="299"/>
      <c r="L1354" s="284" t="s">
        <v>220</v>
      </c>
      <c r="M1354" s="302"/>
      <c r="N1354" s="285" t="s">
        <v>225</v>
      </c>
      <c r="O1354" s="299"/>
      <c r="P1354" s="284" t="s">
        <v>220</v>
      </c>
      <c r="Q1354" s="302"/>
      <c r="R1354" s="285" t="s">
        <v>225</v>
      </c>
      <c r="S1354" s="891"/>
      <c r="T1354" s="892"/>
      <c r="U1354" s="893"/>
    </row>
    <row r="1355" spans="2:21" ht="24" customHeight="1" thickBot="1" x14ac:dyDescent="0.2">
      <c r="B1355" s="882"/>
      <c r="C1355" s="885"/>
      <c r="D1355" s="885"/>
      <c r="E1355" s="885"/>
      <c r="F1355" s="286" t="s">
        <v>232</v>
      </c>
      <c r="G1355" s="5"/>
      <c r="H1355" s="899" t="s">
        <v>239</v>
      </c>
      <c r="I1355" s="900"/>
      <c r="J1355" s="300"/>
      <c r="K1355" s="901"/>
      <c r="L1355" s="902"/>
      <c r="M1355" s="902"/>
      <c r="N1355" s="902"/>
      <c r="O1355" s="902"/>
      <c r="P1355" s="902"/>
      <c r="Q1355" s="902"/>
      <c r="R1355" s="903"/>
      <c r="S1355" s="894"/>
      <c r="T1355" s="895"/>
      <c r="U1355" s="896"/>
    </row>
    <row r="1356" spans="2:21" ht="24" customHeight="1" x14ac:dyDescent="0.15">
      <c r="B1356" s="880">
        <v>4</v>
      </c>
      <c r="C1356" s="883"/>
      <c r="D1356" s="883"/>
      <c r="E1356" s="883"/>
      <c r="F1356" s="294"/>
      <c r="G1356" s="886"/>
      <c r="H1356" s="887"/>
      <c r="I1356" s="294"/>
      <c r="J1356" s="295"/>
      <c r="K1356" s="298"/>
      <c r="L1356" s="279" t="s">
        <v>220</v>
      </c>
      <c r="M1356" s="301"/>
      <c r="N1356" s="280" t="s">
        <v>225</v>
      </c>
      <c r="O1356" s="298"/>
      <c r="P1356" s="279" t="s">
        <v>220</v>
      </c>
      <c r="Q1356" s="301"/>
      <c r="R1356" s="280" t="s">
        <v>225</v>
      </c>
      <c r="S1356" s="888" t="str">
        <f t="shared" ref="S1356" si="234">IF(COUNT(J1356:J1360)=0,"",SUM(J1356:J1360))</f>
        <v/>
      </c>
      <c r="T1356" s="889"/>
      <c r="U1356" s="890"/>
    </row>
    <row r="1357" spans="2:21" ht="24" customHeight="1" x14ac:dyDescent="0.15">
      <c r="B1357" s="881"/>
      <c r="C1357" s="884"/>
      <c r="D1357" s="884"/>
      <c r="E1357" s="884"/>
      <c r="F1357" s="296"/>
      <c r="G1357" s="897"/>
      <c r="H1357" s="898"/>
      <c r="I1357" s="296"/>
      <c r="J1357" s="297"/>
      <c r="K1357" s="299"/>
      <c r="L1357" s="284" t="s">
        <v>220</v>
      </c>
      <c r="M1357" s="302"/>
      <c r="N1357" s="285" t="s">
        <v>225</v>
      </c>
      <c r="O1357" s="299"/>
      <c r="P1357" s="284" t="s">
        <v>220</v>
      </c>
      <c r="Q1357" s="302"/>
      <c r="R1357" s="285" t="s">
        <v>225</v>
      </c>
      <c r="S1357" s="891"/>
      <c r="T1357" s="892"/>
      <c r="U1357" s="893"/>
    </row>
    <row r="1358" spans="2:21" ht="24" customHeight="1" x14ac:dyDescent="0.15">
      <c r="B1358" s="881"/>
      <c r="C1358" s="884"/>
      <c r="D1358" s="884"/>
      <c r="E1358" s="884"/>
      <c r="F1358" s="296"/>
      <c r="G1358" s="897"/>
      <c r="H1358" s="898"/>
      <c r="I1358" s="296"/>
      <c r="J1358" s="297"/>
      <c r="K1358" s="299"/>
      <c r="L1358" s="284" t="s">
        <v>220</v>
      </c>
      <c r="M1358" s="302"/>
      <c r="N1358" s="285" t="s">
        <v>225</v>
      </c>
      <c r="O1358" s="299"/>
      <c r="P1358" s="284" t="s">
        <v>220</v>
      </c>
      <c r="Q1358" s="302"/>
      <c r="R1358" s="285" t="s">
        <v>225</v>
      </c>
      <c r="S1358" s="891"/>
      <c r="T1358" s="892"/>
      <c r="U1358" s="893"/>
    </row>
    <row r="1359" spans="2:21" ht="24" customHeight="1" x14ac:dyDescent="0.15">
      <c r="B1359" s="881"/>
      <c r="C1359" s="884"/>
      <c r="D1359" s="884"/>
      <c r="E1359" s="884"/>
      <c r="F1359" s="296"/>
      <c r="G1359" s="897"/>
      <c r="H1359" s="898"/>
      <c r="I1359" s="296"/>
      <c r="J1359" s="297"/>
      <c r="K1359" s="299"/>
      <c r="L1359" s="284" t="s">
        <v>220</v>
      </c>
      <c r="M1359" s="302"/>
      <c r="N1359" s="285" t="s">
        <v>225</v>
      </c>
      <c r="O1359" s="299"/>
      <c r="P1359" s="284" t="s">
        <v>220</v>
      </c>
      <c r="Q1359" s="302"/>
      <c r="R1359" s="285" t="s">
        <v>225</v>
      </c>
      <c r="S1359" s="891"/>
      <c r="T1359" s="892"/>
      <c r="U1359" s="893"/>
    </row>
    <row r="1360" spans="2:21" ht="24" customHeight="1" thickBot="1" x14ac:dyDescent="0.2">
      <c r="B1360" s="882"/>
      <c r="C1360" s="885"/>
      <c r="D1360" s="885"/>
      <c r="E1360" s="885"/>
      <c r="F1360" s="286" t="s">
        <v>232</v>
      </c>
      <c r="G1360" s="5"/>
      <c r="H1360" s="899" t="s">
        <v>239</v>
      </c>
      <c r="I1360" s="900"/>
      <c r="J1360" s="300"/>
      <c r="K1360" s="901"/>
      <c r="L1360" s="902"/>
      <c r="M1360" s="902"/>
      <c r="N1360" s="902"/>
      <c r="O1360" s="902"/>
      <c r="P1360" s="902"/>
      <c r="Q1360" s="902"/>
      <c r="R1360" s="903"/>
      <c r="S1360" s="894"/>
      <c r="T1360" s="895"/>
      <c r="U1360" s="896"/>
    </row>
    <row r="1361" spans="1:31" ht="19.5" customHeight="1" thickBot="1" x14ac:dyDescent="0.2">
      <c r="B1361" s="287" t="s">
        <v>112</v>
      </c>
      <c r="C1361" s="172"/>
      <c r="D1361" s="288"/>
      <c r="E1361" s="288"/>
      <c r="F1361" s="289"/>
      <c r="G1361" s="288"/>
      <c r="H1361" s="288"/>
      <c r="O1361" s="917" t="s">
        <v>496</v>
      </c>
      <c r="P1361" s="918"/>
      <c r="Q1361" s="918"/>
      <c r="R1361" s="918"/>
      <c r="S1361" s="919" t="str">
        <f>IF(COUNT(S1341:U1360)=0,"",SUMIFS(S1341:S1360,E1341:E1360,"&lt;&gt;"&amp;""))</f>
        <v/>
      </c>
      <c r="T1361" s="920"/>
      <c r="U1361" s="921"/>
    </row>
    <row r="1362" spans="1:31" ht="19.5" customHeight="1" thickBot="1" x14ac:dyDescent="0.2">
      <c r="B1362" s="486" t="s">
        <v>242</v>
      </c>
      <c r="C1362" s="172"/>
      <c r="D1362" s="171"/>
      <c r="E1362" s="290"/>
      <c r="F1362" s="485"/>
      <c r="G1362" s="485"/>
      <c r="H1362" s="485"/>
      <c r="O1362" s="922" t="s">
        <v>497</v>
      </c>
      <c r="P1362" s="923"/>
      <c r="Q1362" s="923"/>
      <c r="R1362" s="924"/>
      <c r="S1362" s="919" t="str">
        <f>IF(COUNT(S1341:U1360)=0,"",SUMIF(E1341:E1360,"元請",S1341:U1360))</f>
        <v/>
      </c>
      <c r="T1362" s="920"/>
      <c r="U1362" s="921"/>
    </row>
    <row r="1363" spans="1:31" ht="19.5" customHeight="1" x14ac:dyDescent="0.15">
      <c r="B1363" s="287" t="s">
        <v>240</v>
      </c>
      <c r="C1363" s="172"/>
      <c r="D1363" s="171"/>
      <c r="E1363" s="172"/>
      <c r="F1363" s="172"/>
      <c r="G1363" s="485"/>
      <c r="H1363" s="485"/>
    </row>
    <row r="1364" spans="1:31" ht="19.5" customHeight="1" x14ac:dyDescent="0.15">
      <c r="B1364" s="485"/>
      <c r="C1364" s="172"/>
      <c r="D1364" s="171"/>
      <c r="E1364" s="290"/>
      <c r="F1364" s="485"/>
      <c r="G1364" s="485"/>
      <c r="H1364" s="485"/>
    </row>
    <row r="1365" spans="1:31" s="172" customFormat="1" ht="20.25" customHeight="1" x14ac:dyDescent="0.15">
      <c r="A1365" s="171"/>
      <c r="B1365" s="171"/>
      <c r="C1365" s="172" t="s">
        <v>104</v>
      </c>
      <c r="G1365" s="262"/>
      <c r="H1365" s="262"/>
      <c r="I1365" s="171"/>
      <c r="J1365" s="171"/>
      <c r="K1365" s="171"/>
      <c r="L1365" s="171"/>
      <c r="M1365" s="171"/>
      <c r="N1365" s="171"/>
      <c r="O1365" s="171"/>
      <c r="P1365" s="171"/>
      <c r="Q1365" s="171"/>
      <c r="R1365" s="171"/>
      <c r="S1365" s="171"/>
      <c r="T1365" s="196" t="s">
        <v>241</v>
      </c>
      <c r="U1365" s="263" t="str">
        <f t="shared" ref="U1365" si="235">IF(COUNT(S1341:U1360)=0,"",U1336+1)</f>
        <v/>
      </c>
      <c r="W1365" s="171"/>
      <c r="X1365" s="171"/>
      <c r="Y1365" s="171"/>
      <c r="Z1365" s="291"/>
      <c r="AA1365" s="291"/>
      <c r="AB1365" s="291"/>
      <c r="AC1365" s="291"/>
      <c r="AD1365" s="291"/>
      <c r="AE1365" s="171"/>
    </row>
    <row r="1366" spans="1:31" s="172" customFormat="1" ht="27.75" x14ac:dyDescent="0.15">
      <c r="A1366" s="171"/>
      <c r="B1366" s="904" t="s">
        <v>105</v>
      </c>
      <c r="C1366" s="904"/>
      <c r="D1366" s="904"/>
      <c r="E1366" s="904"/>
      <c r="F1366" s="904"/>
      <c r="G1366" s="904"/>
      <c r="H1366" s="904"/>
      <c r="I1366" s="904"/>
      <c r="J1366" s="905" t="s">
        <v>243</v>
      </c>
      <c r="K1366" s="905"/>
      <c r="L1366" s="905"/>
      <c r="M1366" s="905"/>
      <c r="N1366" s="905"/>
      <c r="O1366" s="905"/>
      <c r="P1366" s="905"/>
      <c r="Q1366" s="905"/>
      <c r="R1366" s="905"/>
      <c r="S1366" s="905"/>
      <c r="T1366" s="905"/>
      <c r="U1366" s="905"/>
      <c r="W1366" s="171"/>
      <c r="X1366" s="171"/>
      <c r="Y1366" s="171"/>
      <c r="Z1366" s="291"/>
      <c r="AA1366" s="291"/>
      <c r="AB1366" s="291"/>
      <c r="AC1366" s="291"/>
      <c r="AD1366" s="291"/>
      <c r="AE1366" s="171"/>
    </row>
    <row r="1367" spans="1:31" ht="21.75" thickBot="1" x14ac:dyDescent="0.2">
      <c r="D1367" s="265" t="s">
        <v>228</v>
      </c>
      <c r="E1367" s="906"/>
      <c r="F1367" s="906"/>
      <c r="G1367" s="266" t="s">
        <v>229</v>
      </c>
      <c r="H1367" s="267"/>
      <c r="L1367" s="268" t="s">
        <v>231</v>
      </c>
      <c r="M1367" s="483" t="str">
        <f>$M$4</f>
        <v/>
      </c>
      <c r="N1367" s="269" t="s">
        <v>220</v>
      </c>
      <c r="O1367" s="483" t="str">
        <f>$O$4</f>
        <v/>
      </c>
      <c r="P1367" s="269" t="s">
        <v>225</v>
      </c>
      <c r="Q1367" s="269" t="s">
        <v>205</v>
      </c>
      <c r="R1367" s="483" t="str">
        <f>$R$4</f>
        <v/>
      </c>
      <c r="S1367" s="269" t="s">
        <v>220</v>
      </c>
      <c r="T1367" s="483" t="str">
        <f>$T$4</f>
        <v/>
      </c>
      <c r="U1367" s="269" t="s">
        <v>230</v>
      </c>
    </row>
    <row r="1368" spans="1:31" ht="18" customHeight="1" x14ac:dyDescent="0.15">
      <c r="B1368" s="880" t="s">
        <v>227</v>
      </c>
      <c r="C1368" s="907" t="s">
        <v>224</v>
      </c>
      <c r="D1368" s="478" t="s">
        <v>237</v>
      </c>
      <c r="E1368" s="478" t="s">
        <v>222</v>
      </c>
      <c r="F1368" s="909" t="s">
        <v>106</v>
      </c>
      <c r="G1368" s="840" t="s">
        <v>107</v>
      </c>
      <c r="H1368" s="841"/>
      <c r="I1368" s="480" t="s">
        <v>108</v>
      </c>
      <c r="J1368" s="480" t="s">
        <v>235</v>
      </c>
      <c r="K1368" s="840" t="s">
        <v>109</v>
      </c>
      <c r="L1368" s="913"/>
      <c r="M1368" s="913"/>
      <c r="N1368" s="841"/>
      <c r="O1368" s="840" t="s">
        <v>226</v>
      </c>
      <c r="P1368" s="913"/>
      <c r="Q1368" s="913"/>
      <c r="R1368" s="841"/>
      <c r="S1368" s="840" t="s">
        <v>233</v>
      </c>
      <c r="T1368" s="913"/>
      <c r="U1368" s="914"/>
    </row>
    <row r="1369" spans="1:31" ht="18" customHeight="1" thickBot="1" x14ac:dyDescent="0.2">
      <c r="B1369" s="882"/>
      <c r="C1369" s="908"/>
      <c r="D1369" s="479" t="s">
        <v>221</v>
      </c>
      <c r="E1369" s="479" t="s">
        <v>223</v>
      </c>
      <c r="F1369" s="910"/>
      <c r="G1369" s="911"/>
      <c r="H1369" s="912"/>
      <c r="I1369" s="481" t="s">
        <v>110</v>
      </c>
      <c r="J1369" s="481" t="s">
        <v>236</v>
      </c>
      <c r="K1369" s="911"/>
      <c r="L1369" s="915"/>
      <c r="M1369" s="915"/>
      <c r="N1369" s="912"/>
      <c r="O1369" s="911"/>
      <c r="P1369" s="915"/>
      <c r="Q1369" s="915"/>
      <c r="R1369" s="912"/>
      <c r="S1369" s="911" t="s">
        <v>234</v>
      </c>
      <c r="T1369" s="915"/>
      <c r="U1369" s="916"/>
    </row>
    <row r="1370" spans="1:31" ht="24" customHeight="1" x14ac:dyDescent="0.15">
      <c r="B1370" s="880">
        <v>1</v>
      </c>
      <c r="C1370" s="883"/>
      <c r="D1370" s="883"/>
      <c r="E1370" s="883"/>
      <c r="F1370" s="294"/>
      <c r="G1370" s="886"/>
      <c r="H1370" s="887"/>
      <c r="I1370" s="294"/>
      <c r="J1370" s="295"/>
      <c r="K1370" s="298"/>
      <c r="L1370" s="279" t="s">
        <v>220</v>
      </c>
      <c r="M1370" s="301"/>
      <c r="N1370" s="280" t="s">
        <v>225</v>
      </c>
      <c r="O1370" s="298"/>
      <c r="P1370" s="279" t="s">
        <v>220</v>
      </c>
      <c r="Q1370" s="301"/>
      <c r="R1370" s="280" t="s">
        <v>225</v>
      </c>
      <c r="S1370" s="888" t="str">
        <f t="shared" ref="S1370" si="236">IF(COUNT(J1370:J1374)=0,"",SUM(J1370:J1374))</f>
        <v/>
      </c>
      <c r="T1370" s="889"/>
      <c r="U1370" s="890"/>
    </row>
    <row r="1371" spans="1:31" ht="24" customHeight="1" x14ac:dyDescent="0.15">
      <c r="B1371" s="881"/>
      <c r="C1371" s="884"/>
      <c r="D1371" s="884"/>
      <c r="E1371" s="884"/>
      <c r="F1371" s="296"/>
      <c r="G1371" s="897"/>
      <c r="H1371" s="898"/>
      <c r="I1371" s="296"/>
      <c r="J1371" s="297"/>
      <c r="K1371" s="299"/>
      <c r="L1371" s="284" t="s">
        <v>220</v>
      </c>
      <c r="M1371" s="302"/>
      <c r="N1371" s="285" t="s">
        <v>225</v>
      </c>
      <c r="O1371" s="299"/>
      <c r="P1371" s="284" t="s">
        <v>220</v>
      </c>
      <c r="Q1371" s="302"/>
      <c r="R1371" s="285" t="s">
        <v>225</v>
      </c>
      <c r="S1371" s="891"/>
      <c r="T1371" s="892"/>
      <c r="U1371" s="893"/>
    </row>
    <row r="1372" spans="1:31" ht="23.25" customHeight="1" x14ac:dyDescent="0.15">
      <c r="B1372" s="881"/>
      <c r="C1372" s="884"/>
      <c r="D1372" s="884"/>
      <c r="E1372" s="884"/>
      <c r="F1372" s="296"/>
      <c r="G1372" s="897"/>
      <c r="H1372" s="898"/>
      <c r="I1372" s="296"/>
      <c r="J1372" s="297"/>
      <c r="K1372" s="299"/>
      <c r="L1372" s="284" t="s">
        <v>220</v>
      </c>
      <c r="M1372" s="302"/>
      <c r="N1372" s="285" t="s">
        <v>225</v>
      </c>
      <c r="O1372" s="299"/>
      <c r="P1372" s="284" t="s">
        <v>220</v>
      </c>
      <c r="Q1372" s="302"/>
      <c r="R1372" s="285" t="s">
        <v>225</v>
      </c>
      <c r="S1372" s="891"/>
      <c r="T1372" s="892"/>
      <c r="U1372" s="893"/>
    </row>
    <row r="1373" spans="1:31" ht="24" customHeight="1" x14ac:dyDescent="0.15">
      <c r="B1373" s="881"/>
      <c r="C1373" s="884"/>
      <c r="D1373" s="884"/>
      <c r="E1373" s="884"/>
      <c r="F1373" s="296"/>
      <c r="G1373" s="897"/>
      <c r="H1373" s="898"/>
      <c r="I1373" s="296"/>
      <c r="J1373" s="297"/>
      <c r="K1373" s="299"/>
      <c r="L1373" s="284" t="s">
        <v>220</v>
      </c>
      <c r="M1373" s="302"/>
      <c r="N1373" s="285" t="s">
        <v>225</v>
      </c>
      <c r="O1373" s="299"/>
      <c r="P1373" s="284" t="s">
        <v>220</v>
      </c>
      <c r="Q1373" s="302"/>
      <c r="R1373" s="285" t="s">
        <v>225</v>
      </c>
      <c r="S1373" s="891"/>
      <c r="T1373" s="892"/>
      <c r="U1373" s="893"/>
    </row>
    <row r="1374" spans="1:31" ht="24" customHeight="1" thickBot="1" x14ac:dyDescent="0.2">
      <c r="B1374" s="882"/>
      <c r="C1374" s="885"/>
      <c r="D1374" s="885"/>
      <c r="E1374" s="885"/>
      <c r="F1374" s="286" t="s">
        <v>232</v>
      </c>
      <c r="G1374" s="5"/>
      <c r="H1374" s="899" t="s">
        <v>239</v>
      </c>
      <c r="I1374" s="900"/>
      <c r="J1374" s="300"/>
      <c r="K1374" s="901"/>
      <c r="L1374" s="902"/>
      <c r="M1374" s="902"/>
      <c r="N1374" s="902"/>
      <c r="O1374" s="902"/>
      <c r="P1374" s="902"/>
      <c r="Q1374" s="902"/>
      <c r="R1374" s="903"/>
      <c r="S1374" s="894"/>
      <c r="T1374" s="895"/>
      <c r="U1374" s="896"/>
    </row>
    <row r="1375" spans="1:31" ht="24" customHeight="1" x14ac:dyDescent="0.15">
      <c r="B1375" s="880">
        <v>2</v>
      </c>
      <c r="C1375" s="883"/>
      <c r="D1375" s="883"/>
      <c r="E1375" s="883"/>
      <c r="F1375" s="294"/>
      <c r="G1375" s="886"/>
      <c r="H1375" s="887"/>
      <c r="I1375" s="294"/>
      <c r="J1375" s="295"/>
      <c r="K1375" s="298"/>
      <c r="L1375" s="279" t="s">
        <v>220</v>
      </c>
      <c r="M1375" s="301"/>
      <c r="N1375" s="280" t="s">
        <v>225</v>
      </c>
      <c r="O1375" s="298"/>
      <c r="P1375" s="279" t="s">
        <v>220</v>
      </c>
      <c r="Q1375" s="301"/>
      <c r="R1375" s="280" t="s">
        <v>225</v>
      </c>
      <c r="S1375" s="888" t="str">
        <f t="shared" ref="S1375" si="237">IF(COUNT(J1375:J1379)=0,"",SUM(J1375:J1379))</f>
        <v/>
      </c>
      <c r="T1375" s="889"/>
      <c r="U1375" s="890"/>
    </row>
    <row r="1376" spans="1:31" ht="24" customHeight="1" x14ac:dyDescent="0.15">
      <c r="B1376" s="881"/>
      <c r="C1376" s="884"/>
      <c r="D1376" s="884"/>
      <c r="E1376" s="884"/>
      <c r="F1376" s="296"/>
      <c r="G1376" s="897"/>
      <c r="H1376" s="898"/>
      <c r="I1376" s="296"/>
      <c r="J1376" s="297"/>
      <c r="K1376" s="299"/>
      <c r="L1376" s="284" t="s">
        <v>220</v>
      </c>
      <c r="M1376" s="302"/>
      <c r="N1376" s="285" t="s">
        <v>225</v>
      </c>
      <c r="O1376" s="299"/>
      <c r="P1376" s="284" t="s">
        <v>220</v>
      </c>
      <c r="Q1376" s="302"/>
      <c r="R1376" s="285" t="s">
        <v>225</v>
      </c>
      <c r="S1376" s="891"/>
      <c r="T1376" s="892"/>
      <c r="U1376" s="893"/>
    </row>
    <row r="1377" spans="2:21" ht="24" customHeight="1" x14ac:dyDescent="0.15">
      <c r="B1377" s="881"/>
      <c r="C1377" s="884"/>
      <c r="D1377" s="884"/>
      <c r="E1377" s="884"/>
      <c r="F1377" s="296"/>
      <c r="G1377" s="897"/>
      <c r="H1377" s="898"/>
      <c r="I1377" s="296"/>
      <c r="J1377" s="297"/>
      <c r="K1377" s="299"/>
      <c r="L1377" s="284" t="s">
        <v>220</v>
      </c>
      <c r="M1377" s="302"/>
      <c r="N1377" s="285" t="s">
        <v>225</v>
      </c>
      <c r="O1377" s="299"/>
      <c r="P1377" s="284" t="s">
        <v>220</v>
      </c>
      <c r="Q1377" s="302"/>
      <c r="R1377" s="285" t="s">
        <v>225</v>
      </c>
      <c r="S1377" s="891"/>
      <c r="T1377" s="892"/>
      <c r="U1377" s="893"/>
    </row>
    <row r="1378" spans="2:21" ht="24" customHeight="1" x14ac:dyDescent="0.15">
      <c r="B1378" s="881"/>
      <c r="C1378" s="884"/>
      <c r="D1378" s="884"/>
      <c r="E1378" s="884"/>
      <c r="F1378" s="296"/>
      <c r="G1378" s="897"/>
      <c r="H1378" s="898"/>
      <c r="I1378" s="296"/>
      <c r="J1378" s="297"/>
      <c r="K1378" s="299"/>
      <c r="L1378" s="284" t="s">
        <v>220</v>
      </c>
      <c r="M1378" s="302"/>
      <c r="N1378" s="285" t="s">
        <v>225</v>
      </c>
      <c r="O1378" s="299"/>
      <c r="P1378" s="284" t="s">
        <v>220</v>
      </c>
      <c r="Q1378" s="302"/>
      <c r="R1378" s="285" t="s">
        <v>225</v>
      </c>
      <c r="S1378" s="891"/>
      <c r="T1378" s="892"/>
      <c r="U1378" s="893"/>
    </row>
    <row r="1379" spans="2:21" ht="24" customHeight="1" thickBot="1" x14ac:dyDescent="0.2">
      <c r="B1379" s="882"/>
      <c r="C1379" s="885"/>
      <c r="D1379" s="885"/>
      <c r="E1379" s="885"/>
      <c r="F1379" s="286" t="s">
        <v>232</v>
      </c>
      <c r="G1379" s="5"/>
      <c r="H1379" s="899" t="s">
        <v>239</v>
      </c>
      <c r="I1379" s="900"/>
      <c r="J1379" s="300"/>
      <c r="K1379" s="901"/>
      <c r="L1379" s="902"/>
      <c r="M1379" s="902"/>
      <c r="N1379" s="902"/>
      <c r="O1379" s="902"/>
      <c r="P1379" s="902"/>
      <c r="Q1379" s="902"/>
      <c r="R1379" s="903"/>
      <c r="S1379" s="894"/>
      <c r="T1379" s="895"/>
      <c r="U1379" s="896"/>
    </row>
    <row r="1380" spans="2:21" ht="24" customHeight="1" x14ac:dyDescent="0.15">
      <c r="B1380" s="880">
        <v>3</v>
      </c>
      <c r="C1380" s="883"/>
      <c r="D1380" s="883"/>
      <c r="E1380" s="883"/>
      <c r="F1380" s="294"/>
      <c r="G1380" s="886"/>
      <c r="H1380" s="887"/>
      <c r="I1380" s="294"/>
      <c r="J1380" s="295"/>
      <c r="K1380" s="298"/>
      <c r="L1380" s="279" t="s">
        <v>220</v>
      </c>
      <c r="M1380" s="301"/>
      <c r="N1380" s="280" t="s">
        <v>225</v>
      </c>
      <c r="O1380" s="298"/>
      <c r="P1380" s="279" t="s">
        <v>220</v>
      </c>
      <c r="Q1380" s="301"/>
      <c r="R1380" s="280" t="s">
        <v>225</v>
      </c>
      <c r="S1380" s="888" t="str">
        <f t="shared" ref="S1380" si="238">IF(COUNT(J1380:J1384)=0,"",SUM(J1380:J1384))</f>
        <v/>
      </c>
      <c r="T1380" s="889"/>
      <c r="U1380" s="890"/>
    </row>
    <row r="1381" spans="2:21" ht="24" customHeight="1" x14ac:dyDescent="0.15">
      <c r="B1381" s="881"/>
      <c r="C1381" s="884"/>
      <c r="D1381" s="884"/>
      <c r="E1381" s="884"/>
      <c r="F1381" s="296"/>
      <c r="G1381" s="897"/>
      <c r="H1381" s="898"/>
      <c r="I1381" s="296"/>
      <c r="J1381" s="297"/>
      <c r="K1381" s="299"/>
      <c r="L1381" s="284" t="s">
        <v>220</v>
      </c>
      <c r="M1381" s="302"/>
      <c r="N1381" s="285" t="s">
        <v>225</v>
      </c>
      <c r="O1381" s="299"/>
      <c r="P1381" s="284" t="s">
        <v>220</v>
      </c>
      <c r="Q1381" s="302"/>
      <c r="R1381" s="285" t="s">
        <v>225</v>
      </c>
      <c r="S1381" s="891"/>
      <c r="T1381" s="892"/>
      <c r="U1381" s="893"/>
    </row>
    <row r="1382" spans="2:21" ht="24" customHeight="1" x14ac:dyDescent="0.15">
      <c r="B1382" s="881"/>
      <c r="C1382" s="884"/>
      <c r="D1382" s="884"/>
      <c r="E1382" s="884"/>
      <c r="F1382" s="296"/>
      <c r="G1382" s="897"/>
      <c r="H1382" s="898"/>
      <c r="I1382" s="296"/>
      <c r="J1382" s="297"/>
      <c r="K1382" s="299"/>
      <c r="L1382" s="284" t="s">
        <v>220</v>
      </c>
      <c r="M1382" s="302"/>
      <c r="N1382" s="285" t="s">
        <v>225</v>
      </c>
      <c r="O1382" s="299"/>
      <c r="P1382" s="284" t="s">
        <v>220</v>
      </c>
      <c r="Q1382" s="302"/>
      <c r="R1382" s="285" t="s">
        <v>225</v>
      </c>
      <c r="S1382" s="891"/>
      <c r="T1382" s="892"/>
      <c r="U1382" s="893"/>
    </row>
    <row r="1383" spans="2:21" ht="24" customHeight="1" x14ac:dyDescent="0.15">
      <c r="B1383" s="881"/>
      <c r="C1383" s="884"/>
      <c r="D1383" s="884"/>
      <c r="E1383" s="884"/>
      <c r="F1383" s="296"/>
      <c r="G1383" s="897"/>
      <c r="H1383" s="898"/>
      <c r="I1383" s="296"/>
      <c r="J1383" s="297"/>
      <c r="K1383" s="299"/>
      <c r="L1383" s="284" t="s">
        <v>220</v>
      </c>
      <c r="M1383" s="302"/>
      <c r="N1383" s="285" t="s">
        <v>225</v>
      </c>
      <c r="O1383" s="299"/>
      <c r="P1383" s="284" t="s">
        <v>220</v>
      </c>
      <c r="Q1383" s="302"/>
      <c r="R1383" s="285" t="s">
        <v>225</v>
      </c>
      <c r="S1383" s="891"/>
      <c r="T1383" s="892"/>
      <c r="U1383" s="893"/>
    </row>
    <row r="1384" spans="2:21" ht="24" customHeight="1" thickBot="1" x14ac:dyDescent="0.2">
      <c r="B1384" s="882"/>
      <c r="C1384" s="885"/>
      <c r="D1384" s="885"/>
      <c r="E1384" s="885"/>
      <c r="F1384" s="286" t="s">
        <v>232</v>
      </c>
      <c r="G1384" s="5"/>
      <c r="H1384" s="899" t="s">
        <v>239</v>
      </c>
      <c r="I1384" s="900"/>
      <c r="J1384" s="300"/>
      <c r="K1384" s="901"/>
      <c r="L1384" s="902"/>
      <c r="M1384" s="902"/>
      <c r="N1384" s="902"/>
      <c r="O1384" s="902"/>
      <c r="P1384" s="902"/>
      <c r="Q1384" s="902"/>
      <c r="R1384" s="903"/>
      <c r="S1384" s="894"/>
      <c r="T1384" s="895"/>
      <c r="U1384" s="896"/>
    </row>
    <row r="1385" spans="2:21" ht="24" customHeight="1" x14ac:dyDescent="0.15">
      <c r="B1385" s="880">
        <v>4</v>
      </c>
      <c r="C1385" s="883"/>
      <c r="D1385" s="883"/>
      <c r="E1385" s="883"/>
      <c r="F1385" s="294"/>
      <c r="G1385" s="886"/>
      <c r="H1385" s="887"/>
      <c r="I1385" s="294"/>
      <c r="J1385" s="295"/>
      <c r="K1385" s="298"/>
      <c r="L1385" s="279" t="s">
        <v>220</v>
      </c>
      <c r="M1385" s="301"/>
      <c r="N1385" s="280" t="s">
        <v>225</v>
      </c>
      <c r="O1385" s="298"/>
      <c r="P1385" s="279" t="s">
        <v>220</v>
      </c>
      <c r="Q1385" s="301"/>
      <c r="R1385" s="280" t="s">
        <v>225</v>
      </c>
      <c r="S1385" s="888" t="str">
        <f t="shared" ref="S1385" si="239">IF(COUNT(J1385:J1389)=0,"",SUM(J1385:J1389))</f>
        <v/>
      </c>
      <c r="T1385" s="889"/>
      <c r="U1385" s="890"/>
    </row>
    <row r="1386" spans="2:21" ht="24" customHeight="1" x14ac:dyDescent="0.15">
      <c r="B1386" s="881"/>
      <c r="C1386" s="884"/>
      <c r="D1386" s="884"/>
      <c r="E1386" s="884"/>
      <c r="F1386" s="296"/>
      <c r="G1386" s="897"/>
      <c r="H1386" s="898"/>
      <c r="I1386" s="296"/>
      <c r="J1386" s="297"/>
      <c r="K1386" s="299"/>
      <c r="L1386" s="284" t="s">
        <v>220</v>
      </c>
      <c r="M1386" s="302"/>
      <c r="N1386" s="285" t="s">
        <v>225</v>
      </c>
      <c r="O1386" s="299"/>
      <c r="P1386" s="284" t="s">
        <v>220</v>
      </c>
      <c r="Q1386" s="302"/>
      <c r="R1386" s="285" t="s">
        <v>225</v>
      </c>
      <c r="S1386" s="891"/>
      <c r="T1386" s="892"/>
      <c r="U1386" s="893"/>
    </row>
    <row r="1387" spans="2:21" ht="24" customHeight="1" x14ac:dyDescent="0.15">
      <c r="B1387" s="881"/>
      <c r="C1387" s="884"/>
      <c r="D1387" s="884"/>
      <c r="E1387" s="884"/>
      <c r="F1387" s="296"/>
      <c r="G1387" s="897"/>
      <c r="H1387" s="898"/>
      <c r="I1387" s="296"/>
      <c r="J1387" s="297"/>
      <c r="K1387" s="299"/>
      <c r="L1387" s="284" t="s">
        <v>220</v>
      </c>
      <c r="M1387" s="302"/>
      <c r="N1387" s="285" t="s">
        <v>225</v>
      </c>
      <c r="O1387" s="299"/>
      <c r="P1387" s="284" t="s">
        <v>220</v>
      </c>
      <c r="Q1387" s="302"/>
      <c r="R1387" s="285" t="s">
        <v>225</v>
      </c>
      <c r="S1387" s="891"/>
      <c r="T1387" s="892"/>
      <c r="U1387" s="893"/>
    </row>
    <row r="1388" spans="2:21" ht="24" customHeight="1" x14ac:dyDescent="0.15">
      <c r="B1388" s="881"/>
      <c r="C1388" s="884"/>
      <c r="D1388" s="884"/>
      <c r="E1388" s="884"/>
      <c r="F1388" s="296"/>
      <c r="G1388" s="897"/>
      <c r="H1388" s="898"/>
      <c r="I1388" s="296"/>
      <c r="J1388" s="297"/>
      <c r="K1388" s="299"/>
      <c r="L1388" s="284" t="s">
        <v>220</v>
      </c>
      <c r="M1388" s="302"/>
      <c r="N1388" s="285" t="s">
        <v>225</v>
      </c>
      <c r="O1388" s="299"/>
      <c r="P1388" s="284" t="s">
        <v>220</v>
      </c>
      <c r="Q1388" s="302"/>
      <c r="R1388" s="285" t="s">
        <v>225</v>
      </c>
      <c r="S1388" s="891"/>
      <c r="T1388" s="892"/>
      <c r="U1388" s="893"/>
    </row>
    <row r="1389" spans="2:21" ht="24" customHeight="1" thickBot="1" x14ac:dyDescent="0.2">
      <c r="B1389" s="882"/>
      <c r="C1389" s="885"/>
      <c r="D1389" s="885"/>
      <c r="E1389" s="885"/>
      <c r="F1389" s="286" t="s">
        <v>232</v>
      </c>
      <c r="G1389" s="5"/>
      <c r="H1389" s="899" t="s">
        <v>239</v>
      </c>
      <c r="I1389" s="900"/>
      <c r="J1389" s="300"/>
      <c r="K1389" s="901"/>
      <c r="L1389" s="902"/>
      <c r="M1389" s="902"/>
      <c r="N1389" s="902"/>
      <c r="O1389" s="902"/>
      <c r="P1389" s="902"/>
      <c r="Q1389" s="902"/>
      <c r="R1389" s="903"/>
      <c r="S1389" s="894"/>
      <c r="T1389" s="895"/>
      <c r="U1389" s="896"/>
    </row>
    <row r="1390" spans="2:21" ht="19.5" customHeight="1" thickBot="1" x14ac:dyDescent="0.2">
      <c r="B1390" s="287" t="s">
        <v>112</v>
      </c>
      <c r="C1390" s="172"/>
      <c r="D1390" s="288"/>
      <c r="E1390" s="288"/>
      <c r="F1390" s="289"/>
      <c r="G1390" s="288"/>
      <c r="H1390" s="288"/>
      <c r="O1390" s="917" t="s">
        <v>496</v>
      </c>
      <c r="P1390" s="918"/>
      <c r="Q1390" s="918"/>
      <c r="R1390" s="918"/>
      <c r="S1390" s="919" t="str">
        <f>IF(COUNT(S1370:U1389)=0,"",SUMIFS(S1370:S1389,E1370:E1389,"&lt;&gt;"&amp;""))</f>
        <v/>
      </c>
      <c r="T1390" s="920"/>
      <c r="U1390" s="921"/>
    </row>
    <row r="1391" spans="2:21" ht="19.5" customHeight="1" thickBot="1" x14ac:dyDescent="0.2">
      <c r="B1391" s="486" t="s">
        <v>242</v>
      </c>
      <c r="C1391" s="172"/>
      <c r="D1391" s="171"/>
      <c r="E1391" s="290"/>
      <c r="F1391" s="485"/>
      <c r="G1391" s="485"/>
      <c r="H1391" s="485"/>
      <c r="O1391" s="922" t="s">
        <v>497</v>
      </c>
      <c r="P1391" s="923"/>
      <c r="Q1391" s="923"/>
      <c r="R1391" s="924"/>
      <c r="S1391" s="919" t="str">
        <f>IF(COUNT(S1370:U1389)=0,"",SUMIF(E1370:E1389,"元請",S1370:U1389))</f>
        <v/>
      </c>
      <c r="T1391" s="920"/>
      <c r="U1391" s="921"/>
    </row>
    <row r="1392" spans="2:21" ht="19.5" customHeight="1" x14ac:dyDescent="0.15">
      <c r="B1392" s="287" t="s">
        <v>240</v>
      </c>
      <c r="C1392" s="172"/>
      <c r="D1392" s="171"/>
      <c r="E1392" s="172"/>
      <c r="F1392" s="172"/>
      <c r="G1392" s="485"/>
      <c r="H1392" s="485"/>
    </row>
    <row r="1393" spans="1:31" ht="19.5" customHeight="1" x14ac:dyDescent="0.15">
      <c r="B1393" s="485"/>
      <c r="C1393" s="172"/>
      <c r="D1393" s="171"/>
      <c r="E1393" s="290"/>
      <c r="F1393" s="485"/>
      <c r="G1393" s="485"/>
      <c r="H1393" s="485"/>
    </row>
    <row r="1394" spans="1:31" s="172" customFormat="1" ht="20.25" customHeight="1" x14ac:dyDescent="0.15">
      <c r="A1394" s="171"/>
      <c r="B1394" s="171"/>
      <c r="C1394" s="172" t="s">
        <v>104</v>
      </c>
      <c r="G1394" s="262"/>
      <c r="H1394" s="262"/>
      <c r="I1394" s="171"/>
      <c r="J1394" s="171"/>
      <c r="K1394" s="171"/>
      <c r="L1394" s="171"/>
      <c r="M1394" s="171"/>
      <c r="N1394" s="171"/>
      <c r="O1394" s="171"/>
      <c r="P1394" s="171"/>
      <c r="Q1394" s="171"/>
      <c r="R1394" s="171"/>
      <c r="S1394" s="171"/>
      <c r="T1394" s="196" t="s">
        <v>241</v>
      </c>
      <c r="U1394" s="263" t="str">
        <f t="shared" ref="U1394" si="240">IF(COUNT(S1370:U1389)=0,"",U1365+1)</f>
        <v/>
      </c>
      <c r="W1394" s="171"/>
      <c r="X1394" s="171"/>
      <c r="Y1394" s="171"/>
      <c r="Z1394" s="291"/>
      <c r="AA1394" s="291"/>
      <c r="AB1394" s="291"/>
      <c r="AC1394" s="291"/>
      <c r="AD1394" s="291"/>
      <c r="AE1394" s="171"/>
    </row>
    <row r="1395" spans="1:31" s="172" customFormat="1" ht="27.75" x14ac:dyDescent="0.15">
      <c r="A1395" s="171"/>
      <c r="B1395" s="904" t="s">
        <v>105</v>
      </c>
      <c r="C1395" s="904"/>
      <c r="D1395" s="904"/>
      <c r="E1395" s="904"/>
      <c r="F1395" s="904"/>
      <c r="G1395" s="904"/>
      <c r="H1395" s="904"/>
      <c r="I1395" s="904"/>
      <c r="J1395" s="905" t="s">
        <v>243</v>
      </c>
      <c r="K1395" s="905"/>
      <c r="L1395" s="905"/>
      <c r="M1395" s="905"/>
      <c r="N1395" s="905"/>
      <c r="O1395" s="905"/>
      <c r="P1395" s="905"/>
      <c r="Q1395" s="905"/>
      <c r="R1395" s="905"/>
      <c r="S1395" s="905"/>
      <c r="T1395" s="905"/>
      <c r="U1395" s="905"/>
      <c r="W1395" s="171"/>
      <c r="X1395" s="171"/>
      <c r="Y1395" s="171"/>
      <c r="Z1395" s="291"/>
      <c r="AA1395" s="291"/>
      <c r="AB1395" s="291"/>
      <c r="AC1395" s="291"/>
      <c r="AD1395" s="291"/>
      <c r="AE1395" s="171"/>
    </row>
    <row r="1396" spans="1:31" ht="21.75" thickBot="1" x14ac:dyDescent="0.2">
      <c r="D1396" s="265" t="s">
        <v>228</v>
      </c>
      <c r="E1396" s="906"/>
      <c r="F1396" s="906"/>
      <c r="G1396" s="266" t="s">
        <v>229</v>
      </c>
      <c r="H1396" s="267"/>
      <c r="L1396" s="268" t="s">
        <v>231</v>
      </c>
      <c r="M1396" s="483" t="str">
        <f>$M$4</f>
        <v/>
      </c>
      <c r="N1396" s="269" t="s">
        <v>220</v>
      </c>
      <c r="O1396" s="483" t="str">
        <f>$O$4</f>
        <v/>
      </c>
      <c r="P1396" s="269" t="s">
        <v>225</v>
      </c>
      <c r="Q1396" s="269" t="s">
        <v>205</v>
      </c>
      <c r="R1396" s="483" t="str">
        <f>$R$4</f>
        <v/>
      </c>
      <c r="S1396" s="269" t="s">
        <v>220</v>
      </c>
      <c r="T1396" s="483" t="str">
        <f>$T$4</f>
        <v/>
      </c>
      <c r="U1396" s="269" t="s">
        <v>230</v>
      </c>
    </row>
    <row r="1397" spans="1:31" ht="18" customHeight="1" x14ac:dyDescent="0.15">
      <c r="B1397" s="880" t="s">
        <v>227</v>
      </c>
      <c r="C1397" s="907" t="s">
        <v>224</v>
      </c>
      <c r="D1397" s="478" t="s">
        <v>237</v>
      </c>
      <c r="E1397" s="478" t="s">
        <v>222</v>
      </c>
      <c r="F1397" s="909" t="s">
        <v>106</v>
      </c>
      <c r="G1397" s="840" t="s">
        <v>107</v>
      </c>
      <c r="H1397" s="841"/>
      <c r="I1397" s="480" t="s">
        <v>108</v>
      </c>
      <c r="J1397" s="480" t="s">
        <v>235</v>
      </c>
      <c r="K1397" s="840" t="s">
        <v>109</v>
      </c>
      <c r="L1397" s="913"/>
      <c r="M1397" s="913"/>
      <c r="N1397" s="841"/>
      <c r="O1397" s="840" t="s">
        <v>226</v>
      </c>
      <c r="P1397" s="913"/>
      <c r="Q1397" s="913"/>
      <c r="R1397" s="841"/>
      <c r="S1397" s="840" t="s">
        <v>233</v>
      </c>
      <c r="T1397" s="913"/>
      <c r="U1397" s="914"/>
    </row>
    <row r="1398" spans="1:31" ht="18" customHeight="1" thickBot="1" x14ac:dyDescent="0.2">
      <c r="B1398" s="882"/>
      <c r="C1398" s="908"/>
      <c r="D1398" s="479" t="s">
        <v>221</v>
      </c>
      <c r="E1398" s="479" t="s">
        <v>223</v>
      </c>
      <c r="F1398" s="910"/>
      <c r="G1398" s="911"/>
      <c r="H1398" s="912"/>
      <c r="I1398" s="481" t="s">
        <v>110</v>
      </c>
      <c r="J1398" s="481" t="s">
        <v>236</v>
      </c>
      <c r="K1398" s="911"/>
      <c r="L1398" s="915"/>
      <c r="M1398" s="915"/>
      <c r="N1398" s="912"/>
      <c r="O1398" s="911"/>
      <c r="P1398" s="915"/>
      <c r="Q1398" s="915"/>
      <c r="R1398" s="912"/>
      <c r="S1398" s="911" t="s">
        <v>234</v>
      </c>
      <c r="T1398" s="915"/>
      <c r="U1398" s="916"/>
    </row>
    <row r="1399" spans="1:31" ht="24" customHeight="1" x14ac:dyDescent="0.15">
      <c r="B1399" s="880">
        <v>1</v>
      </c>
      <c r="C1399" s="883"/>
      <c r="D1399" s="883"/>
      <c r="E1399" s="883"/>
      <c r="F1399" s="294"/>
      <c r="G1399" s="886"/>
      <c r="H1399" s="887"/>
      <c r="I1399" s="294"/>
      <c r="J1399" s="295"/>
      <c r="K1399" s="298"/>
      <c r="L1399" s="279" t="s">
        <v>220</v>
      </c>
      <c r="M1399" s="301"/>
      <c r="N1399" s="280" t="s">
        <v>225</v>
      </c>
      <c r="O1399" s="298"/>
      <c r="P1399" s="279" t="s">
        <v>220</v>
      </c>
      <c r="Q1399" s="301"/>
      <c r="R1399" s="280" t="s">
        <v>225</v>
      </c>
      <c r="S1399" s="888" t="str">
        <f t="shared" ref="S1399" si="241">IF(COUNT(J1399:J1403)=0,"",SUM(J1399:J1403))</f>
        <v/>
      </c>
      <c r="T1399" s="889"/>
      <c r="U1399" s="890"/>
    </row>
    <row r="1400" spans="1:31" ht="24" customHeight="1" x14ac:dyDescent="0.15">
      <c r="B1400" s="881"/>
      <c r="C1400" s="884"/>
      <c r="D1400" s="884"/>
      <c r="E1400" s="884"/>
      <c r="F1400" s="296"/>
      <c r="G1400" s="897"/>
      <c r="H1400" s="898"/>
      <c r="I1400" s="296"/>
      <c r="J1400" s="297"/>
      <c r="K1400" s="299"/>
      <c r="L1400" s="284" t="s">
        <v>220</v>
      </c>
      <c r="M1400" s="302"/>
      <c r="N1400" s="285" t="s">
        <v>225</v>
      </c>
      <c r="O1400" s="299"/>
      <c r="P1400" s="284" t="s">
        <v>220</v>
      </c>
      <c r="Q1400" s="302"/>
      <c r="R1400" s="285" t="s">
        <v>225</v>
      </c>
      <c r="S1400" s="891"/>
      <c r="T1400" s="892"/>
      <c r="U1400" s="893"/>
    </row>
    <row r="1401" spans="1:31" ht="23.25" customHeight="1" x14ac:dyDescent="0.15">
      <c r="B1401" s="881"/>
      <c r="C1401" s="884"/>
      <c r="D1401" s="884"/>
      <c r="E1401" s="884"/>
      <c r="F1401" s="296"/>
      <c r="G1401" s="897"/>
      <c r="H1401" s="898"/>
      <c r="I1401" s="296"/>
      <c r="J1401" s="297"/>
      <c r="K1401" s="299"/>
      <c r="L1401" s="284" t="s">
        <v>220</v>
      </c>
      <c r="M1401" s="302"/>
      <c r="N1401" s="285" t="s">
        <v>225</v>
      </c>
      <c r="O1401" s="299"/>
      <c r="P1401" s="284" t="s">
        <v>220</v>
      </c>
      <c r="Q1401" s="302"/>
      <c r="R1401" s="285" t="s">
        <v>225</v>
      </c>
      <c r="S1401" s="891"/>
      <c r="T1401" s="892"/>
      <c r="U1401" s="893"/>
    </row>
    <row r="1402" spans="1:31" ht="24" customHeight="1" x14ac:dyDescent="0.15">
      <c r="B1402" s="881"/>
      <c r="C1402" s="884"/>
      <c r="D1402" s="884"/>
      <c r="E1402" s="884"/>
      <c r="F1402" s="296"/>
      <c r="G1402" s="897"/>
      <c r="H1402" s="898"/>
      <c r="I1402" s="296"/>
      <c r="J1402" s="297"/>
      <c r="K1402" s="299"/>
      <c r="L1402" s="284" t="s">
        <v>220</v>
      </c>
      <c r="M1402" s="302"/>
      <c r="N1402" s="285" t="s">
        <v>225</v>
      </c>
      <c r="O1402" s="299"/>
      <c r="P1402" s="284" t="s">
        <v>220</v>
      </c>
      <c r="Q1402" s="302"/>
      <c r="R1402" s="285" t="s">
        <v>225</v>
      </c>
      <c r="S1402" s="891"/>
      <c r="T1402" s="892"/>
      <c r="U1402" s="893"/>
    </row>
    <row r="1403" spans="1:31" ht="24" customHeight="1" thickBot="1" x14ac:dyDescent="0.2">
      <c r="B1403" s="882"/>
      <c r="C1403" s="885"/>
      <c r="D1403" s="885"/>
      <c r="E1403" s="885"/>
      <c r="F1403" s="286" t="s">
        <v>232</v>
      </c>
      <c r="G1403" s="5"/>
      <c r="H1403" s="899" t="s">
        <v>239</v>
      </c>
      <c r="I1403" s="900"/>
      <c r="J1403" s="300"/>
      <c r="K1403" s="901"/>
      <c r="L1403" s="902"/>
      <c r="M1403" s="902"/>
      <c r="N1403" s="902"/>
      <c r="O1403" s="902"/>
      <c r="P1403" s="902"/>
      <c r="Q1403" s="902"/>
      <c r="R1403" s="903"/>
      <c r="S1403" s="894"/>
      <c r="T1403" s="895"/>
      <c r="U1403" s="896"/>
    </row>
    <row r="1404" spans="1:31" ht="24" customHeight="1" x14ac:dyDescent="0.15">
      <c r="B1404" s="880">
        <v>2</v>
      </c>
      <c r="C1404" s="883"/>
      <c r="D1404" s="883"/>
      <c r="E1404" s="883"/>
      <c r="F1404" s="294"/>
      <c r="G1404" s="886"/>
      <c r="H1404" s="887"/>
      <c r="I1404" s="294"/>
      <c r="J1404" s="295"/>
      <c r="K1404" s="298"/>
      <c r="L1404" s="279" t="s">
        <v>220</v>
      </c>
      <c r="M1404" s="301"/>
      <c r="N1404" s="280" t="s">
        <v>225</v>
      </c>
      <c r="O1404" s="298"/>
      <c r="P1404" s="279" t="s">
        <v>220</v>
      </c>
      <c r="Q1404" s="301"/>
      <c r="R1404" s="280" t="s">
        <v>225</v>
      </c>
      <c r="S1404" s="888" t="str">
        <f t="shared" ref="S1404" si="242">IF(COUNT(J1404:J1408)=0,"",SUM(J1404:J1408))</f>
        <v/>
      </c>
      <c r="T1404" s="889"/>
      <c r="U1404" s="890"/>
    </row>
    <row r="1405" spans="1:31" ht="24" customHeight="1" x14ac:dyDescent="0.15">
      <c r="B1405" s="881"/>
      <c r="C1405" s="884"/>
      <c r="D1405" s="884"/>
      <c r="E1405" s="884"/>
      <c r="F1405" s="296"/>
      <c r="G1405" s="897"/>
      <c r="H1405" s="898"/>
      <c r="I1405" s="296"/>
      <c r="J1405" s="297"/>
      <c r="K1405" s="299"/>
      <c r="L1405" s="284" t="s">
        <v>220</v>
      </c>
      <c r="M1405" s="302"/>
      <c r="N1405" s="285" t="s">
        <v>225</v>
      </c>
      <c r="O1405" s="299"/>
      <c r="P1405" s="284" t="s">
        <v>220</v>
      </c>
      <c r="Q1405" s="302"/>
      <c r="R1405" s="285" t="s">
        <v>225</v>
      </c>
      <c r="S1405" s="891"/>
      <c r="T1405" s="892"/>
      <c r="U1405" s="893"/>
    </row>
    <row r="1406" spans="1:31" ht="24" customHeight="1" x14ac:dyDescent="0.15">
      <c r="B1406" s="881"/>
      <c r="C1406" s="884"/>
      <c r="D1406" s="884"/>
      <c r="E1406" s="884"/>
      <c r="F1406" s="296"/>
      <c r="G1406" s="897"/>
      <c r="H1406" s="898"/>
      <c r="I1406" s="296"/>
      <c r="J1406" s="297"/>
      <c r="K1406" s="299"/>
      <c r="L1406" s="284" t="s">
        <v>220</v>
      </c>
      <c r="M1406" s="302"/>
      <c r="N1406" s="285" t="s">
        <v>225</v>
      </c>
      <c r="O1406" s="299"/>
      <c r="P1406" s="284" t="s">
        <v>220</v>
      </c>
      <c r="Q1406" s="302"/>
      <c r="R1406" s="285" t="s">
        <v>225</v>
      </c>
      <c r="S1406" s="891"/>
      <c r="T1406" s="892"/>
      <c r="U1406" s="893"/>
    </row>
    <row r="1407" spans="1:31" ht="24" customHeight="1" x14ac:dyDescent="0.15">
      <c r="B1407" s="881"/>
      <c r="C1407" s="884"/>
      <c r="D1407" s="884"/>
      <c r="E1407" s="884"/>
      <c r="F1407" s="296"/>
      <c r="G1407" s="897"/>
      <c r="H1407" s="898"/>
      <c r="I1407" s="296"/>
      <c r="J1407" s="297"/>
      <c r="K1407" s="299"/>
      <c r="L1407" s="284" t="s">
        <v>220</v>
      </c>
      <c r="M1407" s="302"/>
      <c r="N1407" s="285" t="s">
        <v>225</v>
      </c>
      <c r="O1407" s="299"/>
      <c r="P1407" s="284" t="s">
        <v>220</v>
      </c>
      <c r="Q1407" s="302"/>
      <c r="R1407" s="285" t="s">
        <v>225</v>
      </c>
      <c r="S1407" s="891"/>
      <c r="T1407" s="892"/>
      <c r="U1407" s="893"/>
    </row>
    <row r="1408" spans="1:31" ht="24" customHeight="1" thickBot="1" x14ac:dyDescent="0.2">
      <c r="B1408" s="882"/>
      <c r="C1408" s="885"/>
      <c r="D1408" s="885"/>
      <c r="E1408" s="885"/>
      <c r="F1408" s="286" t="s">
        <v>232</v>
      </c>
      <c r="G1408" s="5"/>
      <c r="H1408" s="899" t="s">
        <v>239</v>
      </c>
      <c r="I1408" s="900"/>
      <c r="J1408" s="300"/>
      <c r="K1408" s="901"/>
      <c r="L1408" s="902"/>
      <c r="M1408" s="902"/>
      <c r="N1408" s="902"/>
      <c r="O1408" s="902"/>
      <c r="P1408" s="902"/>
      <c r="Q1408" s="902"/>
      <c r="R1408" s="903"/>
      <c r="S1408" s="894"/>
      <c r="T1408" s="895"/>
      <c r="U1408" s="896"/>
    </row>
    <row r="1409" spans="1:31" ht="24" customHeight="1" x14ac:dyDescent="0.15">
      <c r="B1409" s="880">
        <v>3</v>
      </c>
      <c r="C1409" s="883"/>
      <c r="D1409" s="883"/>
      <c r="E1409" s="883"/>
      <c r="F1409" s="294"/>
      <c r="G1409" s="886"/>
      <c r="H1409" s="887"/>
      <c r="I1409" s="294"/>
      <c r="J1409" s="295"/>
      <c r="K1409" s="298"/>
      <c r="L1409" s="279" t="s">
        <v>220</v>
      </c>
      <c r="M1409" s="301"/>
      <c r="N1409" s="280" t="s">
        <v>225</v>
      </c>
      <c r="O1409" s="298"/>
      <c r="P1409" s="279" t="s">
        <v>220</v>
      </c>
      <c r="Q1409" s="301"/>
      <c r="R1409" s="280" t="s">
        <v>225</v>
      </c>
      <c r="S1409" s="888" t="str">
        <f t="shared" ref="S1409" si="243">IF(COUNT(J1409:J1413)=0,"",SUM(J1409:J1413))</f>
        <v/>
      </c>
      <c r="T1409" s="889"/>
      <c r="U1409" s="890"/>
    </row>
    <row r="1410" spans="1:31" ht="24" customHeight="1" x14ac:dyDescent="0.15">
      <c r="B1410" s="881"/>
      <c r="C1410" s="884"/>
      <c r="D1410" s="884"/>
      <c r="E1410" s="884"/>
      <c r="F1410" s="296"/>
      <c r="G1410" s="897"/>
      <c r="H1410" s="898"/>
      <c r="I1410" s="296"/>
      <c r="J1410" s="297"/>
      <c r="K1410" s="299"/>
      <c r="L1410" s="284" t="s">
        <v>220</v>
      </c>
      <c r="M1410" s="302"/>
      <c r="N1410" s="285" t="s">
        <v>225</v>
      </c>
      <c r="O1410" s="299"/>
      <c r="P1410" s="284" t="s">
        <v>220</v>
      </c>
      <c r="Q1410" s="302"/>
      <c r="R1410" s="285" t="s">
        <v>225</v>
      </c>
      <c r="S1410" s="891"/>
      <c r="T1410" s="892"/>
      <c r="U1410" s="893"/>
    </row>
    <row r="1411" spans="1:31" ht="24" customHeight="1" x14ac:dyDescent="0.15">
      <c r="B1411" s="881"/>
      <c r="C1411" s="884"/>
      <c r="D1411" s="884"/>
      <c r="E1411" s="884"/>
      <c r="F1411" s="296"/>
      <c r="G1411" s="897"/>
      <c r="H1411" s="898"/>
      <c r="I1411" s="296"/>
      <c r="J1411" s="297"/>
      <c r="K1411" s="299"/>
      <c r="L1411" s="284" t="s">
        <v>220</v>
      </c>
      <c r="M1411" s="302"/>
      <c r="N1411" s="285" t="s">
        <v>225</v>
      </c>
      <c r="O1411" s="299"/>
      <c r="P1411" s="284" t="s">
        <v>220</v>
      </c>
      <c r="Q1411" s="302"/>
      <c r="R1411" s="285" t="s">
        <v>225</v>
      </c>
      <c r="S1411" s="891"/>
      <c r="T1411" s="892"/>
      <c r="U1411" s="893"/>
    </row>
    <row r="1412" spans="1:31" ht="24" customHeight="1" x14ac:dyDescent="0.15">
      <c r="B1412" s="881"/>
      <c r="C1412" s="884"/>
      <c r="D1412" s="884"/>
      <c r="E1412" s="884"/>
      <c r="F1412" s="296"/>
      <c r="G1412" s="897"/>
      <c r="H1412" s="898"/>
      <c r="I1412" s="296"/>
      <c r="J1412" s="297"/>
      <c r="K1412" s="299"/>
      <c r="L1412" s="284" t="s">
        <v>220</v>
      </c>
      <c r="M1412" s="302"/>
      <c r="N1412" s="285" t="s">
        <v>225</v>
      </c>
      <c r="O1412" s="299"/>
      <c r="P1412" s="284" t="s">
        <v>220</v>
      </c>
      <c r="Q1412" s="302"/>
      <c r="R1412" s="285" t="s">
        <v>225</v>
      </c>
      <c r="S1412" s="891"/>
      <c r="T1412" s="892"/>
      <c r="U1412" s="893"/>
    </row>
    <row r="1413" spans="1:31" ht="24" customHeight="1" thickBot="1" x14ac:dyDescent="0.2">
      <c r="B1413" s="882"/>
      <c r="C1413" s="885"/>
      <c r="D1413" s="885"/>
      <c r="E1413" s="885"/>
      <c r="F1413" s="286" t="s">
        <v>232</v>
      </c>
      <c r="G1413" s="5"/>
      <c r="H1413" s="899" t="s">
        <v>239</v>
      </c>
      <c r="I1413" s="900"/>
      <c r="J1413" s="300"/>
      <c r="K1413" s="901"/>
      <c r="L1413" s="902"/>
      <c r="M1413" s="902"/>
      <c r="N1413" s="902"/>
      <c r="O1413" s="902"/>
      <c r="P1413" s="902"/>
      <c r="Q1413" s="902"/>
      <c r="R1413" s="903"/>
      <c r="S1413" s="894"/>
      <c r="T1413" s="895"/>
      <c r="U1413" s="896"/>
    </row>
    <row r="1414" spans="1:31" ht="24" customHeight="1" x14ac:dyDescent="0.15">
      <c r="B1414" s="880">
        <v>4</v>
      </c>
      <c r="C1414" s="883"/>
      <c r="D1414" s="883"/>
      <c r="E1414" s="883"/>
      <c r="F1414" s="294"/>
      <c r="G1414" s="886"/>
      <c r="H1414" s="887"/>
      <c r="I1414" s="294"/>
      <c r="J1414" s="295"/>
      <c r="K1414" s="298"/>
      <c r="L1414" s="279" t="s">
        <v>220</v>
      </c>
      <c r="M1414" s="301"/>
      <c r="N1414" s="280" t="s">
        <v>225</v>
      </c>
      <c r="O1414" s="298"/>
      <c r="P1414" s="279" t="s">
        <v>220</v>
      </c>
      <c r="Q1414" s="301"/>
      <c r="R1414" s="280" t="s">
        <v>225</v>
      </c>
      <c r="S1414" s="888" t="str">
        <f t="shared" ref="S1414" si="244">IF(COUNT(J1414:J1418)=0,"",SUM(J1414:J1418))</f>
        <v/>
      </c>
      <c r="T1414" s="889"/>
      <c r="U1414" s="890"/>
    </row>
    <row r="1415" spans="1:31" ht="24" customHeight="1" x14ac:dyDescent="0.15">
      <c r="B1415" s="881"/>
      <c r="C1415" s="884"/>
      <c r="D1415" s="884"/>
      <c r="E1415" s="884"/>
      <c r="F1415" s="296"/>
      <c r="G1415" s="897"/>
      <c r="H1415" s="898"/>
      <c r="I1415" s="296"/>
      <c r="J1415" s="297"/>
      <c r="K1415" s="299"/>
      <c r="L1415" s="284" t="s">
        <v>220</v>
      </c>
      <c r="M1415" s="302"/>
      <c r="N1415" s="285" t="s">
        <v>225</v>
      </c>
      <c r="O1415" s="299"/>
      <c r="P1415" s="284" t="s">
        <v>220</v>
      </c>
      <c r="Q1415" s="302"/>
      <c r="R1415" s="285" t="s">
        <v>225</v>
      </c>
      <c r="S1415" s="891"/>
      <c r="T1415" s="892"/>
      <c r="U1415" s="893"/>
    </row>
    <row r="1416" spans="1:31" ht="24" customHeight="1" x14ac:dyDescent="0.15">
      <c r="B1416" s="881"/>
      <c r="C1416" s="884"/>
      <c r="D1416" s="884"/>
      <c r="E1416" s="884"/>
      <c r="F1416" s="296"/>
      <c r="G1416" s="897"/>
      <c r="H1416" s="898"/>
      <c r="I1416" s="296"/>
      <c r="J1416" s="297"/>
      <c r="K1416" s="299"/>
      <c r="L1416" s="284" t="s">
        <v>220</v>
      </c>
      <c r="M1416" s="302"/>
      <c r="N1416" s="285" t="s">
        <v>225</v>
      </c>
      <c r="O1416" s="299"/>
      <c r="P1416" s="284" t="s">
        <v>220</v>
      </c>
      <c r="Q1416" s="302"/>
      <c r="R1416" s="285" t="s">
        <v>225</v>
      </c>
      <c r="S1416" s="891"/>
      <c r="T1416" s="892"/>
      <c r="U1416" s="893"/>
    </row>
    <row r="1417" spans="1:31" ht="24" customHeight="1" x14ac:dyDescent="0.15">
      <c r="B1417" s="881"/>
      <c r="C1417" s="884"/>
      <c r="D1417" s="884"/>
      <c r="E1417" s="884"/>
      <c r="F1417" s="296"/>
      <c r="G1417" s="897"/>
      <c r="H1417" s="898"/>
      <c r="I1417" s="296"/>
      <c r="J1417" s="297"/>
      <c r="K1417" s="299"/>
      <c r="L1417" s="284" t="s">
        <v>220</v>
      </c>
      <c r="M1417" s="302"/>
      <c r="N1417" s="285" t="s">
        <v>225</v>
      </c>
      <c r="O1417" s="299"/>
      <c r="P1417" s="284" t="s">
        <v>220</v>
      </c>
      <c r="Q1417" s="302"/>
      <c r="R1417" s="285" t="s">
        <v>225</v>
      </c>
      <c r="S1417" s="891"/>
      <c r="T1417" s="892"/>
      <c r="U1417" s="893"/>
    </row>
    <row r="1418" spans="1:31" ht="24" customHeight="1" thickBot="1" x14ac:dyDescent="0.2">
      <c r="B1418" s="882"/>
      <c r="C1418" s="885"/>
      <c r="D1418" s="885"/>
      <c r="E1418" s="885"/>
      <c r="F1418" s="286" t="s">
        <v>232</v>
      </c>
      <c r="G1418" s="5"/>
      <c r="H1418" s="899" t="s">
        <v>239</v>
      </c>
      <c r="I1418" s="900"/>
      <c r="J1418" s="300"/>
      <c r="K1418" s="901"/>
      <c r="L1418" s="902"/>
      <c r="M1418" s="902"/>
      <c r="N1418" s="902"/>
      <c r="O1418" s="902"/>
      <c r="P1418" s="902"/>
      <c r="Q1418" s="902"/>
      <c r="R1418" s="903"/>
      <c r="S1418" s="894"/>
      <c r="T1418" s="895"/>
      <c r="U1418" s="896"/>
    </row>
    <row r="1419" spans="1:31" ht="19.5" customHeight="1" thickBot="1" x14ac:dyDescent="0.2">
      <c r="B1419" s="287" t="s">
        <v>112</v>
      </c>
      <c r="C1419" s="172"/>
      <c r="D1419" s="288"/>
      <c r="E1419" s="288"/>
      <c r="F1419" s="289"/>
      <c r="G1419" s="288"/>
      <c r="H1419" s="288"/>
      <c r="O1419" s="917" t="s">
        <v>496</v>
      </c>
      <c r="P1419" s="918"/>
      <c r="Q1419" s="918"/>
      <c r="R1419" s="918"/>
      <c r="S1419" s="919" t="str">
        <f>IF(COUNT(S1399:U1418)=0,"",SUMIFS(S1399:S1418,E1399:E1418,"&lt;&gt;"&amp;""))</f>
        <v/>
      </c>
      <c r="T1419" s="920"/>
      <c r="U1419" s="921"/>
    </row>
    <row r="1420" spans="1:31" ht="19.5" customHeight="1" thickBot="1" x14ac:dyDescent="0.2">
      <c r="B1420" s="486" t="s">
        <v>242</v>
      </c>
      <c r="C1420" s="172"/>
      <c r="D1420" s="171"/>
      <c r="E1420" s="290"/>
      <c r="F1420" s="485"/>
      <c r="G1420" s="485"/>
      <c r="H1420" s="485"/>
      <c r="O1420" s="922" t="s">
        <v>497</v>
      </c>
      <c r="P1420" s="923"/>
      <c r="Q1420" s="923"/>
      <c r="R1420" s="924"/>
      <c r="S1420" s="919" t="str">
        <f>IF(COUNT(S1399:U1418)=0,"",SUMIF(E1399:E1418,"元請",S1399:U1418))</f>
        <v/>
      </c>
      <c r="T1420" s="920"/>
      <c r="U1420" s="921"/>
    </row>
    <row r="1421" spans="1:31" ht="19.5" customHeight="1" x14ac:dyDescent="0.15">
      <c r="B1421" s="287" t="s">
        <v>240</v>
      </c>
      <c r="C1421" s="172"/>
      <c r="D1421" s="171"/>
      <c r="E1421" s="172"/>
      <c r="F1421" s="172"/>
      <c r="G1421" s="485"/>
      <c r="H1421" s="485"/>
    </row>
    <row r="1422" spans="1:31" ht="19.5" customHeight="1" x14ac:dyDescent="0.15">
      <c r="B1422" s="485"/>
      <c r="C1422" s="172"/>
      <c r="D1422" s="171"/>
      <c r="E1422" s="290"/>
      <c r="F1422" s="485"/>
      <c r="G1422" s="485"/>
      <c r="H1422" s="485"/>
    </row>
    <row r="1423" spans="1:31" s="172" customFormat="1" ht="20.25" customHeight="1" x14ac:dyDescent="0.15">
      <c r="A1423" s="171"/>
      <c r="B1423" s="171"/>
      <c r="C1423" s="172" t="s">
        <v>104</v>
      </c>
      <c r="G1423" s="262"/>
      <c r="H1423" s="262"/>
      <c r="I1423" s="171"/>
      <c r="J1423" s="171"/>
      <c r="K1423" s="171"/>
      <c r="L1423" s="171"/>
      <c r="M1423" s="171"/>
      <c r="N1423" s="171"/>
      <c r="O1423" s="171"/>
      <c r="P1423" s="171"/>
      <c r="Q1423" s="171"/>
      <c r="R1423" s="171"/>
      <c r="S1423" s="171"/>
      <c r="T1423" s="196" t="s">
        <v>241</v>
      </c>
      <c r="U1423" s="263" t="str">
        <f t="shared" ref="U1423" si="245">IF(COUNT(S1399:U1418)=0,"",U1394+1)</f>
        <v/>
      </c>
      <c r="W1423" s="171"/>
      <c r="X1423" s="171"/>
      <c r="Y1423" s="171"/>
      <c r="Z1423" s="291"/>
      <c r="AA1423" s="291"/>
      <c r="AB1423" s="291"/>
      <c r="AC1423" s="291"/>
      <c r="AD1423" s="291"/>
      <c r="AE1423" s="171"/>
    </row>
    <row r="1424" spans="1:31" s="172" customFormat="1" ht="27.75" x14ac:dyDescent="0.15">
      <c r="A1424" s="171"/>
      <c r="B1424" s="904" t="s">
        <v>105</v>
      </c>
      <c r="C1424" s="904"/>
      <c r="D1424" s="904"/>
      <c r="E1424" s="904"/>
      <c r="F1424" s="904"/>
      <c r="G1424" s="904"/>
      <c r="H1424" s="904"/>
      <c r="I1424" s="904"/>
      <c r="J1424" s="905" t="s">
        <v>243</v>
      </c>
      <c r="K1424" s="905"/>
      <c r="L1424" s="905"/>
      <c r="M1424" s="905"/>
      <c r="N1424" s="905"/>
      <c r="O1424" s="905"/>
      <c r="P1424" s="905"/>
      <c r="Q1424" s="905"/>
      <c r="R1424" s="905"/>
      <c r="S1424" s="905"/>
      <c r="T1424" s="905"/>
      <c r="U1424" s="905"/>
      <c r="W1424" s="171"/>
      <c r="X1424" s="171"/>
      <c r="Y1424" s="171"/>
      <c r="Z1424" s="291"/>
      <c r="AA1424" s="291"/>
      <c r="AB1424" s="291"/>
      <c r="AC1424" s="291"/>
      <c r="AD1424" s="291"/>
      <c r="AE1424" s="171"/>
    </row>
    <row r="1425" spans="2:21" ht="21.75" thickBot="1" x14ac:dyDescent="0.2">
      <c r="D1425" s="265" t="s">
        <v>228</v>
      </c>
      <c r="E1425" s="906"/>
      <c r="F1425" s="906"/>
      <c r="G1425" s="266" t="s">
        <v>229</v>
      </c>
      <c r="H1425" s="267"/>
      <c r="L1425" s="268" t="s">
        <v>231</v>
      </c>
      <c r="M1425" s="483" t="str">
        <f>$M$4</f>
        <v/>
      </c>
      <c r="N1425" s="269" t="s">
        <v>220</v>
      </c>
      <c r="O1425" s="483" t="str">
        <f>$O$4</f>
        <v/>
      </c>
      <c r="P1425" s="269" t="s">
        <v>225</v>
      </c>
      <c r="Q1425" s="269" t="s">
        <v>205</v>
      </c>
      <c r="R1425" s="483" t="str">
        <f>$R$4</f>
        <v/>
      </c>
      <c r="S1425" s="269" t="s">
        <v>220</v>
      </c>
      <c r="T1425" s="483" t="str">
        <f>$T$4</f>
        <v/>
      </c>
      <c r="U1425" s="269" t="s">
        <v>230</v>
      </c>
    </row>
    <row r="1426" spans="2:21" ht="18" customHeight="1" x14ac:dyDescent="0.15">
      <c r="B1426" s="880" t="s">
        <v>227</v>
      </c>
      <c r="C1426" s="907" t="s">
        <v>224</v>
      </c>
      <c r="D1426" s="478" t="s">
        <v>237</v>
      </c>
      <c r="E1426" s="478" t="s">
        <v>222</v>
      </c>
      <c r="F1426" s="909" t="s">
        <v>106</v>
      </c>
      <c r="G1426" s="840" t="s">
        <v>107</v>
      </c>
      <c r="H1426" s="841"/>
      <c r="I1426" s="480" t="s">
        <v>108</v>
      </c>
      <c r="J1426" s="480" t="s">
        <v>235</v>
      </c>
      <c r="K1426" s="840" t="s">
        <v>109</v>
      </c>
      <c r="L1426" s="913"/>
      <c r="M1426" s="913"/>
      <c r="N1426" s="841"/>
      <c r="O1426" s="840" t="s">
        <v>226</v>
      </c>
      <c r="P1426" s="913"/>
      <c r="Q1426" s="913"/>
      <c r="R1426" s="841"/>
      <c r="S1426" s="840" t="s">
        <v>233</v>
      </c>
      <c r="T1426" s="913"/>
      <c r="U1426" s="914"/>
    </row>
    <row r="1427" spans="2:21" ht="18" customHeight="1" thickBot="1" x14ac:dyDescent="0.2">
      <c r="B1427" s="882"/>
      <c r="C1427" s="908"/>
      <c r="D1427" s="479" t="s">
        <v>221</v>
      </c>
      <c r="E1427" s="479" t="s">
        <v>223</v>
      </c>
      <c r="F1427" s="910"/>
      <c r="G1427" s="911"/>
      <c r="H1427" s="912"/>
      <c r="I1427" s="481" t="s">
        <v>110</v>
      </c>
      <c r="J1427" s="481" t="s">
        <v>236</v>
      </c>
      <c r="K1427" s="911"/>
      <c r="L1427" s="915"/>
      <c r="M1427" s="915"/>
      <c r="N1427" s="912"/>
      <c r="O1427" s="911"/>
      <c r="P1427" s="915"/>
      <c r="Q1427" s="915"/>
      <c r="R1427" s="912"/>
      <c r="S1427" s="911" t="s">
        <v>234</v>
      </c>
      <c r="T1427" s="915"/>
      <c r="U1427" s="916"/>
    </row>
    <row r="1428" spans="2:21" ht="24" customHeight="1" x14ac:dyDescent="0.15">
      <c r="B1428" s="880">
        <v>1</v>
      </c>
      <c r="C1428" s="883"/>
      <c r="D1428" s="883"/>
      <c r="E1428" s="883"/>
      <c r="F1428" s="294"/>
      <c r="G1428" s="886"/>
      <c r="H1428" s="887"/>
      <c r="I1428" s="294"/>
      <c r="J1428" s="295"/>
      <c r="K1428" s="298"/>
      <c r="L1428" s="279" t="s">
        <v>220</v>
      </c>
      <c r="M1428" s="301"/>
      <c r="N1428" s="280" t="s">
        <v>225</v>
      </c>
      <c r="O1428" s="298"/>
      <c r="P1428" s="279" t="s">
        <v>220</v>
      </c>
      <c r="Q1428" s="301"/>
      <c r="R1428" s="280" t="s">
        <v>225</v>
      </c>
      <c r="S1428" s="888" t="str">
        <f t="shared" ref="S1428" si="246">IF(COUNT(J1428:J1432)=0,"",SUM(J1428:J1432))</f>
        <v/>
      </c>
      <c r="T1428" s="889"/>
      <c r="U1428" s="890"/>
    </row>
    <row r="1429" spans="2:21" ht="24" customHeight="1" x14ac:dyDescent="0.15">
      <c r="B1429" s="881"/>
      <c r="C1429" s="884"/>
      <c r="D1429" s="884"/>
      <c r="E1429" s="884"/>
      <c r="F1429" s="296"/>
      <c r="G1429" s="897"/>
      <c r="H1429" s="898"/>
      <c r="I1429" s="296"/>
      <c r="J1429" s="297"/>
      <c r="K1429" s="299"/>
      <c r="L1429" s="284" t="s">
        <v>220</v>
      </c>
      <c r="M1429" s="302"/>
      <c r="N1429" s="285" t="s">
        <v>225</v>
      </c>
      <c r="O1429" s="299"/>
      <c r="P1429" s="284" t="s">
        <v>220</v>
      </c>
      <c r="Q1429" s="302"/>
      <c r="R1429" s="285" t="s">
        <v>225</v>
      </c>
      <c r="S1429" s="891"/>
      <c r="T1429" s="892"/>
      <c r="U1429" s="893"/>
    </row>
    <row r="1430" spans="2:21" ht="23.25" customHeight="1" x14ac:dyDescent="0.15">
      <c r="B1430" s="881"/>
      <c r="C1430" s="884"/>
      <c r="D1430" s="884"/>
      <c r="E1430" s="884"/>
      <c r="F1430" s="296"/>
      <c r="G1430" s="897"/>
      <c r="H1430" s="898"/>
      <c r="I1430" s="296"/>
      <c r="J1430" s="297"/>
      <c r="K1430" s="299"/>
      <c r="L1430" s="284" t="s">
        <v>220</v>
      </c>
      <c r="M1430" s="302"/>
      <c r="N1430" s="285" t="s">
        <v>225</v>
      </c>
      <c r="O1430" s="299"/>
      <c r="P1430" s="284" t="s">
        <v>220</v>
      </c>
      <c r="Q1430" s="302"/>
      <c r="R1430" s="285" t="s">
        <v>225</v>
      </c>
      <c r="S1430" s="891"/>
      <c r="T1430" s="892"/>
      <c r="U1430" s="893"/>
    </row>
    <row r="1431" spans="2:21" ht="24" customHeight="1" x14ac:dyDescent="0.15">
      <c r="B1431" s="881"/>
      <c r="C1431" s="884"/>
      <c r="D1431" s="884"/>
      <c r="E1431" s="884"/>
      <c r="F1431" s="296"/>
      <c r="G1431" s="897"/>
      <c r="H1431" s="898"/>
      <c r="I1431" s="296"/>
      <c r="J1431" s="297"/>
      <c r="K1431" s="299"/>
      <c r="L1431" s="284" t="s">
        <v>220</v>
      </c>
      <c r="M1431" s="302"/>
      <c r="N1431" s="285" t="s">
        <v>225</v>
      </c>
      <c r="O1431" s="299"/>
      <c r="P1431" s="284" t="s">
        <v>220</v>
      </c>
      <c r="Q1431" s="302"/>
      <c r="R1431" s="285" t="s">
        <v>225</v>
      </c>
      <c r="S1431" s="891"/>
      <c r="T1431" s="892"/>
      <c r="U1431" s="893"/>
    </row>
    <row r="1432" spans="2:21" ht="24" customHeight="1" thickBot="1" x14ac:dyDescent="0.2">
      <c r="B1432" s="882"/>
      <c r="C1432" s="885"/>
      <c r="D1432" s="885"/>
      <c r="E1432" s="885"/>
      <c r="F1432" s="286" t="s">
        <v>232</v>
      </c>
      <c r="G1432" s="5"/>
      <c r="H1432" s="899" t="s">
        <v>239</v>
      </c>
      <c r="I1432" s="900"/>
      <c r="J1432" s="300"/>
      <c r="K1432" s="901"/>
      <c r="L1432" s="902"/>
      <c r="M1432" s="902"/>
      <c r="N1432" s="902"/>
      <c r="O1432" s="902"/>
      <c r="P1432" s="902"/>
      <c r="Q1432" s="902"/>
      <c r="R1432" s="903"/>
      <c r="S1432" s="894"/>
      <c r="T1432" s="895"/>
      <c r="U1432" s="896"/>
    </row>
    <row r="1433" spans="2:21" ht="24" customHeight="1" x14ac:dyDescent="0.15">
      <c r="B1433" s="880">
        <v>2</v>
      </c>
      <c r="C1433" s="883"/>
      <c r="D1433" s="883"/>
      <c r="E1433" s="883"/>
      <c r="F1433" s="294"/>
      <c r="G1433" s="886"/>
      <c r="H1433" s="887"/>
      <c r="I1433" s="294"/>
      <c r="J1433" s="295"/>
      <c r="K1433" s="298"/>
      <c r="L1433" s="279" t="s">
        <v>220</v>
      </c>
      <c r="M1433" s="301"/>
      <c r="N1433" s="280" t="s">
        <v>225</v>
      </c>
      <c r="O1433" s="298"/>
      <c r="P1433" s="279" t="s">
        <v>220</v>
      </c>
      <c r="Q1433" s="301"/>
      <c r="R1433" s="280" t="s">
        <v>225</v>
      </c>
      <c r="S1433" s="888" t="str">
        <f t="shared" ref="S1433" si="247">IF(COUNT(J1433:J1437)=0,"",SUM(J1433:J1437))</f>
        <v/>
      </c>
      <c r="T1433" s="889"/>
      <c r="U1433" s="890"/>
    </row>
    <row r="1434" spans="2:21" ht="24" customHeight="1" x14ac:dyDescent="0.15">
      <c r="B1434" s="881"/>
      <c r="C1434" s="884"/>
      <c r="D1434" s="884"/>
      <c r="E1434" s="884"/>
      <c r="F1434" s="296"/>
      <c r="G1434" s="897"/>
      <c r="H1434" s="898"/>
      <c r="I1434" s="296"/>
      <c r="J1434" s="297"/>
      <c r="K1434" s="299"/>
      <c r="L1434" s="284" t="s">
        <v>220</v>
      </c>
      <c r="M1434" s="302"/>
      <c r="N1434" s="285" t="s">
        <v>225</v>
      </c>
      <c r="O1434" s="299"/>
      <c r="P1434" s="284" t="s">
        <v>220</v>
      </c>
      <c r="Q1434" s="302"/>
      <c r="R1434" s="285" t="s">
        <v>225</v>
      </c>
      <c r="S1434" s="891"/>
      <c r="T1434" s="892"/>
      <c r="U1434" s="893"/>
    </row>
    <row r="1435" spans="2:21" ht="24" customHeight="1" x14ac:dyDescent="0.15">
      <c r="B1435" s="881"/>
      <c r="C1435" s="884"/>
      <c r="D1435" s="884"/>
      <c r="E1435" s="884"/>
      <c r="F1435" s="296"/>
      <c r="G1435" s="897"/>
      <c r="H1435" s="898"/>
      <c r="I1435" s="296"/>
      <c r="J1435" s="297"/>
      <c r="K1435" s="299"/>
      <c r="L1435" s="284" t="s">
        <v>220</v>
      </c>
      <c r="M1435" s="302"/>
      <c r="N1435" s="285" t="s">
        <v>225</v>
      </c>
      <c r="O1435" s="299"/>
      <c r="P1435" s="284" t="s">
        <v>220</v>
      </c>
      <c r="Q1435" s="302"/>
      <c r="R1435" s="285" t="s">
        <v>225</v>
      </c>
      <c r="S1435" s="891"/>
      <c r="T1435" s="892"/>
      <c r="U1435" s="893"/>
    </row>
    <row r="1436" spans="2:21" ht="24" customHeight="1" x14ac:dyDescent="0.15">
      <c r="B1436" s="881"/>
      <c r="C1436" s="884"/>
      <c r="D1436" s="884"/>
      <c r="E1436" s="884"/>
      <c r="F1436" s="296"/>
      <c r="G1436" s="897"/>
      <c r="H1436" s="898"/>
      <c r="I1436" s="296"/>
      <c r="J1436" s="297"/>
      <c r="K1436" s="299"/>
      <c r="L1436" s="284" t="s">
        <v>220</v>
      </c>
      <c r="M1436" s="302"/>
      <c r="N1436" s="285" t="s">
        <v>225</v>
      </c>
      <c r="O1436" s="299"/>
      <c r="P1436" s="284" t="s">
        <v>220</v>
      </c>
      <c r="Q1436" s="302"/>
      <c r="R1436" s="285" t="s">
        <v>225</v>
      </c>
      <c r="S1436" s="891"/>
      <c r="T1436" s="892"/>
      <c r="U1436" s="893"/>
    </row>
    <row r="1437" spans="2:21" ht="24" customHeight="1" thickBot="1" x14ac:dyDescent="0.2">
      <c r="B1437" s="882"/>
      <c r="C1437" s="885"/>
      <c r="D1437" s="885"/>
      <c r="E1437" s="885"/>
      <c r="F1437" s="286" t="s">
        <v>232</v>
      </c>
      <c r="G1437" s="5"/>
      <c r="H1437" s="899" t="s">
        <v>239</v>
      </c>
      <c r="I1437" s="900"/>
      <c r="J1437" s="300"/>
      <c r="K1437" s="901"/>
      <c r="L1437" s="902"/>
      <c r="M1437" s="902"/>
      <c r="N1437" s="902"/>
      <c r="O1437" s="902"/>
      <c r="P1437" s="902"/>
      <c r="Q1437" s="902"/>
      <c r="R1437" s="903"/>
      <c r="S1437" s="894"/>
      <c r="T1437" s="895"/>
      <c r="U1437" s="896"/>
    </row>
    <row r="1438" spans="2:21" ht="24" customHeight="1" x14ac:dyDescent="0.15">
      <c r="B1438" s="880">
        <v>3</v>
      </c>
      <c r="C1438" s="883"/>
      <c r="D1438" s="883"/>
      <c r="E1438" s="883"/>
      <c r="F1438" s="294"/>
      <c r="G1438" s="886"/>
      <c r="H1438" s="887"/>
      <c r="I1438" s="294"/>
      <c r="J1438" s="295"/>
      <c r="K1438" s="298"/>
      <c r="L1438" s="279" t="s">
        <v>220</v>
      </c>
      <c r="M1438" s="301"/>
      <c r="N1438" s="280" t="s">
        <v>225</v>
      </c>
      <c r="O1438" s="298"/>
      <c r="P1438" s="279" t="s">
        <v>220</v>
      </c>
      <c r="Q1438" s="301"/>
      <c r="R1438" s="280" t="s">
        <v>225</v>
      </c>
      <c r="S1438" s="888" t="str">
        <f t="shared" ref="S1438" si="248">IF(COUNT(J1438:J1442)=0,"",SUM(J1438:J1442))</f>
        <v/>
      </c>
      <c r="T1438" s="889"/>
      <c r="U1438" s="890"/>
    </row>
    <row r="1439" spans="2:21" ht="24" customHeight="1" x14ac:dyDescent="0.15">
      <c r="B1439" s="881"/>
      <c r="C1439" s="884"/>
      <c r="D1439" s="884"/>
      <c r="E1439" s="884"/>
      <c r="F1439" s="296"/>
      <c r="G1439" s="897"/>
      <c r="H1439" s="898"/>
      <c r="I1439" s="296"/>
      <c r="J1439" s="297"/>
      <c r="K1439" s="299"/>
      <c r="L1439" s="284" t="s">
        <v>220</v>
      </c>
      <c r="M1439" s="302"/>
      <c r="N1439" s="285" t="s">
        <v>225</v>
      </c>
      <c r="O1439" s="299"/>
      <c r="P1439" s="284" t="s">
        <v>220</v>
      </c>
      <c r="Q1439" s="302"/>
      <c r="R1439" s="285" t="s">
        <v>225</v>
      </c>
      <c r="S1439" s="891"/>
      <c r="T1439" s="892"/>
      <c r="U1439" s="893"/>
    </row>
    <row r="1440" spans="2:21" ht="24" customHeight="1" x14ac:dyDescent="0.15">
      <c r="B1440" s="881"/>
      <c r="C1440" s="884"/>
      <c r="D1440" s="884"/>
      <c r="E1440" s="884"/>
      <c r="F1440" s="296"/>
      <c r="G1440" s="897"/>
      <c r="H1440" s="898"/>
      <c r="I1440" s="296"/>
      <c r="J1440" s="297"/>
      <c r="K1440" s="299"/>
      <c r="L1440" s="284" t="s">
        <v>220</v>
      </c>
      <c r="M1440" s="302"/>
      <c r="N1440" s="285" t="s">
        <v>225</v>
      </c>
      <c r="O1440" s="299"/>
      <c r="P1440" s="284" t="s">
        <v>220</v>
      </c>
      <c r="Q1440" s="302"/>
      <c r="R1440" s="285" t="s">
        <v>225</v>
      </c>
      <c r="S1440" s="891"/>
      <c r="T1440" s="892"/>
      <c r="U1440" s="893"/>
    </row>
    <row r="1441" spans="1:31" ht="24" customHeight="1" x14ac:dyDescent="0.15">
      <c r="B1441" s="881"/>
      <c r="C1441" s="884"/>
      <c r="D1441" s="884"/>
      <c r="E1441" s="884"/>
      <c r="F1441" s="296"/>
      <c r="G1441" s="897"/>
      <c r="H1441" s="898"/>
      <c r="I1441" s="296"/>
      <c r="J1441" s="297"/>
      <c r="K1441" s="299"/>
      <c r="L1441" s="284" t="s">
        <v>220</v>
      </c>
      <c r="M1441" s="302"/>
      <c r="N1441" s="285" t="s">
        <v>225</v>
      </c>
      <c r="O1441" s="299"/>
      <c r="P1441" s="284" t="s">
        <v>220</v>
      </c>
      <c r="Q1441" s="302"/>
      <c r="R1441" s="285" t="s">
        <v>225</v>
      </c>
      <c r="S1441" s="891"/>
      <c r="T1441" s="892"/>
      <c r="U1441" s="893"/>
    </row>
    <row r="1442" spans="1:31" ht="24" customHeight="1" thickBot="1" x14ac:dyDescent="0.2">
      <c r="B1442" s="882"/>
      <c r="C1442" s="885"/>
      <c r="D1442" s="885"/>
      <c r="E1442" s="885"/>
      <c r="F1442" s="286" t="s">
        <v>232</v>
      </c>
      <c r="G1442" s="5"/>
      <c r="H1442" s="899" t="s">
        <v>239</v>
      </c>
      <c r="I1442" s="900"/>
      <c r="J1442" s="300"/>
      <c r="K1442" s="901"/>
      <c r="L1442" s="902"/>
      <c r="M1442" s="902"/>
      <c r="N1442" s="902"/>
      <c r="O1442" s="902"/>
      <c r="P1442" s="902"/>
      <c r="Q1442" s="902"/>
      <c r="R1442" s="903"/>
      <c r="S1442" s="894"/>
      <c r="T1442" s="895"/>
      <c r="U1442" s="896"/>
    </row>
    <row r="1443" spans="1:31" ht="24" customHeight="1" x14ac:dyDescent="0.15">
      <c r="B1443" s="880">
        <v>4</v>
      </c>
      <c r="C1443" s="883"/>
      <c r="D1443" s="883"/>
      <c r="E1443" s="883"/>
      <c r="F1443" s="294"/>
      <c r="G1443" s="886"/>
      <c r="H1443" s="887"/>
      <c r="I1443" s="294"/>
      <c r="J1443" s="295"/>
      <c r="K1443" s="298"/>
      <c r="L1443" s="279" t="s">
        <v>220</v>
      </c>
      <c r="M1443" s="301"/>
      <c r="N1443" s="280" t="s">
        <v>225</v>
      </c>
      <c r="O1443" s="298"/>
      <c r="P1443" s="279" t="s">
        <v>220</v>
      </c>
      <c r="Q1443" s="301"/>
      <c r="R1443" s="280" t="s">
        <v>225</v>
      </c>
      <c r="S1443" s="888" t="str">
        <f t="shared" ref="S1443" si="249">IF(COUNT(J1443:J1447)=0,"",SUM(J1443:J1447))</f>
        <v/>
      </c>
      <c r="T1443" s="889"/>
      <c r="U1443" s="890"/>
    </row>
    <row r="1444" spans="1:31" ht="24" customHeight="1" x14ac:dyDescent="0.15">
      <c r="B1444" s="881"/>
      <c r="C1444" s="884"/>
      <c r="D1444" s="884"/>
      <c r="E1444" s="884"/>
      <c r="F1444" s="296"/>
      <c r="G1444" s="897"/>
      <c r="H1444" s="898"/>
      <c r="I1444" s="296"/>
      <c r="J1444" s="297"/>
      <c r="K1444" s="299"/>
      <c r="L1444" s="284" t="s">
        <v>220</v>
      </c>
      <c r="M1444" s="302"/>
      <c r="N1444" s="285" t="s">
        <v>225</v>
      </c>
      <c r="O1444" s="299"/>
      <c r="P1444" s="284" t="s">
        <v>220</v>
      </c>
      <c r="Q1444" s="302"/>
      <c r="R1444" s="285" t="s">
        <v>225</v>
      </c>
      <c r="S1444" s="891"/>
      <c r="T1444" s="892"/>
      <c r="U1444" s="893"/>
    </row>
    <row r="1445" spans="1:31" ht="24" customHeight="1" x14ac:dyDescent="0.15">
      <c r="B1445" s="881"/>
      <c r="C1445" s="884"/>
      <c r="D1445" s="884"/>
      <c r="E1445" s="884"/>
      <c r="F1445" s="296"/>
      <c r="G1445" s="897"/>
      <c r="H1445" s="898"/>
      <c r="I1445" s="296"/>
      <c r="J1445" s="297"/>
      <c r="K1445" s="299"/>
      <c r="L1445" s="284" t="s">
        <v>220</v>
      </c>
      <c r="M1445" s="302"/>
      <c r="N1445" s="285" t="s">
        <v>225</v>
      </c>
      <c r="O1445" s="299"/>
      <c r="P1445" s="284" t="s">
        <v>220</v>
      </c>
      <c r="Q1445" s="302"/>
      <c r="R1445" s="285" t="s">
        <v>225</v>
      </c>
      <c r="S1445" s="891"/>
      <c r="T1445" s="892"/>
      <c r="U1445" s="893"/>
    </row>
    <row r="1446" spans="1:31" ht="24" customHeight="1" x14ac:dyDescent="0.15">
      <c r="B1446" s="881"/>
      <c r="C1446" s="884"/>
      <c r="D1446" s="884"/>
      <c r="E1446" s="884"/>
      <c r="F1446" s="296"/>
      <c r="G1446" s="897"/>
      <c r="H1446" s="898"/>
      <c r="I1446" s="296"/>
      <c r="J1446" s="297"/>
      <c r="K1446" s="299"/>
      <c r="L1446" s="284" t="s">
        <v>220</v>
      </c>
      <c r="M1446" s="302"/>
      <c r="N1446" s="285" t="s">
        <v>225</v>
      </c>
      <c r="O1446" s="299"/>
      <c r="P1446" s="284" t="s">
        <v>220</v>
      </c>
      <c r="Q1446" s="302"/>
      <c r="R1446" s="285" t="s">
        <v>225</v>
      </c>
      <c r="S1446" s="891"/>
      <c r="T1446" s="892"/>
      <c r="U1446" s="893"/>
    </row>
    <row r="1447" spans="1:31" ht="24" customHeight="1" thickBot="1" x14ac:dyDescent="0.2">
      <c r="B1447" s="882"/>
      <c r="C1447" s="885"/>
      <c r="D1447" s="885"/>
      <c r="E1447" s="885"/>
      <c r="F1447" s="286" t="s">
        <v>232</v>
      </c>
      <c r="G1447" s="5"/>
      <c r="H1447" s="899" t="s">
        <v>239</v>
      </c>
      <c r="I1447" s="900"/>
      <c r="J1447" s="300"/>
      <c r="K1447" s="901"/>
      <c r="L1447" s="902"/>
      <c r="M1447" s="902"/>
      <c r="N1447" s="902"/>
      <c r="O1447" s="902"/>
      <c r="P1447" s="902"/>
      <c r="Q1447" s="902"/>
      <c r="R1447" s="903"/>
      <c r="S1447" s="894"/>
      <c r="T1447" s="895"/>
      <c r="U1447" s="896"/>
    </row>
    <row r="1448" spans="1:31" ht="19.5" customHeight="1" thickBot="1" x14ac:dyDescent="0.2">
      <c r="B1448" s="287" t="s">
        <v>112</v>
      </c>
      <c r="C1448" s="172"/>
      <c r="D1448" s="288"/>
      <c r="E1448" s="288"/>
      <c r="F1448" s="289"/>
      <c r="G1448" s="288"/>
      <c r="H1448" s="288"/>
      <c r="O1448" s="917" t="s">
        <v>496</v>
      </c>
      <c r="P1448" s="918"/>
      <c r="Q1448" s="918"/>
      <c r="R1448" s="918"/>
      <c r="S1448" s="919" t="str">
        <f>IF(COUNT(S1428:U1447)=0,"",SUMIFS(S1428:S1447,E1428:E1447,"&lt;&gt;"&amp;""))</f>
        <v/>
      </c>
      <c r="T1448" s="920"/>
      <c r="U1448" s="921"/>
    </row>
    <row r="1449" spans="1:31" ht="19.5" customHeight="1" thickBot="1" x14ac:dyDescent="0.2">
      <c r="B1449" s="486" t="s">
        <v>242</v>
      </c>
      <c r="C1449" s="172"/>
      <c r="D1449" s="171"/>
      <c r="E1449" s="290"/>
      <c r="F1449" s="485"/>
      <c r="G1449" s="485"/>
      <c r="H1449" s="485"/>
      <c r="O1449" s="922" t="s">
        <v>497</v>
      </c>
      <c r="P1449" s="923"/>
      <c r="Q1449" s="923"/>
      <c r="R1449" s="924"/>
      <c r="S1449" s="919" t="str">
        <f>IF(COUNT(S1428:U1447)=0,"",SUMIF(E1428:E1447,"元請",S1428:U1447))</f>
        <v/>
      </c>
      <c r="T1449" s="920"/>
      <c r="U1449" s="921"/>
    </row>
    <row r="1450" spans="1:31" ht="19.5" customHeight="1" x14ac:dyDescent="0.15">
      <c r="B1450" s="287" t="s">
        <v>240</v>
      </c>
      <c r="C1450" s="172"/>
      <c r="D1450" s="171"/>
      <c r="E1450" s="172"/>
      <c r="F1450" s="172"/>
      <c r="G1450" s="485"/>
      <c r="H1450" s="485"/>
    </row>
    <row r="1451" spans="1:31" ht="19.5" customHeight="1" x14ac:dyDescent="0.15">
      <c r="B1451" s="485"/>
      <c r="C1451" s="172"/>
      <c r="D1451" s="171"/>
      <c r="E1451" s="290"/>
      <c r="F1451" s="485"/>
      <c r="G1451" s="485"/>
      <c r="H1451" s="485"/>
    </row>
    <row r="1452" spans="1:31" s="172" customFormat="1" ht="20.25" customHeight="1" x14ac:dyDescent="0.15">
      <c r="A1452" s="171"/>
      <c r="B1452" s="171"/>
      <c r="C1452" s="172" t="s">
        <v>104</v>
      </c>
      <c r="G1452" s="262"/>
      <c r="H1452" s="262"/>
      <c r="I1452" s="171"/>
      <c r="J1452" s="171"/>
      <c r="K1452" s="171"/>
      <c r="L1452" s="171"/>
      <c r="M1452" s="171"/>
      <c r="N1452" s="171"/>
      <c r="O1452" s="171"/>
      <c r="P1452" s="171"/>
      <c r="Q1452" s="171"/>
      <c r="R1452" s="171"/>
      <c r="S1452" s="171"/>
      <c r="T1452" s="196" t="s">
        <v>241</v>
      </c>
      <c r="U1452" s="263" t="str">
        <f t="shared" ref="U1452" si="250">IF(COUNT(S1428:U1447)=0,"",U1423+1)</f>
        <v/>
      </c>
      <c r="W1452" s="171"/>
      <c r="X1452" s="171"/>
      <c r="Y1452" s="171"/>
      <c r="Z1452" s="291"/>
      <c r="AA1452" s="291"/>
      <c r="AB1452" s="291"/>
      <c r="AC1452" s="291"/>
      <c r="AD1452" s="291"/>
      <c r="AE1452" s="171"/>
    </row>
    <row r="1453" spans="1:31" s="172" customFormat="1" ht="27.75" x14ac:dyDescent="0.15">
      <c r="A1453" s="171"/>
      <c r="B1453" s="904" t="s">
        <v>105</v>
      </c>
      <c r="C1453" s="904"/>
      <c r="D1453" s="904"/>
      <c r="E1453" s="904"/>
      <c r="F1453" s="904"/>
      <c r="G1453" s="904"/>
      <c r="H1453" s="904"/>
      <c r="I1453" s="904"/>
      <c r="J1453" s="905" t="s">
        <v>243</v>
      </c>
      <c r="K1453" s="905"/>
      <c r="L1453" s="905"/>
      <c r="M1453" s="905"/>
      <c r="N1453" s="905"/>
      <c r="O1453" s="905"/>
      <c r="P1453" s="905"/>
      <c r="Q1453" s="905"/>
      <c r="R1453" s="905"/>
      <c r="S1453" s="905"/>
      <c r="T1453" s="905"/>
      <c r="U1453" s="905"/>
      <c r="W1453" s="171"/>
      <c r="X1453" s="171"/>
      <c r="Y1453" s="171"/>
      <c r="Z1453" s="291"/>
      <c r="AA1453" s="291"/>
      <c r="AB1453" s="291"/>
      <c r="AC1453" s="291"/>
      <c r="AD1453" s="291"/>
      <c r="AE1453" s="171"/>
    </row>
    <row r="1454" spans="1:31" ht="21.75" thickBot="1" x14ac:dyDescent="0.2">
      <c r="D1454" s="265" t="s">
        <v>228</v>
      </c>
      <c r="E1454" s="906"/>
      <c r="F1454" s="906"/>
      <c r="G1454" s="266" t="s">
        <v>229</v>
      </c>
      <c r="H1454" s="267"/>
      <c r="L1454" s="268" t="s">
        <v>231</v>
      </c>
      <c r="M1454" s="483" t="str">
        <f>$M$4</f>
        <v/>
      </c>
      <c r="N1454" s="269" t="s">
        <v>220</v>
      </c>
      <c r="O1454" s="483" t="str">
        <f>$O$4</f>
        <v/>
      </c>
      <c r="P1454" s="269" t="s">
        <v>225</v>
      </c>
      <c r="Q1454" s="269" t="s">
        <v>205</v>
      </c>
      <c r="R1454" s="483" t="str">
        <f>$R$4</f>
        <v/>
      </c>
      <c r="S1454" s="269" t="s">
        <v>220</v>
      </c>
      <c r="T1454" s="483" t="str">
        <f>$T$4</f>
        <v/>
      </c>
      <c r="U1454" s="269" t="s">
        <v>230</v>
      </c>
    </row>
    <row r="1455" spans="1:31" ht="18" customHeight="1" x14ac:dyDescent="0.15">
      <c r="B1455" s="880" t="s">
        <v>227</v>
      </c>
      <c r="C1455" s="907" t="s">
        <v>224</v>
      </c>
      <c r="D1455" s="478" t="s">
        <v>237</v>
      </c>
      <c r="E1455" s="478" t="s">
        <v>222</v>
      </c>
      <c r="F1455" s="909" t="s">
        <v>106</v>
      </c>
      <c r="G1455" s="840" t="s">
        <v>107</v>
      </c>
      <c r="H1455" s="841"/>
      <c r="I1455" s="480" t="s">
        <v>108</v>
      </c>
      <c r="J1455" s="480" t="s">
        <v>235</v>
      </c>
      <c r="K1455" s="840" t="s">
        <v>109</v>
      </c>
      <c r="L1455" s="913"/>
      <c r="M1455" s="913"/>
      <c r="N1455" s="841"/>
      <c r="O1455" s="840" t="s">
        <v>226</v>
      </c>
      <c r="P1455" s="913"/>
      <c r="Q1455" s="913"/>
      <c r="R1455" s="841"/>
      <c r="S1455" s="840" t="s">
        <v>233</v>
      </c>
      <c r="T1455" s="913"/>
      <c r="U1455" s="914"/>
    </row>
    <row r="1456" spans="1:31" ht="18" customHeight="1" thickBot="1" x14ac:dyDescent="0.2">
      <c r="B1456" s="882"/>
      <c r="C1456" s="908"/>
      <c r="D1456" s="479" t="s">
        <v>221</v>
      </c>
      <c r="E1456" s="479" t="s">
        <v>223</v>
      </c>
      <c r="F1456" s="910"/>
      <c r="G1456" s="911"/>
      <c r="H1456" s="912"/>
      <c r="I1456" s="481" t="s">
        <v>110</v>
      </c>
      <c r="J1456" s="481" t="s">
        <v>236</v>
      </c>
      <c r="K1456" s="911"/>
      <c r="L1456" s="915"/>
      <c r="M1456" s="915"/>
      <c r="N1456" s="912"/>
      <c r="O1456" s="911"/>
      <c r="P1456" s="915"/>
      <c r="Q1456" s="915"/>
      <c r="R1456" s="912"/>
      <c r="S1456" s="911" t="s">
        <v>234</v>
      </c>
      <c r="T1456" s="915"/>
      <c r="U1456" s="916"/>
    </row>
    <row r="1457" spans="2:21" ht="24" customHeight="1" x14ac:dyDescent="0.15">
      <c r="B1457" s="880">
        <v>1</v>
      </c>
      <c r="C1457" s="883"/>
      <c r="D1457" s="883"/>
      <c r="E1457" s="883"/>
      <c r="F1457" s="294"/>
      <c r="G1457" s="886"/>
      <c r="H1457" s="887"/>
      <c r="I1457" s="294"/>
      <c r="J1457" s="295"/>
      <c r="K1457" s="298"/>
      <c r="L1457" s="279" t="s">
        <v>220</v>
      </c>
      <c r="M1457" s="301"/>
      <c r="N1457" s="280" t="s">
        <v>225</v>
      </c>
      <c r="O1457" s="298"/>
      <c r="P1457" s="279" t="s">
        <v>220</v>
      </c>
      <c r="Q1457" s="301"/>
      <c r="R1457" s="280" t="s">
        <v>225</v>
      </c>
      <c r="S1457" s="888" t="str">
        <f t="shared" ref="S1457" si="251">IF(COUNT(J1457:J1461)=0,"",SUM(J1457:J1461))</f>
        <v/>
      </c>
      <c r="T1457" s="889"/>
      <c r="U1457" s="890"/>
    </row>
    <row r="1458" spans="2:21" ht="24" customHeight="1" x14ac:dyDescent="0.15">
      <c r="B1458" s="881"/>
      <c r="C1458" s="884"/>
      <c r="D1458" s="884"/>
      <c r="E1458" s="884"/>
      <c r="F1458" s="296"/>
      <c r="G1458" s="897"/>
      <c r="H1458" s="898"/>
      <c r="I1458" s="296"/>
      <c r="J1458" s="297"/>
      <c r="K1458" s="299"/>
      <c r="L1458" s="284" t="s">
        <v>220</v>
      </c>
      <c r="M1458" s="302"/>
      <c r="N1458" s="285" t="s">
        <v>225</v>
      </c>
      <c r="O1458" s="299"/>
      <c r="P1458" s="284" t="s">
        <v>220</v>
      </c>
      <c r="Q1458" s="302"/>
      <c r="R1458" s="285" t="s">
        <v>225</v>
      </c>
      <c r="S1458" s="891"/>
      <c r="T1458" s="892"/>
      <c r="U1458" s="893"/>
    </row>
    <row r="1459" spans="2:21" ht="23.25" customHeight="1" x14ac:dyDescent="0.15">
      <c r="B1459" s="881"/>
      <c r="C1459" s="884"/>
      <c r="D1459" s="884"/>
      <c r="E1459" s="884"/>
      <c r="F1459" s="296"/>
      <c r="G1459" s="897"/>
      <c r="H1459" s="898"/>
      <c r="I1459" s="296"/>
      <c r="J1459" s="297"/>
      <c r="K1459" s="299"/>
      <c r="L1459" s="284" t="s">
        <v>220</v>
      </c>
      <c r="M1459" s="302"/>
      <c r="N1459" s="285" t="s">
        <v>225</v>
      </c>
      <c r="O1459" s="299"/>
      <c r="P1459" s="284" t="s">
        <v>220</v>
      </c>
      <c r="Q1459" s="302"/>
      <c r="R1459" s="285" t="s">
        <v>225</v>
      </c>
      <c r="S1459" s="891"/>
      <c r="T1459" s="892"/>
      <c r="U1459" s="893"/>
    </row>
    <row r="1460" spans="2:21" ht="24" customHeight="1" x14ac:dyDescent="0.15">
      <c r="B1460" s="881"/>
      <c r="C1460" s="884"/>
      <c r="D1460" s="884"/>
      <c r="E1460" s="884"/>
      <c r="F1460" s="296"/>
      <c r="G1460" s="897"/>
      <c r="H1460" s="898"/>
      <c r="I1460" s="296"/>
      <c r="J1460" s="297"/>
      <c r="K1460" s="299"/>
      <c r="L1460" s="284" t="s">
        <v>220</v>
      </c>
      <c r="M1460" s="302"/>
      <c r="N1460" s="285" t="s">
        <v>225</v>
      </c>
      <c r="O1460" s="299"/>
      <c r="P1460" s="284" t="s">
        <v>220</v>
      </c>
      <c r="Q1460" s="302"/>
      <c r="R1460" s="285" t="s">
        <v>225</v>
      </c>
      <c r="S1460" s="891"/>
      <c r="T1460" s="892"/>
      <c r="U1460" s="893"/>
    </row>
    <row r="1461" spans="2:21" ht="24" customHeight="1" thickBot="1" x14ac:dyDescent="0.2">
      <c r="B1461" s="882"/>
      <c r="C1461" s="885"/>
      <c r="D1461" s="885"/>
      <c r="E1461" s="885"/>
      <c r="F1461" s="286" t="s">
        <v>232</v>
      </c>
      <c r="G1461" s="5"/>
      <c r="H1461" s="899" t="s">
        <v>239</v>
      </c>
      <c r="I1461" s="900"/>
      <c r="J1461" s="300"/>
      <c r="K1461" s="901"/>
      <c r="L1461" s="902"/>
      <c r="M1461" s="902"/>
      <c r="N1461" s="902"/>
      <c r="O1461" s="902"/>
      <c r="P1461" s="902"/>
      <c r="Q1461" s="902"/>
      <c r="R1461" s="903"/>
      <c r="S1461" s="894"/>
      <c r="T1461" s="895"/>
      <c r="U1461" s="896"/>
    </row>
    <row r="1462" spans="2:21" ht="24" customHeight="1" x14ac:dyDescent="0.15">
      <c r="B1462" s="880">
        <v>2</v>
      </c>
      <c r="C1462" s="883"/>
      <c r="D1462" s="883"/>
      <c r="E1462" s="883"/>
      <c r="F1462" s="294"/>
      <c r="G1462" s="886"/>
      <c r="H1462" s="887"/>
      <c r="I1462" s="294"/>
      <c r="J1462" s="295"/>
      <c r="K1462" s="298"/>
      <c r="L1462" s="279" t="s">
        <v>220</v>
      </c>
      <c r="M1462" s="301"/>
      <c r="N1462" s="280" t="s">
        <v>225</v>
      </c>
      <c r="O1462" s="298"/>
      <c r="P1462" s="279" t="s">
        <v>220</v>
      </c>
      <c r="Q1462" s="301"/>
      <c r="R1462" s="280" t="s">
        <v>225</v>
      </c>
      <c r="S1462" s="888" t="str">
        <f t="shared" ref="S1462" si="252">IF(COUNT(J1462:J1466)=0,"",SUM(J1462:J1466))</f>
        <v/>
      </c>
      <c r="T1462" s="889"/>
      <c r="U1462" s="890"/>
    </row>
    <row r="1463" spans="2:21" ht="24" customHeight="1" x14ac:dyDescent="0.15">
      <c r="B1463" s="881"/>
      <c r="C1463" s="884"/>
      <c r="D1463" s="884"/>
      <c r="E1463" s="884"/>
      <c r="F1463" s="296"/>
      <c r="G1463" s="897"/>
      <c r="H1463" s="898"/>
      <c r="I1463" s="296"/>
      <c r="J1463" s="297"/>
      <c r="K1463" s="299"/>
      <c r="L1463" s="284" t="s">
        <v>220</v>
      </c>
      <c r="M1463" s="302"/>
      <c r="N1463" s="285" t="s">
        <v>225</v>
      </c>
      <c r="O1463" s="299"/>
      <c r="P1463" s="284" t="s">
        <v>220</v>
      </c>
      <c r="Q1463" s="302"/>
      <c r="R1463" s="285" t="s">
        <v>225</v>
      </c>
      <c r="S1463" s="891"/>
      <c r="T1463" s="892"/>
      <c r="U1463" s="893"/>
    </row>
    <row r="1464" spans="2:21" ht="24" customHeight="1" x14ac:dyDescent="0.15">
      <c r="B1464" s="881"/>
      <c r="C1464" s="884"/>
      <c r="D1464" s="884"/>
      <c r="E1464" s="884"/>
      <c r="F1464" s="296"/>
      <c r="G1464" s="897"/>
      <c r="H1464" s="898"/>
      <c r="I1464" s="296"/>
      <c r="J1464" s="297"/>
      <c r="K1464" s="299"/>
      <c r="L1464" s="284" t="s">
        <v>220</v>
      </c>
      <c r="M1464" s="302"/>
      <c r="N1464" s="285" t="s">
        <v>225</v>
      </c>
      <c r="O1464" s="299"/>
      <c r="P1464" s="284" t="s">
        <v>220</v>
      </c>
      <c r="Q1464" s="302"/>
      <c r="R1464" s="285" t="s">
        <v>225</v>
      </c>
      <c r="S1464" s="891"/>
      <c r="T1464" s="892"/>
      <c r="U1464" s="893"/>
    </row>
    <row r="1465" spans="2:21" ht="24" customHeight="1" x14ac:dyDescent="0.15">
      <c r="B1465" s="881"/>
      <c r="C1465" s="884"/>
      <c r="D1465" s="884"/>
      <c r="E1465" s="884"/>
      <c r="F1465" s="296"/>
      <c r="G1465" s="897"/>
      <c r="H1465" s="898"/>
      <c r="I1465" s="296"/>
      <c r="J1465" s="297"/>
      <c r="K1465" s="299"/>
      <c r="L1465" s="284" t="s">
        <v>220</v>
      </c>
      <c r="M1465" s="302"/>
      <c r="N1465" s="285" t="s">
        <v>225</v>
      </c>
      <c r="O1465" s="299"/>
      <c r="P1465" s="284" t="s">
        <v>220</v>
      </c>
      <c r="Q1465" s="302"/>
      <c r="R1465" s="285" t="s">
        <v>225</v>
      </c>
      <c r="S1465" s="891"/>
      <c r="T1465" s="892"/>
      <c r="U1465" s="893"/>
    </row>
    <row r="1466" spans="2:21" ht="24" customHeight="1" thickBot="1" x14ac:dyDescent="0.2">
      <c r="B1466" s="882"/>
      <c r="C1466" s="885"/>
      <c r="D1466" s="885"/>
      <c r="E1466" s="885"/>
      <c r="F1466" s="286" t="s">
        <v>232</v>
      </c>
      <c r="G1466" s="5"/>
      <c r="H1466" s="899" t="s">
        <v>239</v>
      </c>
      <c r="I1466" s="900"/>
      <c r="J1466" s="300"/>
      <c r="K1466" s="901"/>
      <c r="L1466" s="902"/>
      <c r="M1466" s="902"/>
      <c r="N1466" s="902"/>
      <c r="O1466" s="902"/>
      <c r="P1466" s="902"/>
      <c r="Q1466" s="902"/>
      <c r="R1466" s="903"/>
      <c r="S1466" s="894"/>
      <c r="T1466" s="895"/>
      <c r="U1466" s="896"/>
    </row>
    <row r="1467" spans="2:21" ht="24" customHeight="1" x14ac:dyDescent="0.15">
      <c r="B1467" s="880">
        <v>3</v>
      </c>
      <c r="C1467" s="883"/>
      <c r="D1467" s="883"/>
      <c r="E1467" s="883"/>
      <c r="F1467" s="294"/>
      <c r="G1467" s="886"/>
      <c r="H1467" s="887"/>
      <c r="I1467" s="294"/>
      <c r="J1467" s="295"/>
      <c r="K1467" s="298"/>
      <c r="L1467" s="279" t="s">
        <v>220</v>
      </c>
      <c r="M1467" s="301"/>
      <c r="N1467" s="280" t="s">
        <v>225</v>
      </c>
      <c r="O1467" s="298"/>
      <c r="P1467" s="279" t="s">
        <v>220</v>
      </c>
      <c r="Q1467" s="301"/>
      <c r="R1467" s="280" t="s">
        <v>225</v>
      </c>
      <c r="S1467" s="888" t="str">
        <f t="shared" ref="S1467" si="253">IF(COUNT(J1467:J1471)=0,"",SUM(J1467:J1471))</f>
        <v/>
      </c>
      <c r="T1467" s="889"/>
      <c r="U1467" s="890"/>
    </row>
    <row r="1468" spans="2:21" ht="24" customHeight="1" x14ac:dyDescent="0.15">
      <c r="B1468" s="881"/>
      <c r="C1468" s="884"/>
      <c r="D1468" s="884"/>
      <c r="E1468" s="884"/>
      <c r="F1468" s="296"/>
      <c r="G1468" s="897"/>
      <c r="H1468" s="898"/>
      <c r="I1468" s="296"/>
      <c r="J1468" s="297"/>
      <c r="K1468" s="299"/>
      <c r="L1468" s="284" t="s">
        <v>220</v>
      </c>
      <c r="M1468" s="302"/>
      <c r="N1468" s="285" t="s">
        <v>225</v>
      </c>
      <c r="O1468" s="299"/>
      <c r="P1468" s="284" t="s">
        <v>220</v>
      </c>
      <c r="Q1468" s="302"/>
      <c r="R1468" s="285" t="s">
        <v>225</v>
      </c>
      <c r="S1468" s="891"/>
      <c r="T1468" s="892"/>
      <c r="U1468" s="893"/>
    </row>
    <row r="1469" spans="2:21" ht="24" customHeight="1" x14ac:dyDescent="0.15">
      <c r="B1469" s="881"/>
      <c r="C1469" s="884"/>
      <c r="D1469" s="884"/>
      <c r="E1469" s="884"/>
      <c r="F1469" s="296"/>
      <c r="G1469" s="897"/>
      <c r="H1469" s="898"/>
      <c r="I1469" s="296"/>
      <c r="J1469" s="297"/>
      <c r="K1469" s="299"/>
      <c r="L1469" s="284" t="s">
        <v>220</v>
      </c>
      <c r="M1469" s="302"/>
      <c r="N1469" s="285" t="s">
        <v>225</v>
      </c>
      <c r="O1469" s="299"/>
      <c r="P1469" s="284" t="s">
        <v>220</v>
      </c>
      <c r="Q1469" s="302"/>
      <c r="R1469" s="285" t="s">
        <v>225</v>
      </c>
      <c r="S1469" s="891"/>
      <c r="T1469" s="892"/>
      <c r="U1469" s="893"/>
    </row>
    <row r="1470" spans="2:21" ht="24" customHeight="1" x14ac:dyDescent="0.15">
      <c r="B1470" s="881"/>
      <c r="C1470" s="884"/>
      <c r="D1470" s="884"/>
      <c r="E1470" s="884"/>
      <c r="F1470" s="296"/>
      <c r="G1470" s="897"/>
      <c r="H1470" s="898"/>
      <c r="I1470" s="296"/>
      <c r="J1470" s="297"/>
      <c r="K1470" s="299"/>
      <c r="L1470" s="284" t="s">
        <v>220</v>
      </c>
      <c r="M1470" s="302"/>
      <c r="N1470" s="285" t="s">
        <v>225</v>
      </c>
      <c r="O1470" s="299"/>
      <c r="P1470" s="284" t="s">
        <v>220</v>
      </c>
      <c r="Q1470" s="302"/>
      <c r="R1470" s="285" t="s">
        <v>225</v>
      </c>
      <c r="S1470" s="891"/>
      <c r="T1470" s="892"/>
      <c r="U1470" s="893"/>
    </row>
    <row r="1471" spans="2:21" ht="24" customHeight="1" thickBot="1" x14ac:dyDescent="0.2">
      <c r="B1471" s="882"/>
      <c r="C1471" s="885"/>
      <c r="D1471" s="885"/>
      <c r="E1471" s="885"/>
      <c r="F1471" s="286" t="s">
        <v>232</v>
      </c>
      <c r="G1471" s="5"/>
      <c r="H1471" s="899" t="s">
        <v>239</v>
      </c>
      <c r="I1471" s="900"/>
      <c r="J1471" s="300"/>
      <c r="K1471" s="901"/>
      <c r="L1471" s="902"/>
      <c r="M1471" s="902"/>
      <c r="N1471" s="902"/>
      <c r="O1471" s="902"/>
      <c r="P1471" s="902"/>
      <c r="Q1471" s="902"/>
      <c r="R1471" s="903"/>
      <c r="S1471" s="894"/>
      <c r="T1471" s="895"/>
      <c r="U1471" s="896"/>
    </row>
    <row r="1472" spans="2:21" ht="24" customHeight="1" x14ac:dyDescent="0.15">
      <c r="B1472" s="880">
        <v>4</v>
      </c>
      <c r="C1472" s="883"/>
      <c r="D1472" s="883"/>
      <c r="E1472" s="883"/>
      <c r="F1472" s="294"/>
      <c r="G1472" s="886"/>
      <c r="H1472" s="887"/>
      <c r="I1472" s="294"/>
      <c r="J1472" s="295"/>
      <c r="K1472" s="298"/>
      <c r="L1472" s="279" t="s">
        <v>220</v>
      </c>
      <c r="M1472" s="301"/>
      <c r="N1472" s="280" t="s">
        <v>225</v>
      </c>
      <c r="O1472" s="298"/>
      <c r="P1472" s="279" t="s">
        <v>220</v>
      </c>
      <c r="Q1472" s="301"/>
      <c r="R1472" s="280" t="s">
        <v>225</v>
      </c>
      <c r="S1472" s="888" t="str">
        <f t="shared" ref="S1472" si="254">IF(COUNT(J1472:J1476)=0,"",SUM(J1472:J1476))</f>
        <v/>
      </c>
      <c r="T1472" s="889"/>
      <c r="U1472" s="890"/>
    </row>
    <row r="1473" spans="1:31" ht="24" customHeight="1" x14ac:dyDescent="0.15">
      <c r="B1473" s="881"/>
      <c r="C1473" s="884"/>
      <c r="D1473" s="884"/>
      <c r="E1473" s="884"/>
      <c r="F1473" s="296"/>
      <c r="G1473" s="897"/>
      <c r="H1473" s="898"/>
      <c r="I1473" s="296"/>
      <c r="J1473" s="297"/>
      <c r="K1473" s="299"/>
      <c r="L1473" s="284" t="s">
        <v>220</v>
      </c>
      <c r="M1473" s="302"/>
      <c r="N1473" s="285" t="s">
        <v>225</v>
      </c>
      <c r="O1473" s="299"/>
      <c r="P1473" s="284" t="s">
        <v>220</v>
      </c>
      <c r="Q1473" s="302"/>
      <c r="R1473" s="285" t="s">
        <v>225</v>
      </c>
      <c r="S1473" s="891"/>
      <c r="T1473" s="892"/>
      <c r="U1473" s="893"/>
    </row>
    <row r="1474" spans="1:31" ht="24" customHeight="1" x14ac:dyDescent="0.15">
      <c r="B1474" s="881"/>
      <c r="C1474" s="884"/>
      <c r="D1474" s="884"/>
      <c r="E1474" s="884"/>
      <c r="F1474" s="296"/>
      <c r="G1474" s="897"/>
      <c r="H1474" s="898"/>
      <c r="I1474" s="296"/>
      <c r="J1474" s="297"/>
      <c r="K1474" s="299"/>
      <c r="L1474" s="284" t="s">
        <v>220</v>
      </c>
      <c r="M1474" s="302"/>
      <c r="N1474" s="285" t="s">
        <v>225</v>
      </c>
      <c r="O1474" s="299"/>
      <c r="P1474" s="284" t="s">
        <v>220</v>
      </c>
      <c r="Q1474" s="302"/>
      <c r="R1474" s="285" t="s">
        <v>225</v>
      </c>
      <c r="S1474" s="891"/>
      <c r="T1474" s="892"/>
      <c r="U1474" s="893"/>
    </row>
    <row r="1475" spans="1:31" ht="24" customHeight="1" x14ac:dyDescent="0.15">
      <c r="B1475" s="881"/>
      <c r="C1475" s="884"/>
      <c r="D1475" s="884"/>
      <c r="E1475" s="884"/>
      <c r="F1475" s="296"/>
      <c r="G1475" s="897"/>
      <c r="H1475" s="898"/>
      <c r="I1475" s="296"/>
      <c r="J1475" s="297"/>
      <c r="K1475" s="299"/>
      <c r="L1475" s="284" t="s">
        <v>220</v>
      </c>
      <c r="M1475" s="302"/>
      <c r="N1475" s="285" t="s">
        <v>225</v>
      </c>
      <c r="O1475" s="299"/>
      <c r="P1475" s="284" t="s">
        <v>220</v>
      </c>
      <c r="Q1475" s="302"/>
      <c r="R1475" s="285" t="s">
        <v>225</v>
      </c>
      <c r="S1475" s="891"/>
      <c r="T1475" s="892"/>
      <c r="U1475" s="893"/>
    </row>
    <row r="1476" spans="1:31" ht="24" customHeight="1" thickBot="1" x14ac:dyDescent="0.2">
      <c r="B1476" s="882"/>
      <c r="C1476" s="885"/>
      <c r="D1476" s="885"/>
      <c r="E1476" s="885"/>
      <c r="F1476" s="286" t="s">
        <v>232</v>
      </c>
      <c r="G1476" s="5"/>
      <c r="H1476" s="899" t="s">
        <v>239</v>
      </c>
      <c r="I1476" s="900"/>
      <c r="J1476" s="300"/>
      <c r="K1476" s="901"/>
      <c r="L1476" s="902"/>
      <c r="M1476" s="902"/>
      <c r="N1476" s="902"/>
      <c r="O1476" s="902"/>
      <c r="P1476" s="902"/>
      <c r="Q1476" s="902"/>
      <c r="R1476" s="903"/>
      <c r="S1476" s="894"/>
      <c r="T1476" s="895"/>
      <c r="U1476" s="896"/>
    </row>
    <row r="1477" spans="1:31" ht="19.5" customHeight="1" thickBot="1" x14ac:dyDescent="0.2">
      <c r="B1477" s="287" t="s">
        <v>112</v>
      </c>
      <c r="C1477" s="172"/>
      <c r="D1477" s="288"/>
      <c r="E1477" s="288"/>
      <c r="F1477" s="289"/>
      <c r="G1477" s="288"/>
      <c r="H1477" s="288"/>
      <c r="O1477" s="917" t="s">
        <v>496</v>
      </c>
      <c r="P1477" s="918"/>
      <c r="Q1477" s="918"/>
      <c r="R1477" s="918"/>
      <c r="S1477" s="919" t="str">
        <f>IF(COUNT(S1457:U1476)=0,"",SUMIFS(S1457:S1476,E1457:E1476,"&lt;&gt;"&amp;""))</f>
        <v/>
      </c>
      <c r="T1477" s="920"/>
      <c r="U1477" s="921"/>
    </row>
    <row r="1478" spans="1:31" ht="19.5" customHeight="1" thickBot="1" x14ac:dyDescent="0.2">
      <c r="B1478" s="486" t="s">
        <v>242</v>
      </c>
      <c r="C1478" s="172"/>
      <c r="D1478" s="171"/>
      <c r="E1478" s="290"/>
      <c r="F1478" s="485"/>
      <c r="G1478" s="485"/>
      <c r="H1478" s="485"/>
      <c r="O1478" s="922" t="s">
        <v>497</v>
      </c>
      <c r="P1478" s="923"/>
      <c r="Q1478" s="923"/>
      <c r="R1478" s="924"/>
      <c r="S1478" s="919" t="str">
        <f>IF(COUNT(S1457:U1476)=0,"",SUMIF(E1457:E1476,"元請",S1457:U1476))</f>
        <v/>
      </c>
      <c r="T1478" s="920"/>
      <c r="U1478" s="921"/>
    </row>
    <row r="1479" spans="1:31" ht="19.5" customHeight="1" x14ac:dyDescent="0.15">
      <c r="B1479" s="287" t="s">
        <v>240</v>
      </c>
      <c r="C1479" s="172"/>
      <c r="D1479" s="171"/>
      <c r="E1479" s="172"/>
      <c r="F1479" s="172"/>
      <c r="G1479" s="485"/>
      <c r="H1479" s="485"/>
    </row>
    <row r="1480" spans="1:31" ht="19.5" customHeight="1" x14ac:dyDescent="0.15">
      <c r="B1480" s="485"/>
      <c r="C1480" s="172"/>
      <c r="D1480" s="171"/>
      <c r="E1480" s="290"/>
      <c r="F1480" s="485"/>
      <c r="G1480" s="485"/>
      <c r="H1480" s="485"/>
    </row>
    <row r="1481" spans="1:31" s="172" customFormat="1" ht="20.25" customHeight="1" x14ac:dyDescent="0.15">
      <c r="A1481" s="171"/>
      <c r="B1481" s="171"/>
      <c r="C1481" s="172" t="s">
        <v>104</v>
      </c>
      <c r="G1481" s="262"/>
      <c r="H1481" s="262"/>
      <c r="I1481" s="171"/>
      <c r="J1481" s="171"/>
      <c r="K1481" s="171"/>
      <c r="L1481" s="171"/>
      <c r="M1481" s="171"/>
      <c r="N1481" s="171"/>
      <c r="O1481" s="171"/>
      <c r="P1481" s="171"/>
      <c r="Q1481" s="171"/>
      <c r="R1481" s="171"/>
      <c r="S1481" s="171"/>
      <c r="T1481" s="196" t="s">
        <v>241</v>
      </c>
      <c r="U1481" s="263" t="str">
        <f t="shared" ref="U1481" si="255">IF(COUNT(S1457:U1476)=0,"",U1452+1)</f>
        <v/>
      </c>
      <c r="W1481" s="171"/>
      <c r="X1481" s="171"/>
      <c r="Y1481" s="171"/>
      <c r="Z1481" s="291"/>
      <c r="AA1481" s="291"/>
      <c r="AB1481" s="291"/>
      <c r="AC1481" s="291"/>
      <c r="AD1481" s="291"/>
      <c r="AE1481" s="171"/>
    </row>
    <row r="1482" spans="1:31" s="172" customFormat="1" ht="27.75" x14ac:dyDescent="0.15">
      <c r="A1482" s="171"/>
      <c r="B1482" s="904" t="s">
        <v>105</v>
      </c>
      <c r="C1482" s="904"/>
      <c r="D1482" s="904"/>
      <c r="E1482" s="904"/>
      <c r="F1482" s="904"/>
      <c r="G1482" s="904"/>
      <c r="H1482" s="904"/>
      <c r="I1482" s="904"/>
      <c r="J1482" s="905" t="s">
        <v>243</v>
      </c>
      <c r="K1482" s="905"/>
      <c r="L1482" s="905"/>
      <c r="M1482" s="905"/>
      <c r="N1482" s="905"/>
      <c r="O1482" s="905"/>
      <c r="P1482" s="905"/>
      <c r="Q1482" s="905"/>
      <c r="R1482" s="905"/>
      <c r="S1482" s="905"/>
      <c r="T1482" s="905"/>
      <c r="U1482" s="905"/>
      <c r="W1482" s="171"/>
      <c r="X1482" s="171"/>
      <c r="Y1482" s="171"/>
      <c r="Z1482" s="291"/>
      <c r="AA1482" s="291"/>
      <c r="AB1482" s="291"/>
      <c r="AC1482" s="291"/>
      <c r="AD1482" s="291"/>
      <c r="AE1482" s="171"/>
    </row>
    <row r="1483" spans="1:31" ht="21.75" thickBot="1" x14ac:dyDescent="0.2">
      <c r="D1483" s="265" t="s">
        <v>228</v>
      </c>
      <c r="E1483" s="906"/>
      <c r="F1483" s="906"/>
      <c r="G1483" s="266" t="s">
        <v>229</v>
      </c>
      <c r="H1483" s="267"/>
      <c r="L1483" s="268" t="s">
        <v>231</v>
      </c>
      <c r="M1483" s="483" t="str">
        <f>$M$4</f>
        <v/>
      </c>
      <c r="N1483" s="269" t="s">
        <v>220</v>
      </c>
      <c r="O1483" s="483" t="str">
        <f>$O$4</f>
        <v/>
      </c>
      <c r="P1483" s="269" t="s">
        <v>225</v>
      </c>
      <c r="Q1483" s="269" t="s">
        <v>205</v>
      </c>
      <c r="R1483" s="483" t="str">
        <f>$R$4</f>
        <v/>
      </c>
      <c r="S1483" s="269" t="s">
        <v>220</v>
      </c>
      <c r="T1483" s="483" t="str">
        <f>$T$4</f>
        <v/>
      </c>
      <c r="U1483" s="269" t="s">
        <v>230</v>
      </c>
    </row>
    <row r="1484" spans="1:31" ht="18" customHeight="1" x14ac:dyDescent="0.15">
      <c r="B1484" s="880" t="s">
        <v>227</v>
      </c>
      <c r="C1484" s="907" t="s">
        <v>224</v>
      </c>
      <c r="D1484" s="478" t="s">
        <v>237</v>
      </c>
      <c r="E1484" s="478" t="s">
        <v>222</v>
      </c>
      <c r="F1484" s="909" t="s">
        <v>106</v>
      </c>
      <c r="G1484" s="840" t="s">
        <v>107</v>
      </c>
      <c r="H1484" s="841"/>
      <c r="I1484" s="480" t="s">
        <v>108</v>
      </c>
      <c r="J1484" s="480" t="s">
        <v>235</v>
      </c>
      <c r="K1484" s="840" t="s">
        <v>109</v>
      </c>
      <c r="L1484" s="913"/>
      <c r="M1484" s="913"/>
      <c r="N1484" s="841"/>
      <c r="O1484" s="840" t="s">
        <v>226</v>
      </c>
      <c r="P1484" s="913"/>
      <c r="Q1484" s="913"/>
      <c r="R1484" s="841"/>
      <c r="S1484" s="840" t="s">
        <v>233</v>
      </c>
      <c r="T1484" s="913"/>
      <c r="U1484" s="914"/>
    </row>
    <row r="1485" spans="1:31" ht="18" customHeight="1" thickBot="1" x14ac:dyDescent="0.2">
      <c r="B1485" s="882"/>
      <c r="C1485" s="908"/>
      <c r="D1485" s="479" t="s">
        <v>221</v>
      </c>
      <c r="E1485" s="479" t="s">
        <v>223</v>
      </c>
      <c r="F1485" s="910"/>
      <c r="G1485" s="911"/>
      <c r="H1485" s="912"/>
      <c r="I1485" s="481" t="s">
        <v>110</v>
      </c>
      <c r="J1485" s="481" t="s">
        <v>236</v>
      </c>
      <c r="K1485" s="911"/>
      <c r="L1485" s="915"/>
      <c r="M1485" s="915"/>
      <c r="N1485" s="912"/>
      <c r="O1485" s="911"/>
      <c r="P1485" s="915"/>
      <c r="Q1485" s="915"/>
      <c r="R1485" s="912"/>
      <c r="S1485" s="911" t="s">
        <v>234</v>
      </c>
      <c r="T1485" s="915"/>
      <c r="U1485" s="916"/>
    </row>
    <row r="1486" spans="1:31" ht="24" customHeight="1" x14ac:dyDescent="0.15">
      <c r="B1486" s="880">
        <v>1</v>
      </c>
      <c r="C1486" s="883"/>
      <c r="D1486" s="883"/>
      <c r="E1486" s="883"/>
      <c r="F1486" s="294"/>
      <c r="G1486" s="886"/>
      <c r="H1486" s="887"/>
      <c r="I1486" s="294"/>
      <c r="J1486" s="295"/>
      <c r="K1486" s="298"/>
      <c r="L1486" s="279" t="s">
        <v>220</v>
      </c>
      <c r="M1486" s="301"/>
      <c r="N1486" s="280" t="s">
        <v>225</v>
      </c>
      <c r="O1486" s="298"/>
      <c r="P1486" s="279" t="s">
        <v>220</v>
      </c>
      <c r="Q1486" s="301"/>
      <c r="R1486" s="280" t="s">
        <v>225</v>
      </c>
      <c r="S1486" s="888" t="str">
        <f t="shared" ref="S1486" si="256">IF(COUNT(J1486:J1490)=0,"",SUM(J1486:J1490))</f>
        <v/>
      </c>
      <c r="T1486" s="889"/>
      <c r="U1486" s="890"/>
    </row>
    <row r="1487" spans="1:31" ht="24" customHeight="1" x14ac:dyDescent="0.15">
      <c r="B1487" s="881"/>
      <c r="C1487" s="884"/>
      <c r="D1487" s="884"/>
      <c r="E1487" s="884"/>
      <c r="F1487" s="296"/>
      <c r="G1487" s="897"/>
      <c r="H1487" s="898"/>
      <c r="I1487" s="296"/>
      <c r="J1487" s="297"/>
      <c r="K1487" s="299"/>
      <c r="L1487" s="284" t="s">
        <v>220</v>
      </c>
      <c r="M1487" s="302"/>
      <c r="N1487" s="285" t="s">
        <v>225</v>
      </c>
      <c r="O1487" s="299"/>
      <c r="P1487" s="284" t="s">
        <v>220</v>
      </c>
      <c r="Q1487" s="302"/>
      <c r="R1487" s="285" t="s">
        <v>225</v>
      </c>
      <c r="S1487" s="891"/>
      <c r="T1487" s="892"/>
      <c r="U1487" s="893"/>
    </row>
    <row r="1488" spans="1:31" ht="23.25" customHeight="1" x14ac:dyDescent="0.15">
      <c r="B1488" s="881"/>
      <c r="C1488" s="884"/>
      <c r="D1488" s="884"/>
      <c r="E1488" s="884"/>
      <c r="F1488" s="296"/>
      <c r="G1488" s="897"/>
      <c r="H1488" s="898"/>
      <c r="I1488" s="296"/>
      <c r="J1488" s="297"/>
      <c r="K1488" s="299"/>
      <c r="L1488" s="284" t="s">
        <v>220</v>
      </c>
      <c r="M1488" s="302"/>
      <c r="N1488" s="285" t="s">
        <v>225</v>
      </c>
      <c r="O1488" s="299"/>
      <c r="P1488" s="284" t="s">
        <v>220</v>
      </c>
      <c r="Q1488" s="302"/>
      <c r="R1488" s="285" t="s">
        <v>225</v>
      </c>
      <c r="S1488" s="891"/>
      <c r="T1488" s="892"/>
      <c r="U1488" s="893"/>
    </row>
    <row r="1489" spans="2:21" ht="24" customHeight="1" x14ac:dyDescent="0.15">
      <c r="B1489" s="881"/>
      <c r="C1489" s="884"/>
      <c r="D1489" s="884"/>
      <c r="E1489" s="884"/>
      <c r="F1489" s="296"/>
      <c r="G1489" s="897"/>
      <c r="H1489" s="898"/>
      <c r="I1489" s="296"/>
      <c r="J1489" s="297"/>
      <c r="K1489" s="299"/>
      <c r="L1489" s="284" t="s">
        <v>220</v>
      </c>
      <c r="M1489" s="302"/>
      <c r="N1489" s="285" t="s">
        <v>225</v>
      </c>
      <c r="O1489" s="299"/>
      <c r="P1489" s="284" t="s">
        <v>220</v>
      </c>
      <c r="Q1489" s="302"/>
      <c r="R1489" s="285" t="s">
        <v>225</v>
      </c>
      <c r="S1489" s="891"/>
      <c r="T1489" s="892"/>
      <c r="U1489" s="893"/>
    </row>
    <row r="1490" spans="2:21" ht="24" customHeight="1" thickBot="1" x14ac:dyDescent="0.2">
      <c r="B1490" s="882"/>
      <c r="C1490" s="885"/>
      <c r="D1490" s="885"/>
      <c r="E1490" s="885"/>
      <c r="F1490" s="286" t="s">
        <v>232</v>
      </c>
      <c r="G1490" s="5"/>
      <c r="H1490" s="899" t="s">
        <v>239</v>
      </c>
      <c r="I1490" s="900"/>
      <c r="J1490" s="300"/>
      <c r="K1490" s="901"/>
      <c r="L1490" s="902"/>
      <c r="M1490" s="902"/>
      <c r="N1490" s="902"/>
      <c r="O1490" s="902"/>
      <c r="P1490" s="902"/>
      <c r="Q1490" s="902"/>
      <c r="R1490" s="903"/>
      <c r="S1490" s="894"/>
      <c r="T1490" s="895"/>
      <c r="U1490" s="896"/>
    </row>
    <row r="1491" spans="2:21" ht="24" customHeight="1" x14ac:dyDescent="0.15">
      <c r="B1491" s="880">
        <v>2</v>
      </c>
      <c r="C1491" s="883"/>
      <c r="D1491" s="883"/>
      <c r="E1491" s="883"/>
      <c r="F1491" s="294"/>
      <c r="G1491" s="886"/>
      <c r="H1491" s="887"/>
      <c r="I1491" s="294"/>
      <c r="J1491" s="295"/>
      <c r="K1491" s="298"/>
      <c r="L1491" s="279" t="s">
        <v>220</v>
      </c>
      <c r="M1491" s="301"/>
      <c r="N1491" s="280" t="s">
        <v>225</v>
      </c>
      <c r="O1491" s="298"/>
      <c r="P1491" s="279" t="s">
        <v>220</v>
      </c>
      <c r="Q1491" s="301"/>
      <c r="R1491" s="280" t="s">
        <v>225</v>
      </c>
      <c r="S1491" s="888" t="str">
        <f t="shared" ref="S1491" si="257">IF(COUNT(J1491:J1495)=0,"",SUM(J1491:J1495))</f>
        <v/>
      </c>
      <c r="T1491" s="889"/>
      <c r="U1491" s="890"/>
    </row>
    <row r="1492" spans="2:21" ht="24" customHeight="1" x14ac:dyDescent="0.15">
      <c r="B1492" s="881"/>
      <c r="C1492" s="884"/>
      <c r="D1492" s="884"/>
      <c r="E1492" s="884"/>
      <c r="F1492" s="296"/>
      <c r="G1492" s="897"/>
      <c r="H1492" s="898"/>
      <c r="I1492" s="296"/>
      <c r="J1492" s="297"/>
      <c r="K1492" s="299"/>
      <c r="L1492" s="284" t="s">
        <v>220</v>
      </c>
      <c r="M1492" s="302"/>
      <c r="N1492" s="285" t="s">
        <v>225</v>
      </c>
      <c r="O1492" s="299"/>
      <c r="P1492" s="284" t="s">
        <v>220</v>
      </c>
      <c r="Q1492" s="302"/>
      <c r="R1492" s="285" t="s">
        <v>225</v>
      </c>
      <c r="S1492" s="891"/>
      <c r="T1492" s="892"/>
      <c r="U1492" s="893"/>
    </row>
    <row r="1493" spans="2:21" ht="24" customHeight="1" x14ac:dyDescent="0.15">
      <c r="B1493" s="881"/>
      <c r="C1493" s="884"/>
      <c r="D1493" s="884"/>
      <c r="E1493" s="884"/>
      <c r="F1493" s="296"/>
      <c r="G1493" s="897"/>
      <c r="H1493" s="898"/>
      <c r="I1493" s="296"/>
      <c r="J1493" s="297"/>
      <c r="K1493" s="299"/>
      <c r="L1493" s="284" t="s">
        <v>220</v>
      </c>
      <c r="M1493" s="302"/>
      <c r="N1493" s="285" t="s">
        <v>225</v>
      </c>
      <c r="O1493" s="299"/>
      <c r="P1493" s="284" t="s">
        <v>220</v>
      </c>
      <c r="Q1493" s="302"/>
      <c r="R1493" s="285" t="s">
        <v>225</v>
      </c>
      <c r="S1493" s="891"/>
      <c r="T1493" s="892"/>
      <c r="U1493" s="893"/>
    </row>
    <row r="1494" spans="2:21" ht="24" customHeight="1" x14ac:dyDescent="0.15">
      <c r="B1494" s="881"/>
      <c r="C1494" s="884"/>
      <c r="D1494" s="884"/>
      <c r="E1494" s="884"/>
      <c r="F1494" s="296"/>
      <c r="G1494" s="897"/>
      <c r="H1494" s="898"/>
      <c r="I1494" s="296"/>
      <c r="J1494" s="297"/>
      <c r="K1494" s="299"/>
      <c r="L1494" s="284" t="s">
        <v>220</v>
      </c>
      <c r="M1494" s="302"/>
      <c r="N1494" s="285" t="s">
        <v>225</v>
      </c>
      <c r="O1494" s="299"/>
      <c r="P1494" s="284" t="s">
        <v>220</v>
      </c>
      <c r="Q1494" s="302"/>
      <c r="R1494" s="285" t="s">
        <v>225</v>
      </c>
      <c r="S1494" s="891"/>
      <c r="T1494" s="892"/>
      <c r="U1494" s="893"/>
    </row>
    <row r="1495" spans="2:21" ht="24" customHeight="1" thickBot="1" x14ac:dyDescent="0.2">
      <c r="B1495" s="882"/>
      <c r="C1495" s="885"/>
      <c r="D1495" s="885"/>
      <c r="E1495" s="885"/>
      <c r="F1495" s="286" t="s">
        <v>232</v>
      </c>
      <c r="G1495" s="5"/>
      <c r="H1495" s="899" t="s">
        <v>239</v>
      </c>
      <c r="I1495" s="900"/>
      <c r="J1495" s="300"/>
      <c r="K1495" s="901"/>
      <c r="L1495" s="902"/>
      <c r="M1495" s="902"/>
      <c r="N1495" s="902"/>
      <c r="O1495" s="902"/>
      <c r="P1495" s="902"/>
      <c r="Q1495" s="902"/>
      <c r="R1495" s="903"/>
      <c r="S1495" s="894"/>
      <c r="T1495" s="895"/>
      <c r="U1495" s="896"/>
    </row>
    <row r="1496" spans="2:21" ht="24" customHeight="1" x14ac:dyDescent="0.15">
      <c r="B1496" s="880">
        <v>3</v>
      </c>
      <c r="C1496" s="883"/>
      <c r="D1496" s="883"/>
      <c r="E1496" s="883"/>
      <c r="F1496" s="294"/>
      <c r="G1496" s="886"/>
      <c r="H1496" s="887"/>
      <c r="I1496" s="294"/>
      <c r="J1496" s="295"/>
      <c r="K1496" s="298"/>
      <c r="L1496" s="279" t="s">
        <v>220</v>
      </c>
      <c r="M1496" s="301"/>
      <c r="N1496" s="280" t="s">
        <v>225</v>
      </c>
      <c r="O1496" s="298"/>
      <c r="P1496" s="279" t="s">
        <v>220</v>
      </c>
      <c r="Q1496" s="301"/>
      <c r="R1496" s="280" t="s">
        <v>225</v>
      </c>
      <c r="S1496" s="888" t="str">
        <f t="shared" ref="S1496" si="258">IF(COUNT(J1496:J1500)=0,"",SUM(J1496:J1500))</f>
        <v/>
      </c>
      <c r="T1496" s="889"/>
      <c r="U1496" s="890"/>
    </row>
    <row r="1497" spans="2:21" ht="24" customHeight="1" x14ac:dyDescent="0.15">
      <c r="B1497" s="881"/>
      <c r="C1497" s="884"/>
      <c r="D1497" s="884"/>
      <c r="E1497" s="884"/>
      <c r="F1497" s="296"/>
      <c r="G1497" s="897"/>
      <c r="H1497" s="898"/>
      <c r="I1497" s="296"/>
      <c r="J1497" s="297"/>
      <c r="K1497" s="299"/>
      <c r="L1497" s="284" t="s">
        <v>220</v>
      </c>
      <c r="M1497" s="302"/>
      <c r="N1497" s="285" t="s">
        <v>225</v>
      </c>
      <c r="O1497" s="299"/>
      <c r="P1497" s="284" t="s">
        <v>220</v>
      </c>
      <c r="Q1497" s="302"/>
      <c r="R1497" s="285" t="s">
        <v>225</v>
      </c>
      <c r="S1497" s="891"/>
      <c r="T1497" s="892"/>
      <c r="U1497" s="893"/>
    </row>
    <row r="1498" spans="2:21" ht="24" customHeight="1" x14ac:dyDescent="0.15">
      <c r="B1498" s="881"/>
      <c r="C1498" s="884"/>
      <c r="D1498" s="884"/>
      <c r="E1498" s="884"/>
      <c r="F1498" s="296"/>
      <c r="G1498" s="897"/>
      <c r="H1498" s="898"/>
      <c r="I1498" s="296"/>
      <c r="J1498" s="297"/>
      <c r="K1498" s="299"/>
      <c r="L1498" s="284" t="s">
        <v>220</v>
      </c>
      <c r="M1498" s="302"/>
      <c r="N1498" s="285" t="s">
        <v>225</v>
      </c>
      <c r="O1498" s="299"/>
      <c r="P1498" s="284" t="s">
        <v>220</v>
      </c>
      <c r="Q1498" s="302"/>
      <c r="R1498" s="285" t="s">
        <v>225</v>
      </c>
      <c r="S1498" s="891"/>
      <c r="T1498" s="892"/>
      <c r="U1498" s="893"/>
    </row>
    <row r="1499" spans="2:21" ht="24" customHeight="1" x14ac:dyDescent="0.15">
      <c r="B1499" s="881"/>
      <c r="C1499" s="884"/>
      <c r="D1499" s="884"/>
      <c r="E1499" s="884"/>
      <c r="F1499" s="296"/>
      <c r="G1499" s="897"/>
      <c r="H1499" s="898"/>
      <c r="I1499" s="296"/>
      <c r="J1499" s="297"/>
      <c r="K1499" s="299"/>
      <c r="L1499" s="284" t="s">
        <v>220</v>
      </c>
      <c r="M1499" s="302"/>
      <c r="N1499" s="285" t="s">
        <v>225</v>
      </c>
      <c r="O1499" s="299"/>
      <c r="P1499" s="284" t="s">
        <v>220</v>
      </c>
      <c r="Q1499" s="302"/>
      <c r="R1499" s="285" t="s">
        <v>225</v>
      </c>
      <c r="S1499" s="891"/>
      <c r="T1499" s="892"/>
      <c r="U1499" s="893"/>
    </row>
    <row r="1500" spans="2:21" ht="24" customHeight="1" thickBot="1" x14ac:dyDescent="0.2">
      <c r="B1500" s="882"/>
      <c r="C1500" s="885"/>
      <c r="D1500" s="885"/>
      <c r="E1500" s="885"/>
      <c r="F1500" s="286" t="s">
        <v>232</v>
      </c>
      <c r="G1500" s="5"/>
      <c r="H1500" s="899" t="s">
        <v>239</v>
      </c>
      <c r="I1500" s="900"/>
      <c r="J1500" s="300"/>
      <c r="K1500" s="901"/>
      <c r="L1500" s="902"/>
      <c r="M1500" s="902"/>
      <c r="N1500" s="902"/>
      <c r="O1500" s="902"/>
      <c r="P1500" s="902"/>
      <c r="Q1500" s="902"/>
      <c r="R1500" s="903"/>
      <c r="S1500" s="894"/>
      <c r="T1500" s="895"/>
      <c r="U1500" s="896"/>
    </row>
    <row r="1501" spans="2:21" ht="24" customHeight="1" x14ac:dyDescent="0.15">
      <c r="B1501" s="880">
        <v>4</v>
      </c>
      <c r="C1501" s="883"/>
      <c r="D1501" s="883"/>
      <c r="E1501" s="883"/>
      <c r="F1501" s="294"/>
      <c r="G1501" s="886"/>
      <c r="H1501" s="887"/>
      <c r="I1501" s="294"/>
      <c r="J1501" s="295"/>
      <c r="K1501" s="298"/>
      <c r="L1501" s="279" t="s">
        <v>220</v>
      </c>
      <c r="M1501" s="301"/>
      <c r="N1501" s="280" t="s">
        <v>225</v>
      </c>
      <c r="O1501" s="298"/>
      <c r="P1501" s="279" t="s">
        <v>220</v>
      </c>
      <c r="Q1501" s="301"/>
      <c r="R1501" s="280" t="s">
        <v>225</v>
      </c>
      <c r="S1501" s="888" t="str">
        <f t="shared" ref="S1501" si="259">IF(COUNT(J1501:J1505)=0,"",SUM(J1501:J1505))</f>
        <v/>
      </c>
      <c r="T1501" s="889"/>
      <c r="U1501" s="890"/>
    </row>
    <row r="1502" spans="2:21" ht="24" customHeight="1" x14ac:dyDescent="0.15">
      <c r="B1502" s="881"/>
      <c r="C1502" s="884"/>
      <c r="D1502" s="884"/>
      <c r="E1502" s="884"/>
      <c r="F1502" s="296"/>
      <c r="G1502" s="897"/>
      <c r="H1502" s="898"/>
      <c r="I1502" s="296"/>
      <c r="J1502" s="297"/>
      <c r="K1502" s="299"/>
      <c r="L1502" s="284" t="s">
        <v>220</v>
      </c>
      <c r="M1502" s="302"/>
      <c r="N1502" s="285" t="s">
        <v>225</v>
      </c>
      <c r="O1502" s="299"/>
      <c r="P1502" s="284" t="s">
        <v>220</v>
      </c>
      <c r="Q1502" s="302"/>
      <c r="R1502" s="285" t="s">
        <v>225</v>
      </c>
      <c r="S1502" s="891"/>
      <c r="T1502" s="892"/>
      <c r="U1502" s="893"/>
    </row>
    <row r="1503" spans="2:21" ht="24" customHeight="1" x14ac:dyDescent="0.15">
      <c r="B1503" s="881"/>
      <c r="C1503" s="884"/>
      <c r="D1503" s="884"/>
      <c r="E1503" s="884"/>
      <c r="F1503" s="296"/>
      <c r="G1503" s="897"/>
      <c r="H1503" s="898"/>
      <c r="I1503" s="296"/>
      <c r="J1503" s="297"/>
      <c r="K1503" s="299"/>
      <c r="L1503" s="284" t="s">
        <v>220</v>
      </c>
      <c r="M1503" s="302"/>
      <c r="N1503" s="285" t="s">
        <v>225</v>
      </c>
      <c r="O1503" s="299"/>
      <c r="P1503" s="284" t="s">
        <v>220</v>
      </c>
      <c r="Q1503" s="302"/>
      <c r="R1503" s="285" t="s">
        <v>225</v>
      </c>
      <c r="S1503" s="891"/>
      <c r="T1503" s="892"/>
      <c r="U1503" s="893"/>
    </row>
    <row r="1504" spans="2:21" ht="24" customHeight="1" x14ac:dyDescent="0.15">
      <c r="B1504" s="881"/>
      <c r="C1504" s="884"/>
      <c r="D1504" s="884"/>
      <c r="E1504" s="884"/>
      <c r="F1504" s="296"/>
      <c r="G1504" s="897"/>
      <c r="H1504" s="898"/>
      <c r="I1504" s="296"/>
      <c r="J1504" s="297"/>
      <c r="K1504" s="299"/>
      <c r="L1504" s="284" t="s">
        <v>220</v>
      </c>
      <c r="M1504" s="302"/>
      <c r="N1504" s="285" t="s">
        <v>225</v>
      </c>
      <c r="O1504" s="299"/>
      <c r="P1504" s="284" t="s">
        <v>220</v>
      </c>
      <c r="Q1504" s="302"/>
      <c r="R1504" s="285" t="s">
        <v>225</v>
      </c>
      <c r="S1504" s="891"/>
      <c r="T1504" s="892"/>
      <c r="U1504" s="893"/>
    </row>
    <row r="1505" spans="1:31" ht="24" customHeight="1" thickBot="1" x14ac:dyDescent="0.2">
      <c r="B1505" s="882"/>
      <c r="C1505" s="885"/>
      <c r="D1505" s="885"/>
      <c r="E1505" s="885"/>
      <c r="F1505" s="286" t="s">
        <v>232</v>
      </c>
      <c r="G1505" s="5"/>
      <c r="H1505" s="899" t="s">
        <v>239</v>
      </c>
      <c r="I1505" s="900"/>
      <c r="J1505" s="300"/>
      <c r="K1505" s="901"/>
      <c r="L1505" s="902"/>
      <c r="M1505" s="902"/>
      <c r="N1505" s="902"/>
      <c r="O1505" s="902"/>
      <c r="P1505" s="902"/>
      <c r="Q1505" s="902"/>
      <c r="R1505" s="903"/>
      <c r="S1505" s="894"/>
      <c r="T1505" s="895"/>
      <c r="U1505" s="896"/>
    </row>
    <row r="1506" spans="1:31" ht="19.5" customHeight="1" thickBot="1" x14ac:dyDescent="0.2">
      <c r="B1506" s="287" t="s">
        <v>112</v>
      </c>
      <c r="C1506" s="172"/>
      <c r="D1506" s="288"/>
      <c r="E1506" s="288"/>
      <c r="F1506" s="289"/>
      <c r="G1506" s="288"/>
      <c r="H1506" s="288"/>
      <c r="O1506" s="917" t="s">
        <v>496</v>
      </c>
      <c r="P1506" s="918"/>
      <c r="Q1506" s="918"/>
      <c r="R1506" s="918"/>
      <c r="S1506" s="919" t="str">
        <f>IF(COUNT(S1486:U1505)=0,"",SUMIFS(S1486:S1505,E1486:E1505,"&lt;&gt;"&amp;""))</f>
        <v/>
      </c>
      <c r="T1506" s="920"/>
      <c r="U1506" s="921"/>
    </row>
    <row r="1507" spans="1:31" ht="19.5" customHeight="1" thickBot="1" x14ac:dyDescent="0.2">
      <c r="B1507" s="486" t="s">
        <v>242</v>
      </c>
      <c r="C1507" s="172"/>
      <c r="D1507" s="171"/>
      <c r="E1507" s="290"/>
      <c r="F1507" s="485"/>
      <c r="G1507" s="485"/>
      <c r="H1507" s="485"/>
      <c r="O1507" s="922" t="s">
        <v>497</v>
      </c>
      <c r="P1507" s="923"/>
      <c r="Q1507" s="923"/>
      <c r="R1507" s="924"/>
      <c r="S1507" s="919" t="str">
        <f>IF(COUNT(S1486:U1505)=0,"",SUMIF(E1486:E1505,"元請",S1486:U1505))</f>
        <v/>
      </c>
      <c r="T1507" s="920"/>
      <c r="U1507" s="921"/>
    </row>
    <row r="1508" spans="1:31" ht="19.5" customHeight="1" x14ac:dyDescent="0.15">
      <c r="B1508" s="287" t="s">
        <v>240</v>
      </c>
      <c r="C1508" s="172"/>
      <c r="D1508" s="171"/>
      <c r="E1508" s="172"/>
      <c r="F1508" s="172"/>
      <c r="G1508" s="485"/>
      <c r="H1508" s="485"/>
    </row>
    <row r="1509" spans="1:31" ht="19.5" customHeight="1" x14ac:dyDescent="0.15">
      <c r="B1509" s="485"/>
      <c r="C1509" s="172"/>
      <c r="D1509" s="171"/>
      <c r="E1509" s="290"/>
      <c r="F1509" s="485"/>
      <c r="G1509" s="485"/>
      <c r="H1509" s="485"/>
    </row>
    <row r="1510" spans="1:31" s="172" customFormat="1" ht="20.25" customHeight="1" x14ac:dyDescent="0.15">
      <c r="A1510" s="171"/>
      <c r="B1510" s="171"/>
      <c r="C1510" s="172" t="s">
        <v>104</v>
      </c>
      <c r="G1510" s="262"/>
      <c r="H1510" s="262"/>
      <c r="I1510" s="171"/>
      <c r="J1510" s="171"/>
      <c r="K1510" s="171"/>
      <c r="L1510" s="171"/>
      <c r="M1510" s="171"/>
      <c r="N1510" s="171"/>
      <c r="O1510" s="171"/>
      <c r="P1510" s="171"/>
      <c r="Q1510" s="171"/>
      <c r="R1510" s="171"/>
      <c r="S1510" s="171"/>
      <c r="T1510" s="196" t="s">
        <v>241</v>
      </c>
      <c r="U1510" s="263" t="str">
        <f t="shared" ref="U1510" si="260">IF(COUNT(S1486:U1505)=0,"",U1481+1)</f>
        <v/>
      </c>
      <c r="W1510" s="171"/>
      <c r="X1510" s="171"/>
      <c r="Y1510" s="171"/>
      <c r="Z1510" s="291"/>
      <c r="AA1510" s="291"/>
      <c r="AB1510" s="291"/>
      <c r="AC1510" s="291"/>
      <c r="AD1510" s="291"/>
      <c r="AE1510" s="171"/>
    </row>
    <row r="1511" spans="1:31" s="172" customFormat="1" ht="27.75" x14ac:dyDescent="0.15">
      <c r="A1511" s="171"/>
      <c r="B1511" s="904" t="s">
        <v>105</v>
      </c>
      <c r="C1511" s="904"/>
      <c r="D1511" s="904"/>
      <c r="E1511" s="904"/>
      <c r="F1511" s="904"/>
      <c r="G1511" s="904"/>
      <c r="H1511" s="904"/>
      <c r="I1511" s="904"/>
      <c r="J1511" s="905" t="s">
        <v>243</v>
      </c>
      <c r="K1511" s="905"/>
      <c r="L1511" s="905"/>
      <c r="M1511" s="905"/>
      <c r="N1511" s="905"/>
      <c r="O1511" s="905"/>
      <c r="P1511" s="905"/>
      <c r="Q1511" s="905"/>
      <c r="R1511" s="905"/>
      <c r="S1511" s="905"/>
      <c r="T1511" s="905"/>
      <c r="U1511" s="905"/>
      <c r="W1511" s="171"/>
      <c r="X1511" s="171"/>
      <c r="Y1511" s="171"/>
      <c r="Z1511" s="291"/>
      <c r="AA1511" s="291"/>
      <c r="AB1511" s="291"/>
      <c r="AC1511" s="291"/>
      <c r="AD1511" s="291"/>
      <c r="AE1511" s="171"/>
    </row>
    <row r="1512" spans="1:31" ht="21.75" thickBot="1" x14ac:dyDescent="0.2">
      <c r="D1512" s="265" t="s">
        <v>228</v>
      </c>
      <c r="E1512" s="906"/>
      <c r="F1512" s="906"/>
      <c r="G1512" s="266" t="s">
        <v>229</v>
      </c>
      <c r="H1512" s="267"/>
      <c r="L1512" s="268" t="s">
        <v>231</v>
      </c>
      <c r="M1512" s="483" t="str">
        <f>$M$4</f>
        <v/>
      </c>
      <c r="N1512" s="269" t="s">
        <v>220</v>
      </c>
      <c r="O1512" s="483" t="str">
        <f>$O$4</f>
        <v/>
      </c>
      <c r="P1512" s="269" t="s">
        <v>225</v>
      </c>
      <c r="Q1512" s="269" t="s">
        <v>205</v>
      </c>
      <c r="R1512" s="483" t="str">
        <f>$R$4</f>
        <v/>
      </c>
      <c r="S1512" s="269" t="s">
        <v>220</v>
      </c>
      <c r="T1512" s="483" t="str">
        <f>$T$4</f>
        <v/>
      </c>
      <c r="U1512" s="269" t="s">
        <v>230</v>
      </c>
    </row>
    <row r="1513" spans="1:31" ht="18" customHeight="1" x14ac:dyDescent="0.15">
      <c r="B1513" s="880" t="s">
        <v>227</v>
      </c>
      <c r="C1513" s="907" t="s">
        <v>224</v>
      </c>
      <c r="D1513" s="478" t="s">
        <v>237</v>
      </c>
      <c r="E1513" s="478" t="s">
        <v>222</v>
      </c>
      <c r="F1513" s="909" t="s">
        <v>106</v>
      </c>
      <c r="G1513" s="840" t="s">
        <v>107</v>
      </c>
      <c r="H1513" s="841"/>
      <c r="I1513" s="480" t="s">
        <v>108</v>
      </c>
      <c r="J1513" s="480" t="s">
        <v>235</v>
      </c>
      <c r="K1513" s="840" t="s">
        <v>109</v>
      </c>
      <c r="L1513" s="913"/>
      <c r="M1513" s="913"/>
      <c r="N1513" s="841"/>
      <c r="O1513" s="840" t="s">
        <v>226</v>
      </c>
      <c r="P1513" s="913"/>
      <c r="Q1513" s="913"/>
      <c r="R1513" s="841"/>
      <c r="S1513" s="840" t="s">
        <v>233</v>
      </c>
      <c r="T1513" s="913"/>
      <c r="U1513" s="914"/>
    </row>
    <row r="1514" spans="1:31" ht="18" customHeight="1" thickBot="1" x14ac:dyDescent="0.2">
      <c r="B1514" s="882"/>
      <c r="C1514" s="908"/>
      <c r="D1514" s="479" t="s">
        <v>221</v>
      </c>
      <c r="E1514" s="479" t="s">
        <v>223</v>
      </c>
      <c r="F1514" s="910"/>
      <c r="G1514" s="911"/>
      <c r="H1514" s="912"/>
      <c r="I1514" s="481" t="s">
        <v>110</v>
      </c>
      <c r="J1514" s="481" t="s">
        <v>236</v>
      </c>
      <c r="K1514" s="911"/>
      <c r="L1514" s="915"/>
      <c r="M1514" s="915"/>
      <c r="N1514" s="912"/>
      <c r="O1514" s="911"/>
      <c r="P1514" s="915"/>
      <c r="Q1514" s="915"/>
      <c r="R1514" s="912"/>
      <c r="S1514" s="911" t="s">
        <v>234</v>
      </c>
      <c r="T1514" s="915"/>
      <c r="U1514" s="916"/>
    </row>
    <row r="1515" spans="1:31" ht="24" customHeight="1" x14ac:dyDescent="0.15">
      <c r="B1515" s="880">
        <v>1</v>
      </c>
      <c r="C1515" s="883"/>
      <c r="D1515" s="883"/>
      <c r="E1515" s="883"/>
      <c r="F1515" s="294"/>
      <c r="G1515" s="886"/>
      <c r="H1515" s="887"/>
      <c r="I1515" s="294"/>
      <c r="J1515" s="295"/>
      <c r="K1515" s="298"/>
      <c r="L1515" s="279" t="s">
        <v>220</v>
      </c>
      <c r="M1515" s="301"/>
      <c r="N1515" s="280" t="s">
        <v>225</v>
      </c>
      <c r="O1515" s="298"/>
      <c r="P1515" s="279" t="s">
        <v>220</v>
      </c>
      <c r="Q1515" s="301"/>
      <c r="R1515" s="280" t="s">
        <v>225</v>
      </c>
      <c r="S1515" s="888" t="str">
        <f t="shared" ref="S1515" si="261">IF(COUNT(J1515:J1519)=0,"",SUM(J1515:J1519))</f>
        <v/>
      </c>
      <c r="T1515" s="889"/>
      <c r="U1515" s="890"/>
    </row>
    <row r="1516" spans="1:31" ht="24" customHeight="1" x14ac:dyDescent="0.15">
      <c r="B1516" s="881"/>
      <c r="C1516" s="884"/>
      <c r="D1516" s="884"/>
      <c r="E1516" s="884"/>
      <c r="F1516" s="296"/>
      <c r="G1516" s="897"/>
      <c r="H1516" s="898"/>
      <c r="I1516" s="296"/>
      <c r="J1516" s="297"/>
      <c r="K1516" s="299"/>
      <c r="L1516" s="284" t="s">
        <v>220</v>
      </c>
      <c r="M1516" s="302"/>
      <c r="N1516" s="285" t="s">
        <v>225</v>
      </c>
      <c r="O1516" s="299"/>
      <c r="P1516" s="284" t="s">
        <v>220</v>
      </c>
      <c r="Q1516" s="302"/>
      <c r="R1516" s="285" t="s">
        <v>225</v>
      </c>
      <c r="S1516" s="891"/>
      <c r="T1516" s="892"/>
      <c r="U1516" s="893"/>
    </row>
    <row r="1517" spans="1:31" ht="23.25" customHeight="1" x14ac:dyDescent="0.15">
      <c r="B1517" s="881"/>
      <c r="C1517" s="884"/>
      <c r="D1517" s="884"/>
      <c r="E1517" s="884"/>
      <c r="F1517" s="296"/>
      <c r="G1517" s="897"/>
      <c r="H1517" s="898"/>
      <c r="I1517" s="296"/>
      <c r="J1517" s="297"/>
      <c r="K1517" s="299"/>
      <c r="L1517" s="284" t="s">
        <v>220</v>
      </c>
      <c r="M1517" s="302"/>
      <c r="N1517" s="285" t="s">
        <v>225</v>
      </c>
      <c r="O1517" s="299"/>
      <c r="P1517" s="284" t="s">
        <v>220</v>
      </c>
      <c r="Q1517" s="302"/>
      <c r="R1517" s="285" t="s">
        <v>225</v>
      </c>
      <c r="S1517" s="891"/>
      <c r="T1517" s="892"/>
      <c r="U1517" s="893"/>
    </row>
    <row r="1518" spans="1:31" ht="24" customHeight="1" x14ac:dyDescent="0.15">
      <c r="B1518" s="881"/>
      <c r="C1518" s="884"/>
      <c r="D1518" s="884"/>
      <c r="E1518" s="884"/>
      <c r="F1518" s="296"/>
      <c r="G1518" s="897"/>
      <c r="H1518" s="898"/>
      <c r="I1518" s="296"/>
      <c r="J1518" s="297"/>
      <c r="K1518" s="299"/>
      <c r="L1518" s="284" t="s">
        <v>220</v>
      </c>
      <c r="M1518" s="302"/>
      <c r="N1518" s="285" t="s">
        <v>225</v>
      </c>
      <c r="O1518" s="299"/>
      <c r="P1518" s="284" t="s">
        <v>220</v>
      </c>
      <c r="Q1518" s="302"/>
      <c r="R1518" s="285" t="s">
        <v>225</v>
      </c>
      <c r="S1518" s="891"/>
      <c r="T1518" s="892"/>
      <c r="U1518" s="893"/>
    </row>
    <row r="1519" spans="1:31" ht="24" customHeight="1" thickBot="1" x14ac:dyDescent="0.2">
      <c r="B1519" s="882"/>
      <c r="C1519" s="885"/>
      <c r="D1519" s="885"/>
      <c r="E1519" s="885"/>
      <c r="F1519" s="286" t="s">
        <v>232</v>
      </c>
      <c r="G1519" s="5"/>
      <c r="H1519" s="899" t="s">
        <v>239</v>
      </c>
      <c r="I1519" s="900"/>
      <c r="J1519" s="300"/>
      <c r="K1519" s="901"/>
      <c r="L1519" s="902"/>
      <c r="M1519" s="902"/>
      <c r="N1519" s="902"/>
      <c r="O1519" s="902"/>
      <c r="P1519" s="902"/>
      <c r="Q1519" s="902"/>
      <c r="R1519" s="903"/>
      <c r="S1519" s="894"/>
      <c r="T1519" s="895"/>
      <c r="U1519" s="896"/>
    </row>
    <row r="1520" spans="1:31" ht="24" customHeight="1" x14ac:dyDescent="0.15">
      <c r="B1520" s="880">
        <v>2</v>
      </c>
      <c r="C1520" s="883"/>
      <c r="D1520" s="883"/>
      <c r="E1520" s="883"/>
      <c r="F1520" s="294"/>
      <c r="G1520" s="886"/>
      <c r="H1520" s="887"/>
      <c r="I1520" s="294"/>
      <c r="J1520" s="295"/>
      <c r="K1520" s="298"/>
      <c r="L1520" s="279" t="s">
        <v>220</v>
      </c>
      <c r="M1520" s="301"/>
      <c r="N1520" s="280" t="s">
        <v>225</v>
      </c>
      <c r="O1520" s="298"/>
      <c r="P1520" s="279" t="s">
        <v>220</v>
      </c>
      <c r="Q1520" s="301"/>
      <c r="R1520" s="280" t="s">
        <v>225</v>
      </c>
      <c r="S1520" s="888" t="str">
        <f t="shared" ref="S1520" si="262">IF(COUNT(J1520:J1524)=0,"",SUM(J1520:J1524))</f>
        <v/>
      </c>
      <c r="T1520" s="889"/>
      <c r="U1520" s="890"/>
    </row>
    <row r="1521" spans="2:21" ht="24" customHeight="1" x14ac:dyDescent="0.15">
      <c r="B1521" s="881"/>
      <c r="C1521" s="884"/>
      <c r="D1521" s="884"/>
      <c r="E1521" s="884"/>
      <c r="F1521" s="296"/>
      <c r="G1521" s="897"/>
      <c r="H1521" s="898"/>
      <c r="I1521" s="296"/>
      <c r="J1521" s="297"/>
      <c r="K1521" s="299"/>
      <c r="L1521" s="284" t="s">
        <v>220</v>
      </c>
      <c r="M1521" s="302"/>
      <c r="N1521" s="285" t="s">
        <v>225</v>
      </c>
      <c r="O1521" s="299"/>
      <c r="P1521" s="284" t="s">
        <v>220</v>
      </c>
      <c r="Q1521" s="302"/>
      <c r="R1521" s="285" t="s">
        <v>225</v>
      </c>
      <c r="S1521" s="891"/>
      <c r="T1521" s="892"/>
      <c r="U1521" s="893"/>
    </row>
    <row r="1522" spans="2:21" ht="24" customHeight="1" x14ac:dyDescent="0.15">
      <c r="B1522" s="881"/>
      <c r="C1522" s="884"/>
      <c r="D1522" s="884"/>
      <c r="E1522" s="884"/>
      <c r="F1522" s="296"/>
      <c r="G1522" s="897"/>
      <c r="H1522" s="898"/>
      <c r="I1522" s="296"/>
      <c r="J1522" s="297"/>
      <c r="K1522" s="299"/>
      <c r="L1522" s="284" t="s">
        <v>220</v>
      </c>
      <c r="M1522" s="302"/>
      <c r="N1522" s="285" t="s">
        <v>225</v>
      </c>
      <c r="O1522" s="299"/>
      <c r="P1522" s="284" t="s">
        <v>220</v>
      </c>
      <c r="Q1522" s="302"/>
      <c r="R1522" s="285" t="s">
        <v>225</v>
      </c>
      <c r="S1522" s="891"/>
      <c r="T1522" s="892"/>
      <c r="U1522" s="893"/>
    </row>
    <row r="1523" spans="2:21" ht="24" customHeight="1" x14ac:dyDescent="0.15">
      <c r="B1523" s="881"/>
      <c r="C1523" s="884"/>
      <c r="D1523" s="884"/>
      <c r="E1523" s="884"/>
      <c r="F1523" s="296"/>
      <c r="G1523" s="897"/>
      <c r="H1523" s="898"/>
      <c r="I1523" s="296"/>
      <c r="J1523" s="297"/>
      <c r="K1523" s="299"/>
      <c r="L1523" s="284" t="s">
        <v>220</v>
      </c>
      <c r="M1523" s="302"/>
      <c r="N1523" s="285" t="s">
        <v>225</v>
      </c>
      <c r="O1523" s="299"/>
      <c r="P1523" s="284" t="s">
        <v>220</v>
      </c>
      <c r="Q1523" s="302"/>
      <c r="R1523" s="285" t="s">
        <v>225</v>
      </c>
      <c r="S1523" s="891"/>
      <c r="T1523" s="892"/>
      <c r="U1523" s="893"/>
    </row>
    <row r="1524" spans="2:21" ht="24" customHeight="1" thickBot="1" x14ac:dyDescent="0.2">
      <c r="B1524" s="882"/>
      <c r="C1524" s="885"/>
      <c r="D1524" s="885"/>
      <c r="E1524" s="885"/>
      <c r="F1524" s="286" t="s">
        <v>232</v>
      </c>
      <c r="G1524" s="5"/>
      <c r="H1524" s="899" t="s">
        <v>239</v>
      </c>
      <c r="I1524" s="900"/>
      <c r="J1524" s="300"/>
      <c r="K1524" s="901"/>
      <c r="L1524" s="902"/>
      <c r="M1524" s="902"/>
      <c r="N1524" s="902"/>
      <c r="O1524" s="902"/>
      <c r="P1524" s="902"/>
      <c r="Q1524" s="902"/>
      <c r="R1524" s="903"/>
      <c r="S1524" s="894"/>
      <c r="T1524" s="895"/>
      <c r="U1524" s="896"/>
    </row>
    <row r="1525" spans="2:21" ht="24" customHeight="1" x14ac:dyDescent="0.15">
      <c r="B1525" s="880">
        <v>3</v>
      </c>
      <c r="C1525" s="883"/>
      <c r="D1525" s="883"/>
      <c r="E1525" s="883"/>
      <c r="F1525" s="294"/>
      <c r="G1525" s="886"/>
      <c r="H1525" s="887"/>
      <c r="I1525" s="294"/>
      <c r="J1525" s="295"/>
      <c r="K1525" s="298"/>
      <c r="L1525" s="279" t="s">
        <v>220</v>
      </c>
      <c r="M1525" s="301"/>
      <c r="N1525" s="280" t="s">
        <v>225</v>
      </c>
      <c r="O1525" s="298"/>
      <c r="P1525" s="279" t="s">
        <v>220</v>
      </c>
      <c r="Q1525" s="301"/>
      <c r="R1525" s="280" t="s">
        <v>225</v>
      </c>
      <c r="S1525" s="888" t="str">
        <f t="shared" ref="S1525" si="263">IF(COUNT(J1525:J1529)=0,"",SUM(J1525:J1529))</f>
        <v/>
      </c>
      <c r="T1525" s="889"/>
      <c r="U1525" s="890"/>
    </row>
    <row r="1526" spans="2:21" ht="24" customHeight="1" x14ac:dyDescent="0.15">
      <c r="B1526" s="881"/>
      <c r="C1526" s="884"/>
      <c r="D1526" s="884"/>
      <c r="E1526" s="884"/>
      <c r="F1526" s="296"/>
      <c r="G1526" s="897"/>
      <c r="H1526" s="898"/>
      <c r="I1526" s="296"/>
      <c r="J1526" s="297"/>
      <c r="K1526" s="299"/>
      <c r="L1526" s="284" t="s">
        <v>220</v>
      </c>
      <c r="M1526" s="302"/>
      <c r="N1526" s="285" t="s">
        <v>225</v>
      </c>
      <c r="O1526" s="299"/>
      <c r="P1526" s="284" t="s">
        <v>220</v>
      </c>
      <c r="Q1526" s="302"/>
      <c r="R1526" s="285" t="s">
        <v>225</v>
      </c>
      <c r="S1526" s="891"/>
      <c r="T1526" s="892"/>
      <c r="U1526" s="893"/>
    </row>
    <row r="1527" spans="2:21" ht="24" customHeight="1" x14ac:dyDescent="0.15">
      <c r="B1527" s="881"/>
      <c r="C1527" s="884"/>
      <c r="D1527" s="884"/>
      <c r="E1527" s="884"/>
      <c r="F1527" s="296"/>
      <c r="G1527" s="897"/>
      <c r="H1527" s="898"/>
      <c r="I1527" s="296"/>
      <c r="J1527" s="297"/>
      <c r="K1527" s="299"/>
      <c r="L1527" s="284" t="s">
        <v>220</v>
      </c>
      <c r="M1527" s="302"/>
      <c r="N1527" s="285" t="s">
        <v>225</v>
      </c>
      <c r="O1527" s="299"/>
      <c r="P1527" s="284" t="s">
        <v>220</v>
      </c>
      <c r="Q1527" s="302"/>
      <c r="R1527" s="285" t="s">
        <v>225</v>
      </c>
      <c r="S1527" s="891"/>
      <c r="T1527" s="892"/>
      <c r="U1527" s="893"/>
    </row>
    <row r="1528" spans="2:21" ht="24" customHeight="1" x14ac:dyDescent="0.15">
      <c r="B1528" s="881"/>
      <c r="C1528" s="884"/>
      <c r="D1528" s="884"/>
      <c r="E1528" s="884"/>
      <c r="F1528" s="296"/>
      <c r="G1528" s="897"/>
      <c r="H1528" s="898"/>
      <c r="I1528" s="296"/>
      <c r="J1528" s="297"/>
      <c r="K1528" s="299"/>
      <c r="L1528" s="284" t="s">
        <v>220</v>
      </c>
      <c r="M1528" s="302"/>
      <c r="N1528" s="285" t="s">
        <v>225</v>
      </c>
      <c r="O1528" s="299"/>
      <c r="P1528" s="284" t="s">
        <v>220</v>
      </c>
      <c r="Q1528" s="302"/>
      <c r="R1528" s="285" t="s">
        <v>225</v>
      </c>
      <c r="S1528" s="891"/>
      <c r="T1528" s="892"/>
      <c r="U1528" s="893"/>
    </row>
    <row r="1529" spans="2:21" ht="24" customHeight="1" thickBot="1" x14ac:dyDescent="0.2">
      <c r="B1529" s="882"/>
      <c r="C1529" s="885"/>
      <c r="D1529" s="885"/>
      <c r="E1529" s="885"/>
      <c r="F1529" s="286" t="s">
        <v>232</v>
      </c>
      <c r="G1529" s="5"/>
      <c r="H1529" s="899" t="s">
        <v>239</v>
      </c>
      <c r="I1529" s="900"/>
      <c r="J1529" s="300"/>
      <c r="K1529" s="901"/>
      <c r="L1529" s="902"/>
      <c r="M1529" s="902"/>
      <c r="N1529" s="902"/>
      <c r="O1529" s="902"/>
      <c r="P1529" s="902"/>
      <c r="Q1529" s="902"/>
      <c r="R1529" s="903"/>
      <c r="S1529" s="894"/>
      <c r="T1529" s="895"/>
      <c r="U1529" s="896"/>
    </row>
    <row r="1530" spans="2:21" ht="24" customHeight="1" x14ac:dyDescent="0.15">
      <c r="B1530" s="880">
        <v>4</v>
      </c>
      <c r="C1530" s="883"/>
      <c r="D1530" s="883"/>
      <c r="E1530" s="883"/>
      <c r="F1530" s="294"/>
      <c r="G1530" s="886"/>
      <c r="H1530" s="887"/>
      <c r="I1530" s="294"/>
      <c r="J1530" s="295"/>
      <c r="K1530" s="298"/>
      <c r="L1530" s="279" t="s">
        <v>220</v>
      </c>
      <c r="M1530" s="301"/>
      <c r="N1530" s="280" t="s">
        <v>225</v>
      </c>
      <c r="O1530" s="298"/>
      <c r="P1530" s="279" t="s">
        <v>220</v>
      </c>
      <c r="Q1530" s="301"/>
      <c r="R1530" s="280" t="s">
        <v>225</v>
      </c>
      <c r="S1530" s="888" t="str">
        <f t="shared" ref="S1530" si="264">IF(COUNT(J1530:J1534)=0,"",SUM(J1530:J1534))</f>
        <v/>
      </c>
      <c r="T1530" s="889"/>
      <c r="U1530" s="890"/>
    </row>
    <row r="1531" spans="2:21" ht="24" customHeight="1" x14ac:dyDescent="0.15">
      <c r="B1531" s="881"/>
      <c r="C1531" s="884"/>
      <c r="D1531" s="884"/>
      <c r="E1531" s="884"/>
      <c r="F1531" s="296"/>
      <c r="G1531" s="897"/>
      <c r="H1531" s="898"/>
      <c r="I1531" s="296"/>
      <c r="J1531" s="297"/>
      <c r="K1531" s="299"/>
      <c r="L1531" s="284" t="s">
        <v>220</v>
      </c>
      <c r="M1531" s="302"/>
      <c r="N1531" s="285" t="s">
        <v>225</v>
      </c>
      <c r="O1531" s="299"/>
      <c r="P1531" s="284" t="s">
        <v>220</v>
      </c>
      <c r="Q1531" s="302"/>
      <c r="R1531" s="285" t="s">
        <v>225</v>
      </c>
      <c r="S1531" s="891"/>
      <c r="T1531" s="892"/>
      <c r="U1531" s="893"/>
    </row>
    <row r="1532" spans="2:21" ht="24" customHeight="1" x14ac:dyDescent="0.15">
      <c r="B1532" s="881"/>
      <c r="C1532" s="884"/>
      <c r="D1532" s="884"/>
      <c r="E1532" s="884"/>
      <c r="F1532" s="296"/>
      <c r="G1532" s="897"/>
      <c r="H1532" s="898"/>
      <c r="I1532" s="296"/>
      <c r="J1532" s="297"/>
      <c r="K1532" s="299"/>
      <c r="L1532" s="284" t="s">
        <v>220</v>
      </c>
      <c r="M1532" s="302"/>
      <c r="N1532" s="285" t="s">
        <v>225</v>
      </c>
      <c r="O1532" s="299"/>
      <c r="P1532" s="284" t="s">
        <v>220</v>
      </c>
      <c r="Q1532" s="302"/>
      <c r="R1532" s="285" t="s">
        <v>225</v>
      </c>
      <c r="S1532" s="891"/>
      <c r="T1532" s="892"/>
      <c r="U1532" s="893"/>
    </row>
    <row r="1533" spans="2:21" ht="24" customHeight="1" x14ac:dyDescent="0.15">
      <c r="B1533" s="881"/>
      <c r="C1533" s="884"/>
      <c r="D1533" s="884"/>
      <c r="E1533" s="884"/>
      <c r="F1533" s="296"/>
      <c r="G1533" s="897"/>
      <c r="H1533" s="898"/>
      <c r="I1533" s="296"/>
      <c r="J1533" s="297"/>
      <c r="K1533" s="299"/>
      <c r="L1533" s="284" t="s">
        <v>220</v>
      </c>
      <c r="M1533" s="302"/>
      <c r="N1533" s="285" t="s">
        <v>225</v>
      </c>
      <c r="O1533" s="299"/>
      <c r="P1533" s="284" t="s">
        <v>220</v>
      </c>
      <c r="Q1533" s="302"/>
      <c r="R1533" s="285" t="s">
        <v>225</v>
      </c>
      <c r="S1533" s="891"/>
      <c r="T1533" s="892"/>
      <c r="U1533" s="893"/>
    </row>
    <row r="1534" spans="2:21" ht="24" customHeight="1" thickBot="1" x14ac:dyDescent="0.2">
      <c r="B1534" s="882"/>
      <c r="C1534" s="885"/>
      <c r="D1534" s="885"/>
      <c r="E1534" s="885"/>
      <c r="F1534" s="286" t="s">
        <v>232</v>
      </c>
      <c r="G1534" s="5"/>
      <c r="H1534" s="899" t="s">
        <v>239</v>
      </c>
      <c r="I1534" s="900"/>
      <c r="J1534" s="300"/>
      <c r="K1534" s="901"/>
      <c r="L1534" s="902"/>
      <c r="M1534" s="902"/>
      <c r="N1534" s="902"/>
      <c r="O1534" s="902"/>
      <c r="P1534" s="902"/>
      <c r="Q1534" s="902"/>
      <c r="R1534" s="903"/>
      <c r="S1534" s="894"/>
      <c r="T1534" s="895"/>
      <c r="U1534" s="896"/>
    </row>
    <row r="1535" spans="2:21" ht="19.5" customHeight="1" thickBot="1" x14ac:dyDescent="0.2">
      <c r="B1535" s="287" t="s">
        <v>112</v>
      </c>
      <c r="C1535" s="172"/>
      <c r="D1535" s="288"/>
      <c r="E1535" s="288"/>
      <c r="F1535" s="289"/>
      <c r="G1535" s="288"/>
      <c r="H1535" s="288"/>
      <c r="O1535" s="917" t="s">
        <v>496</v>
      </c>
      <c r="P1535" s="918"/>
      <c r="Q1535" s="918"/>
      <c r="R1535" s="918"/>
      <c r="S1535" s="919" t="str">
        <f>IF(COUNT(S1515:U1534)=0,"",SUMIFS(S1515:S1534,E1515:E1534,"&lt;&gt;"&amp;""))</f>
        <v/>
      </c>
      <c r="T1535" s="920"/>
      <c r="U1535" s="921"/>
    </row>
    <row r="1536" spans="2:21" ht="19.5" customHeight="1" thickBot="1" x14ac:dyDescent="0.2">
      <c r="B1536" s="486" t="s">
        <v>242</v>
      </c>
      <c r="C1536" s="172"/>
      <c r="D1536" s="171"/>
      <c r="E1536" s="290"/>
      <c r="F1536" s="485"/>
      <c r="G1536" s="485"/>
      <c r="H1536" s="485"/>
      <c r="O1536" s="922" t="s">
        <v>497</v>
      </c>
      <c r="P1536" s="923"/>
      <c r="Q1536" s="923"/>
      <c r="R1536" s="924"/>
      <c r="S1536" s="919" t="str">
        <f>IF(COUNT(S1515:U1534)=0,"",SUMIF(E1515:E1534,"元請",S1515:U1534))</f>
        <v/>
      </c>
      <c r="T1536" s="920"/>
      <c r="U1536" s="921"/>
    </row>
    <row r="1537" spans="1:31" ht="19.5" customHeight="1" x14ac:dyDescent="0.15">
      <c r="B1537" s="287" t="s">
        <v>240</v>
      </c>
      <c r="C1537" s="172"/>
      <c r="D1537" s="171"/>
      <c r="E1537" s="172"/>
      <c r="F1537" s="172"/>
      <c r="G1537" s="485"/>
      <c r="H1537" s="485"/>
    </row>
    <row r="1538" spans="1:31" ht="19.5" customHeight="1" x14ac:dyDescent="0.15">
      <c r="B1538" s="485"/>
      <c r="C1538" s="172"/>
      <c r="D1538" s="171"/>
      <c r="E1538" s="290"/>
      <c r="F1538" s="485"/>
      <c r="G1538" s="485"/>
      <c r="H1538" s="485"/>
    </row>
    <row r="1539" spans="1:31" s="172" customFormat="1" ht="20.25" customHeight="1" x14ac:dyDescent="0.15">
      <c r="A1539" s="171"/>
      <c r="B1539" s="171"/>
      <c r="C1539" s="172" t="s">
        <v>104</v>
      </c>
      <c r="G1539" s="262"/>
      <c r="H1539" s="262"/>
      <c r="I1539" s="171"/>
      <c r="J1539" s="171"/>
      <c r="K1539" s="171"/>
      <c r="L1539" s="171"/>
      <c r="M1539" s="171"/>
      <c r="N1539" s="171"/>
      <c r="O1539" s="171"/>
      <c r="P1539" s="171"/>
      <c r="Q1539" s="171"/>
      <c r="R1539" s="171"/>
      <c r="S1539" s="171"/>
      <c r="T1539" s="196" t="s">
        <v>241</v>
      </c>
      <c r="U1539" s="263" t="str">
        <f t="shared" ref="U1539" si="265">IF(COUNT(S1515:U1534)=0,"",U1510+1)</f>
        <v/>
      </c>
      <c r="W1539" s="171"/>
      <c r="X1539" s="171"/>
      <c r="Y1539" s="171"/>
      <c r="Z1539" s="291"/>
      <c r="AA1539" s="291"/>
      <c r="AB1539" s="291"/>
      <c r="AC1539" s="291"/>
      <c r="AD1539" s="291"/>
      <c r="AE1539" s="171"/>
    </row>
    <row r="1540" spans="1:31" s="172" customFormat="1" ht="27.75" x14ac:dyDescent="0.15">
      <c r="A1540" s="171"/>
      <c r="B1540" s="904" t="s">
        <v>105</v>
      </c>
      <c r="C1540" s="904"/>
      <c r="D1540" s="904"/>
      <c r="E1540" s="904"/>
      <c r="F1540" s="904"/>
      <c r="G1540" s="904"/>
      <c r="H1540" s="904"/>
      <c r="I1540" s="904"/>
      <c r="J1540" s="905" t="s">
        <v>243</v>
      </c>
      <c r="K1540" s="905"/>
      <c r="L1540" s="905"/>
      <c r="M1540" s="905"/>
      <c r="N1540" s="905"/>
      <c r="O1540" s="905"/>
      <c r="P1540" s="905"/>
      <c r="Q1540" s="905"/>
      <c r="R1540" s="905"/>
      <c r="S1540" s="905"/>
      <c r="T1540" s="905"/>
      <c r="U1540" s="905"/>
      <c r="W1540" s="171"/>
      <c r="X1540" s="171"/>
      <c r="Y1540" s="171"/>
      <c r="Z1540" s="291"/>
      <c r="AA1540" s="291"/>
      <c r="AB1540" s="291"/>
      <c r="AC1540" s="291"/>
      <c r="AD1540" s="291"/>
      <c r="AE1540" s="171"/>
    </row>
    <row r="1541" spans="1:31" ht="21.75" thickBot="1" x14ac:dyDescent="0.2">
      <c r="D1541" s="265" t="s">
        <v>228</v>
      </c>
      <c r="E1541" s="906"/>
      <c r="F1541" s="906"/>
      <c r="G1541" s="266" t="s">
        <v>229</v>
      </c>
      <c r="H1541" s="267"/>
      <c r="L1541" s="268" t="s">
        <v>231</v>
      </c>
      <c r="M1541" s="483" t="str">
        <f>$M$4</f>
        <v/>
      </c>
      <c r="N1541" s="269" t="s">
        <v>220</v>
      </c>
      <c r="O1541" s="483" t="str">
        <f>$O$4</f>
        <v/>
      </c>
      <c r="P1541" s="269" t="s">
        <v>225</v>
      </c>
      <c r="Q1541" s="269" t="s">
        <v>205</v>
      </c>
      <c r="R1541" s="483" t="str">
        <f>$R$4</f>
        <v/>
      </c>
      <c r="S1541" s="269" t="s">
        <v>220</v>
      </c>
      <c r="T1541" s="483" t="str">
        <f>$T$4</f>
        <v/>
      </c>
      <c r="U1541" s="269" t="s">
        <v>230</v>
      </c>
    </row>
    <row r="1542" spans="1:31" ht="18" customHeight="1" x14ac:dyDescent="0.15">
      <c r="B1542" s="880" t="s">
        <v>227</v>
      </c>
      <c r="C1542" s="907" t="s">
        <v>224</v>
      </c>
      <c r="D1542" s="478" t="s">
        <v>237</v>
      </c>
      <c r="E1542" s="478" t="s">
        <v>222</v>
      </c>
      <c r="F1542" s="909" t="s">
        <v>106</v>
      </c>
      <c r="G1542" s="840" t="s">
        <v>107</v>
      </c>
      <c r="H1542" s="841"/>
      <c r="I1542" s="480" t="s">
        <v>108</v>
      </c>
      <c r="J1542" s="480" t="s">
        <v>235</v>
      </c>
      <c r="K1542" s="840" t="s">
        <v>109</v>
      </c>
      <c r="L1542" s="913"/>
      <c r="M1542" s="913"/>
      <c r="N1542" s="841"/>
      <c r="O1542" s="840" t="s">
        <v>226</v>
      </c>
      <c r="P1542" s="913"/>
      <c r="Q1542" s="913"/>
      <c r="R1542" s="841"/>
      <c r="S1542" s="840" t="s">
        <v>233</v>
      </c>
      <c r="T1542" s="913"/>
      <c r="U1542" s="914"/>
    </row>
    <row r="1543" spans="1:31" ht="18" customHeight="1" thickBot="1" x14ac:dyDescent="0.2">
      <c r="B1543" s="882"/>
      <c r="C1543" s="908"/>
      <c r="D1543" s="479" t="s">
        <v>221</v>
      </c>
      <c r="E1543" s="479" t="s">
        <v>223</v>
      </c>
      <c r="F1543" s="910"/>
      <c r="G1543" s="911"/>
      <c r="H1543" s="912"/>
      <c r="I1543" s="481" t="s">
        <v>110</v>
      </c>
      <c r="J1543" s="481" t="s">
        <v>236</v>
      </c>
      <c r="K1543" s="911"/>
      <c r="L1543" s="915"/>
      <c r="M1543" s="915"/>
      <c r="N1543" s="912"/>
      <c r="O1543" s="911"/>
      <c r="P1543" s="915"/>
      <c r="Q1543" s="915"/>
      <c r="R1543" s="912"/>
      <c r="S1543" s="911" t="s">
        <v>234</v>
      </c>
      <c r="T1543" s="915"/>
      <c r="U1543" s="916"/>
    </row>
    <row r="1544" spans="1:31" ht="24" customHeight="1" x14ac:dyDescent="0.15">
      <c r="B1544" s="880">
        <v>1</v>
      </c>
      <c r="C1544" s="883"/>
      <c r="D1544" s="883"/>
      <c r="E1544" s="883"/>
      <c r="F1544" s="294"/>
      <c r="G1544" s="886"/>
      <c r="H1544" s="887"/>
      <c r="I1544" s="294"/>
      <c r="J1544" s="295"/>
      <c r="K1544" s="298"/>
      <c r="L1544" s="279" t="s">
        <v>220</v>
      </c>
      <c r="M1544" s="301"/>
      <c r="N1544" s="280" t="s">
        <v>225</v>
      </c>
      <c r="O1544" s="298"/>
      <c r="P1544" s="279" t="s">
        <v>220</v>
      </c>
      <c r="Q1544" s="301"/>
      <c r="R1544" s="280" t="s">
        <v>225</v>
      </c>
      <c r="S1544" s="888" t="str">
        <f t="shared" ref="S1544" si="266">IF(COUNT(J1544:J1548)=0,"",SUM(J1544:J1548))</f>
        <v/>
      </c>
      <c r="T1544" s="889"/>
      <c r="U1544" s="890"/>
    </row>
    <row r="1545" spans="1:31" ht="24" customHeight="1" x14ac:dyDescent="0.15">
      <c r="B1545" s="881"/>
      <c r="C1545" s="884"/>
      <c r="D1545" s="884"/>
      <c r="E1545" s="884"/>
      <c r="F1545" s="296"/>
      <c r="G1545" s="897"/>
      <c r="H1545" s="898"/>
      <c r="I1545" s="296"/>
      <c r="J1545" s="297"/>
      <c r="K1545" s="299"/>
      <c r="L1545" s="284" t="s">
        <v>220</v>
      </c>
      <c r="M1545" s="302"/>
      <c r="N1545" s="285" t="s">
        <v>225</v>
      </c>
      <c r="O1545" s="299"/>
      <c r="P1545" s="284" t="s">
        <v>220</v>
      </c>
      <c r="Q1545" s="302"/>
      <c r="R1545" s="285" t="s">
        <v>225</v>
      </c>
      <c r="S1545" s="891"/>
      <c r="T1545" s="892"/>
      <c r="U1545" s="893"/>
    </row>
    <row r="1546" spans="1:31" ht="23.25" customHeight="1" x14ac:dyDescent="0.15">
      <c r="B1546" s="881"/>
      <c r="C1546" s="884"/>
      <c r="D1546" s="884"/>
      <c r="E1546" s="884"/>
      <c r="F1546" s="296"/>
      <c r="G1546" s="897"/>
      <c r="H1546" s="898"/>
      <c r="I1546" s="296"/>
      <c r="J1546" s="297"/>
      <c r="K1546" s="299"/>
      <c r="L1546" s="284" t="s">
        <v>220</v>
      </c>
      <c r="M1546" s="302"/>
      <c r="N1546" s="285" t="s">
        <v>225</v>
      </c>
      <c r="O1546" s="299"/>
      <c r="P1546" s="284" t="s">
        <v>220</v>
      </c>
      <c r="Q1546" s="302"/>
      <c r="R1546" s="285" t="s">
        <v>225</v>
      </c>
      <c r="S1546" s="891"/>
      <c r="T1546" s="892"/>
      <c r="U1546" s="893"/>
    </row>
    <row r="1547" spans="1:31" ht="24" customHeight="1" x14ac:dyDescent="0.15">
      <c r="B1547" s="881"/>
      <c r="C1547" s="884"/>
      <c r="D1547" s="884"/>
      <c r="E1547" s="884"/>
      <c r="F1547" s="296"/>
      <c r="G1547" s="897"/>
      <c r="H1547" s="898"/>
      <c r="I1547" s="296"/>
      <c r="J1547" s="297"/>
      <c r="K1547" s="299"/>
      <c r="L1547" s="284" t="s">
        <v>220</v>
      </c>
      <c r="M1547" s="302"/>
      <c r="N1547" s="285" t="s">
        <v>225</v>
      </c>
      <c r="O1547" s="299"/>
      <c r="P1547" s="284" t="s">
        <v>220</v>
      </c>
      <c r="Q1547" s="302"/>
      <c r="R1547" s="285" t="s">
        <v>225</v>
      </c>
      <c r="S1547" s="891"/>
      <c r="T1547" s="892"/>
      <c r="U1547" s="893"/>
    </row>
    <row r="1548" spans="1:31" ht="24" customHeight="1" thickBot="1" x14ac:dyDescent="0.2">
      <c r="B1548" s="882"/>
      <c r="C1548" s="885"/>
      <c r="D1548" s="885"/>
      <c r="E1548" s="885"/>
      <c r="F1548" s="286" t="s">
        <v>232</v>
      </c>
      <c r="G1548" s="5"/>
      <c r="H1548" s="899" t="s">
        <v>239</v>
      </c>
      <c r="I1548" s="900"/>
      <c r="J1548" s="300"/>
      <c r="K1548" s="901"/>
      <c r="L1548" s="902"/>
      <c r="M1548" s="902"/>
      <c r="N1548" s="902"/>
      <c r="O1548" s="902"/>
      <c r="P1548" s="902"/>
      <c r="Q1548" s="902"/>
      <c r="R1548" s="903"/>
      <c r="S1548" s="894"/>
      <c r="T1548" s="895"/>
      <c r="U1548" s="896"/>
    </row>
    <row r="1549" spans="1:31" ht="24" customHeight="1" x14ac:dyDescent="0.15">
      <c r="B1549" s="880">
        <v>2</v>
      </c>
      <c r="C1549" s="883"/>
      <c r="D1549" s="883"/>
      <c r="E1549" s="883"/>
      <c r="F1549" s="294"/>
      <c r="G1549" s="886"/>
      <c r="H1549" s="887"/>
      <c r="I1549" s="294"/>
      <c r="J1549" s="295"/>
      <c r="K1549" s="298"/>
      <c r="L1549" s="279" t="s">
        <v>220</v>
      </c>
      <c r="M1549" s="301"/>
      <c r="N1549" s="280" t="s">
        <v>225</v>
      </c>
      <c r="O1549" s="298"/>
      <c r="P1549" s="279" t="s">
        <v>220</v>
      </c>
      <c r="Q1549" s="301"/>
      <c r="R1549" s="280" t="s">
        <v>225</v>
      </c>
      <c r="S1549" s="888" t="str">
        <f t="shared" ref="S1549" si="267">IF(COUNT(J1549:J1553)=0,"",SUM(J1549:J1553))</f>
        <v/>
      </c>
      <c r="T1549" s="889"/>
      <c r="U1549" s="890"/>
    </row>
    <row r="1550" spans="1:31" ht="24" customHeight="1" x14ac:dyDescent="0.15">
      <c r="B1550" s="881"/>
      <c r="C1550" s="884"/>
      <c r="D1550" s="884"/>
      <c r="E1550" s="884"/>
      <c r="F1550" s="296"/>
      <c r="G1550" s="897"/>
      <c r="H1550" s="898"/>
      <c r="I1550" s="296"/>
      <c r="J1550" s="297"/>
      <c r="K1550" s="299"/>
      <c r="L1550" s="284" t="s">
        <v>220</v>
      </c>
      <c r="M1550" s="302"/>
      <c r="N1550" s="285" t="s">
        <v>225</v>
      </c>
      <c r="O1550" s="299"/>
      <c r="P1550" s="284" t="s">
        <v>220</v>
      </c>
      <c r="Q1550" s="302"/>
      <c r="R1550" s="285" t="s">
        <v>225</v>
      </c>
      <c r="S1550" s="891"/>
      <c r="T1550" s="892"/>
      <c r="U1550" s="893"/>
    </row>
    <row r="1551" spans="1:31" ht="24" customHeight="1" x14ac:dyDescent="0.15">
      <c r="B1551" s="881"/>
      <c r="C1551" s="884"/>
      <c r="D1551" s="884"/>
      <c r="E1551" s="884"/>
      <c r="F1551" s="296"/>
      <c r="G1551" s="897"/>
      <c r="H1551" s="898"/>
      <c r="I1551" s="296"/>
      <c r="J1551" s="297"/>
      <c r="K1551" s="299"/>
      <c r="L1551" s="284" t="s">
        <v>220</v>
      </c>
      <c r="M1551" s="302"/>
      <c r="N1551" s="285" t="s">
        <v>225</v>
      </c>
      <c r="O1551" s="299"/>
      <c r="P1551" s="284" t="s">
        <v>220</v>
      </c>
      <c r="Q1551" s="302"/>
      <c r="R1551" s="285" t="s">
        <v>225</v>
      </c>
      <c r="S1551" s="891"/>
      <c r="T1551" s="892"/>
      <c r="U1551" s="893"/>
    </row>
    <row r="1552" spans="1:31" ht="24" customHeight="1" x14ac:dyDescent="0.15">
      <c r="B1552" s="881"/>
      <c r="C1552" s="884"/>
      <c r="D1552" s="884"/>
      <c r="E1552" s="884"/>
      <c r="F1552" s="296"/>
      <c r="G1552" s="897"/>
      <c r="H1552" s="898"/>
      <c r="I1552" s="296"/>
      <c r="J1552" s="297"/>
      <c r="K1552" s="299"/>
      <c r="L1552" s="284" t="s">
        <v>220</v>
      </c>
      <c r="M1552" s="302"/>
      <c r="N1552" s="285" t="s">
        <v>225</v>
      </c>
      <c r="O1552" s="299"/>
      <c r="P1552" s="284" t="s">
        <v>220</v>
      </c>
      <c r="Q1552" s="302"/>
      <c r="R1552" s="285" t="s">
        <v>225</v>
      </c>
      <c r="S1552" s="891"/>
      <c r="T1552" s="892"/>
      <c r="U1552" s="893"/>
    </row>
    <row r="1553" spans="1:31" ht="24" customHeight="1" thickBot="1" x14ac:dyDescent="0.2">
      <c r="B1553" s="882"/>
      <c r="C1553" s="885"/>
      <c r="D1553" s="885"/>
      <c r="E1553" s="885"/>
      <c r="F1553" s="286" t="s">
        <v>232</v>
      </c>
      <c r="G1553" s="5"/>
      <c r="H1553" s="899" t="s">
        <v>239</v>
      </c>
      <c r="I1553" s="900"/>
      <c r="J1553" s="300"/>
      <c r="K1553" s="901"/>
      <c r="L1553" s="902"/>
      <c r="M1553" s="902"/>
      <c r="N1553" s="902"/>
      <c r="O1553" s="902"/>
      <c r="P1553" s="902"/>
      <c r="Q1553" s="902"/>
      <c r="R1553" s="903"/>
      <c r="S1553" s="894"/>
      <c r="T1553" s="895"/>
      <c r="U1553" s="896"/>
    </row>
    <row r="1554" spans="1:31" ht="24" customHeight="1" x14ac:dyDescent="0.15">
      <c r="B1554" s="880">
        <v>3</v>
      </c>
      <c r="C1554" s="883"/>
      <c r="D1554" s="883"/>
      <c r="E1554" s="883"/>
      <c r="F1554" s="294"/>
      <c r="G1554" s="886"/>
      <c r="H1554" s="887"/>
      <c r="I1554" s="294"/>
      <c r="J1554" s="295"/>
      <c r="K1554" s="298"/>
      <c r="L1554" s="279" t="s">
        <v>220</v>
      </c>
      <c r="M1554" s="301"/>
      <c r="N1554" s="280" t="s">
        <v>225</v>
      </c>
      <c r="O1554" s="298"/>
      <c r="P1554" s="279" t="s">
        <v>220</v>
      </c>
      <c r="Q1554" s="301"/>
      <c r="R1554" s="280" t="s">
        <v>225</v>
      </c>
      <c r="S1554" s="888" t="str">
        <f t="shared" ref="S1554" si="268">IF(COUNT(J1554:J1558)=0,"",SUM(J1554:J1558))</f>
        <v/>
      </c>
      <c r="T1554" s="889"/>
      <c r="U1554" s="890"/>
    </row>
    <row r="1555" spans="1:31" ht="24" customHeight="1" x14ac:dyDescent="0.15">
      <c r="B1555" s="881"/>
      <c r="C1555" s="884"/>
      <c r="D1555" s="884"/>
      <c r="E1555" s="884"/>
      <c r="F1555" s="296"/>
      <c r="G1555" s="897"/>
      <c r="H1555" s="898"/>
      <c r="I1555" s="296"/>
      <c r="J1555" s="297"/>
      <c r="K1555" s="299"/>
      <c r="L1555" s="284" t="s">
        <v>220</v>
      </c>
      <c r="M1555" s="302"/>
      <c r="N1555" s="285" t="s">
        <v>225</v>
      </c>
      <c r="O1555" s="299"/>
      <c r="P1555" s="284" t="s">
        <v>220</v>
      </c>
      <c r="Q1555" s="302"/>
      <c r="R1555" s="285" t="s">
        <v>225</v>
      </c>
      <c r="S1555" s="891"/>
      <c r="T1555" s="892"/>
      <c r="U1555" s="893"/>
    </row>
    <row r="1556" spans="1:31" ht="24" customHeight="1" x14ac:dyDescent="0.15">
      <c r="B1556" s="881"/>
      <c r="C1556" s="884"/>
      <c r="D1556" s="884"/>
      <c r="E1556" s="884"/>
      <c r="F1556" s="296"/>
      <c r="G1556" s="897"/>
      <c r="H1556" s="898"/>
      <c r="I1556" s="296"/>
      <c r="J1556" s="297"/>
      <c r="K1556" s="299"/>
      <c r="L1556" s="284" t="s">
        <v>220</v>
      </c>
      <c r="M1556" s="302"/>
      <c r="N1556" s="285" t="s">
        <v>225</v>
      </c>
      <c r="O1556" s="299"/>
      <c r="P1556" s="284" t="s">
        <v>220</v>
      </c>
      <c r="Q1556" s="302"/>
      <c r="R1556" s="285" t="s">
        <v>225</v>
      </c>
      <c r="S1556" s="891"/>
      <c r="T1556" s="892"/>
      <c r="U1556" s="893"/>
    </row>
    <row r="1557" spans="1:31" ht="24" customHeight="1" x14ac:dyDescent="0.15">
      <c r="B1557" s="881"/>
      <c r="C1557" s="884"/>
      <c r="D1557" s="884"/>
      <c r="E1557" s="884"/>
      <c r="F1557" s="296"/>
      <c r="G1557" s="897"/>
      <c r="H1557" s="898"/>
      <c r="I1557" s="296"/>
      <c r="J1557" s="297"/>
      <c r="K1557" s="299"/>
      <c r="L1557" s="284" t="s">
        <v>220</v>
      </c>
      <c r="M1557" s="302"/>
      <c r="N1557" s="285" t="s">
        <v>225</v>
      </c>
      <c r="O1557" s="299"/>
      <c r="P1557" s="284" t="s">
        <v>220</v>
      </c>
      <c r="Q1557" s="302"/>
      <c r="R1557" s="285" t="s">
        <v>225</v>
      </c>
      <c r="S1557" s="891"/>
      <c r="T1557" s="892"/>
      <c r="U1557" s="893"/>
    </row>
    <row r="1558" spans="1:31" ht="24" customHeight="1" thickBot="1" x14ac:dyDescent="0.2">
      <c r="B1558" s="882"/>
      <c r="C1558" s="885"/>
      <c r="D1558" s="885"/>
      <c r="E1558" s="885"/>
      <c r="F1558" s="286" t="s">
        <v>232</v>
      </c>
      <c r="G1558" s="5"/>
      <c r="H1558" s="899" t="s">
        <v>239</v>
      </c>
      <c r="I1558" s="900"/>
      <c r="J1558" s="300"/>
      <c r="K1558" s="901"/>
      <c r="L1558" s="902"/>
      <c r="M1558" s="902"/>
      <c r="N1558" s="902"/>
      <c r="O1558" s="902"/>
      <c r="P1558" s="902"/>
      <c r="Q1558" s="902"/>
      <c r="R1558" s="903"/>
      <c r="S1558" s="894"/>
      <c r="T1558" s="895"/>
      <c r="U1558" s="896"/>
    </row>
    <row r="1559" spans="1:31" ht="24" customHeight="1" x14ac:dyDescent="0.15">
      <c r="B1559" s="880">
        <v>4</v>
      </c>
      <c r="C1559" s="883"/>
      <c r="D1559" s="883"/>
      <c r="E1559" s="883"/>
      <c r="F1559" s="294"/>
      <c r="G1559" s="886"/>
      <c r="H1559" s="887"/>
      <c r="I1559" s="294"/>
      <c r="J1559" s="295"/>
      <c r="K1559" s="298"/>
      <c r="L1559" s="279" t="s">
        <v>220</v>
      </c>
      <c r="M1559" s="301"/>
      <c r="N1559" s="280" t="s">
        <v>225</v>
      </c>
      <c r="O1559" s="298"/>
      <c r="P1559" s="279" t="s">
        <v>220</v>
      </c>
      <c r="Q1559" s="301"/>
      <c r="R1559" s="280" t="s">
        <v>225</v>
      </c>
      <c r="S1559" s="888" t="str">
        <f t="shared" ref="S1559" si="269">IF(COUNT(J1559:J1563)=0,"",SUM(J1559:J1563))</f>
        <v/>
      </c>
      <c r="T1559" s="889"/>
      <c r="U1559" s="890"/>
    </row>
    <row r="1560" spans="1:31" ht="24" customHeight="1" x14ac:dyDescent="0.15">
      <c r="B1560" s="881"/>
      <c r="C1560" s="884"/>
      <c r="D1560" s="884"/>
      <c r="E1560" s="884"/>
      <c r="F1560" s="296"/>
      <c r="G1560" s="897"/>
      <c r="H1560" s="898"/>
      <c r="I1560" s="296"/>
      <c r="J1560" s="297"/>
      <c r="K1560" s="299"/>
      <c r="L1560" s="284" t="s">
        <v>220</v>
      </c>
      <c r="M1560" s="302"/>
      <c r="N1560" s="285" t="s">
        <v>225</v>
      </c>
      <c r="O1560" s="299"/>
      <c r="P1560" s="284" t="s">
        <v>220</v>
      </c>
      <c r="Q1560" s="302"/>
      <c r="R1560" s="285" t="s">
        <v>225</v>
      </c>
      <c r="S1560" s="891"/>
      <c r="T1560" s="892"/>
      <c r="U1560" s="893"/>
    </row>
    <row r="1561" spans="1:31" ht="24" customHeight="1" x14ac:dyDescent="0.15">
      <c r="B1561" s="881"/>
      <c r="C1561" s="884"/>
      <c r="D1561" s="884"/>
      <c r="E1561" s="884"/>
      <c r="F1561" s="296"/>
      <c r="G1561" s="897"/>
      <c r="H1561" s="898"/>
      <c r="I1561" s="296"/>
      <c r="J1561" s="297"/>
      <c r="K1561" s="299"/>
      <c r="L1561" s="284" t="s">
        <v>220</v>
      </c>
      <c r="M1561" s="302"/>
      <c r="N1561" s="285" t="s">
        <v>225</v>
      </c>
      <c r="O1561" s="299"/>
      <c r="P1561" s="284" t="s">
        <v>220</v>
      </c>
      <c r="Q1561" s="302"/>
      <c r="R1561" s="285" t="s">
        <v>225</v>
      </c>
      <c r="S1561" s="891"/>
      <c r="T1561" s="892"/>
      <c r="U1561" s="893"/>
    </row>
    <row r="1562" spans="1:31" ht="24" customHeight="1" x14ac:dyDescent="0.15">
      <c r="B1562" s="881"/>
      <c r="C1562" s="884"/>
      <c r="D1562" s="884"/>
      <c r="E1562" s="884"/>
      <c r="F1562" s="296"/>
      <c r="G1562" s="897"/>
      <c r="H1562" s="898"/>
      <c r="I1562" s="296"/>
      <c r="J1562" s="297"/>
      <c r="K1562" s="299"/>
      <c r="L1562" s="284" t="s">
        <v>220</v>
      </c>
      <c r="M1562" s="302"/>
      <c r="N1562" s="285" t="s">
        <v>225</v>
      </c>
      <c r="O1562" s="299"/>
      <c r="P1562" s="284" t="s">
        <v>220</v>
      </c>
      <c r="Q1562" s="302"/>
      <c r="R1562" s="285" t="s">
        <v>225</v>
      </c>
      <c r="S1562" s="891"/>
      <c r="T1562" s="892"/>
      <c r="U1562" s="893"/>
    </row>
    <row r="1563" spans="1:31" ht="24" customHeight="1" thickBot="1" x14ac:dyDescent="0.2">
      <c r="B1563" s="882"/>
      <c r="C1563" s="885"/>
      <c r="D1563" s="885"/>
      <c r="E1563" s="885"/>
      <c r="F1563" s="286" t="s">
        <v>232</v>
      </c>
      <c r="G1563" s="5"/>
      <c r="H1563" s="899" t="s">
        <v>239</v>
      </c>
      <c r="I1563" s="900"/>
      <c r="J1563" s="300"/>
      <c r="K1563" s="901"/>
      <c r="L1563" s="902"/>
      <c r="M1563" s="902"/>
      <c r="N1563" s="902"/>
      <c r="O1563" s="902"/>
      <c r="P1563" s="902"/>
      <c r="Q1563" s="902"/>
      <c r="R1563" s="903"/>
      <c r="S1563" s="894"/>
      <c r="T1563" s="895"/>
      <c r="U1563" s="896"/>
    </row>
    <row r="1564" spans="1:31" ht="19.5" customHeight="1" thickBot="1" x14ac:dyDescent="0.2">
      <c r="B1564" s="287" t="s">
        <v>112</v>
      </c>
      <c r="C1564" s="172"/>
      <c r="D1564" s="288"/>
      <c r="E1564" s="288"/>
      <c r="F1564" s="289"/>
      <c r="G1564" s="288"/>
      <c r="H1564" s="288"/>
      <c r="O1564" s="917" t="s">
        <v>496</v>
      </c>
      <c r="P1564" s="918"/>
      <c r="Q1564" s="918"/>
      <c r="R1564" s="918"/>
      <c r="S1564" s="919" t="str">
        <f>IF(COUNT(S1544:U1563)=0,"",SUMIFS(S1544:S1563,E1544:E1563,"&lt;&gt;"&amp;""))</f>
        <v/>
      </c>
      <c r="T1564" s="920"/>
      <c r="U1564" s="921"/>
    </row>
    <row r="1565" spans="1:31" ht="19.5" customHeight="1" thickBot="1" x14ac:dyDescent="0.2">
      <c r="B1565" s="486" t="s">
        <v>242</v>
      </c>
      <c r="C1565" s="172"/>
      <c r="D1565" s="171"/>
      <c r="E1565" s="290"/>
      <c r="F1565" s="485"/>
      <c r="G1565" s="485"/>
      <c r="H1565" s="485"/>
      <c r="O1565" s="922" t="s">
        <v>497</v>
      </c>
      <c r="P1565" s="923"/>
      <c r="Q1565" s="923"/>
      <c r="R1565" s="924"/>
      <c r="S1565" s="919" t="str">
        <f>IF(COUNT(S1544:U1563)=0,"",SUMIF(E1544:E1563,"元請",S1544:U1563))</f>
        <v/>
      </c>
      <c r="T1565" s="920"/>
      <c r="U1565" s="921"/>
    </row>
    <row r="1566" spans="1:31" ht="19.5" customHeight="1" x14ac:dyDescent="0.15">
      <c r="B1566" s="287" t="s">
        <v>240</v>
      </c>
      <c r="C1566" s="172"/>
      <c r="D1566" s="171"/>
      <c r="E1566" s="172"/>
      <c r="F1566" s="172"/>
      <c r="G1566" s="485"/>
      <c r="H1566" s="485"/>
    </row>
    <row r="1567" spans="1:31" ht="19.5" customHeight="1" x14ac:dyDescent="0.15">
      <c r="B1567" s="485"/>
      <c r="C1567" s="172"/>
      <c r="D1567" s="171"/>
      <c r="E1567" s="290"/>
      <c r="F1567" s="485"/>
      <c r="G1567" s="485"/>
      <c r="H1567" s="485"/>
    </row>
    <row r="1568" spans="1:31" s="172" customFormat="1" ht="20.25" customHeight="1" x14ac:dyDescent="0.15">
      <c r="A1568" s="171"/>
      <c r="B1568" s="171"/>
      <c r="C1568" s="172" t="s">
        <v>104</v>
      </c>
      <c r="G1568" s="262"/>
      <c r="H1568" s="262"/>
      <c r="I1568" s="171"/>
      <c r="J1568" s="171"/>
      <c r="K1568" s="171"/>
      <c r="L1568" s="171"/>
      <c r="M1568" s="171"/>
      <c r="N1568" s="171"/>
      <c r="O1568" s="171"/>
      <c r="P1568" s="171"/>
      <c r="Q1568" s="171"/>
      <c r="R1568" s="171"/>
      <c r="S1568" s="171"/>
      <c r="T1568" s="196" t="s">
        <v>241</v>
      </c>
      <c r="U1568" s="263" t="str">
        <f t="shared" ref="U1568" si="270">IF(COUNT(S1544:U1563)=0,"",U1539+1)</f>
        <v/>
      </c>
      <c r="W1568" s="171"/>
      <c r="X1568" s="171"/>
      <c r="Y1568" s="171"/>
      <c r="Z1568" s="291"/>
      <c r="AA1568" s="291"/>
      <c r="AB1568" s="291"/>
      <c r="AC1568" s="291"/>
      <c r="AD1568" s="291"/>
      <c r="AE1568" s="171"/>
    </row>
    <row r="1569" spans="1:31" s="172" customFormat="1" ht="27.75" x14ac:dyDescent="0.15">
      <c r="A1569" s="171"/>
      <c r="B1569" s="904" t="s">
        <v>105</v>
      </c>
      <c r="C1569" s="904"/>
      <c r="D1569" s="904"/>
      <c r="E1569" s="904"/>
      <c r="F1569" s="904"/>
      <c r="G1569" s="904"/>
      <c r="H1569" s="904"/>
      <c r="I1569" s="904"/>
      <c r="J1569" s="905" t="s">
        <v>243</v>
      </c>
      <c r="K1569" s="905"/>
      <c r="L1569" s="905"/>
      <c r="M1569" s="905"/>
      <c r="N1569" s="905"/>
      <c r="O1569" s="905"/>
      <c r="P1569" s="905"/>
      <c r="Q1569" s="905"/>
      <c r="R1569" s="905"/>
      <c r="S1569" s="905"/>
      <c r="T1569" s="905"/>
      <c r="U1569" s="905"/>
      <c r="W1569" s="171"/>
      <c r="X1569" s="171"/>
      <c r="Y1569" s="171"/>
      <c r="Z1569" s="291"/>
      <c r="AA1569" s="291"/>
      <c r="AB1569" s="291"/>
      <c r="AC1569" s="291"/>
      <c r="AD1569" s="291"/>
      <c r="AE1569" s="171"/>
    </row>
    <row r="1570" spans="1:31" ht="21.75" thickBot="1" x14ac:dyDescent="0.2">
      <c r="D1570" s="265" t="s">
        <v>228</v>
      </c>
      <c r="E1570" s="906"/>
      <c r="F1570" s="906"/>
      <c r="G1570" s="266" t="s">
        <v>229</v>
      </c>
      <c r="H1570" s="267"/>
      <c r="L1570" s="268" t="s">
        <v>231</v>
      </c>
      <c r="M1570" s="483" t="str">
        <f>$M$4</f>
        <v/>
      </c>
      <c r="N1570" s="269" t="s">
        <v>220</v>
      </c>
      <c r="O1570" s="483" t="str">
        <f>$O$4</f>
        <v/>
      </c>
      <c r="P1570" s="269" t="s">
        <v>225</v>
      </c>
      <c r="Q1570" s="269" t="s">
        <v>205</v>
      </c>
      <c r="R1570" s="483" t="str">
        <f>$R$4</f>
        <v/>
      </c>
      <c r="S1570" s="269" t="s">
        <v>220</v>
      </c>
      <c r="T1570" s="483" t="str">
        <f>$T$4</f>
        <v/>
      </c>
      <c r="U1570" s="269" t="s">
        <v>230</v>
      </c>
    </row>
    <row r="1571" spans="1:31" ht="18" customHeight="1" x14ac:dyDescent="0.15">
      <c r="B1571" s="880" t="s">
        <v>227</v>
      </c>
      <c r="C1571" s="907" t="s">
        <v>224</v>
      </c>
      <c r="D1571" s="478" t="s">
        <v>237</v>
      </c>
      <c r="E1571" s="478" t="s">
        <v>222</v>
      </c>
      <c r="F1571" s="909" t="s">
        <v>106</v>
      </c>
      <c r="G1571" s="840" t="s">
        <v>107</v>
      </c>
      <c r="H1571" s="841"/>
      <c r="I1571" s="480" t="s">
        <v>108</v>
      </c>
      <c r="J1571" s="480" t="s">
        <v>235</v>
      </c>
      <c r="K1571" s="840" t="s">
        <v>109</v>
      </c>
      <c r="L1571" s="913"/>
      <c r="M1571" s="913"/>
      <c r="N1571" s="841"/>
      <c r="O1571" s="840" t="s">
        <v>226</v>
      </c>
      <c r="P1571" s="913"/>
      <c r="Q1571" s="913"/>
      <c r="R1571" s="841"/>
      <c r="S1571" s="840" t="s">
        <v>233</v>
      </c>
      <c r="T1571" s="913"/>
      <c r="U1571" s="914"/>
    </row>
    <row r="1572" spans="1:31" ht="18" customHeight="1" thickBot="1" x14ac:dyDescent="0.2">
      <c r="B1572" s="882"/>
      <c r="C1572" s="908"/>
      <c r="D1572" s="479" t="s">
        <v>221</v>
      </c>
      <c r="E1572" s="479" t="s">
        <v>223</v>
      </c>
      <c r="F1572" s="910"/>
      <c r="G1572" s="911"/>
      <c r="H1572" s="912"/>
      <c r="I1572" s="481" t="s">
        <v>110</v>
      </c>
      <c r="J1572" s="481" t="s">
        <v>236</v>
      </c>
      <c r="K1572" s="911"/>
      <c r="L1572" s="915"/>
      <c r="M1572" s="915"/>
      <c r="N1572" s="912"/>
      <c r="O1572" s="911"/>
      <c r="P1572" s="915"/>
      <c r="Q1572" s="915"/>
      <c r="R1572" s="912"/>
      <c r="S1572" s="911" t="s">
        <v>234</v>
      </c>
      <c r="T1572" s="915"/>
      <c r="U1572" s="916"/>
    </row>
    <row r="1573" spans="1:31" ht="24" customHeight="1" x14ac:dyDescent="0.15">
      <c r="B1573" s="880">
        <v>1</v>
      </c>
      <c r="C1573" s="883"/>
      <c r="D1573" s="883"/>
      <c r="E1573" s="883"/>
      <c r="F1573" s="294"/>
      <c r="G1573" s="886"/>
      <c r="H1573" s="887"/>
      <c r="I1573" s="294"/>
      <c r="J1573" s="295"/>
      <c r="K1573" s="298"/>
      <c r="L1573" s="279" t="s">
        <v>220</v>
      </c>
      <c r="M1573" s="301"/>
      <c r="N1573" s="280" t="s">
        <v>225</v>
      </c>
      <c r="O1573" s="298"/>
      <c r="P1573" s="279" t="s">
        <v>220</v>
      </c>
      <c r="Q1573" s="301"/>
      <c r="R1573" s="280" t="s">
        <v>225</v>
      </c>
      <c r="S1573" s="888" t="str">
        <f t="shared" ref="S1573" si="271">IF(COUNT(J1573:J1577)=0,"",SUM(J1573:J1577))</f>
        <v/>
      </c>
      <c r="T1573" s="889"/>
      <c r="U1573" s="890"/>
    </row>
    <row r="1574" spans="1:31" ht="24" customHeight="1" x14ac:dyDescent="0.15">
      <c r="B1574" s="881"/>
      <c r="C1574" s="884"/>
      <c r="D1574" s="884"/>
      <c r="E1574" s="884"/>
      <c r="F1574" s="296"/>
      <c r="G1574" s="897"/>
      <c r="H1574" s="898"/>
      <c r="I1574" s="296"/>
      <c r="J1574" s="297"/>
      <c r="K1574" s="299"/>
      <c r="L1574" s="284" t="s">
        <v>220</v>
      </c>
      <c r="M1574" s="302"/>
      <c r="N1574" s="285" t="s">
        <v>225</v>
      </c>
      <c r="O1574" s="299"/>
      <c r="P1574" s="284" t="s">
        <v>220</v>
      </c>
      <c r="Q1574" s="302"/>
      <c r="R1574" s="285" t="s">
        <v>225</v>
      </c>
      <c r="S1574" s="891"/>
      <c r="T1574" s="892"/>
      <c r="U1574" s="893"/>
    </row>
    <row r="1575" spans="1:31" ht="23.25" customHeight="1" x14ac:dyDescent="0.15">
      <c r="B1575" s="881"/>
      <c r="C1575" s="884"/>
      <c r="D1575" s="884"/>
      <c r="E1575" s="884"/>
      <c r="F1575" s="296"/>
      <c r="G1575" s="897"/>
      <c r="H1575" s="898"/>
      <c r="I1575" s="296"/>
      <c r="J1575" s="297"/>
      <c r="K1575" s="299"/>
      <c r="L1575" s="284" t="s">
        <v>220</v>
      </c>
      <c r="M1575" s="302"/>
      <c r="N1575" s="285" t="s">
        <v>225</v>
      </c>
      <c r="O1575" s="299"/>
      <c r="P1575" s="284" t="s">
        <v>220</v>
      </c>
      <c r="Q1575" s="302"/>
      <c r="R1575" s="285" t="s">
        <v>225</v>
      </c>
      <c r="S1575" s="891"/>
      <c r="T1575" s="892"/>
      <c r="U1575" s="893"/>
    </row>
    <row r="1576" spans="1:31" ht="24" customHeight="1" x14ac:dyDescent="0.15">
      <c r="B1576" s="881"/>
      <c r="C1576" s="884"/>
      <c r="D1576" s="884"/>
      <c r="E1576" s="884"/>
      <c r="F1576" s="296"/>
      <c r="G1576" s="897"/>
      <c r="H1576" s="898"/>
      <c r="I1576" s="296"/>
      <c r="J1576" s="297"/>
      <c r="K1576" s="299"/>
      <c r="L1576" s="284" t="s">
        <v>220</v>
      </c>
      <c r="M1576" s="302"/>
      <c r="N1576" s="285" t="s">
        <v>225</v>
      </c>
      <c r="O1576" s="299"/>
      <c r="P1576" s="284" t="s">
        <v>220</v>
      </c>
      <c r="Q1576" s="302"/>
      <c r="R1576" s="285" t="s">
        <v>225</v>
      </c>
      <c r="S1576" s="891"/>
      <c r="T1576" s="892"/>
      <c r="U1576" s="893"/>
    </row>
    <row r="1577" spans="1:31" ht="24" customHeight="1" thickBot="1" x14ac:dyDescent="0.2">
      <c r="B1577" s="882"/>
      <c r="C1577" s="885"/>
      <c r="D1577" s="885"/>
      <c r="E1577" s="885"/>
      <c r="F1577" s="286" t="s">
        <v>232</v>
      </c>
      <c r="G1577" s="5"/>
      <c r="H1577" s="899" t="s">
        <v>239</v>
      </c>
      <c r="I1577" s="900"/>
      <c r="J1577" s="300"/>
      <c r="K1577" s="901"/>
      <c r="L1577" s="902"/>
      <c r="M1577" s="902"/>
      <c r="N1577" s="902"/>
      <c r="O1577" s="902"/>
      <c r="P1577" s="902"/>
      <c r="Q1577" s="902"/>
      <c r="R1577" s="903"/>
      <c r="S1577" s="894"/>
      <c r="T1577" s="895"/>
      <c r="U1577" s="896"/>
    </row>
    <row r="1578" spans="1:31" ht="24" customHeight="1" x14ac:dyDescent="0.15">
      <c r="B1578" s="880">
        <v>2</v>
      </c>
      <c r="C1578" s="883"/>
      <c r="D1578" s="883"/>
      <c r="E1578" s="883"/>
      <c r="F1578" s="294"/>
      <c r="G1578" s="886"/>
      <c r="H1578" s="887"/>
      <c r="I1578" s="294"/>
      <c r="J1578" s="295"/>
      <c r="K1578" s="298"/>
      <c r="L1578" s="279" t="s">
        <v>220</v>
      </c>
      <c r="M1578" s="301"/>
      <c r="N1578" s="280" t="s">
        <v>225</v>
      </c>
      <c r="O1578" s="298"/>
      <c r="P1578" s="279" t="s">
        <v>220</v>
      </c>
      <c r="Q1578" s="301"/>
      <c r="R1578" s="280" t="s">
        <v>225</v>
      </c>
      <c r="S1578" s="888" t="str">
        <f t="shared" ref="S1578" si="272">IF(COUNT(J1578:J1582)=0,"",SUM(J1578:J1582))</f>
        <v/>
      </c>
      <c r="T1578" s="889"/>
      <c r="U1578" s="890"/>
    </row>
    <row r="1579" spans="1:31" ht="24" customHeight="1" x14ac:dyDescent="0.15">
      <c r="B1579" s="881"/>
      <c r="C1579" s="884"/>
      <c r="D1579" s="884"/>
      <c r="E1579" s="884"/>
      <c r="F1579" s="296"/>
      <c r="G1579" s="897"/>
      <c r="H1579" s="898"/>
      <c r="I1579" s="296"/>
      <c r="J1579" s="297"/>
      <c r="K1579" s="299"/>
      <c r="L1579" s="284" t="s">
        <v>220</v>
      </c>
      <c r="M1579" s="302"/>
      <c r="N1579" s="285" t="s">
        <v>225</v>
      </c>
      <c r="O1579" s="299"/>
      <c r="P1579" s="284" t="s">
        <v>220</v>
      </c>
      <c r="Q1579" s="302"/>
      <c r="R1579" s="285" t="s">
        <v>225</v>
      </c>
      <c r="S1579" s="891"/>
      <c r="T1579" s="892"/>
      <c r="U1579" s="893"/>
    </row>
    <row r="1580" spans="1:31" ht="24" customHeight="1" x14ac:dyDescent="0.15">
      <c r="B1580" s="881"/>
      <c r="C1580" s="884"/>
      <c r="D1580" s="884"/>
      <c r="E1580" s="884"/>
      <c r="F1580" s="296"/>
      <c r="G1580" s="897"/>
      <c r="H1580" s="898"/>
      <c r="I1580" s="296"/>
      <c r="J1580" s="297"/>
      <c r="K1580" s="299"/>
      <c r="L1580" s="284" t="s">
        <v>220</v>
      </c>
      <c r="M1580" s="302"/>
      <c r="N1580" s="285" t="s">
        <v>225</v>
      </c>
      <c r="O1580" s="299"/>
      <c r="P1580" s="284" t="s">
        <v>220</v>
      </c>
      <c r="Q1580" s="302"/>
      <c r="R1580" s="285" t="s">
        <v>225</v>
      </c>
      <c r="S1580" s="891"/>
      <c r="T1580" s="892"/>
      <c r="U1580" s="893"/>
    </row>
    <row r="1581" spans="1:31" ht="24" customHeight="1" x14ac:dyDescent="0.15">
      <c r="B1581" s="881"/>
      <c r="C1581" s="884"/>
      <c r="D1581" s="884"/>
      <c r="E1581" s="884"/>
      <c r="F1581" s="296"/>
      <c r="G1581" s="897"/>
      <c r="H1581" s="898"/>
      <c r="I1581" s="296"/>
      <c r="J1581" s="297"/>
      <c r="K1581" s="299"/>
      <c r="L1581" s="284" t="s">
        <v>220</v>
      </c>
      <c r="M1581" s="302"/>
      <c r="N1581" s="285" t="s">
        <v>225</v>
      </c>
      <c r="O1581" s="299"/>
      <c r="P1581" s="284" t="s">
        <v>220</v>
      </c>
      <c r="Q1581" s="302"/>
      <c r="R1581" s="285" t="s">
        <v>225</v>
      </c>
      <c r="S1581" s="891"/>
      <c r="T1581" s="892"/>
      <c r="U1581" s="893"/>
    </row>
    <row r="1582" spans="1:31" ht="24" customHeight="1" thickBot="1" x14ac:dyDescent="0.2">
      <c r="B1582" s="882"/>
      <c r="C1582" s="885"/>
      <c r="D1582" s="885"/>
      <c r="E1582" s="885"/>
      <c r="F1582" s="286" t="s">
        <v>232</v>
      </c>
      <c r="G1582" s="5"/>
      <c r="H1582" s="899" t="s">
        <v>239</v>
      </c>
      <c r="I1582" s="900"/>
      <c r="J1582" s="300"/>
      <c r="K1582" s="901"/>
      <c r="L1582" s="902"/>
      <c r="M1582" s="902"/>
      <c r="N1582" s="902"/>
      <c r="O1582" s="902"/>
      <c r="P1582" s="902"/>
      <c r="Q1582" s="902"/>
      <c r="R1582" s="903"/>
      <c r="S1582" s="894"/>
      <c r="T1582" s="895"/>
      <c r="U1582" s="896"/>
    </row>
    <row r="1583" spans="1:31" ht="24" customHeight="1" x14ac:dyDescent="0.15">
      <c r="B1583" s="880">
        <v>3</v>
      </c>
      <c r="C1583" s="883"/>
      <c r="D1583" s="883"/>
      <c r="E1583" s="883"/>
      <c r="F1583" s="294"/>
      <c r="G1583" s="886"/>
      <c r="H1583" s="887"/>
      <c r="I1583" s="294"/>
      <c r="J1583" s="295"/>
      <c r="K1583" s="298"/>
      <c r="L1583" s="279" t="s">
        <v>220</v>
      </c>
      <c r="M1583" s="301"/>
      <c r="N1583" s="280" t="s">
        <v>225</v>
      </c>
      <c r="O1583" s="298"/>
      <c r="P1583" s="279" t="s">
        <v>220</v>
      </c>
      <c r="Q1583" s="301"/>
      <c r="R1583" s="280" t="s">
        <v>225</v>
      </c>
      <c r="S1583" s="888" t="str">
        <f t="shared" ref="S1583" si="273">IF(COUNT(J1583:J1587)=0,"",SUM(J1583:J1587))</f>
        <v/>
      </c>
      <c r="T1583" s="889"/>
      <c r="U1583" s="890"/>
    </row>
    <row r="1584" spans="1:31" ht="24" customHeight="1" x14ac:dyDescent="0.15">
      <c r="B1584" s="881"/>
      <c r="C1584" s="884"/>
      <c r="D1584" s="884"/>
      <c r="E1584" s="884"/>
      <c r="F1584" s="296"/>
      <c r="G1584" s="897"/>
      <c r="H1584" s="898"/>
      <c r="I1584" s="296"/>
      <c r="J1584" s="297"/>
      <c r="K1584" s="299"/>
      <c r="L1584" s="284" t="s">
        <v>220</v>
      </c>
      <c r="M1584" s="302"/>
      <c r="N1584" s="285" t="s">
        <v>225</v>
      </c>
      <c r="O1584" s="299"/>
      <c r="P1584" s="284" t="s">
        <v>220</v>
      </c>
      <c r="Q1584" s="302"/>
      <c r="R1584" s="285" t="s">
        <v>225</v>
      </c>
      <c r="S1584" s="891"/>
      <c r="T1584" s="892"/>
      <c r="U1584" s="893"/>
    </row>
    <row r="1585" spans="1:31" ht="24" customHeight="1" x14ac:dyDescent="0.15">
      <c r="B1585" s="881"/>
      <c r="C1585" s="884"/>
      <c r="D1585" s="884"/>
      <c r="E1585" s="884"/>
      <c r="F1585" s="296"/>
      <c r="G1585" s="897"/>
      <c r="H1585" s="898"/>
      <c r="I1585" s="296"/>
      <c r="J1585" s="297"/>
      <c r="K1585" s="299"/>
      <c r="L1585" s="284" t="s">
        <v>220</v>
      </c>
      <c r="M1585" s="302"/>
      <c r="N1585" s="285" t="s">
        <v>225</v>
      </c>
      <c r="O1585" s="299"/>
      <c r="P1585" s="284" t="s">
        <v>220</v>
      </c>
      <c r="Q1585" s="302"/>
      <c r="R1585" s="285" t="s">
        <v>225</v>
      </c>
      <c r="S1585" s="891"/>
      <c r="T1585" s="892"/>
      <c r="U1585" s="893"/>
    </row>
    <row r="1586" spans="1:31" ht="24" customHeight="1" x14ac:dyDescent="0.15">
      <c r="B1586" s="881"/>
      <c r="C1586" s="884"/>
      <c r="D1586" s="884"/>
      <c r="E1586" s="884"/>
      <c r="F1586" s="296"/>
      <c r="G1586" s="897"/>
      <c r="H1586" s="898"/>
      <c r="I1586" s="296"/>
      <c r="J1586" s="297"/>
      <c r="K1586" s="299"/>
      <c r="L1586" s="284" t="s">
        <v>220</v>
      </c>
      <c r="M1586" s="302"/>
      <c r="N1586" s="285" t="s">
        <v>225</v>
      </c>
      <c r="O1586" s="299"/>
      <c r="P1586" s="284" t="s">
        <v>220</v>
      </c>
      <c r="Q1586" s="302"/>
      <c r="R1586" s="285" t="s">
        <v>225</v>
      </c>
      <c r="S1586" s="891"/>
      <c r="T1586" s="892"/>
      <c r="U1586" s="893"/>
    </row>
    <row r="1587" spans="1:31" ht="24" customHeight="1" thickBot="1" x14ac:dyDescent="0.2">
      <c r="B1587" s="882"/>
      <c r="C1587" s="885"/>
      <c r="D1587" s="885"/>
      <c r="E1587" s="885"/>
      <c r="F1587" s="286" t="s">
        <v>232</v>
      </c>
      <c r="G1587" s="5"/>
      <c r="H1587" s="899" t="s">
        <v>239</v>
      </c>
      <c r="I1587" s="900"/>
      <c r="J1587" s="300"/>
      <c r="K1587" s="901"/>
      <c r="L1587" s="902"/>
      <c r="M1587" s="902"/>
      <c r="N1587" s="902"/>
      <c r="O1587" s="902"/>
      <c r="P1587" s="902"/>
      <c r="Q1587" s="902"/>
      <c r="R1587" s="903"/>
      <c r="S1587" s="894"/>
      <c r="T1587" s="895"/>
      <c r="U1587" s="896"/>
    </row>
    <row r="1588" spans="1:31" ht="24" customHeight="1" x14ac:dyDescent="0.15">
      <c r="B1588" s="880">
        <v>4</v>
      </c>
      <c r="C1588" s="883"/>
      <c r="D1588" s="883"/>
      <c r="E1588" s="883"/>
      <c r="F1588" s="294"/>
      <c r="G1588" s="886"/>
      <c r="H1588" s="887"/>
      <c r="I1588" s="294"/>
      <c r="J1588" s="295"/>
      <c r="K1588" s="298"/>
      <c r="L1588" s="279" t="s">
        <v>220</v>
      </c>
      <c r="M1588" s="301"/>
      <c r="N1588" s="280" t="s">
        <v>225</v>
      </c>
      <c r="O1588" s="298"/>
      <c r="P1588" s="279" t="s">
        <v>220</v>
      </c>
      <c r="Q1588" s="301"/>
      <c r="R1588" s="280" t="s">
        <v>225</v>
      </c>
      <c r="S1588" s="888" t="str">
        <f t="shared" ref="S1588" si="274">IF(COUNT(J1588:J1592)=0,"",SUM(J1588:J1592))</f>
        <v/>
      </c>
      <c r="T1588" s="889"/>
      <c r="U1588" s="890"/>
    </row>
    <row r="1589" spans="1:31" ht="24" customHeight="1" x14ac:dyDescent="0.15">
      <c r="B1589" s="881"/>
      <c r="C1589" s="884"/>
      <c r="D1589" s="884"/>
      <c r="E1589" s="884"/>
      <c r="F1589" s="296"/>
      <c r="G1589" s="897"/>
      <c r="H1589" s="898"/>
      <c r="I1589" s="296"/>
      <c r="J1589" s="297"/>
      <c r="K1589" s="299"/>
      <c r="L1589" s="284" t="s">
        <v>220</v>
      </c>
      <c r="M1589" s="302"/>
      <c r="N1589" s="285" t="s">
        <v>225</v>
      </c>
      <c r="O1589" s="299"/>
      <c r="P1589" s="284" t="s">
        <v>220</v>
      </c>
      <c r="Q1589" s="302"/>
      <c r="R1589" s="285" t="s">
        <v>225</v>
      </c>
      <c r="S1589" s="891"/>
      <c r="T1589" s="892"/>
      <c r="U1589" s="893"/>
    </row>
    <row r="1590" spans="1:31" ht="24" customHeight="1" x14ac:dyDescent="0.15">
      <c r="B1590" s="881"/>
      <c r="C1590" s="884"/>
      <c r="D1590" s="884"/>
      <c r="E1590" s="884"/>
      <c r="F1590" s="296"/>
      <c r="G1590" s="897"/>
      <c r="H1590" s="898"/>
      <c r="I1590" s="296"/>
      <c r="J1590" s="297"/>
      <c r="K1590" s="299"/>
      <c r="L1590" s="284" t="s">
        <v>220</v>
      </c>
      <c r="M1590" s="302"/>
      <c r="N1590" s="285" t="s">
        <v>225</v>
      </c>
      <c r="O1590" s="299"/>
      <c r="P1590" s="284" t="s">
        <v>220</v>
      </c>
      <c r="Q1590" s="302"/>
      <c r="R1590" s="285" t="s">
        <v>225</v>
      </c>
      <c r="S1590" s="891"/>
      <c r="T1590" s="892"/>
      <c r="U1590" s="893"/>
    </row>
    <row r="1591" spans="1:31" ht="24" customHeight="1" x14ac:dyDescent="0.15">
      <c r="B1591" s="881"/>
      <c r="C1591" s="884"/>
      <c r="D1591" s="884"/>
      <c r="E1591" s="884"/>
      <c r="F1591" s="296"/>
      <c r="G1591" s="897"/>
      <c r="H1591" s="898"/>
      <c r="I1591" s="296"/>
      <c r="J1591" s="297"/>
      <c r="K1591" s="299"/>
      <c r="L1591" s="284" t="s">
        <v>220</v>
      </c>
      <c r="M1591" s="302"/>
      <c r="N1591" s="285" t="s">
        <v>225</v>
      </c>
      <c r="O1591" s="299"/>
      <c r="P1591" s="284" t="s">
        <v>220</v>
      </c>
      <c r="Q1591" s="302"/>
      <c r="R1591" s="285" t="s">
        <v>225</v>
      </c>
      <c r="S1591" s="891"/>
      <c r="T1591" s="892"/>
      <c r="U1591" s="893"/>
    </row>
    <row r="1592" spans="1:31" ht="24" customHeight="1" thickBot="1" x14ac:dyDescent="0.2">
      <c r="B1592" s="882"/>
      <c r="C1592" s="885"/>
      <c r="D1592" s="885"/>
      <c r="E1592" s="885"/>
      <c r="F1592" s="286" t="s">
        <v>232</v>
      </c>
      <c r="G1592" s="5"/>
      <c r="H1592" s="899" t="s">
        <v>239</v>
      </c>
      <c r="I1592" s="900"/>
      <c r="J1592" s="300"/>
      <c r="K1592" s="901"/>
      <c r="L1592" s="902"/>
      <c r="M1592" s="902"/>
      <c r="N1592" s="902"/>
      <c r="O1592" s="902"/>
      <c r="P1592" s="902"/>
      <c r="Q1592" s="902"/>
      <c r="R1592" s="903"/>
      <c r="S1592" s="894"/>
      <c r="T1592" s="895"/>
      <c r="U1592" s="896"/>
    </row>
    <row r="1593" spans="1:31" ht="19.5" customHeight="1" thickBot="1" x14ac:dyDescent="0.2">
      <c r="B1593" s="287" t="s">
        <v>112</v>
      </c>
      <c r="C1593" s="172"/>
      <c r="D1593" s="288"/>
      <c r="E1593" s="288"/>
      <c r="F1593" s="289"/>
      <c r="G1593" s="288"/>
      <c r="H1593" s="288"/>
      <c r="O1593" s="917" t="s">
        <v>496</v>
      </c>
      <c r="P1593" s="918"/>
      <c r="Q1593" s="918"/>
      <c r="R1593" s="918"/>
      <c r="S1593" s="919" t="str">
        <f>IF(COUNT(S1573:U1592)=0,"",SUMIFS(S1573:S1592,E1573:E1592,"&lt;&gt;"&amp;""))</f>
        <v/>
      </c>
      <c r="T1593" s="920"/>
      <c r="U1593" s="921"/>
    </row>
    <row r="1594" spans="1:31" ht="19.5" customHeight="1" thickBot="1" x14ac:dyDescent="0.2">
      <c r="B1594" s="486" t="s">
        <v>242</v>
      </c>
      <c r="C1594" s="172"/>
      <c r="D1594" s="171"/>
      <c r="E1594" s="290"/>
      <c r="F1594" s="485"/>
      <c r="G1594" s="485"/>
      <c r="H1594" s="485"/>
      <c r="O1594" s="922" t="s">
        <v>497</v>
      </c>
      <c r="P1594" s="923"/>
      <c r="Q1594" s="923"/>
      <c r="R1594" s="924"/>
      <c r="S1594" s="919" t="str">
        <f>IF(COUNT(S1573:U1592)=0,"",SUMIF(E1573:E1592,"元請",S1573:U1592))</f>
        <v/>
      </c>
      <c r="T1594" s="920"/>
      <c r="U1594" s="921"/>
    </row>
    <row r="1595" spans="1:31" ht="19.5" customHeight="1" x14ac:dyDescent="0.15">
      <c r="B1595" s="287" t="s">
        <v>240</v>
      </c>
      <c r="C1595" s="172"/>
      <c r="D1595" s="171"/>
      <c r="E1595" s="172"/>
      <c r="F1595" s="172"/>
      <c r="G1595" s="485"/>
      <c r="H1595" s="485"/>
    </row>
    <row r="1596" spans="1:31" ht="19.5" customHeight="1" x14ac:dyDescent="0.15">
      <c r="B1596" s="485"/>
      <c r="C1596" s="172"/>
      <c r="D1596" s="171"/>
      <c r="E1596" s="290"/>
      <c r="F1596" s="485"/>
      <c r="G1596" s="485"/>
      <c r="H1596" s="485"/>
    </row>
    <row r="1597" spans="1:31" s="172" customFormat="1" ht="20.25" customHeight="1" x14ac:dyDescent="0.15">
      <c r="A1597" s="171"/>
      <c r="B1597" s="171"/>
      <c r="C1597" s="172" t="s">
        <v>104</v>
      </c>
      <c r="G1597" s="262"/>
      <c r="H1597" s="262"/>
      <c r="I1597" s="171"/>
      <c r="J1597" s="171"/>
      <c r="K1597" s="171"/>
      <c r="L1597" s="171"/>
      <c r="M1597" s="171"/>
      <c r="N1597" s="171"/>
      <c r="O1597" s="171"/>
      <c r="P1597" s="171"/>
      <c r="Q1597" s="171"/>
      <c r="R1597" s="171"/>
      <c r="S1597" s="171"/>
      <c r="T1597" s="196" t="s">
        <v>241</v>
      </c>
      <c r="U1597" s="263" t="str">
        <f t="shared" ref="U1597" si="275">IF(COUNT(S1573:U1592)=0,"",U1568+1)</f>
        <v/>
      </c>
      <c r="W1597" s="171"/>
      <c r="X1597" s="171"/>
      <c r="Y1597" s="171"/>
      <c r="Z1597" s="291"/>
      <c r="AA1597" s="291"/>
      <c r="AB1597" s="291"/>
      <c r="AC1597" s="291"/>
      <c r="AD1597" s="291"/>
      <c r="AE1597" s="171"/>
    </row>
    <row r="1598" spans="1:31" s="172" customFormat="1" ht="27.75" x14ac:dyDescent="0.15">
      <c r="A1598" s="171"/>
      <c r="B1598" s="904" t="s">
        <v>105</v>
      </c>
      <c r="C1598" s="904"/>
      <c r="D1598" s="904"/>
      <c r="E1598" s="904"/>
      <c r="F1598" s="904"/>
      <c r="G1598" s="904"/>
      <c r="H1598" s="904"/>
      <c r="I1598" s="904"/>
      <c r="J1598" s="905" t="s">
        <v>243</v>
      </c>
      <c r="K1598" s="905"/>
      <c r="L1598" s="905"/>
      <c r="M1598" s="905"/>
      <c r="N1598" s="905"/>
      <c r="O1598" s="905"/>
      <c r="P1598" s="905"/>
      <c r="Q1598" s="905"/>
      <c r="R1598" s="905"/>
      <c r="S1598" s="905"/>
      <c r="T1598" s="905"/>
      <c r="U1598" s="905"/>
      <c r="W1598" s="171"/>
      <c r="X1598" s="171"/>
      <c r="Y1598" s="171"/>
      <c r="Z1598" s="291"/>
      <c r="AA1598" s="291"/>
      <c r="AB1598" s="291"/>
      <c r="AC1598" s="291"/>
      <c r="AD1598" s="291"/>
      <c r="AE1598" s="171"/>
    </row>
    <row r="1599" spans="1:31" ht="21.75" thickBot="1" x14ac:dyDescent="0.2">
      <c r="D1599" s="265" t="s">
        <v>228</v>
      </c>
      <c r="E1599" s="906"/>
      <c r="F1599" s="906"/>
      <c r="G1599" s="266" t="s">
        <v>229</v>
      </c>
      <c r="H1599" s="267"/>
      <c r="L1599" s="268" t="s">
        <v>231</v>
      </c>
      <c r="M1599" s="483" t="str">
        <f>$M$4</f>
        <v/>
      </c>
      <c r="N1599" s="269" t="s">
        <v>220</v>
      </c>
      <c r="O1599" s="483" t="str">
        <f>$O$4</f>
        <v/>
      </c>
      <c r="P1599" s="269" t="s">
        <v>225</v>
      </c>
      <c r="Q1599" s="269" t="s">
        <v>205</v>
      </c>
      <c r="R1599" s="483" t="str">
        <f>$R$4</f>
        <v/>
      </c>
      <c r="S1599" s="269" t="s">
        <v>220</v>
      </c>
      <c r="T1599" s="483" t="str">
        <f>$T$4</f>
        <v/>
      </c>
      <c r="U1599" s="269" t="s">
        <v>230</v>
      </c>
    </row>
    <row r="1600" spans="1:31" ht="18" customHeight="1" x14ac:dyDescent="0.15">
      <c r="B1600" s="880" t="s">
        <v>227</v>
      </c>
      <c r="C1600" s="907" t="s">
        <v>224</v>
      </c>
      <c r="D1600" s="478" t="s">
        <v>237</v>
      </c>
      <c r="E1600" s="478" t="s">
        <v>222</v>
      </c>
      <c r="F1600" s="909" t="s">
        <v>106</v>
      </c>
      <c r="G1600" s="840" t="s">
        <v>107</v>
      </c>
      <c r="H1600" s="841"/>
      <c r="I1600" s="480" t="s">
        <v>108</v>
      </c>
      <c r="J1600" s="480" t="s">
        <v>235</v>
      </c>
      <c r="K1600" s="840" t="s">
        <v>109</v>
      </c>
      <c r="L1600" s="913"/>
      <c r="M1600" s="913"/>
      <c r="N1600" s="841"/>
      <c r="O1600" s="840" t="s">
        <v>226</v>
      </c>
      <c r="P1600" s="913"/>
      <c r="Q1600" s="913"/>
      <c r="R1600" s="841"/>
      <c r="S1600" s="840" t="s">
        <v>233</v>
      </c>
      <c r="T1600" s="913"/>
      <c r="U1600" s="914"/>
    </row>
    <row r="1601" spans="2:21" ht="18" customHeight="1" thickBot="1" x14ac:dyDescent="0.2">
      <c r="B1601" s="882"/>
      <c r="C1601" s="908"/>
      <c r="D1601" s="479" t="s">
        <v>221</v>
      </c>
      <c r="E1601" s="479" t="s">
        <v>223</v>
      </c>
      <c r="F1601" s="910"/>
      <c r="G1601" s="911"/>
      <c r="H1601" s="912"/>
      <c r="I1601" s="481" t="s">
        <v>110</v>
      </c>
      <c r="J1601" s="481" t="s">
        <v>236</v>
      </c>
      <c r="K1601" s="911"/>
      <c r="L1601" s="915"/>
      <c r="M1601" s="915"/>
      <c r="N1601" s="912"/>
      <c r="O1601" s="911"/>
      <c r="P1601" s="915"/>
      <c r="Q1601" s="915"/>
      <c r="R1601" s="912"/>
      <c r="S1601" s="911" t="s">
        <v>234</v>
      </c>
      <c r="T1601" s="915"/>
      <c r="U1601" s="916"/>
    </row>
    <row r="1602" spans="2:21" ht="24" customHeight="1" x14ac:dyDescent="0.15">
      <c r="B1602" s="880">
        <v>1</v>
      </c>
      <c r="C1602" s="883"/>
      <c r="D1602" s="883"/>
      <c r="E1602" s="883"/>
      <c r="F1602" s="294"/>
      <c r="G1602" s="886"/>
      <c r="H1602" s="887"/>
      <c r="I1602" s="294"/>
      <c r="J1602" s="295"/>
      <c r="K1602" s="298"/>
      <c r="L1602" s="279" t="s">
        <v>220</v>
      </c>
      <c r="M1602" s="301"/>
      <c r="N1602" s="280" t="s">
        <v>225</v>
      </c>
      <c r="O1602" s="298"/>
      <c r="P1602" s="279" t="s">
        <v>220</v>
      </c>
      <c r="Q1602" s="301"/>
      <c r="R1602" s="280" t="s">
        <v>225</v>
      </c>
      <c r="S1602" s="888" t="str">
        <f t="shared" ref="S1602" si="276">IF(COUNT(J1602:J1606)=0,"",SUM(J1602:J1606))</f>
        <v/>
      </c>
      <c r="T1602" s="889"/>
      <c r="U1602" s="890"/>
    </row>
    <row r="1603" spans="2:21" ht="24" customHeight="1" x14ac:dyDescent="0.15">
      <c r="B1603" s="881"/>
      <c r="C1603" s="884"/>
      <c r="D1603" s="884"/>
      <c r="E1603" s="884"/>
      <c r="F1603" s="296"/>
      <c r="G1603" s="897"/>
      <c r="H1603" s="898"/>
      <c r="I1603" s="296"/>
      <c r="J1603" s="297"/>
      <c r="K1603" s="299"/>
      <c r="L1603" s="284" t="s">
        <v>220</v>
      </c>
      <c r="M1603" s="302"/>
      <c r="N1603" s="285" t="s">
        <v>225</v>
      </c>
      <c r="O1603" s="299"/>
      <c r="P1603" s="284" t="s">
        <v>220</v>
      </c>
      <c r="Q1603" s="302"/>
      <c r="R1603" s="285" t="s">
        <v>225</v>
      </c>
      <c r="S1603" s="891"/>
      <c r="T1603" s="892"/>
      <c r="U1603" s="893"/>
    </row>
    <row r="1604" spans="2:21" ht="23.25" customHeight="1" x14ac:dyDescent="0.15">
      <c r="B1604" s="881"/>
      <c r="C1604" s="884"/>
      <c r="D1604" s="884"/>
      <c r="E1604" s="884"/>
      <c r="F1604" s="296"/>
      <c r="G1604" s="897"/>
      <c r="H1604" s="898"/>
      <c r="I1604" s="296"/>
      <c r="J1604" s="297"/>
      <c r="K1604" s="299"/>
      <c r="L1604" s="284" t="s">
        <v>220</v>
      </c>
      <c r="M1604" s="302"/>
      <c r="N1604" s="285" t="s">
        <v>225</v>
      </c>
      <c r="O1604" s="299"/>
      <c r="P1604" s="284" t="s">
        <v>220</v>
      </c>
      <c r="Q1604" s="302"/>
      <c r="R1604" s="285" t="s">
        <v>225</v>
      </c>
      <c r="S1604" s="891"/>
      <c r="T1604" s="892"/>
      <c r="U1604" s="893"/>
    </row>
    <row r="1605" spans="2:21" ht="24" customHeight="1" x14ac:dyDescent="0.15">
      <c r="B1605" s="881"/>
      <c r="C1605" s="884"/>
      <c r="D1605" s="884"/>
      <c r="E1605" s="884"/>
      <c r="F1605" s="296"/>
      <c r="G1605" s="897"/>
      <c r="H1605" s="898"/>
      <c r="I1605" s="296"/>
      <c r="J1605" s="297"/>
      <c r="K1605" s="299"/>
      <c r="L1605" s="284" t="s">
        <v>220</v>
      </c>
      <c r="M1605" s="302"/>
      <c r="N1605" s="285" t="s">
        <v>225</v>
      </c>
      <c r="O1605" s="299"/>
      <c r="P1605" s="284" t="s">
        <v>220</v>
      </c>
      <c r="Q1605" s="302"/>
      <c r="R1605" s="285" t="s">
        <v>225</v>
      </c>
      <c r="S1605" s="891"/>
      <c r="T1605" s="892"/>
      <c r="U1605" s="893"/>
    </row>
    <row r="1606" spans="2:21" ht="24" customHeight="1" thickBot="1" x14ac:dyDescent="0.2">
      <c r="B1606" s="882"/>
      <c r="C1606" s="885"/>
      <c r="D1606" s="885"/>
      <c r="E1606" s="885"/>
      <c r="F1606" s="286" t="s">
        <v>232</v>
      </c>
      <c r="G1606" s="5"/>
      <c r="H1606" s="899" t="s">
        <v>239</v>
      </c>
      <c r="I1606" s="900"/>
      <c r="J1606" s="300"/>
      <c r="K1606" s="901"/>
      <c r="L1606" s="902"/>
      <c r="M1606" s="902"/>
      <c r="N1606" s="902"/>
      <c r="O1606" s="902"/>
      <c r="P1606" s="902"/>
      <c r="Q1606" s="902"/>
      <c r="R1606" s="903"/>
      <c r="S1606" s="894"/>
      <c r="T1606" s="895"/>
      <c r="U1606" s="896"/>
    </row>
    <row r="1607" spans="2:21" ht="24" customHeight="1" x14ac:dyDescent="0.15">
      <c r="B1607" s="880">
        <v>2</v>
      </c>
      <c r="C1607" s="883"/>
      <c r="D1607" s="883"/>
      <c r="E1607" s="883"/>
      <c r="F1607" s="294"/>
      <c r="G1607" s="886"/>
      <c r="H1607" s="887"/>
      <c r="I1607" s="294"/>
      <c r="J1607" s="295"/>
      <c r="K1607" s="298"/>
      <c r="L1607" s="279" t="s">
        <v>220</v>
      </c>
      <c r="M1607" s="301"/>
      <c r="N1607" s="280" t="s">
        <v>225</v>
      </c>
      <c r="O1607" s="298"/>
      <c r="P1607" s="279" t="s">
        <v>220</v>
      </c>
      <c r="Q1607" s="301"/>
      <c r="R1607" s="280" t="s">
        <v>225</v>
      </c>
      <c r="S1607" s="888" t="str">
        <f t="shared" ref="S1607" si="277">IF(COUNT(J1607:J1611)=0,"",SUM(J1607:J1611))</f>
        <v/>
      </c>
      <c r="T1607" s="889"/>
      <c r="U1607" s="890"/>
    </row>
    <row r="1608" spans="2:21" ht="24" customHeight="1" x14ac:dyDescent="0.15">
      <c r="B1608" s="881"/>
      <c r="C1608" s="884"/>
      <c r="D1608" s="884"/>
      <c r="E1608" s="884"/>
      <c r="F1608" s="296"/>
      <c r="G1608" s="897"/>
      <c r="H1608" s="898"/>
      <c r="I1608" s="296"/>
      <c r="J1608" s="297"/>
      <c r="K1608" s="299"/>
      <c r="L1608" s="284" t="s">
        <v>220</v>
      </c>
      <c r="M1608" s="302"/>
      <c r="N1608" s="285" t="s">
        <v>225</v>
      </c>
      <c r="O1608" s="299"/>
      <c r="P1608" s="284" t="s">
        <v>220</v>
      </c>
      <c r="Q1608" s="302"/>
      <c r="R1608" s="285" t="s">
        <v>225</v>
      </c>
      <c r="S1608" s="891"/>
      <c r="T1608" s="892"/>
      <c r="U1608" s="893"/>
    </row>
    <row r="1609" spans="2:21" ht="24" customHeight="1" x14ac:dyDescent="0.15">
      <c r="B1609" s="881"/>
      <c r="C1609" s="884"/>
      <c r="D1609" s="884"/>
      <c r="E1609" s="884"/>
      <c r="F1609" s="296"/>
      <c r="G1609" s="897"/>
      <c r="H1609" s="898"/>
      <c r="I1609" s="296"/>
      <c r="J1609" s="297"/>
      <c r="K1609" s="299"/>
      <c r="L1609" s="284" t="s">
        <v>220</v>
      </c>
      <c r="M1609" s="302"/>
      <c r="N1609" s="285" t="s">
        <v>225</v>
      </c>
      <c r="O1609" s="299"/>
      <c r="P1609" s="284" t="s">
        <v>220</v>
      </c>
      <c r="Q1609" s="302"/>
      <c r="R1609" s="285" t="s">
        <v>225</v>
      </c>
      <c r="S1609" s="891"/>
      <c r="T1609" s="892"/>
      <c r="U1609" s="893"/>
    </row>
    <row r="1610" spans="2:21" ht="24" customHeight="1" x14ac:dyDescent="0.15">
      <c r="B1610" s="881"/>
      <c r="C1610" s="884"/>
      <c r="D1610" s="884"/>
      <c r="E1610" s="884"/>
      <c r="F1610" s="296"/>
      <c r="G1610" s="897"/>
      <c r="H1610" s="898"/>
      <c r="I1610" s="296"/>
      <c r="J1610" s="297"/>
      <c r="K1610" s="299"/>
      <c r="L1610" s="284" t="s">
        <v>220</v>
      </c>
      <c r="M1610" s="302"/>
      <c r="N1610" s="285" t="s">
        <v>225</v>
      </c>
      <c r="O1610" s="299"/>
      <c r="P1610" s="284" t="s">
        <v>220</v>
      </c>
      <c r="Q1610" s="302"/>
      <c r="R1610" s="285" t="s">
        <v>225</v>
      </c>
      <c r="S1610" s="891"/>
      <c r="T1610" s="892"/>
      <c r="U1610" s="893"/>
    </row>
    <row r="1611" spans="2:21" ht="24" customHeight="1" thickBot="1" x14ac:dyDescent="0.2">
      <c r="B1611" s="882"/>
      <c r="C1611" s="885"/>
      <c r="D1611" s="885"/>
      <c r="E1611" s="885"/>
      <c r="F1611" s="286" t="s">
        <v>232</v>
      </c>
      <c r="G1611" s="5"/>
      <c r="H1611" s="899" t="s">
        <v>239</v>
      </c>
      <c r="I1611" s="900"/>
      <c r="J1611" s="300"/>
      <c r="K1611" s="901"/>
      <c r="L1611" s="902"/>
      <c r="M1611" s="902"/>
      <c r="N1611" s="902"/>
      <c r="O1611" s="902"/>
      <c r="P1611" s="902"/>
      <c r="Q1611" s="902"/>
      <c r="R1611" s="903"/>
      <c r="S1611" s="894"/>
      <c r="T1611" s="895"/>
      <c r="U1611" s="896"/>
    </row>
    <row r="1612" spans="2:21" ht="24" customHeight="1" x14ac:dyDescent="0.15">
      <c r="B1612" s="880">
        <v>3</v>
      </c>
      <c r="C1612" s="883"/>
      <c r="D1612" s="883"/>
      <c r="E1612" s="883"/>
      <c r="F1612" s="294"/>
      <c r="G1612" s="886"/>
      <c r="H1612" s="887"/>
      <c r="I1612" s="294"/>
      <c r="J1612" s="295"/>
      <c r="K1612" s="298"/>
      <c r="L1612" s="279" t="s">
        <v>220</v>
      </c>
      <c r="M1612" s="301"/>
      <c r="N1612" s="280" t="s">
        <v>225</v>
      </c>
      <c r="O1612" s="298"/>
      <c r="P1612" s="279" t="s">
        <v>220</v>
      </c>
      <c r="Q1612" s="301"/>
      <c r="R1612" s="280" t="s">
        <v>225</v>
      </c>
      <c r="S1612" s="888" t="str">
        <f t="shared" ref="S1612" si="278">IF(COUNT(J1612:J1616)=0,"",SUM(J1612:J1616))</f>
        <v/>
      </c>
      <c r="T1612" s="889"/>
      <c r="U1612" s="890"/>
    </row>
    <row r="1613" spans="2:21" ht="24" customHeight="1" x14ac:dyDescent="0.15">
      <c r="B1613" s="881"/>
      <c r="C1613" s="884"/>
      <c r="D1613" s="884"/>
      <c r="E1613" s="884"/>
      <c r="F1613" s="296"/>
      <c r="G1613" s="897"/>
      <c r="H1613" s="898"/>
      <c r="I1613" s="296"/>
      <c r="J1613" s="297"/>
      <c r="K1613" s="299"/>
      <c r="L1613" s="284" t="s">
        <v>220</v>
      </c>
      <c r="M1613" s="302"/>
      <c r="N1613" s="285" t="s">
        <v>225</v>
      </c>
      <c r="O1613" s="299"/>
      <c r="P1613" s="284" t="s">
        <v>220</v>
      </c>
      <c r="Q1613" s="302"/>
      <c r="R1613" s="285" t="s">
        <v>225</v>
      </c>
      <c r="S1613" s="891"/>
      <c r="T1613" s="892"/>
      <c r="U1613" s="893"/>
    </row>
    <row r="1614" spans="2:21" ht="24" customHeight="1" x14ac:dyDescent="0.15">
      <c r="B1614" s="881"/>
      <c r="C1614" s="884"/>
      <c r="D1614" s="884"/>
      <c r="E1614" s="884"/>
      <c r="F1614" s="296"/>
      <c r="G1614" s="897"/>
      <c r="H1614" s="898"/>
      <c r="I1614" s="296"/>
      <c r="J1614" s="297"/>
      <c r="K1614" s="299"/>
      <c r="L1614" s="284" t="s">
        <v>220</v>
      </c>
      <c r="M1614" s="302"/>
      <c r="N1614" s="285" t="s">
        <v>225</v>
      </c>
      <c r="O1614" s="299"/>
      <c r="P1614" s="284" t="s">
        <v>220</v>
      </c>
      <c r="Q1614" s="302"/>
      <c r="R1614" s="285" t="s">
        <v>225</v>
      </c>
      <c r="S1614" s="891"/>
      <c r="T1614" s="892"/>
      <c r="U1614" s="893"/>
    </row>
    <row r="1615" spans="2:21" ht="24" customHeight="1" x14ac:dyDescent="0.15">
      <c r="B1615" s="881"/>
      <c r="C1615" s="884"/>
      <c r="D1615" s="884"/>
      <c r="E1615" s="884"/>
      <c r="F1615" s="296"/>
      <c r="G1615" s="897"/>
      <c r="H1615" s="898"/>
      <c r="I1615" s="296"/>
      <c r="J1615" s="297"/>
      <c r="K1615" s="299"/>
      <c r="L1615" s="284" t="s">
        <v>220</v>
      </c>
      <c r="M1615" s="302"/>
      <c r="N1615" s="285" t="s">
        <v>225</v>
      </c>
      <c r="O1615" s="299"/>
      <c r="P1615" s="284" t="s">
        <v>220</v>
      </c>
      <c r="Q1615" s="302"/>
      <c r="R1615" s="285" t="s">
        <v>225</v>
      </c>
      <c r="S1615" s="891"/>
      <c r="T1615" s="892"/>
      <c r="U1615" s="893"/>
    </row>
    <row r="1616" spans="2:21" ht="24" customHeight="1" thickBot="1" x14ac:dyDescent="0.2">
      <c r="B1616" s="882"/>
      <c r="C1616" s="885"/>
      <c r="D1616" s="885"/>
      <c r="E1616" s="885"/>
      <c r="F1616" s="286" t="s">
        <v>232</v>
      </c>
      <c r="G1616" s="5"/>
      <c r="H1616" s="899" t="s">
        <v>239</v>
      </c>
      <c r="I1616" s="900"/>
      <c r="J1616" s="300"/>
      <c r="K1616" s="901"/>
      <c r="L1616" s="902"/>
      <c r="M1616" s="902"/>
      <c r="N1616" s="902"/>
      <c r="O1616" s="902"/>
      <c r="P1616" s="902"/>
      <c r="Q1616" s="902"/>
      <c r="R1616" s="903"/>
      <c r="S1616" s="894"/>
      <c r="T1616" s="895"/>
      <c r="U1616" s="896"/>
    </row>
    <row r="1617" spans="1:31" ht="24" customHeight="1" x14ac:dyDescent="0.15">
      <c r="B1617" s="880">
        <v>4</v>
      </c>
      <c r="C1617" s="883"/>
      <c r="D1617" s="883"/>
      <c r="E1617" s="883"/>
      <c r="F1617" s="294"/>
      <c r="G1617" s="886"/>
      <c r="H1617" s="887"/>
      <c r="I1617" s="294"/>
      <c r="J1617" s="295"/>
      <c r="K1617" s="298"/>
      <c r="L1617" s="279" t="s">
        <v>220</v>
      </c>
      <c r="M1617" s="301"/>
      <c r="N1617" s="280" t="s">
        <v>225</v>
      </c>
      <c r="O1617" s="298"/>
      <c r="P1617" s="279" t="s">
        <v>220</v>
      </c>
      <c r="Q1617" s="301"/>
      <c r="R1617" s="280" t="s">
        <v>225</v>
      </c>
      <c r="S1617" s="888" t="str">
        <f t="shared" ref="S1617" si="279">IF(COUNT(J1617:J1621)=0,"",SUM(J1617:J1621))</f>
        <v/>
      </c>
      <c r="T1617" s="889"/>
      <c r="U1617" s="890"/>
    </row>
    <row r="1618" spans="1:31" ht="24" customHeight="1" x14ac:dyDescent="0.15">
      <c r="B1618" s="881"/>
      <c r="C1618" s="884"/>
      <c r="D1618" s="884"/>
      <c r="E1618" s="884"/>
      <c r="F1618" s="296"/>
      <c r="G1618" s="897"/>
      <c r="H1618" s="898"/>
      <c r="I1618" s="296"/>
      <c r="J1618" s="297"/>
      <c r="K1618" s="299"/>
      <c r="L1618" s="284" t="s">
        <v>220</v>
      </c>
      <c r="M1618" s="302"/>
      <c r="N1618" s="285" t="s">
        <v>225</v>
      </c>
      <c r="O1618" s="299"/>
      <c r="P1618" s="284" t="s">
        <v>220</v>
      </c>
      <c r="Q1618" s="302"/>
      <c r="R1618" s="285" t="s">
        <v>225</v>
      </c>
      <c r="S1618" s="891"/>
      <c r="T1618" s="892"/>
      <c r="U1618" s="893"/>
    </row>
    <row r="1619" spans="1:31" ht="24" customHeight="1" x14ac:dyDescent="0.15">
      <c r="B1619" s="881"/>
      <c r="C1619" s="884"/>
      <c r="D1619" s="884"/>
      <c r="E1619" s="884"/>
      <c r="F1619" s="296"/>
      <c r="G1619" s="897"/>
      <c r="H1619" s="898"/>
      <c r="I1619" s="296"/>
      <c r="J1619" s="297"/>
      <c r="K1619" s="299"/>
      <c r="L1619" s="284" t="s">
        <v>220</v>
      </c>
      <c r="M1619" s="302"/>
      <c r="N1619" s="285" t="s">
        <v>225</v>
      </c>
      <c r="O1619" s="299"/>
      <c r="P1619" s="284" t="s">
        <v>220</v>
      </c>
      <c r="Q1619" s="302"/>
      <c r="R1619" s="285" t="s">
        <v>225</v>
      </c>
      <c r="S1619" s="891"/>
      <c r="T1619" s="892"/>
      <c r="U1619" s="893"/>
    </row>
    <row r="1620" spans="1:31" ht="24" customHeight="1" x14ac:dyDescent="0.15">
      <c r="B1620" s="881"/>
      <c r="C1620" s="884"/>
      <c r="D1620" s="884"/>
      <c r="E1620" s="884"/>
      <c r="F1620" s="296"/>
      <c r="G1620" s="897"/>
      <c r="H1620" s="898"/>
      <c r="I1620" s="296"/>
      <c r="J1620" s="297"/>
      <c r="K1620" s="299"/>
      <c r="L1620" s="284" t="s">
        <v>220</v>
      </c>
      <c r="M1620" s="302"/>
      <c r="N1620" s="285" t="s">
        <v>225</v>
      </c>
      <c r="O1620" s="299"/>
      <c r="P1620" s="284" t="s">
        <v>220</v>
      </c>
      <c r="Q1620" s="302"/>
      <c r="R1620" s="285" t="s">
        <v>225</v>
      </c>
      <c r="S1620" s="891"/>
      <c r="T1620" s="892"/>
      <c r="U1620" s="893"/>
    </row>
    <row r="1621" spans="1:31" ht="24" customHeight="1" thickBot="1" x14ac:dyDescent="0.2">
      <c r="B1621" s="882"/>
      <c r="C1621" s="885"/>
      <c r="D1621" s="885"/>
      <c r="E1621" s="885"/>
      <c r="F1621" s="286" t="s">
        <v>232</v>
      </c>
      <c r="G1621" s="5"/>
      <c r="H1621" s="899" t="s">
        <v>239</v>
      </c>
      <c r="I1621" s="900"/>
      <c r="J1621" s="300"/>
      <c r="K1621" s="901"/>
      <c r="L1621" s="902"/>
      <c r="M1621" s="902"/>
      <c r="N1621" s="902"/>
      <c r="O1621" s="902"/>
      <c r="P1621" s="902"/>
      <c r="Q1621" s="902"/>
      <c r="R1621" s="903"/>
      <c r="S1621" s="894"/>
      <c r="T1621" s="895"/>
      <c r="U1621" s="896"/>
    </row>
    <row r="1622" spans="1:31" ht="19.5" customHeight="1" thickBot="1" x14ac:dyDescent="0.2">
      <c r="B1622" s="287" t="s">
        <v>112</v>
      </c>
      <c r="C1622" s="172"/>
      <c r="D1622" s="288"/>
      <c r="E1622" s="288"/>
      <c r="F1622" s="289"/>
      <c r="G1622" s="288"/>
      <c r="H1622" s="288"/>
      <c r="O1622" s="917" t="s">
        <v>496</v>
      </c>
      <c r="P1622" s="918"/>
      <c r="Q1622" s="918"/>
      <c r="R1622" s="918"/>
      <c r="S1622" s="919" t="str">
        <f>IF(COUNT(S1602:U1621)=0,"",SUMIFS(S1602:S1621,E1602:E1621,"&lt;&gt;"&amp;""))</f>
        <v/>
      </c>
      <c r="T1622" s="920"/>
      <c r="U1622" s="921"/>
    </row>
    <row r="1623" spans="1:31" ht="19.5" customHeight="1" thickBot="1" x14ac:dyDescent="0.2">
      <c r="B1623" s="486" t="s">
        <v>242</v>
      </c>
      <c r="C1623" s="172"/>
      <c r="D1623" s="171"/>
      <c r="E1623" s="290"/>
      <c r="F1623" s="485"/>
      <c r="G1623" s="485"/>
      <c r="H1623" s="485"/>
      <c r="O1623" s="922" t="s">
        <v>497</v>
      </c>
      <c r="P1623" s="923"/>
      <c r="Q1623" s="923"/>
      <c r="R1623" s="924"/>
      <c r="S1623" s="919" t="str">
        <f>IF(COUNT(S1602:U1621)=0,"",SUMIF(E1602:E1621,"元請",S1602:U1621))</f>
        <v/>
      </c>
      <c r="T1623" s="920"/>
      <c r="U1623" s="921"/>
    </row>
    <row r="1624" spans="1:31" ht="19.5" customHeight="1" x14ac:dyDescent="0.15">
      <c r="B1624" s="287" t="s">
        <v>240</v>
      </c>
      <c r="C1624" s="172"/>
      <c r="D1624" s="171"/>
      <c r="E1624" s="172"/>
      <c r="F1624" s="172"/>
      <c r="G1624" s="485"/>
      <c r="H1624" s="485"/>
    </row>
    <row r="1625" spans="1:31" ht="19.5" customHeight="1" x14ac:dyDescent="0.15">
      <c r="B1625" s="485"/>
      <c r="C1625" s="172"/>
      <c r="D1625" s="171"/>
      <c r="E1625" s="290"/>
      <c r="F1625" s="485"/>
      <c r="G1625" s="485"/>
      <c r="H1625" s="485"/>
    </row>
    <row r="1626" spans="1:31" s="172" customFormat="1" ht="20.25" customHeight="1" x14ac:dyDescent="0.15">
      <c r="A1626" s="171"/>
      <c r="B1626" s="171"/>
      <c r="C1626" s="172" t="s">
        <v>104</v>
      </c>
      <c r="G1626" s="262"/>
      <c r="H1626" s="262"/>
      <c r="I1626" s="171"/>
      <c r="J1626" s="171"/>
      <c r="K1626" s="171"/>
      <c r="L1626" s="171"/>
      <c r="M1626" s="171"/>
      <c r="N1626" s="171"/>
      <c r="O1626" s="171"/>
      <c r="P1626" s="171"/>
      <c r="Q1626" s="171"/>
      <c r="R1626" s="171"/>
      <c r="S1626" s="171"/>
      <c r="T1626" s="196" t="s">
        <v>241</v>
      </c>
      <c r="U1626" s="263" t="str">
        <f t="shared" ref="U1626" si="280">IF(COUNT(S1602:U1621)=0,"",U1597+1)</f>
        <v/>
      </c>
      <c r="W1626" s="171"/>
      <c r="X1626" s="171"/>
      <c r="Y1626" s="171"/>
      <c r="Z1626" s="291"/>
      <c r="AA1626" s="291"/>
      <c r="AB1626" s="291"/>
      <c r="AC1626" s="291"/>
      <c r="AD1626" s="291"/>
      <c r="AE1626" s="171"/>
    </row>
    <row r="1627" spans="1:31" s="172" customFormat="1" ht="27.75" x14ac:dyDescent="0.15">
      <c r="A1627" s="171"/>
      <c r="B1627" s="904" t="s">
        <v>105</v>
      </c>
      <c r="C1627" s="904"/>
      <c r="D1627" s="904"/>
      <c r="E1627" s="904"/>
      <c r="F1627" s="904"/>
      <c r="G1627" s="904"/>
      <c r="H1627" s="904"/>
      <c r="I1627" s="904"/>
      <c r="J1627" s="905" t="s">
        <v>243</v>
      </c>
      <c r="K1627" s="905"/>
      <c r="L1627" s="905"/>
      <c r="M1627" s="905"/>
      <c r="N1627" s="905"/>
      <c r="O1627" s="905"/>
      <c r="P1627" s="905"/>
      <c r="Q1627" s="905"/>
      <c r="R1627" s="905"/>
      <c r="S1627" s="905"/>
      <c r="T1627" s="905"/>
      <c r="U1627" s="905"/>
      <c r="W1627" s="171"/>
      <c r="X1627" s="171"/>
      <c r="Y1627" s="171"/>
      <c r="Z1627" s="291"/>
      <c r="AA1627" s="291"/>
      <c r="AB1627" s="291"/>
      <c r="AC1627" s="291"/>
      <c r="AD1627" s="291"/>
      <c r="AE1627" s="171"/>
    </row>
    <row r="1628" spans="1:31" ht="21.75" thickBot="1" x14ac:dyDescent="0.2">
      <c r="D1628" s="265" t="s">
        <v>228</v>
      </c>
      <c r="E1628" s="906"/>
      <c r="F1628" s="906"/>
      <c r="G1628" s="266" t="s">
        <v>229</v>
      </c>
      <c r="H1628" s="267"/>
      <c r="L1628" s="268" t="s">
        <v>231</v>
      </c>
      <c r="M1628" s="483" t="str">
        <f>$M$4</f>
        <v/>
      </c>
      <c r="N1628" s="269" t="s">
        <v>220</v>
      </c>
      <c r="O1628" s="483" t="str">
        <f>$O$4</f>
        <v/>
      </c>
      <c r="P1628" s="269" t="s">
        <v>225</v>
      </c>
      <c r="Q1628" s="269" t="s">
        <v>205</v>
      </c>
      <c r="R1628" s="483" t="str">
        <f>$R$4</f>
        <v/>
      </c>
      <c r="S1628" s="269" t="s">
        <v>220</v>
      </c>
      <c r="T1628" s="483" t="str">
        <f>$T$4</f>
        <v/>
      </c>
      <c r="U1628" s="269" t="s">
        <v>230</v>
      </c>
    </row>
    <row r="1629" spans="1:31" ht="18" customHeight="1" x14ac:dyDescent="0.15">
      <c r="B1629" s="880" t="s">
        <v>227</v>
      </c>
      <c r="C1629" s="907" t="s">
        <v>224</v>
      </c>
      <c r="D1629" s="478" t="s">
        <v>237</v>
      </c>
      <c r="E1629" s="478" t="s">
        <v>222</v>
      </c>
      <c r="F1629" s="909" t="s">
        <v>106</v>
      </c>
      <c r="G1629" s="840" t="s">
        <v>107</v>
      </c>
      <c r="H1629" s="841"/>
      <c r="I1629" s="480" t="s">
        <v>108</v>
      </c>
      <c r="J1629" s="480" t="s">
        <v>235</v>
      </c>
      <c r="K1629" s="840" t="s">
        <v>109</v>
      </c>
      <c r="L1629" s="913"/>
      <c r="M1629" s="913"/>
      <c r="N1629" s="841"/>
      <c r="O1629" s="840" t="s">
        <v>226</v>
      </c>
      <c r="P1629" s="913"/>
      <c r="Q1629" s="913"/>
      <c r="R1629" s="841"/>
      <c r="S1629" s="840" t="s">
        <v>233</v>
      </c>
      <c r="T1629" s="913"/>
      <c r="U1629" s="914"/>
    </row>
    <row r="1630" spans="1:31" ht="18" customHeight="1" thickBot="1" x14ac:dyDescent="0.2">
      <c r="B1630" s="882"/>
      <c r="C1630" s="908"/>
      <c r="D1630" s="479" t="s">
        <v>221</v>
      </c>
      <c r="E1630" s="479" t="s">
        <v>223</v>
      </c>
      <c r="F1630" s="910"/>
      <c r="G1630" s="911"/>
      <c r="H1630" s="912"/>
      <c r="I1630" s="481" t="s">
        <v>110</v>
      </c>
      <c r="J1630" s="481" t="s">
        <v>236</v>
      </c>
      <c r="K1630" s="911"/>
      <c r="L1630" s="915"/>
      <c r="M1630" s="915"/>
      <c r="N1630" s="912"/>
      <c r="O1630" s="911"/>
      <c r="P1630" s="915"/>
      <c r="Q1630" s="915"/>
      <c r="R1630" s="912"/>
      <c r="S1630" s="911" t="s">
        <v>234</v>
      </c>
      <c r="T1630" s="915"/>
      <c r="U1630" s="916"/>
    </row>
    <row r="1631" spans="1:31" ht="24" customHeight="1" x14ac:dyDescent="0.15">
      <c r="B1631" s="880">
        <v>1</v>
      </c>
      <c r="C1631" s="883"/>
      <c r="D1631" s="883"/>
      <c r="E1631" s="883"/>
      <c r="F1631" s="294"/>
      <c r="G1631" s="886"/>
      <c r="H1631" s="887"/>
      <c r="I1631" s="294"/>
      <c r="J1631" s="295"/>
      <c r="K1631" s="298"/>
      <c r="L1631" s="279" t="s">
        <v>220</v>
      </c>
      <c r="M1631" s="301"/>
      <c r="N1631" s="280" t="s">
        <v>225</v>
      </c>
      <c r="O1631" s="298"/>
      <c r="P1631" s="279" t="s">
        <v>220</v>
      </c>
      <c r="Q1631" s="301"/>
      <c r="R1631" s="280" t="s">
        <v>225</v>
      </c>
      <c r="S1631" s="888" t="str">
        <f t="shared" ref="S1631" si="281">IF(COUNT(J1631:J1635)=0,"",SUM(J1631:J1635))</f>
        <v/>
      </c>
      <c r="T1631" s="889"/>
      <c r="U1631" s="890"/>
    </row>
    <row r="1632" spans="1:31" ht="24" customHeight="1" x14ac:dyDescent="0.15">
      <c r="B1632" s="881"/>
      <c r="C1632" s="884"/>
      <c r="D1632" s="884"/>
      <c r="E1632" s="884"/>
      <c r="F1632" s="296"/>
      <c r="G1632" s="897"/>
      <c r="H1632" s="898"/>
      <c r="I1632" s="296"/>
      <c r="J1632" s="297"/>
      <c r="K1632" s="299"/>
      <c r="L1632" s="284" t="s">
        <v>220</v>
      </c>
      <c r="M1632" s="302"/>
      <c r="N1632" s="285" t="s">
        <v>225</v>
      </c>
      <c r="O1632" s="299"/>
      <c r="P1632" s="284" t="s">
        <v>220</v>
      </c>
      <c r="Q1632" s="302"/>
      <c r="R1632" s="285" t="s">
        <v>225</v>
      </c>
      <c r="S1632" s="891"/>
      <c r="T1632" s="892"/>
      <c r="U1632" s="893"/>
    </row>
    <row r="1633" spans="2:21" ht="23.25" customHeight="1" x14ac:dyDescent="0.15">
      <c r="B1633" s="881"/>
      <c r="C1633" s="884"/>
      <c r="D1633" s="884"/>
      <c r="E1633" s="884"/>
      <c r="F1633" s="296"/>
      <c r="G1633" s="897"/>
      <c r="H1633" s="898"/>
      <c r="I1633" s="296"/>
      <c r="J1633" s="297"/>
      <c r="K1633" s="299"/>
      <c r="L1633" s="284" t="s">
        <v>220</v>
      </c>
      <c r="M1633" s="302"/>
      <c r="N1633" s="285" t="s">
        <v>225</v>
      </c>
      <c r="O1633" s="299"/>
      <c r="P1633" s="284" t="s">
        <v>220</v>
      </c>
      <c r="Q1633" s="302"/>
      <c r="R1633" s="285" t="s">
        <v>225</v>
      </c>
      <c r="S1633" s="891"/>
      <c r="T1633" s="892"/>
      <c r="U1633" s="893"/>
    </row>
    <row r="1634" spans="2:21" ht="24" customHeight="1" x14ac:dyDescent="0.15">
      <c r="B1634" s="881"/>
      <c r="C1634" s="884"/>
      <c r="D1634" s="884"/>
      <c r="E1634" s="884"/>
      <c r="F1634" s="296"/>
      <c r="G1634" s="897"/>
      <c r="H1634" s="898"/>
      <c r="I1634" s="296"/>
      <c r="J1634" s="297"/>
      <c r="K1634" s="299"/>
      <c r="L1634" s="284" t="s">
        <v>220</v>
      </c>
      <c r="M1634" s="302"/>
      <c r="N1634" s="285" t="s">
        <v>225</v>
      </c>
      <c r="O1634" s="299"/>
      <c r="P1634" s="284" t="s">
        <v>220</v>
      </c>
      <c r="Q1634" s="302"/>
      <c r="R1634" s="285" t="s">
        <v>225</v>
      </c>
      <c r="S1634" s="891"/>
      <c r="T1634" s="892"/>
      <c r="U1634" s="893"/>
    </row>
    <row r="1635" spans="2:21" ht="24" customHeight="1" thickBot="1" x14ac:dyDescent="0.2">
      <c r="B1635" s="882"/>
      <c r="C1635" s="885"/>
      <c r="D1635" s="885"/>
      <c r="E1635" s="885"/>
      <c r="F1635" s="286" t="s">
        <v>232</v>
      </c>
      <c r="G1635" s="5"/>
      <c r="H1635" s="899" t="s">
        <v>239</v>
      </c>
      <c r="I1635" s="900"/>
      <c r="J1635" s="300"/>
      <c r="K1635" s="901"/>
      <c r="L1635" s="902"/>
      <c r="M1635" s="902"/>
      <c r="N1635" s="902"/>
      <c r="O1635" s="902"/>
      <c r="P1635" s="902"/>
      <c r="Q1635" s="902"/>
      <c r="R1635" s="903"/>
      <c r="S1635" s="894"/>
      <c r="T1635" s="895"/>
      <c r="U1635" s="896"/>
    </row>
    <row r="1636" spans="2:21" ht="24" customHeight="1" x14ac:dyDescent="0.15">
      <c r="B1636" s="880">
        <v>2</v>
      </c>
      <c r="C1636" s="883"/>
      <c r="D1636" s="883"/>
      <c r="E1636" s="883"/>
      <c r="F1636" s="294"/>
      <c r="G1636" s="886"/>
      <c r="H1636" s="887"/>
      <c r="I1636" s="294"/>
      <c r="J1636" s="295"/>
      <c r="K1636" s="298"/>
      <c r="L1636" s="279" t="s">
        <v>220</v>
      </c>
      <c r="M1636" s="301"/>
      <c r="N1636" s="280" t="s">
        <v>225</v>
      </c>
      <c r="O1636" s="298"/>
      <c r="P1636" s="279" t="s">
        <v>220</v>
      </c>
      <c r="Q1636" s="301"/>
      <c r="R1636" s="280" t="s">
        <v>225</v>
      </c>
      <c r="S1636" s="888" t="str">
        <f t="shared" ref="S1636" si="282">IF(COUNT(J1636:J1640)=0,"",SUM(J1636:J1640))</f>
        <v/>
      </c>
      <c r="T1636" s="889"/>
      <c r="U1636" s="890"/>
    </row>
    <row r="1637" spans="2:21" ht="24" customHeight="1" x14ac:dyDescent="0.15">
      <c r="B1637" s="881"/>
      <c r="C1637" s="884"/>
      <c r="D1637" s="884"/>
      <c r="E1637" s="884"/>
      <c r="F1637" s="296"/>
      <c r="G1637" s="897"/>
      <c r="H1637" s="898"/>
      <c r="I1637" s="296"/>
      <c r="J1637" s="297"/>
      <c r="K1637" s="299"/>
      <c r="L1637" s="284" t="s">
        <v>220</v>
      </c>
      <c r="M1637" s="302"/>
      <c r="N1637" s="285" t="s">
        <v>225</v>
      </c>
      <c r="O1637" s="299"/>
      <c r="P1637" s="284" t="s">
        <v>220</v>
      </c>
      <c r="Q1637" s="302"/>
      <c r="R1637" s="285" t="s">
        <v>225</v>
      </c>
      <c r="S1637" s="891"/>
      <c r="T1637" s="892"/>
      <c r="U1637" s="893"/>
    </row>
    <row r="1638" spans="2:21" ht="24" customHeight="1" x14ac:dyDescent="0.15">
      <c r="B1638" s="881"/>
      <c r="C1638" s="884"/>
      <c r="D1638" s="884"/>
      <c r="E1638" s="884"/>
      <c r="F1638" s="296"/>
      <c r="G1638" s="897"/>
      <c r="H1638" s="898"/>
      <c r="I1638" s="296"/>
      <c r="J1638" s="297"/>
      <c r="K1638" s="299"/>
      <c r="L1638" s="284" t="s">
        <v>220</v>
      </c>
      <c r="M1638" s="302"/>
      <c r="N1638" s="285" t="s">
        <v>225</v>
      </c>
      <c r="O1638" s="299"/>
      <c r="P1638" s="284" t="s">
        <v>220</v>
      </c>
      <c r="Q1638" s="302"/>
      <c r="R1638" s="285" t="s">
        <v>225</v>
      </c>
      <c r="S1638" s="891"/>
      <c r="T1638" s="892"/>
      <c r="U1638" s="893"/>
    </row>
    <row r="1639" spans="2:21" ht="24" customHeight="1" x14ac:dyDescent="0.15">
      <c r="B1639" s="881"/>
      <c r="C1639" s="884"/>
      <c r="D1639" s="884"/>
      <c r="E1639" s="884"/>
      <c r="F1639" s="296"/>
      <c r="G1639" s="897"/>
      <c r="H1639" s="898"/>
      <c r="I1639" s="296"/>
      <c r="J1639" s="297"/>
      <c r="K1639" s="299"/>
      <c r="L1639" s="284" t="s">
        <v>220</v>
      </c>
      <c r="M1639" s="302"/>
      <c r="N1639" s="285" t="s">
        <v>225</v>
      </c>
      <c r="O1639" s="299"/>
      <c r="P1639" s="284" t="s">
        <v>220</v>
      </c>
      <c r="Q1639" s="302"/>
      <c r="R1639" s="285" t="s">
        <v>225</v>
      </c>
      <c r="S1639" s="891"/>
      <c r="T1639" s="892"/>
      <c r="U1639" s="893"/>
    </row>
    <row r="1640" spans="2:21" ht="24" customHeight="1" thickBot="1" x14ac:dyDescent="0.2">
      <c r="B1640" s="882"/>
      <c r="C1640" s="885"/>
      <c r="D1640" s="885"/>
      <c r="E1640" s="885"/>
      <c r="F1640" s="286" t="s">
        <v>232</v>
      </c>
      <c r="G1640" s="5"/>
      <c r="H1640" s="899" t="s">
        <v>239</v>
      </c>
      <c r="I1640" s="900"/>
      <c r="J1640" s="300"/>
      <c r="K1640" s="901"/>
      <c r="L1640" s="902"/>
      <c r="M1640" s="902"/>
      <c r="N1640" s="902"/>
      <c r="O1640" s="902"/>
      <c r="P1640" s="902"/>
      <c r="Q1640" s="902"/>
      <c r="R1640" s="903"/>
      <c r="S1640" s="894"/>
      <c r="T1640" s="895"/>
      <c r="U1640" s="896"/>
    </row>
    <row r="1641" spans="2:21" ht="24" customHeight="1" x14ac:dyDescent="0.15">
      <c r="B1641" s="880">
        <v>3</v>
      </c>
      <c r="C1641" s="883"/>
      <c r="D1641" s="883"/>
      <c r="E1641" s="883"/>
      <c r="F1641" s="294"/>
      <c r="G1641" s="886"/>
      <c r="H1641" s="887"/>
      <c r="I1641" s="294"/>
      <c r="J1641" s="295"/>
      <c r="K1641" s="298"/>
      <c r="L1641" s="279" t="s">
        <v>220</v>
      </c>
      <c r="M1641" s="301"/>
      <c r="N1641" s="280" t="s">
        <v>225</v>
      </c>
      <c r="O1641" s="298"/>
      <c r="P1641" s="279" t="s">
        <v>220</v>
      </c>
      <c r="Q1641" s="301"/>
      <c r="R1641" s="280" t="s">
        <v>225</v>
      </c>
      <c r="S1641" s="888" t="str">
        <f t="shared" ref="S1641" si="283">IF(COUNT(J1641:J1645)=0,"",SUM(J1641:J1645))</f>
        <v/>
      </c>
      <c r="T1641" s="889"/>
      <c r="U1641" s="890"/>
    </row>
    <row r="1642" spans="2:21" ht="24" customHeight="1" x14ac:dyDescent="0.15">
      <c r="B1642" s="881"/>
      <c r="C1642" s="884"/>
      <c r="D1642" s="884"/>
      <c r="E1642" s="884"/>
      <c r="F1642" s="296"/>
      <c r="G1642" s="897"/>
      <c r="H1642" s="898"/>
      <c r="I1642" s="296"/>
      <c r="J1642" s="297"/>
      <c r="K1642" s="299"/>
      <c r="L1642" s="284" t="s">
        <v>220</v>
      </c>
      <c r="M1642" s="302"/>
      <c r="N1642" s="285" t="s">
        <v>225</v>
      </c>
      <c r="O1642" s="299"/>
      <c r="P1642" s="284" t="s">
        <v>220</v>
      </c>
      <c r="Q1642" s="302"/>
      <c r="R1642" s="285" t="s">
        <v>225</v>
      </c>
      <c r="S1642" s="891"/>
      <c r="T1642" s="892"/>
      <c r="U1642" s="893"/>
    </row>
    <row r="1643" spans="2:21" ht="24" customHeight="1" x14ac:dyDescent="0.15">
      <c r="B1643" s="881"/>
      <c r="C1643" s="884"/>
      <c r="D1643" s="884"/>
      <c r="E1643" s="884"/>
      <c r="F1643" s="296"/>
      <c r="G1643" s="897"/>
      <c r="H1643" s="898"/>
      <c r="I1643" s="296"/>
      <c r="J1643" s="297"/>
      <c r="K1643" s="299"/>
      <c r="L1643" s="284" t="s">
        <v>220</v>
      </c>
      <c r="M1643" s="302"/>
      <c r="N1643" s="285" t="s">
        <v>225</v>
      </c>
      <c r="O1643" s="299"/>
      <c r="P1643" s="284" t="s">
        <v>220</v>
      </c>
      <c r="Q1643" s="302"/>
      <c r="R1643" s="285" t="s">
        <v>225</v>
      </c>
      <c r="S1643" s="891"/>
      <c r="T1643" s="892"/>
      <c r="U1643" s="893"/>
    </row>
    <row r="1644" spans="2:21" ht="24" customHeight="1" x14ac:dyDescent="0.15">
      <c r="B1644" s="881"/>
      <c r="C1644" s="884"/>
      <c r="D1644" s="884"/>
      <c r="E1644" s="884"/>
      <c r="F1644" s="296"/>
      <c r="G1644" s="897"/>
      <c r="H1644" s="898"/>
      <c r="I1644" s="296"/>
      <c r="J1644" s="297"/>
      <c r="K1644" s="299"/>
      <c r="L1644" s="284" t="s">
        <v>220</v>
      </c>
      <c r="M1644" s="302"/>
      <c r="N1644" s="285" t="s">
        <v>225</v>
      </c>
      <c r="O1644" s="299"/>
      <c r="P1644" s="284" t="s">
        <v>220</v>
      </c>
      <c r="Q1644" s="302"/>
      <c r="R1644" s="285" t="s">
        <v>225</v>
      </c>
      <c r="S1644" s="891"/>
      <c r="T1644" s="892"/>
      <c r="U1644" s="893"/>
    </row>
    <row r="1645" spans="2:21" ht="24" customHeight="1" thickBot="1" x14ac:dyDescent="0.2">
      <c r="B1645" s="882"/>
      <c r="C1645" s="885"/>
      <c r="D1645" s="885"/>
      <c r="E1645" s="885"/>
      <c r="F1645" s="286" t="s">
        <v>232</v>
      </c>
      <c r="G1645" s="5"/>
      <c r="H1645" s="899" t="s">
        <v>239</v>
      </c>
      <c r="I1645" s="900"/>
      <c r="J1645" s="300"/>
      <c r="K1645" s="901"/>
      <c r="L1645" s="902"/>
      <c r="M1645" s="902"/>
      <c r="N1645" s="902"/>
      <c r="O1645" s="902"/>
      <c r="P1645" s="902"/>
      <c r="Q1645" s="902"/>
      <c r="R1645" s="903"/>
      <c r="S1645" s="894"/>
      <c r="T1645" s="895"/>
      <c r="U1645" s="896"/>
    </row>
    <row r="1646" spans="2:21" ht="24" customHeight="1" x14ac:dyDescent="0.15">
      <c r="B1646" s="880">
        <v>4</v>
      </c>
      <c r="C1646" s="883"/>
      <c r="D1646" s="883"/>
      <c r="E1646" s="883"/>
      <c r="F1646" s="294"/>
      <c r="G1646" s="886"/>
      <c r="H1646" s="887"/>
      <c r="I1646" s="294"/>
      <c r="J1646" s="295"/>
      <c r="K1646" s="298"/>
      <c r="L1646" s="279" t="s">
        <v>220</v>
      </c>
      <c r="M1646" s="301"/>
      <c r="N1646" s="280" t="s">
        <v>225</v>
      </c>
      <c r="O1646" s="298"/>
      <c r="P1646" s="279" t="s">
        <v>220</v>
      </c>
      <c r="Q1646" s="301"/>
      <c r="R1646" s="280" t="s">
        <v>225</v>
      </c>
      <c r="S1646" s="888" t="str">
        <f t="shared" ref="S1646" si="284">IF(COUNT(J1646:J1650)=0,"",SUM(J1646:J1650))</f>
        <v/>
      </c>
      <c r="T1646" s="889"/>
      <c r="U1646" s="890"/>
    </row>
    <row r="1647" spans="2:21" ht="24" customHeight="1" x14ac:dyDescent="0.15">
      <c r="B1647" s="881"/>
      <c r="C1647" s="884"/>
      <c r="D1647" s="884"/>
      <c r="E1647" s="884"/>
      <c r="F1647" s="296"/>
      <c r="G1647" s="897"/>
      <c r="H1647" s="898"/>
      <c r="I1647" s="296"/>
      <c r="J1647" s="297"/>
      <c r="K1647" s="299"/>
      <c r="L1647" s="284" t="s">
        <v>220</v>
      </c>
      <c r="M1647" s="302"/>
      <c r="N1647" s="285" t="s">
        <v>225</v>
      </c>
      <c r="O1647" s="299"/>
      <c r="P1647" s="284" t="s">
        <v>220</v>
      </c>
      <c r="Q1647" s="302"/>
      <c r="R1647" s="285" t="s">
        <v>225</v>
      </c>
      <c r="S1647" s="891"/>
      <c r="T1647" s="892"/>
      <c r="U1647" s="893"/>
    </row>
    <row r="1648" spans="2:21" ht="24" customHeight="1" x14ac:dyDescent="0.15">
      <c r="B1648" s="881"/>
      <c r="C1648" s="884"/>
      <c r="D1648" s="884"/>
      <c r="E1648" s="884"/>
      <c r="F1648" s="296"/>
      <c r="G1648" s="897"/>
      <c r="H1648" s="898"/>
      <c r="I1648" s="296"/>
      <c r="J1648" s="297"/>
      <c r="K1648" s="299"/>
      <c r="L1648" s="284" t="s">
        <v>220</v>
      </c>
      <c r="M1648" s="302"/>
      <c r="N1648" s="285" t="s">
        <v>225</v>
      </c>
      <c r="O1648" s="299"/>
      <c r="P1648" s="284" t="s">
        <v>220</v>
      </c>
      <c r="Q1648" s="302"/>
      <c r="R1648" s="285" t="s">
        <v>225</v>
      </c>
      <c r="S1648" s="891"/>
      <c r="T1648" s="892"/>
      <c r="U1648" s="893"/>
    </row>
    <row r="1649" spans="1:31" ht="24" customHeight="1" x14ac:dyDescent="0.15">
      <c r="B1649" s="881"/>
      <c r="C1649" s="884"/>
      <c r="D1649" s="884"/>
      <c r="E1649" s="884"/>
      <c r="F1649" s="296"/>
      <c r="G1649" s="897"/>
      <c r="H1649" s="898"/>
      <c r="I1649" s="296"/>
      <c r="J1649" s="297"/>
      <c r="K1649" s="299"/>
      <c r="L1649" s="284" t="s">
        <v>220</v>
      </c>
      <c r="M1649" s="302"/>
      <c r="N1649" s="285" t="s">
        <v>225</v>
      </c>
      <c r="O1649" s="299"/>
      <c r="P1649" s="284" t="s">
        <v>220</v>
      </c>
      <c r="Q1649" s="302"/>
      <c r="R1649" s="285" t="s">
        <v>225</v>
      </c>
      <c r="S1649" s="891"/>
      <c r="T1649" s="892"/>
      <c r="U1649" s="893"/>
    </row>
    <row r="1650" spans="1:31" ht="24" customHeight="1" thickBot="1" x14ac:dyDescent="0.2">
      <c r="B1650" s="882"/>
      <c r="C1650" s="885"/>
      <c r="D1650" s="885"/>
      <c r="E1650" s="885"/>
      <c r="F1650" s="286" t="s">
        <v>232</v>
      </c>
      <c r="G1650" s="5"/>
      <c r="H1650" s="899" t="s">
        <v>239</v>
      </c>
      <c r="I1650" s="900"/>
      <c r="J1650" s="300"/>
      <c r="K1650" s="901"/>
      <c r="L1650" s="902"/>
      <c r="M1650" s="902"/>
      <c r="N1650" s="902"/>
      <c r="O1650" s="902"/>
      <c r="P1650" s="902"/>
      <c r="Q1650" s="902"/>
      <c r="R1650" s="903"/>
      <c r="S1650" s="894"/>
      <c r="T1650" s="895"/>
      <c r="U1650" s="896"/>
    </row>
    <row r="1651" spans="1:31" ht="19.5" customHeight="1" thickBot="1" x14ac:dyDescent="0.2">
      <c r="B1651" s="287" t="s">
        <v>112</v>
      </c>
      <c r="C1651" s="172"/>
      <c r="D1651" s="288"/>
      <c r="E1651" s="288"/>
      <c r="F1651" s="289"/>
      <c r="G1651" s="288"/>
      <c r="H1651" s="288"/>
      <c r="O1651" s="917" t="s">
        <v>496</v>
      </c>
      <c r="P1651" s="918"/>
      <c r="Q1651" s="918"/>
      <c r="R1651" s="918"/>
      <c r="S1651" s="919" t="str">
        <f>IF(COUNT(S1631:U1650)=0,"",SUMIFS(S1631:S1650,E1631:E1650,"&lt;&gt;"&amp;""))</f>
        <v/>
      </c>
      <c r="T1651" s="920"/>
      <c r="U1651" s="921"/>
    </row>
    <row r="1652" spans="1:31" ht="19.5" customHeight="1" thickBot="1" x14ac:dyDescent="0.2">
      <c r="B1652" s="486" t="s">
        <v>242</v>
      </c>
      <c r="C1652" s="172"/>
      <c r="D1652" s="171"/>
      <c r="E1652" s="290"/>
      <c r="F1652" s="485"/>
      <c r="G1652" s="485"/>
      <c r="H1652" s="485"/>
      <c r="O1652" s="922" t="s">
        <v>497</v>
      </c>
      <c r="P1652" s="923"/>
      <c r="Q1652" s="923"/>
      <c r="R1652" s="924"/>
      <c r="S1652" s="919" t="str">
        <f>IF(COUNT(S1631:U1650)=0,"",SUMIF(E1631:E1650,"元請",S1631:U1650))</f>
        <v/>
      </c>
      <c r="T1652" s="920"/>
      <c r="U1652" s="921"/>
    </row>
    <row r="1653" spans="1:31" ht="19.5" customHeight="1" x14ac:dyDescent="0.15">
      <c r="B1653" s="287" t="s">
        <v>240</v>
      </c>
      <c r="C1653" s="172"/>
      <c r="D1653" s="171"/>
      <c r="E1653" s="172"/>
      <c r="F1653" s="172"/>
      <c r="G1653" s="485"/>
      <c r="H1653" s="485"/>
    </row>
    <row r="1654" spans="1:31" ht="19.5" customHeight="1" x14ac:dyDescent="0.15">
      <c r="B1654" s="485"/>
      <c r="C1654" s="172"/>
      <c r="D1654" s="171"/>
      <c r="E1654" s="290"/>
      <c r="F1654" s="485"/>
      <c r="G1654" s="485"/>
      <c r="H1654" s="485"/>
    </row>
    <row r="1655" spans="1:31" s="172" customFormat="1" ht="20.25" customHeight="1" x14ac:dyDescent="0.15">
      <c r="A1655" s="171"/>
      <c r="B1655" s="171"/>
      <c r="C1655" s="172" t="s">
        <v>104</v>
      </c>
      <c r="G1655" s="262"/>
      <c r="H1655" s="262"/>
      <c r="I1655" s="171"/>
      <c r="J1655" s="171"/>
      <c r="K1655" s="171"/>
      <c r="L1655" s="171"/>
      <c r="M1655" s="171"/>
      <c r="N1655" s="171"/>
      <c r="O1655" s="171"/>
      <c r="P1655" s="171"/>
      <c r="Q1655" s="171"/>
      <c r="R1655" s="171"/>
      <c r="S1655" s="171"/>
      <c r="T1655" s="196" t="s">
        <v>241</v>
      </c>
      <c r="U1655" s="263" t="str">
        <f t="shared" ref="U1655" si="285">IF(COUNT(S1631:U1650)=0,"",U1626+1)</f>
        <v/>
      </c>
      <c r="W1655" s="171"/>
      <c r="X1655" s="171"/>
      <c r="Y1655" s="171"/>
      <c r="Z1655" s="291"/>
      <c r="AA1655" s="291"/>
      <c r="AB1655" s="291"/>
      <c r="AC1655" s="291"/>
      <c r="AD1655" s="291"/>
      <c r="AE1655" s="171"/>
    </row>
    <row r="1656" spans="1:31" s="172" customFormat="1" ht="27.75" x14ac:dyDescent="0.15">
      <c r="A1656" s="171"/>
      <c r="B1656" s="904" t="s">
        <v>105</v>
      </c>
      <c r="C1656" s="904"/>
      <c r="D1656" s="904"/>
      <c r="E1656" s="904"/>
      <c r="F1656" s="904"/>
      <c r="G1656" s="904"/>
      <c r="H1656" s="904"/>
      <c r="I1656" s="904"/>
      <c r="J1656" s="905" t="s">
        <v>243</v>
      </c>
      <c r="K1656" s="905"/>
      <c r="L1656" s="905"/>
      <c r="M1656" s="905"/>
      <c r="N1656" s="905"/>
      <c r="O1656" s="905"/>
      <c r="P1656" s="905"/>
      <c r="Q1656" s="905"/>
      <c r="R1656" s="905"/>
      <c r="S1656" s="905"/>
      <c r="T1656" s="905"/>
      <c r="U1656" s="905"/>
      <c r="W1656" s="171"/>
      <c r="X1656" s="171"/>
      <c r="Y1656" s="171"/>
      <c r="Z1656" s="291"/>
      <c r="AA1656" s="291"/>
      <c r="AB1656" s="291"/>
      <c r="AC1656" s="291"/>
      <c r="AD1656" s="291"/>
      <c r="AE1656" s="171"/>
    </row>
    <row r="1657" spans="1:31" ht="21.75" thickBot="1" x14ac:dyDescent="0.2">
      <c r="D1657" s="265" t="s">
        <v>228</v>
      </c>
      <c r="E1657" s="906"/>
      <c r="F1657" s="906"/>
      <c r="G1657" s="266" t="s">
        <v>229</v>
      </c>
      <c r="H1657" s="267"/>
      <c r="L1657" s="268" t="s">
        <v>231</v>
      </c>
      <c r="M1657" s="483" t="str">
        <f>$M$4</f>
        <v/>
      </c>
      <c r="N1657" s="269" t="s">
        <v>220</v>
      </c>
      <c r="O1657" s="483" t="str">
        <f>$O$4</f>
        <v/>
      </c>
      <c r="P1657" s="269" t="s">
        <v>225</v>
      </c>
      <c r="Q1657" s="269" t="s">
        <v>205</v>
      </c>
      <c r="R1657" s="483" t="str">
        <f>$R$4</f>
        <v/>
      </c>
      <c r="S1657" s="269" t="s">
        <v>220</v>
      </c>
      <c r="T1657" s="483" t="str">
        <f>$T$4</f>
        <v/>
      </c>
      <c r="U1657" s="269" t="s">
        <v>230</v>
      </c>
    </row>
    <row r="1658" spans="1:31" ht="18" customHeight="1" x14ac:dyDescent="0.15">
      <c r="B1658" s="880" t="s">
        <v>227</v>
      </c>
      <c r="C1658" s="907" t="s">
        <v>224</v>
      </c>
      <c r="D1658" s="478" t="s">
        <v>237</v>
      </c>
      <c r="E1658" s="478" t="s">
        <v>222</v>
      </c>
      <c r="F1658" s="909" t="s">
        <v>106</v>
      </c>
      <c r="G1658" s="840" t="s">
        <v>107</v>
      </c>
      <c r="H1658" s="841"/>
      <c r="I1658" s="480" t="s">
        <v>108</v>
      </c>
      <c r="J1658" s="480" t="s">
        <v>235</v>
      </c>
      <c r="K1658" s="840" t="s">
        <v>109</v>
      </c>
      <c r="L1658" s="913"/>
      <c r="M1658" s="913"/>
      <c r="N1658" s="841"/>
      <c r="O1658" s="840" t="s">
        <v>226</v>
      </c>
      <c r="P1658" s="913"/>
      <c r="Q1658" s="913"/>
      <c r="R1658" s="841"/>
      <c r="S1658" s="840" t="s">
        <v>233</v>
      </c>
      <c r="T1658" s="913"/>
      <c r="U1658" s="914"/>
    </row>
    <row r="1659" spans="1:31" ht="18" customHeight="1" thickBot="1" x14ac:dyDescent="0.2">
      <c r="B1659" s="882"/>
      <c r="C1659" s="908"/>
      <c r="D1659" s="479" t="s">
        <v>221</v>
      </c>
      <c r="E1659" s="479" t="s">
        <v>223</v>
      </c>
      <c r="F1659" s="910"/>
      <c r="G1659" s="911"/>
      <c r="H1659" s="912"/>
      <c r="I1659" s="481" t="s">
        <v>110</v>
      </c>
      <c r="J1659" s="481" t="s">
        <v>236</v>
      </c>
      <c r="K1659" s="911"/>
      <c r="L1659" s="915"/>
      <c r="M1659" s="915"/>
      <c r="N1659" s="912"/>
      <c r="O1659" s="911"/>
      <c r="P1659" s="915"/>
      <c r="Q1659" s="915"/>
      <c r="R1659" s="912"/>
      <c r="S1659" s="911" t="s">
        <v>234</v>
      </c>
      <c r="T1659" s="915"/>
      <c r="U1659" s="916"/>
    </row>
    <row r="1660" spans="1:31" ht="24" customHeight="1" x14ac:dyDescent="0.15">
      <c r="B1660" s="880">
        <v>1</v>
      </c>
      <c r="C1660" s="883"/>
      <c r="D1660" s="883"/>
      <c r="E1660" s="883"/>
      <c r="F1660" s="294"/>
      <c r="G1660" s="886"/>
      <c r="H1660" s="887"/>
      <c r="I1660" s="294"/>
      <c r="J1660" s="295"/>
      <c r="K1660" s="298"/>
      <c r="L1660" s="279" t="s">
        <v>220</v>
      </c>
      <c r="M1660" s="301"/>
      <c r="N1660" s="280" t="s">
        <v>225</v>
      </c>
      <c r="O1660" s="298"/>
      <c r="P1660" s="279" t="s">
        <v>220</v>
      </c>
      <c r="Q1660" s="301"/>
      <c r="R1660" s="280" t="s">
        <v>225</v>
      </c>
      <c r="S1660" s="888" t="str">
        <f t="shared" ref="S1660" si="286">IF(COUNT(J1660:J1664)=0,"",SUM(J1660:J1664))</f>
        <v/>
      </c>
      <c r="T1660" s="889"/>
      <c r="U1660" s="890"/>
    </row>
    <row r="1661" spans="1:31" ht="24" customHeight="1" x14ac:dyDescent="0.15">
      <c r="B1661" s="881"/>
      <c r="C1661" s="884"/>
      <c r="D1661" s="884"/>
      <c r="E1661" s="884"/>
      <c r="F1661" s="296"/>
      <c r="G1661" s="897"/>
      <c r="H1661" s="898"/>
      <c r="I1661" s="296"/>
      <c r="J1661" s="297"/>
      <c r="K1661" s="299"/>
      <c r="L1661" s="284" t="s">
        <v>220</v>
      </c>
      <c r="M1661" s="302"/>
      <c r="N1661" s="285" t="s">
        <v>225</v>
      </c>
      <c r="O1661" s="299"/>
      <c r="P1661" s="284" t="s">
        <v>220</v>
      </c>
      <c r="Q1661" s="302"/>
      <c r="R1661" s="285" t="s">
        <v>225</v>
      </c>
      <c r="S1661" s="891"/>
      <c r="T1661" s="892"/>
      <c r="U1661" s="893"/>
    </row>
    <row r="1662" spans="1:31" ht="23.25" customHeight="1" x14ac:dyDescent="0.15">
      <c r="B1662" s="881"/>
      <c r="C1662" s="884"/>
      <c r="D1662" s="884"/>
      <c r="E1662" s="884"/>
      <c r="F1662" s="296"/>
      <c r="G1662" s="897"/>
      <c r="H1662" s="898"/>
      <c r="I1662" s="296"/>
      <c r="J1662" s="297"/>
      <c r="K1662" s="299"/>
      <c r="L1662" s="284" t="s">
        <v>220</v>
      </c>
      <c r="M1662" s="302"/>
      <c r="N1662" s="285" t="s">
        <v>225</v>
      </c>
      <c r="O1662" s="299"/>
      <c r="P1662" s="284" t="s">
        <v>220</v>
      </c>
      <c r="Q1662" s="302"/>
      <c r="R1662" s="285" t="s">
        <v>225</v>
      </c>
      <c r="S1662" s="891"/>
      <c r="T1662" s="892"/>
      <c r="U1662" s="893"/>
    </row>
    <row r="1663" spans="1:31" ht="24" customHeight="1" x14ac:dyDescent="0.15">
      <c r="B1663" s="881"/>
      <c r="C1663" s="884"/>
      <c r="D1663" s="884"/>
      <c r="E1663" s="884"/>
      <c r="F1663" s="296"/>
      <c r="G1663" s="897"/>
      <c r="H1663" s="898"/>
      <c r="I1663" s="296"/>
      <c r="J1663" s="297"/>
      <c r="K1663" s="299"/>
      <c r="L1663" s="284" t="s">
        <v>220</v>
      </c>
      <c r="M1663" s="302"/>
      <c r="N1663" s="285" t="s">
        <v>225</v>
      </c>
      <c r="O1663" s="299"/>
      <c r="P1663" s="284" t="s">
        <v>220</v>
      </c>
      <c r="Q1663" s="302"/>
      <c r="R1663" s="285" t="s">
        <v>225</v>
      </c>
      <c r="S1663" s="891"/>
      <c r="T1663" s="892"/>
      <c r="U1663" s="893"/>
    </row>
    <row r="1664" spans="1:31" ht="24" customHeight="1" thickBot="1" x14ac:dyDescent="0.2">
      <c r="B1664" s="882"/>
      <c r="C1664" s="885"/>
      <c r="D1664" s="885"/>
      <c r="E1664" s="885"/>
      <c r="F1664" s="286" t="s">
        <v>232</v>
      </c>
      <c r="G1664" s="5"/>
      <c r="H1664" s="899" t="s">
        <v>239</v>
      </c>
      <c r="I1664" s="900"/>
      <c r="J1664" s="300"/>
      <c r="K1664" s="901"/>
      <c r="L1664" s="902"/>
      <c r="M1664" s="902"/>
      <c r="N1664" s="902"/>
      <c r="O1664" s="902"/>
      <c r="P1664" s="902"/>
      <c r="Q1664" s="902"/>
      <c r="R1664" s="903"/>
      <c r="S1664" s="894"/>
      <c r="T1664" s="895"/>
      <c r="U1664" s="896"/>
    </row>
    <row r="1665" spans="2:21" ht="24" customHeight="1" x14ac:dyDescent="0.15">
      <c r="B1665" s="880">
        <v>2</v>
      </c>
      <c r="C1665" s="883"/>
      <c r="D1665" s="883"/>
      <c r="E1665" s="883"/>
      <c r="F1665" s="294"/>
      <c r="G1665" s="886"/>
      <c r="H1665" s="887"/>
      <c r="I1665" s="294"/>
      <c r="J1665" s="295"/>
      <c r="K1665" s="298"/>
      <c r="L1665" s="279" t="s">
        <v>220</v>
      </c>
      <c r="M1665" s="301"/>
      <c r="N1665" s="280" t="s">
        <v>225</v>
      </c>
      <c r="O1665" s="298"/>
      <c r="P1665" s="279" t="s">
        <v>220</v>
      </c>
      <c r="Q1665" s="301"/>
      <c r="R1665" s="280" t="s">
        <v>225</v>
      </c>
      <c r="S1665" s="888" t="str">
        <f t="shared" ref="S1665" si="287">IF(COUNT(J1665:J1669)=0,"",SUM(J1665:J1669))</f>
        <v/>
      </c>
      <c r="T1665" s="889"/>
      <c r="U1665" s="890"/>
    </row>
    <row r="1666" spans="2:21" ht="24" customHeight="1" x14ac:dyDescent="0.15">
      <c r="B1666" s="881"/>
      <c r="C1666" s="884"/>
      <c r="D1666" s="884"/>
      <c r="E1666" s="884"/>
      <c r="F1666" s="296"/>
      <c r="G1666" s="897"/>
      <c r="H1666" s="898"/>
      <c r="I1666" s="296"/>
      <c r="J1666" s="297"/>
      <c r="K1666" s="299"/>
      <c r="L1666" s="284" t="s">
        <v>220</v>
      </c>
      <c r="M1666" s="302"/>
      <c r="N1666" s="285" t="s">
        <v>225</v>
      </c>
      <c r="O1666" s="299"/>
      <c r="P1666" s="284" t="s">
        <v>220</v>
      </c>
      <c r="Q1666" s="302"/>
      <c r="R1666" s="285" t="s">
        <v>225</v>
      </c>
      <c r="S1666" s="891"/>
      <c r="T1666" s="892"/>
      <c r="U1666" s="893"/>
    </row>
    <row r="1667" spans="2:21" ht="24" customHeight="1" x14ac:dyDescent="0.15">
      <c r="B1667" s="881"/>
      <c r="C1667" s="884"/>
      <c r="D1667" s="884"/>
      <c r="E1667" s="884"/>
      <c r="F1667" s="296"/>
      <c r="G1667" s="897"/>
      <c r="H1667" s="898"/>
      <c r="I1667" s="296"/>
      <c r="J1667" s="297"/>
      <c r="K1667" s="299"/>
      <c r="L1667" s="284" t="s">
        <v>220</v>
      </c>
      <c r="M1667" s="302"/>
      <c r="N1667" s="285" t="s">
        <v>225</v>
      </c>
      <c r="O1667" s="299"/>
      <c r="P1667" s="284" t="s">
        <v>220</v>
      </c>
      <c r="Q1667" s="302"/>
      <c r="R1667" s="285" t="s">
        <v>225</v>
      </c>
      <c r="S1667" s="891"/>
      <c r="T1667" s="892"/>
      <c r="U1667" s="893"/>
    </row>
    <row r="1668" spans="2:21" ht="24" customHeight="1" x14ac:dyDescent="0.15">
      <c r="B1668" s="881"/>
      <c r="C1668" s="884"/>
      <c r="D1668" s="884"/>
      <c r="E1668" s="884"/>
      <c r="F1668" s="296"/>
      <c r="G1668" s="897"/>
      <c r="H1668" s="898"/>
      <c r="I1668" s="296"/>
      <c r="J1668" s="297"/>
      <c r="K1668" s="299"/>
      <c r="L1668" s="284" t="s">
        <v>220</v>
      </c>
      <c r="M1668" s="302"/>
      <c r="N1668" s="285" t="s">
        <v>225</v>
      </c>
      <c r="O1668" s="299"/>
      <c r="P1668" s="284" t="s">
        <v>220</v>
      </c>
      <c r="Q1668" s="302"/>
      <c r="R1668" s="285" t="s">
        <v>225</v>
      </c>
      <c r="S1668" s="891"/>
      <c r="T1668" s="892"/>
      <c r="U1668" s="893"/>
    </row>
    <row r="1669" spans="2:21" ht="24" customHeight="1" thickBot="1" x14ac:dyDescent="0.2">
      <c r="B1669" s="882"/>
      <c r="C1669" s="885"/>
      <c r="D1669" s="885"/>
      <c r="E1669" s="885"/>
      <c r="F1669" s="286" t="s">
        <v>232</v>
      </c>
      <c r="G1669" s="5"/>
      <c r="H1669" s="899" t="s">
        <v>239</v>
      </c>
      <c r="I1669" s="900"/>
      <c r="J1669" s="300"/>
      <c r="K1669" s="901"/>
      <c r="L1669" s="902"/>
      <c r="M1669" s="902"/>
      <c r="N1669" s="902"/>
      <c r="O1669" s="902"/>
      <c r="P1669" s="902"/>
      <c r="Q1669" s="902"/>
      <c r="R1669" s="903"/>
      <c r="S1669" s="894"/>
      <c r="T1669" s="895"/>
      <c r="U1669" s="896"/>
    </row>
    <row r="1670" spans="2:21" ht="24" customHeight="1" x14ac:dyDescent="0.15">
      <c r="B1670" s="880">
        <v>3</v>
      </c>
      <c r="C1670" s="883"/>
      <c r="D1670" s="883"/>
      <c r="E1670" s="883"/>
      <c r="F1670" s="294"/>
      <c r="G1670" s="886"/>
      <c r="H1670" s="887"/>
      <c r="I1670" s="294"/>
      <c r="J1670" s="295"/>
      <c r="K1670" s="298"/>
      <c r="L1670" s="279" t="s">
        <v>220</v>
      </c>
      <c r="M1670" s="301"/>
      <c r="N1670" s="280" t="s">
        <v>225</v>
      </c>
      <c r="O1670" s="298"/>
      <c r="P1670" s="279" t="s">
        <v>220</v>
      </c>
      <c r="Q1670" s="301"/>
      <c r="R1670" s="280" t="s">
        <v>225</v>
      </c>
      <c r="S1670" s="888" t="str">
        <f t="shared" ref="S1670" si="288">IF(COUNT(J1670:J1674)=0,"",SUM(J1670:J1674))</f>
        <v/>
      </c>
      <c r="T1670" s="889"/>
      <c r="U1670" s="890"/>
    </row>
    <row r="1671" spans="2:21" ht="24" customHeight="1" x14ac:dyDescent="0.15">
      <c r="B1671" s="881"/>
      <c r="C1671" s="884"/>
      <c r="D1671" s="884"/>
      <c r="E1671" s="884"/>
      <c r="F1671" s="296"/>
      <c r="G1671" s="897"/>
      <c r="H1671" s="898"/>
      <c r="I1671" s="296"/>
      <c r="J1671" s="297"/>
      <c r="K1671" s="299"/>
      <c r="L1671" s="284" t="s">
        <v>220</v>
      </c>
      <c r="M1671" s="302"/>
      <c r="N1671" s="285" t="s">
        <v>225</v>
      </c>
      <c r="O1671" s="299"/>
      <c r="P1671" s="284" t="s">
        <v>220</v>
      </c>
      <c r="Q1671" s="302"/>
      <c r="R1671" s="285" t="s">
        <v>225</v>
      </c>
      <c r="S1671" s="891"/>
      <c r="T1671" s="892"/>
      <c r="U1671" s="893"/>
    </row>
    <row r="1672" spans="2:21" ht="24" customHeight="1" x14ac:dyDescent="0.15">
      <c r="B1672" s="881"/>
      <c r="C1672" s="884"/>
      <c r="D1672" s="884"/>
      <c r="E1672" s="884"/>
      <c r="F1672" s="296"/>
      <c r="G1672" s="897"/>
      <c r="H1672" s="898"/>
      <c r="I1672" s="296"/>
      <c r="J1672" s="297"/>
      <c r="K1672" s="299"/>
      <c r="L1672" s="284" t="s">
        <v>220</v>
      </c>
      <c r="M1672" s="302"/>
      <c r="N1672" s="285" t="s">
        <v>225</v>
      </c>
      <c r="O1672" s="299"/>
      <c r="P1672" s="284" t="s">
        <v>220</v>
      </c>
      <c r="Q1672" s="302"/>
      <c r="R1672" s="285" t="s">
        <v>225</v>
      </c>
      <c r="S1672" s="891"/>
      <c r="T1672" s="892"/>
      <c r="U1672" s="893"/>
    </row>
    <row r="1673" spans="2:21" ht="24" customHeight="1" x14ac:dyDescent="0.15">
      <c r="B1673" s="881"/>
      <c r="C1673" s="884"/>
      <c r="D1673" s="884"/>
      <c r="E1673" s="884"/>
      <c r="F1673" s="296"/>
      <c r="G1673" s="897"/>
      <c r="H1673" s="898"/>
      <c r="I1673" s="296"/>
      <c r="J1673" s="297"/>
      <c r="K1673" s="299"/>
      <c r="L1673" s="284" t="s">
        <v>220</v>
      </c>
      <c r="M1673" s="302"/>
      <c r="N1673" s="285" t="s">
        <v>225</v>
      </c>
      <c r="O1673" s="299"/>
      <c r="P1673" s="284" t="s">
        <v>220</v>
      </c>
      <c r="Q1673" s="302"/>
      <c r="R1673" s="285" t="s">
        <v>225</v>
      </c>
      <c r="S1673" s="891"/>
      <c r="T1673" s="892"/>
      <c r="U1673" s="893"/>
    </row>
    <row r="1674" spans="2:21" ht="24" customHeight="1" thickBot="1" x14ac:dyDescent="0.2">
      <c r="B1674" s="882"/>
      <c r="C1674" s="885"/>
      <c r="D1674" s="885"/>
      <c r="E1674" s="885"/>
      <c r="F1674" s="286" t="s">
        <v>232</v>
      </c>
      <c r="G1674" s="5"/>
      <c r="H1674" s="899" t="s">
        <v>239</v>
      </c>
      <c r="I1674" s="900"/>
      <c r="J1674" s="300"/>
      <c r="K1674" s="901"/>
      <c r="L1674" s="902"/>
      <c r="M1674" s="902"/>
      <c r="N1674" s="902"/>
      <c r="O1674" s="902"/>
      <c r="P1674" s="902"/>
      <c r="Q1674" s="902"/>
      <c r="R1674" s="903"/>
      <c r="S1674" s="894"/>
      <c r="T1674" s="895"/>
      <c r="U1674" s="896"/>
    </row>
    <row r="1675" spans="2:21" ht="24" customHeight="1" x14ac:dyDescent="0.15">
      <c r="B1675" s="880">
        <v>4</v>
      </c>
      <c r="C1675" s="883"/>
      <c r="D1675" s="883"/>
      <c r="E1675" s="883"/>
      <c r="F1675" s="294"/>
      <c r="G1675" s="886"/>
      <c r="H1675" s="887"/>
      <c r="I1675" s="294"/>
      <c r="J1675" s="295"/>
      <c r="K1675" s="298"/>
      <c r="L1675" s="279" t="s">
        <v>220</v>
      </c>
      <c r="M1675" s="301"/>
      <c r="N1675" s="280" t="s">
        <v>225</v>
      </c>
      <c r="O1675" s="298"/>
      <c r="P1675" s="279" t="s">
        <v>220</v>
      </c>
      <c r="Q1675" s="301"/>
      <c r="R1675" s="280" t="s">
        <v>225</v>
      </c>
      <c r="S1675" s="888" t="str">
        <f t="shared" ref="S1675" si="289">IF(COUNT(J1675:J1679)=0,"",SUM(J1675:J1679))</f>
        <v/>
      </c>
      <c r="T1675" s="889"/>
      <c r="U1675" s="890"/>
    </row>
    <row r="1676" spans="2:21" ht="24" customHeight="1" x14ac:dyDescent="0.15">
      <c r="B1676" s="881"/>
      <c r="C1676" s="884"/>
      <c r="D1676" s="884"/>
      <c r="E1676" s="884"/>
      <c r="F1676" s="296"/>
      <c r="G1676" s="897"/>
      <c r="H1676" s="898"/>
      <c r="I1676" s="296"/>
      <c r="J1676" s="297"/>
      <c r="K1676" s="299"/>
      <c r="L1676" s="284" t="s">
        <v>220</v>
      </c>
      <c r="M1676" s="302"/>
      <c r="N1676" s="285" t="s">
        <v>225</v>
      </c>
      <c r="O1676" s="299"/>
      <c r="P1676" s="284" t="s">
        <v>220</v>
      </c>
      <c r="Q1676" s="302"/>
      <c r="R1676" s="285" t="s">
        <v>225</v>
      </c>
      <c r="S1676" s="891"/>
      <c r="T1676" s="892"/>
      <c r="U1676" s="893"/>
    </row>
    <row r="1677" spans="2:21" ht="24" customHeight="1" x14ac:dyDescent="0.15">
      <c r="B1677" s="881"/>
      <c r="C1677" s="884"/>
      <c r="D1677" s="884"/>
      <c r="E1677" s="884"/>
      <c r="F1677" s="296"/>
      <c r="G1677" s="897"/>
      <c r="H1677" s="898"/>
      <c r="I1677" s="296"/>
      <c r="J1677" s="297"/>
      <c r="K1677" s="299"/>
      <c r="L1677" s="284" t="s">
        <v>220</v>
      </c>
      <c r="M1677" s="302"/>
      <c r="N1677" s="285" t="s">
        <v>225</v>
      </c>
      <c r="O1677" s="299"/>
      <c r="P1677" s="284" t="s">
        <v>220</v>
      </c>
      <c r="Q1677" s="302"/>
      <c r="R1677" s="285" t="s">
        <v>225</v>
      </c>
      <c r="S1677" s="891"/>
      <c r="T1677" s="892"/>
      <c r="U1677" s="893"/>
    </row>
    <row r="1678" spans="2:21" ht="24" customHeight="1" x14ac:dyDescent="0.15">
      <c r="B1678" s="881"/>
      <c r="C1678" s="884"/>
      <c r="D1678" s="884"/>
      <c r="E1678" s="884"/>
      <c r="F1678" s="296"/>
      <c r="G1678" s="897"/>
      <c r="H1678" s="898"/>
      <c r="I1678" s="296"/>
      <c r="J1678" s="297"/>
      <c r="K1678" s="299"/>
      <c r="L1678" s="284" t="s">
        <v>220</v>
      </c>
      <c r="M1678" s="302"/>
      <c r="N1678" s="285" t="s">
        <v>225</v>
      </c>
      <c r="O1678" s="299"/>
      <c r="P1678" s="284" t="s">
        <v>220</v>
      </c>
      <c r="Q1678" s="302"/>
      <c r="R1678" s="285" t="s">
        <v>225</v>
      </c>
      <c r="S1678" s="891"/>
      <c r="T1678" s="892"/>
      <c r="U1678" s="893"/>
    </row>
    <row r="1679" spans="2:21" ht="24" customHeight="1" thickBot="1" x14ac:dyDescent="0.2">
      <c r="B1679" s="882"/>
      <c r="C1679" s="885"/>
      <c r="D1679" s="885"/>
      <c r="E1679" s="885"/>
      <c r="F1679" s="286" t="s">
        <v>232</v>
      </c>
      <c r="G1679" s="5"/>
      <c r="H1679" s="899" t="s">
        <v>239</v>
      </c>
      <c r="I1679" s="900"/>
      <c r="J1679" s="300"/>
      <c r="K1679" s="901"/>
      <c r="L1679" s="902"/>
      <c r="M1679" s="902"/>
      <c r="N1679" s="902"/>
      <c r="O1679" s="902"/>
      <c r="P1679" s="902"/>
      <c r="Q1679" s="902"/>
      <c r="R1679" s="903"/>
      <c r="S1679" s="894"/>
      <c r="T1679" s="895"/>
      <c r="U1679" s="896"/>
    </row>
    <row r="1680" spans="2:21" ht="19.5" customHeight="1" thickBot="1" x14ac:dyDescent="0.2">
      <c r="B1680" s="287" t="s">
        <v>112</v>
      </c>
      <c r="C1680" s="172"/>
      <c r="D1680" s="288"/>
      <c r="E1680" s="288"/>
      <c r="F1680" s="289"/>
      <c r="G1680" s="288"/>
      <c r="H1680" s="288"/>
      <c r="O1680" s="917" t="s">
        <v>496</v>
      </c>
      <c r="P1680" s="918"/>
      <c r="Q1680" s="918"/>
      <c r="R1680" s="918"/>
      <c r="S1680" s="919" t="str">
        <f>IF(COUNT(S1660:U1679)=0,"",SUMIFS(S1660:S1679,E1660:E1679,"&lt;&gt;"&amp;""))</f>
        <v/>
      </c>
      <c r="T1680" s="920"/>
      <c r="U1680" s="921"/>
    </row>
    <row r="1681" spans="1:31" ht="19.5" customHeight="1" thickBot="1" x14ac:dyDescent="0.2">
      <c r="B1681" s="486" t="s">
        <v>242</v>
      </c>
      <c r="C1681" s="172"/>
      <c r="D1681" s="171"/>
      <c r="E1681" s="290"/>
      <c r="F1681" s="485"/>
      <c r="G1681" s="485"/>
      <c r="H1681" s="485"/>
      <c r="O1681" s="922" t="s">
        <v>497</v>
      </c>
      <c r="P1681" s="923"/>
      <c r="Q1681" s="923"/>
      <c r="R1681" s="924"/>
      <c r="S1681" s="919" t="str">
        <f>IF(COUNT(S1660:U1679)=0,"",SUMIF(E1660:E1679,"元請",S1660:U1679))</f>
        <v/>
      </c>
      <c r="T1681" s="920"/>
      <c r="U1681" s="921"/>
    </row>
    <row r="1682" spans="1:31" ht="19.5" customHeight="1" x14ac:dyDescent="0.15">
      <c r="B1682" s="287" t="s">
        <v>240</v>
      </c>
      <c r="C1682" s="172"/>
      <c r="D1682" s="171"/>
      <c r="E1682" s="172"/>
      <c r="F1682" s="172"/>
      <c r="G1682" s="485"/>
      <c r="H1682" s="485"/>
    </row>
    <row r="1683" spans="1:31" ht="19.5" customHeight="1" x14ac:dyDescent="0.15">
      <c r="B1683" s="485"/>
      <c r="C1683" s="172"/>
      <c r="D1683" s="171"/>
      <c r="E1683" s="290"/>
      <c r="F1683" s="485"/>
      <c r="G1683" s="485"/>
      <c r="H1683" s="485"/>
    </row>
    <row r="1684" spans="1:31" s="172" customFormat="1" ht="20.25" customHeight="1" x14ac:dyDescent="0.15">
      <c r="A1684" s="171"/>
      <c r="B1684" s="171"/>
      <c r="C1684" s="172" t="s">
        <v>104</v>
      </c>
      <c r="G1684" s="262"/>
      <c r="H1684" s="262"/>
      <c r="I1684" s="171"/>
      <c r="J1684" s="171"/>
      <c r="K1684" s="171"/>
      <c r="L1684" s="171"/>
      <c r="M1684" s="171"/>
      <c r="N1684" s="171"/>
      <c r="O1684" s="171"/>
      <c r="P1684" s="171"/>
      <c r="Q1684" s="171"/>
      <c r="R1684" s="171"/>
      <c r="S1684" s="171"/>
      <c r="T1684" s="196" t="s">
        <v>241</v>
      </c>
      <c r="U1684" s="263" t="str">
        <f t="shared" ref="U1684" si="290">IF(COUNT(S1660:U1679)=0,"",U1655+1)</f>
        <v/>
      </c>
      <c r="W1684" s="171"/>
      <c r="X1684" s="171"/>
      <c r="Y1684" s="171"/>
      <c r="Z1684" s="291"/>
      <c r="AA1684" s="291"/>
      <c r="AB1684" s="291"/>
      <c r="AC1684" s="291"/>
      <c r="AD1684" s="291"/>
      <c r="AE1684" s="171"/>
    </row>
    <row r="1685" spans="1:31" s="172" customFormat="1" ht="27.75" x14ac:dyDescent="0.15">
      <c r="A1685" s="171"/>
      <c r="B1685" s="904" t="s">
        <v>105</v>
      </c>
      <c r="C1685" s="904"/>
      <c r="D1685" s="904"/>
      <c r="E1685" s="904"/>
      <c r="F1685" s="904"/>
      <c r="G1685" s="904"/>
      <c r="H1685" s="904"/>
      <c r="I1685" s="904"/>
      <c r="J1685" s="905" t="s">
        <v>243</v>
      </c>
      <c r="K1685" s="905"/>
      <c r="L1685" s="905"/>
      <c r="M1685" s="905"/>
      <c r="N1685" s="905"/>
      <c r="O1685" s="905"/>
      <c r="P1685" s="905"/>
      <c r="Q1685" s="905"/>
      <c r="R1685" s="905"/>
      <c r="S1685" s="905"/>
      <c r="T1685" s="905"/>
      <c r="U1685" s="905"/>
      <c r="W1685" s="171"/>
      <c r="X1685" s="171"/>
      <c r="Y1685" s="171"/>
      <c r="Z1685" s="291"/>
      <c r="AA1685" s="291"/>
      <c r="AB1685" s="291"/>
      <c r="AC1685" s="291"/>
      <c r="AD1685" s="291"/>
      <c r="AE1685" s="171"/>
    </row>
    <row r="1686" spans="1:31" ht="21.75" thickBot="1" x14ac:dyDescent="0.2">
      <c r="D1686" s="265" t="s">
        <v>228</v>
      </c>
      <c r="E1686" s="906"/>
      <c r="F1686" s="906"/>
      <c r="G1686" s="266" t="s">
        <v>229</v>
      </c>
      <c r="H1686" s="267"/>
      <c r="L1686" s="268" t="s">
        <v>231</v>
      </c>
      <c r="M1686" s="483" t="str">
        <f>$M$4</f>
        <v/>
      </c>
      <c r="N1686" s="269" t="s">
        <v>220</v>
      </c>
      <c r="O1686" s="483" t="str">
        <f>$O$4</f>
        <v/>
      </c>
      <c r="P1686" s="269" t="s">
        <v>225</v>
      </c>
      <c r="Q1686" s="269" t="s">
        <v>205</v>
      </c>
      <c r="R1686" s="483" t="str">
        <f>$R$4</f>
        <v/>
      </c>
      <c r="S1686" s="269" t="s">
        <v>220</v>
      </c>
      <c r="T1686" s="483" t="str">
        <f>$T$4</f>
        <v/>
      </c>
      <c r="U1686" s="269" t="s">
        <v>230</v>
      </c>
    </row>
    <row r="1687" spans="1:31" ht="18" customHeight="1" x14ac:dyDescent="0.15">
      <c r="B1687" s="880" t="s">
        <v>227</v>
      </c>
      <c r="C1687" s="907" t="s">
        <v>224</v>
      </c>
      <c r="D1687" s="478" t="s">
        <v>237</v>
      </c>
      <c r="E1687" s="478" t="s">
        <v>222</v>
      </c>
      <c r="F1687" s="909" t="s">
        <v>106</v>
      </c>
      <c r="G1687" s="840" t="s">
        <v>107</v>
      </c>
      <c r="H1687" s="841"/>
      <c r="I1687" s="480" t="s">
        <v>108</v>
      </c>
      <c r="J1687" s="480" t="s">
        <v>235</v>
      </c>
      <c r="K1687" s="840" t="s">
        <v>109</v>
      </c>
      <c r="L1687" s="913"/>
      <c r="M1687" s="913"/>
      <c r="N1687" s="841"/>
      <c r="O1687" s="840" t="s">
        <v>226</v>
      </c>
      <c r="P1687" s="913"/>
      <c r="Q1687" s="913"/>
      <c r="R1687" s="841"/>
      <c r="S1687" s="840" t="s">
        <v>233</v>
      </c>
      <c r="T1687" s="913"/>
      <c r="U1687" s="914"/>
    </row>
    <row r="1688" spans="1:31" ht="18" customHeight="1" thickBot="1" x14ac:dyDescent="0.2">
      <c r="B1688" s="882"/>
      <c r="C1688" s="908"/>
      <c r="D1688" s="479" t="s">
        <v>221</v>
      </c>
      <c r="E1688" s="479" t="s">
        <v>223</v>
      </c>
      <c r="F1688" s="910"/>
      <c r="G1688" s="911"/>
      <c r="H1688" s="912"/>
      <c r="I1688" s="481" t="s">
        <v>110</v>
      </c>
      <c r="J1688" s="481" t="s">
        <v>236</v>
      </c>
      <c r="K1688" s="911"/>
      <c r="L1688" s="915"/>
      <c r="M1688" s="915"/>
      <c r="N1688" s="912"/>
      <c r="O1688" s="911"/>
      <c r="P1688" s="915"/>
      <c r="Q1688" s="915"/>
      <c r="R1688" s="912"/>
      <c r="S1688" s="911" t="s">
        <v>234</v>
      </c>
      <c r="T1688" s="915"/>
      <c r="U1688" s="916"/>
    </row>
    <row r="1689" spans="1:31" ht="24" customHeight="1" x14ac:dyDescent="0.15">
      <c r="B1689" s="880">
        <v>1</v>
      </c>
      <c r="C1689" s="883"/>
      <c r="D1689" s="883"/>
      <c r="E1689" s="883"/>
      <c r="F1689" s="294"/>
      <c r="G1689" s="886"/>
      <c r="H1689" s="887"/>
      <c r="I1689" s="294"/>
      <c r="J1689" s="295"/>
      <c r="K1689" s="298"/>
      <c r="L1689" s="279" t="s">
        <v>220</v>
      </c>
      <c r="M1689" s="301"/>
      <c r="N1689" s="280" t="s">
        <v>225</v>
      </c>
      <c r="O1689" s="298"/>
      <c r="P1689" s="279" t="s">
        <v>220</v>
      </c>
      <c r="Q1689" s="301"/>
      <c r="R1689" s="280" t="s">
        <v>225</v>
      </c>
      <c r="S1689" s="888" t="str">
        <f t="shared" ref="S1689" si="291">IF(COUNT(J1689:J1693)=0,"",SUM(J1689:J1693))</f>
        <v/>
      </c>
      <c r="T1689" s="889"/>
      <c r="U1689" s="890"/>
    </row>
    <row r="1690" spans="1:31" ht="24" customHeight="1" x14ac:dyDescent="0.15">
      <c r="B1690" s="881"/>
      <c r="C1690" s="884"/>
      <c r="D1690" s="884"/>
      <c r="E1690" s="884"/>
      <c r="F1690" s="296"/>
      <c r="G1690" s="897"/>
      <c r="H1690" s="898"/>
      <c r="I1690" s="296"/>
      <c r="J1690" s="297"/>
      <c r="K1690" s="299"/>
      <c r="L1690" s="284" t="s">
        <v>220</v>
      </c>
      <c r="M1690" s="302"/>
      <c r="N1690" s="285" t="s">
        <v>225</v>
      </c>
      <c r="O1690" s="299"/>
      <c r="P1690" s="284" t="s">
        <v>220</v>
      </c>
      <c r="Q1690" s="302"/>
      <c r="R1690" s="285" t="s">
        <v>225</v>
      </c>
      <c r="S1690" s="891"/>
      <c r="T1690" s="892"/>
      <c r="U1690" s="893"/>
    </row>
    <row r="1691" spans="1:31" ht="23.25" customHeight="1" x14ac:dyDescent="0.15">
      <c r="B1691" s="881"/>
      <c r="C1691" s="884"/>
      <c r="D1691" s="884"/>
      <c r="E1691" s="884"/>
      <c r="F1691" s="296"/>
      <c r="G1691" s="897"/>
      <c r="H1691" s="898"/>
      <c r="I1691" s="296"/>
      <c r="J1691" s="297"/>
      <c r="K1691" s="299"/>
      <c r="L1691" s="284" t="s">
        <v>220</v>
      </c>
      <c r="M1691" s="302"/>
      <c r="N1691" s="285" t="s">
        <v>225</v>
      </c>
      <c r="O1691" s="299"/>
      <c r="P1691" s="284" t="s">
        <v>220</v>
      </c>
      <c r="Q1691" s="302"/>
      <c r="R1691" s="285" t="s">
        <v>225</v>
      </c>
      <c r="S1691" s="891"/>
      <c r="T1691" s="892"/>
      <c r="U1691" s="893"/>
    </row>
    <row r="1692" spans="1:31" ht="24" customHeight="1" x14ac:dyDescent="0.15">
      <c r="B1692" s="881"/>
      <c r="C1692" s="884"/>
      <c r="D1692" s="884"/>
      <c r="E1692" s="884"/>
      <c r="F1692" s="296"/>
      <c r="G1692" s="897"/>
      <c r="H1692" s="898"/>
      <c r="I1692" s="296"/>
      <c r="J1692" s="297"/>
      <c r="K1692" s="299"/>
      <c r="L1692" s="284" t="s">
        <v>220</v>
      </c>
      <c r="M1692" s="302"/>
      <c r="N1692" s="285" t="s">
        <v>225</v>
      </c>
      <c r="O1692" s="299"/>
      <c r="P1692" s="284" t="s">
        <v>220</v>
      </c>
      <c r="Q1692" s="302"/>
      <c r="R1692" s="285" t="s">
        <v>225</v>
      </c>
      <c r="S1692" s="891"/>
      <c r="T1692" s="892"/>
      <c r="U1692" s="893"/>
    </row>
    <row r="1693" spans="1:31" ht="24" customHeight="1" thickBot="1" x14ac:dyDescent="0.2">
      <c r="B1693" s="882"/>
      <c r="C1693" s="885"/>
      <c r="D1693" s="885"/>
      <c r="E1693" s="885"/>
      <c r="F1693" s="286" t="s">
        <v>232</v>
      </c>
      <c r="G1693" s="5"/>
      <c r="H1693" s="899" t="s">
        <v>239</v>
      </c>
      <c r="I1693" s="900"/>
      <c r="J1693" s="300"/>
      <c r="K1693" s="901"/>
      <c r="L1693" s="902"/>
      <c r="M1693" s="902"/>
      <c r="N1693" s="902"/>
      <c r="O1693" s="902"/>
      <c r="P1693" s="902"/>
      <c r="Q1693" s="902"/>
      <c r="R1693" s="903"/>
      <c r="S1693" s="894"/>
      <c r="T1693" s="895"/>
      <c r="U1693" s="896"/>
    </row>
    <row r="1694" spans="1:31" ht="24" customHeight="1" x14ac:dyDescent="0.15">
      <c r="B1694" s="880">
        <v>2</v>
      </c>
      <c r="C1694" s="883"/>
      <c r="D1694" s="883"/>
      <c r="E1694" s="883"/>
      <c r="F1694" s="294"/>
      <c r="G1694" s="886"/>
      <c r="H1694" s="887"/>
      <c r="I1694" s="294"/>
      <c r="J1694" s="295"/>
      <c r="K1694" s="298"/>
      <c r="L1694" s="279" t="s">
        <v>220</v>
      </c>
      <c r="M1694" s="301"/>
      <c r="N1694" s="280" t="s">
        <v>225</v>
      </c>
      <c r="O1694" s="298"/>
      <c r="P1694" s="279" t="s">
        <v>220</v>
      </c>
      <c r="Q1694" s="301"/>
      <c r="R1694" s="280" t="s">
        <v>225</v>
      </c>
      <c r="S1694" s="888" t="str">
        <f t="shared" ref="S1694" si="292">IF(COUNT(J1694:J1698)=0,"",SUM(J1694:J1698))</f>
        <v/>
      </c>
      <c r="T1694" s="889"/>
      <c r="U1694" s="890"/>
    </row>
    <row r="1695" spans="1:31" ht="24" customHeight="1" x14ac:dyDescent="0.15">
      <c r="B1695" s="881"/>
      <c r="C1695" s="884"/>
      <c r="D1695" s="884"/>
      <c r="E1695" s="884"/>
      <c r="F1695" s="296"/>
      <c r="G1695" s="897"/>
      <c r="H1695" s="898"/>
      <c r="I1695" s="296"/>
      <c r="J1695" s="297"/>
      <c r="K1695" s="299"/>
      <c r="L1695" s="284" t="s">
        <v>220</v>
      </c>
      <c r="M1695" s="302"/>
      <c r="N1695" s="285" t="s">
        <v>225</v>
      </c>
      <c r="O1695" s="299"/>
      <c r="P1695" s="284" t="s">
        <v>220</v>
      </c>
      <c r="Q1695" s="302"/>
      <c r="R1695" s="285" t="s">
        <v>225</v>
      </c>
      <c r="S1695" s="891"/>
      <c r="T1695" s="892"/>
      <c r="U1695" s="893"/>
    </row>
    <row r="1696" spans="1:31" ht="24" customHeight="1" x14ac:dyDescent="0.15">
      <c r="B1696" s="881"/>
      <c r="C1696" s="884"/>
      <c r="D1696" s="884"/>
      <c r="E1696" s="884"/>
      <c r="F1696" s="296"/>
      <c r="G1696" s="897"/>
      <c r="H1696" s="898"/>
      <c r="I1696" s="296"/>
      <c r="J1696" s="297"/>
      <c r="K1696" s="299"/>
      <c r="L1696" s="284" t="s">
        <v>220</v>
      </c>
      <c r="M1696" s="302"/>
      <c r="N1696" s="285" t="s">
        <v>225</v>
      </c>
      <c r="O1696" s="299"/>
      <c r="P1696" s="284" t="s">
        <v>220</v>
      </c>
      <c r="Q1696" s="302"/>
      <c r="R1696" s="285" t="s">
        <v>225</v>
      </c>
      <c r="S1696" s="891"/>
      <c r="T1696" s="892"/>
      <c r="U1696" s="893"/>
    </row>
    <row r="1697" spans="2:21" ht="24" customHeight="1" x14ac:dyDescent="0.15">
      <c r="B1697" s="881"/>
      <c r="C1697" s="884"/>
      <c r="D1697" s="884"/>
      <c r="E1697" s="884"/>
      <c r="F1697" s="296"/>
      <c r="G1697" s="897"/>
      <c r="H1697" s="898"/>
      <c r="I1697" s="296"/>
      <c r="J1697" s="297"/>
      <c r="K1697" s="299"/>
      <c r="L1697" s="284" t="s">
        <v>220</v>
      </c>
      <c r="M1697" s="302"/>
      <c r="N1697" s="285" t="s">
        <v>225</v>
      </c>
      <c r="O1697" s="299"/>
      <c r="P1697" s="284" t="s">
        <v>220</v>
      </c>
      <c r="Q1697" s="302"/>
      <c r="R1697" s="285" t="s">
        <v>225</v>
      </c>
      <c r="S1697" s="891"/>
      <c r="T1697" s="892"/>
      <c r="U1697" s="893"/>
    </row>
    <row r="1698" spans="2:21" ht="24" customHeight="1" thickBot="1" x14ac:dyDescent="0.2">
      <c r="B1698" s="882"/>
      <c r="C1698" s="885"/>
      <c r="D1698" s="885"/>
      <c r="E1698" s="885"/>
      <c r="F1698" s="286" t="s">
        <v>232</v>
      </c>
      <c r="G1698" s="5"/>
      <c r="H1698" s="899" t="s">
        <v>239</v>
      </c>
      <c r="I1698" s="900"/>
      <c r="J1698" s="300"/>
      <c r="K1698" s="901"/>
      <c r="L1698" s="902"/>
      <c r="M1698" s="902"/>
      <c r="N1698" s="902"/>
      <c r="O1698" s="902"/>
      <c r="P1698" s="902"/>
      <c r="Q1698" s="902"/>
      <c r="R1698" s="903"/>
      <c r="S1698" s="894"/>
      <c r="T1698" s="895"/>
      <c r="U1698" s="896"/>
    </row>
    <row r="1699" spans="2:21" ht="24" customHeight="1" x14ac:dyDescent="0.15">
      <c r="B1699" s="880">
        <v>3</v>
      </c>
      <c r="C1699" s="883"/>
      <c r="D1699" s="883"/>
      <c r="E1699" s="883"/>
      <c r="F1699" s="294"/>
      <c r="G1699" s="886"/>
      <c r="H1699" s="887"/>
      <c r="I1699" s="294"/>
      <c r="J1699" s="295"/>
      <c r="K1699" s="298"/>
      <c r="L1699" s="279" t="s">
        <v>220</v>
      </c>
      <c r="M1699" s="301"/>
      <c r="N1699" s="280" t="s">
        <v>225</v>
      </c>
      <c r="O1699" s="298"/>
      <c r="P1699" s="279" t="s">
        <v>220</v>
      </c>
      <c r="Q1699" s="301"/>
      <c r="R1699" s="280" t="s">
        <v>225</v>
      </c>
      <c r="S1699" s="888" t="str">
        <f t="shared" ref="S1699" si="293">IF(COUNT(J1699:J1703)=0,"",SUM(J1699:J1703))</f>
        <v/>
      </c>
      <c r="T1699" s="889"/>
      <c r="U1699" s="890"/>
    </row>
    <row r="1700" spans="2:21" ht="24" customHeight="1" x14ac:dyDescent="0.15">
      <c r="B1700" s="881"/>
      <c r="C1700" s="884"/>
      <c r="D1700" s="884"/>
      <c r="E1700" s="884"/>
      <c r="F1700" s="296"/>
      <c r="G1700" s="897"/>
      <c r="H1700" s="898"/>
      <c r="I1700" s="296"/>
      <c r="J1700" s="297"/>
      <c r="K1700" s="299"/>
      <c r="L1700" s="284" t="s">
        <v>220</v>
      </c>
      <c r="M1700" s="302"/>
      <c r="N1700" s="285" t="s">
        <v>225</v>
      </c>
      <c r="O1700" s="299"/>
      <c r="P1700" s="284" t="s">
        <v>220</v>
      </c>
      <c r="Q1700" s="302"/>
      <c r="R1700" s="285" t="s">
        <v>225</v>
      </c>
      <c r="S1700" s="891"/>
      <c r="T1700" s="892"/>
      <c r="U1700" s="893"/>
    </row>
    <row r="1701" spans="2:21" ht="24" customHeight="1" x14ac:dyDescent="0.15">
      <c r="B1701" s="881"/>
      <c r="C1701" s="884"/>
      <c r="D1701" s="884"/>
      <c r="E1701" s="884"/>
      <c r="F1701" s="296"/>
      <c r="G1701" s="897"/>
      <c r="H1701" s="898"/>
      <c r="I1701" s="296"/>
      <c r="J1701" s="297"/>
      <c r="K1701" s="299"/>
      <c r="L1701" s="284" t="s">
        <v>220</v>
      </c>
      <c r="M1701" s="302"/>
      <c r="N1701" s="285" t="s">
        <v>225</v>
      </c>
      <c r="O1701" s="299"/>
      <c r="P1701" s="284" t="s">
        <v>220</v>
      </c>
      <c r="Q1701" s="302"/>
      <c r="R1701" s="285" t="s">
        <v>225</v>
      </c>
      <c r="S1701" s="891"/>
      <c r="T1701" s="892"/>
      <c r="U1701" s="893"/>
    </row>
    <row r="1702" spans="2:21" ht="24" customHeight="1" x14ac:dyDescent="0.15">
      <c r="B1702" s="881"/>
      <c r="C1702" s="884"/>
      <c r="D1702" s="884"/>
      <c r="E1702" s="884"/>
      <c r="F1702" s="296"/>
      <c r="G1702" s="897"/>
      <c r="H1702" s="898"/>
      <c r="I1702" s="296"/>
      <c r="J1702" s="297"/>
      <c r="K1702" s="299"/>
      <c r="L1702" s="284" t="s">
        <v>220</v>
      </c>
      <c r="M1702" s="302"/>
      <c r="N1702" s="285" t="s">
        <v>225</v>
      </c>
      <c r="O1702" s="299"/>
      <c r="P1702" s="284" t="s">
        <v>220</v>
      </c>
      <c r="Q1702" s="302"/>
      <c r="R1702" s="285" t="s">
        <v>225</v>
      </c>
      <c r="S1702" s="891"/>
      <c r="T1702" s="892"/>
      <c r="U1702" s="893"/>
    </row>
    <row r="1703" spans="2:21" ht="24" customHeight="1" thickBot="1" x14ac:dyDescent="0.2">
      <c r="B1703" s="882"/>
      <c r="C1703" s="885"/>
      <c r="D1703" s="885"/>
      <c r="E1703" s="885"/>
      <c r="F1703" s="286" t="s">
        <v>232</v>
      </c>
      <c r="G1703" s="5"/>
      <c r="H1703" s="899" t="s">
        <v>239</v>
      </c>
      <c r="I1703" s="900"/>
      <c r="J1703" s="300"/>
      <c r="K1703" s="901"/>
      <c r="L1703" s="902"/>
      <c r="M1703" s="902"/>
      <c r="N1703" s="902"/>
      <c r="O1703" s="902"/>
      <c r="P1703" s="902"/>
      <c r="Q1703" s="902"/>
      <c r="R1703" s="903"/>
      <c r="S1703" s="894"/>
      <c r="T1703" s="895"/>
      <c r="U1703" s="896"/>
    </row>
    <row r="1704" spans="2:21" ht="24" customHeight="1" x14ac:dyDescent="0.15">
      <c r="B1704" s="880">
        <v>4</v>
      </c>
      <c r="C1704" s="883"/>
      <c r="D1704" s="883"/>
      <c r="E1704" s="883"/>
      <c r="F1704" s="294"/>
      <c r="G1704" s="886"/>
      <c r="H1704" s="887"/>
      <c r="I1704" s="294"/>
      <c r="J1704" s="295"/>
      <c r="K1704" s="298"/>
      <c r="L1704" s="279" t="s">
        <v>220</v>
      </c>
      <c r="M1704" s="301"/>
      <c r="N1704" s="280" t="s">
        <v>225</v>
      </c>
      <c r="O1704" s="298"/>
      <c r="P1704" s="279" t="s">
        <v>220</v>
      </c>
      <c r="Q1704" s="301"/>
      <c r="R1704" s="280" t="s">
        <v>225</v>
      </c>
      <c r="S1704" s="888" t="str">
        <f t="shared" ref="S1704" si="294">IF(COUNT(J1704:J1708)=0,"",SUM(J1704:J1708))</f>
        <v/>
      </c>
      <c r="T1704" s="889"/>
      <c r="U1704" s="890"/>
    </row>
    <row r="1705" spans="2:21" ht="24" customHeight="1" x14ac:dyDescent="0.15">
      <c r="B1705" s="881"/>
      <c r="C1705" s="884"/>
      <c r="D1705" s="884"/>
      <c r="E1705" s="884"/>
      <c r="F1705" s="296"/>
      <c r="G1705" s="897"/>
      <c r="H1705" s="898"/>
      <c r="I1705" s="296"/>
      <c r="J1705" s="297"/>
      <c r="K1705" s="299"/>
      <c r="L1705" s="284" t="s">
        <v>220</v>
      </c>
      <c r="M1705" s="302"/>
      <c r="N1705" s="285" t="s">
        <v>225</v>
      </c>
      <c r="O1705" s="299"/>
      <c r="P1705" s="284" t="s">
        <v>220</v>
      </c>
      <c r="Q1705" s="302"/>
      <c r="R1705" s="285" t="s">
        <v>225</v>
      </c>
      <c r="S1705" s="891"/>
      <c r="T1705" s="892"/>
      <c r="U1705" s="893"/>
    </row>
    <row r="1706" spans="2:21" ht="24" customHeight="1" x14ac:dyDescent="0.15">
      <c r="B1706" s="881"/>
      <c r="C1706" s="884"/>
      <c r="D1706" s="884"/>
      <c r="E1706" s="884"/>
      <c r="F1706" s="296"/>
      <c r="G1706" s="897"/>
      <c r="H1706" s="898"/>
      <c r="I1706" s="296"/>
      <c r="J1706" s="297"/>
      <c r="K1706" s="299"/>
      <c r="L1706" s="284" t="s">
        <v>220</v>
      </c>
      <c r="M1706" s="302"/>
      <c r="N1706" s="285" t="s">
        <v>225</v>
      </c>
      <c r="O1706" s="299"/>
      <c r="P1706" s="284" t="s">
        <v>220</v>
      </c>
      <c r="Q1706" s="302"/>
      <c r="R1706" s="285" t="s">
        <v>225</v>
      </c>
      <c r="S1706" s="891"/>
      <c r="T1706" s="892"/>
      <c r="U1706" s="893"/>
    </row>
    <row r="1707" spans="2:21" ht="24" customHeight="1" x14ac:dyDescent="0.15">
      <c r="B1707" s="881"/>
      <c r="C1707" s="884"/>
      <c r="D1707" s="884"/>
      <c r="E1707" s="884"/>
      <c r="F1707" s="296"/>
      <c r="G1707" s="897"/>
      <c r="H1707" s="898"/>
      <c r="I1707" s="296"/>
      <c r="J1707" s="297"/>
      <c r="K1707" s="299"/>
      <c r="L1707" s="284" t="s">
        <v>220</v>
      </c>
      <c r="M1707" s="302"/>
      <c r="N1707" s="285" t="s">
        <v>225</v>
      </c>
      <c r="O1707" s="299"/>
      <c r="P1707" s="284" t="s">
        <v>220</v>
      </c>
      <c r="Q1707" s="302"/>
      <c r="R1707" s="285" t="s">
        <v>225</v>
      </c>
      <c r="S1707" s="891"/>
      <c r="T1707" s="892"/>
      <c r="U1707" s="893"/>
    </row>
    <row r="1708" spans="2:21" ht="24" customHeight="1" thickBot="1" x14ac:dyDescent="0.2">
      <c r="B1708" s="882"/>
      <c r="C1708" s="885"/>
      <c r="D1708" s="885"/>
      <c r="E1708" s="885"/>
      <c r="F1708" s="286" t="s">
        <v>232</v>
      </c>
      <c r="G1708" s="5"/>
      <c r="H1708" s="899" t="s">
        <v>239</v>
      </c>
      <c r="I1708" s="900"/>
      <c r="J1708" s="300"/>
      <c r="K1708" s="901"/>
      <c r="L1708" s="902"/>
      <c r="M1708" s="902"/>
      <c r="N1708" s="902"/>
      <c r="O1708" s="902"/>
      <c r="P1708" s="902"/>
      <c r="Q1708" s="902"/>
      <c r="R1708" s="903"/>
      <c r="S1708" s="894"/>
      <c r="T1708" s="895"/>
      <c r="U1708" s="896"/>
    </row>
    <row r="1709" spans="2:21" ht="19.5" customHeight="1" thickBot="1" x14ac:dyDescent="0.2">
      <c r="B1709" s="287" t="s">
        <v>112</v>
      </c>
      <c r="C1709" s="172"/>
      <c r="D1709" s="288"/>
      <c r="E1709" s="288"/>
      <c r="F1709" s="289"/>
      <c r="G1709" s="288"/>
      <c r="H1709" s="288"/>
      <c r="O1709" s="917" t="s">
        <v>496</v>
      </c>
      <c r="P1709" s="918"/>
      <c r="Q1709" s="918"/>
      <c r="R1709" s="918"/>
      <c r="S1709" s="919" t="str">
        <f>IF(COUNT(S1689:U1708)=0,"",SUMIFS(S1689:S1708,E1689:E1708,"&lt;&gt;"&amp;""))</f>
        <v/>
      </c>
      <c r="T1709" s="920"/>
      <c r="U1709" s="921"/>
    </row>
    <row r="1710" spans="2:21" ht="19.5" customHeight="1" thickBot="1" x14ac:dyDescent="0.2">
      <c r="B1710" s="486" t="s">
        <v>242</v>
      </c>
      <c r="C1710" s="172"/>
      <c r="D1710" s="171"/>
      <c r="E1710" s="290"/>
      <c r="F1710" s="485"/>
      <c r="G1710" s="485"/>
      <c r="H1710" s="485"/>
      <c r="O1710" s="922" t="s">
        <v>497</v>
      </c>
      <c r="P1710" s="923"/>
      <c r="Q1710" s="923"/>
      <c r="R1710" s="924"/>
      <c r="S1710" s="919" t="str">
        <f>IF(COUNT(S1689:U1708)=0,"",SUMIF(E1689:E1708,"元請",S1689:U1708))</f>
        <v/>
      </c>
      <c r="T1710" s="920"/>
      <c r="U1710" s="921"/>
    </row>
    <row r="1711" spans="2:21" ht="19.5" customHeight="1" x14ac:dyDescent="0.15">
      <c r="B1711" s="287" t="s">
        <v>240</v>
      </c>
      <c r="C1711" s="172"/>
      <c r="D1711" s="171"/>
      <c r="E1711" s="172"/>
      <c r="F1711" s="172"/>
      <c r="G1711" s="485"/>
      <c r="H1711" s="485"/>
    </row>
    <row r="1712" spans="2:21" ht="19.5" customHeight="1" x14ac:dyDescent="0.15">
      <c r="B1712" s="485"/>
      <c r="C1712" s="172"/>
      <c r="D1712" s="171"/>
      <c r="E1712" s="290"/>
      <c r="F1712" s="485"/>
      <c r="G1712" s="485"/>
      <c r="H1712" s="485"/>
    </row>
    <row r="1713" spans="1:31" s="172" customFormat="1" ht="20.25" customHeight="1" x14ac:dyDescent="0.15">
      <c r="A1713" s="171"/>
      <c r="B1713" s="171"/>
      <c r="C1713" s="172" t="s">
        <v>104</v>
      </c>
      <c r="G1713" s="262"/>
      <c r="H1713" s="262"/>
      <c r="I1713" s="171"/>
      <c r="J1713" s="171"/>
      <c r="K1713" s="171"/>
      <c r="L1713" s="171"/>
      <c r="M1713" s="171"/>
      <c r="N1713" s="171"/>
      <c r="O1713" s="171"/>
      <c r="P1713" s="171"/>
      <c r="Q1713" s="171"/>
      <c r="R1713" s="171"/>
      <c r="S1713" s="171"/>
      <c r="T1713" s="196" t="s">
        <v>241</v>
      </c>
      <c r="U1713" s="263" t="str">
        <f t="shared" ref="U1713" si="295">IF(COUNT(S1689:U1708)=0,"",U1684+1)</f>
        <v/>
      </c>
      <c r="W1713" s="171"/>
      <c r="X1713" s="171"/>
      <c r="Y1713" s="171"/>
      <c r="Z1713" s="291"/>
      <c r="AA1713" s="291"/>
      <c r="AB1713" s="291"/>
      <c r="AC1713" s="291"/>
      <c r="AD1713" s="291"/>
      <c r="AE1713" s="171"/>
    </row>
    <row r="1714" spans="1:31" s="172" customFormat="1" ht="27.75" x14ac:dyDescent="0.15">
      <c r="A1714" s="171"/>
      <c r="B1714" s="904" t="s">
        <v>105</v>
      </c>
      <c r="C1714" s="904"/>
      <c r="D1714" s="904"/>
      <c r="E1714" s="904"/>
      <c r="F1714" s="904"/>
      <c r="G1714" s="904"/>
      <c r="H1714" s="904"/>
      <c r="I1714" s="904"/>
      <c r="J1714" s="905" t="s">
        <v>243</v>
      </c>
      <c r="K1714" s="905"/>
      <c r="L1714" s="905"/>
      <c r="M1714" s="905"/>
      <c r="N1714" s="905"/>
      <c r="O1714" s="905"/>
      <c r="P1714" s="905"/>
      <c r="Q1714" s="905"/>
      <c r="R1714" s="905"/>
      <c r="S1714" s="905"/>
      <c r="T1714" s="905"/>
      <c r="U1714" s="905"/>
      <c r="W1714" s="171"/>
      <c r="X1714" s="171"/>
      <c r="Y1714" s="171"/>
      <c r="Z1714" s="291"/>
      <c r="AA1714" s="291"/>
      <c r="AB1714" s="291"/>
      <c r="AC1714" s="291"/>
      <c r="AD1714" s="291"/>
      <c r="AE1714" s="171"/>
    </row>
    <row r="1715" spans="1:31" ht="21.75" thickBot="1" x14ac:dyDescent="0.2">
      <c r="D1715" s="265" t="s">
        <v>228</v>
      </c>
      <c r="E1715" s="906"/>
      <c r="F1715" s="906"/>
      <c r="G1715" s="266" t="s">
        <v>229</v>
      </c>
      <c r="H1715" s="267"/>
      <c r="L1715" s="268" t="s">
        <v>231</v>
      </c>
      <c r="M1715" s="483" t="str">
        <f>$M$4</f>
        <v/>
      </c>
      <c r="N1715" s="269" t="s">
        <v>220</v>
      </c>
      <c r="O1715" s="483" t="str">
        <f>$O$4</f>
        <v/>
      </c>
      <c r="P1715" s="269" t="s">
        <v>225</v>
      </c>
      <c r="Q1715" s="269" t="s">
        <v>205</v>
      </c>
      <c r="R1715" s="483" t="str">
        <f>$R$4</f>
        <v/>
      </c>
      <c r="S1715" s="269" t="s">
        <v>220</v>
      </c>
      <c r="T1715" s="483" t="str">
        <f>$T$4</f>
        <v/>
      </c>
      <c r="U1715" s="269" t="s">
        <v>230</v>
      </c>
    </row>
    <row r="1716" spans="1:31" ht="18" customHeight="1" x14ac:dyDescent="0.15">
      <c r="B1716" s="880" t="s">
        <v>227</v>
      </c>
      <c r="C1716" s="907" t="s">
        <v>224</v>
      </c>
      <c r="D1716" s="478" t="s">
        <v>237</v>
      </c>
      <c r="E1716" s="478" t="s">
        <v>222</v>
      </c>
      <c r="F1716" s="909" t="s">
        <v>106</v>
      </c>
      <c r="G1716" s="840" t="s">
        <v>107</v>
      </c>
      <c r="H1716" s="841"/>
      <c r="I1716" s="480" t="s">
        <v>108</v>
      </c>
      <c r="J1716" s="480" t="s">
        <v>235</v>
      </c>
      <c r="K1716" s="840" t="s">
        <v>109</v>
      </c>
      <c r="L1716" s="913"/>
      <c r="M1716" s="913"/>
      <c r="N1716" s="841"/>
      <c r="O1716" s="840" t="s">
        <v>226</v>
      </c>
      <c r="P1716" s="913"/>
      <c r="Q1716" s="913"/>
      <c r="R1716" s="841"/>
      <c r="S1716" s="840" t="s">
        <v>233</v>
      </c>
      <c r="T1716" s="913"/>
      <c r="U1716" s="914"/>
    </row>
    <row r="1717" spans="1:31" ht="18" customHeight="1" thickBot="1" x14ac:dyDescent="0.2">
      <c r="B1717" s="882"/>
      <c r="C1717" s="908"/>
      <c r="D1717" s="479" t="s">
        <v>221</v>
      </c>
      <c r="E1717" s="479" t="s">
        <v>223</v>
      </c>
      <c r="F1717" s="910"/>
      <c r="G1717" s="911"/>
      <c r="H1717" s="912"/>
      <c r="I1717" s="481" t="s">
        <v>110</v>
      </c>
      <c r="J1717" s="481" t="s">
        <v>236</v>
      </c>
      <c r="K1717" s="911"/>
      <c r="L1717" s="915"/>
      <c r="M1717" s="915"/>
      <c r="N1717" s="912"/>
      <c r="O1717" s="911"/>
      <c r="P1717" s="915"/>
      <c r="Q1717" s="915"/>
      <c r="R1717" s="912"/>
      <c r="S1717" s="911" t="s">
        <v>234</v>
      </c>
      <c r="T1717" s="915"/>
      <c r="U1717" s="916"/>
    </row>
    <row r="1718" spans="1:31" ht="24" customHeight="1" x14ac:dyDescent="0.15">
      <c r="B1718" s="880">
        <v>1</v>
      </c>
      <c r="C1718" s="883"/>
      <c r="D1718" s="883"/>
      <c r="E1718" s="883"/>
      <c r="F1718" s="294"/>
      <c r="G1718" s="886"/>
      <c r="H1718" s="887"/>
      <c r="I1718" s="294"/>
      <c r="J1718" s="295"/>
      <c r="K1718" s="298"/>
      <c r="L1718" s="279" t="s">
        <v>220</v>
      </c>
      <c r="M1718" s="301"/>
      <c r="N1718" s="280" t="s">
        <v>225</v>
      </c>
      <c r="O1718" s="298"/>
      <c r="P1718" s="279" t="s">
        <v>220</v>
      </c>
      <c r="Q1718" s="301"/>
      <c r="R1718" s="280" t="s">
        <v>225</v>
      </c>
      <c r="S1718" s="888" t="str">
        <f t="shared" ref="S1718" si="296">IF(COUNT(J1718:J1722)=0,"",SUM(J1718:J1722))</f>
        <v/>
      </c>
      <c r="T1718" s="889"/>
      <c r="U1718" s="890"/>
    </row>
    <row r="1719" spans="1:31" ht="24" customHeight="1" x14ac:dyDescent="0.15">
      <c r="B1719" s="881"/>
      <c r="C1719" s="884"/>
      <c r="D1719" s="884"/>
      <c r="E1719" s="884"/>
      <c r="F1719" s="296"/>
      <c r="G1719" s="897"/>
      <c r="H1719" s="898"/>
      <c r="I1719" s="296"/>
      <c r="J1719" s="297"/>
      <c r="K1719" s="299"/>
      <c r="L1719" s="284" t="s">
        <v>220</v>
      </c>
      <c r="M1719" s="302"/>
      <c r="N1719" s="285" t="s">
        <v>225</v>
      </c>
      <c r="O1719" s="299"/>
      <c r="P1719" s="284" t="s">
        <v>220</v>
      </c>
      <c r="Q1719" s="302"/>
      <c r="R1719" s="285" t="s">
        <v>225</v>
      </c>
      <c r="S1719" s="891"/>
      <c r="T1719" s="892"/>
      <c r="U1719" s="893"/>
    </row>
    <row r="1720" spans="1:31" ht="23.25" customHeight="1" x14ac:dyDescent="0.15">
      <c r="B1720" s="881"/>
      <c r="C1720" s="884"/>
      <c r="D1720" s="884"/>
      <c r="E1720" s="884"/>
      <c r="F1720" s="296"/>
      <c r="G1720" s="897"/>
      <c r="H1720" s="898"/>
      <c r="I1720" s="296"/>
      <c r="J1720" s="297"/>
      <c r="K1720" s="299"/>
      <c r="L1720" s="284" t="s">
        <v>220</v>
      </c>
      <c r="M1720" s="302"/>
      <c r="N1720" s="285" t="s">
        <v>225</v>
      </c>
      <c r="O1720" s="299"/>
      <c r="P1720" s="284" t="s">
        <v>220</v>
      </c>
      <c r="Q1720" s="302"/>
      <c r="R1720" s="285" t="s">
        <v>225</v>
      </c>
      <c r="S1720" s="891"/>
      <c r="T1720" s="892"/>
      <c r="U1720" s="893"/>
    </row>
    <row r="1721" spans="1:31" ht="24" customHeight="1" x14ac:dyDescent="0.15">
      <c r="B1721" s="881"/>
      <c r="C1721" s="884"/>
      <c r="D1721" s="884"/>
      <c r="E1721" s="884"/>
      <c r="F1721" s="296"/>
      <c r="G1721" s="897"/>
      <c r="H1721" s="898"/>
      <c r="I1721" s="296"/>
      <c r="J1721" s="297"/>
      <c r="K1721" s="299"/>
      <c r="L1721" s="284" t="s">
        <v>220</v>
      </c>
      <c r="M1721" s="302"/>
      <c r="N1721" s="285" t="s">
        <v>225</v>
      </c>
      <c r="O1721" s="299"/>
      <c r="P1721" s="284" t="s">
        <v>220</v>
      </c>
      <c r="Q1721" s="302"/>
      <c r="R1721" s="285" t="s">
        <v>225</v>
      </c>
      <c r="S1721" s="891"/>
      <c r="T1721" s="892"/>
      <c r="U1721" s="893"/>
    </row>
    <row r="1722" spans="1:31" ht="24" customHeight="1" thickBot="1" x14ac:dyDescent="0.2">
      <c r="B1722" s="882"/>
      <c r="C1722" s="885"/>
      <c r="D1722" s="885"/>
      <c r="E1722" s="885"/>
      <c r="F1722" s="286" t="s">
        <v>232</v>
      </c>
      <c r="G1722" s="5"/>
      <c r="H1722" s="899" t="s">
        <v>239</v>
      </c>
      <c r="I1722" s="900"/>
      <c r="J1722" s="300"/>
      <c r="K1722" s="901"/>
      <c r="L1722" s="902"/>
      <c r="M1722" s="902"/>
      <c r="N1722" s="902"/>
      <c r="O1722" s="902"/>
      <c r="P1722" s="902"/>
      <c r="Q1722" s="902"/>
      <c r="R1722" s="903"/>
      <c r="S1722" s="894"/>
      <c r="T1722" s="895"/>
      <c r="U1722" s="896"/>
    </row>
    <row r="1723" spans="1:31" ht="24" customHeight="1" x14ac:dyDescent="0.15">
      <c r="B1723" s="880">
        <v>2</v>
      </c>
      <c r="C1723" s="883"/>
      <c r="D1723" s="883"/>
      <c r="E1723" s="883"/>
      <c r="F1723" s="294"/>
      <c r="G1723" s="886"/>
      <c r="H1723" s="887"/>
      <c r="I1723" s="294"/>
      <c r="J1723" s="295"/>
      <c r="K1723" s="298"/>
      <c r="L1723" s="279" t="s">
        <v>220</v>
      </c>
      <c r="M1723" s="301"/>
      <c r="N1723" s="280" t="s">
        <v>225</v>
      </c>
      <c r="O1723" s="298"/>
      <c r="P1723" s="279" t="s">
        <v>220</v>
      </c>
      <c r="Q1723" s="301"/>
      <c r="R1723" s="280" t="s">
        <v>225</v>
      </c>
      <c r="S1723" s="888" t="str">
        <f t="shared" ref="S1723" si="297">IF(COUNT(J1723:J1727)=0,"",SUM(J1723:J1727))</f>
        <v/>
      </c>
      <c r="T1723" s="889"/>
      <c r="U1723" s="890"/>
    </row>
    <row r="1724" spans="1:31" ht="24" customHeight="1" x14ac:dyDescent="0.15">
      <c r="B1724" s="881"/>
      <c r="C1724" s="884"/>
      <c r="D1724" s="884"/>
      <c r="E1724" s="884"/>
      <c r="F1724" s="296"/>
      <c r="G1724" s="897"/>
      <c r="H1724" s="898"/>
      <c r="I1724" s="296"/>
      <c r="J1724" s="297"/>
      <c r="K1724" s="299"/>
      <c r="L1724" s="284" t="s">
        <v>220</v>
      </c>
      <c r="M1724" s="302"/>
      <c r="N1724" s="285" t="s">
        <v>225</v>
      </c>
      <c r="O1724" s="299"/>
      <c r="P1724" s="284" t="s">
        <v>220</v>
      </c>
      <c r="Q1724" s="302"/>
      <c r="R1724" s="285" t="s">
        <v>225</v>
      </c>
      <c r="S1724" s="891"/>
      <c r="T1724" s="892"/>
      <c r="U1724" s="893"/>
    </row>
    <row r="1725" spans="1:31" ht="24" customHeight="1" x14ac:dyDescent="0.15">
      <c r="B1725" s="881"/>
      <c r="C1725" s="884"/>
      <c r="D1725" s="884"/>
      <c r="E1725" s="884"/>
      <c r="F1725" s="296"/>
      <c r="G1725" s="897"/>
      <c r="H1725" s="898"/>
      <c r="I1725" s="296"/>
      <c r="J1725" s="297"/>
      <c r="K1725" s="299"/>
      <c r="L1725" s="284" t="s">
        <v>220</v>
      </c>
      <c r="M1725" s="302"/>
      <c r="N1725" s="285" t="s">
        <v>225</v>
      </c>
      <c r="O1725" s="299"/>
      <c r="P1725" s="284" t="s">
        <v>220</v>
      </c>
      <c r="Q1725" s="302"/>
      <c r="R1725" s="285" t="s">
        <v>225</v>
      </c>
      <c r="S1725" s="891"/>
      <c r="T1725" s="892"/>
      <c r="U1725" s="893"/>
    </row>
    <row r="1726" spans="1:31" ht="24" customHeight="1" x14ac:dyDescent="0.15">
      <c r="B1726" s="881"/>
      <c r="C1726" s="884"/>
      <c r="D1726" s="884"/>
      <c r="E1726" s="884"/>
      <c r="F1726" s="296"/>
      <c r="G1726" s="897"/>
      <c r="H1726" s="898"/>
      <c r="I1726" s="296"/>
      <c r="J1726" s="297"/>
      <c r="K1726" s="299"/>
      <c r="L1726" s="284" t="s">
        <v>220</v>
      </c>
      <c r="M1726" s="302"/>
      <c r="N1726" s="285" t="s">
        <v>225</v>
      </c>
      <c r="O1726" s="299"/>
      <c r="P1726" s="284" t="s">
        <v>220</v>
      </c>
      <c r="Q1726" s="302"/>
      <c r="R1726" s="285" t="s">
        <v>225</v>
      </c>
      <c r="S1726" s="891"/>
      <c r="T1726" s="892"/>
      <c r="U1726" s="893"/>
    </row>
    <row r="1727" spans="1:31" ht="24" customHeight="1" thickBot="1" x14ac:dyDescent="0.2">
      <c r="B1727" s="882"/>
      <c r="C1727" s="885"/>
      <c r="D1727" s="885"/>
      <c r="E1727" s="885"/>
      <c r="F1727" s="286" t="s">
        <v>232</v>
      </c>
      <c r="G1727" s="5"/>
      <c r="H1727" s="899" t="s">
        <v>239</v>
      </c>
      <c r="I1727" s="900"/>
      <c r="J1727" s="300"/>
      <c r="K1727" s="901"/>
      <c r="L1727" s="902"/>
      <c r="M1727" s="902"/>
      <c r="N1727" s="902"/>
      <c r="O1727" s="902"/>
      <c r="P1727" s="902"/>
      <c r="Q1727" s="902"/>
      <c r="R1727" s="903"/>
      <c r="S1727" s="894"/>
      <c r="T1727" s="895"/>
      <c r="U1727" s="896"/>
    </row>
    <row r="1728" spans="1:31" ht="24" customHeight="1" x14ac:dyDescent="0.15">
      <c r="B1728" s="880">
        <v>3</v>
      </c>
      <c r="C1728" s="883"/>
      <c r="D1728" s="883"/>
      <c r="E1728" s="883"/>
      <c r="F1728" s="294"/>
      <c r="G1728" s="886"/>
      <c r="H1728" s="887"/>
      <c r="I1728" s="294"/>
      <c r="J1728" s="295"/>
      <c r="K1728" s="298"/>
      <c r="L1728" s="279" t="s">
        <v>220</v>
      </c>
      <c r="M1728" s="301"/>
      <c r="N1728" s="280" t="s">
        <v>225</v>
      </c>
      <c r="O1728" s="298"/>
      <c r="P1728" s="279" t="s">
        <v>220</v>
      </c>
      <c r="Q1728" s="301"/>
      <c r="R1728" s="280" t="s">
        <v>225</v>
      </c>
      <c r="S1728" s="888" t="str">
        <f t="shared" ref="S1728" si="298">IF(COUNT(J1728:J1732)=0,"",SUM(J1728:J1732))</f>
        <v/>
      </c>
      <c r="T1728" s="889"/>
      <c r="U1728" s="890"/>
    </row>
    <row r="1729" spans="1:31" ht="24" customHeight="1" x14ac:dyDescent="0.15">
      <c r="B1729" s="881"/>
      <c r="C1729" s="884"/>
      <c r="D1729" s="884"/>
      <c r="E1729" s="884"/>
      <c r="F1729" s="296"/>
      <c r="G1729" s="897"/>
      <c r="H1729" s="898"/>
      <c r="I1729" s="296"/>
      <c r="J1729" s="297"/>
      <c r="K1729" s="299"/>
      <c r="L1729" s="284" t="s">
        <v>220</v>
      </c>
      <c r="M1729" s="302"/>
      <c r="N1729" s="285" t="s">
        <v>225</v>
      </c>
      <c r="O1729" s="299"/>
      <c r="P1729" s="284" t="s">
        <v>220</v>
      </c>
      <c r="Q1729" s="302"/>
      <c r="R1729" s="285" t="s">
        <v>225</v>
      </c>
      <c r="S1729" s="891"/>
      <c r="T1729" s="892"/>
      <c r="U1729" s="893"/>
    </row>
    <row r="1730" spans="1:31" ht="24" customHeight="1" x14ac:dyDescent="0.15">
      <c r="B1730" s="881"/>
      <c r="C1730" s="884"/>
      <c r="D1730" s="884"/>
      <c r="E1730" s="884"/>
      <c r="F1730" s="296"/>
      <c r="G1730" s="897"/>
      <c r="H1730" s="898"/>
      <c r="I1730" s="296"/>
      <c r="J1730" s="297"/>
      <c r="K1730" s="299"/>
      <c r="L1730" s="284" t="s">
        <v>220</v>
      </c>
      <c r="M1730" s="302"/>
      <c r="N1730" s="285" t="s">
        <v>225</v>
      </c>
      <c r="O1730" s="299"/>
      <c r="P1730" s="284" t="s">
        <v>220</v>
      </c>
      <c r="Q1730" s="302"/>
      <c r="R1730" s="285" t="s">
        <v>225</v>
      </c>
      <c r="S1730" s="891"/>
      <c r="T1730" s="892"/>
      <c r="U1730" s="893"/>
    </row>
    <row r="1731" spans="1:31" ht="24" customHeight="1" x14ac:dyDescent="0.15">
      <c r="B1731" s="881"/>
      <c r="C1731" s="884"/>
      <c r="D1731" s="884"/>
      <c r="E1731" s="884"/>
      <c r="F1731" s="296"/>
      <c r="G1731" s="897"/>
      <c r="H1731" s="898"/>
      <c r="I1731" s="296"/>
      <c r="J1731" s="297"/>
      <c r="K1731" s="299"/>
      <c r="L1731" s="284" t="s">
        <v>220</v>
      </c>
      <c r="M1731" s="302"/>
      <c r="N1731" s="285" t="s">
        <v>225</v>
      </c>
      <c r="O1731" s="299"/>
      <c r="P1731" s="284" t="s">
        <v>220</v>
      </c>
      <c r="Q1731" s="302"/>
      <c r="R1731" s="285" t="s">
        <v>225</v>
      </c>
      <c r="S1731" s="891"/>
      <c r="T1731" s="892"/>
      <c r="U1731" s="893"/>
    </row>
    <row r="1732" spans="1:31" ht="24" customHeight="1" thickBot="1" x14ac:dyDescent="0.2">
      <c r="B1732" s="882"/>
      <c r="C1732" s="885"/>
      <c r="D1732" s="885"/>
      <c r="E1732" s="885"/>
      <c r="F1732" s="286" t="s">
        <v>232</v>
      </c>
      <c r="G1732" s="5"/>
      <c r="H1732" s="899" t="s">
        <v>239</v>
      </c>
      <c r="I1732" s="900"/>
      <c r="J1732" s="300"/>
      <c r="K1732" s="901"/>
      <c r="L1732" s="902"/>
      <c r="M1732" s="902"/>
      <c r="N1732" s="902"/>
      <c r="O1732" s="902"/>
      <c r="P1732" s="902"/>
      <c r="Q1732" s="902"/>
      <c r="R1732" s="903"/>
      <c r="S1732" s="894"/>
      <c r="T1732" s="895"/>
      <c r="U1732" s="896"/>
    </row>
    <row r="1733" spans="1:31" ht="24" customHeight="1" x14ac:dyDescent="0.15">
      <c r="B1733" s="880">
        <v>4</v>
      </c>
      <c r="C1733" s="883"/>
      <c r="D1733" s="883"/>
      <c r="E1733" s="883"/>
      <c r="F1733" s="294"/>
      <c r="G1733" s="886"/>
      <c r="H1733" s="887"/>
      <c r="I1733" s="294"/>
      <c r="J1733" s="295"/>
      <c r="K1733" s="298"/>
      <c r="L1733" s="279" t="s">
        <v>220</v>
      </c>
      <c r="M1733" s="301"/>
      <c r="N1733" s="280" t="s">
        <v>225</v>
      </c>
      <c r="O1733" s="298"/>
      <c r="P1733" s="279" t="s">
        <v>220</v>
      </c>
      <c r="Q1733" s="301"/>
      <c r="R1733" s="280" t="s">
        <v>225</v>
      </c>
      <c r="S1733" s="888" t="str">
        <f t="shared" ref="S1733" si="299">IF(COUNT(J1733:J1737)=0,"",SUM(J1733:J1737))</f>
        <v/>
      </c>
      <c r="T1733" s="889"/>
      <c r="U1733" s="890"/>
    </row>
    <row r="1734" spans="1:31" ht="24" customHeight="1" x14ac:dyDescent="0.15">
      <c r="B1734" s="881"/>
      <c r="C1734" s="884"/>
      <c r="D1734" s="884"/>
      <c r="E1734" s="884"/>
      <c r="F1734" s="296"/>
      <c r="G1734" s="897"/>
      <c r="H1734" s="898"/>
      <c r="I1734" s="296"/>
      <c r="J1734" s="297"/>
      <c r="K1734" s="299"/>
      <c r="L1734" s="284" t="s">
        <v>220</v>
      </c>
      <c r="M1734" s="302"/>
      <c r="N1734" s="285" t="s">
        <v>225</v>
      </c>
      <c r="O1734" s="299"/>
      <c r="P1734" s="284" t="s">
        <v>220</v>
      </c>
      <c r="Q1734" s="302"/>
      <c r="R1734" s="285" t="s">
        <v>225</v>
      </c>
      <c r="S1734" s="891"/>
      <c r="T1734" s="892"/>
      <c r="U1734" s="893"/>
    </row>
    <row r="1735" spans="1:31" ht="24" customHeight="1" x14ac:dyDescent="0.15">
      <c r="B1735" s="881"/>
      <c r="C1735" s="884"/>
      <c r="D1735" s="884"/>
      <c r="E1735" s="884"/>
      <c r="F1735" s="296"/>
      <c r="G1735" s="897"/>
      <c r="H1735" s="898"/>
      <c r="I1735" s="296"/>
      <c r="J1735" s="297"/>
      <c r="K1735" s="299"/>
      <c r="L1735" s="284" t="s">
        <v>220</v>
      </c>
      <c r="M1735" s="302"/>
      <c r="N1735" s="285" t="s">
        <v>225</v>
      </c>
      <c r="O1735" s="299"/>
      <c r="P1735" s="284" t="s">
        <v>220</v>
      </c>
      <c r="Q1735" s="302"/>
      <c r="R1735" s="285" t="s">
        <v>225</v>
      </c>
      <c r="S1735" s="891"/>
      <c r="T1735" s="892"/>
      <c r="U1735" s="893"/>
    </row>
    <row r="1736" spans="1:31" ht="24" customHeight="1" x14ac:dyDescent="0.15">
      <c r="B1736" s="881"/>
      <c r="C1736" s="884"/>
      <c r="D1736" s="884"/>
      <c r="E1736" s="884"/>
      <c r="F1736" s="296"/>
      <c r="G1736" s="897"/>
      <c r="H1736" s="898"/>
      <c r="I1736" s="296"/>
      <c r="J1736" s="297"/>
      <c r="K1736" s="299"/>
      <c r="L1736" s="284" t="s">
        <v>220</v>
      </c>
      <c r="M1736" s="302"/>
      <c r="N1736" s="285" t="s">
        <v>225</v>
      </c>
      <c r="O1736" s="299"/>
      <c r="P1736" s="284" t="s">
        <v>220</v>
      </c>
      <c r="Q1736" s="302"/>
      <c r="R1736" s="285" t="s">
        <v>225</v>
      </c>
      <c r="S1736" s="891"/>
      <c r="T1736" s="892"/>
      <c r="U1736" s="893"/>
    </row>
    <row r="1737" spans="1:31" ht="24" customHeight="1" thickBot="1" x14ac:dyDescent="0.2">
      <c r="B1737" s="882"/>
      <c r="C1737" s="885"/>
      <c r="D1737" s="885"/>
      <c r="E1737" s="885"/>
      <c r="F1737" s="286" t="s">
        <v>232</v>
      </c>
      <c r="G1737" s="5"/>
      <c r="H1737" s="899" t="s">
        <v>239</v>
      </c>
      <c r="I1737" s="900"/>
      <c r="J1737" s="300"/>
      <c r="K1737" s="901"/>
      <c r="L1737" s="902"/>
      <c r="M1737" s="902"/>
      <c r="N1737" s="902"/>
      <c r="O1737" s="902"/>
      <c r="P1737" s="902"/>
      <c r="Q1737" s="902"/>
      <c r="R1737" s="903"/>
      <c r="S1737" s="894"/>
      <c r="T1737" s="895"/>
      <c r="U1737" s="896"/>
    </row>
    <row r="1738" spans="1:31" ht="19.5" customHeight="1" thickBot="1" x14ac:dyDescent="0.2">
      <c r="B1738" s="287" t="s">
        <v>112</v>
      </c>
      <c r="C1738" s="172"/>
      <c r="D1738" s="288"/>
      <c r="E1738" s="288"/>
      <c r="F1738" s="289"/>
      <c r="G1738" s="288"/>
      <c r="H1738" s="288"/>
      <c r="O1738" s="917" t="s">
        <v>496</v>
      </c>
      <c r="P1738" s="918"/>
      <c r="Q1738" s="918"/>
      <c r="R1738" s="918"/>
      <c r="S1738" s="919" t="str">
        <f>IF(COUNT(S1718:U1737)=0,"",SUMIFS(S1718:S1737,E1718:E1737,"&lt;&gt;"&amp;""))</f>
        <v/>
      </c>
      <c r="T1738" s="920"/>
      <c r="U1738" s="921"/>
    </row>
    <row r="1739" spans="1:31" ht="19.5" customHeight="1" thickBot="1" x14ac:dyDescent="0.2">
      <c r="B1739" s="486" t="s">
        <v>242</v>
      </c>
      <c r="C1739" s="172"/>
      <c r="D1739" s="171"/>
      <c r="E1739" s="290"/>
      <c r="F1739" s="485"/>
      <c r="G1739" s="485"/>
      <c r="H1739" s="485"/>
      <c r="O1739" s="922" t="s">
        <v>497</v>
      </c>
      <c r="P1739" s="923"/>
      <c r="Q1739" s="923"/>
      <c r="R1739" s="924"/>
      <c r="S1739" s="919" t="str">
        <f>IF(COUNT(S1718:U1737)=0,"",SUMIF(E1718:E1737,"元請",S1718:U1737))</f>
        <v/>
      </c>
      <c r="T1739" s="920"/>
      <c r="U1739" s="921"/>
    </row>
    <row r="1740" spans="1:31" ht="19.5" customHeight="1" x14ac:dyDescent="0.15">
      <c r="B1740" s="287" t="s">
        <v>240</v>
      </c>
      <c r="C1740" s="172"/>
      <c r="D1740" s="171"/>
      <c r="E1740" s="172"/>
      <c r="F1740" s="172"/>
      <c r="G1740" s="485"/>
      <c r="H1740" s="485"/>
    </row>
    <row r="1741" spans="1:31" ht="19.5" customHeight="1" x14ac:dyDescent="0.15">
      <c r="B1741" s="485"/>
      <c r="C1741" s="172"/>
      <c r="D1741" s="171"/>
      <c r="E1741" s="290"/>
      <c r="F1741" s="485"/>
      <c r="G1741" s="485"/>
      <c r="H1741" s="485"/>
    </row>
    <row r="1742" spans="1:31" s="172" customFormat="1" ht="20.25" customHeight="1" x14ac:dyDescent="0.15">
      <c r="A1742" s="171"/>
      <c r="B1742" s="171"/>
      <c r="C1742" s="172" t="s">
        <v>104</v>
      </c>
      <c r="G1742" s="262"/>
      <c r="H1742" s="262"/>
      <c r="I1742" s="171"/>
      <c r="J1742" s="171"/>
      <c r="K1742" s="171"/>
      <c r="L1742" s="171"/>
      <c r="M1742" s="171"/>
      <c r="N1742" s="171"/>
      <c r="O1742" s="171"/>
      <c r="P1742" s="171"/>
      <c r="Q1742" s="171"/>
      <c r="R1742" s="171"/>
      <c r="S1742" s="171"/>
      <c r="T1742" s="196" t="s">
        <v>241</v>
      </c>
      <c r="U1742" s="263" t="str">
        <f t="shared" ref="U1742" si="300">IF(COUNT(S1718:U1737)=0,"",U1713+1)</f>
        <v/>
      </c>
      <c r="W1742" s="171"/>
      <c r="X1742" s="171"/>
      <c r="Y1742" s="171"/>
      <c r="Z1742" s="291"/>
      <c r="AA1742" s="291"/>
      <c r="AB1742" s="291"/>
      <c r="AC1742" s="291"/>
      <c r="AD1742" s="291"/>
      <c r="AE1742" s="171"/>
    </row>
    <row r="1743" spans="1:31" s="172" customFormat="1" ht="27.75" x14ac:dyDescent="0.15">
      <c r="A1743" s="171"/>
      <c r="B1743" s="904" t="s">
        <v>105</v>
      </c>
      <c r="C1743" s="904"/>
      <c r="D1743" s="904"/>
      <c r="E1743" s="904"/>
      <c r="F1743" s="904"/>
      <c r="G1743" s="904"/>
      <c r="H1743" s="904"/>
      <c r="I1743" s="904"/>
      <c r="J1743" s="905" t="s">
        <v>243</v>
      </c>
      <c r="K1743" s="905"/>
      <c r="L1743" s="905"/>
      <c r="M1743" s="905"/>
      <c r="N1743" s="905"/>
      <c r="O1743" s="905"/>
      <c r="P1743" s="905"/>
      <c r="Q1743" s="905"/>
      <c r="R1743" s="905"/>
      <c r="S1743" s="905"/>
      <c r="T1743" s="905"/>
      <c r="U1743" s="905"/>
      <c r="W1743" s="171"/>
      <c r="X1743" s="171"/>
      <c r="Y1743" s="171"/>
      <c r="Z1743" s="291"/>
      <c r="AA1743" s="291"/>
      <c r="AB1743" s="291"/>
      <c r="AC1743" s="291"/>
      <c r="AD1743" s="291"/>
      <c r="AE1743" s="171"/>
    </row>
    <row r="1744" spans="1:31" ht="21.75" thickBot="1" x14ac:dyDescent="0.2">
      <c r="D1744" s="265" t="s">
        <v>228</v>
      </c>
      <c r="E1744" s="906"/>
      <c r="F1744" s="906"/>
      <c r="G1744" s="266" t="s">
        <v>229</v>
      </c>
      <c r="H1744" s="267"/>
      <c r="L1744" s="268" t="s">
        <v>231</v>
      </c>
      <c r="M1744" s="483" t="str">
        <f>$M$4</f>
        <v/>
      </c>
      <c r="N1744" s="269" t="s">
        <v>220</v>
      </c>
      <c r="O1744" s="483" t="str">
        <f>$O$4</f>
        <v/>
      </c>
      <c r="P1744" s="269" t="s">
        <v>225</v>
      </c>
      <c r="Q1744" s="269" t="s">
        <v>205</v>
      </c>
      <c r="R1744" s="483" t="str">
        <f>$R$4</f>
        <v/>
      </c>
      <c r="S1744" s="269" t="s">
        <v>220</v>
      </c>
      <c r="T1744" s="483" t="str">
        <f>$T$4</f>
        <v/>
      </c>
      <c r="U1744" s="269" t="s">
        <v>230</v>
      </c>
    </row>
    <row r="1745" spans="2:21" ht="18" customHeight="1" x14ac:dyDescent="0.15">
      <c r="B1745" s="880" t="s">
        <v>227</v>
      </c>
      <c r="C1745" s="907" t="s">
        <v>224</v>
      </c>
      <c r="D1745" s="478" t="s">
        <v>237</v>
      </c>
      <c r="E1745" s="478" t="s">
        <v>222</v>
      </c>
      <c r="F1745" s="909" t="s">
        <v>106</v>
      </c>
      <c r="G1745" s="840" t="s">
        <v>107</v>
      </c>
      <c r="H1745" s="841"/>
      <c r="I1745" s="480" t="s">
        <v>108</v>
      </c>
      <c r="J1745" s="480" t="s">
        <v>235</v>
      </c>
      <c r="K1745" s="840" t="s">
        <v>109</v>
      </c>
      <c r="L1745" s="913"/>
      <c r="M1745" s="913"/>
      <c r="N1745" s="841"/>
      <c r="O1745" s="840" t="s">
        <v>226</v>
      </c>
      <c r="P1745" s="913"/>
      <c r="Q1745" s="913"/>
      <c r="R1745" s="841"/>
      <c r="S1745" s="840" t="s">
        <v>233</v>
      </c>
      <c r="T1745" s="913"/>
      <c r="U1745" s="914"/>
    </row>
    <row r="1746" spans="2:21" ht="18" customHeight="1" thickBot="1" x14ac:dyDescent="0.2">
      <c r="B1746" s="882"/>
      <c r="C1746" s="908"/>
      <c r="D1746" s="479" t="s">
        <v>221</v>
      </c>
      <c r="E1746" s="479" t="s">
        <v>223</v>
      </c>
      <c r="F1746" s="910"/>
      <c r="G1746" s="911"/>
      <c r="H1746" s="912"/>
      <c r="I1746" s="481" t="s">
        <v>110</v>
      </c>
      <c r="J1746" s="481" t="s">
        <v>236</v>
      </c>
      <c r="K1746" s="911"/>
      <c r="L1746" s="915"/>
      <c r="M1746" s="915"/>
      <c r="N1746" s="912"/>
      <c r="O1746" s="911"/>
      <c r="P1746" s="915"/>
      <c r="Q1746" s="915"/>
      <c r="R1746" s="912"/>
      <c r="S1746" s="911" t="s">
        <v>234</v>
      </c>
      <c r="T1746" s="915"/>
      <c r="U1746" s="916"/>
    </row>
    <row r="1747" spans="2:21" ht="24" customHeight="1" x14ac:dyDescent="0.15">
      <c r="B1747" s="880">
        <v>1</v>
      </c>
      <c r="C1747" s="883"/>
      <c r="D1747" s="883"/>
      <c r="E1747" s="883"/>
      <c r="F1747" s="294"/>
      <c r="G1747" s="886"/>
      <c r="H1747" s="887"/>
      <c r="I1747" s="294"/>
      <c r="J1747" s="295"/>
      <c r="K1747" s="298"/>
      <c r="L1747" s="279" t="s">
        <v>220</v>
      </c>
      <c r="M1747" s="301"/>
      <c r="N1747" s="280" t="s">
        <v>225</v>
      </c>
      <c r="O1747" s="298"/>
      <c r="P1747" s="279" t="s">
        <v>220</v>
      </c>
      <c r="Q1747" s="301"/>
      <c r="R1747" s="280" t="s">
        <v>225</v>
      </c>
      <c r="S1747" s="888" t="str">
        <f t="shared" ref="S1747" si="301">IF(COUNT(J1747:J1751)=0,"",SUM(J1747:J1751))</f>
        <v/>
      </c>
      <c r="T1747" s="889"/>
      <c r="U1747" s="890"/>
    </row>
    <row r="1748" spans="2:21" ht="24" customHeight="1" x14ac:dyDescent="0.15">
      <c r="B1748" s="881"/>
      <c r="C1748" s="884"/>
      <c r="D1748" s="884"/>
      <c r="E1748" s="884"/>
      <c r="F1748" s="296"/>
      <c r="G1748" s="897"/>
      <c r="H1748" s="898"/>
      <c r="I1748" s="296"/>
      <c r="J1748" s="297"/>
      <c r="K1748" s="299"/>
      <c r="L1748" s="284" t="s">
        <v>220</v>
      </c>
      <c r="M1748" s="302"/>
      <c r="N1748" s="285" t="s">
        <v>225</v>
      </c>
      <c r="O1748" s="299"/>
      <c r="P1748" s="284" t="s">
        <v>220</v>
      </c>
      <c r="Q1748" s="302"/>
      <c r="R1748" s="285" t="s">
        <v>225</v>
      </c>
      <c r="S1748" s="891"/>
      <c r="T1748" s="892"/>
      <c r="U1748" s="893"/>
    </row>
    <row r="1749" spans="2:21" ht="23.25" customHeight="1" x14ac:dyDescent="0.15">
      <c r="B1749" s="881"/>
      <c r="C1749" s="884"/>
      <c r="D1749" s="884"/>
      <c r="E1749" s="884"/>
      <c r="F1749" s="296"/>
      <c r="G1749" s="897"/>
      <c r="H1749" s="898"/>
      <c r="I1749" s="296"/>
      <c r="J1749" s="297"/>
      <c r="K1749" s="299"/>
      <c r="L1749" s="284" t="s">
        <v>220</v>
      </c>
      <c r="M1749" s="302"/>
      <c r="N1749" s="285" t="s">
        <v>225</v>
      </c>
      <c r="O1749" s="299"/>
      <c r="P1749" s="284" t="s">
        <v>220</v>
      </c>
      <c r="Q1749" s="302"/>
      <c r="R1749" s="285" t="s">
        <v>225</v>
      </c>
      <c r="S1749" s="891"/>
      <c r="T1749" s="892"/>
      <c r="U1749" s="893"/>
    </row>
    <row r="1750" spans="2:21" ht="24" customHeight="1" x14ac:dyDescent="0.15">
      <c r="B1750" s="881"/>
      <c r="C1750" s="884"/>
      <c r="D1750" s="884"/>
      <c r="E1750" s="884"/>
      <c r="F1750" s="296"/>
      <c r="G1750" s="897"/>
      <c r="H1750" s="898"/>
      <c r="I1750" s="296"/>
      <c r="J1750" s="297"/>
      <c r="K1750" s="299"/>
      <c r="L1750" s="284" t="s">
        <v>220</v>
      </c>
      <c r="M1750" s="302"/>
      <c r="N1750" s="285" t="s">
        <v>225</v>
      </c>
      <c r="O1750" s="299"/>
      <c r="P1750" s="284" t="s">
        <v>220</v>
      </c>
      <c r="Q1750" s="302"/>
      <c r="R1750" s="285" t="s">
        <v>225</v>
      </c>
      <c r="S1750" s="891"/>
      <c r="T1750" s="892"/>
      <c r="U1750" s="893"/>
    </row>
    <row r="1751" spans="2:21" ht="24" customHeight="1" thickBot="1" x14ac:dyDescent="0.2">
      <c r="B1751" s="882"/>
      <c r="C1751" s="885"/>
      <c r="D1751" s="885"/>
      <c r="E1751" s="885"/>
      <c r="F1751" s="286" t="s">
        <v>232</v>
      </c>
      <c r="G1751" s="5"/>
      <c r="H1751" s="899" t="s">
        <v>239</v>
      </c>
      <c r="I1751" s="900"/>
      <c r="J1751" s="300"/>
      <c r="K1751" s="901"/>
      <c r="L1751" s="902"/>
      <c r="M1751" s="902"/>
      <c r="N1751" s="902"/>
      <c r="O1751" s="902"/>
      <c r="P1751" s="902"/>
      <c r="Q1751" s="902"/>
      <c r="R1751" s="903"/>
      <c r="S1751" s="894"/>
      <c r="T1751" s="895"/>
      <c r="U1751" s="896"/>
    </row>
    <row r="1752" spans="2:21" ht="24" customHeight="1" x14ac:dyDescent="0.15">
      <c r="B1752" s="880">
        <v>2</v>
      </c>
      <c r="C1752" s="883"/>
      <c r="D1752" s="883"/>
      <c r="E1752" s="883"/>
      <c r="F1752" s="294"/>
      <c r="G1752" s="886"/>
      <c r="H1752" s="887"/>
      <c r="I1752" s="294"/>
      <c r="J1752" s="295"/>
      <c r="K1752" s="298"/>
      <c r="L1752" s="279" t="s">
        <v>220</v>
      </c>
      <c r="M1752" s="301"/>
      <c r="N1752" s="280" t="s">
        <v>225</v>
      </c>
      <c r="O1752" s="298"/>
      <c r="P1752" s="279" t="s">
        <v>220</v>
      </c>
      <c r="Q1752" s="301"/>
      <c r="R1752" s="280" t="s">
        <v>225</v>
      </c>
      <c r="S1752" s="888" t="str">
        <f t="shared" ref="S1752" si="302">IF(COUNT(J1752:J1756)=0,"",SUM(J1752:J1756))</f>
        <v/>
      </c>
      <c r="T1752" s="889"/>
      <c r="U1752" s="890"/>
    </row>
    <row r="1753" spans="2:21" ht="24" customHeight="1" x14ac:dyDescent="0.15">
      <c r="B1753" s="881"/>
      <c r="C1753" s="884"/>
      <c r="D1753" s="884"/>
      <c r="E1753" s="884"/>
      <c r="F1753" s="296"/>
      <c r="G1753" s="897"/>
      <c r="H1753" s="898"/>
      <c r="I1753" s="296"/>
      <c r="J1753" s="297"/>
      <c r="K1753" s="299"/>
      <c r="L1753" s="284" t="s">
        <v>220</v>
      </c>
      <c r="M1753" s="302"/>
      <c r="N1753" s="285" t="s">
        <v>225</v>
      </c>
      <c r="O1753" s="299"/>
      <c r="P1753" s="284" t="s">
        <v>220</v>
      </c>
      <c r="Q1753" s="302"/>
      <c r="R1753" s="285" t="s">
        <v>225</v>
      </c>
      <c r="S1753" s="891"/>
      <c r="T1753" s="892"/>
      <c r="U1753" s="893"/>
    </row>
    <row r="1754" spans="2:21" ht="24" customHeight="1" x14ac:dyDescent="0.15">
      <c r="B1754" s="881"/>
      <c r="C1754" s="884"/>
      <c r="D1754" s="884"/>
      <c r="E1754" s="884"/>
      <c r="F1754" s="296"/>
      <c r="G1754" s="897"/>
      <c r="H1754" s="898"/>
      <c r="I1754" s="296"/>
      <c r="J1754" s="297"/>
      <c r="K1754" s="299"/>
      <c r="L1754" s="284" t="s">
        <v>220</v>
      </c>
      <c r="M1754" s="302"/>
      <c r="N1754" s="285" t="s">
        <v>225</v>
      </c>
      <c r="O1754" s="299"/>
      <c r="P1754" s="284" t="s">
        <v>220</v>
      </c>
      <c r="Q1754" s="302"/>
      <c r="R1754" s="285" t="s">
        <v>225</v>
      </c>
      <c r="S1754" s="891"/>
      <c r="T1754" s="892"/>
      <c r="U1754" s="893"/>
    </row>
    <row r="1755" spans="2:21" ht="24" customHeight="1" x14ac:dyDescent="0.15">
      <c r="B1755" s="881"/>
      <c r="C1755" s="884"/>
      <c r="D1755" s="884"/>
      <c r="E1755" s="884"/>
      <c r="F1755" s="296"/>
      <c r="G1755" s="897"/>
      <c r="H1755" s="898"/>
      <c r="I1755" s="296"/>
      <c r="J1755" s="297"/>
      <c r="K1755" s="299"/>
      <c r="L1755" s="284" t="s">
        <v>220</v>
      </c>
      <c r="M1755" s="302"/>
      <c r="N1755" s="285" t="s">
        <v>225</v>
      </c>
      <c r="O1755" s="299"/>
      <c r="P1755" s="284" t="s">
        <v>220</v>
      </c>
      <c r="Q1755" s="302"/>
      <c r="R1755" s="285" t="s">
        <v>225</v>
      </c>
      <c r="S1755" s="891"/>
      <c r="T1755" s="892"/>
      <c r="U1755" s="893"/>
    </row>
    <row r="1756" spans="2:21" ht="24" customHeight="1" thickBot="1" x14ac:dyDescent="0.2">
      <c r="B1756" s="882"/>
      <c r="C1756" s="885"/>
      <c r="D1756" s="885"/>
      <c r="E1756" s="885"/>
      <c r="F1756" s="286" t="s">
        <v>232</v>
      </c>
      <c r="G1756" s="5"/>
      <c r="H1756" s="899" t="s">
        <v>239</v>
      </c>
      <c r="I1756" s="900"/>
      <c r="J1756" s="300"/>
      <c r="K1756" s="901"/>
      <c r="L1756" s="902"/>
      <c r="M1756" s="902"/>
      <c r="N1756" s="902"/>
      <c r="O1756" s="902"/>
      <c r="P1756" s="902"/>
      <c r="Q1756" s="902"/>
      <c r="R1756" s="903"/>
      <c r="S1756" s="894"/>
      <c r="T1756" s="895"/>
      <c r="U1756" s="896"/>
    </row>
    <row r="1757" spans="2:21" ht="24" customHeight="1" x14ac:dyDescent="0.15">
      <c r="B1757" s="880">
        <v>3</v>
      </c>
      <c r="C1757" s="883"/>
      <c r="D1757" s="883"/>
      <c r="E1757" s="883"/>
      <c r="F1757" s="294"/>
      <c r="G1757" s="886"/>
      <c r="H1757" s="887"/>
      <c r="I1757" s="294"/>
      <c r="J1757" s="295"/>
      <c r="K1757" s="298"/>
      <c r="L1757" s="279" t="s">
        <v>220</v>
      </c>
      <c r="M1757" s="301"/>
      <c r="N1757" s="280" t="s">
        <v>225</v>
      </c>
      <c r="O1757" s="298"/>
      <c r="P1757" s="279" t="s">
        <v>220</v>
      </c>
      <c r="Q1757" s="301"/>
      <c r="R1757" s="280" t="s">
        <v>225</v>
      </c>
      <c r="S1757" s="888" t="str">
        <f t="shared" ref="S1757" si="303">IF(COUNT(J1757:J1761)=0,"",SUM(J1757:J1761))</f>
        <v/>
      </c>
      <c r="T1757" s="889"/>
      <c r="U1757" s="890"/>
    </row>
    <row r="1758" spans="2:21" ht="24" customHeight="1" x14ac:dyDescent="0.15">
      <c r="B1758" s="881"/>
      <c r="C1758" s="884"/>
      <c r="D1758" s="884"/>
      <c r="E1758" s="884"/>
      <c r="F1758" s="296"/>
      <c r="G1758" s="897"/>
      <c r="H1758" s="898"/>
      <c r="I1758" s="296"/>
      <c r="J1758" s="297"/>
      <c r="K1758" s="299"/>
      <c r="L1758" s="284" t="s">
        <v>220</v>
      </c>
      <c r="M1758" s="302"/>
      <c r="N1758" s="285" t="s">
        <v>225</v>
      </c>
      <c r="O1758" s="299"/>
      <c r="P1758" s="284" t="s">
        <v>220</v>
      </c>
      <c r="Q1758" s="302"/>
      <c r="R1758" s="285" t="s">
        <v>225</v>
      </c>
      <c r="S1758" s="891"/>
      <c r="T1758" s="892"/>
      <c r="U1758" s="893"/>
    </row>
    <row r="1759" spans="2:21" ht="24" customHeight="1" x14ac:dyDescent="0.15">
      <c r="B1759" s="881"/>
      <c r="C1759" s="884"/>
      <c r="D1759" s="884"/>
      <c r="E1759" s="884"/>
      <c r="F1759" s="296"/>
      <c r="G1759" s="897"/>
      <c r="H1759" s="898"/>
      <c r="I1759" s="296"/>
      <c r="J1759" s="297"/>
      <c r="K1759" s="299"/>
      <c r="L1759" s="284" t="s">
        <v>220</v>
      </c>
      <c r="M1759" s="302"/>
      <c r="N1759" s="285" t="s">
        <v>225</v>
      </c>
      <c r="O1759" s="299"/>
      <c r="P1759" s="284" t="s">
        <v>220</v>
      </c>
      <c r="Q1759" s="302"/>
      <c r="R1759" s="285" t="s">
        <v>225</v>
      </c>
      <c r="S1759" s="891"/>
      <c r="T1759" s="892"/>
      <c r="U1759" s="893"/>
    </row>
    <row r="1760" spans="2:21" ht="24" customHeight="1" x14ac:dyDescent="0.15">
      <c r="B1760" s="881"/>
      <c r="C1760" s="884"/>
      <c r="D1760" s="884"/>
      <c r="E1760" s="884"/>
      <c r="F1760" s="296"/>
      <c r="G1760" s="897"/>
      <c r="H1760" s="898"/>
      <c r="I1760" s="296"/>
      <c r="J1760" s="297"/>
      <c r="K1760" s="299"/>
      <c r="L1760" s="284" t="s">
        <v>220</v>
      </c>
      <c r="M1760" s="302"/>
      <c r="N1760" s="285" t="s">
        <v>225</v>
      </c>
      <c r="O1760" s="299"/>
      <c r="P1760" s="284" t="s">
        <v>220</v>
      </c>
      <c r="Q1760" s="302"/>
      <c r="R1760" s="285" t="s">
        <v>225</v>
      </c>
      <c r="S1760" s="891"/>
      <c r="T1760" s="892"/>
      <c r="U1760" s="893"/>
    </row>
    <row r="1761" spans="1:31" ht="24" customHeight="1" thickBot="1" x14ac:dyDescent="0.2">
      <c r="B1761" s="882"/>
      <c r="C1761" s="885"/>
      <c r="D1761" s="885"/>
      <c r="E1761" s="885"/>
      <c r="F1761" s="286" t="s">
        <v>232</v>
      </c>
      <c r="G1761" s="5"/>
      <c r="H1761" s="899" t="s">
        <v>239</v>
      </c>
      <c r="I1761" s="900"/>
      <c r="J1761" s="300"/>
      <c r="K1761" s="901"/>
      <c r="L1761" s="902"/>
      <c r="M1761" s="902"/>
      <c r="N1761" s="902"/>
      <c r="O1761" s="902"/>
      <c r="P1761" s="902"/>
      <c r="Q1761" s="902"/>
      <c r="R1761" s="903"/>
      <c r="S1761" s="894"/>
      <c r="T1761" s="895"/>
      <c r="U1761" s="896"/>
    </row>
    <row r="1762" spans="1:31" ht="24" customHeight="1" x14ac:dyDescent="0.15">
      <c r="B1762" s="880">
        <v>4</v>
      </c>
      <c r="C1762" s="883"/>
      <c r="D1762" s="883"/>
      <c r="E1762" s="883"/>
      <c r="F1762" s="294"/>
      <c r="G1762" s="886"/>
      <c r="H1762" s="887"/>
      <c r="I1762" s="294"/>
      <c r="J1762" s="295"/>
      <c r="K1762" s="298"/>
      <c r="L1762" s="279" t="s">
        <v>220</v>
      </c>
      <c r="M1762" s="301"/>
      <c r="N1762" s="280" t="s">
        <v>225</v>
      </c>
      <c r="O1762" s="298"/>
      <c r="P1762" s="279" t="s">
        <v>220</v>
      </c>
      <c r="Q1762" s="301"/>
      <c r="R1762" s="280" t="s">
        <v>225</v>
      </c>
      <c r="S1762" s="888" t="str">
        <f t="shared" ref="S1762" si="304">IF(COUNT(J1762:J1766)=0,"",SUM(J1762:J1766))</f>
        <v/>
      </c>
      <c r="T1762" s="889"/>
      <c r="U1762" s="890"/>
    </row>
    <row r="1763" spans="1:31" ht="24" customHeight="1" x14ac:dyDescent="0.15">
      <c r="B1763" s="881"/>
      <c r="C1763" s="884"/>
      <c r="D1763" s="884"/>
      <c r="E1763" s="884"/>
      <c r="F1763" s="296"/>
      <c r="G1763" s="897"/>
      <c r="H1763" s="898"/>
      <c r="I1763" s="296"/>
      <c r="J1763" s="297"/>
      <c r="K1763" s="299"/>
      <c r="L1763" s="284" t="s">
        <v>220</v>
      </c>
      <c r="M1763" s="302"/>
      <c r="N1763" s="285" t="s">
        <v>225</v>
      </c>
      <c r="O1763" s="299"/>
      <c r="P1763" s="284" t="s">
        <v>220</v>
      </c>
      <c r="Q1763" s="302"/>
      <c r="R1763" s="285" t="s">
        <v>225</v>
      </c>
      <c r="S1763" s="891"/>
      <c r="T1763" s="892"/>
      <c r="U1763" s="893"/>
    </row>
    <row r="1764" spans="1:31" ht="24" customHeight="1" x14ac:dyDescent="0.15">
      <c r="B1764" s="881"/>
      <c r="C1764" s="884"/>
      <c r="D1764" s="884"/>
      <c r="E1764" s="884"/>
      <c r="F1764" s="296"/>
      <c r="G1764" s="897"/>
      <c r="H1764" s="898"/>
      <c r="I1764" s="296"/>
      <c r="J1764" s="297"/>
      <c r="K1764" s="299"/>
      <c r="L1764" s="284" t="s">
        <v>220</v>
      </c>
      <c r="M1764" s="302"/>
      <c r="N1764" s="285" t="s">
        <v>225</v>
      </c>
      <c r="O1764" s="299"/>
      <c r="P1764" s="284" t="s">
        <v>220</v>
      </c>
      <c r="Q1764" s="302"/>
      <c r="R1764" s="285" t="s">
        <v>225</v>
      </c>
      <c r="S1764" s="891"/>
      <c r="T1764" s="892"/>
      <c r="U1764" s="893"/>
    </row>
    <row r="1765" spans="1:31" ht="24" customHeight="1" x14ac:dyDescent="0.15">
      <c r="B1765" s="881"/>
      <c r="C1765" s="884"/>
      <c r="D1765" s="884"/>
      <c r="E1765" s="884"/>
      <c r="F1765" s="296"/>
      <c r="G1765" s="897"/>
      <c r="H1765" s="898"/>
      <c r="I1765" s="296"/>
      <c r="J1765" s="297"/>
      <c r="K1765" s="299"/>
      <c r="L1765" s="284" t="s">
        <v>220</v>
      </c>
      <c r="M1765" s="302"/>
      <c r="N1765" s="285" t="s">
        <v>225</v>
      </c>
      <c r="O1765" s="299"/>
      <c r="P1765" s="284" t="s">
        <v>220</v>
      </c>
      <c r="Q1765" s="302"/>
      <c r="R1765" s="285" t="s">
        <v>225</v>
      </c>
      <c r="S1765" s="891"/>
      <c r="T1765" s="892"/>
      <c r="U1765" s="893"/>
    </row>
    <row r="1766" spans="1:31" ht="24" customHeight="1" thickBot="1" x14ac:dyDescent="0.2">
      <c r="B1766" s="882"/>
      <c r="C1766" s="885"/>
      <c r="D1766" s="885"/>
      <c r="E1766" s="885"/>
      <c r="F1766" s="286" t="s">
        <v>232</v>
      </c>
      <c r="G1766" s="5"/>
      <c r="H1766" s="899" t="s">
        <v>239</v>
      </c>
      <c r="I1766" s="900"/>
      <c r="J1766" s="300"/>
      <c r="K1766" s="901"/>
      <c r="L1766" s="902"/>
      <c r="M1766" s="902"/>
      <c r="N1766" s="902"/>
      <c r="O1766" s="902"/>
      <c r="P1766" s="902"/>
      <c r="Q1766" s="902"/>
      <c r="R1766" s="903"/>
      <c r="S1766" s="894"/>
      <c r="T1766" s="895"/>
      <c r="U1766" s="896"/>
    </row>
    <row r="1767" spans="1:31" ht="19.5" customHeight="1" thickBot="1" x14ac:dyDescent="0.2">
      <c r="B1767" s="287" t="s">
        <v>112</v>
      </c>
      <c r="C1767" s="172"/>
      <c r="D1767" s="288"/>
      <c r="E1767" s="288"/>
      <c r="F1767" s="289"/>
      <c r="G1767" s="288"/>
      <c r="H1767" s="288"/>
      <c r="O1767" s="917" t="s">
        <v>496</v>
      </c>
      <c r="P1767" s="918"/>
      <c r="Q1767" s="918"/>
      <c r="R1767" s="918"/>
      <c r="S1767" s="919" t="str">
        <f>IF(COUNT(S1747:U1766)=0,"",SUMIFS(S1747:S1766,E1747:E1766,"&lt;&gt;"&amp;""))</f>
        <v/>
      </c>
      <c r="T1767" s="920"/>
      <c r="U1767" s="921"/>
    </row>
    <row r="1768" spans="1:31" ht="19.5" customHeight="1" thickBot="1" x14ac:dyDescent="0.2">
      <c r="B1768" s="486" t="s">
        <v>242</v>
      </c>
      <c r="C1768" s="172"/>
      <c r="D1768" s="171"/>
      <c r="E1768" s="290"/>
      <c r="F1768" s="485"/>
      <c r="G1768" s="485"/>
      <c r="H1768" s="485"/>
      <c r="O1768" s="922" t="s">
        <v>497</v>
      </c>
      <c r="P1768" s="923"/>
      <c r="Q1768" s="923"/>
      <c r="R1768" s="924"/>
      <c r="S1768" s="919" t="str">
        <f>IF(COUNT(S1747:U1766)=0,"",SUMIF(E1747:E1766,"元請",S1747:U1766))</f>
        <v/>
      </c>
      <c r="T1768" s="920"/>
      <c r="U1768" s="921"/>
    </row>
    <row r="1769" spans="1:31" ht="19.5" customHeight="1" x14ac:dyDescent="0.15">
      <c r="B1769" s="287" t="s">
        <v>240</v>
      </c>
      <c r="C1769" s="172"/>
      <c r="D1769" s="171"/>
      <c r="E1769" s="172"/>
      <c r="F1769" s="172"/>
      <c r="G1769" s="485"/>
      <c r="H1769" s="485"/>
    </row>
    <row r="1770" spans="1:31" ht="19.5" customHeight="1" x14ac:dyDescent="0.15">
      <c r="B1770" s="485"/>
      <c r="C1770" s="172"/>
      <c r="D1770" s="171"/>
      <c r="E1770" s="290"/>
      <c r="F1770" s="485"/>
      <c r="G1770" s="485"/>
      <c r="H1770" s="485"/>
    </row>
    <row r="1771" spans="1:31" s="172" customFormat="1" ht="20.25" customHeight="1" x14ac:dyDescent="0.15">
      <c r="A1771" s="171"/>
      <c r="B1771" s="171"/>
      <c r="C1771" s="172" t="s">
        <v>104</v>
      </c>
      <c r="G1771" s="262"/>
      <c r="H1771" s="262"/>
      <c r="I1771" s="171"/>
      <c r="J1771" s="171"/>
      <c r="K1771" s="171"/>
      <c r="L1771" s="171"/>
      <c r="M1771" s="171"/>
      <c r="N1771" s="171"/>
      <c r="O1771" s="171"/>
      <c r="P1771" s="171"/>
      <c r="Q1771" s="171"/>
      <c r="R1771" s="171"/>
      <c r="S1771" s="171"/>
      <c r="T1771" s="196" t="s">
        <v>241</v>
      </c>
      <c r="U1771" s="263" t="str">
        <f t="shared" ref="U1771" si="305">IF(COUNT(S1747:U1766)=0,"",U1742+1)</f>
        <v/>
      </c>
      <c r="W1771" s="171"/>
      <c r="X1771" s="171"/>
      <c r="Y1771" s="171"/>
      <c r="Z1771" s="291"/>
      <c r="AA1771" s="291"/>
      <c r="AB1771" s="291"/>
      <c r="AC1771" s="291"/>
      <c r="AD1771" s="291"/>
      <c r="AE1771" s="171"/>
    </row>
    <row r="1772" spans="1:31" s="172" customFormat="1" ht="27.75" x14ac:dyDescent="0.15">
      <c r="A1772" s="171"/>
      <c r="B1772" s="904" t="s">
        <v>105</v>
      </c>
      <c r="C1772" s="904"/>
      <c r="D1772" s="904"/>
      <c r="E1772" s="904"/>
      <c r="F1772" s="904"/>
      <c r="G1772" s="904"/>
      <c r="H1772" s="904"/>
      <c r="I1772" s="904"/>
      <c r="J1772" s="905" t="s">
        <v>243</v>
      </c>
      <c r="K1772" s="905"/>
      <c r="L1772" s="905"/>
      <c r="M1772" s="905"/>
      <c r="N1772" s="905"/>
      <c r="O1772" s="905"/>
      <c r="P1772" s="905"/>
      <c r="Q1772" s="905"/>
      <c r="R1772" s="905"/>
      <c r="S1772" s="905"/>
      <c r="T1772" s="905"/>
      <c r="U1772" s="905"/>
      <c r="W1772" s="171"/>
      <c r="X1772" s="171"/>
      <c r="Y1772" s="171"/>
      <c r="Z1772" s="291"/>
      <c r="AA1772" s="291"/>
      <c r="AB1772" s="291"/>
      <c r="AC1772" s="291"/>
      <c r="AD1772" s="291"/>
      <c r="AE1772" s="171"/>
    </row>
    <row r="1773" spans="1:31" ht="21.75" thickBot="1" x14ac:dyDescent="0.2">
      <c r="D1773" s="265" t="s">
        <v>228</v>
      </c>
      <c r="E1773" s="906"/>
      <c r="F1773" s="906"/>
      <c r="G1773" s="266" t="s">
        <v>229</v>
      </c>
      <c r="H1773" s="267"/>
      <c r="L1773" s="268" t="s">
        <v>231</v>
      </c>
      <c r="M1773" s="483" t="str">
        <f>$M$4</f>
        <v/>
      </c>
      <c r="N1773" s="269" t="s">
        <v>220</v>
      </c>
      <c r="O1773" s="483" t="str">
        <f>$O$4</f>
        <v/>
      </c>
      <c r="P1773" s="269" t="s">
        <v>225</v>
      </c>
      <c r="Q1773" s="269" t="s">
        <v>205</v>
      </c>
      <c r="R1773" s="483" t="str">
        <f>$R$4</f>
        <v/>
      </c>
      <c r="S1773" s="269" t="s">
        <v>220</v>
      </c>
      <c r="T1773" s="483" t="str">
        <f>$T$4</f>
        <v/>
      </c>
      <c r="U1773" s="269" t="s">
        <v>230</v>
      </c>
    </row>
    <row r="1774" spans="1:31" ht="18" customHeight="1" x14ac:dyDescent="0.15">
      <c r="B1774" s="880" t="s">
        <v>227</v>
      </c>
      <c r="C1774" s="907" t="s">
        <v>224</v>
      </c>
      <c r="D1774" s="478" t="s">
        <v>237</v>
      </c>
      <c r="E1774" s="478" t="s">
        <v>222</v>
      </c>
      <c r="F1774" s="909" t="s">
        <v>106</v>
      </c>
      <c r="G1774" s="840" t="s">
        <v>107</v>
      </c>
      <c r="H1774" s="841"/>
      <c r="I1774" s="480" t="s">
        <v>108</v>
      </c>
      <c r="J1774" s="480" t="s">
        <v>235</v>
      </c>
      <c r="K1774" s="840" t="s">
        <v>109</v>
      </c>
      <c r="L1774" s="913"/>
      <c r="M1774" s="913"/>
      <c r="N1774" s="841"/>
      <c r="O1774" s="840" t="s">
        <v>226</v>
      </c>
      <c r="P1774" s="913"/>
      <c r="Q1774" s="913"/>
      <c r="R1774" s="841"/>
      <c r="S1774" s="840" t="s">
        <v>233</v>
      </c>
      <c r="T1774" s="913"/>
      <c r="U1774" s="914"/>
    </row>
    <row r="1775" spans="1:31" ht="18" customHeight="1" thickBot="1" x14ac:dyDescent="0.2">
      <c r="B1775" s="882"/>
      <c r="C1775" s="908"/>
      <c r="D1775" s="479" t="s">
        <v>221</v>
      </c>
      <c r="E1775" s="479" t="s">
        <v>223</v>
      </c>
      <c r="F1775" s="910"/>
      <c r="G1775" s="911"/>
      <c r="H1775" s="912"/>
      <c r="I1775" s="481" t="s">
        <v>110</v>
      </c>
      <c r="J1775" s="481" t="s">
        <v>236</v>
      </c>
      <c r="K1775" s="911"/>
      <c r="L1775" s="915"/>
      <c r="M1775" s="915"/>
      <c r="N1775" s="912"/>
      <c r="O1775" s="911"/>
      <c r="P1775" s="915"/>
      <c r="Q1775" s="915"/>
      <c r="R1775" s="912"/>
      <c r="S1775" s="911" t="s">
        <v>234</v>
      </c>
      <c r="T1775" s="915"/>
      <c r="U1775" s="916"/>
    </row>
    <row r="1776" spans="1:31" ht="24" customHeight="1" x14ac:dyDescent="0.15">
      <c r="B1776" s="880">
        <v>1</v>
      </c>
      <c r="C1776" s="883"/>
      <c r="D1776" s="883"/>
      <c r="E1776" s="883"/>
      <c r="F1776" s="294"/>
      <c r="G1776" s="886"/>
      <c r="H1776" s="887"/>
      <c r="I1776" s="294"/>
      <c r="J1776" s="295"/>
      <c r="K1776" s="298"/>
      <c r="L1776" s="279" t="s">
        <v>220</v>
      </c>
      <c r="M1776" s="301"/>
      <c r="N1776" s="280" t="s">
        <v>225</v>
      </c>
      <c r="O1776" s="298"/>
      <c r="P1776" s="279" t="s">
        <v>220</v>
      </c>
      <c r="Q1776" s="301"/>
      <c r="R1776" s="280" t="s">
        <v>225</v>
      </c>
      <c r="S1776" s="888" t="str">
        <f t="shared" ref="S1776" si="306">IF(COUNT(J1776:J1780)=0,"",SUM(J1776:J1780))</f>
        <v/>
      </c>
      <c r="T1776" s="889"/>
      <c r="U1776" s="890"/>
    </row>
    <row r="1777" spans="2:21" ht="24" customHeight="1" x14ac:dyDescent="0.15">
      <c r="B1777" s="881"/>
      <c r="C1777" s="884"/>
      <c r="D1777" s="884"/>
      <c r="E1777" s="884"/>
      <c r="F1777" s="296"/>
      <c r="G1777" s="897"/>
      <c r="H1777" s="898"/>
      <c r="I1777" s="296"/>
      <c r="J1777" s="297"/>
      <c r="K1777" s="299"/>
      <c r="L1777" s="284" t="s">
        <v>220</v>
      </c>
      <c r="M1777" s="302"/>
      <c r="N1777" s="285" t="s">
        <v>225</v>
      </c>
      <c r="O1777" s="299"/>
      <c r="P1777" s="284" t="s">
        <v>220</v>
      </c>
      <c r="Q1777" s="302"/>
      <c r="R1777" s="285" t="s">
        <v>225</v>
      </c>
      <c r="S1777" s="891"/>
      <c r="T1777" s="892"/>
      <c r="U1777" s="893"/>
    </row>
    <row r="1778" spans="2:21" ht="23.25" customHeight="1" x14ac:dyDescent="0.15">
      <c r="B1778" s="881"/>
      <c r="C1778" s="884"/>
      <c r="D1778" s="884"/>
      <c r="E1778" s="884"/>
      <c r="F1778" s="296"/>
      <c r="G1778" s="897"/>
      <c r="H1778" s="898"/>
      <c r="I1778" s="296"/>
      <c r="J1778" s="297"/>
      <c r="K1778" s="299"/>
      <c r="L1778" s="284" t="s">
        <v>220</v>
      </c>
      <c r="M1778" s="302"/>
      <c r="N1778" s="285" t="s">
        <v>225</v>
      </c>
      <c r="O1778" s="299"/>
      <c r="P1778" s="284" t="s">
        <v>220</v>
      </c>
      <c r="Q1778" s="302"/>
      <c r="R1778" s="285" t="s">
        <v>225</v>
      </c>
      <c r="S1778" s="891"/>
      <c r="T1778" s="892"/>
      <c r="U1778" s="893"/>
    </row>
    <row r="1779" spans="2:21" ht="24" customHeight="1" x14ac:dyDescent="0.15">
      <c r="B1779" s="881"/>
      <c r="C1779" s="884"/>
      <c r="D1779" s="884"/>
      <c r="E1779" s="884"/>
      <c r="F1779" s="296"/>
      <c r="G1779" s="897"/>
      <c r="H1779" s="898"/>
      <c r="I1779" s="296"/>
      <c r="J1779" s="297"/>
      <c r="K1779" s="299"/>
      <c r="L1779" s="284" t="s">
        <v>220</v>
      </c>
      <c r="M1779" s="302"/>
      <c r="N1779" s="285" t="s">
        <v>225</v>
      </c>
      <c r="O1779" s="299"/>
      <c r="P1779" s="284" t="s">
        <v>220</v>
      </c>
      <c r="Q1779" s="302"/>
      <c r="R1779" s="285" t="s">
        <v>225</v>
      </c>
      <c r="S1779" s="891"/>
      <c r="T1779" s="892"/>
      <c r="U1779" s="893"/>
    </row>
    <row r="1780" spans="2:21" ht="24" customHeight="1" thickBot="1" x14ac:dyDescent="0.2">
      <c r="B1780" s="882"/>
      <c r="C1780" s="885"/>
      <c r="D1780" s="885"/>
      <c r="E1780" s="885"/>
      <c r="F1780" s="286" t="s">
        <v>232</v>
      </c>
      <c r="G1780" s="5"/>
      <c r="H1780" s="899" t="s">
        <v>239</v>
      </c>
      <c r="I1780" s="900"/>
      <c r="J1780" s="300"/>
      <c r="K1780" s="901"/>
      <c r="L1780" s="902"/>
      <c r="M1780" s="902"/>
      <c r="N1780" s="902"/>
      <c r="O1780" s="902"/>
      <c r="P1780" s="902"/>
      <c r="Q1780" s="902"/>
      <c r="R1780" s="903"/>
      <c r="S1780" s="894"/>
      <c r="T1780" s="895"/>
      <c r="U1780" s="896"/>
    </row>
    <row r="1781" spans="2:21" ht="24" customHeight="1" x14ac:dyDescent="0.15">
      <c r="B1781" s="880">
        <v>2</v>
      </c>
      <c r="C1781" s="883"/>
      <c r="D1781" s="883"/>
      <c r="E1781" s="883"/>
      <c r="F1781" s="294"/>
      <c r="G1781" s="886"/>
      <c r="H1781" s="887"/>
      <c r="I1781" s="294"/>
      <c r="J1781" s="295"/>
      <c r="K1781" s="298"/>
      <c r="L1781" s="279" t="s">
        <v>220</v>
      </c>
      <c r="M1781" s="301"/>
      <c r="N1781" s="280" t="s">
        <v>225</v>
      </c>
      <c r="O1781" s="298"/>
      <c r="P1781" s="279" t="s">
        <v>220</v>
      </c>
      <c r="Q1781" s="301"/>
      <c r="R1781" s="280" t="s">
        <v>225</v>
      </c>
      <c r="S1781" s="888" t="str">
        <f t="shared" ref="S1781" si="307">IF(COUNT(J1781:J1785)=0,"",SUM(J1781:J1785))</f>
        <v/>
      </c>
      <c r="T1781" s="889"/>
      <c r="U1781" s="890"/>
    </row>
    <row r="1782" spans="2:21" ht="24" customHeight="1" x14ac:dyDescent="0.15">
      <c r="B1782" s="881"/>
      <c r="C1782" s="884"/>
      <c r="D1782" s="884"/>
      <c r="E1782" s="884"/>
      <c r="F1782" s="296"/>
      <c r="G1782" s="897"/>
      <c r="H1782" s="898"/>
      <c r="I1782" s="296"/>
      <c r="J1782" s="297"/>
      <c r="K1782" s="299"/>
      <c r="L1782" s="284" t="s">
        <v>220</v>
      </c>
      <c r="M1782" s="302"/>
      <c r="N1782" s="285" t="s">
        <v>225</v>
      </c>
      <c r="O1782" s="299"/>
      <c r="P1782" s="284" t="s">
        <v>220</v>
      </c>
      <c r="Q1782" s="302"/>
      <c r="R1782" s="285" t="s">
        <v>225</v>
      </c>
      <c r="S1782" s="891"/>
      <c r="T1782" s="892"/>
      <c r="U1782" s="893"/>
    </row>
    <row r="1783" spans="2:21" ht="24" customHeight="1" x14ac:dyDescent="0.15">
      <c r="B1783" s="881"/>
      <c r="C1783" s="884"/>
      <c r="D1783" s="884"/>
      <c r="E1783" s="884"/>
      <c r="F1783" s="296"/>
      <c r="G1783" s="897"/>
      <c r="H1783" s="898"/>
      <c r="I1783" s="296"/>
      <c r="J1783" s="297"/>
      <c r="K1783" s="299"/>
      <c r="L1783" s="284" t="s">
        <v>220</v>
      </c>
      <c r="M1783" s="302"/>
      <c r="N1783" s="285" t="s">
        <v>225</v>
      </c>
      <c r="O1783" s="299"/>
      <c r="P1783" s="284" t="s">
        <v>220</v>
      </c>
      <c r="Q1783" s="302"/>
      <c r="R1783" s="285" t="s">
        <v>225</v>
      </c>
      <c r="S1783" s="891"/>
      <c r="T1783" s="892"/>
      <c r="U1783" s="893"/>
    </row>
    <row r="1784" spans="2:21" ht="24" customHeight="1" x14ac:dyDescent="0.15">
      <c r="B1784" s="881"/>
      <c r="C1784" s="884"/>
      <c r="D1784" s="884"/>
      <c r="E1784" s="884"/>
      <c r="F1784" s="296"/>
      <c r="G1784" s="897"/>
      <c r="H1784" s="898"/>
      <c r="I1784" s="296"/>
      <c r="J1784" s="297"/>
      <c r="K1784" s="299"/>
      <c r="L1784" s="284" t="s">
        <v>220</v>
      </c>
      <c r="M1784" s="302"/>
      <c r="N1784" s="285" t="s">
        <v>225</v>
      </c>
      <c r="O1784" s="299"/>
      <c r="P1784" s="284" t="s">
        <v>220</v>
      </c>
      <c r="Q1784" s="302"/>
      <c r="R1784" s="285" t="s">
        <v>225</v>
      </c>
      <c r="S1784" s="891"/>
      <c r="T1784" s="892"/>
      <c r="U1784" s="893"/>
    </row>
    <row r="1785" spans="2:21" ht="24" customHeight="1" thickBot="1" x14ac:dyDescent="0.2">
      <c r="B1785" s="882"/>
      <c r="C1785" s="885"/>
      <c r="D1785" s="885"/>
      <c r="E1785" s="885"/>
      <c r="F1785" s="286" t="s">
        <v>232</v>
      </c>
      <c r="G1785" s="5"/>
      <c r="H1785" s="899" t="s">
        <v>239</v>
      </c>
      <c r="I1785" s="900"/>
      <c r="J1785" s="300"/>
      <c r="K1785" s="901"/>
      <c r="L1785" s="902"/>
      <c r="M1785" s="902"/>
      <c r="N1785" s="902"/>
      <c r="O1785" s="902"/>
      <c r="P1785" s="902"/>
      <c r="Q1785" s="902"/>
      <c r="R1785" s="903"/>
      <c r="S1785" s="894"/>
      <c r="T1785" s="895"/>
      <c r="U1785" s="896"/>
    </row>
    <row r="1786" spans="2:21" ht="24" customHeight="1" x14ac:dyDescent="0.15">
      <c r="B1786" s="880">
        <v>3</v>
      </c>
      <c r="C1786" s="883"/>
      <c r="D1786" s="883"/>
      <c r="E1786" s="883"/>
      <c r="F1786" s="294"/>
      <c r="G1786" s="886"/>
      <c r="H1786" s="887"/>
      <c r="I1786" s="294"/>
      <c r="J1786" s="295"/>
      <c r="K1786" s="298"/>
      <c r="L1786" s="279" t="s">
        <v>220</v>
      </c>
      <c r="M1786" s="301"/>
      <c r="N1786" s="280" t="s">
        <v>225</v>
      </c>
      <c r="O1786" s="298"/>
      <c r="P1786" s="279" t="s">
        <v>220</v>
      </c>
      <c r="Q1786" s="301"/>
      <c r="R1786" s="280" t="s">
        <v>225</v>
      </c>
      <c r="S1786" s="888" t="str">
        <f t="shared" ref="S1786" si="308">IF(COUNT(J1786:J1790)=0,"",SUM(J1786:J1790))</f>
        <v/>
      </c>
      <c r="T1786" s="889"/>
      <c r="U1786" s="890"/>
    </row>
    <row r="1787" spans="2:21" ht="24" customHeight="1" x14ac:dyDescent="0.15">
      <c r="B1787" s="881"/>
      <c r="C1787" s="884"/>
      <c r="D1787" s="884"/>
      <c r="E1787" s="884"/>
      <c r="F1787" s="296"/>
      <c r="G1787" s="897"/>
      <c r="H1787" s="898"/>
      <c r="I1787" s="296"/>
      <c r="J1787" s="297"/>
      <c r="K1787" s="299"/>
      <c r="L1787" s="284" t="s">
        <v>220</v>
      </c>
      <c r="M1787" s="302"/>
      <c r="N1787" s="285" t="s">
        <v>225</v>
      </c>
      <c r="O1787" s="299"/>
      <c r="P1787" s="284" t="s">
        <v>220</v>
      </c>
      <c r="Q1787" s="302"/>
      <c r="R1787" s="285" t="s">
        <v>225</v>
      </c>
      <c r="S1787" s="891"/>
      <c r="T1787" s="892"/>
      <c r="U1787" s="893"/>
    </row>
    <row r="1788" spans="2:21" ht="24" customHeight="1" x14ac:dyDescent="0.15">
      <c r="B1788" s="881"/>
      <c r="C1788" s="884"/>
      <c r="D1788" s="884"/>
      <c r="E1788" s="884"/>
      <c r="F1788" s="296"/>
      <c r="G1788" s="897"/>
      <c r="H1788" s="898"/>
      <c r="I1788" s="296"/>
      <c r="J1788" s="297"/>
      <c r="K1788" s="299"/>
      <c r="L1788" s="284" t="s">
        <v>220</v>
      </c>
      <c r="M1788" s="302"/>
      <c r="N1788" s="285" t="s">
        <v>225</v>
      </c>
      <c r="O1788" s="299"/>
      <c r="P1788" s="284" t="s">
        <v>220</v>
      </c>
      <c r="Q1788" s="302"/>
      <c r="R1788" s="285" t="s">
        <v>225</v>
      </c>
      <c r="S1788" s="891"/>
      <c r="T1788" s="892"/>
      <c r="U1788" s="893"/>
    </row>
    <row r="1789" spans="2:21" ht="24" customHeight="1" x14ac:dyDescent="0.15">
      <c r="B1789" s="881"/>
      <c r="C1789" s="884"/>
      <c r="D1789" s="884"/>
      <c r="E1789" s="884"/>
      <c r="F1789" s="296"/>
      <c r="G1789" s="897"/>
      <c r="H1789" s="898"/>
      <c r="I1789" s="296"/>
      <c r="J1789" s="297"/>
      <c r="K1789" s="299"/>
      <c r="L1789" s="284" t="s">
        <v>220</v>
      </c>
      <c r="M1789" s="302"/>
      <c r="N1789" s="285" t="s">
        <v>225</v>
      </c>
      <c r="O1789" s="299"/>
      <c r="P1789" s="284" t="s">
        <v>220</v>
      </c>
      <c r="Q1789" s="302"/>
      <c r="R1789" s="285" t="s">
        <v>225</v>
      </c>
      <c r="S1789" s="891"/>
      <c r="T1789" s="892"/>
      <c r="U1789" s="893"/>
    </row>
    <row r="1790" spans="2:21" ht="24" customHeight="1" thickBot="1" x14ac:dyDescent="0.2">
      <c r="B1790" s="882"/>
      <c r="C1790" s="885"/>
      <c r="D1790" s="885"/>
      <c r="E1790" s="885"/>
      <c r="F1790" s="286" t="s">
        <v>232</v>
      </c>
      <c r="G1790" s="5"/>
      <c r="H1790" s="899" t="s">
        <v>239</v>
      </c>
      <c r="I1790" s="900"/>
      <c r="J1790" s="300"/>
      <c r="K1790" s="901"/>
      <c r="L1790" s="902"/>
      <c r="M1790" s="902"/>
      <c r="N1790" s="902"/>
      <c r="O1790" s="902"/>
      <c r="P1790" s="902"/>
      <c r="Q1790" s="902"/>
      <c r="R1790" s="903"/>
      <c r="S1790" s="894"/>
      <c r="T1790" s="895"/>
      <c r="U1790" s="896"/>
    </row>
    <row r="1791" spans="2:21" ht="24" customHeight="1" x14ac:dyDescent="0.15">
      <c r="B1791" s="880">
        <v>4</v>
      </c>
      <c r="C1791" s="883"/>
      <c r="D1791" s="883"/>
      <c r="E1791" s="883"/>
      <c r="F1791" s="294"/>
      <c r="G1791" s="886"/>
      <c r="H1791" s="887"/>
      <c r="I1791" s="294"/>
      <c r="J1791" s="295"/>
      <c r="K1791" s="298"/>
      <c r="L1791" s="279" t="s">
        <v>220</v>
      </c>
      <c r="M1791" s="301"/>
      <c r="N1791" s="280" t="s">
        <v>225</v>
      </c>
      <c r="O1791" s="298"/>
      <c r="P1791" s="279" t="s">
        <v>220</v>
      </c>
      <c r="Q1791" s="301"/>
      <c r="R1791" s="280" t="s">
        <v>225</v>
      </c>
      <c r="S1791" s="888" t="str">
        <f t="shared" ref="S1791" si="309">IF(COUNT(J1791:J1795)=0,"",SUM(J1791:J1795))</f>
        <v/>
      </c>
      <c r="T1791" s="889"/>
      <c r="U1791" s="890"/>
    </row>
    <row r="1792" spans="2:21" ht="24" customHeight="1" x14ac:dyDescent="0.15">
      <c r="B1792" s="881"/>
      <c r="C1792" s="884"/>
      <c r="D1792" s="884"/>
      <c r="E1792" s="884"/>
      <c r="F1792" s="296"/>
      <c r="G1792" s="897"/>
      <c r="H1792" s="898"/>
      <c r="I1792" s="296"/>
      <c r="J1792" s="297"/>
      <c r="K1792" s="299"/>
      <c r="L1792" s="284" t="s">
        <v>220</v>
      </c>
      <c r="M1792" s="302"/>
      <c r="N1792" s="285" t="s">
        <v>225</v>
      </c>
      <c r="O1792" s="299"/>
      <c r="P1792" s="284" t="s">
        <v>220</v>
      </c>
      <c r="Q1792" s="302"/>
      <c r="R1792" s="285" t="s">
        <v>225</v>
      </c>
      <c r="S1792" s="891"/>
      <c r="T1792" s="892"/>
      <c r="U1792" s="893"/>
    </row>
    <row r="1793" spans="1:31" ht="24" customHeight="1" x14ac:dyDescent="0.15">
      <c r="B1793" s="881"/>
      <c r="C1793" s="884"/>
      <c r="D1793" s="884"/>
      <c r="E1793" s="884"/>
      <c r="F1793" s="296"/>
      <c r="G1793" s="897"/>
      <c r="H1793" s="898"/>
      <c r="I1793" s="296"/>
      <c r="J1793" s="297"/>
      <c r="K1793" s="299"/>
      <c r="L1793" s="284" t="s">
        <v>220</v>
      </c>
      <c r="M1793" s="302"/>
      <c r="N1793" s="285" t="s">
        <v>225</v>
      </c>
      <c r="O1793" s="299"/>
      <c r="P1793" s="284" t="s">
        <v>220</v>
      </c>
      <c r="Q1793" s="302"/>
      <c r="R1793" s="285" t="s">
        <v>225</v>
      </c>
      <c r="S1793" s="891"/>
      <c r="T1793" s="892"/>
      <c r="U1793" s="893"/>
    </row>
    <row r="1794" spans="1:31" ht="24" customHeight="1" x14ac:dyDescent="0.15">
      <c r="B1794" s="881"/>
      <c r="C1794" s="884"/>
      <c r="D1794" s="884"/>
      <c r="E1794" s="884"/>
      <c r="F1794" s="296"/>
      <c r="G1794" s="897"/>
      <c r="H1794" s="898"/>
      <c r="I1794" s="296"/>
      <c r="J1794" s="297"/>
      <c r="K1794" s="299"/>
      <c r="L1794" s="284" t="s">
        <v>220</v>
      </c>
      <c r="M1794" s="302"/>
      <c r="N1794" s="285" t="s">
        <v>225</v>
      </c>
      <c r="O1794" s="299"/>
      <c r="P1794" s="284" t="s">
        <v>220</v>
      </c>
      <c r="Q1794" s="302"/>
      <c r="R1794" s="285" t="s">
        <v>225</v>
      </c>
      <c r="S1794" s="891"/>
      <c r="T1794" s="892"/>
      <c r="U1794" s="893"/>
    </row>
    <row r="1795" spans="1:31" ht="24" customHeight="1" thickBot="1" x14ac:dyDescent="0.2">
      <c r="B1795" s="882"/>
      <c r="C1795" s="885"/>
      <c r="D1795" s="885"/>
      <c r="E1795" s="885"/>
      <c r="F1795" s="286" t="s">
        <v>232</v>
      </c>
      <c r="G1795" s="5"/>
      <c r="H1795" s="899" t="s">
        <v>239</v>
      </c>
      <c r="I1795" s="900"/>
      <c r="J1795" s="300"/>
      <c r="K1795" s="901"/>
      <c r="L1795" s="902"/>
      <c r="M1795" s="902"/>
      <c r="N1795" s="902"/>
      <c r="O1795" s="902"/>
      <c r="P1795" s="902"/>
      <c r="Q1795" s="902"/>
      <c r="R1795" s="903"/>
      <c r="S1795" s="894"/>
      <c r="T1795" s="895"/>
      <c r="U1795" s="896"/>
    </row>
    <row r="1796" spans="1:31" ht="19.5" customHeight="1" thickBot="1" x14ac:dyDescent="0.2">
      <c r="B1796" s="287" t="s">
        <v>112</v>
      </c>
      <c r="C1796" s="172"/>
      <c r="D1796" s="288"/>
      <c r="E1796" s="288"/>
      <c r="F1796" s="289"/>
      <c r="G1796" s="288"/>
      <c r="H1796" s="288"/>
      <c r="O1796" s="917" t="s">
        <v>496</v>
      </c>
      <c r="P1796" s="918"/>
      <c r="Q1796" s="918"/>
      <c r="R1796" s="918"/>
      <c r="S1796" s="919" t="str">
        <f>IF(COUNT(S1776:U1795)=0,"",SUMIFS(S1776:S1795,E1776:E1795,"&lt;&gt;"&amp;""))</f>
        <v/>
      </c>
      <c r="T1796" s="920"/>
      <c r="U1796" s="921"/>
    </row>
    <row r="1797" spans="1:31" ht="19.5" customHeight="1" thickBot="1" x14ac:dyDescent="0.2">
      <c r="B1797" s="486" t="s">
        <v>242</v>
      </c>
      <c r="C1797" s="172"/>
      <c r="D1797" s="171"/>
      <c r="E1797" s="290"/>
      <c r="F1797" s="485"/>
      <c r="G1797" s="485"/>
      <c r="H1797" s="485"/>
      <c r="O1797" s="922" t="s">
        <v>497</v>
      </c>
      <c r="P1797" s="923"/>
      <c r="Q1797" s="923"/>
      <c r="R1797" s="924"/>
      <c r="S1797" s="919" t="str">
        <f>IF(COUNT(S1776:U1795)=0,"",SUMIF(E1776:E1795,"元請",S1776:U1795))</f>
        <v/>
      </c>
      <c r="T1797" s="920"/>
      <c r="U1797" s="921"/>
    </row>
    <row r="1798" spans="1:31" ht="19.5" customHeight="1" x14ac:dyDescent="0.15">
      <c r="B1798" s="287" t="s">
        <v>240</v>
      </c>
      <c r="C1798" s="172"/>
      <c r="D1798" s="171"/>
      <c r="E1798" s="172"/>
      <c r="F1798" s="172"/>
      <c r="G1798" s="485"/>
      <c r="H1798" s="485"/>
    </row>
    <row r="1799" spans="1:31" ht="19.5" customHeight="1" x14ac:dyDescent="0.15">
      <c r="B1799" s="485"/>
      <c r="C1799" s="172"/>
      <c r="D1799" s="171"/>
      <c r="E1799" s="290"/>
      <c r="F1799" s="485"/>
      <c r="G1799" s="485"/>
      <c r="H1799" s="485"/>
    </row>
    <row r="1800" spans="1:31" s="172" customFormat="1" ht="20.25" customHeight="1" x14ac:dyDescent="0.15">
      <c r="A1800" s="171"/>
      <c r="B1800" s="171"/>
      <c r="C1800" s="172" t="s">
        <v>104</v>
      </c>
      <c r="G1800" s="262"/>
      <c r="H1800" s="262"/>
      <c r="I1800" s="171"/>
      <c r="J1800" s="171"/>
      <c r="K1800" s="171"/>
      <c r="L1800" s="171"/>
      <c r="M1800" s="171"/>
      <c r="N1800" s="171"/>
      <c r="O1800" s="171"/>
      <c r="P1800" s="171"/>
      <c r="Q1800" s="171"/>
      <c r="R1800" s="171"/>
      <c r="S1800" s="171"/>
      <c r="T1800" s="196" t="s">
        <v>241</v>
      </c>
      <c r="U1800" s="263" t="str">
        <f t="shared" ref="U1800" si="310">IF(COUNT(S1776:U1795)=0,"",U1771+1)</f>
        <v/>
      </c>
      <c r="W1800" s="171"/>
      <c r="X1800" s="171"/>
      <c r="Y1800" s="171"/>
      <c r="Z1800" s="291"/>
      <c r="AA1800" s="291"/>
      <c r="AB1800" s="291"/>
      <c r="AC1800" s="291"/>
      <c r="AD1800" s="291"/>
      <c r="AE1800" s="171"/>
    </row>
    <row r="1801" spans="1:31" s="172" customFormat="1" ht="27.75" x14ac:dyDescent="0.15">
      <c r="A1801" s="171"/>
      <c r="B1801" s="904" t="s">
        <v>105</v>
      </c>
      <c r="C1801" s="904"/>
      <c r="D1801" s="904"/>
      <c r="E1801" s="904"/>
      <c r="F1801" s="904"/>
      <c r="G1801" s="904"/>
      <c r="H1801" s="904"/>
      <c r="I1801" s="904"/>
      <c r="J1801" s="905" t="s">
        <v>243</v>
      </c>
      <c r="K1801" s="905"/>
      <c r="L1801" s="905"/>
      <c r="M1801" s="905"/>
      <c r="N1801" s="905"/>
      <c r="O1801" s="905"/>
      <c r="P1801" s="905"/>
      <c r="Q1801" s="905"/>
      <c r="R1801" s="905"/>
      <c r="S1801" s="905"/>
      <c r="T1801" s="905"/>
      <c r="U1801" s="905"/>
      <c r="W1801" s="171"/>
      <c r="X1801" s="171"/>
      <c r="Y1801" s="171"/>
      <c r="Z1801" s="291"/>
      <c r="AA1801" s="291"/>
      <c r="AB1801" s="291"/>
      <c r="AC1801" s="291"/>
      <c r="AD1801" s="291"/>
      <c r="AE1801" s="171"/>
    </row>
    <row r="1802" spans="1:31" ht="21.75" thickBot="1" x14ac:dyDescent="0.2">
      <c r="D1802" s="265" t="s">
        <v>228</v>
      </c>
      <c r="E1802" s="906"/>
      <c r="F1802" s="906"/>
      <c r="G1802" s="266" t="s">
        <v>229</v>
      </c>
      <c r="H1802" s="267"/>
      <c r="L1802" s="268" t="s">
        <v>231</v>
      </c>
      <c r="M1802" s="483" t="str">
        <f>$M$4</f>
        <v/>
      </c>
      <c r="N1802" s="269" t="s">
        <v>220</v>
      </c>
      <c r="O1802" s="483" t="str">
        <f>$O$4</f>
        <v/>
      </c>
      <c r="P1802" s="269" t="s">
        <v>225</v>
      </c>
      <c r="Q1802" s="269" t="s">
        <v>205</v>
      </c>
      <c r="R1802" s="483" t="str">
        <f>$R$4</f>
        <v/>
      </c>
      <c r="S1802" s="269" t="s">
        <v>220</v>
      </c>
      <c r="T1802" s="483" t="str">
        <f>$T$4</f>
        <v/>
      </c>
      <c r="U1802" s="269" t="s">
        <v>230</v>
      </c>
    </row>
    <row r="1803" spans="1:31" ht="18" customHeight="1" x14ac:dyDescent="0.15">
      <c r="B1803" s="880" t="s">
        <v>227</v>
      </c>
      <c r="C1803" s="907" t="s">
        <v>224</v>
      </c>
      <c r="D1803" s="478" t="s">
        <v>237</v>
      </c>
      <c r="E1803" s="478" t="s">
        <v>222</v>
      </c>
      <c r="F1803" s="909" t="s">
        <v>106</v>
      </c>
      <c r="G1803" s="840" t="s">
        <v>107</v>
      </c>
      <c r="H1803" s="841"/>
      <c r="I1803" s="480" t="s">
        <v>108</v>
      </c>
      <c r="J1803" s="480" t="s">
        <v>235</v>
      </c>
      <c r="K1803" s="840" t="s">
        <v>109</v>
      </c>
      <c r="L1803" s="913"/>
      <c r="M1803" s="913"/>
      <c r="N1803" s="841"/>
      <c r="O1803" s="840" t="s">
        <v>226</v>
      </c>
      <c r="P1803" s="913"/>
      <c r="Q1803" s="913"/>
      <c r="R1803" s="841"/>
      <c r="S1803" s="840" t="s">
        <v>233</v>
      </c>
      <c r="T1803" s="913"/>
      <c r="U1803" s="914"/>
    </row>
    <row r="1804" spans="1:31" ht="18" customHeight="1" thickBot="1" x14ac:dyDescent="0.2">
      <c r="B1804" s="882"/>
      <c r="C1804" s="908"/>
      <c r="D1804" s="479" t="s">
        <v>221</v>
      </c>
      <c r="E1804" s="479" t="s">
        <v>223</v>
      </c>
      <c r="F1804" s="910"/>
      <c r="G1804" s="911"/>
      <c r="H1804" s="912"/>
      <c r="I1804" s="481" t="s">
        <v>110</v>
      </c>
      <c r="J1804" s="481" t="s">
        <v>236</v>
      </c>
      <c r="K1804" s="911"/>
      <c r="L1804" s="915"/>
      <c r="M1804" s="915"/>
      <c r="N1804" s="912"/>
      <c r="O1804" s="911"/>
      <c r="P1804" s="915"/>
      <c r="Q1804" s="915"/>
      <c r="R1804" s="912"/>
      <c r="S1804" s="911" t="s">
        <v>234</v>
      </c>
      <c r="T1804" s="915"/>
      <c r="U1804" s="916"/>
    </row>
    <row r="1805" spans="1:31" ht="24" customHeight="1" x14ac:dyDescent="0.15">
      <c r="B1805" s="880">
        <v>1</v>
      </c>
      <c r="C1805" s="883"/>
      <c r="D1805" s="883"/>
      <c r="E1805" s="883"/>
      <c r="F1805" s="294"/>
      <c r="G1805" s="886"/>
      <c r="H1805" s="887"/>
      <c r="I1805" s="294"/>
      <c r="J1805" s="295"/>
      <c r="K1805" s="298"/>
      <c r="L1805" s="279" t="s">
        <v>220</v>
      </c>
      <c r="M1805" s="301"/>
      <c r="N1805" s="280" t="s">
        <v>225</v>
      </c>
      <c r="O1805" s="298"/>
      <c r="P1805" s="279" t="s">
        <v>220</v>
      </c>
      <c r="Q1805" s="301"/>
      <c r="R1805" s="280" t="s">
        <v>225</v>
      </c>
      <c r="S1805" s="888" t="str">
        <f t="shared" ref="S1805" si="311">IF(COUNT(J1805:J1809)=0,"",SUM(J1805:J1809))</f>
        <v/>
      </c>
      <c r="T1805" s="889"/>
      <c r="U1805" s="890"/>
    </row>
    <row r="1806" spans="1:31" ht="24" customHeight="1" x14ac:dyDescent="0.15">
      <c r="B1806" s="881"/>
      <c r="C1806" s="884"/>
      <c r="D1806" s="884"/>
      <c r="E1806" s="884"/>
      <c r="F1806" s="296"/>
      <c r="G1806" s="897"/>
      <c r="H1806" s="898"/>
      <c r="I1806" s="296"/>
      <c r="J1806" s="297"/>
      <c r="K1806" s="299"/>
      <c r="L1806" s="284" t="s">
        <v>220</v>
      </c>
      <c r="M1806" s="302"/>
      <c r="N1806" s="285" t="s">
        <v>225</v>
      </c>
      <c r="O1806" s="299"/>
      <c r="P1806" s="284" t="s">
        <v>220</v>
      </c>
      <c r="Q1806" s="302"/>
      <c r="R1806" s="285" t="s">
        <v>225</v>
      </c>
      <c r="S1806" s="891"/>
      <c r="T1806" s="892"/>
      <c r="U1806" s="893"/>
    </row>
    <row r="1807" spans="1:31" ht="23.25" customHeight="1" x14ac:dyDescent="0.15">
      <c r="B1807" s="881"/>
      <c r="C1807" s="884"/>
      <c r="D1807" s="884"/>
      <c r="E1807" s="884"/>
      <c r="F1807" s="296"/>
      <c r="G1807" s="897"/>
      <c r="H1807" s="898"/>
      <c r="I1807" s="296"/>
      <c r="J1807" s="297"/>
      <c r="K1807" s="299"/>
      <c r="L1807" s="284" t="s">
        <v>220</v>
      </c>
      <c r="M1807" s="302"/>
      <c r="N1807" s="285" t="s">
        <v>225</v>
      </c>
      <c r="O1807" s="299"/>
      <c r="P1807" s="284" t="s">
        <v>220</v>
      </c>
      <c r="Q1807" s="302"/>
      <c r="R1807" s="285" t="s">
        <v>225</v>
      </c>
      <c r="S1807" s="891"/>
      <c r="T1807" s="892"/>
      <c r="U1807" s="893"/>
    </row>
    <row r="1808" spans="1:31" ht="24" customHeight="1" x14ac:dyDescent="0.15">
      <c r="B1808" s="881"/>
      <c r="C1808" s="884"/>
      <c r="D1808" s="884"/>
      <c r="E1808" s="884"/>
      <c r="F1808" s="296"/>
      <c r="G1808" s="897"/>
      <c r="H1808" s="898"/>
      <c r="I1808" s="296"/>
      <c r="J1808" s="297"/>
      <c r="K1808" s="299"/>
      <c r="L1808" s="284" t="s">
        <v>220</v>
      </c>
      <c r="M1808" s="302"/>
      <c r="N1808" s="285" t="s">
        <v>225</v>
      </c>
      <c r="O1808" s="299"/>
      <c r="P1808" s="284" t="s">
        <v>220</v>
      </c>
      <c r="Q1808" s="302"/>
      <c r="R1808" s="285" t="s">
        <v>225</v>
      </c>
      <c r="S1808" s="891"/>
      <c r="T1808" s="892"/>
      <c r="U1808" s="893"/>
    </row>
    <row r="1809" spans="2:21" ht="24" customHeight="1" thickBot="1" x14ac:dyDescent="0.2">
      <c r="B1809" s="882"/>
      <c r="C1809" s="885"/>
      <c r="D1809" s="885"/>
      <c r="E1809" s="885"/>
      <c r="F1809" s="286" t="s">
        <v>232</v>
      </c>
      <c r="G1809" s="5"/>
      <c r="H1809" s="899" t="s">
        <v>239</v>
      </c>
      <c r="I1809" s="900"/>
      <c r="J1809" s="300"/>
      <c r="K1809" s="901"/>
      <c r="L1809" s="902"/>
      <c r="M1809" s="902"/>
      <c r="N1809" s="902"/>
      <c r="O1809" s="902"/>
      <c r="P1809" s="902"/>
      <c r="Q1809" s="902"/>
      <c r="R1809" s="903"/>
      <c r="S1809" s="894"/>
      <c r="T1809" s="895"/>
      <c r="U1809" s="896"/>
    </row>
    <row r="1810" spans="2:21" ht="24" customHeight="1" x14ac:dyDescent="0.15">
      <c r="B1810" s="880">
        <v>2</v>
      </c>
      <c r="C1810" s="883"/>
      <c r="D1810" s="883"/>
      <c r="E1810" s="883"/>
      <c r="F1810" s="294"/>
      <c r="G1810" s="886"/>
      <c r="H1810" s="887"/>
      <c r="I1810" s="294"/>
      <c r="J1810" s="295"/>
      <c r="K1810" s="298"/>
      <c r="L1810" s="279" t="s">
        <v>220</v>
      </c>
      <c r="M1810" s="301"/>
      <c r="N1810" s="280" t="s">
        <v>225</v>
      </c>
      <c r="O1810" s="298"/>
      <c r="P1810" s="279" t="s">
        <v>220</v>
      </c>
      <c r="Q1810" s="301"/>
      <c r="R1810" s="280" t="s">
        <v>225</v>
      </c>
      <c r="S1810" s="888" t="str">
        <f t="shared" ref="S1810" si="312">IF(COUNT(J1810:J1814)=0,"",SUM(J1810:J1814))</f>
        <v/>
      </c>
      <c r="T1810" s="889"/>
      <c r="U1810" s="890"/>
    </row>
    <row r="1811" spans="2:21" ht="24" customHeight="1" x14ac:dyDescent="0.15">
      <c r="B1811" s="881"/>
      <c r="C1811" s="884"/>
      <c r="D1811" s="884"/>
      <c r="E1811" s="884"/>
      <c r="F1811" s="296"/>
      <c r="G1811" s="897"/>
      <c r="H1811" s="898"/>
      <c r="I1811" s="296"/>
      <c r="J1811" s="297"/>
      <c r="K1811" s="299"/>
      <c r="L1811" s="284" t="s">
        <v>220</v>
      </c>
      <c r="M1811" s="302"/>
      <c r="N1811" s="285" t="s">
        <v>225</v>
      </c>
      <c r="O1811" s="299"/>
      <c r="P1811" s="284" t="s">
        <v>220</v>
      </c>
      <c r="Q1811" s="302"/>
      <c r="R1811" s="285" t="s">
        <v>225</v>
      </c>
      <c r="S1811" s="891"/>
      <c r="T1811" s="892"/>
      <c r="U1811" s="893"/>
    </row>
    <row r="1812" spans="2:21" ht="24" customHeight="1" x14ac:dyDescent="0.15">
      <c r="B1812" s="881"/>
      <c r="C1812" s="884"/>
      <c r="D1812" s="884"/>
      <c r="E1812" s="884"/>
      <c r="F1812" s="296"/>
      <c r="G1812" s="897"/>
      <c r="H1812" s="898"/>
      <c r="I1812" s="296"/>
      <c r="J1812" s="297"/>
      <c r="K1812" s="299"/>
      <c r="L1812" s="284" t="s">
        <v>220</v>
      </c>
      <c r="M1812" s="302"/>
      <c r="N1812" s="285" t="s">
        <v>225</v>
      </c>
      <c r="O1812" s="299"/>
      <c r="P1812" s="284" t="s">
        <v>220</v>
      </c>
      <c r="Q1812" s="302"/>
      <c r="R1812" s="285" t="s">
        <v>225</v>
      </c>
      <c r="S1812" s="891"/>
      <c r="T1812" s="892"/>
      <c r="U1812" s="893"/>
    </row>
    <row r="1813" spans="2:21" ht="24" customHeight="1" x14ac:dyDescent="0.15">
      <c r="B1813" s="881"/>
      <c r="C1813" s="884"/>
      <c r="D1813" s="884"/>
      <c r="E1813" s="884"/>
      <c r="F1813" s="296"/>
      <c r="G1813" s="897"/>
      <c r="H1813" s="898"/>
      <c r="I1813" s="296"/>
      <c r="J1813" s="297"/>
      <c r="K1813" s="299"/>
      <c r="L1813" s="284" t="s">
        <v>220</v>
      </c>
      <c r="M1813" s="302"/>
      <c r="N1813" s="285" t="s">
        <v>225</v>
      </c>
      <c r="O1813" s="299"/>
      <c r="P1813" s="284" t="s">
        <v>220</v>
      </c>
      <c r="Q1813" s="302"/>
      <c r="R1813" s="285" t="s">
        <v>225</v>
      </c>
      <c r="S1813" s="891"/>
      <c r="T1813" s="892"/>
      <c r="U1813" s="893"/>
    </row>
    <row r="1814" spans="2:21" ht="24" customHeight="1" thickBot="1" x14ac:dyDescent="0.2">
      <c r="B1814" s="882"/>
      <c r="C1814" s="885"/>
      <c r="D1814" s="885"/>
      <c r="E1814" s="885"/>
      <c r="F1814" s="286" t="s">
        <v>232</v>
      </c>
      <c r="G1814" s="5"/>
      <c r="H1814" s="899" t="s">
        <v>239</v>
      </c>
      <c r="I1814" s="900"/>
      <c r="J1814" s="300"/>
      <c r="K1814" s="901"/>
      <c r="L1814" s="902"/>
      <c r="M1814" s="902"/>
      <c r="N1814" s="902"/>
      <c r="O1814" s="902"/>
      <c r="P1814" s="902"/>
      <c r="Q1814" s="902"/>
      <c r="R1814" s="903"/>
      <c r="S1814" s="894"/>
      <c r="T1814" s="895"/>
      <c r="U1814" s="896"/>
    </row>
    <row r="1815" spans="2:21" ht="24" customHeight="1" x14ac:dyDescent="0.15">
      <c r="B1815" s="880">
        <v>3</v>
      </c>
      <c r="C1815" s="883"/>
      <c r="D1815" s="883"/>
      <c r="E1815" s="883"/>
      <c r="F1815" s="294"/>
      <c r="G1815" s="886"/>
      <c r="H1815" s="887"/>
      <c r="I1815" s="294"/>
      <c r="J1815" s="295"/>
      <c r="K1815" s="298"/>
      <c r="L1815" s="279" t="s">
        <v>220</v>
      </c>
      <c r="M1815" s="301"/>
      <c r="N1815" s="280" t="s">
        <v>225</v>
      </c>
      <c r="O1815" s="298"/>
      <c r="P1815" s="279" t="s">
        <v>220</v>
      </c>
      <c r="Q1815" s="301"/>
      <c r="R1815" s="280" t="s">
        <v>225</v>
      </c>
      <c r="S1815" s="888" t="str">
        <f t="shared" ref="S1815" si="313">IF(COUNT(J1815:J1819)=0,"",SUM(J1815:J1819))</f>
        <v/>
      </c>
      <c r="T1815" s="889"/>
      <c r="U1815" s="890"/>
    </row>
    <row r="1816" spans="2:21" ht="24" customHeight="1" x14ac:dyDescent="0.15">
      <c r="B1816" s="881"/>
      <c r="C1816" s="884"/>
      <c r="D1816" s="884"/>
      <c r="E1816" s="884"/>
      <c r="F1816" s="296"/>
      <c r="G1816" s="897"/>
      <c r="H1816" s="898"/>
      <c r="I1816" s="296"/>
      <c r="J1816" s="297"/>
      <c r="K1816" s="299"/>
      <c r="L1816" s="284" t="s">
        <v>220</v>
      </c>
      <c r="M1816" s="302"/>
      <c r="N1816" s="285" t="s">
        <v>225</v>
      </c>
      <c r="O1816" s="299"/>
      <c r="P1816" s="284" t="s">
        <v>220</v>
      </c>
      <c r="Q1816" s="302"/>
      <c r="R1816" s="285" t="s">
        <v>225</v>
      </c>
      <c r="S1816" s="891"/>
      <c r="T1816" s="892"/>
      <c r="U1816" s="893"/>
    </row>
    <row r="1817" spans="2:21" ht="24" customHeight="1" x14ac:dyDescent="0.15">
      <c r="B1817" s="881"/>
      <c r="C1817" s="884"/>
      <c r="D1817" s="884"/>
      <c r="E1817" s="884"/>
      <c r="F1817" s="296"/>
      <c r="G1817" s="897"/>
      <c r="H1817" s="898"/>
      <c r="I1817" s="296"/>
      <c r="J1817" s="297"/>
      <c r="K1817" s="299"/>
      <c r="L1817" s="284" t="s">
        <v>220</v>
      </c>
      <c r="M1817" s="302"/>
      <c r="N1817" s="285" t="s">
        <v>225</v>
      </c>
      <c r="O1817" s="299"/>
      <c r="P1817" s="284" t="s">
        <v>220</v>
      </c>
      <c r="Q1817" s="302"/>
      <c r="R1817" s="285" t="s">
        <v>225</v>
      </c>
      <c r="S1817" s="891"/>
      <c r="T1817" s="892"/>
      <c r="U1817" s="893"/>
    </row>
    <row r="1818" spans="2:21" ht="24" customHeight="1" x14ac:dyDescent="0.15">
      <c r="B1818" s="881"/>
      <c r="C1818" s="884"/>
      <c r="D1818" s="884"/>
      <c r="E1818" s="884"/>
      <c r="F1818" s="296"/>
      <c r="G1818" s="897"/>
      <c r="H1818" s="898"/>
      <c r="I1818" s="296"/>
      <c r="J1818" s="297"/>
      <c r="K1818" s="299"/>
      <c r="L1818" s="284" t="s">
        <v>220</v>
      </c>
      <c r="M1818" s="302"/>
      <c r="N1818" s="285" t="s">
        <v>225</v>
      </c>
      <c r="O1818" s="299"/>
      <c r="P1818" s="284" t="s">
        <v>220</v>
      </c>
      <c r="Q1818" s="302"/>
      <c r="R1818" s="285" t="s">
        <v>225</v>
      </c>
      <c r="S1818" s="891"/>
      <c r="T1818" s="892"/>
      <c r="U1818" s="893"/>
    </row>
    <row r="1819" spans="2:21" ht="24" customHeight="1" thickBot="1" x14ac:dyDescent="0.2">
      <c r="B1819" s="882"/>
      <c r="C1819" s="885"/>
      <c r="D1819" s="885"/>
      <c r="E1819" s="885"/>
      <c r="F1819" s="286" t="s">
        <v>232</v>
      </c>
      <c r="G1819" s="5"/>
      <c r="H1819" s="899" t="s">
        <v>239</v>
      </c>
      <c r="I1819" s="900"/>
      <c r="J1819" s="300"/>
      <c r="K1819" s="901"/>
      <c r="L1819" s="902"/>
      <c r="M1819" s="902"/>
      <c r="N1819" s="902"/>
      <c r="O1819" s="902"/>
      <c r="P1819" s="902"/>
      <c r="Q1819" s="902"/>
      <c r="R1819" s="903"/>
      <c r="S1819" s="894"/>
      <c r="T1819" s="895"/>
      <c r="U1819" s="896"/>
    </row>
    <row r="1820" spans="2:21" ht="24" customHeight="1" x14ac:dyDescent="0.15">
      <c r="B1820" s="880">
        <v>4</v>
      </c>
      <c r="C1820" s="883"/>
      <c r="D1820" s="883"/>
      <c r="E1820" s="883"/>
      <c r="F1820" s="294"/>
      <c r="G1820" s="886"/>
      <c r="H1820" s="887"/>
      <c r="I1820" s="294"/>
      <c r="J1820" s="295"/>
      <c r="K1820" s="298"/>
      <c r="L1820" s="279" t="s">
        <v>220</v>
      </c>
      <c r="M1820" s="301"/>
      <c r="N1820" s="280" t="s">
        <v>225</v>
      </c>
      <c r="O1820" s="298"/>
      <c r="P1820" s="279" t="s">
        <v>220</v>
      </c>
      <c r="Q1820" s="301"/>
      <c r="R1820" s="280" t="s">
        <v>225</v>
      </c>
      <c r="S1820" s="888" t="str">
        <f t="shared" ref="S1820" si="314">IF(COUNT(J1820:J1824)=0,"",SUM(J1820:J1824))</f>
        <v/>
      </c>
      <c r="T1820" s="889"/>
      <c r="U1820" s="890"/>
    </row>
    <row r="1821" spans="2:21" ht="24" customHeight="1" x14ac:dyDescent="0.15">
      <c r="B1821" s="881"/>
      <c r="C1821" s="884"/>
      <c r="D1821" s="884"/>
      <c r="E1821" s="884"/>
      <c r="F1821" s="296"/>
      <c r="G1821" s="897"/>
      <c r="H1821" s="898"/>
      <c r="I1821" s="296"/>
      <c r="J1821" s="297"/>
      <c r="K1821" s="299"/>
      <c r="L1821" s="284" t="s">
        <v>220</v>
      </c>
      <c r="M1821" s="302"/>
      <c r="N1821" s="285" t="s">
        <v>225</v>
      </c>
      <c r="O1821" s="299"/>
      <c r="P1821" s="284" t="s">
        <v>220</v>
      </c>
      <c r="Q1821" s="302"/>
      <c r="R1821" s="285" t="s">
        <v>225</v>
      </c>
      <c r="S1821" s="891"/>
      <c r="T1821" s="892"/>
      <c r="U1821" s="893"/>
    </row>
    <row r="1822" spans="2:21" ht="24" customHeight="1" x14ac:dyDescent="0.15">
      <c r="B1822" s="881"/>
      <c r="C1822" s="884"/>
      <c r="D1822" s="884"/>
      <c r="E1822" s="884"/>
      <c r="F1822" s="296"/>
      <c r="G1822" s="897"/>
      <c r="H1822" s="898"/>
      <c r="I1822" s="296"/>
      <c r="J1822" s="297"/>
      <c r="K1822" s="299"/>
      <c r="L1822" s="284" t="s">
        <v>220</v>
      </c>
      <c r="M1822" s="302"/>
      <c r="N1822" s="285" t="s">
        <v>225</v>
      </c>
      <c r="O1822" s="299"/>
      <c r="P1822" s="284" t="s">
        <v>220</v>
      </c>
      <c r="Q1822" s="302"/>
      <c r="R1822" s="285" t="s">
        <v>225</v>
      </c>
      <c r="S1822" s="891"/>
      <c r="T1822" s="892"/>
      <c r="U1822" s="893"/>
    </row>
    <row r="1823" spans="2:21" ht="24" customHeight="1" x14ac:dyDescent="0.15">
      <c r="B1823" s="881"/>
      <c r="C1823" s="884"/>
      <c r="D1823" s="884"/>
      <c r="E1823" s="884"/>
      <c r="F1823" s="296"/>
      <c r="G1823" s="897"/>
      <c r="H1823" s="898"/>
      <c r="I1823" s="296"/>
      <c r="J1823" s="297"/>
      <c r="K1823" s="299"/>
      <c r="L1823" s="284" t="s">
        <v>220</v>
      </c>
      <c r="M1823" s="302"/>
      <c r="N1823" s="285" t="s">
        <v>225</v>
      </c>
      <c r="O1823" s="299"/>
      <c r="P1823" s="284" t="s">
        <v>220</v>
      </c>
      <c r="Q1823" s="302"/>
      <c r="R1823" s="285" t="s">
        <v>225</v>
      </c>
      <c r="S1823" s="891"/>
      <c r="T1823" s="892"/>
      <c r="U1823" s="893"/>
    </row>
    <row r="1824" spans="2:21" ht="24" customHeight="1" thickBot="1" x14ac:dyDescent="0.2">
      <c r="B1824" s="882"/>
      <c r="C1824" s="885"/>
      <c r="D1824" s="885"/>
      <c r="E1824" s="885"/>
      <c r="F1824" s="286" t="s">
        <v>232</v>
      </c>
      <c r="G1824" s="5"/>
      <c r="H1824" s="899" t="s">
        <v>239</v>
      </c>
      <c r="I1824" s="900"/>
      <c r="J1824" s="300"/>
      <c r="K1824" s="901"/>
      <c r="L1824" s="902"/>
      <c r="M1824" s="902"/>
      <c r="N1824" s="902"/>
      <c r="O1824" s="902"/>
      <c r="P1824" s="902"/>
      <c r="Q1824" s="902"/>
      <c r="R1824" s="903"/>
      <c r="S1824" s="894"/>
      <c r="T1824" s="895"/>
      <c r="U1824" s="896"/>
    </row>
    <row r="1825" spans="1:31" ht="19.5" customHeight="1" thickBot="1" x14ac:dyDescent="0.2">
      <c r="B1825" s="287" t="s">
        <v>112</v>
      </c>
      <c r="C1825" s="172"/>
      <c r="D1825" s="288"/>
      <c r="E1825" s="288"/>
      <c r="F1825" s="289"/>
      <c r="G1825" s="288"/>
      <c r="H1825" s="288"/>
      <c r="O1825" s="917" t="s">
        <v>496</v>
      </c>
      <c r="P1825" s="918"/>
      <c r="Q1825" s="918"/>
      <c r="R1825" s="918"/>
      <c r="S1825" s="919" t="str">
        <f>IF(COUNT(S1805:U1824)=0,"",SUMIFS(S1805:S1824,E1805:E1824,"&lt;&gt;"&amp;""))</f>
        <v/>
      </c>
      <c r="T1825" s="920"/>
      <c r="U1825" s="921"/>
    </row>
    <row r="1826" spans="1:31" ht="19.5" customHeight="1" thickBot="1" x14ac:dyDescent="0.2">
      <c r="B1826" s="486" t="s">
        <v>242</v>
      </c>
      <c r="C1826" s="172"/>
      <c r="D1826" s="171"/>
      <c r="E1826" s="290"/>
      <c r="F1826" s="485"/>
      <c r="G1826" s="485"/>
      <c r="H1826" s="485"/>
      <c r="O1826" s="922" t="s">
        <v>497</v>
      </c>
      <c r="P1826" s="923"/>
      <c r="Q1826" s="923"/>
      <c r="R1826" s="924"/>
      <c r="S1826" s="919" t="str">
        <f>IF(COUNT(S1805:U1824)=0,"",SUMIF(E1805:E1824,"元請",S1805:U1824))</f>
        <v/>
      </c>
      <c r="T1826" s="920"/>
      <c r="U1826" s="921"/>
    </row>
    <row r="1827" spans="1:31" ht="19.5" customHeight="1" x14ac:dyDescent="0.15">
      <c r="B1827" s="287" t="s">
        <v>240</v>
      </c>
      <c r="C1827" s="172"/>
      <c r="D1827" s="171"/>
      <c r="E1827" s="172"/>
      <c r="F1827" s="172"/>
      <c r="G1827" s="485"/>
      <c r="H1827" s="485"/>
    </row>
    <row r="1828" spans="1:31" ht="19.5" customHeight="1" x14ac:dyDescent="0.15">
      <c r="B1828" s="485"/>
      <c r="C1828" s="172"/>
      <c r="D1828" s="171"/>
      <c r="E1828" s="290"/>
      <c r="F1828" s="485"/>
      <c r="G1828" s="485"/>
      <c r="H1828" s="485"/>
    </row>
    <row r="1829" spans="1:31" s="172" customFormat="1" ht="20.25" customHeight="1" x14ac:dyDescent="0.15">
      <c r="A1829" s="171"/>
      <c r="B1829" s="171"/>
      <c r="C1829" s="172" t="s">
        <v>104</v>
      </c>
      <c r="G1829" s="262"/>
      <c r="H1829" s="262"/>
      <c r="I1829" s="171"/>
      <c r="J1829" s="171"/>
      <c r="K1829" s="171"/>
      <c r="L1829" s="171"/>
      <c r="M1829" s="171"/>
      <c r="N1829" s="171"/>
      <c r="O1829" s="171"/>
      <c r="P1829" s="171"/>
      <c r="Q1829" s="171"/>
      <c r="R1829" s="171"/>
      <c r="S1829" s="171"/>
      <c r="T1829" s="196" t="s">
        <v>241</v>
      </c>
      <c r="U1829" s="263" t="str">
        <f t="shared" ref="U1829" si="315">IF(COUNT(S1805:U1824)=0,"",U1800+1)</f>
        <v/>
      </c>
      <c r="W1829" s="171"/>
      <c r="X1829" s="171"/>
      <c r="Y1829" s="171"/>
      <c r="Z1829" s="291"/>
      <c r="AA1829" s="291"/>
      <c r="AB1829" s="291"/>
      <c r="AC1829" s="291"/>
      <c r="AD1829" s="291"/>
      <c r="AE1829" s="171"/>
    </row>
    <row r="1830" spans="1:31" s="172" customFormat="1" ht="27.75" x14ac:dyDescent="0.15">
      <c r="A1830" s="171"/>
      <c r="B1830" s="904" t="s">
        <v>105</v>
      </c>
      <c r="C1830" s="904"/>
      <c r="D1830" s="904"/>
      <c r="E1830" s="904"/>
      <c r="F1830" s="904"/>
      <c r="G1830" s="904"/>
      <c r="H1830" s="904"/>
      <c r="I1830" s="904"/>
      <c r="J1830" s="905" t="s">
        <v>243</v>
      </c>
      <c r="K1830" s="905"/>
      <c r="L1830" s="905"/>
      <c r="M1830" s="905"/>
      <c r="N1830" s="905"/>
      <c r="O1830" s="905"/>
      <c r="P1830" s="905"/>
      <c r="Q1830" s="905"/>
      <c r="R1830" s="905"/>
      <c r="S1830" s="905"/>
      <c r="T1830" s="905"/>
      <c r="U1830" s="905"/>
      <c r="W1830" s="171"/>
      <c r="X1830" s="171"/>
      <c r="Y1830" s="171"/>
      <c r="Z1830" s="291"/>
      <c r="AA1830" s="291"/>
      <c r="AB1830" s="291"/>
      <c r="AC1830" s="291"/>
      <c r="AD1830" s="291"/>
      <c r="AE1830" s="171"/>
    </row>
    <row r="1831" spans="1:31" ht="21.75" thickBot="1" x14ac:dyDescent="0.2">
      <c r="D1831" s="265" t="s">
        <v>228</v>
      </c>
      <c r="E1831" s="906"/>
      <c r="F1831" s="906"/>
      <c r="G1831" s="266" t="s">
        <v>229</v>
      </c>
      <c r="H1831" s="267"/>
      <c r="L1831" s="268" t="s">
        <v>231</v>
      </c>
      <c r="M1831" s="483" t="str">
        <f>$M$4</f>
        <v/>
      </c>
      <c r="N1831" s="269" t="s">
        <v>220</v>
      </c>
      <c r="O1831" s="483" t="str">
        <f>$O$4</f>
        <v/>
      </c>
      <c r="P1831" s="269" t="s">
        <v>225</v>
      </c>
      <c r="Q1831" s="269" t="s">
        <v>205</v>
      </c>
      <c r="R1831" s="483" t="str">
        <f>$R$4</f>
        <v/>
      </c>
      <c r="S1831" s="269" t="s">
        <v>220</v>
      </c>
      <c r="T1831" s="483" t="str">
        <f>$T$4</f>
        <v/>
      </c>
      <c r="U1831" s="269" t="s">
        <v>230</v>
      </c>
    </row>
    <row r="1832" spans="1:31" ht="18" customHeight="1" x14ac:dyDescent="0.15">
      <c r="B1832" s="880" t="s">
        <v>227</v>
      </c>
      <c r="C1832" s="907" t="s">
        <v>224</v>
      </c>
      <c r="D1832" s="478" t="s">
        <v>237</v>
      </c>
      <c r="E1832" s="478" t="s">
        <v>222</v>
      </c>
      <c r="F1832" s="909" t="s">
        <v>106</v>
      </c>
      <c r="G1832" s="840" t="s">
        <v>107</v>
      </c>
      <c r="H1832" s="841"/>
      <c r="I1832" s="480" t="s">
        <v>108</v>
      </c>
      <c r="J1832" s="480" t="s">
        <v>235</v>
      </c>
      <c r="K1832" s="840" t="s">
        <v>109</v>
      </c>
      <c r="L1832" s="913"/>
      <c r="M1832" s="913"/>
      <c r="N1832" s="841"/>
      <c r="O1832" s="840" t="s">
        <v>226</v>
      </c>
      <c r="P1832" s="913"/>
      <c r="Q1832" s="913"/>
      <c r="R1832" s="841"/>
      <c r="S1832" s="840" t="s">
        <v>233</v>
      </c>
      <c r="T1832" s="913"/>
      <c r="U1832" s="914"/>
    </row>
    <row r="1833" spans="1:31" ht="18" customHeight="1" thickBot="1" x14ac:dyDescent="0.2">
      <c r="B1833" s="882"/>
      <c r="C1833" s="908"/>
      <c r="D1833" s="479" t="s">
        <v>221</v>
      </c>
      <c r="E1833" s="479" t="s">
        <v>223</v>
      </c>
      <c r="F1833" s="910"/>
      <c r="G1833" s="911"/>
      <c r="H1833" s="912"/>
      <c r="I1833" s="481" t="s">
        <v>110</v>
      </c>
      <c r="J1833" s="481" t="s">
        <v>236</v>
      </c>
      <c r="K1833" s="911"/>
      <c r="L1833" s="915"/>
      <c r="M1833" s="915"/>
      <c r="N1833" s="912"/>
      <c r="O1833" s="911"/>
      <c r="P1833" s="915"/>
      <c r="Q1833" s="915"/>
      <c r="R1833" s="912"/>
      <c r="S1833" s="911" t="s">
        <v>234</v>
      </c>
      <c r="T1833" s="915"/>
      <c r="U1833" s="916"/>
    </row>
    <row r="1834" spans="1:31" ht="24" customHeight="1" x14ac:dyDescent="0.15">
      <c r="B1834" s="880">
        <v>1</v>
      </c>
      <c r="C1834" s="883"/>
      <c r="D1834" s="883"/>
      <c r="E1834" s="883"/>
      <c r="F1834" s="294"/>
      <c r="G1834" s="886"/>
      <c r="H1834" s="887"/>
      <c r="I1834" s="294"/>
      <c r="J1834" s="295"/>
      <c r="K1834" s="298"/>
      <c r="L1834" s="279" t="s">
        <v>220</v>
      </c>
      <c r="M1834" s="301"/>
      <c r="N1834" s="280" t="s">
        <v>225</v>
      </c>
      <c r="O1834" s="298"/>
      <c r="P1834" s="279" t="s">
        <v>220</v>
      </c>
      <c r="Q1834" s="301"/>
      <c r="R1834" s="280" t="s">
        <v>225</v>
      </c>
      <c r="S1834" s="888" t="str">
        <f t="shared" ref="S1834" si="316">IF(COUNT(J1834:J1838)=0,"",SUM(J1834:J1838))</f>
        <v/>
      </c>
      <c r="T1834" s="889"/>
      <c r="U1834" s="890"/>
    </row>
    <row r="1835" spans="1:31" ht="24" customHeight="1" x14ac:dyDescent="0.15">
      <c r="B1835" s="881"/>
      <c r="C1835" s="884"/>
      <c r="D1835" s="884"/>
      <c r="E1835" s="884"/>
      <c r="F1835" s="296"/>
      <c r="G1835" s="897"/>
      <c r="H1835" s="898"/>
      <c r="I1835" s="296"/>
      <c r="J1835" s="297"/>
      <c r="K1835" s="299"/>
      <c r="L1835" s="284" t="s">
        <v>220</v>
      </c>
      <c r="M1835" s="302"/>
      <c r="N1835" s="285" t="s">
        <v>225</v>
      </c>
      <c r="O1835" s="299"/>
      <c r="P1835" s="284" t="s">
        <v>220</v>
      </c>
      <c r="Q1835" s="302"/>
      <c r="R1835" s="285" t="s">
        <v>225</v>
      </c>
      <c r="S1835" s="891"/>
      <c r="T1835" s="892"/>
      <c r="U1835" s="893"/>
    </row>
    <row r="1836" spans="1:31" ht="23.25" customHeight="1" x14ac:dyDescent="0.15">
      <c r="B1836" s="881"/>
      <c r="C1836" s="884"/>
      <c r="D1836" s="884"/>
      <c r="E1836" s="884"/>
      <c r="F1836" s="296"/>
      <c r="G1836" s="897"/>
      <c r="H1836" s="898"/>
      <c r="I1836" s="296"/>
      <c r="J1836" s="297"/>
      <c r="K1836" s="299"/>
      <c r="L1836" s="284" t="s">
        <v>220</v>
      </c>
      <c r="M1836" s="302"/>
      <c r="N1836" s="285" t="s">
        <v>225</v>
      </c>
      <c r="O1836" s="299"/>
      <c r="P1836" s="284" t="s">
        <v>220</v>
      </c>
      <c r="Q1836" s="302"/>
      <c r="R1836" s="285" t="s">
        <v>225</v>
      </c>
      <c r="S1836" s="891"/>
      <c r="T1836" s="892"/>
      <c r="U1836" s="893"/>
    </row>
    <row r="1837" spans="1:31" ht="24" customHeight="1" x14ac:dyDescent="0.15">
      <c r="B1837" s="881"/>
      <c r="C1837" s="884"/>
      <c r="D1837" s="884"/>
      <c r="E1837" s="884"/>
      <c r="F1837" s="296"/>
      <c r="G1837" s="897"/>
      <c r="H1837" s="898"/>
      <c r="I1837" s="296"/>
      <c r="J1837" s="297"/>
      <c r="K1837" s="299"/>
      <c r="L1837" s="284" t="s">
        <v>220</v>
      </c>
      <c r="M1837" s="302"/>
      <c r="N1837" s="285" t="s">
        <v>225</v>
      </c>
      <c r="O1837" s="299"/>
      <c r="P1837" s="284" t="s">
        <v>220</v>
      </c>
      <c r="Q1837" s="302"/>
      <c r="R1837" s="285" t="s">
        <v>225</v>
      </c>
      <c r="S1837" s="891"/>
      <c r="T1837" s="892"/>
      <c r="U1837" s="893"/>
    </row>
    <row r="1838" spans="1:31" ht="24" customHeight="1" thickBot="1" x14ac:dyDescent="0.2">
      <c r="B1838" s="882"/>
      <c r="C1838" s="885"/>
      <c r="D1838" s="885"/>
      <c r="E1838" s="885"/>
      <c r="F1838" s="286" t="s">
        <v>232</v>
      </c>
      <c r="G1838" s="5"/>
      <c r="H1838" s="899" t="s">
        <v>239</v>
      </c>
      <c r="I1838" s="900"/>
      <c r="J1838" s="300"/>
      <c r="K1838" s="901"/>
      <c r="L1838" s="902"/>
      <c r="M1838" s="902"/>
      <c r="N1838" s="902"/>
      <c r="O1838" s="902"/>
      <c r="P1838" s="902"/>
      <c r="Q1838" s="902"/>
      <c r="R1838" s="903"/>
      <c r="S1838" s="894"/>
      <c r="T1838" s="895"/>
      <c r="U1838" s="896"/>
    </row>
    <row r="1839" spans="1:31" ht="24" customHeight="1" x14ac:dyDescent="0.15">
      <c r="B1839" s="880">
        <v>2</v>
      </c>
      <c r="C1839" s="883"/>
      <c r="D1839" s="883"/>
      <c r="E1839" s="883"/>
      <c r="F1839" s="294"/>
      <c r="G1839" s="886"/>
      <c r="H1839" s="887"/>
      <c r="I1839" s="294"/>
      <c r="J1839" s="295"/>
      <c r="K1839" s="298"/>
      <c r="L1839" s="279" t="s">
        <v>220</v>
      </c>
      <c r="M1839" s="301"/>
      <c r="N1839" s="280" t="s">
        <v>225</v>
      </c>
      <c r="O1839" s="298"/>
      <c r="P1839" s="279" t="s">
        <v>220</v>
      </c>
      <c r="Q1839" s="301"/>
      <c r="R1839" s="280" t="s">
        <v>225</v>
      </c>
      <c r="S1839" s="888" t="str">
        <f t="shared" ref="S1839" si="317">IF(COUNT(J1839:J1843)=0,"",SUM(J1839:J1843))</f>
        <v/>
      </c>
      <c r="T1839" s="889"/>
      <c r="U1839" s="890"/>
    </row>
    <row r="1840" spans="1:31" ht="24" customHeight="1" x14ac:dyDescent="0.15">
      <c r="B1840" s="881"/>
      <c r="C1840" s="884"/>
      <c r="D1840" s="884"/>
      <c r="E1840" s="884"/>
      <c r="F1840" s="296"/>
      <c r="G1840" s="897"/>
      <c r="H1840" s="898"/>
      <c r="I1840" s="296"/>
      <c r="J1840" s="297"/>
      <c r="K1840" s="299"/>
      <c r="L1840" s="284" t="s">
        <v>220</v>
      </c>
      <c r="M1840" s="302"/>
      <c r="N1840" s="285" t="s">
        <v>225</v>
      </c>
      <c r="O1840" s="299"/>
      <c r="P1840" s="284" t="s">
        <v>220</v>
      </c>
      <c r="Q1840" s="302"/>
      <c r="R1840" s="285" t="s">
        <v>225</v>
      </c>
      <c r="S1840" s="891"/>
      <c r="T1840" s="892"/>
      <c r="U1840" s="893"/>
    </row>
    <row r="1841" spans="2:21" ht="24" customHeight="1" x14ac:dyDescent="0.15">
      <c r="B1841" s="881"/>
      <c r="C1841" s="884"/>
      <c r="D1841" s="884"/>
      <c r="E1841" s="884"/>
      <c r="F1841" s="296"/>
      <c r="G1841" s="897"/>
      <c r="H1841" s="898"/>
      <c r="I1841" s="296"/>
      <c r="J1841" s="297"/>
      <c r="K1841" s="299"/>
      <c r="L1841" s="284" t="s">
        <v>220</v>
      </c>
      <c r="M1841" s="302"/>
      <c r="N1841" s="285" t="s">
        <v>225</v>
      </c>
      <c r="O1841" s="299"/>
      <c r="P1841" s="284" t="s">
        <v>220</v>
      </c>
      <c r="Q1841" s="302"/>
      <c r="R1841" s="285" t="s">
        <v>225</v>
      </c>
      <c r="S1841" s="891"/>
      <c r="T1841" s="892"/>
      <c r="U1841" s="893"/>
    </row>
    <row r="1842" spans="2:21" ht="24" customHeight="1" x14ac:dyDescent="0.15">
      <c r="B1842" s="881"/>
      <c r="C1842" s="884"/>
      <c r="D1842" s="884"/>
      <c r="E1842" s="884"/>
      <c r="F1842" s="296"/>
      <c r="G1842" s="897"/>
      <c r="H1842" s="898"/>
      <c r="I1842" s="296"/>
      <c r="J1842" s="297"/>
      <c r="K1842" s="299"/>
      <c r="L1842" s="284" t="s">
        <v>220</v>
      </c>
      <c r="M1842" s="302"/>
      <c r="N1842" s="285" t="s">
        <v>225</v>
      </c>
      <c r="O1842" s="299"/>
      <c r="P1842" s="284" t="s">
        <v>220</v>
      </c>
      <c r="Q1842" s="302"/>
      <c r="R1842" s="285" t="s">
        <v>225</v>
      </c>
      <c r="S1842" s="891"/>
      <c r="T1842" s="892"/>
      <c r="U1842" s="893"/>
    </row>
    <row r="1843" spans="2:21" ht="24" customHeight="1" thickBot="1" x14ac:dyDescent="0.2">
      <c r="B1843" s="882"/>
      <c r="C1843" s="885"/>
      <c r="D1843" s="885"/>
      <c r="E1843" s="885"/>
      <c r="F1843" s="286" t="s">
        <v>232</v>
      </c>
      <c r="G1843" s="5"/>
      <c r="H1843" s="899" t="s">
        <v>239</v>
      </c>
      <c r="I1843" s="900"/>
      <c r="J1843" s="300"/>
      <c r="K1843" s="901"/>
      <c r="L1843" s="902"/>
      <c r="M1843" s="902"/>
      <c r="N1843" s="902"/>
      <c r="O1843" s="902"/>
      <c r="P1843" s="902"/>
      <c r="Q1843" s="902"/>
      <c r="R1843" s="903"/>
      <c r="S1843" s="894"/>
      <c r="T1843" s="895"/>
      <c r="U1843" s="896"/>
    </row>
    <row r="1844" spans="2:21" ht="24" customHeight="1" x14ac:dyDescent="0.15">
      <c r="B1844" s="880">
        <v>3</v>
      </c>
      <c r="C1844" s="883"/>
      <c r="D1844" s="883"/>
      <c r="E1844" s="883"/>
      <c r="F1844" s="294"/>
      <c r="G1844" s="886"/>
      <c r="H1844" s="887"/>
      <c r="I1844" s="294"/>
      <c r="J1844" s="295"/>
      <c r="K1844" s="298"/>
      <c r="L1844" s="279" t="s">
        <v>220</v>
      </c>
      <c r="M1844" s="301"/>
      <c r="N1844" s="280" t="s">
        <v>225</v>
      </c>
      <c r="O1844" s="298"/>
      <c r="P1844" s="279" t="s">
        <v>220</v>
      </c>
      <c r="Q1844" s="301"/>
      <c r="R1844" s="280" t="s">
        <v>225</v>
      </c>
      <c r="S1844" s="888" t="str">
        <f t="shared" ref="S1844" si="318">IF(COUNT(J1844:J1848)=0,"",SUM(J1844:J1848))</f>
        <v/>
      </c>
      <c r="T1844" s="889"/>
      <c r="U1844" s="890"/>
    </row>
    <row r="1845" spans="2:21" ht="24" customHeight="1" x14ac:dyDescent="0.15">
      <c r="B1845" s="881"/>
      <c r="C1845" s="884"/>
      <c r="D1845" s="884"/>
      <c r="E1845" s="884"/>
      <c r="F1845" s="296"/>
      <c r="G1845" s="897"/>
      <c r="H1845" s="898"/>
      <c r="I1845" s="296"/>
      <c r="J1845" s="297"/>
      <c r="K1845" s="299"/>
      <c r="L1845" s="284" t="s">
        <v>220</v>
      </c>
      <c r="M1845" s="302"/>
      <c r="N1845" s="285" t="s">
        <v>225</v>
      </c>
      <c r="O1845" s="299"/>
      <c r="P1845" s="284" t="s">
        <v>220</v>
      </c>
      <c r="Q1845" s="302"/>
      <c r="R1845" s="285" t="s">
        <v>225</v>
      </c>
      <c r="S1845" s="891"/>
      <c r="T1845" s="892"/>
      <c r="U1845" s="893"/>
    </row>
    <row r="1846" spans="2:21" ht="24" customHeight="1" x14ac:dyDescent="0.15">
      <c r="B1846" s="881"/>
      <c r="C1846" s="884"/>
      <c r="D1846" s="884"/>
      <c r="E1846" s="884"/>
      <c r="F1846" s="296"/>
      <c r="G1846" s="897"/>
      <c r="H1846" s="898"/>
      <c r="I1846" s="296"/>
      <c r="J1846" s="297"/>
      <c r="K1846" s="299"/>
      <c r="L1846" s="284" t="s">
        <v>220</v>
      </c>
      <c r="M1846" s="302"/>
      <c r="N1846" s="285" t="s">
        <v>225</v>
      </c>
      <c r="O1846" s="299"/>
      <c r="P1846" s="284" t="s">
        <v>220</v>
      </c>
      <c r="Q1846" s="302"/>
      <c r="R1846" s="285" t="s">
        <v>225</v>
      </c>
      <c r="S1846" s="891"/>
      <c r="T1846" s="892"/>
      <c r="U1846" s="893"/>
    </row>
    <row r="1847" spans="2:21" ht="24" customHeight="1" x14ac:dyDescent="0.15">
      <c r="B1847" s="881"/>
      <c r="C1847" s="884"/>
      <c r="D1847" s="884"/>
      <c r="E1847" s="884"/>
      <c r="F1847" s="296"/>
      <c r="G1847" s="897"/>
      <c r="H1847" s="898"/>
      <c r="I1847" s="296"/>
      <c r="J1847" s="297"/>
      <c r="K1847" s="299"/>
      <c r="L1847" s="284" t="s">
        <v>220</v>
      </c>
      <c r="M1847" s="302"/>
      <c r="N1847" s="285" t="s">
        <v>225</v>
      </c>
      <c r="O1847" s="299"/>
      <c r="P1847" s="284" t="s">
        <v>220</v>
      </c>
      <c r="Q1847" s="302"/>
      <c r="R1847" s="285" t="s">
        <v>225</v>
      </c>
      <c r="S1847" s="891"/>
      <c r="T1847" s="892"/>
      <c r="U1847" s="893"/>
    </row>
    <row r="1848" spans="2:21" ht="24" customHeight="1" thickBot="1" x14ac:dyDescent="0.2">
      <c r="B1848" s="882"/>
      <c r="C1848" s="885"/>
      <c r="D1848" s="885"/>
      <c r="E1848" s="885"/>
      <c r="F1848" s="286" t="s">
        <v>232</v>
      </c>
      <c r="G1848" s="5"/>
      <c r="H1848" s="899" t="s">
        <v>239</v>
      </c>
      <c r="I1848" s="900"/>
      <c r="J1848" s="300"/>
      <c r="K1848" s="901"/>
      <c r="L1848" s="902"/>
      <c r="M1848" s="902"/>
      <c r="N1848" s="902"/>
      <c r="O1848" s="902"/>
      <c r="P1848" s="902"/>
      <c r="Q1848" s="902"/>
      <c r="R1848" s="903"/>
      <c r="S1848" s="894"/>
      <c r="T1848" s="895"/>
      <c r="U1848" s="896"/>
    </row>
    <row r="1849" spans="2:21" ht="24" customHeight="1" x14ac:dyDescent="0.15">
      <c r="B1849" s="880">
        <v>4</v>
      </c>
      <c r="C1849" s="883"/>
      <c r="D1849" s="883"/>
      <c r="E1849" s="883"/>
      <c r="F1849" s="294"/>
      <c r="G1849" s="886"/>
      <c r="H1849" s="887"/>
      <c r="I1849" s="294"/>
      <c r="J1849" s="295"/>
      <c r="K1849" s="298"/>
      <c r="L1849" s="279" t="s">
        <v>220</v>
      </c>
      <c r="M1849" s="301"/>
      <c r="N1849" s="280" t="s">
        <v>225</v>
      </c>
      <c r="O1849" s="298"/>
      <c r="P1849" s="279" t="s">
        <v>220</v>
      </c>
      <c r="Q1849" s="301"/>
      <c r="R1849" s="280" t="s">
        <v>225</v>
      </c>
      <c r="S1849" s="888" t="str">
        <f t="shared" ref="S1849" si="319">IF(COUNT(J1849:J1853)=0,"",SUM(J1849:J1853))</f>
        <v/>
      </c>
      <c r="T1849" s="889"/>
      <c r="U1849" s="890"/>
    </row>
    <row r="1850" spans="2:21" ht="24" customHeight="1" x14ac:dyDescent="0.15">
      <c r="B1850" s="881"/>
      <c r="C1850" s="884"/>
      <c r="D1850" s="884"/>
      <c r="E1850" s="884"/>
      <c r="F1850" s="296"/>
      <c r="G1850" s="897"/>
      <c r="H1850" s="898"/>
      <c r="I1850" s="296"/>
      <c r="J1850" s="297"/>
      <c r="K1850" s="299"/>
      <c r="L1850" s="284" t="s">
        <v>220</v>
      </c>
      <c r="M1850" s="302"/>
      <c r="N1850" s="285" t="s">
        <v>225</v>
      </c>
      <c r="O1850" s="299"/>
      <c r="P1850" s="284" t="s">
        <v>220</v>
      </c>
      <c r="Q1850" s="302"/>
      <c r="R1850" s="285" t="s">
        <v>225</v>
      </c>
      <c r="S1850" s="891"/>
      <c r="T1850" s="892"/>
      <c r="U1850" s="893"/>
    </row>
    <row r="1851" spans="2:21" ht="24" customHeight="1" x14ac:dyDescent="0.15">
      <c r="B1851" s="881"/>
      <c r="C1851" s="884"/>
      <c r="D1851" s="884"/>
      <c r="E1851" s="884"/>
      <c r="F1851" s="296"/>
      <c r="G1851" s="897"/>
      <c r="H1851" s="898"/>
      <c r="I1851" s="296"/>
      <c r="J1851" s="297"/>
      <c r="K1851" s="299"/>
      <c r="L1851" s="284" t="s">
        <v>220</v>
      </c>
      <c r="M1851" s="302"/>
      <c r="N1851" s="285" t="s">
        <v>225</v>
      </c>
      <c r="O1851" s="299"/>
      <c r="P1851" s="284" t="s">
        <v>220</v>
      </c>
      <c r="Q1851" s="302"/>
      <c r="R1851" s="285" t="s">
        <v>225</v>
      </c>
      <c r="S1851" s="891"/>
      <c r="T1851" s="892"/>
      <c r="U1851" s="893"/>
    </row>
    <row r="1852" spans="2:21" ht="24" customHeight="1" x14ac:dyDescent="0.15">
      <c r="B1852" s="881"/>
      <c r="C1852" s="884"/>
      <c r="D1852" s="884"/>
      <c r="E1852" s="884"/>
      <c r="F1852" s="296"/>
      <c r="G1852" s="897"/>
      <c r="H1852" s="898"/>
      <c r="I1852" s="296"/>
      <c r="J1852" s="297"/>
      <c r="K1852" s="299"/>
      <c r="L1852" s="284" t="s">
        <v>220</v>
      </c>
      <c r="M1852" s="302"/>
      <c r="N1852" s="285" t="s">
        <v>225</v>
      </c>
      <c r="O1852" s="299"/>
      <c r="P1852" s="284" t="s">
        <v>220</v>
      </c>
      <c r="Q1852" s="302"/>
      <c r="R1852" s="285" t="s">
        <v>225</v>
      </c>
      <c r="S1852" s="891"/>
      <c r="T1852" s="892"/>
      <c r="U1852" s="893"/>
    </row>
    <row r="1853" spans="2:21" ht="24" customHeight="1" thickBot="1" x14ac:dyDescent="0.2">
      <c r="B1853" s="882"/>
      <c r="C1853" s="885"/>
      <c r="D1853" s="885"/>
      <c r="E1853" s="885"/>
      <c r="F1853" s="286" t="s">
        <v>232</v>
      </c>
      <c r="G1853" s="5"/>
      <c r="H1853" s="899" t="s">
        <v>239</v>
      </c>
      <c r="I1853" s="900"/>
      <c r="J1853" s="300"/>
      <c r="K1853" s="901"/>
      <c r="L1853" s="902"/>
      <c r="M1853" s="902"/>
      <c r="N1853" s="902"/>
      <c r="O1853" s="902"/>
      <c r="P1853" s="902"/>
      <c r="Q1853" s="902"/>
      <c r="R1853" s="903"/>
      <c r="S1853" s="894"/>
      <c r="T1853" s="895"/>
      <c r="U1853" s="896"/>
    </row>
    <row r="1854" spans="2:21" ht="19.5" customHeight="1" thickBot="1" x14ac:dyDescent="0.2">
      <c r="B1854" s="287" t="s">
        <v>112</v>
      </c>
      <c r="C1854" s="172"/>
      <c r="D1854" s="288"/>
      <c r="E1854" s="288"/>
      <c r="F1854" s="289"/>
      <c r="G1854" s="288"/>
      <c r="H1854" s="288"/>
      <c r="O1854" s="917" t="s">
        <v>496</v>
      </c>
      <c r="P1854" s="918"/>
      <c r="Q1854" s="918"/>
      <c r="R1854" s="918"/>
      <c r="S1854" s="919" t="str">
        <f>IF(COUNT(S1834:U1853)=0,"",SUMIFS(S1834:S1853,E1834:E1853,"&lt;&gt;"&amp;""))</f>
        <v/>
      </c>
      <c r="T1854" s="920"/>
      <c r="U1854" s="921"/>
    </row>
    <row r="1855" spans="2:21" ht="19.5" customHeight="1" thickBot="1" x14ac:dyDescent="0.2">
      <c r="B1855" s="486" t="s">
        <v>242</v>
      </c>
      <c r="C1855" s="172"/>
      <c r="D1855" s="171"/>
      <c r="E1855" s="290"/>
      <c r="F1855" s="485"/>
      <c r="G1855" s="485"/>
      <c r="H1855" s="485"/>
      <c r="O1855" s="922" t="s">
        <v>497</v>
      </c>
      <c r="P1855" s="923"/>
      <c r="Q1855" s="923"/>
      <c r="R1855" s="924"/>
      <c r="S1855" s="919" t="str">
        <f>IF(COUNT(S1834:U1853)=0,"",SUMIF(E1834:E1853,"元請",S1834:U1853))</f>
        <v/>
      </c>
      <c r="T1855" s="920"/>
      <c r="U1855" s="921"/>
    </row>
    <row r="1856" spans="2:21" ht="19.5" customHeight="1" x14ac:dyDescent="0.15">
      <c r="B1856" s="287" t="s">
        <v>240</v>
      </c>
      <c r="C1856" s="172"/>
      <c r="D1856" s="171"/>
      <c r="E1856" s="172"/>
      <c r="F1856" s="172"/>
      <c r="G1856" s="485"/>
      <c r="H1856" s="485"/>
    </row>
    <row r="1857" spans="1:31" ht="19.5" customHeight="1" x14ac:dyDescent="0.15">
      <c r="B1857" s="485"/>
      <c r="C1857" s="172"/>
      <c r="D1857" s="171"/>
      <c r="E1857" s="290"/>
      <c r="F1857" s="485"/>
      <c r="G1857" s="485"/>
      <c r="H1857" s="485"/>
    </row>
    <row r="1858" spans="1:31" s="172" customFormat="1" ht="20.25" customHeight="1" x14ac:dyDescent="0.15">
      <c r="A1858" s="171"/>
      <c r="B1858" s="171"/>
      <c r="C1858" s="172" t="s">
        <v>104</v>
      </c>
      <c r="G1858" s="262"/>
      <c r="H1858" s="262"/>
      <c r="I1858" s="171"/>
      <c r="J1858" s="171"/>
      <c r="K1858" s="171"/>
      <c r="L1858" s="171"/>
      <c r="M1858" s="171"/>
      <c r="N1858" s="171"/>
      <c r="O1858" s="171"/>
      <c r="P1858" s="171"/>
      <c r="Q1858" s="171"/>
      <c r="R1858" s="171"/>
      <c r="S1858" s="171"/>
      <c r="T1858" s="196" t="s">
        <v>241</v>
      </c>
      <c r="U1858" s="263" t="str">
        <f t="shared" ref="U1858" si="320">IF(COUNT(S1834:U1853)=0,"",U1829+1)</f>
        <v/>
      </c>
      <c r="W1858" s="171"/>
      <c r="X1858" s="171"/>
      <c r="Y1858" s="171"/>
      <c r="Z1858" s="291"/>
      <c r="AA1858" s="291"/>
      <c r="AB1858" s="291"/>
      <c r="AC1858" s="291"/>
      <c r="AD1858" s="291"/>
      <c r="AE1858" s="171"/>
    </row>
    <row r="1859" spans="1:31" s="172" customFormat="1" ht="27.75" x14ac:dyDescent="0.15">
      <c r="A1859" s="171"/>
      <c r="B1859" s="904" t="s">
        <v>105</v>
      </c>
      <c r="C1859" s="904"/>
      <c r="D1859" s="904"/>
      <c r="E1859" s="904"/>
      <c r="F1859" s="904"/>
      <c r="G1859" s="904"/>
      <c r="H1859" s="904"/>
      <c r="I1859" s="904"/>
      <c r="J1859" s="905" t="s">
        <v>243</v>
      </c>
      <c r="K1859" s="905"/>
      <c r="L1859" s="905"/>
      <c r="M1859" s="905"/>
      <c r="N1859" s="905"/>
      <c r="O1859" s="905"/>
      <c r="P1859" s="905"/>
      <c r="Q1859" s="905"/>
      <c r="R1859" s="905"/>
      <c r="S1859" s="905"/>
      <c r="T1859" s="905"/>
      <c r="U1859" s="905"/>
      <c r="W1859" s="171"/>
      <c r="X1859" s="171"/>
      <c r="Y1859" s="171"/>
      <c r="Z1859" s="291"/>
      <c r="AA1859" s="291"/>
      <c r="AB1859" s="291"/>
      <c r="AC1859" s="291"/>
      <c r="AD1859" s="291"/>
      <c r="AE1859" s="171"/>
    </row>
    <row r="1860" spans="1:31" ht="21.75" thickBot="1" x14ac:dyDescent="0.2">
      <c r="D1860" s="265" t="s">
        <v>228</v>
      </c>
      <c r="E1860" s="906"/>
      <c r="F1860" s="906"/>
      <c r="G1860" s="266" t="s">
        <v>229</v>
      </c>
      <c r="H1860" s="267"/>
      <c r="L1860" s="268" t="s">
        <v>231</v>
      </c>
      <c r="M1860" s="483" t="str">
        <f>$M$4</f>
        <v/>
      </c>
      <c r="N1860" s="269" t="s">
        <v>220</v>
      </c>
      <c r="O1860" s="483" t="str">
        <f>$O$4</f>
        <v/>
      </c>
      <c r="P1860" s="269" t="s">
        <v>225</v>
      </c>
      <c r="Q1860" s="269" t="s">
        <v>205</v>
      </c>
      <c r="R1860" s="483" t="str">
        <f>$R$4</f>
        <v/>
      </c>
      <c r="S1860" s="269" t="s">
        <v>220</v>
      </c>
      <c r="T1860" s="483" t="str">
        <f>$T$4</f>
        <v/>
      </c>
      <c r="U1860" s="269" t="s">
        <v>230</v>
      </c>
    </row>
    <row r="1861" spans="1:31" ht="18" customHeight="1" x14ac:dyDescent="0.15">
      <c r="B1861" s="880" t="s">
        <v>227</v>
      </c>
      <c r="C1861" s="907" t="s">
        <v>224</v>
      </c>
      <c r="D1861" s="478" t="s">
        <v>237</v>
      </c>
      <c r="E1861" s="478" t="s">
        <v>222</v>
      </c>
      <c r="F1861" s="909" t="s">
        <v>106</v>
      </c>
      <c r="G1861" s="840" t="s">
        <v>107</v>
      </c>
      <c r="H1861" s="841"/>
      <c r="I1861" s="480" t="s">
        <v>108</v>
      </c>
      <c r="J1861" s="480" t="s">
        <v>235</v>
      </c>
      <c r="K1861" s="840" t="s">
        <v>109</v>
      </c>
      <c r="L1861" s="913"/>
      <c r="M1861" s="913"/>
      <c r="N1861" s="841"/>
      <c r="O1861" s="840" t="s">
        <v>226</v>
      </c>
      <c r="P1861" s="913"/>
      <c r="Q1861" s="913"/>
      <c r="R1861" s="841"/>
      <c r="S1861" s="840" t="s">
        <v>233</v>
      </c>
      <c r="T1861" s="913"/>
      <c r="U1861" s="914"/>
    </row>
    <row r="1862" spans="1:31" ht="18" customHeight="1" thickBot="1" x14ac:dyDescent="0.2">
      <c r="B1862" s="882"/>
      <c r="C1862" s="908"/>
      <c r="D1862" s="479" t="s">
        <v>221</v>
      </c>
      <c r="E1862" s="479" t="s">
        <v>223</v>
      </c>
      <c r="F1862" s="910"/>
      <c r="G1862" s="911"/>
      <c r="H1862" s="912"/>
      <c r="I1862" s="481" t="s">
        <v>110</v>
      </c>
      <c r="J1862" s="481" t="s">
        <v>236</v>
      </c>
      <c r="K1862" s="911"/>
      <c r="L1862" s="915"/>
      <c r="M1862" s="915"/>
      <c r="N1862" s="912"/>
      <c r="O1862" s="911"/>
      <c r="P1862" s="915"/>
      <c r="Q1862" s="915"/>
      <c r="R1862" s="912"/>
      <c r="S1862" s="911" t="s">
        <v>234</v>
      </c>
      <c r="T1862" s="915"/>
      <c r="U1862" s="916"/>
    </row>
    <row r="1863" spans="1:31" ht="24" customHeight="1" x14ac:dyDescent="0.15">
      <c r="B1863" s="880">
        <v>1</v>
      </c>
      <c r="C1863" s="883"/>
      <c r="D1863" s="883"/>
      <c r="E1863" s="883"/>
      <c r="F1863" s="294"/>
      <c r="G1863" s="886"/>
      <c r="H1863" s="887"/>
      <c r="I1863" s="294"/>
      <c r="J1863" s="295"/>
      <c r="K1863" s="298"/>
      <c r="L1863" s="279" t="s">
        <v>220</v>
      </c>
      <c r="M1863" s="301"/>
      <c r="N1863" s="280" t="s">
        <v>225</v>
      </c>
      <c r="O1863" s="298"/>
      <c r="P1863" s="279" t="s">
        <v>220</v>
      </c>
      <c r="Q1863" s="301"/>
      <c r="R1863" s="280" t="s">
        <v>225</v>
      </c>
      <c r="S1863" s="888" t="str">
        <f t="shared" ref="S1863" si="321">IF(COUNT(J1863:J1867)=0,"",SUM(J1863:J1867))</f>
        <v/>
      </c>
      <c r="T1863" s="889"/>
      <c r="U1863" s="890"/>
    </row>
    <row r="1864" spans="1:31" ht="24" customHeight="1" x14ac:dyDescent="0.15">
      <c r="B1864" s="881"/>
      <c r="C1864" s="884"/>
      <c r="D1864" s="884"/>
      <c r="E1864" s="884"/>
      <c r="F1864" s="296"/>
      <c r="G1864" s="897"/>
      <c r="H1864" s="898"/>
      <c r="I1864" s="296"/>
      <c r="J1864" s="297"/>
      <c r="K1864" s="299"/>
      <c r="L1864" s="284" t="s">
        <v>220</v>
      </c>
      <c r="M1864" s="302"/>
      <c r="N1864" s="285" t="s">
        <v>225</v>
      </c>
      <c r="O1864" s="299"/>
      <c r="P1864" s="284" t="s">
        <v>220</v>
      </c>
      <c r="Q1864" s="302"/>
      <c r="R1864" s="285" t="s">
        <v>225</v>
      </c>
      <c r="S1864" s="891"/>
      <c r="T1864" s="892"/>
      <c r="U1864" s="893"/>
    </row>
    <row r="1865" spans="1:31" ht="23.25" customHeight="1" x14ac:dyDescent="0.15">
      <c r="B1865" s="881"/>
      <c r="C1865" s="884"/>
      <c r="D1865" s="884"/>
      <c r="E1865" s="884"/>
      <c r="F1865" s="296"/>
      <c r="G1865" s="897"/>
      <c r="H1865" s="898"/>
      <c r="I1865" s="296"/>
      <c r="J1865" s="297"/>
      <c r="K1865" s="299"/>
      <c r="L1865" s="284" t="s">
        <v>220</v>
      </c>
      <c r="M1865" s="302"/>
      <c r="N1865" s="285" t="s">
        <v>225</v>
      </c>
      <c r="O1865" s="299"/>
      <c r="P1865" s="284" t="s">
        <v>220</v>
      </c>
      <c r="Q1865" s="302"/>
      <c r="R1865" s="285" t="s">
        <v>225</v>
      </c>
      <c r="S1865" s="891"/>
      <c r="T1865" s="892"/>
      <c r="U1865" s="893"/>
    </row>
    <row r="1866" spans="1:31" ht="24" customHeight="1" x14ac:dyDescent="0.15">
      <c r="B1866" s="881"/>
      <c r="C1866" s="884"/>
      <c r="D1866" s="884"/>
      <c r="E1866" s="884"/>
      <c r="F1866" s="296"/>
      <c r="G1866" s="897"/>
      <c r="H1866" s="898"/>
      <c r="I1866" s="296"/>
      <c r="J1866" s="297"/>
      <c r="K1866" s="299"/>
      <c r="L1866" s="284" t="s">
        <v>220</v>
      </c>
      <c r="M1866" s="302"/>
      <c r="N1866" s="285" t="s">
        <v>225</v>
      </c>
      <c r="O1866" s="299"/>
      <c r="P1866" s="284" t="s">
        <v>220</v>
      </c>
      <c r="Q1866" s="302"/>
      <c r="R1866" s="285" t="s">
        <v>225</v>
      </c>
      <c r="S1866" s="891"/>
      <c r="T1866" s="892"/>
      <c r="U1866" s="893"/>
    </row>
    <row r="1867" spans="1:31" ht="24" customHeight="1" thickBot="1" x14ac:dyDescent="0.2">
      <c r="B1867" s="882"/>
      <c r="C1867" s="885"/>
      <c r="D1867" s="885"/>
      <c r="E1867" s="885"/>
      <c r="F1867" s="286" t="s">
        <v>232</v>
      </c>
      <c r="G1867" s="5"/>
      <c r="H1867" s="899" t="s">
        <v>239</v>
      </c>
      <c r="I1867" s="900"/>
      <c r="J1867" s="300"/>
      <c r="K1867" s="901"/>
      <c r="L1867" s="902"/>
      <c r="M1867" s="902"/>
      <c r="N1867" s="902"/>
      <c r="O1867" s="902"/>
      <c r="P1867" s="902"/>
      <c r="Q1867" s="902"/>
      <c r="R1867" s="903"/>
      <c r="S1867" s="894"/>
      <c r="T1867" s="895"/>
      <c r="U1867" s="896"/>
    </row>
    <row r="1868" spans="1:31" ht="24" customHeight="1" x14ac:dyDescent="0.15">
      <c r="B1868" s="880">
        <v>2</v>
      </c>
      <c r="C1868" s="883"/>
      <c r="D1868" s="883"/>
      <c r="E1868" s="883"/>
      <c r="F1868" s="294"/>
      <c r="G1868" s="886"/>
      <c r="H1868" s="887"/>
      <c r="I1868" s="294"/>
      <c r="J1868" s="295"/>
      <c r="K1868" s="298"/>
      <c r="L1868" s="279" t="s">
        <v>220</v>
      </c>
      <c r="M1868" s="301"/>
      <c r="N1868" s="280" t="s">
        <v>225</v>
      </c>
      <c r="O1868" s="298"/>
      <c r="P1868" s="279" t="s">
        <v>220</v>
      </c>
      <c r="Q1868" s="301"/>
      <c r="R1868" s="280" t="s">
        <v>225</v>
      </c>
      <c r="S1868" s="888" t="str">
        <f t="shared" ref="S1868" si="322">IF(COUNT(J1868:J1872)=0,"",SUM(J1868:J1872))</f>
        <v/>
      </c>
      <c r="T1868" s="889"/>
      <c r="U1868" s="890"/>
    </row>
    <row r="1869" spans="1:31" ht="24" customHeight="1" x14ac:dyDescent="0.15">
      <c r="B1869" s="881"/>
      <c r="C1869" s="884"/>
      <c r="D1869" s="884"/>
      <c r="E1869" s="884"/>
      <c r="F1869" s="296"/>
      <c r="G1869" s="897"/>
      <c r="H1869" s="898"/>
      <c r="I1869" s="296"/>
      <c r="J1869" s="297"/>
      <c r="K1869" s="299"/>
      <c r="L1869" s="284" t="s">
        <v>220</v>
      </c>
      <c r="M1869" s="302"/>
      <c r="N1869" s="285" t="s">
        <v>225</v>
      </c>
      <c r="O1869" s="299"/>
      <c r="P1869" s="284" t="s">
        <v>220</v>
      </c>
      <c r="Q1869" s="302"/>
      <c r="R1869" s="285" t="s">
        <v>225</v>
      </c>
      <c r="S1869" s="891"/>
      <c r="T1869" s="892"/>
      <c r="U1869" s="893"/>
    </row>
    <row r="1870" spans="1:31" ht="24" customHeight="1" x14ac:dyDescent="0.15">
      <c r="B1870" s="881"/>
      <c r="C1870" s="884"/>
      <c r="D1870" s="884"/>
      <c r="E1870" s="884"/>
      <c r="F1870" s="296"/>
      <c r="G1870" s="897"/>
      <c r="H1870" s="898"/>
      <c r="I1870" s="296"/>
      <c r="J1870" s="297"/>
      <c r="K1870" s="299"/>
      <c r="L1870" s="284" t="s">
        <v>220</v>
      </c>
      <c r="M1870" s="302"/>
      <c r="N1870" s="285" t="s">
        <v>225</v>
      </c>
      <c r="O1870" s="299"/>
      <c r="P1870" s="284" t="s">
        <v>220</v>
      </c>
      <c r="Q1870" s="302"/>
      <c r="R1870" s="285" t="s">
        <v>225</v>
      </c>
      <c r="S1870" s="891"/>
      <c r="T1870" s="892"/>
      <c r="U1870" s="893"/>
    </row>
    <row r="1871" spans="1:31" ht="24" customHeight="1" x14ac:dyDescent="0.15">
      <c r="B1871" s="881"/>
      <c r="C1871" s="884"/>
      <c r="D1871" s="884"/>
      <c r="E1871" s="884"/>
      <c r="F1871" s="296"/>
      <c r="G1871" s="897"/>
      <c r="H1871" s="898"/>
      <c r="I1871" s="296"/>
      <c r="J1871" s="297"/>
      <c r="K1871" s="299"/>
      <c r="L1871" s="284" t="s">
        <v>220</v>
      </c>
      <c r="M1871" s="302"/>
      <c r="N1871" s="285" t="s">
        <v>225</v>
      </c>
      <c r="O1871" s="299"/>
      <c r="P1871" s="284" t="s">
        <v>220</v>
      </c>
      <c r="Q1871" s="302"/>
      <c r="R1871" s="285" t="s">
        <v>225</v>
      </c>
      <c r="S1871" s="891"/>
      <c r="T1871" s="892"/>
      <c r="U1871" s="893"/>
    </row>
    <row r="1872" spans="1:31" ht="24" customHeight="1" thickBot="1" x14ac:dyDescent="0.2">
      <c r="B1872" s="882"/>
      <c r="C1872" s="885"/>
      <c r="D1872" s="885"/>
      <c r="E1872" s="885"/>
      <c r="F1872" s="286" t="s">
        <v>232</v>
      </c>
      <c r="G1872" s="5"/>
      <c r="H1872" s="899" t="s">
        <v>239</v>
      </c>
      <c r="I1872" s="900"/>
      <c r="J1872" s="300"/>
      <c r="K1872" s="901"/>
      <c r="L1872" s="902"/>
      <c r="M1872" s="902"/>
      <c r="N1872" s="902"/>
      <c r="O1872" s="902"/>
      <c r="P1872" s="902"/>
      <c r="Q1872" s="902"/>
      <c r="R1872" s="903"/>
      <c r="S1872" s="894"/>
      <c r="T1872" s="895"/>
      <c r="U1872" s="896"/>
    </row>
    <row r="1873" spans="1:31" ht="24" customHeight="1" x14ac:dyDescent="0.15">
      <c r="B1873" s="880">
        <v>3</v>
      </c>
      <c r="C1873" s="883"/>
      <c r="D1873" s="883"/>
      <c r="E1873" s="883"/>
      <c r="F1873" s="294"/>
      <c r="G1873" s="886"/>
      <c r="H1873" s="887"/>
      <c r="I1873" s="294"/>
      <c r="J1873" s="295"/>
      <c r="K1873" s="298"/>
      <c r="L1873" s="279" t="s">
        <v>220</v>
      </c>
      <c r="M1873" s="301"/>
      <c r="N1873" s="280" t="s">
        <v>225</v>
      </c>
      <c r="O1873" s="298"/>
      <c r="P1873" s="279" t="s">
        <v>220</v>
      </c>
      <c r="Q1873" s="301"/>
      <c r="R1873" s="280" t="s">
        <v>225</v>
      </c>
      <c r="S1873" s="888" t="str">
        <f t="shared" ref="S1873" si="323">IF(COUNT(J1873:J1877)=0,"",SUM(J1873:J1877))</f>
        <v/>
      </c>
      <c r="T1873" s="889"/>
      <c r="U1873" s="890"/>
    </row>
    <row r="1874" spans="1:31" ht="24" customHeight="1" x14ac:dyDescent="0.15">
      <c r="B1874" s="881"/>
      <c r="C1874" s="884"/>
      <c r="D1874" s="884"/>
      <c r="E1874" s="884"/>
      <c r="F1874" s="296"/>
      <c r="G1874" s="897"/>
      <c r="H1874" s="898"/>
      <c r="I1874" s="296"/>
      <c r="J1874" s="297"/>
      <c r="K1874" s="299"/>
      <c r="L1874" s="284" t="s">
        <v>220</v>
      </c>
      <c r="M1874" s="302"/>
      <c r="N1874" s="285" t="s">
        <v>225</v>
      </c>
      <c r="O1874" s="299"/>
      <c r="P1874" s="284" t="s">
        <v>220</v>
      </c>
      <c r="Q1874" s="302"/>
      <c r="R1874" s="285" t="s">
        <v>225</v>
      </c>
      <c r="S1874" s="891"/>
      <c r="T1874" s="892"/>
      <c r="U1874" s="893"/>
    </row>
    <row r="1875" spans="1:31" ht="24" customHeight="1" x14ac:dyDescent="0.15">
      <c r="B1875" s="881"/>
      <c r="C1875" s="884"/>
      <c r="D1875" s="884"/>
      <c r="E1875" s="884"/>
      <c r="F1875" s="296"/>
      <c r="G1875" s="897"/>
      <c r="H1875" s="898"/>
      <c r="I1875" s="296"/>
      <c r="J1875" s="297"/>
      <c r="K1875" s="299"/>
      <c r="L1875" s="284" t="s">
        <v>220</v>
      </c>
      <c r="M1875" s="302"/>
      <c r="N1875" s="285" t="s">
        <v>225</v>
      </c>
      <c r="O1875" s="299"/>
      <c r="P1875" s="284" t="s">
        <v>220</v>
      </c>
      <c r="Q1875" s="302"/>
      <c r="R1875" s="285" t="s">
        <v>225</v>
      </c>
      <c r="S1875" s="891"/>
      <c r="T1875" s="892"/>
      <c r="U1875" s="893"/>
    </row>
    <row r="1876" spans="1:31" ht="24" customHeight="1" x14ac:dyDescent="0.15">
      <c r="B1876" s="881"/>
      <c r="C1876" s="884"/>
      <c r="D1876" s="884"/>
      <c r="E1876" s="884"/>
      <c r="F1876" s="296"/>
      <c r="G1876" s="897"/>
      <c r="H1876" s="898"/>
      <c r="I1876" s="296"/>
      <c r="J1876" s="297"/>
      <c r="K1876" s="299"/>
      <c r="L1876" s="284" t="s">
        <v>220</v>
      </c>
      <c r="M1876" s="302"/>
      <c r="N1876" s="285" t="s">
        <v>225</v>
      </c>
      <c r="O1876" s="299"/>
      <c r="P1876" s="284" t="s">
        <v>220</v>
      </c>
      <c r="Q1876" s="302"/>
      <c r="R1876" s="285" t="s">
        <v>225</v>
      </c>
      <c r="S1876" s="891"/>
      <c r="T1876" s="892"/>
      <c r="U1876" s="893"/>
    </row>
    <row r="1877" spans="1:31" ht="24" customHeight="1" thickBot="1" x14ac:dyDescent="0.2">
      <c r="B1877" s="882"/>
      <c r="C1877" s="885"/>
      <c r="D1877" s="885"/>
      <c r="E1877" s="885"/>
      <c r="F1877" s="286" t="s">
        <v>232</v>
      </c>
      <c r="G1877" s="5"/>
      <c r="H1877" s="899" t="s">
        <v>239</v>
      </c>
      <c r="I1877" s="900"/>
      <c r="J1877" s="300"/>
      <c r="K1877" s="901"/>
      <c r="L1877" s="902"/>
      <c r="M1877" s="902"/>
      <c r="N1877" s="902"/>
      <c r="O1877" s="902"/>
      <c r="P1877" s="902"/>
      <c r="Q1877" s="902"/>
      <c r="R1877" s="903"/>
      <c r="S1877" s="894"/>
      <c r="T1877" s="895"/>
      <c r="U1877" s="896"/>
    </row>
    <row r="1878" spans="1:31" ht="24" customHeight="1" x14ac:dyDescent="0.15">
      <c r="B1878" s="880">
        <v>4</v>
      </c>
      <c r="C1878" s="883"/>
      <c r="D1878" s="883"/>
      <c r="E1878" s="883"/>
      <c r="F1878" s="294"/>
      <c r="G1878" s="886"/>
      <c r="H1878" s="887"/>
      <c r="I1878" s="294"/>
      <c r="J1878" s="295"/>
      <c r="K1878" s="298"/>
      <c r="L1878" s="279" t="s">
        <v>220</v>
      </c>
      <c r="M1878" s="301"/>
      <c r="N1878" s="280" t="s">
        <v>225</v>
      </c>
      <c r="O1878" s="298"/>
      <c r="P1878" s="279" t="s">
        <v>220</v>
      </c>
      <c r="Q1878" s="301"/>
      <c r="R1878" s="280" t="s">
        <v>225</v>
      </c>
      <c r="S1878" s="888" t="str">
        <f t="shared" ref="S1878" si="324">IF(COUNT(J1878:J1882)=0,"",SUM(J1878:J1882))</f>
        <v/>
      </c>
      <c r="T1878" s="889"/>
      <c r="U1878" s="890"/>
    </row>
    <row r="1879" spans="1:31" ht="24" customHeight="1" x14ac:dyDescent="0.15">
      <c r="B1879" s="881"/>
      <c r="C1879" s="884"/>
      <c r="D1879" s="884"/>
      <c r="E1879" s="884"/>
      <c r="F1879" s="296"/>
      <c r="G1879" s="897"/>
      <c r="H1879" s="898"/>
      <c r="I1879" s="296"/>
      <c r="J1879" s="297"/>
      <c r="K1879" s="299"/>
      <c r="L1879" s="284" t="s">
        <v>220</v>
      </c>
      <c r="M1879" s="302"/>
      <c r="N1879" s="285" t="s">
        <v>225</v>
      </c>
      <c r="O1879" s="299"/>
      <c r="P1879" s="284" t="s">
        <v>220</v>
      </c>
      <c r="Q1879" s="302"/>
      <c r="R1879" s="285" t="s">
        <v>225</v>
      </c>
      <c r="S1879" s="891"/>
      <c r="T1879" s="892"/>
      <c r="U1879" s="893"/>
    </row>
    <row r="1880" spans="1:31" ht="24" customHeight="1" x14ac:dyDescent="0.15">
      <c r="B1880" s="881"/>
      <c r="C1880" s="884"/>
      <c r="D1880" s="884"/>
      <c r="E1880" s="884"/>
      <c r="F1880" s="296"/>
      <c r="G1880" s="897"/>
      <c r="H1880" s="898"/>
      <c r="I1880" s="296"/>
      <c r="J1880" s="297"/>
      <c r="K1880" s="299"/>
      <c r="L1880" s="284" t="s">
        <v>220</v>
      </c>
      <c r="M1880" s="302"/>
      <c r="N1880" s="285" t="s">
        <v>225</v>
      </c>
      <c r="O1880" s="299"/>
      <c r="P1880" s="284" t="s">
        <v>220</v>
      </c>
      <c r="Q1880" s="302"/>
      <c r="R1880" s="285" t="s">
        <v>225</v>
      </c>
      <c r="S1880" s="891"/>
      <c r="T1880" s="892"/>
      <c r="U1880" s="893"/>
    </row>
    <row r="1881" spans="1:31" ht="24" customHeight="1" x14ac:dyDescent="0.15">
      <c r="B1881" s="881"/>
      <c r="C1881" s="884"/>
      <c r="D1881" s="884"/>
      <c r="E1881" s="884"/>
      <c r="F1881" s="296"/>
      <c r="G1881" s="897"/>
      <c r="H1881" s="898"/>
      <c r="I1881" s="296"/>
      <c r="J1881" s="297"/>
      <c r="K1881" s="299"/>
      <c r="L1881" s="284" t="s">
        <v>220</v>
      </c>
      <c r="M1881" s="302"/>
      <c r="N1881" s="285" t="s">
        <v>225</v>
      </c>
      <c r="O1881" s="299"/>
      <c r="P1881" s="284" t="s">
        <v>220</v>
      </c>
      <c r="Q1881" s="302"/>
      <c r="R1881" s="285" t="s">
        <v>225</v>
      </c>
      <c r="S1881" s="891"/>
      <c r="T1881" s="892"/>
      <c r="U1881" s="893"/>
    </row>
    <row r="1882" spans="1:31" ht="24" customHeight="1" thickBot="1" x14ac:dyDescent="0.2">
      <c r="B1882" s="882"/>
      <c r="C1882" s="885"/>
      <c r="D1882" s="885"/>
      <c r="E1882" s="885"/>
      <c r="F1882" s="286" t="s">
        <v>232</v>
      </c>
      <c r="G1882" s="5"/>
      <c r="H1882" s="899" t="s">
        <v>239</v>
      </c>
      <c r="I1882" s="900"/>
      <c r="J1882" s="300"/>
      <c r="K1882" s="901"/>
      <c r="L1882" s="902"/>
      <c r="M1882" s="902"/>
      <c r="N1882" s="902"/>
      <c r="O1882" s="902"/>
      <c r="P1882" s="902"/>
      <c r="Q1882" s="902"/>
      <c r="R1882" s="903"/>
      <c r="S1882" s="894"/>
      <c r="T1882" s="895"/>
      <c r="U1882" s="896"/>
    </row>
    <row r="1883" spans="1:31" ht="19.5" customHeight="1" thickBot="1" x14ac:dyDescent="0.2">
      <c r="B1883" s="287" t="s">
        <v>112</v>
      </c>
      <c r="C1883" s="172"/>
      <c r="D1883" s="288"/>
      <c r="E1883" s="288"/>
      <c r="F1883" s="289"/>
      <c r="G1883" s="288"/>
      <c r="H1883" s="288"/>
      <c r="O1883" s="917" t="s">
        <v>496</v>
      </c>
      <c r="P1883" s="918"/>
      <c r="Q1883" s="918"/>
      <c r="R1883" s="918"/>
      <c r="S1883" s="919" t="str">
        <f>IF(COUNT(S1863:U1882)=0,"",SUMIFS(S1863:S1882,E1863:E1882,"&lt;&gt;"&amp;""))</f>
        <v/>
      </c>
      <c r="T1883" s="920"/>
      <c r="U1883" s="921"/>
    </row>
    <row r="1884" spans="1:31" ht="19.5" customHeight="1" thickBot="1" x14ac:dyDescent="0.2">
      <c r="B1884" s="486" t="s">
        <v>242</v>
      </c>
      <c r="C1884" s="172"/>
      <c r="D1884" s="171"/>
      <c r="E1884" s="290"/>
      <c r="F1884" s="485"/>
      <c r="G1884" s="485"/>
      <c r="H1884" s="485"/>
      <c r="O1884" s="922" t="s">
        <v>497</v>
      </c>
      <c r="P1884" s="923"/>
      <c r="Q1884" s="923"/>
      <c r="R1884" s="924"/>
      <c r="S1884" s="919" t="str">
        <f>IF(COUNT(S1863:U1882)=0,"",SUMIF(E1863:E1882,"元請",S1863:U1882))</f>
        <v/>
      </c>
      <c r="T1884" s="920"/>
      <c r="U1884" s="921"/>
    </row>
    <row r="1885" spans="1:31" ht="19.5" customHeight="1" x14ac:dyDescent="0.15">
      <c r="B1885" s="287" t="s">
        <v>240</v>
      </c>
      <c r="C1885" s="172"/>
      <c r="D1885" s="171"/>
      <c r="E1885" s="172"/>
      <c r="F1885" s="172"/>
      <c r="G1885" s="485"/>
      <c r="H1885" s="485"/>
    </row>
    <row r="1886" spans="1:31" ht="19.5" customHeight="1" x14ac:dyDescent="0.15">
      <c r="B1886" s="485"/>
      <c r="C1886" s="172"/>
      <c r="D1886" s="171"/>
      <c r="E1886" s="290"/>
      <c r="F1886" s="485"/>
      <c r="G1886" s="485"/>
      <c r="H1886" s="485"/>
    </row>
    <row r="1887" spans="1:31" s="172" customFormat="1" ht="20.25" customHeight="1" x14ac:dyDescent="0.15">
      <c r="A1887" s="171"/>
      <c r="B1887" s="171"/>
      <c r="C1887" s="172" t="s">
        <v>104</v>
      </c>
      <c r="G1887" s="262"/>
      <c r="H1887" s="262"/>
      <c r="I1887" s="171"/>
      <c r="J1887" s="171"/>
      <c r="K1887" s="171"/>
      <c r="L1887" s="171"/>
      <c r="M1887" s="171"/>
      <c r="N1887" s="171"/>
      <c r="O1887" s="171"/>
      <c r="P1887" s="171"/>
      <c r="Q1887" s="171"/>
      <c r="R1887" s="171"/>
      <c r="S1887" s="171"/>
      <c r="T1887" s="196" t="s">
        <v>241</v>
      </c>
      <c r="U1887" s="263" t="str">
        <f t="shared" ref="U1887" si="325">IF(COUNT(S1863:U1882)=0,"",U1858+1)</f>
        <v/>
      </c>
      <c r="W1887" s="171"/>
      <c r="X1887" s="171"/>
      <c r="Y1887" s="171"/>
      <c r="Z1887" s="291"/>
      <c r="AA1887" s="291"/>
      <c r="AB1887" s="291"/>
      <c r="AC1887" s="291"/>
      <c r="AD1887" s="291"/>
      <c r="AE1887" s="171"/>
    </row>
    <row r="1888" spans="1:31" s="172" customFormat="1" ht="27.75" x14ac:dyDescent="0.15">
      <c r="A1888" s="171"/>
      <c r="B1888" s="904" t="s">
        <v>105</v>
      </c>
      <c r="C1888" s="904"/>
      <c r="D1888" s="904"/>
      <c r="E1888" s="904"/>
      <c r="F1888" s="904"/>
      <c r="G1888" s="904"/>
      <c r="H1888" s="904"/>
      <c r="I1888" s="904"/>
      <c r="J1888" s="905" t="s">
        <v>243</v>
      </c>
      <c r="K1888" s="905"/>
      <c r="L1888" s="905"/>
      <c r="M1888" s="905"/>
      <c r="N1888" s="905"/>
      <c r="O1888" s="905"/>
      <c r="P1888" s="905"/>
      <c r="Q1888" s="905"/>
      <c r="R1888" s="905"/>
      <c r="S1888" s="905"/>
      <c r="T1888" s="905"/>
      <c r="U1888" s="905"/>
      <c r="W1888" s="171"/>
      <c r="X1888" s="171"/>
      <c r="Y1888" s="171"/>
      <c r="Z1888" s="291"/>
      <c r="AA1888" s="291"/>
      <c r="AB1888" s="291"/>
      <c r="AC1888" s="291"/>
      <c r="AD1888" s="291"/>
      <c r="AE1888" s="171"/>
    </row>
    <row r="1889" spans="2:21" ht="21.75" thickBot="1" x14ac:dyDescent="0.2">
      <c r="D1889" s="265" t="s">
        <v>228</v>
      </c>
      <c r="E1889" s="906"/>
      <c r="F1889" s="906"/>
      <c r="G1889" s="266" t="s">
        <v>229</v>
      </c>
      <c r="H1889" s="267"/>
      <c r="L1889" s="268" t="s">
        <v>231</v>
      </c>
      <c r="M1889" s="483" t="str">
        <f>$M$4</f>
        <v/>
      </c>
      <c r="N1889" s="269" t="s">
        <v>220</v>
      </c>
      <c r="O1889" s="483" t="str">
        <f>$O$4</f>
        <v/>
      </c>
      <c r="P1889" s="269" t="s">
        <v>225</v>
      </c>
      <c r="Q1889" s="269" t="s">
        <v>205</v>
      </c>
      <c r="R1889" s="483" t="str">
        <f>$R$4</f>
        <v/>
      </c>
      <c r="S1889" s="269" t="s">
        <v>220</v>
      </c>
      <c r="T1889" s="483" t="str">
        <f>$T$4</f>
        <v/>
      </c>
      <c r="U1889" s="269" t="s">
        <v>230</v>
      </c>
    </row>
    <row r="1890" spans="2:21" ht="18" customHeight="1" x14ac:dyDescent="0.15">
      <c r="B1890" s="880" t="s">
        <v>227</v>
      </c>
      <c r="C1890" s="907" t="s">
        <v>224</v>
      </c>
      <c r="D1890" s="478" t="s">
        <v>237</v>
      </c>
      <c r="E1890" s="478" t="s">
        <v>222</v>
      </c>
      <c r="F1890" s="909" t="s">
        <v>106</v>
      </c>
      <c r="G1890" s="840" t="s">
        <v>107</v>
      </c>
      <c r="H1890" s="841"/>
      <c r="I1890" s="480" t="s">
        <v>108</v>
      </c>
      <c r="J1890" s="480" t="s">
        <v>235</v>
      </c>
      <c r="K1890" s="840" t="s">
        <v>109</v>
      </c>
      <c r="L1890" s="913"/>
      <c r="M1890" s="913"/>
      <c r="N1890" s="841"/>
      <c r="O1890" s="840" t="s">
        <v>226</v>
      </c>
      <c r="P1890" s="913"/>
      <c r="Q1890" s="913"/>
      <c r="R1890" s="841"/>
      <c r="S1890" s="840" t="s">
        <v>233</v>
      </c>
      <c r="T1890" s="913"/>
      <c r="U1890" s="914"/>
    </row>
    <row r="1891" spans="2:21" ht="18" customHeight="1" thickBot="1" x14ac:dyDescent="0.2">
      <c r="B1891" s="882"/>
      <c r="C1891" s="908"/>
      <c r="D1891" s="479" t="s">
        <v>221</v>
      </c>
      <c r="E1891" s="479" t="s">
        <v>223</v>
      </c>
      <c r="F1891" s="910"/>
      <c r="G1891" s="911"/>
      <c r="H1891" s="912"/>
      <c r="I1891" s="481" t="s">
        <v>110</v>
      </c>
      <c r="J1891" s="481" t="s">
        <v>236</v>
      </c>
      <c r="K1891" s="911"/>
      <c r="L1891" s="915"/>
      <c r="M1891" s="915"/>
      <c r="N1891" s="912"/>
      <c r="O1891" s="911"/>
      <c r="P1891" s="915"/>
      <c r="Q1891" s="915"/>
      <c r="R1891" s="912"/>
      <c r="S1891" s="911" t="s">
        <v>234</v>
      </c>
      <c r="T1891" s="915"/>
      <c r="U1891" s="916"/>
    </row>
    <row r="1892" spans="2:21" ht="24" customHeight="1" x14ac:dyDescent="0.15">
      <c r="B1892" s="880">
        <v>1</v>
      </c>
      <c r="C1892" s="883"/>
      <c r="D1892" s="883"/>
      <c r="E1892" s="883"/>
      <c r="F1892" s="294"/>
      <c r="G1892" s="886"/>
      <c r="H1892" s="887"/>
      <c r="I1892" s="294"/>
      <c r="J1892" s="295"/>
      <c r="K1892" s="298"/>
      <c r="L1892" s="279" t="s">
        <v>220</v>
      </c>
      <c r="M1892" s="301"/>
      <c r="N1892" s="280" t="s">
        <v>225</v>
      </c>
      <c r="O1892" s="298"/>
      <c r="P1892" s="279" t="s">
        <v>220</v>
      </c>
      <c r="Q1892" s="301"/>
      <c r="R1892" s="280" t="s">
        <v>225</v>
      </c>
      <c r="S1892" s="888" t="str">
        <f t="shared" ref="S1892" si="326">IF(COUNT(J1892:J1896)=0,"",SUM(J1892:J1896))</f>
        <v/>
      </c>
      <c r="T1892" s="889"/>
      <c r="U1892" s="890"/>
    </row>
    <row r="1893" spans="2:21" ht="24" customHeight="1" x14ac:dyDescent="0.15">
      <c r="B1893" s="881"/>
      <c r="C1893" s="884"/>
      <c r="D1893" s="884"/>
      <c r="E1893" s="884"/>
      <c r="F1893" s="296"/>
      <c r="G1893" s="897"/>
      <c r="H1893" s="898"/>
      <c r="I1893" s="296"/>
      <c r="J1893" s="297"/>
      <c r="K1893" s="299"/>
      <c r="L1893" s="284" t="s">
        <v>220</v>
      </c>
      <c r="M1893" s="302"/>
      <c r="N1893" s="285" t="s">
        <v>225</v>
      </c>
      <c r="O1893" s="299"/>
      <c r="P1893" s="284" t="s">
        <v>220</v>
      </c>
      <c r="Q1893" s="302"/>
      <c r="R1893" s="285" t="s">
        <v>225</v>
      </c>
      <c r="S1893" s="891"/>
      <c r="T1893" s="892"/>
      <c r="U1893" s="893"/>
    </row>
    <row r="1894" spans="2:21" ht="23.25" customHeight="1" x14ac:dyDescent="0.15">
      <c r="B1894" s="881"/>
      <c r="C1894" s="884"/>
      <c r="D1894" s="884"/>
      <c r="E1894" s="884"/>
      <c r="F1894" s="296"/>
      <c r="G1894" s="897"/>
      <c r="H1894" s="898"/>
      <c r="I1894" s="296"/>
      <c r="J1894" s="297"/>
      <c r="K1894" s="299"/>
      <c r="L1894" s="284" t="s">
        <v>220</v>
      </c>
      <c r="M1894" s="302"/>
      <c r="N1894" s="285" t="s">
        <v>225</v>
      </c>
      <c r="O1894" s="299"/>
      <c r="P1894" s="284" t="s">
        <v>220</v>
      </c>
      <c r="Q1894" s="302"/>
      <c r="R1894" s="285" t="s">
        <v>225</v>
      </c>
      <c r="S1894" s="891"/>
      <c r="T1894" s="892"/>
      <c r="U1894" s="893"/>
    </row>
    <row r="1895" spans="2:21" ht="24" customHeight="1" x14ac:dyDescent="0.15">
      <c r="B1895" s="881"/>
      <c r="C1895" s="884"/>
      <c r="D1895" s="884"/>
      <c r="E1895" s="884"/>
      <c r="F1895" s="296"/>
      <c r="G1895" s="897"/>
      <c r="H1895" s="898"/>
      <c r="I1895" s="296"/>
      <c r="J1895" s="297"/>
      <c r="K1895" s="299"/>
      <c r="L1895" s="284" t="s">
        <v>220</v>
      </c>
      <c r="M1895" s="302"/>
      <c r="N1895" s="285" t="s">
        <v>225</v>
      </c>
      <c r="O1895" s="299"/>
      <c r="P1895" s="284" t="s">
        <v>220</v>
      </c>
      <c r="Q1895" s="302"/>
      <c r="R1895" s="285" t="s">
        <v>225</v>
      </c>
      <c r="S1895" s="891"/>
      <c r="T1895" s="892"/>
      <c r="U1895" s="893"/>
    </row>
    <row r="1896" spans="2:21" ht="24" customHeight="1" thickBot="1" x14ac:dyDescent="0.2">
      <c r="B1896" s="882"/>
      <c r="C1896" s="885"/>
      <c r="D1896" s="885"/>
      <c r="E1896" s="885"/>
      <c r="F1896" s="286" t="s">
        <v>232</v>
      </c>
      <c r="G1896" s="5"/>
      <c r="H1896" s="899" t="s">
        <v>239</v>
      </c>
      <c r="I1896" s="900"/>
      <c r="J1896" s="300"/>
      <c r="K1896" s="901"/>
      <c r="L1896" s="902"/>
      <c r="M1896" s="902"/>
      <c r="N1896" s="902"/>
      <c r="O1896" s="902"/>
      <c r="P1896" s="902"/>
      <c r="Q1896" s="902"/>
      <c r="R1896" s="903"/>
      <c r="S1896" s="894"/>
      <c r="T1896" s="895"/>
      <c r="U1896" s="896"/>
    </row>
    <row r="1897" spans="2:21" ht="24" customHeight="1" x14ac:dyDescent="0.15">
      <c r="B1897" s="880">
        <v>2</v>
      </c>
      <c r="C1897" s="883"/>
      <c r="D1897" s="883"/>
      <c r="E1897" s="883"/>
      <c r="F1897" s="294"/>
      <c r="G1897" s="886"/>
      <c r="H1897" s="887"/>
      <c r="I1897" s="294"/>
      <c r="J1897" s="295"/>
      <c r="K1897" s="298"/>
      <c r="L1897" s="279" t="s">
        <v>220</v>
      </c>
      <c r="M1897" s="301"/>
      <c r="N1897" s="280" t="s">
        <v>225</v>
      </c>
      <c r="O1897" s="298"/>
      <c r="P1897" s="279" t="s">
        <v>220</v>
      </c>
      <c r="Q1897" s="301"/>
      <c r="R1897" s="280" t="s">
        <v>225</v>
      </c>
      <c r="S1897" s="888" t="str">
        <f t="shared" ref="S1897" si="327">IF(COUNT(J1897:J1901)=0,"",SUM(J1897:J1901))</f>
        <v/>
      </c>
      <c r="T1897" s="889"/>
      <c r="U1897" s="890"/>
    </row>
    <row r="1898" spans="2:21" ht="24" customHeight="1" x14ac:dyDescent="0.15">
      <c r="B1898" s="881"/>
      <c r="C1898" s="884"/>
      <c r="D1898" s="884"/>
      <c r="E1898" s="884"/>
      <c r="F1898" s="296"/>
      <c r="G1898" s="897"/>
      <c r="H1898" s="898"/>
      <c r="I1898" s="296"/>
      <c r="J1898" s="297"/>
      <c r="K1898" s="299"/>
      <c r="L1898" s="284" t="s">
        <v>220</v>
      </c>
      <c r="M1898" s="302"/>
      <c r="N1898" s="285" t="s">
        <v>225</v>
      </c>
      <c r="O1898" s="299"/>
      <c r="P1898" s="284" t="s">
        <v>220</v>
      </c>
      <c r="Q1898" s="302"/>
      <c r="R1898" s="285" t="s">
        <v>225</v>
      </c>
      <c r="S1898" s="891"/>
      <c r="T1898" s="892"/>
      <c r="U1898" s="893"/>
    </row>
    <row r="1899" spans="2:21" ht="24" customHeight="1" x14ac:dyDescent="0.15">
      <c r="B1899" s="881"/>
      <c r="C1899" s="884"/>
      <c r="D1899" s="884"/>
      <c r="E1899" s="884"/>
      <c r="F1899" s="296"/>
      <c r="G1899" s="897"/>
      <c r="H1899" s="898"/>
      <c r="I1899" s="296"/>
      <c r="J1899" s="297"/>
      <c r="K1899" s="299"/>
      <c r="L1899" s="284" t="s">
        <v>220</v>
      </c>
      <c r="M1899" s="302"/>
      <c r="N1899" s="285" t="s">
        <v>225</v>
      </c>
      <c r="O1899" s="299"/>
      <c r="P1899" s="284" t="s">
        <v>220</v>
      </c>
      <c r="Q1899" s="302"/>
      <c r="R1899" s="285" t="s">
        <v>225</v>
      </c>
      <c r="S1899" s="891"/>
      <c r="T1899" s="892"/>
      <c r="U1899" s="893"/>
    </row>
    <row r="1900" spans="2:21" ht="24" customHeight="1" x14ac:dyDescent="0.15">
      <c r="B1900" s="881"/>
      <c r="C1900" s="884"/>
      <c r="D1900" s="884"/>
      <c r="E1900" s="884"/>
      <c r="F1900" s="296"/>
      <c r="G1900" s="897"/>
      <c r="H1900" s="898"/>
      <c r="I1900" s="296"/>
      <c r="J1900" s="297"/>
      <c r="K1900" s="299"/>
      <c r="L1900" s="284" t="s">
        <v>220</v>
      </c>
      <c r="M1900" s="302"/>
      <c r="N1900" s="285" t="s">
        <v>225</v>
      </c>
      <c r="O1900" s="299"/>
      <c r="P1900" s="284" t="s">
        <v>220</v>
      </c>
      <c r="Q1900" s="302"/>
      <c r="R1900" s="285" t="s">
        <v>225</v>
      </c>
      <c r="S1900" s="891"/>
      <c r="T1900" s="892"/>
      <c r="U1900" s="893"/>
    </row>
    <row r="1901" spans="2:21" ht="24" customHeight="1" thickBot="1" x14ac:dyDescent="0.2">
      <c r="B1901" s="882"/>
      <c r="C1901" s="885"/>
      <c r="D1901" s="885"/>
      <c r="E1901" s="885"/>
      <c r="F1901" s="286" t="s">
        <v>232</v>
      </c>
      <c r="G1901" s="5"/>
      <c r="H1901" s="899" t="s">
        <v>239</v>
      </c>
      <c r="I1901" s="900"/>
      <c r="J1901" s="300"/>
      <c r="K1901" s="901"/>
      <c r="L1901" s="902"/>
      <c r="M1901" s="902"/>
      <c r="N1901" s="902"/>
      <c r="O1901" s="902"/>
      <c r="P1901" s="902"/>
      <c r="Q1901" s="902"/>
      <c r="R1901" s="903"/>
      <c r="S1901" s="894"/>
      <c r="T1901" s="895"/>
      <c r="U1901" s="896"/>
    </row>
    <row r="1902" spans="2:21" ht="24" customHeight="1" x14ac:dyDescent="0.15">
      <c r="B1902" s="880">
        <v>3</v>
      </c>
      <c r="C1902" s="883"/>
      <c r="D1902" s="883"/>
      <c r="E1902" s="883"/>
      <c r="F1902" s="294"/>
      <c r="G1902" s="886"/>
      <c r="H1902" s="887"/>
      <c r="I1902" s="294"/>
      <c r="J1902" s="295"/>
      <c r="K1902" s="298"/>
      <c r="L1902" s="279" t="s">
        <v>220</v>
      </c>
      <c r="M1902" s="301"/>
      <c r="N1902" s="280" t="s">
        <v>225</v>
      </c>
      <c r="O1902" s="298"/>
      <c r="P1902" s="279" t="s">
        <v>220</v>
      </c>
      <c r="Q1902" s="301"/>
      <c r="R1902" s="280" t="s">
        <v>225</v>
      </c>
      <c r="S1902" s="888" t="str">
        <f t="shared" ref="S1902" si="328">IF(COUNT(J1902:J1906)=0,"",SUM(J1902:J1906))</f>
        <v/>
      </c>
      <c r="T1902" s="889"/>
      <c r="U1902" s="890"/>
    </row>
    <row r="1903" spans="2:21" ht="24" customHeight="1" x14ac:dyDescent="0.15">
      <c r="B1903" s="881"/>
      <c r="C1903" s="884"/>
      <c r="D1903" s="884"/>
      <c r="E1903" s="884"/>
      <c r="F1903" s="296"/>
      <c r="G1903" s="897"/>
      <c r="H1903" s="898"/>
      <c r="I1903" s="296"/>
      <c r="J1903" s="297"/>
      <c r="K1903" s="299"/>
      <c r="L1903" s="284" t="s">
        <v>220</v>
      </c>
      <c r="M1903" s="302"/>
      <c r="N1903" s="285" t="s">
        <v>225</v>
      </c>
      <c r="O1903" s="299"/>
      <c r="P1903" s="284" t="s">
        <v>220</v>
      </c>
      <c r="Q1903" s="302"/>
      <c r="R1903" s="285" t="s">
        <v>225</v>
      </c>
      <c r="S1903" s="891"/>
      <c r="T1903" s="892"/>
      <c r="U1903" s="893"/>
    </row>
    <row r="1904" spans="2:21" ht="24" customHeight="1" x14ac:dyDescent="0.15">
      <c r="B1904" s="881"/>
      <c r="C1904" s="884"/>
      <c r="D1904" s="884"/>
      <c r="E1904" s="884"/>
      <c r="F1904" s="296"/>
      <c r="G1904" s="897"/>
      <c r="H1904" s="898"/>
      <c r="I1904" s="296"/>
      <c r="J1904" s="297"/>
      <c r="K1904" s="299"/>
      <c r="L1904" s="284" t="s">
        <v>220</v>
      </c>
      <c r="M1904" s="302"/>
      <c r="N1904" s="285" t="s">
        <v>225</v>
      </c>
      <c r="O1904" s="299"/>
      <c r="P1904" s="284" t="s">
        <v>220</v>
      </c>
      <c r="Q1904" s="302"/>
      <c r="R1904" s="285" t="s">
        <v>225</v>
      </c>
      <c r="S1904" s="891"/>
      <c r="T1904" s="892"/>
      <c r="U1904" s="893"/>
    </row>
    <row r="1905" spans="1:31" ht="24" customHeight="1" x14ac:dyDescent="0.15">
      <c r="B1905" s="881"/>
      <c r="C1905" s="884"/>
      <c r="D1905" s="884"/>
      <c r="E1905" s="884"/>
      <c r="F1905" s="296"/>
      <c r="G1905" s="897"/>
      <c r="H1905" s="898"/>
      <c r="I1905" s="296"/>
      <c r="J1905" s="297"/>
      <c r="K1905" s="299"/>
      <c r="L1905" s="284" t="s">
        <v>220</v>
      </c>
      <c r="M1905" s="302"/>
      <c r="N1905" s="285" t="s">
        <v>225</v>
      </c>
      <c r="O1905" s="299"/>
      <c r="P1905" s="284" t="s">
        <v>220</v>
      </c>
      <c r="Q1905" s="302"/>
      <c r="R1905" s="285" t="s">
        <v>225</v>
      </c>
      <c r="S1905" s="891"/>
      <c r="T1905" s="892"/>
      <c r="U1905" s="893"/>
    </row>
    <row r="1906" spans="1:31" ht="24" customHeight="1" thickBot="1" x14ac:dyDescent="0.2">
      <c r="B1906" s="882"/>
      <c r="C1906" s="885"/>
      <c r="D1906" s="885"/>
      <c r="E1906" s="885"/>
      <c r="F1906" s="286" t="s">
        <v>232</v>
      </c>
      <c r="G1906" s="5"/>
      <c r="H1906" s="899" t="s">
        <v>239</v>
      </c>
      <c r="I1906" s="900"/>
      <c r="J1906" s="300"/>
      <c r="K1906" s="901"/>
      <c r="L1906" s="902"/>
      <c r="M1906" s="902"/>
      <c r="N1906" s="902"/>
      <c r="O1906" s="902"/>
      <c r="P1906" s="902"/>
      <c r="Q1906" s="902"/>
      <c r="R1906" s="903"/>
      <c r="S1906" s="894"/>
      <c r="T1906" s="895"/>
      <c r="U1906" s="896"/>
    </row>
    <row r="1907" spans="1:31" ht="24" customHeight="1" x14ac:dyDescent="0.15">
      <c r="B1907" s="880">
        <v>4</v>
      </c>
      <c r="C1907" s="883"/>
      <c r="D1907" s="883"/>
      <c r="E1907" s="883"/>
      <c r="F1907" s="294"/>
      <c r="G1907" s="886"/>
      <c r="H1907" s="887"/>
      <c r="I1907" s="294"/>
      <c r="J1907" s="295"/>
      <c r="K1907" s="298"/>
      <c r="L1907" s="279" t="s">
        <v>220</v>
      </c>
      <c r="M1907" s="301"/>
      <c r="N1907" s="280" t="s">
        <v>225</v>
      </c>
      <c r="O1907" s="298"/>
      <c r="P1907" s="279" t="s">
        <v>220</v>
      </c>
      <c r="Q1907" s="301"/>
      <c r="R1907" s="280" t="s">
        <v>225</v>
      </c>
      <c r="S1907" s="888" t="str">
        <f t="shared" ref="S1907" si="329">IF(COUNT(J1907:J1911)=0,"",SUM(J1907:J1911))</f>
        <v/>
      </c>
      <c r="T1907" s="889"/>
      <c r="U1907" s="890"/>
    </row>
    <row r="1908" spans="1:31" ht="24" customHeight="1" x14ac:dyDescent="0.15">
      <c r="B1908" s="881"/>
      <c r="C1908" s="884"/>
      <c r="D1908" s="884"/>
      <c r="E1908" s="884"/>
      <c r="F1908" s="296"/>
      <c r="G1908" s="897"/>
      <c r="H1908" s="898"/>
      <c r="I1908" s="296"/>
      <c r="J1908" s="297"/>
      <c r="K1908" s="299"/>
      <c r="L1908" s="284" t="s">
        <v>220</v>
      </c>
      <c r="M1908" s="302"/>
      <c r="N1908" s="285" t="s">
        <v>225</v>
      </c>
      <c r="O1908" s="299"/>
      <c r="P1908" s="284" t="s">
        <v>220</v>
      </c>
      <c r="Q1908" s="302"/>
      <c r="R1908" s="285" t="s">
        <v>225</v>
      </c>
      <c r="S1908" s="891"/>
      <c r="T1908" s="892"/>
      <c r="U1908" s="893"/>
    </row>
    <row r="1909" spans="1:31" ht="24" customHeight="1" x14ac:dyDescent="0.15">
      <c r="B1909" s="881"/>
      <c r="C1909" s="884"/>
      <c r="D1909" s="884"/>
      <c r="E1909" s="884"/>
      <c r="F1909" s="296"/>
      <c r="G1909" s="897"/>
      <c r="H1909" s="898"/>
      <c r="I1909" s="296"/>
      <c r="J1909" s="297"/>
      <c r="K1909" s="299"/>
      <c r="L1909" s="284" t="s">
        <v>220</v>
      </c>
      <c r="M1909" s="302"/>
      <c r="N1909" s="285" t="s">
        <v>225</v>
      </c>
      <c r="O1909" s="299"/>
      <c r="P1909" s="284" t="s">
        <v>220</v>
      </c>
      <c r="Q1909" s="302"/>
      <c r="R1909" s="285" t="s">
        <v>225</v>
      </c>
      <c r="S1909" s="891"/>
      <c r="T1909" s="892"/>
      <c r="U1909" s="893"/>
    </row>
    <row r="1910" spans="1:31" ht="24" customHeight="1" x14ac:dyDescent="0.15">
      <c r="B1910" s="881"/>
      <c r="C1910" s="884"/>
      <c r="D1910" s="884"/>
      <c r="E1910" s="884"/>
      <c r="F1910" s="296"/>
      <c r="G1910" s="897"/>
      <c r="H1910" s="898"/>
      <c r="I1910" s="296"/>
      <c r="J1910" s="297"/>
      <c r="K1910" s="299"/>
      <c r="L1910" s="284" t="s">
        <v>220</v>
      </c>
      <c r="M1910" s="302"/>
      <c r="N1910" s="285" t="s">
        <v>225</v>
      </c>
      <c r="O1910" s="299"/>
      <c r="P1910" s="284" t="s">
        <v>220</v>
      </c>
      <c r="Q1910" s="302"/>
      <c r="R1910" s="285" t="s">
        <v>225</v>
      </c>
      <c r="S1910" s="891"/>
      <c r="T1910" s="892"/>
      <c r="U1910" s="893"/>
    </row>
    <row r="1911" spans="1:31" ht="24" customHeight="1" thickBot="1" x14ac:dyDescent="0.2">
      <c r="B1911" s="882"/>
      <c r="C1911" s="885"/>
      <c r="D1911" s="885"/>
      <c r="E1911" s="885"/>
      <c r="F1911" s="286" t="s">
        <v>232</v>
      </c>
      <c r="G1911" s="5"/>
      <c r="H1911" s="899" t="s">
        <v>239</v>
      </c>
      <c r="I1911" s="900"/>
      <c r="J1911" s="300"/>
      <c r="K1911" s="901"/>
      <c r="L1911" s="902"/>
      <c r="M1911" s="902"/>
      <c r="N1911" s="902"/>
      <c r="O1911" s="902"/>
      <c r="P1911" s="902"/>
      <c r="Q1911" s="902"/>
      <c r="R1911" s="903"/>
      <c r="S1911" s="894"/>
      <c r="T1911" s="895"/>
      <c r="U1911" s="896"/>
    </row>
    <row r="1912" spans="1:31" ht="19.5" customHeight="1" thickBot="1" x14ac:dyDescent="0.2">
      <c r="B1912" s="287" t="s">
        <v>112</v>
      </c>
      <c r="C1912" s="172"/>
      <c r="D1912" s="288"/>
      <c r="E1912" s="288"/>
      <c r="F1912" s="289"/>
      <c r="G1912" s="288"/>
      <c r="H1912" s="288"/>
      <c r="O1912" s="917" t="s">
        <v>496</v>
      </c>
      <c r="P1912" s="918"/>
      <c r="Q1912" s="918"/>
      <c r="R1912" s="918"/>
      <c r="S1912" s="919" t="str">
        <f>IF(COUNT(S1892:U1911)=0,"",SUMIFS(S1892:S1911,E1892:E1911,"&lt;&gt;"&amp;""))</f>
        <v/>
      </c>
      <c r="T1912" s="920"/>
      <c r="U1912" s="921"/>
    </row>
    <row r="1913" spans="1:31" ht="19.5" customHeight="1" thickBot="1" x14ac:dyDescent="0.2">
      <c r="B1913" s="486" t="s">
        <v>242</v>
      </c>
      <c r="C1913" s="172"/>
      <c r="D1913" s="171"/>
      <c r="E1913" s="290"/>
      <c r="F1913" s="485"/>
      <c r="G1913" s="485"/>
      <c r="H1913" s="485"/>
      <c r="O1913" s="922" t="s">
        <v>497</v>
      </c>
      <c r="P1913" s="923"/>
      <c r="Q1913" s="923"/>
      <c r="R1913" s="924"/>
      <c r="S1913" s="919" t="str">
        <f>IF(COUNT(S1892:U1911)=0,"",SUMIF(E1892:E1911,"元請",S1892:U1911))</f>
        <v/>
      </c>
      <c r="T1913" s="920"/>
      <c r="U1913" s="921"/>
    </row>
    <row r="1914" spans="1:31" ht="19.5" customHeight="1" x14ac:dyDescent="0.15">
      <c r="B1914" s="287" t="s">
        <v>240</v>
      </c>
      <c r="C1914" s="172"/>
      <c r="D1914" s="171"/>
      <c r="E1914" s="172"/>
      <c r="F1914" s="172"/>
      <c r="G1914" s="485"/>
      <c r="H1914" s="485"/>
    </row>
    <row r="1915" spans="1:31" ht="19.5" customHeight="1" x14ac:dyDescent="0.15">
      <c r="B1915" s="485"/>
      <c r="C1915" s="172"/>
      <c r="D1915" s="171"/>
      <c r="E1915" s="290"/>
      <c r="F1915" s="485"/>
      <c r="G1915" s="485"/>
      <c r="H1915" s="485"/>
    </row>
    <row r="1916" spans="1:31" s="172" customFormat="1" ht="20.25" customHeight="1" x14ac:dyDescent="0.15">
      <c r="A1916" s="171"/>
      <c r="B1916" s="171"/>
      <c r="C1916" s="172" t="s">
        <v>104</v>
      </c>
      <c r="G1916" s="262"/>
      <c r="H1916" s="262"/>
      <c r="I1916" s="171"/>
      <c r="J1916" s="171"/>
      <c r="K1916" s="171"/>
      <c r="L1916" s="171"/>
      <c r="M1916" s="171"/>
      <c r="N1916" s="171"/>
      <c r="O1916" s="171"/>
      <c r="P1916" s="171"/>
      <c r="Q1916" s="171"/>
      <c r="R1916" s="171"/>
      <c r="S1916" s="171"/>
      <c r="T1916" s="196" t="s">
        <v>241</v>
      </c>
      <c r="U1916" s="263" t="str">
        <f t="shared" ref="U1916" si="330">IF(COUNT(S1892:U1911)=0,"",U1887+1)</f>
        <v/>
      </c>
      <c r="W1916" s="171"/>
      <c r="X1916" s="171"/>
      <c r="Y1916" s="171"/>
      <c r="Z1916" s="291"/>
      <c r="AA1916" s="291"/>
      <c r="AB1916" s="291"/>
      <c r="AC1916" s="291"/>
      <c r="AD1916" s="291"/>
      <c r="AE1916" s="171"/>
    </row>
    <row r="1917" spans="1:31" s="172" customFormat="1" ht="27.75" x14ac:dyDescent="0.15">
      <c r="A1917" s="171"/>
      <c r="B1917" s="904" t="s">
        <v>105</v>
      </c>
      <c r="C1917" s="904"/>
      <c r="D1917" s="904"/>
      <c r="E1917" s="904"/>
      <c r="F1917" s="904"/>
      <c r="G1917" s="904"/>
      <c r="H1917" s="904"/>
      <c r="I1917" s="904"/>
      <c r="J1917" s="905" t="s">
        <v>243</v>
      </c>
      <c r="K1917" s="905"/>
      <c r="L1917" s="905"/>
      <c r="M1917" s="905"/>
      <c r="N1917" s="905"/>
      <c r="O1917" s="905"/>
      <c r="P1917" s="905"/>
      <c r="Q1917" s="905"/>
      <c r="R1917" s="905"/>
      <c r="S1917" s="905"/>
      <c r="T1917" s="905"/>
      <c r="U1917" s="905"/>
      <c r="W1917" s="171"/>
      <c r="X1917" s="171"/>
      <c r="Y1917" s="171"/>
      <c r="Z1917" s="291"/>
      <c r="AA1917" s="291"/>
      <c r="AB1917" s="291"/>
      <c r="AC1917" s="291"/>
      <c r="AD1917" s="291"/>
      <c r="AE1917" s="171"/>
    </row>
    <row r="1918" spans="1:31" ht="21.75" thickBot="1" x14ac:dyDescent="0.2">
      <c r="D1918" s="265" t="s">
        <v>228</v>
      </c>
      <c r="E1918" s="906"/>
      <c r="F1918" s="906"/>
      <c r="G1918" s="266" t="s">
        <v>229</v>
      </c>
      <c r="H1918" s="267"/>
      <c r="L1918" s="268" t="s">
        <v>231</v>
      </c>
      <c r="M1918" s="483" t="str">
        <f>$M$4</f>
        <v/>
      </c>
      <c r="N1918" s="269" t="s">
        <v>220</v>
      </c>
      <c r="O1918" s="483" t="str">
        <f>$O$4</f>
        <v/>
      </c>
      <c r="P1918" s="269" t="s">
        <v>225</v>
      </c>
      <c r="Q1918" s="269" t="s">
        <v>205</v>
      </c>
      <c r="R1918" s="483" t="str">
        <f>$R$4</f>
        <v/>
      </c>
      <c r="S1918" s="269" t="s">
        <v>220</v>
      </c>
      <c r="T1918" s="483" t="str">
        <f>$T$4</f>
        <v/>
      </c>
      <c r="U1918" s="269" t="s">
        <v>230</v>
      </c>
    </row>
    <row r="1919" spans="1:31" ht="18" customHeight="1" x14ac:dyDescent="0.15">
      <c r="B1919" s="880" t="s">
        <v>227</v>
      </c>
      <c r="C1919" s="907" t="s">
        <v>224</v>
      </c>
      <c r="D1919" s="478" t="s">
        <v>237</v>
      </c>
      <c r="E1919" s="478" t="s">
        <v>222</v>
      </c>
      <c r="F1919" s="909" t="s">
        <v>106</v>
      </c>
      <c r="G1919" s="840" t="s">
        <v>107</v>
      </c>
      <c r="H1919" s="841"/>
      <c r="I1919" s="480" t="s">
        <v>108</v>
      </c>
      <c r="J1919" s="480" t="s">
        <v>235</v>
      </c>
      <c r="K1919" s="840" t="s">
        <v>109</v>
      </c>
      <c r="L1919" s="913"/>
      <c r="M1919" s="913"/>
      <c r="N1919" s="841"/>
      <c r="O1919" s="840" t="s">
        <v>226</v>
      </c>
      <c r="P1919" s="913"/>
      <c r="Q1919" s="913"/>
      <c r="R1919" s="841"/>
      <c r="S1919" s="840" t="s">
        <v>233</v>
      </c>
      <c r="T1919" s="913"/>
      <c r="U1919" s="914"/>
    </row>
    <row r="1920" spans="1:31" ht="18" customHeight="1" thickBot="1" x14ac:dyDescent="0.2">
      <c r="B1920" s="882"/>
      <c r="C1920" s="908"/>
      <c r="D1920" s="479" t="s">
        <v>221</v>
      </c>
      <c r="E1920" s="479" t="s">
        <v>223</v>
      </c>
      <c r="F1920" s="910"/>
      <c r="G1920" s="911"/>
      <c r="H1920" s="912"/>
      <c r="I1920" s="481" t="s">
        <v>110</v>
      </c>
      <c r="J1920" s="481" t="s">
        <v>236</v>
      </c>
      <c r="K1920" s="911"/>
      <c r="L1920" s="915"/>
      <c r="M1920" s="915"/>
      <c r="N1920" s="912"/>
      <c r="O1920" s="911"/>
      <c r="P1920" s="915"/>
      <c r="Q1920" s="915"/>
      <c r="R1920" s="912"/>
      <c r="S1920" s="911" t="s">
        <v>234</v>
      </c>
      <c r="T1920" s="915"/>
      <c r="U1920" s="916"/>
    </row>
    <row r="1921" spans="2:21" ht="24" customHeight="1" x14ac:dyDescent="0.15">
      <c r="B1921" s="880">
        <v>1</v>
      </c>
      <c r="C1921" s="883"/>
      <c r="D1921" s="883"/>
      <c r="E1921" s="883"/>
      <c r="F1921" s="294"/>
      <c r="G1921" s="886"/>
      <c r="H1921" s="887"/>
      <c r="I1921" s="294"/>
      <c r="J1921" s="295"/>
      <c r="K1921" s="298"/>
      <c r="L1921" s="279" t="s">
        <v>220</v>
      </c>
      <c r="M1921" s="301"/>
      <c r="N1921" s="280" t="s">
        <v>225</v>
      </c>
      <c r="O1921" s="298"/>
      <c r="P1921" s="279" t="s">
        <v>220</v>
      </c>
      <c r="Q1921" s="301"/>
      <c r="R1921" s="280" t="s">
        <v>225</v>
      </c>
      <c r="S1921" s="888" t="str">
        <f t="shared" ref="S1921" si="331">IF(COUNT(J1921:J1925)=0,"",SUM(J1921:J1925))</f>
        <v/>
      </c>
      <c r="T1921" s="889"/>
      <c r="U1921" s="890"/>
    </row>
    <row r="1922" spans="2:21" ht="24" customHeight="1" x14ac:dyDescent="0.15">
      <c r="B1922" s="881"/>
      <c r="C1922" s="884"/>
      <c r="D1922" s="884"/>
      <c r="E1922" s="884"/>
      <c r="F1922" s="296"/>
      <c r="G1922" s="897"/>
      <c r="H1922" s="898"/>
      <c r="I1922" s="296"/>
      <c r="J1922" s="297"/>
      <c r="K1922" s="299"/>
      <c r="L1922" s="284" t="s">
        <v>220</v>
      </c>
      <c r="M1922" s="302"/>
      <c r="N1922" s="285" t="s">
        <v>225</v>
      </c>
      <c r="O1922" s="299"/>
      <c r="P1922" s="284" t="s">
        <v>220</v>
      </c>
      <c r="Q1922" s="302"/>
      <c r="R1922" s="285" t="s">
        <v>225</v>
      </c>
      <c r="S1922" s="891"/>
      <c r="T1922" s="892"/>
      <c r="U1922" s="893"/>
    </row>
    <row r="1923" spans="2:21" ht="23.25" customHeight="1" x14ac:dyDescent="0.15">
      <c r="B1923" s="881"/>
      <c r="C1923" s="884"/>
      <c r="D1923" s="884"/>
      <c r="E1923" s="884"/>
      <c r="F1923" s="296"/>
      <c r="G1923" s="897"/>
      <c r="H1923" s="898"/>
      <c r="I1923" s="296"/>
      <c r="J1923" s="297"/>
      <c r="K1923" s="299"/>
      <c r="L1923" s="284" t="s">
        <v>220</v>
      </c>
      <c r="M1923" s="302"/>
      <c r="N1923" s="285" t="s">
        <v>225</v>
      </c>
      <c r="O1923" s="299"/>
      <c r="P1923" s="284" t="s">
        <v>220</v>
      </c>
      <c r="Q1923" s="302"/>
      <c r="R1923" s="285" t="s">
        <v>225</v>
      </c>
      <c r="S1923" s="891"/>
      <c r="T1923" s="892"/>
      <c r="U1923" s="893"/>
    </row>
    <row r="1924" spans="2:21" ht="24" customHeight="1" x14ac:dyDescent="0.15">
      <c r="B1924" s="881"/>
      <c r="C1924" s="884"/>
      <c r="D1924" s="884"/>
      <c r="E1924" s="884"/>
      <c r="F1924" s="296"/>
      <c r="G1924" s="897"/>
      <c r="H1924" s="898"/>
      <c r="I1924" s="296"/>
      <c r="J1924" s="297"/>
      <c r="K1924" s="299"/>
      <c r="L1924" s="284" t="s">
        <v>220</v>
      </c>
      <c r="M1924" s="302"/>
      <c r="N1924" s="285" t="s">
        <v>225</v>
      </c>
      <c r="O1924" s="299"/>
      <c r="P1924" s="284" t="s">
        <v>220</v>
      </c>
      <c r="Q1924" s="302"/>
      <c r="R1924" s="285" t="s">
        <v>225</v>
      </c>
      <c r="S1924" s="891"/>
      <c r="T1924" s="892"/>
      <c r="U1924" s="893"/>
    </row>
    <row r="1925" spans="2:21" ht="24" customHeight="1" thickBot="1" x14ac:dyDescent="0.2">
      <c r="B1925" s="882"/>
      <c r="C1925" s="885"/>
      <c r="D1925" s="885"/>
      <c r="E1925" s="885"/>
      <c r="F1925" s="286" t="s">
        <v>232</v>
      </c>
      <c r="G1925" s="5"/>
      <c r="H1925" s="899" t="s">
        <v>239</v>
      </c>
      <c r="I1925" s="900"/>
      <c r="J1925" s="300"/>
      <c r="K1925" s="901"/>
      <c r="L1925" s="902"/>
      <c r="M1925" s="902"/>
      <c r="N1925" s="902"/>
      <c r="O1925" s="902"/>
      <c r="P1925" s="902"/>
      <c r="Q1925" s="902"/>
      <c r="R1925" s="903"/>
      <c r="S1925" s="894"/>
      <c r="T1925" s="895"/>
      <c r="U1925" s="896"/>
    </row>
    <row r="1926" spans="2:21" ht="24" customHeight="1" x14ac:dyDescent="0.15">
      <c r="B1926" s="880">
        <v>2</v>
      </c>
      <c r="C1926" s="883"/>
      <c r="D1926" s="883"/>
      <c r="E1926" s="883"/>
      <c r="F1926" s="294"/>
      <c r="G1926" s="886"/>
      <c r="H1926" s="887"/>
      <c r="I1926" s="294"/>
      <c r="J1926" s="295"/>
      <c r="K1926" s="298"/>
      <c r="L1926" s="279" t="s">
        <v>220</v>
      </c>
      <c r="M1926" s="301"/>
      <c r="N1926" s="280" t="s">
        <v>225</v>
      </c>
      <c r="O1926" s="298"/>
      <c r="P1926" s="279" t="s">
        <v>220</v>
      </c>
      <c r="Q1926" s="301"/>
      <c r="R1926" s="280" t="s">
        <v>225</v>
      </c>
      <c r="S1926" s="888" t="str">
        <f t="shared" ref="S1926" si="332">IF(COUNT(J1926:J1930)=0,"",SUM(J1926:J1930))</f>
        <v/>
      </c>
      <c r="T1926" s="889"/>
      <c r="U1926" s="890"/>
    </row>
    <row r="1927" spans="2:21" ht="24" customHeight="1" x14ac:dyDescent="0.15">
      <c r="B1927" s="881"/>
      <c r="C1927" s="884"/>
      <c r="D1927" s="884"/>
      <c r="E1927" s="884"/>
      <c r="F1927" s="296"/>
      <c r="G1927" s="897"/>
      <c r="H1927" s="898"/>
      <c r="I1927" s="296"/>
      <c r="J1927" s="297"/>
      <c r="K1927" s="299"/>
      <c r="L1927" s="284" t="s">
        <v>220</v>
      </c>
      <c r="M1927" s="302"/>
      <c r="N1927" s="285" t="s">
        <v>225</v>
      </c>
      <c r="O1927" s="299"/>
      <c r="P1927" s="284" t="s">
        <v>220</v>
      </c>
      <c r="Q1927" s="302"/>
      <c r="R1927" s="285" t="s">
        <v>225</v>
      </c>
      <c r="S1927" s="891"/>
      <c r="T1927" s="892"/>
      <c r="U1927" s="893"/>
    </row>
    <row r="1928" spans="2:21" ht="24" customHeight="1" x14ac:dyDescent="0.15">
      <c r="B1928" s="881"/>
      <c r="C1928" s="884"/>
      <c r="D1928" s="884"/>
      <c r="E1928" s="884"/>
      <c r="F1928" s="296"/>
      <c r="G1928" s="897"/>
      <c r="H1928" s="898"/>
      <c r="I1928" s="296"/>
      <c r="J1928" s="297"/>
      <c r="K1928" s="299"/>
      <c r="L1928" s="284" t="s">
        <v>220</v>
      </c>
      <c r="M1928" s="302"/>
      <c r="N1928" s="285" t="s">
        <v>225</v>
      </c>
      <c r="O1928" s="299"/>
      <c r="P1928" s="284" t="s">
        <v>220</v>
      </c>
      <c r="Q1928" s="302"/>
      <c r="R1928" s="285" t="s">
        <v>225</v>
      </c>
      <c r="S1928" s="891"/>
      <c r="T1928" s="892"/>
      <c r="U1928" s="893"/>
    </row>
    <row r="1929" spans="2:21" ht="24" customHeight="1" x14ac:dyDescent="0.15">
      <c r="B1929" s="881"/>
      <c r="C1929" s="884"/>
      <c r="D1929" s="884"/>
      <c r="E1929" s="884"/>
      <c r="F1929" s="296"/>
      <c r="G1929" s="897"/>
      <c r="H1929" s="898"/>
      <c r="I1929" s="296"/>
      <c r="J1929" s="297"/>
      <c r="K1929" s="299"/>
      <c r="L1929" s="284" t="s">
        <v>220</v>
      </c>
      <c r="M1929" s="302"/>
      <c r="N1929" s="285" t="s">
        <v>225</v>
      </c>
      <c r="O1929" s="299"/>
      <c r="P1929" s="284" t="s">
        <v>220</v>
      </c>
      <c r="Q1929" s="302"/>
      <c r="R1929" s="285" t="s">
        <v>225</v>
      </c>
      <c r="S1929" s="891"/>
      <c r="T1929" s="892"/>
      <c r="U1929" s="893"/>
    </row>
    <row r="1930" spans="2:21" ht="24" customHeight="1" thickBot="1" x14ac:dyDescent="0.2">
      <c r="B1930" s="882"/>
      <c r="C1930" s="885"/>
      <c r="D1930" s="885"/>
      <c r="E1930" s="885"/>
      <c r="F1930" s="286" t="s">
        <v>232</v>
      </c>
      <c r="G1930" s="5"/>
      <c r="H1930" s="899" t="s">
        <v>239</v>
      </c>
      <c r="I1930" s="900"/>
      <c r="J1930" s="300"/>
      <c r="K1930" s="901"/>
      <c r="L1930" s="902"/>
      <c r="M1930" s="902"/>
      <c r="N1930" s="902"/>
      <c r="O1930" s="902"/>
      <c r="P1930" s="902"/>
      <c r="Q1930" s="902"/>
      <c r="R1930" s="903"/>
      <c r="S1930" s="894"/>
      <c r="T1930" s="895"/>
      <c r="U1930" s="896"/>
    </row>
    <row r="1931" spans="2:21" ht="24" customHeight="1" x14ac:dyDescent="0.15">
      <c r="B1931" s="880">
        <v>3</v>
      </c>
      <c r="C1931" s="883"/>
      <c r="D1931" s="883"/>
      <c r="E1931" s="883"/>
      <c r="F1931" s="294"/>
      <c r="G1931" s="886"/>
      <c r="H1931" s="887"/>
      <c r="I1931" s="294"/>
      <c r="J1931" s="295"/>
      <c r="K1931" s="298"/>
      <c r="L1931" s="279" t="s">
        <v>220</v>
      </c>
      <c r="M1931" s="301"/>
      <c r="N1931" s="280" t="s">
        <v>225</v>
      </c>
      <c r="O1931" s="298"/>
      <c r="P1931" s="279" t="s">
        <v>220</v>
      </c>
      <c r="Q1931" s="301"/>
      <c r="R1931" s="280" t="s">
        <v>225</v>
      </c>
      <c r="S1931" s="888" t="str">
        <f t="shared" ref="S1931" si="333">IF(COUNT(J1931:J1935)=0,"",SUM(J1931:J1935))</f>
        <v/>
      </c>
      <c r="T1931" s="889"/>
      <c r="U1931" s="890"/>
    </row>
    <row r="1932" spans="2:21" ht="24" customHeight="1" x14ac:dyDescent="0.15">
      <c r="B1932" s="881"/>
      <c r="C1932" s="884"/>
      <c r="D1932" s="884"/>
      <c r="E1932" s="884"/>
      <c r="F1932" s="296"/>
      <c r="G1932" s="897"/>
      <c r="H1932" s="898"/>
      <c r="I1932" s="296"/>
      <c r="J1932" s="297"/>
      <c r="K1932" s="299"/>
      <c r="L1932" s="284" t="s">
        <v>220</v>
      </c>
      <c r="M1932" s="302"/>
      <c r="N1932" s="285" t="s">
        <v>225</v>
      </c>
      <c r="O1932" s="299"/>
      <c r="P1932" s="284" t="s">
        <v>220</v>
      </c>
      <c r="Q1932" s="302"/>
      <c r="R1932" s="285" t="s">
        <v>225</v>
      </c>
      <c r="S1932" s="891"/>
      <c r="T1932" s="892"/>
      <c r="U1932" s="893"/>
    </row>
    <row r="1933" spans="2:21" ht="24" customHeight="1" x14ac:dyDescent="0.15">
      <c r="B1933" s="881"/>
      <c r="C1933" s="884"/>
      <c r="D1933" s="884"/>
      <c r="E1933" s="884"/>
      <c r="F1933" s="296"/>
      <c r="G1933" s="897"/>
      <c r="H1933" s="898"/>
      <c r="I1933" s="296"/>
      <c r="J1933" s="297"/>
      <c r="K1933" s="299"/>
      <c r="L1933" s="284" t="s">
        <v>220</v>
      </c>
      <c r="M1933" s="302"/>
      <c r="N1933" s="285" t="s">
        <v>225</v>
      </c>
      <c r="O1933" s="299"/>
      <c r="P1933" s="284" t="s">
        <v>220</v>
      </c>
      <c r="Q1933" s="302"/>
      <c r="R1933" s="285" t="s">
        <v>225</v>
      </c>
      <c r="S1933" s="891"/>
      <c r="T1933" s="892"/>
      <c r="U1933" s="893"/>
    </row>
    <row r="1934" spans="2:21" ht="24" customHeight="1" x14ac:dyDescent="0.15">
      <c r="B1934" s="881"/>
      <c r="C1934" s="884"/>
      <c r="D1934" s="884"/>
      <c r="E1934" s="884"/>
      <c r="F1934" s="296"/>
      <c r="G1934" s="897"/>
      <c r="H1934" s="898"/>
      <c r="I1934" s="296"/>
      <c r="J1934" s="297"/>
      <c r="K1934" s="299"/>
      <c r="L1934" s="284" t="s">
        <v>220</v>
      </c>
      <c r="M1934" s="302"/>
      <c r="N1934" s="285" t="s">
        <v>225</v>
      </c>
      <c r="O1934" s="299"/>
      <c r="P1934" s="284" t="s">
        <v>220</v>
      </c>
      <c r="Q1934" s="302"/>
      <c r="R1934" s="285" t="s">
        <v>225</v>
      </c>
      <c r="S1934" s="891"/>
      <c r="T1934" s="892"/>
      <c r="U1934" s="893"/>
    </row>
    <row r="1935" spans="2:21" ht="24" customHeight="1" thickBot="1" x14ac:dyDescent="0.2">
      <c r="B1935" s="882"/>
      <c r="C1935" s="885"/>
      <c r="D1935" s="885"/>
      <c r="E1935" s="885"/>
      <c r="F1935" s="286" t="s">
        <v>232</v>
      </c>
      <c r="G1935" s="5"/>
      <c r="H1935" s="899" t="s">
        <v>239</v>
      </c>
      <c r="I1935" s="900"/>
      <c r="J1935" s="300"/>
      <c r="K1935" s="901"/>
      <c r="L1935" s="902"/>
      <c r="M1935" s="902"/>
      <c r="N1935" s="902"/>
      <c r="O1935" s="902"/>
      <c r="P1935" s="902"/>
      <c r="Q1935" s="902"/>
      <c r="R1935" s="903"/>
      <c r="S1935" s="894"/>
      <c r="T1935" s="895"/>
      <c r="U1935" s="896"/>
    </row>
    <row r="1936" spans="2:21" ht="24" customHeight="1" x14ac:dyDescent="0.15">
      <c r="B1936" s="880">
        <v>4</v>
      </c>
      <c r="C1936" s="883"/>
      <c r="D1936" s="883"/>
      <c r="E1936" s="883"/>
      <c r="F1936" s="294"/>
      <c r="G1936" s="886"/>
      <c r="H1936" s="887"/>
      <c r="I1936" s="294"/>
      <c r="J1936" s="295"/>
      <c r="K1936" s="298"/>
      <c r="L1936" s="279" t="s">
        <v>220</v>
      </c>
      <c r="M1936" s="301"/>
      <c r="N1936" s="280" t="s">
        <v>225</v>
      </c>
      <c r="O1936" s="298"/>
      <c r="P1936" s="279" t="s">
        <v>220</v>
      </c>
      <c r="Q1936" s="301"/>
      <c r="R1936" s="280" t="s">
        <v>225</v>
      </c>
      <c r="S1936" s="888" t="str">
        <f t="shared" ref="S1936" si="334">IF(COUNT(J1936:J1940)=0,"",SUM(J1936:J1940))</f>
        <v/>
      </c>
      <c r="T1936" s="889"/>
      <c r="U1936" s="890"/>
    </row>
    <row r="1937" spans="1:31" ht="24" customHeight="1" x14ac:dyDescent="0.15">
      <c r="B1937" s="881"/>
      <c r="C1937" s="884"/>
      <c r="D1937" s="884"/>
      <c r="E1937" s="884"/>
      <c r="F1937" s="296"/>
      <c r="G1937" s="897"/>
      <c r="H1937" s="898"/>
      <c r="I1937" s="296"/>
      <c r="J1937" s="297"/>
      <c r="K1937" s="299"/>
      <c r="L1937" s="284" t="s">
        <v>220</v>
      </c>
      <c r="M1937" s="302"/>
      <c r="N1937" s="285" t="s">
        <v>225</v>
      </c>
      <c r="O1937" s="299"/>
      <c r="P1937" s="284" t="s">
        <v>220</v>
      </c>
      <c r="Q1937" s="302"/>
      <c r="R1937" s="285" t="s">
        <v>225</v>
      </c>
      <c r="S1937" s="891"/>
      <c r="T1937" s="892"/>
      <c r="U1937" s="893"/>
    </row>
    <row r="1938" spans="1:31" ht="24" customHeight="1" x14ac:dyDescent="0.15">
      <c r="B1938" s="881"/>
      <c r="C1938" s="884"/>
      <c r="D1938" s="884"/>
      <c r="E1938" s="884"/>
      <c r="F1938" s="296"/>
      <c r="G1938" s="897"/>
      <c r="H1938" s="898"/>
      <c r="I1938" s="296"/>
      <c r="J1938" s="297"/>
      <c r="K1938" s="299"/>
      <c r="L1938" s="284" t="s">
        <v>220</v>
      </c>
      <c r="M1938" s="302"/>
      <c r="N1938" s="285" t="s">
        <v>225</v>
      </c>
      <c r="O1938" s="299"/>
      <c r="P1938" s="284" t="s">
        <v>220</v>
      </c>
      <c r="Q1938" s="302"/>
      <c r="R1938" s="285" t="s">
        <v>225</v>
      </c>
      <c r="S1938" s="891"/>
      <c r="T1938" s="892"/>
      <c r="U1938" s="893"/>
    </row>
    <row r="1939" spans="1:31" ht="24" customHeight="1" x14ac:dyDescent="0.15">
      <c r="B1939" s="881"/>
      <c r="C1939" s="884"/>
      <c r="D1939" s="884"/>
      <c r="E1939" s="884"/>
      <c r="F1939" s="296"/>
      <c r="G1939" s="897"/>
      <c r="H1939" s="898"/>
      <c r="I1939" s="296"/>
      <c r="J1939" s="297"/>
      <c r="K1939" s="299"/>
      <c r="L1939" s="284" t="s">
        <v>220</v>
      </c>
      <c r="M1939" s="302"/>
      <c r="N1939" s="285" t="s">
        <v>225</v>
      </c>
      <c r="O1939" s="299"/>
      <c r="P1939" s="284" t="s">
        <v>220</v>
      </c>
      <c r="Q1939" s="302"/>
      <c r="R1939" s="285" t="s">
        <v>225</v>
      </c>
      <c r="S1939" s="891"/>
      <c r="T1939" s="892"/>
      <c r="U1939" s="893"/>
    </row>
    <row r="1940" spans="1:31" ht="24" customHeight="1" thickBot="1" x14ac:dyDescent="0.2">
      <c r="B1940" s="882"/>
      <c r="C1940" s="885"/>
      <c r="D1940" s="885"/>
      <c r="E1940" s="885"/>
      <c r="F1940" s="286" t="s">
        <v>232</v>
      </c>
      <c r="G1940" s="5"/>
      <c r="H1940" s="899" t="s">
        <v>239</v>
      </c>
      <c r="I1940" s="900"/>
      <c r="J1940" s="300"/>
      <c r="K1940" s="901"/>
      <c r="L1940" s="902"/>
      <c r="M1940" s="902"/>
      <c r="N1940" s="902"/>
      <c r="O1940" s="902"/>
      <c r="P1940" s="902"/>
      <c r="Q1940" s="902"/>
      <c r="R1940" s="903"/>
      <c r="S1940" s="894"/>
      <c r="T1940" s="895"/>
      <c r="U1940" s="896"/>
    </row>
    <row r="1941" spans="1:31" ht="19.5" customHeight="1" thickBot="1" x14ac:dyDescent="0.2">
      <c r="B1941" s="287" t="s">
        <v>112</v>
      </c>
      <c r="C1941" s="172"/>
      <c r="D1941" s="288"/>
      <c r="E1941" s="288"/>
      <c r="F1941" s="289"/>
      <c r="G1941" s="288"/>
      <c r="H1941" s="288"/>
      <c r="O1941" s="917" t="s">
        <v>496</v>
      </c>
      <c r="P1941" s="918"/>
      <c r="Q1941" s="918"/>
      <c r="R1941" s="918"/>
      <c r="S1941" s="919" t="str">
        <f>IF(COUNT(S1921:U1940)=0,"",SUMIFS(S1921:S1940,E1921:E1940,"&lt;&gt;"&amp;""))</f>
        <v/>
      </c>
      <c r="T1941" s="920"/>
      <c r="U1941" s="921"/>
    </row>
    <row r="1942" spans="1:31" ht="19.5" customHeight="1" thickBot="1" x14ac:dyDescent="0.2">
      <c r="B1942" s="486" t="s">
        <v>242</v>
      </c>
      <c r="C1942" s="172"/>
      <c r="D1942" s="171"/>
      <c r="E1942" s="290"/>
      <c r="F1942" s="485"/>
      <c r="G1942" s="485"/>
      <c r="H1942" s="485"/>
      <c r="O1942" s="922" t="s">
        <v>497</v>
      </c>
      <c r="P1942" s="923"/>
      <c r="Q1942" s="923"/>
      <c r="R1942" s="924"/>
      <c r="S1942" s="919" t="str">
        <f>IF(COUNT(S1921:U1940)=0,"",SUMIF(E1921:E1940,"元請",S1921:U1940))</f>
        <v/>
      </c>
      <c r="T1942" s="920"/>
      <c r="U1942" s="921"/>
    </row>
    <row r="1943" spans="1:31" ht="19.5" customHeight="1" x14ac:dyDescent="0.15">
      <c r="B1943" s="287" t="s">
        <v>240</v>
      </c>
      <c r="C1943" s="172"/>
      <c r="D1943" s="171"/>
      <c r="E1943" s="172"/>
      <c r="F1943" s="172"/>
      <c r="G1943" s="485"/>
      <c r="H1943" s="485"/>
    </row>
    <row r="1944" spans="1:31" ht="19.5" customHeight="1" x14ac:dyDescent="0.15">
      <c r="B1944" s="485"/>
      <c r="C1944" s="172"/>
      <c r="D1944" s="171"/>
      <c r="E1944" s="290"/>
      <c r="F1944" s="485"/>
      <c r="G1944" s="485"/>
      <c r="H1944" s="485"/>
    </row>
    <row r="1945" spans="1:31" s="172" customFormat="1" ht="20.25" customHeight="1" x14ac:dyDescent="0.15">
      <c r="A1945" s="171"/>
      <c r="B1945" s="171"/>
      <c r="C1945" s="172" t="s">
        <v>104</v>
      </c>
      <c r="G1945" s="262"/>
      <c r="H1945" s="262"/>
      <c r="I1945" s="171"/>
      <c r="J1945" s="171"/>
      <c r="K1945" s="171"/>
      <c r="L1945" s="171"/>
      <c r="M1945" s="171"/>
      <c r="N1945" s="171"/>
      <c r="O1945" s="171"/>
      <c r="P1945" s="171"/>
      <c r="Q1945" s="171"/>
      <c r="R1945" s="171"/>
      <c r="S1945" s="171"/>
      <c r="T1945" s="196" t="s">
        <v>241</v>
      </c>
      <c r="U1945" s="263" t="str">
        <f t="shared" ref="U1945" si="335">IF(COUNT(S1921:U1940)=0,"",U1916+1)</f>
        <v/>
      </c>
      <c r="W1945" s="171"/>
      <c r="X1945" s="171"/>
      <c r="Y1945" s="171"/>
      <c r="Z1945" s="291"/>
      <c r="AA1945" s="291"/>
      <c r="AB1945" s="291"/>
      <c r="AC1945" s="291"/>
      <c r="AD1945" s="291"/>
      <c r="AE1945" s="171"/>
    </row>
    <row r="1946" spans="1:31" s="172" customFormat="1" ht="27.75" x14ac:dyDescent="0.15">
      <c r="A1946" s="171"/>
      <c r="B1946" s="904" t="s">
        <v>105</v>
      </c>
      <c r="C1946" s="904"/>
      <c r="D1946" s="904"/>
      <c r="E1946" s="904"/>
      <c r="F1946" s="904"/>
      <c r="G1946" s="904"/>
      <c r="H1946" s="904"/>
      <c r="I1946" s="904"/>
      <c r="J1946" s="905" t="s">
        <v>243</v>
      </c>
      <c r="K1946" s="905"/>
      <c r="L1946" s="905"/>
      <c r="M1946" s="905"/>
      <c r="N1946" s="905"/>
      <c r="O1946" s="905"/>
      <c r="P1946" s="905"/>
      <c r="Q1946" s="905"/>
      <c r="R1946" s="905"/>
      <c r="S1946" s="905"/>
      <c r="T1946" s="905"/>
      <c r="U1946" s="905"/>
      <c r="W1946" s="171"/>
      <c r="X1946" s="171"/>
      <c r="Y1946" s="171"/>
      <c r="Z1946" s="291"/>
      <c r="AA1946" s="291"/>
      <c r="AB1946" s="291"/>
      <c r="AC1946" s="291"/>
      <c r="AD1946" s="291"/>
      <c r="AE1946" s="171"/>
    </row>
    <row r="1947" spans="1:31" ht="21.75" thickBot="1" x14ac:dyDescent="0.2">
      <c r="D1947" s="265" t="s">
        <v>228</v>
      </c>
      <c r="E1947" s="906"/>
      <c r="F1947" s="906"/>
      <c r="G1947" s="266" t="s">
        <v>229</v>
      </c>
      <c r="H1947" s="267"/>
      <c r="L1947" s="268" t="s">
        <v>231</v>
      </c>
      <c r="M1947" s="483" t="str">
        <f>$M$4</f>
        <v/>
      </c>
      <c r="N1947" s="269" t="s">
        <v>220</v>
      </c>
      <c r="O1947" s="483" t="str">
        <f>$O$4</f>
        <v/>
      </c>
      <c r="P1947" s="269" t="s">
        <v>225</v>
      </c>
      <c r="Q1947" s="269" t="s">
        <v>205</v>
      </c>
      <c r="R1947" s="483" t="str">
        <f>$R$4</f>
        <v/>
      </c>
      <c r="S1947" s="269" t="s">
        <v>220</v>
      </c>
      <c r="T1947" s="483" t="str">
        <f>$T$4</f>
        <v/>
      </c>
      <c r="U1947" s="269" t="s">
        <v>230</v>
      </c>
    </row>
    <row r="1948" spans="1:31" ht="18" customHeight="1" x14ac:dyDescent="0.15">
      <c r="B1948" s="880" t="s">
        <v>227</v>
      </c>
      <c r="C1948" s="907" t="s">
        <v>224</v>
      </c>
      <c r="D1948" s="478" t="s">
        <v>237</v>
      </c>
      <c r="E1948" s="478" t="s">
        <v>222</v>
      </c>
      <c r="F1948" s="909" t="s">
        <v>106</v>
      </c>
      <c r="G1948" s="840" t="s">
        <v>107</v>
      </c>
      <c r="H1948" s="841"/>
      <c r="I1948" s="480" t="s">
        <v>108</v>
      </c>
      <c r="J1948" s="480" t="s">
        <v>235</v>
      </c>
      <c r="K1948" s="840" t="s">
        <v>109</v>
      </c>
      <c r="L1948" s="913"/>
      <c r="M1948" s="913"/>
      <c r="N1948" s="841"/>
      <c r="O1948" s="840" t="s">
        <v>226</v>
      </c>
      <c r="P1948" s="913"/>
      <c r="Q1948" s="913"/>
      <c r="R1948" s="841"/>
      <c r="S1948" s="840" t="s">
        <v>233</v>
      </c>
      <c r="T1948" s="913"/>
      <c r="U1948" s="914"/>
    </row>
    <row r="1949" spans="1:31" ht="18" customHeight="1" thickBot="1" x14ac:dyDescent="0.2">
      <c r="B1949" s="882"/>
      <c r="C1949" s="908"/>
      <c r="D1949" s="479" t="s">
        <v>221</v>
      </c>
      <c r="E1949" s="479" t="s">
        <v>223</v>
      </c>
      <c r="F1949" s="910"/>
      <c r="G1949" s="911"/>
      <c r="H1949" s="912"/>
      <c r="I1949" s="481" t="s">
        <v>110</v>
      </c>
      <c r="J1949" s="481" t="s">
        <v>236</v>
      </c>
      <c r="K1949" s="911"/>
      <c r="L1949" s="915"/>
      <c r="M1949" s="915"/>
      <c r="N1949" s="912"/>
      <c r="O1949" s="911"/>
      <c r="P1949" s="915"/>
      <c r="Q1949" s="915"/>
      <c r="R1949" s="912"/>
      <c r="S1949" s="911" t="s">
        <v>234</v>
      </c>
      <c r="T1949" s="915"/>
      <c r="U1949" s="916"/>
    </row>
    <row r="1950" spans="1:31" ht="24" customHeight="1" x14ac:dyDescent="0.15">
      <c r="B1950" s="880">
        <v>1</v>
      </c>
      <c r="C1950" s="883"/>
      <c r="D1950" s="883"/>
      <c r="E1950" s="883"/>
      <c r="F1950" s="294"/>
      <c r="G1950" s="886"/>
      <c r="H1950" s="887"/>
      <c r="I1950" s="294"/>
      <c r="J1950" s="295"/>
      <c r="K1950" s="298"/>
      <c r="L1950" s="279" t="s">
        <v>220</v>
      </c>
      <c r="M1950" s="301"/>
      <c r="N1950" s="280" t="s">
        <v>225</v>
      </c>
      <c r="O1950" s="298"/>
      <c r="P1950" s="279" t="s">
        <v>220</v>
      </c>
      <c r="Q1950" s="301"/>
      <c r="R1950" s="280" t="s">
        <v>225</v>
      </c>
      <c r="S1950" s="888" t="str">
        <f t="shared" ref="S1950" si="336">IF(COUNT(J1950:J1954)=0,"",SUM(J1950:J1954))</f>
        <v/>
      </c>
      <c r="T1950" s="889"/>
      <c r="U1950" s="890"/>
    </row>
    <row r="1951" spans="1:31" ht="24" customHeight="1" x14ac:dyDescent="0.15">
      <c r="B1951" s="881"/>
      <c r="C1951" s="884"/>
      <c r="D1951" s="884"/>
      <c r="E1951" s="884"/>
      <c r="F1951" s="296"/>
      <c r="G1951" s="897"/>
      <c r="H1951" s="898"/>
      <c r="I1951" s="296"/>
      <c r="J1951" s="297"/>
      <c r="K1951" s="299"/>
      <c r="L1951" s="284" t="s">
        <v>220</v>
      </c>
      <c r="M1951" s="302"/>
      <c r="N1951" s="285" t="s">
        <v>225</v>
      </c>
      <c r="O1951" s="299"/>
      <c r="P1951" s="284" t="s">
        <v>220</v>
      </c>
      <c r="Q1951" s="302"/>
      <c r="R1951" s="285" t="s">
        <v>225</v>
      </c>
      <c r="S1951" s="891"/>
      <c r="T1951" s="892"/>
      <c r="U1951" s="893"/>
    </row>
    <row r="1952" spans="1:31" ht="23.25" customHeight="1" x14ac:dyDescent="0.15">
      <c r="B1952" s="881"/>
      <c r="C1952" s="884"/>
      <c r="D1952" s="884"/>
      <c r="E1952" s="884"/>
      <c r="F1952" s="296"/>
      <c r="G1952" s="897"/>
      <c r="H1952" s="898"/>
      <c r="I1952" s="296"/>
      <c r="J1952" s="297"/>
      <c r="K1952" s="299"/>
      <c r="L1952" s="284" t="s">
        <v>220</v>
      </c>
      <c r="M1952" s="302"/>
      <c r="N1952" s="285" t="s">
        <v>225</v>
      </c>
      <c r="O1952" s="299"/>
      <c r="P1952" s="284" t="s">
        <v>220</v>
      </c>
      <c r="Q1952" s="302"/>
      <c r="R1952" s="285" t="s">
        <v>225</v>
      </c>
      <c r="S1952" s="891"/>
      <c r="T1952" s="892"/>
      <c r="U1952" s="893"/>
    </row>
    <row r="1953" spans="2:21" ht="24" customHeight="1" x14ac:dyDescent="0.15">
      <c r="B1953" s="881"/>
      <c r="C1953" s="884"/>
      <c r="D1953" s="884"/>
      <c r="E1953" s="884"/>
      <c r="F1953" s="296"/>
      <c r="G1953" s="897"/>
      <c r="H1953" s="898"/>
      <c r="I1953" s="296"/>
      <c r="J1953" s="297"/>
      <c r="K1953" s="299"/>
      <c r="L1953" s="284" t="s">
        <v>220</v>
      </c>
      <c r="M1953" s="302"/>
      <c r="N1953" s="285" t="s">
        <v>225</v>
      </c>
      <c r="O1953" s="299"/>
      <c r="P1953" s="284" t="s">
        <v>220</v>
      </c>
      <c r="Q1953" s="302"/>
      <c r="R1953" s="285" t="s">
        <v>225</v>
      </c>
      <c r="S1953" s="891"/>
      <c r="T1953" s="892"/>
      <c r="U1953" s="893"/>
    </row>
    <row r="1954" spans="2:21" ht="24" customHeight="1" thickBot="1" x14ac:dyDescent="0.2">
      <c r="B1954" s="882"/>
      <c r="C1954" s="885"/>
      <c r="D1954" s="885"/>
      <c r="E1954" s="885"/>
      <c r="F1954" s="286" t="s">
        <v>232</v>
      </c>
      <c r="G1954" s="5"/>
      <c r="H1954" s="899" t="s">
        <v>239</v>
      </c>
      <c r="I1954" s="900"/>
      <c r="J1954" s="300"/>
      <c r="K1954" s="901"/>
      <c r="L1954" s="902"/>
      <c r="M1954" s="902"/>
      <c r="N1954" s="902"/>
      <c r="O1954" s="902"/>
      <c r="P1954" s="902"/>
      <c r="Q1954" s="902"/>
      <c r="R1954" s="903"/>
      <c r="S1954" s="894"/>
      <c r="T1954" s="895"/>
      <c r="U1954" s="896"/>
    </row>
    <row r="1955" spans="2:21" ht="24" customHeight="1" x14ac:dyDescent="0.15">
      <c r="B1955" s="880">
        <v>2</v>
      </c>
      <c r="C1955" s="883"/>
      <c r="D1955" s="883"/>
      <c r="E1955" s="883"/>
      <c r="F1955" s="294"/>
      <c r="G1955" s="886"/>
      <c r="H1955" s="887"/>
      <c r="I1955" s="294"/>
      <c r="J1955" s="295"/>
      <c r="K1955" s="298"/>
      <c r="L1955" s="279" t="s">
        <v>220</v>
      </c>
      <c r="M1955" s="301"/>
      <c r="N1955" s="280" t="s">
        <v>225</v>
      </c>
      <c r="O1955" s="298"/>
      <c r="P1955" s="279" t="s">
        <v>220</v>
      </c>
      <c r="Q1955" s="301"/>
      <c r="R1955" s="280" t="s">
        <v>225</v>
      </c>
      <c r="S1955" s="888" t="str">
        <f t="shared" ref="S1955" si="337">IF(COUNT(J1955:J1959)=0,"",SUM(J1955:J1959))</f>
        <v/>
      </c>
      <c r="T1955" s="889"/>
      <c r="U1955" s="890"/>
    </row>
    <row r="1956" spans="2:21" ht="24" customHeight="1" x14ac:dyDescent="0.15">
      <c r="B1956" s="881"/>
      <c r="C1956" s="884"/>
      <c r="D1956" s="884"/>
      <c r="E1956" s="884"/>
      <c r="F1956" s="296"/>
      <c r="G1956" s="897"/>
      <c r="H1956" s="898"/>
      <c r="I1956" s="296"/>
      <c r="J1956" s="297"/>
      <c r="K1956" s="299"/>
      <c r="L1956" s="284" t="s">
        <v>220</v>
      </c>
      <c r="M1956" s="302"/>
      <c r="N1956" s="285" t="s">
        <v>225</v>
      </c>
      <c r="O1956" s="299"/>
      <c r="P1956" s="284" t="s">
        <v>220</v>
      </c>
      <c r="Q1956" s="302"/>
      <c r="R1956" s="285" t="s">
        <v>225</v>
      </c>
      <c r="S1956" s="891"/>
      <c r="T1956" s="892"/>
      <c r="U1956" s="893"/>
    </row>
    <row r="1957" spans="2:21" ht="24" customHeight="1" x14ac:dyDescent="0.15">
      <c r="B1957" s="881"/>
      <c r="C1957" s="884"/>
      <c r="D1957" s="884"/>
      <c r="E1957" s="884"/>
      <c r="F1957" s="296"/>
      <c r="G1957" s="897"/>
      <c r="H1957" s="898"/>
      <c r="I1957" s="296"/>
      <c r="J1957" s="297"/>
      <c r="K1957" s="299"/>
      <c r="L1957" s="284" t="s">
        <v>220</v>
      </c>
      <c r="M1957" s="302"/>
      <c r="N1957" s="285" t="s">
        <v>225</v>
      </c>
      <c r="O1957" s="299"/>
      <c r="P1957" s="284" t="s">
        <v>220</v>
      </c>
      <c r="Q1957" s="302"/>
      <c r="R1957" s="285" t="s">
        <v>225</v>
      </c>
      <c r="S1957" s="891"/>
      <c r="T1957" s="892"/>
      <c r="U1957" s="893"/>
    </row>
    <row r="1958" spans="2:21" ht="24" customHeight="1" x14ac:dyDescent="0.15">
      <c r="B1958" s="881"/>
      <c r="C1958" s="884"/>
      <c r="D1958" s="884"/>
      <c r="E1958" s="884"/>
      <c r="F1958" s="296"/>
      <c r="G1958" s="897"/>
      <c r="H1958" s="898"/>
      <c r="I1958" s="296"/>
      <c r="J1958" s="297"/>
      <c r="K1958" s="299"/>
      <c r="L1958" s="284" t="s">
        <v>220</v>
      </c>
      <c r="M1958" s="302"/>
      <c r="N1958" s="285" t="s">
        <v>225</v>
      </c>
      <c r="O1958" s="299"/>
      <c r="P1958" s="284" t="s">
        <v>220</v>
      </c>
      <c r="Q1958" s="302"/>
      <c r="R1958" s="285" t="s">
        <v>225</v>
      </c>
      <c r="S1958" s="891"/>
      <c r="T1958" s="892"/>
      <c r="U1958" s="893"/>
    </row>
    <row r="1959" spans="2:21" ht="24" customHeight="1" thickBot="1" x14ac:dyDescent="0.2">
      <c r="B1959" s="882"/>
      <c r="C1959" s="885"/>
      <c r="D1959" s="885"/>
      <c r="E1959" s="885"/>
      <c r="F1959" s="286" t="s">
        <v>232</v>
      </c>
      <c r="G1959" s="5"/>
      <c r="H1959" s="899" t="s">
        <v>239</v>
      </c>
      <c r="I1959" s="900"/>
      <c r="J1959" s="300"/>
      <c r="K1959" s="901"/>
      <c r="L1959" s="902"/>
      <c r="M1959" s="902"/>
      <c r="N1959" s="902"/>
      <c r="O1959" s="902"/>
      <c r="P1959" s="902"/>
      <c r="Q1959" s="902"/>
      <c r="R1959" s="903"/>
      <c r="S1959" s="894"/>
      <c r="T1959" s="895"/>
      <c r="U1959" s="896"/>
    </row>
    <row r="1960" spans="2:21" ht="24" customHeight="1" x14ac:dyDescent="0.15">
      <c r="B1960" s="880">
        <v>3</v>
      </c>
      <c r="C1960" s="883"/>
      <c r="D1960" s="883"/>
      <c r="E1960" s="883"/>
      <c r="F1960" s="294"/>
      <c r="G1960" s="886"/>
      <c r="H1960" s="887"/>
      <c r="I1960" s="294"/>
      <c r="J1960" s="295"/>
      <c r="K1960" s="298"/>
      <c r="L1960" s="279" t="s">
        <v>220</v>
      </c>
      <c r="M1960" s="301"/>
      <c r="N1960" s="280" t="s">
        <v>225</v>
      </c>
      <c r="O1960" s="298"/>
      <c r="P1960" s="279" t="s">
        <v>220</v>
      </c>
      <c r="Q1960" s="301"/>
      <c r="R1960" s="280" t="s">
        <v>225</v>
      </c>
      <c r="S1960" s="888" t="str">
        <f t="shared" ref="S1960" si="338">IF(COUNT(J1960:J1964)=0,"",SUM(J1960:J1964))</f>
        <v/>
      </c>
      <c r="T1960" s="889"/>
      <c r="U1960" s="890"/>
    </row>
    <row r="1961" spans="2:21" ht="24" customHeight="1" x14ac:dyDescent="0.15">
      <c r="B1961" s="881"/>
      <c r="C1961" s="884"/>
      <c r="D1961" s="884"/>
      <c r="E1961" s="884"/>
      <c r="F1961" s="296"/>
      <c r="G1961" s="897"/>
      <c r="H1961" s="898"/>
      <c r="I1961" s="296"/>
      <c r="J1961" s="297"/>
      <c r="K1961" s="299"/>
      <c r="L1961" s="284" t="s">
        <v>220</v>
      </c>
      <c r="M1961" s="302"/>
      <c r="N1961" s="285" t="s">
        <v>225</v>
      </c>
      <c r="O1961" s="299"/>
      <c r="P1961" s="284" t="s">
        <v>220</v>
      </c>
      <c r="Q1961" s="302"/>
      <c r="R1961" s="285" t="s">
        <v>225</v>
      </c>
      <c r="S1961" s="891"/>
      <c r="T1961" s="892"/>
      <c r="U1961" s="893"/>
    </row>
    <row r="1962" spans="2:21" ht="24" customHeight="1" x14ac:dyDescent="0.15">
      <c r="B1962" s="881"/>
      <c r="C1962" s="884"/>
      <c r="D1962" s="884"/>
      <c r="E1962" s="884"/>
      <c r="F1962" s="296"/>
      <c r="G1962" s="897"/>
      <c r="H1962" s="898"/>
      <c r="I1962" s="296"/>
      <c r="J1962" s="297"/>
      <c r="K1962" s="299"/>
      <c r="L1962" s="284" t="s">
        <v>220</v>
      </c>
      <c r="M1962" s="302"/>
      <c r="N1962" s="285" t="s">
        <v>225</v>
      </c>
      <c r="O1962" s="299"/>
      <c r="P1962" s="284" t="s">
        <v>220</v>
      </c>
      <c r="Q1962" s="302"/>
      <c r="R1962" s="285" t="s">
        <v>225</v>
      </c>
      <c r="S1962" s="891"/>
      <c r="T1962" s="892"/>
      <c r="U1962" s="893"/>
    </row>
    <row r="1963" spans="2:21" ht="24" customHeight="1" x14ac:dyDescent="0.15">
      <c r="B1963" s="881"/>
      <c r="C1963" s="884"/>
      <c r="D1963" s="884"/>
      <c r="E1963" s="884"/>
      <c r="F1963" s="296"/>
      <c r="G1963" s="897"/>
      <c r="H1963" s="898"/>
      <c r="I1963" s="296"/>
      <c r="J1963" s="297"/>
      <c r="K1963" s="299"/>
      <c r="L1963" s="284" t="s">
        <v>220</v>
      </c>
      <c r="M1963" s="302"/>
      <c r="N1963" s="285" t="s">
        <v>225</v>
      </c>
      <c r="O1963" s="299"/>
      <c r="P1963" s="284" t="s">
        <v>220</v>
      </c>
      <c r="Q1963" s="302"/>
      <c r="R1963" s="285" t="s">
        <v>225</v>
      </c>
      <c r="S1963" s="891"/>
      <c r="T1963" s="892"/>
      <c r="U1963" s="893"/>
    </row>
    <row r="1964" spans="2:21" ht="24" customHeight="1" thickBot="1" x14ac:dyDescent="0.2">
      <c r="B1964" s="882"/>
      <c r="C1964" s="885"/>
      <c r="D1964" s="885"/>
      <c r="E1964" s="885"/>
      <c r="F1964" s="286" t="s">
        <v>232</v>
      </c>
      <c r="G1964" s="5"/>
      <c r="H1964" s="899" t="s">
        <v>239</v>
      </c>
      <c r="I1964" s="900"/>
      <c r="J1964" s="300"/>
      <c r="K1964" s="901"/>
      <c r="L1964" s="902"/>
      <c r="M1964" s="902"/>
      <c r="N1964" s="902"/>
      <c r="O1964" s="902"/>
      <c r="P1964" s="902"/>
      <c r="Q1964" s="902"/>
      <c r="R1964" s="903"/>
      <c r="S1964" s="894"/>
      <c r="T1964" s="895"/>
      <c r="U1964" s="896"/>
    </row>
    <row r="1965" spans="2:21" ht="24" customHeight="1" x14ac:dyDescent="0.15">
      <c r="B1965" s="880">
        <v>4</v>
      </c>
      <c r="C1965" s="883"/>
      <c r="D1965" s="883"/>
      <c r="E1965" s="883"/>
      <c r="F1965" s="294"/>
      <c r="G1965" s="886"/>
      <c r="H1965" s="887"/>
      <c r="I1965" s="294"/>
      <c r="J1965" s="295"/>
      <c r="K1965" s="298"/>
      <c r="L1965" s="279" t="s">
        <v>220</v>
      </c>
      <c r="M1965" s="301"/>
      <c r="N1965" s="280" t="s">
        <v>225</v>
      </c>
      <c r="O1965" s="298"/>
      <c r="P1965" s="279" t="s">
        <v>220</v>
      </c>
      <c r="Q1965" s="301"/>
      <c r="R1965" s="280" t="s">
        <v>225</v>
      </c>
      <c r="S1965" s="888" t="str">
        <f t="shared" ref="S1965" si="339">IF(COUNT(J1965:J1969)=0,"",SUM(J1965:J1969))</f>
        <v/>
      </c>
      <c r="T1965" s="889"/>
      <c r="U1965" s="890"/>
    </row>
    <row r="1966" spans="2:21" ht="24" customHeight="1" x14ac:dyDescent="0.15">
      <c r="B1966" s="881"/>
      <c r="C1966" s="884"/>
      <c r="D1966" s="884"/>
      <c r="E1966" s="884"/>
      <c r="F1966" s="296"/>
      <c r="G1966" s="897"/>
      <c r="H1966" s="898"/>
      <c r="I1966" s="296"/>
      <c r="J1966" s="297"/>
      <c r="K1966" s="299"/>
      <c r="L1966" s="284" t="s">
        <v>220</v>
      </c>
      <c r="M1966" s="302"/>
      <c r="N1966" s="285" t="s">
        <v>225</v>
      </c>
      <c r="O1966" s="299"/>
      <c r="P1966" s="284" t="s">
        <v>220</v>
      </c>
      <c r="Q1966" s="302"/>
      <c r="R1966" s="285" t="s">
        <v>225</v>
      </c>
      <c r="S1966" s="891"/>
      <c r="T1966" s="892"/>
      <c r="U1966" s="893"/>
    </row>
    <row r="1967" spans="2:21" ht="24" customHeight="1" x14ac:dyDescent="0.15">
      <c r="B1967" s="881"/>
      <c r="C1967" s="884"/>
      <c r="D1967" s="884"/>
      <c r="E1967" s="884"/>
      <c r="F1967" s="296"/>
      <c r="G1967" s="897"/>
      <c r="H1967" s="898"/>
      <c r="I1967" s="296"/>
      <c r="J1967" s="297"/>
      <c r="K1967" s="299"/>
      <c r="L1967" s="284" t="s">
        <v>220</v>
      </c>
      <c r="M1967" s="302"/>
      <c r="N1967" s="285" t="s">
        <v>225</v>
      </c>
      <c r="O1967" s="299"/>
      <c r="P1967" s="284" t="s">
        <v>220</v>
      </c>
      <c r="Q1967" s="302"/>
      <c r="R1967" s="285" t="s">
        <v>225</v>
      </c>
      <c r="S1967" s="891"/>
      <c r="T1967" s="892"/>
      <c r="U1967" s="893"/>
    </row>
    <row r="1968" spans="2:21" ht="24" customHeight="1" x14ac:dyDescent="0.15">
      <c r="B1968" s="881"/>
      <c r="C1968" s="884"/>
      <c r="D1968" s="884"/>
      <c r="E1968" s="884"/>
      <c r="F1968" s="296"/>
      <c r="G1968" s="897"/>
      <c r="H1968" s="898"/>
      <c r="I1968" s="296"/>
      <c r="J1968" s="297"/>
      <c r="K1968" s="299"/>
      <c r="L1968" s="284" t="s">
        <v>220</v>
      </c>
      <c r="M1968" s="302"/>
      <c r="N1968" s="285" t="s">
        <v>225</v>
      </c>
      <c r="O1968" s="299"/>
      <c r="P1968" s="284" t="s">
        <v>220</v>
      </c>
      <c r="Q1968" s="302"/>
      <c r="R1968" s="285" t="s">
        <v>225</v>
      </c>
      <c r="S1968" s="891"/>
      <c r="T1968" s="892"/>
      <c r="U1968" s="893"/>
    </row>
    <row r="1969" spans="1:31" ht="24" customHeight="1" thickBot="1" x14ac:dyDescent="0.2">
      <c r="B1969" s="882"/>
      <c r="C1969" s="885"/>
      <c r="D1969" s="885"/>
      <c r="E1969" s="885"/>
      <c r="F1969" s="286" t="s">
        <v>232</v>
      </c>
      <c r="G1969" s="5"/>
      <c r="H1969" s="899" t="s">
        <v>239</v>
      </c>
      <c r="I1969" s="900"/>
      <c r="J1969" s="300"/>
      <c r="K1969" s="901"/>
      <c r="L1969" s="902"/>
      <c r="M1969" s="902"/>
      <c r="N1969" s="902"/>
      <c r="O1969" s="902"/>
      <c r="P1969" s="902"/>
      <c r="Q1969" s="902"/>
      <c r="R1969" s="903"/>
      <c r="S1969" s="894"/>
      <c r="T1969" s="895"/>
      <c r="U1969" s="896"/>
    </row>
    <row r="1970" spans="1:31" ht="19.5" customHeight="1" thickBot="1" x14ac:dyDescent="0.2">
      <c r="B1970" s="287" t="s">
        <v>112</v>
      </c>
      <c r="C1970" s="172"/>
      <c r="D1970" s="288"/>
      <c r="E1970" s="288"/>
      <c r="F1970" s="289"/>
      <c r="G1970" s="288"/>
      <c r="H1970" s="288"/>
      <c r="O1970" s="917" t="s">
        <v>496</v>
      </c>
      <c r="P1970" s="918"/>
      <c r="Q1970" s="918"/>
      <c r="R1970" s="918"/>
      <c r="S1970" s="919" t="str">
        <f>IF(COUNT(S1950:U1969)=0,"",SUMIFS(S1950:S1969,E1950:E1969,"&lt;&gt;"&amp;""))</f>
        <v/>
      </c>
      <c r="T1970" s="920"/>
      <c r="U1970" s="921"/>
    </row>
    <row r="1971" spans="1:31" ht="19.5" customHeight="1" thickBot="1" x14ac:dyDescent="0.2">
      <c r="B1971" s="486" t="s">
        <v>242</v>
      </c>
      <c r="C1971" s="172"/>
      <c r="D1971" s="171"/>
      <c r="E1971" s="290"/>
      <c r="F1971" s="485"/>
      <c r="G1971" s="485"/>
      <c r="H1971" s="485"/>
      <c r="O1971" s="922" t="s">
        <v>497</v>
      </c>
      <c r="P1971" s="923"/>
      <c r="Q1971" s="923"/>
      <c r="R1971" s="924"/>
      <c r="S1971" s="919" t="str">
        <f>IF(COUNT(S1950:U1969)=0,"",SUMIF(E1950:E1969,"元請",S1950:U1969))</f>
        <v/>
      </c>
      <c r="T1971" s="920"/>
      <c r="U1971" s="921"/>
    </row>
    <row r="1972" spans="1:31" ht="19.5" customHeight="1" x14ac:dyDescent="0.15">
      <c r="B1972" s="287" t="s">
        <v>240</v>
      </c>
      <c r="C1972" s="172"/>
      <c r="D1972" s="171"/>
      <c r="E1972" s="172"/>
      <c r="F1972" s="172"/>
      <c r="G1972" s="485"/>
      <c r="H1972" s="485"/>
    </row>
    <row r="1973" spans="1:31" ht="19.5" customHeight="1" x14ac:dyDescent="0.15">
      <c r="B1973" s="485"/>
      <c r="C1973" s="172"/>
      <c r="D1973" s="171"/>
      <c r="E1973" s="290"/>
      <c r="F1973" s="485"/>
      <c r="G1973" s="485"/>
      <c r="H1973" s="485"/>
    </row>
    <row r="1974" spans="1:31" s="172" customFormat="1" ht="20.25" customHeight="1" x14ac:dyDescent="0.15">
      <c r="A1974" s="171"/>
      <c r="B1974" s="171"/>
      <c r="C1974" s="172" t="s">
        <v>104</v>
      </c>
      <c r="G1974" s="262"/>
      <c r="H1974" s="262"/>
      <c r="I1974" s="171"/>
      <c r="J1974" s="171"/>
      <c r="K1974" s="171"/>
      <c r="L1974" s="171"/>
      <c r="M1974" s="171"/>
      <c r="N1974" s="171"/>
      <c r="O1974" s="171"/>
      <c r="P1974" s="171"/>
      <c r="Q1974" s="171"/>
      <c r="R1974" s="171"/>
      <c r="S1974" s="171"/>
      <c r="T1974" s="196" t="s">
        <v>241</v>
      </c>
      <c r="U1974" s="263" t="str">
        <f t="shared" ref="U1974" si="340">IF(COUNT(S1950:U1969)=0,"",U1945+1)</f>
        <v/>
      </c>
      <c r="W1974" s="171"/>
      <c r="X1974" s="171"/>
      <c r="Y1974" s="171"/>
      <c r="Z1974" s="291"/>
      <c r="AA1974" s="291"/>
      <c r="AB1974" s="291"/>
      <c r="AC1974" s="291"/>
      <c r="AD1974" s="291"/>
      <c r="AE1974" s="171"/>
    </row>
    <row r="1975" spans="1:31" s="172" customFormat="1" ht="27.75" x14ac:dyDescent="0.15">
      <c r="A1975" s="171"/>
      <c r="B1975" s="904" t="s">
        <v>105</v>
      </c>
      <c r="C1975" s="904"/>
      <c r="D1975" s="904"/>
      <c r="E1975" s="904"/>
      <c r="F1975" s="904"/>
      <c r="G1975" s="904"/>
      <c r="H1975" s="904"/>
      <c r="I1975" s="904"/>
      <c r="J1975" s="905" t="s">
        <v>243</v>
      </c>
      <c r="K1975" s="905"/>
      <c r="L1975" s="905"/>
      <c r="M1975" s="905"/>
      <c r="N1975" s="905"/>
      <c r="O1975" s="905"/>
      <c r="P1975" s="905"/>
      <c r="Q1975" s="905"/>
      <c r="R1975" s="905"/>
      <c r="S1975" s="905"/>
      <c r="T1975" s="905"/>
      <c r="U1975" s="905"/>
      <c r="W1975" s="171"/>
      <c r="X1975" s="171"/>
      <c r="Y1975" s="171"/>
      <c r="Z1975" s="291"/>
      <c r="AA1975" s="291"/>
      <c r="AB1975" s="291"/>
      <c r="AC1975" s="291"/>
      <c r="AD1975" s="291"/>
      <c r="AE1975" s="171"/>
    </row>
    <row r="1976" spans="1:31" ht="21.75" thickBot="1" x14ac:dyDescent="0.2">
      <c r="D1976" s="265" t="s">
        <v>228</v>
      </c>
      <c r="E1976" s="906"/>
      <c r="F1976" s="906"/>
      <c r="G1976" s="266" t="s">
        <v>229</v>
      </c>
      <c r="H1976" s="267"/>
      <c r="L1976" s="268" t="s">
        <v>231</v>
      </c>
      <c r="M1976" s="483" t="str">
        <f>$M$4</f>
        <v/>
      </c>
      <c r="N1976" s="269" t="s">
        <v>220</v>
      </c>
      <c r="O1976" s="483" t="str">
        <f>$O$4</f>
        <v/>
      </c>
      <c r="P1976" s="269" t="s">
        <v>225</v>
      </c>
      <c r="Q1976" s="269" t="s">
        <v>205</v>
      </c>
      <c r="R1976" s="483" t="str">
        <f>$R$4</f>
        <v/>
      </c>
      <c r="S1976" s="269" t="s">
        <v>220</v>
      </c>
      <c r="T1976" s="483" t="str">
        <f>$T$4</f>
        <v/>
      </c>
      <c r="U1976" s="269" t="s">
        <v>230</v>
      </c>
    </row>
    <row r="1977" spans="1:31" ht="18" customHeight="1" x14ac:dyDescent="0.15">
      <c r="B1977" s="880" t="s">
        <v>227</v>
      </c>
      <c r="C1977" s="907" t="s">
        <v>224</v>
      </c>
      <c r="D1977" s="478" t="s">
        <v>237</v>
      </c>
      <c r="E1977" s="478" t="s">
        <v>222</v>
      </c>
      <c r="F1977" s="909" t="s">
        <v>106</v>
      </c>
      <c r="G1977" s="840" t="s">
        <v>107</v>
      </c>
      <c r="H1977" s="841"/>
      <c r="I1977" s="480" t="s">
        <v>108</v>
      </c>
      <c r="J1977" s="480" t="s">
        <v>235</v>
      </c>
      <c r="K1977" s="840" t="s">
        <v>109</v>
      </c>
      <c r="L1977" s="913"/>
      <c r="M1977" s="913"/>
      <c r="N1977" s="841"/>
      <c r="O1977" s="840" t="s">
        <v>226</v>
      </c>
      <c r="P1977" s="913"/>
      <c r="Q1977" s="913"/>
      <c r="R1977" s="841"/>
      <c r="S1977" s="840" t="s">
        <v>233</v>
      </c>
      <c r="T1977" s="913"/>
      <c r="U1977" s="914"/>
    </row>
    <row r="1978" spans="1:31" ht="18" customHeight="1" thickBot="1" x14ac:dyDescent="0.2">
      <c r="B1978" s="882"/>
      <c r="C1978" s="908"/>
      <c r="D1978" s="479" t="s">
        <v>221</v>
      </c>
      <c r="E1978" s="479" t="s">
        <v>223</v>
      </c>
      <c r="F1978" s="910"/>
      <c r="G1978" s="911"/>
      <c r="H1978" s="912"/>
      <c r="I1978" s="481" t="s">
        <v>110</v>
      </c>
      <c r="J1978" s="481" t="s">
        <v>236</v>
      </c>
      <c r="K1978" s="911"/>
      <c r="L1978" s="915"/>
      <c r="M1978" s="915"/>
      <c r="N1978" s="912"/>
      <c r="O1978" s="911"/>
      <c r="P1978" s="915"/>
      <c r="Q1978" s="915"/>
      <c r="R1978" s="912"/>
      <c r="S1978" s="911" t="s">
        <v>234</v>
      </c>
      <c r="T1978" s="915"/>
      <c r="U1978" s="916"/>
    </row>
    <row r="1979" spans="1:31" ht="24" customHeight="1" x14ac:dyDescent="0.15">
      <c r="B1979" s="880">
        <v>1</v>
      </c>
      <c r="C1979" s="883"/>
      <c r="D1979" s="883"/>
      <c r="E1979" s="883"/>
      <c r="F1979" s="294"/>
      <c r="G1979" s="886"/>
      <c r="H1979" s="887"/>
      <c r="I1979" s="294"/>
      <c r="J1979" s="295"/>
      <c r="K1979" s="298"/>
      <c r="L1979" s="279" t="s">
        <v>220</v>
      </c>
      <c r="M1979" s="301"/>
      <c r="N1979" s="280" t="s">
        <v>225</v>
      </c>
      <c r="O1979" s="298"/>
      <c r="P1979" s="279" t="s">
        <v>220</v>
      </c>
      <c r="Q1979" s="301"/>
      <c r="R1979" s="280" t="s">
        <v>225</v>
      </c>
      <c r="S1979" s="888" t="str">
        <f t="shared" ref="S1979" si="341">IF(COUNT(J1979:J1983)=0,"",SUM(J1979:J1983))</f>
        <v/>
      </c>
      <c r="T1979" s="889"/>
      <c r="U1979" s="890"/>
    </row>
    <row r="1980" spans="1:31" ht="24" customHeight="1" x14ac:dyDescent="0.15">
      <c r="B1980" s="881"/>
      <c r="C1980" s="884"/>
      <c r="D1980" s="884"/>
      <c r="E1980" s="884"/>
      <c r="F1980" s="296"/>
      <c r="G1980" s="897"/>
      <c r="H1980" s="898"/>
      <c r="I1980" s="296"/>
      <c r="J1980" s="297"/>
      <c r="K1980" s="299"/>
      <c r="L1980" s="284" t="s">
        <v>220</v>
      </c>
      <c r="M1980" s="302"/>
      <c r="N1980" s="285" t="s">
        <v>225</v>
      </c>
      <c r="O1980" s="299"/>
      <c r="P1980" s="284" t="s">
        <v>220</v>
      </c>
      <c r="Q1980" s="302"/>
      <c r="R1980" s="285" t="s">
        <v>225</v>
      </c>
      <c r="S1980" s="891"/>
      <c r="T1980" s="892"/>
      <c r="U1980" s="893"/>
    </row>
    <row r="1981" spans="1:31" ht="23.25" customHeight="1" x14ac:dyDescent="0.15">
      <c r="B1981" s="881"/>
      <c r="C1981" s="884"/>
      <c r="D1981" s="884"/>
      <c r="E1981" s="884"/>
      <c r="F1981" s="296"/>
      <c r="G1981" s="897"/>
      <c r="H1981" s="898"/>
      <c r="I1981" s="296"/>
      <c r="J1981" s="297"/>
      <c r="K1981" s="299"/>
      <c r="L1981" s="284" t="s">
        <v>220</v>
      </c>
      <c r="M1981" s="302"/>
      <c r="N1981" s="285" t="s">
        <v>225</v>
      </c>
      <c r="O1981" s="299"/>
      <c r="P1981" s="284" t="s">
        <v>220</v>
      </c>
      <c r="Q1981" s="302"/>
      <c r="R1981" s="285" t="s">
        <v>225</v>
      </c>
      <c r="S1981" s="891"/>
      <c r="T1981" s="892"/>
      <c r="U1981" s="893"/>
    </row>
    <row r="1982" spans="1:31" ht="24" customHeight="1" x14ac:dyDescent="0.15">
      <c r="B1982" s="881"/>
      <c r="C1982" s="884"/>
      <c r="D1982" s="884"/>
      <c r="E1982" s="884"/>
      <c r="F1982" s="296"/>
      <c r="G1982" s="897"/>
      <c r="H1982" s="898"/>
      <c r="I1982" s="296"/>
      <c r="J1982" s="297"/>
      <c r="K1982" s="299"/>
      <c r="L1982" s="284" t="s">
        <v>220</v>
      </c>
      <c r="M1982" s="302"/>
      <c r="N1982" s="285" t="s">
        <v>225</v>
      </c>
      <c r="O1982" s="299"/>
      <c r="P1982" s="284" t="s">
        <v>220</v>
      </c>
      <c r="Q1982" s="302"/>
      <c r="R1982" s="285" t="s">
        <v>225</v>
      </c>
      <c r="S1982" s="891"/>
      <c r="T1982" s="892"/>
      <c r="U1982" s="893"/>
    </row>
    <row r="1983" spans="1:31" ht="24" customHeight="1" thickBot="1" x14ac:dyDescent="0.2">
      <c r="B1983" s="882"/>
      <c r="C1983" s="885"/>
      <c r="D1983" s="885"/>
      <c r="E1983" s="885"/>
      <c r="F1983" s="286" t="s">
        <v>232</v>
      </c>
      <c r="G1983" s="5"/>
      <c r="H1983" s="899" t="s">
        <v>239</v>
      </c>
      <c r="I1983" s="900"/>
      <c r="J1983" s="300"/>
      <c r="K1983" s="901"/>
      <c r="L1983" s="902"/>
      <c r="M1983" s="902"/>
      <c r="N1983" s="902"/>
      <c r="O1983" s="902"/>
      <c r="P1983" s="902"/>
      <c r="Q1983" s="902"/>
      <c r="R1983" s="903"/>
      <c r="S1983" s="894"/>
      <c r="T1983" s="895"/>
      <c r="U1983" s="896"/>
    </row>
    <row r="1984" spans="1:31" ht="24" customHeight="1" x14ac:dyDescent="0.15">
      <c r="B1984" s="880">
        <v>2</v>
      </c>
      <c r="C1984" s="883"/>
      <c r="D1984" s="883"/>
      <c r="E1984" s="883"/>
      <c r="F1984" s="294"/>
      <c r="G1984" s="886"/>
      <c r="H1984" s="887"/>
      <c r="I1984" s="294"/>
      <c r="J1984" s="295"/>
      <c r="K1984" s="298"/>
      <c r="L1984" s="279" t="s">
        <v>220</v>
      </c>
      <c r="M1984" s="301"/>
      <c r="N1984" s="280" t="s">
        <v>225</v>
      </c>
      <c r="O1984" s="298"/>
      <c r="P1984" s="279" t="s">
        <v>220</v>
      </c>
      <c r="Q1984" s="301"/>
      <c r="R1984" s="280" t="s">
        <v>225</v>
      </c>
      <c r="S1984" s="888" t="str">
        <f t="shared" ref="S1984" si="342">IF(COUNT(J1984:J1988)=0,"",SUM(J1984:J1988))</f>
        <v/>
      </c>
      <c r="T1984" s="889"/>
      <c r="U1984" s="890"/>
    </row>
    <row r="1985" spans="2:21" ht="24" customHeight="1" x14ac:dyDescent="0.15">
      <c r="B1985" s="881"/>
      <c r="C1985" s="884"/>
      <c r="D1985" s="884"/>
      <c r="E1985" s="884"/>
      <c r="F1985" s="296"/>
      <c r="G1985" s="897"/>
      <c r="H1985" s="898"/>
      <c r="I1985" s="296"/>
      <c r="J1985" s="297"/>
      <c r="K1985" s="299"/>
      <c r="L1985" s="284" t="s">
        <v>220</v>
      </c>
      <c r="M1985" s="302"/>
      <c r="N1985" s="285" t="s">
        <v>225</v>
      </c>
      <c r="O1985" s="299"/>
      <c r="P1985" s="284" t="s">
        <v>220</v>
      </c>
      <c r="Q1985" s="302"/>
      <c r="R1985" s="285" t="s">
        <v>225</v>
      </c>
      <c r="S1985" s="891"/>
      <c r="T1985" s="892"/>
      <c r="U1985" s="893"/>
    </row>
    <row r="1986" spans="2:21" ht="24" customHeight="1" x14ac:dyDescent="0.15">
      <c r="B1986" s="881"/>
      <c r="C1986" s="884"/>
      <c r="D1986" s="884"/>
      <c r="E1986" s="884"/>
      <c r="F1986" s="296"/>
      <c r="G1986" s="897"/>
      <c r="H1986" s="898"/>
      <c r="I1986" s="296"/>
      <c r="J1986" s="297"/>
      <c r="K1986" s="299"/>
      <c r="L1986" s="284" t="s">
        <v>220</v>
      </c>
      <c r="M1986" s="302"/>
      <c r="N1986" s="285" t="s">
        <v>225</v>
      </c>
      <c r="O1986" s="299"/>
      <c r="P1986" s="284" t="s">
        <v>220</v>
      </c>
      <c r="Q1986" s="302"/>
      <c r="R1986" s="285" t="s">
        <v>225</v>
      </c>
      <c r="S1986" s="891"/>
      <c r="T1986" s="892"/>
      <c r="U1986" s="893"/>
    </row>
    <row r="1987" spans="2:21" ht="24" customHeight="1" x14ac:dyDescent="0.15">
      <c r="B1987" s="881"/>
      <c r="C1987" s="884"/>
      <c r="D1987" s="884"/>
      <c r="E1987" s="884"/>
      <c r="F1987" s="296"/>
      <c r="G1987" s="897"/>
      <c r="H1987" s="898"/>
      <c r="I1987" s="296"/>
      <c r="J1987" s="297"/>
      <c r="K1987" s="299"/>
      <c r="L1987" s="284" t="s">
        <v>220</v>
      </c>
      <c r="M1987" s="302"/>
      <c r="N1987" s="285" t="s">
        <v>225</v>
      </c>
      <c r="O1987" s="299"/>
      <c r="P1987" s="284" t="s">
        <v>220</v>
      </c>
      <c r="Q1987" s="302"/>
      <c r="R1987" s="285" t="s">
        <v>225</v>
      </c>
      <c r="S1987" s="891"/>
      <c r="T1987" s="892"/>
      <c r="U1987" s="893"/>
    </row>
    <row r="1988" spans="2:21" ht="24" customHeight="1" thickBot="1" x14ac:dyDescent="0.2">
      <c r="B1988" s="882"/>
      <c r="C1988" s="885"/>
      <c r="D1988" s="885"/>
      <c r="E1988" s="885"/>
      <c r="F1988" s="286" t="s">
        <v>232</v>
      </c>
      <c r="G1988" s="5"/>
      <c r="H1988" s="899" t="s">
        <v>239</v>
      </c>
      <c r="I1988" s="900"/>
      <c r="J1988" s="300"/>
      <c r="K1988" s="901"/>
      <c r="L1988" s="902"/>
      <c r="M1988" s="902"/>
      <c r="N1988" s="902"/>
      <c r="O1988" s="902"/>
      <c r="P1988" s="902"/>
      <c r="Q1988" s="902"/>
      <c r="R1988" s="903"/>
      <c r="S1988" s="894"/>
      <c r="T1988" s="895"/>
      <c r="U1988" s="896"/>
    </row>
    <row r="1989" spans="2:21" ht="24" customHeight="1" x14ac:dyDescent="0.15">
      <c r="B1989" s="880">
        <v>3</v>
      </c>
      <c r="C1989" s="883"/>
      <c r="D1989" s="883"/>
      <c r="E1989" s="883"/>
      <c r="F1989" s="294"/>
      <c r="G1989" s="886"/>
      <c r="H1989" s="887"/>
      <c r="I1989" s="294"/>
      <c r="J1989" s="295"/>
      <c r="K1989" s="298"/>
      <c r="L1989" s="279" t="s">
        <v>220</v>
      </c>
      <c r="M1989" s="301"/>
      <c r="N1989" s="280" t="s">
        <v>225</v>
      </c>
      <c r="O1989" s="298"/>
      <c r="P1989" s="279" t="s">
        <v>220</v>
      </c>
      <c r="Q1989" s="301"/>
      <c r="R1989" s="280" t="s">
        <v>225</v>
      </c>
      <c r="S1989" s="888" t="str">
        <f t="shared" ref="S1989" si="343">IF(COUNT(J1989:J1993)=0,"",SUM(J1989:J1993))</f>
        <v/>
      </c>
      <c r="T1989" s="889"/>
      <c r="U1989" s="890"/>
    </row>
    <row r="1990" spans="2:21" ht="24" customHeight="1" x14ac:dyDescent="0.15">
      <c r="B1990" s="881"/>
      <c r="C1990" s="884"/>
      <c r="D1990" s="884"/>
      <c r="E1990" s="884"/>
      <c r="F1990" s="296"/>
      <c r="G1990" s="897"/>
      <c r="H1990" s="898"/>
      <c r="I1990" s="296"/>
      <c r="J1990" s="297"/>
      <c r="K1990" s="299"/>
      <c r="L1990" s="284" t="s">
        <v>220</v>
      </c>
      <c r="M1990" s="302"/>
      <c r="N1990" s="285" t="s">
        <v>225</v>
      </c>
      <c r="O1990" s="299"/>
      <c r="P1990" s="284" t="s">
        <v>220</v>
      </c>
      <c r="Q1990" s="302"/>
      <c r="R1990" s="285" t="s">
        <v>225</v>
      </c>
      <c r="S1990" s="891"/>
      <c r="T1990" s="892"/>
      <c r="U1990" s="893"/>
    </row>
    <row r="1991" spans="2:21" ht="24" customHeight="1" x14ac:dyDescent="0.15">
      <c r="B1991" s="881"/>
      <c r="C1991" s="884"/>
      <c r="D1991" s="884"/>
      <c r="E1991" s="884"/>
      <c r="F1991" s="296"/>
      <c r="G1991" s="897"/>
      <c r="H1991" s="898"/>
      <c r="I1991" s="296"/>
      <c r="J1991" s="297"/>
      <c r="K1991" s="299"/>
      <c r="L1991" s="284" t="s">
        <v>220</v>
      </c>
      <c r="M1991" s="302"/>
      <c r="N1991" s="285" t="s">
        <v>225</v>
      </c>
      <c r="O1991" s="299"/>
      <c r="P1991" s="284" t="s">
        <v>220</v>
      </c>
      <c r="Q1991" s="302"/>
      <c r="R1991" s="285" t="s">
        <v>225</v>
      </c>
      <c r="S1991" s="891"/>
      <c r="T1991" s="892"/>
      <c r="U1991" s="893"/>
    </row>
    <row r="1992" spans="2:21" ht="24" customHeight="1" x14ac:dyDescent="0.15">
      <c r="B1992" s="881"/>
      <c r="C1992" s="884"/>
      <c r="D1992" s="884"/>
      <c r="E1992" s="884"/>
      <c r="F1992" s="296"/>
      <c r="G1992" s="897"/>
      <c r="H1992" s="898"/>
      <c r="I1992" s="296"/>
      <c r="J1992" s="297"/>
      <c r="K1992" s="299"/>
      <c r="L1992" s="284" t="s">
        <v>220</v>
      </c>
      <c r="M1992" s="302"/>
      <c r="N1992" s="285" t="s">
        <v>225</v>
      </c>
      <c r="O1992" s="299"/>
      <c r="P1992" s="284" t="s">
        <v>220</v>
      </c>
      <c r="Q1992" s="302"/>
      <c r="R1992" s="285" t="s">
        <v>225</v>
      </c>
      <c r="S1992" s="891"/>
      <c r="T1992" s="892"/>
      <c r="U1992" s="893"/>
    </row>
    <row r="1993" spans="2:21" ht="24" customHeight="1" thickBot="1" x14ac:dyDescent="0.2">
      <c r="B1993" s="882"/>
      <c r="C1993" s="885"/>
      <c r="D1993" s="885"/>
      <c r="E1993" s="885"/>
      <c r="F1993" s="286" t="s">
        <v>232</v>
      </c>
      <c r="G1993" s="5"/>
      <c r="H1993" s="899" t="s">
        <v>239</v>
      </c>
      <c r="I1993" s="900"/>
      <c r="J1993" s="300"/>
      <c r="K1993" s="901"/>
      <c r="L1993" s="902"/>
      <c r="M1993" s="902"/>
      <c r="N1993" s="902"/>
      <c r="O1993" s="902"/>
      <c r="P1993" s="902"/>
      <c r="Q1993" s="902"/>
      <c r="R1993" s="903"/>
      <c r="S1993" s="894"/>
      <c r="T1993" s="895"/>
      <c r="U1993" s="896"/>
    </row>
    <row r="1994" spans="2:21" ht="24" customHeight="1" x14ac:dyDescent="0.15">
      <c r="B1994" s="880">
        <v>4</v>
      </c>
      <c r="C1994" s="883"/>
      <c r="D1994" s="883"/>
      <c r="E1994" s="883"/>
      <c r="F1994" s="294"/>
      <c r="G1994" s="886"/>
      <c r="H1994" s="887"/>
      <c r="I1994" s="294"/>
      <c r="J1994" s="295"/>
      <c r="K1994" s="298"/>
      <c r="L1994" s="279" t="s">
        <v>220</v>
      </c>
      <c r="M1994" s="301"/>
      <c r="N1994" s="280" t="s">
        <v>225</v>
      </c>
      <c r="O1994" s="298"/>
      <c r="P1994" s="279" t="s">
        <v>220</v>
      </c>
      <c r="Q1994" s="301"/>
      <c r="R1994" s="280" t="s">
        <v>225</v>
      </c>
      <c r="S1994" s="888" t="str">
        <f t="shared" ref="S1994" si="344">IF(COUNT(J1994:J1998)=0,"",SUM(J1994:J1998))</f>
        <v/>
      </c>
      <c r="T1994" s="889"/>
      <c r="U1994" s="890"/>
    </row>
    <row r="1995" spans="2:21" ht="24" customHeight="1" x14ac:dyDescent="0.15">
      <c r="B1995" s="881"/>
      <c r="C1995" s="884"/>
      <c r="D1995" s="884"/>
      <c r="E1995" s="884"/>
      <c r="F1995" s="296"/>
      <c r="G1995" s="897"/>
      <c r="H1995" s="898"/>
      <c r="I1995" s="296"/>
      <c r="J1995" s="297"/>
      <c r="K1995" s="299"/>
      <c r="L1995" s="284" t="s">
        <v>220</v>
      </c>
      <c r="M1995" s="302"/>
      <c r="N1995" s="285" t="s">
        <v>225</v>
      </c>
      <c r="O1995" s="299"/>
      <c r="P1995" s="284" t="s">
        <v>220</v>
      </c>
      <c r="Q1995" s="302"/>
      <c r="R1995" s="285" t="s">
        <v>225</v>
      </c>
      <c r="S1995" s="891"/>
      <c r="T1995" s="892"/>
      <c r="U1995" s="893"/>
    </row>
    <row r="1996" spans="2:21" ht="24" customHeight="1" x14ac:dyDescent="0.15">
      <c r="B1996" s="881"/>
      <c r="C1996" s="884"/>
      <c r="D1996" s="884"/>
      <c r="E1996" s="884"/>
      <c r="F1996" s="296"/>
      <c r="G1996" s="897"/>
      <c r="H1996" s="898"/>
      <c r="I1996" s="296"/>
      <c r="J1996" s="297"/>
      <c r="K1996" s="299"/>
      <c r="L1996" s="284" t="s">
        <v>220</v>
      </c>
      <c r="M1996" s="302"/>
      <c r="N1996" s="285" t="s">
        <v>225</v>
      </c>
      <c r="O1996" s="299"/>
      <c r="P1996" s="284" t="s">
        <v>220</v>
      </c>
      <c r="Q1996" s="302"/>
      <c r="R1996" s="285" t="s">
        <v>225</v>
      </c>
      <c r="S1996" s="891"/>
      <c r="T1996" s="892"/>
      <c r="U1996" s="893"/>
    </row>
    <row r="1997" spans="2:21" ht="24" customHeight="1" x14ac:dyDescent="0.15">
      <c r="B1997" s="881"/>
      <c r="C1997" s="884"/>
      <c r="D1997" s="884"/>
      <c r="E1997" s="884"/>
      <c r="F1997" s="296"/>
      <c r="G1997" s="897"/>
      <c r="H1997" s="898"/>
      <c r="I1997" s="296"/>
      <c r="J1997" s="297"/>
      <c r="K1997" s="299"/>
      <c r="L1997" s="284" t="s">
        <v>220</v>
      </c>
      <c r="M1997" s="302"/>
      <c r="N1997" s="285" t="s">
        <v>225</v>
      </c>
      <c r="O1997" s="299"/>
      <c r="P1997" s="284" t="s">
        <v>220</v>
      </c>
      <c r="Q1997" s="302"/>
      <c r="R1997" s="285" t="s">
        <v>225</v>
      </c>
      <c r="S1997" s="891"/>
      <c r="T1997" s="892"/>
      <c r="U1997" s="893"/>
    </row>
    <row r="1998" spans="2:21" ht="24" customHeight="1" thickBot="1" x14ac:dyDescent="0.2">
      <c r="B1998" s="882"/>
      <c r="C1998" s="885"/>
      <c r="D1998" s="885"/>
      <c r="E1998" s="885"/>
      <c r="F1998" s="286" t="s">
        <v>232</v>
      </c>
      <c r="G1998" s="5"/>
      <c r="H1998" s="899" t="s">
        <v>239</v>
      </c>
      <c r="I1998" s="900"/>
      <c r="J1998" s="300"/>
      <c r="K1998" s="901"/>
      <c r="L1998" s="902"/>
      <c r="M1998" s="902"/>
      <c r="N1998" s="902"/>
      <c r="O1998" s="902"/>
      <c r="P1998" s="902"/>
      <c r="Q1998" s="902"/>
      <c r="R1998" s="903"/>
      <c r="S1998" s="894"/>
      <c r="T1998" s="895"/>
      <c r="U1998" s="896"/>
    </row>
    <row r="1999" spans="2:21" ht="19.5" customHeight="1" thickBot="1" x14ac:dyDescent="0.2">
      <c r="B1999" s="287" t="s">
        <v>112</v>
      </c>
      <c r="C1999" s="172"/>
      <c r="D1999" s="288"/>
      <c r="E1999" s="288"/>
      <c r="F1999" s="289"/>
      <c r="G1999" s="288"/>
      <c r="H1999" s="288"/>
      <c r="O1999" s="917" t="s">
        <v>496</v>
      </c>
      <c r="P1999" s="918"/>
      <c r="Q1999" s="918"/>
      <c r="R1999" s="918"/>
      <c r="S1999" s="919" t="str">
        <f>IF(COUNT(S1979:U1998)=0,"",SUMIFS(S1979:S1998,E1979:E1998,"&lt;&gt;"&amp;""))</f>
        <v/>
      </c>
      <c r="T1999" s="920"/>
      <c r="U1999" s="921"/>
    </row>
    <row r="2000" spans="2:21" ht="19.5" customHeight="1" thickBot="1" x14ac:dyDescent="0.2">
      <c r="B2000" s="486" t="s">
        <v>242</v>
      </c>
      <c r="C2000" s="172"/>
      <c r="D2000" s="171"/>
      <c r="E2000" s="290"/>
      <c r="F2000" s="485"/>
      <c r="G2000" s="485"/>
      <c r="H2000" s="485"/>
      <c r="O2000" s="922" t="s">
        <v>497</v>
      </c>
      <c r="P2000" s="923"/>
      <c r="Q2000" s="923"/>
      <c r="R2000" s="924"/>
      <c r="S2000" s="919" t="str">
        <f>IF(COUNT(S1979:U1998)=0,"",SUMIF(E1979:E1998,"元請",S1979:U1998))</f>
        <v/>
      </c>
      <c r="T2000" s="920"/>
      <c r="U2000" s="921"/>
    </row>
    <row r="2001" spans="1:31" ht="19.5" customHeight="1" x14ac:dyDescent="0.15">
      <c r="B2001" s="287" t="s">
        <v>240</v>
      </c>
      <c r="C2001" s="172"/>
      <c r="D2001" s="171"/>
      <c r="E2001" s="172"/>
      <c r="F2001" s="172"/>
      <c r="G2001" s="485"/>
      <c r="H2001" s="485"/>
    </row>
    <row r="2002" spans="1:31" ht="19.5" customHeight="1" x14ac:dyDescent="0.15">
      <c r="B2002" s="485"/>
      <c r="C2002" s="172"/>
      <c r="D2002" s="171"/>
      <c r="E2002" s="290"/>
      <c r="F2002" s="485"/>
      <c r="G2002" s="485"/>
      <c r="H2002" s="485"/>
    </row>
    <row r="2003" spans="1:31" s="172" customFormat="1" ht="20.25" customHeight="1" x14ac:dyDescent="0.15">
      <c r="A2003" s="171"/>
      <c r="B2003" s="171"/>
      <c r="C2003" s="172" t="s">
        <v>104</v>
      </c>
      <c r="G2003" s="262"/>
      <c r="H2003" s="262"/>
      <c r="I2003" s="171"/>
      <c r="J2003" s="171"/>
      <c r="K2003" s="171"/>
      <c r="L2003" s="171"/>
      <c r="M2003" s="171"/>
      <c r="N2003" s="171"/>
      <c r="O2003" s="171"/>
      <c r="P2003" s="171"/>
      <c r="Q2003" s="171"/>
      <c r="R2003" s="171"/>
      <c r="S2003" s="171"/>
      <c r="T2003" s="196" t="s">
        <v>241</v>
      </c>
      <c r="U2003" s="263" t="str">
        <f t="shared" ref="U2003" si="345">IF(COUNT(S1979:U1998)=0,"",U1974+1)</f>
        <v/>
      </c>
      <c r="W2003" s="171"/>
      <c r="X2003" s="171"/>
      <c r="Y2003" s="171"/>
      <c r="Z2003" s="291"/>
      <c r="AA2003" s="291"/>
      <c r="AB2003" s="291"/>
      <c r="AC2003" s="291"/>
      <c r="AD2003" s="291"/>
      <c r="AE2003" s="171"/>
    </row>
    <row r="2004" spans="1:31" s="172" customFormat="1" ht="27.75" x14ac:dyDescent="0.15">
      <c r="A2004" s="171"/>
      <c r="B2004" s="904" t="s">
        <v>105</v>
      </c>
      <c r="C2004" s="904"/>
      <c r="D2004" s="904"/>
      <c r="E2004" s="904"/>
      <c r="F2004" s="904"/>
      <c r="G2004" s="904"/>
      <c r="H2004" s="904"/>
      <c r="I2004" s="904"/>
      <c r="J2004" s="905" t="s">
        <v>243</v>
      </c>
      <c r="K2004" s="905"/>
      <c r="L2004" s="905"/>
      <c r="M2004" s="905"/>
      <c r="N2004" s="905"/>
      <c r="O2004" s="905"/>
      <c r="P2004" s="905"/>
      <c r="Q2004" s="905"/>
      <c r="R2004" s="905"/>
      <c r="S2004" s="905"/>
      <c r="T2004" s="905"/>
      <c r="U2004" s="905"/>
      <c r="W2004" s="171"/>
      <c r="X2004" s="171"/>
      <c r="Y2004" s="171"/>
      <c r="Z2004" s="291"/>
      <c r="AA2004" s="291"/>
      <c r="AB2004" s="291"/>
      <c r="AC2004" s="291"/>
      <c r="AD2004" s="291"/>
      <c r="AE2004" s="171"/>
    </row>
    <row r="2005" spans="1:31" ht="21.75" thickBot="1" x14ac:dyDescent="0.2">
      <c r="D2005" s="265" t="s">
        <v>228</v>
      </c>
      <c r="E2005" s="906"/>
      <c r="F2005" s="906"/>
      <c r="G2005" s="266" t="s">
        <v>229</v>
      </c>
      <c r="H2005" s="267"/>
      <c r="L2005" s="268" t="s">
        <v>231</v>
      </c>
      <c r="M2005" s="483" t="str">
        <f>$M$4</f>
        <v/>
      </c>
      <c r="N2005" s="269" t="s">
        <v>220</v>
      </c>
      <c r="O2005" s="483" t="str">
        <f>$O$4</f>
        <v/>
      </c>
      <c r="P2005" s="269" t="s">
        <v>225</v>
      </c>
      <c r="Q2005" s="269" t="s">
        <v>205</v>
      </c>
      <c r="R2005" s="483" t="str">
        <f>$R$4</f>
        <v/>
      </c>
      <c r="S2005" s="269" t="s">
        <v>220</v>
      </c>
      <c r="T2005" s="483" t="str">
        <f>$T$4</f>
        <v/>
      </c>
      <c r="U2005" s="269" t="s">
        <v>230</v>
      </c>
    </row>
    <row r="2006" spans="1:31" ht="18" customHeight="1" x14ac:dyDescent="0.15">
      <c r="B2006" s="880" t="s">
        <v>227</v>
      </c>
      <c r="C2006" s="907" t="s">
        <v>224</v>
      </c>
      <c r="D2006" s="478" t="s">
        <v>237</v>
      </c>
      <c r="E2006" s="478" t="s">
        <v>222</v>
      </c>
      <c r="F2006" s="909" t="s">
        <v>106</v>
      </c>
      <c r="G2006" s="840" t="s">
        <v>107</v>
      </c>
      <c r="H2006" s="841"/>
      <c r="I2006" s="480" t="s">
        <v>108</v>
      </c>
      <c r="J2006" s="480" t="s">
        <v>235</v>
      </c>
      <c r="K2006" s="840" t="s">
        <v>109</v>
      </c>
      <c r="L2006" s="913"/>
      <c r="M2006" s="913"/>
      <c r="N2006" s="841"/>
      <c r="O2006" s="840" t="s">
        <v>226</v>
      </c>
      <c r="P2006" s="913"/>
      <c r="Q2006" s="913"/>
      <c r="R2006" s="841"/>
      <c r="S2006" s="840" t="s">
        <v>233</v>
      </c>
      <c r="T2006" s="913"/>
      <c r="U2006" s="914"/>
    </row>
    <row r="2007" spans="1:31" ht="18" customHeight="1" thickBot="1" x14ac:dyDescent="0.2">
      <c r="B2007" s="882"/>
      <c r="C2007" s="908"/>
      <c r="D2007" s="479" t="s">
        <v>221</v>
      </c>
      <c r="E2007" s="479" t="s">
        <v>223</v>
      </c>
      <c r="F2007" s="910"/>
      <c r="G2007" s="911"/>
      <c r="H2007" s="912"/>
      <c r="I2007" s="481" t="s">
        <v>110</v>
      </c>
      <c r="J2007" s="481" t="s">
        <v>236</v>
      </c>
      <c r="K2007" s="911"/>
      <c r="L2007" s="915"/>
      <c r="M2007" s="915"/>
      <c r="N2007" s="912"/>
      <c r="O2007" s="911"/>
      <c r="P2007" s="915"/>
      <c r="Q2007" s="915"/>
      <c r="R2007" s="912"/>
      <c r="S2007" s="911" t="s">
        <v>234</v>
      </c>
      <c r="T2007" s="915"/>
      <c r="U2007" s="916"/>
    </row>
    <row r="2008" spans="1:31" ht="24" customHeight="1" x14ac:dyDescent="0.15">
      <c r="B2008" s="880">
        <v>1</v>
      </c>
      <c r="C2008" s="883"/>
      <c r="D2008" s="883"/>
      <c r="E2008" s="883"/>
      <c r="F2008" s="294"/>
      <c r="G2008" s="886"/>
      <c r="H2008" s="887"/>
      <c r="I2008" s="294"/>
      <c r="J2008" s="295"/>
      <c r="K2008" s="298"/>
      <c r="L2008" s="279" t="s">
        <v>220</v>
      </c>
      <c r="M2008" s="301"/>
      <c r="N2008" s="280" t="s">
        <v>225</v>
      </c>
      <c r="O2008" s="298"/>
      <c r="P2008" s="279" t="s">
        <v>220</v>
      </c>
      <c r="Q2008" s="301"/>
      <c r="R2008" s="280" t="s">
        <v>225</v>
      </c>
      <c r="S2008" s="888" t="str">
        <f t="shared" ref="S2008" si="346">IF(COUNT(J2008:J2012)=0,"",SUM(J2008:J2012))</f>
        <v/>
      </c>
      <c r="T2008" s="889"/>
      <c r="U2008" s="890"/>
    </row>
    <row r="2009" spans="1:31" ht="24" customHeight="1" x14ac:dyDescent="0.15">
      <c r="B2009" s="881"/>
      <c r="C2009" s="884"/>
      <c r="D2009" s="884"/>
      <c r="E2009" s="884"/>
      <c r="F2009" s="296"/>
      <c r="G2009" s="897"/>
      <c r="H2009" s="898"/>
      <c r="I2009" s="296"/>
      <c r="J2009" s="297"/>
      <c r="K2009" s="299"/>
      <c r="L2009" s="284" t="s">
        <v>220</v>
      </c>
      <c r="M2009" s="302"/>
      <c r="N2009" s="285" t="s">
        <v>225</v>
      </c>
      <c r="O2009" s="299"/>
      <c r="P2009" s="284" t="s">
        <v>220</v>
      </c>
      <c r="Q2009" s="302"/>
      <c r="R2009" s="285" t="s">
        <v>225</v>
      </c>
      <c r="S2009" s="891"/>
      <c r="T2009" s="892"/>
      <c r="U2009" s="893"/>
    </row>
    <row r="2010" spans="1:31" ht="23.25" customHeight="1" x14ac:dyDescent="0.15">
      <c r="B2010" s="881"/>
      <c r="C2010" s="884"/>
      <c r="D2010" s="884"/>
      <c r="E2010" s="884"/>
      <c r="F2010" s="296"/>
      <c r="G2010" s="897"/>
      <c r="H2010" s="898"/>
      <c r="I2010" s="296"/>
      <c r="J2010" s="297"/>
      <c r="K2010" s="299"/>
      <c r="L2010" s="284" t="s">
        <v>220</v>
      </c>
      <c r="M2010" s="302"/>
      <c r="N2010" s="285" t="s">
        <v>225</v>
      </c>
      <c r="O2010" s="299"/>
      <c r="P2010" s="284" t="s">
        <v>220</v>
      </c>
      <c r="Q2010" s="302"/>
      <c r="R2010" s="285" t="s">
        <v>225</v>
      </c>
      <c r="S2010" s="891"/>
      <c r="T2010" s="892"/>
      <c r="U2010" s="893"/>
    </row>
    <row r="2011" spans="1:31" ht="24" customHeight="1" x14ac:dyDescent="0.15">
      <c r="B2011" s="881"/>
      <c r="C2011" s="884"/>
      <c r="D2011" s="884"/>
      <c r="E2011" s="884"/>
      <c r="F2011" s="296"/>
      <c r="G2011" s="897"/>
      <c r="H2011" s="898"/>
      <c r="I2011" s="296"/>
      <c r="J2011" s="297"/>
      <c r="K2011" s="299"/>
      <c r="L2011" s="284" t="s">
        <v>220</v>
      </c>
      <c r="M2011" s="302"/>
      <c r="N2011" s="285" t="s">
        <v>225</v>
      </c>
      <c r="O2011" s="299"/>
      <c r="P2011" s="284" t="s">
        <v>220</v>
      </c>
      <c r="Q2011" s="302"/>
      <c r="R2011" s="285" t="s">
        <v>225</v>
      </c>
      <c r="S2011" s="891"/>
      <c r="T2011" s="892"/>
      <c r="U2011" s="893"/>
    </row>
    <row r="2012" spans="1:31" ht="24" customHeight="1" thickBot="1" x14ac:dyDescent="0.2">
      <c r="B2012" s="882"/>
      <c r="C2012" s="885"/>
      <c r="D2012" s="885"/>
      <c r="E2012" s="885"/>
      <c r="F2012" s="286" t="s">
        <v>232</v>
      </c>
      <c r="G2012" s="5"/>
      <c r="H2012" s="899" t="s">
        <v>239</v>
      </c>
      <c r="I2012" s="900"/>
      <c r="J2012" s="300"/>
      <c r="K2012" s="901"/>
      <c r="L2012" s="902"/>
      <c r="M2012" s="902"/>
      <c r="N2012" s="902"/>
      <c r="O2012" s="902"/>
      <c r="P2012" s="902"/>
      <c r="Q2012" s="902"/>
      <c r="R2012" s="903"/>
      <c r="S2012" s="894"/>
      <c r="T2012" s="895"/>
      <c r="U2012" s="896"/>
    </row>
    <row r="2013" spans="1:31" ht="24" customHeight="1" x14ac:dyDescent="0.15">
      <c r="B2013" s="880">
        <v>2</v>
      </c>
      <c r="C2013" s="883"/>
      <c r="D2013" s="883"/>
      <c r="E2013" s="883"/>
      <c r="F2013" s="294"/>
      <c r="G2013" s="886"/>
      <c r="H2013" s="887"/>
      <c r="I2013" s="294"/>
      <c r="J2013" s="295"/>
      <c r="K2013" s="298"/>
      <c r="L2013" s="279" t="s">
        <v>220</v>
      </c>
      <c r="M2013" s="301"/>
      <c r="N2013" s="280" t="s">
        <v>225</v>
      </c>
      <c r="O2013" s="298"/>
      <c r="P2013" s="279" t="s">
        <v>220</v>
      </c>
      <c r="Q2013" s="301"/>
      <c r="R2013" s="280" t="s">
        <v>225</v>
      </c>
      <c r="S2013" s="888" t="str">
        <f t="shared" ref="S2013" si="347">IF(COUNT(J2013:J2017)=0,"",SUM(J2013:J2017))</f>
        <v/>
      </c>
      <c r="T2013" s="889"/>
      <c r="U2013" s="890"/>
    </row>
    <row r="2014" spans="1:31" ht="24" customHeight="1" x14ac:dyDescent="0.15">
      <c r="B2014" s="881"/>
      <c r="C2014" s="884"/>
      <c r="D2014" s="884"/>
      <c r="E2014" s="884"/>
      <c r="F2014" s="296"/>
      <c r="G2014" s="897"/>
      <c r="H2014" s="898"/>
      <c r="I2014" s="296"/>
      <c r="J2014" s="297"/>
      <c r="K2014" s="299"/>
      <c r="L2014" s="284" t="s">
        <v>220</v>
      </c>
      <c r="M2014" s="302"/>
      <c r="N2014" s="285" t="s">
        <v>225</v>
      </c>
      <c r="O2014" s="299"/>
      <c r="P2014" s="284" t="s">
        <v>220</v>
      </c>
      <c r="Q2014" s="302"/>
      <c r="R2014" s="285" t="s">
        <v>225</v>
      </c>
      <c r="S2014" s="891"/>
      <c r="T2014" s="892"/>
      <c r="U2014" s="893"/>
    </row>
    <row r="2015" spans="1:31" ht="24" customHeight="1" x14ac:dyDescent="0.15">
      <c r="B2015" s="881"/>
      <c r="C2015" s="884"/>
      <c r="D2015" s="884"/>
      <c r="E2015" s="884"/>
      <c r="F2015" s="296"/>
      <c r="G2015" s="897"/>
      <c r="H2015" s="898"/>
      <c r="I2015" s="296"/>
      <c r="J2015" s="297"/>
      <c r="K2015" s="299"/>
      <c r="L2015" s="284" t="s">
        <v>220</v>
      </c>
      <c r="M2015" s="302"/>
      <c r="N2015" s="285" t="s">
        <v>225</v>
      </c>
      <c r="O2015" s="299"/>
      <c r="P2015" s="284" t="s">
        <v>220</v>
      </c>
      <c r="Q2015" s="302"/>
      <c r="R2015" s="285" t="s">
        <v>225</v>
      </c>
      <c r="S2015" s="891"/>
      <c r="T2015" s="892"/>
      <c r="U2015" s="893"/>
    </row>
    <row r="2016" spans="1:31" ht="24" customHeight="1" x14ac:dyDescent="0.15">
      <c r="B2016" s="881"/>
      <c r="C2016" s="884"/>
      <c r="D2016" s="884"/>
      <c r="E2016" s="884"/>
      <c r="F2016" s="296"/>
      <c r="G2016" s="897"/>
      <c r="H2016" s="898"/>
      <c r="I2016" s="296"/>
      <c r="J2016" s="297"/>
      <c r="K2016" s="299"/>
      <c r="L2016" s="284" t="s">
        <v>220</v>
      </c>
      <c r="M2016" s="302"/>
      <c r="N2016" s="285" t="s">
        <v>225</v>
      </c>
      <c r="O2016" s="299"/>
      <c r="P2016" s="284" t="s">
        <v>220</v>
      </c>
      <c r="Q2016" s="302"/>
      <c r="R2016" s="285" t="s">
        <v>225</v>
      </c>
      <c r="S2016" s="891"/>
      <c r="T2016" s="892"/>
      <c r="U2016" s="893"/>
    </row>
    <row r="2017" spans="1:31" ht="24" customHeight="1" thickBot="1" x14ac:dyDescent="0.2">
      <c r="B2017" s="882"/>
      <c r="C2017" s="885"/>
      <c r="D2017" s="885"/>
      <c r="E2017" s="885"/>
      <c r="F2017" s="286" t="s">
        <v>232</v>
      </c>
      <c r="G2017" s="5"/>
      <c r="H2017" s="899" t="s">
        <v>239</v>
      </c>
      <c r="I2017" s="900"/>
      <c r="J2017" s="300"/>
      <c r="K2017" s="901"/>
      <c r="L2017" s="902"/>
      <c r="M2017" s="902"/>
      <c r="N2017" s="902"/>
      <c r="O2017" s="902"/>
      <c r="P2017" s="902"/>
      <c r="Q2017" s="902"/>
      <c r="R2017" s="903"/>
      <c r="S2017" s="894"/>
      <c r="T2017" s="895"/>
      <c r="U2017" s="896"/>
    </row>
    <row r="2018" spans="1:31" ht="24" customHeight="1" x14ac:dyDescent="0.15">
      <c r="B2018" s="880">
        <v>3</v>
      </c>
      <c r="C2018" s="883"/>
      <c r="D2018" s="883"/>
      <c r="E2018" s="883"/>
      <c r="F2018" s="294"/>
      <c r="G2018" s="886"/>
      <c r="H2018" s="887"/>
      <c r="I2018" s="294"/>
      <c r="J2018" s="295"/>
      <c r="K2018" s="298"/>
      <c r="L2018" s="279" t="s">
        <v>220</v>
      </c>
      <c r="M2018" s="301"/>
      <c r="N2018" s="280" t="s">
        <v>225</v>
      </c>
      <c r="O2018" s="298"/>
      <c r="P2018" s="279" t="s">
        <v>220</v>
      </c>
      <c r="Q2018" s="301"/>
      <c r="R2018" s="280" t="s">
        <v>225</v>
      </c>
      <c r="S2018" s="888" t="str">
        <f t="shared" ref="S2018" si="348">IF(COUNT(J2018:J2022)=0,"",SUM(J2018:J2022))</f>
        <v/>
      </c>
      <c r="T2018" s="889"/>
      <c r="U2018" s="890"/>
    </row>
    <row r="2019" spans="1:31" ht="24" customHeight="1" x14ac:dyDescent="0.15">
      <c r="B2019" s="881"/>
      <c r="C2019" s="884"/>
      <c r="D2019" s="884"/>
      <c r="E2019" s="884"/>
      <c r="F2019" s="296"/>
      <c r="G2019" s="897"/>
      <c r="H2019" s="898"/>
      <c r="I2019" s="296"/>
      <c r="J2019" s="297"/>
      <c r="K2019" s="299"/>
      <c r="L2019" s="284" t="s">
        <v>220</v>
      </c>
      <c r="M2019" s="302"/>
      <c r="N2019" s="285" t="s">
        <v>225</v>
      </c>
      <c r="O2019" s="299"/>
      <c r="P2019" s="284" t="s">
        <v>220</v>
      </c>
      <c r="Q2019" s="302"/>
      <c r="R2019" s="285" t="s">
        <v>225</v>
      </c>
      <c r="S2019" s="891"/>
      <c r="T2019" s="892"/>
      <c r="U2019" s="893"/>
    </row>
    <row r="2020" spans="1:31" ht="24" customHeight="1" x14ac:dyDescent="0.15">
      <c r="B2020" s="881"/>
      <c r="C2020" s="884"/>
      <c r="D2020" s="884"/>
      <c r="E2020" s="884"/>
      <c r="F2020" s="296"/>
      <c r="G2020" s="897"/>
      <c r="H2020" s="898"/>
      <c r="I2020" s="296"/>
      <c r="J2020" s="297"/>
      <c r="K2020" s="299"/>
      <c r="L2020" s="284" t="s">
        <v>220</v>
      </c>
      <c r="M2020" s="302"/>
      <c r="N2020" s="285" t="s">
        <v>225</v>
      </c>
      <c r="O2020" s="299"/>
      <c r="P2020" s="284" t="s">
        <v>220</v>
      </c>
      <c r="Q2020" s="302"/>
      <c r="R2020" s="285" t="s">
        <v>225</v>
      </c>
      <c r="S2020" s="891"/>
      <c r="T2020" s="892"/>
      <c r="U2020" s="893"/>
    </row>
    <row r="2021" spans="1:31" ht="24" customHeight="1" x14ac:dyDescent="0.15">
      <c r="B2021" s="881"/>
      <c r="C2021" s="884"/>
      <c r="D2021" s="884"/>
      <c r="E2021" s="884"/>
      <c r="F2021" s="296"/>
      <c r="G2021" s="897"/>
      <c r="H2021" s="898"/>
      <c r="I2021" s="296"/>
      <c r="J2021" s="297"/>
      <c r="K2021" s="299"/>
      <c r="L2021" s="284" t="s">
        <v>220</v>
      </c>
      <c r="M2021" s="302"/>
      <c r="N2021" s="285" t="s">
        <v>225</v>
      </c>
      <c r="O2021" s="299"/>
      <c r="P2021" s="284" t="s">
        <v>220</v>
      </c>
      <c r="Q2021" s="302"/>
      <c r="R2021" s="285" t="s">
        <v>225</v>
      </c>
      <c r="S2021" s="891"/>
      <c r="T2021" s="892"/>
      <c r="U2021" s="893"/>
    </row>
    <row r="2022" spans="1:31" ht="24" customHeight="1" thickBot="1" x14ac:dyDescent="0.2">
      <c r="B2022" s="882"/>
      <c r="C2022" s="885"/>
      <c r="D2022" s="885"/>
      <c r="E2022" s="885"/>
      <c r="F2022" s="286" t="s">
        <v>232</v>
      </c>
      <c r="G2022" s="5"/>
      <c r="H2022" s="899" t="s">
        <v>239</v>
      </c>
      <c r="I2022" s="900"/>
      <c r="J2022" s="300"/>
      <c r="K2022" s="901"/>
      <c r="L2022" s="902"/>
      <c r="M2022" s="902"/>
      <c r="N2022" s="902"/>
      <c r="O2022" s="902"/>
      <c r="P2022" s="902"/>
      <c r="Q2022" s="902"/>
      <c r="R2022" s="903"/>
      <c r="S2022" s="894"/>
      <c r="T2022" s="895"/>
      <c r="U2022" s="896"/>
    </row>
    <row r="2023" spans="1:31" ht="24" customHeight="1" x14ac:dyDescent="0.15">
      <c r="B2023" s="880">
        <v>4</v>
      </c>
      <c r="C2023" s="883"/>
      <c r="D2023" s="883"/>
      <c r="E2023" s="883"/>
      <c r="F2023" s="294"/>
      <c r="G2023" s="886"/>
      <c r="H2023" s="887"/>
      <c r="I2023" s="294"/>
      <c r="J2023" s="295"/>
      <c r="K2023" s="298"/>
      <c r="L2023" s="279" t="s">
        <v>220</v>
      </c>
      <c r="M2023" s="301"/>
      <c r="N2023" s="280" t="s">
        <v>225</v>
      </c>
      <c r="O2023" s="298"/>
      <c r="P2023" s="279" t="s">
        <v>220</v>
      </c>
      <c r="Q2023" s="301"/>
      <c r="R2023" s="280" t="s">
        <v>225</v>
      </c>
      <c r="S2023" s="888" t="str">
        <f t="shared" ref="S2023" si="349">IF(COUNT(J2023:J2027)=0,"",SUM(J2023:J2027))</f>
        <v/>
      </c>
      <c r="T2023" s="889"/>
      <c r="U2023" s="890"/>
    </row>
    <row r="2024" spans="1:31" ht="24" customHeight="1" x14ac:dyDescent="0.15">
      <c r="B2024" s="881"/>
      <c r="C2024" s="884"/>
      <c r="D2024" s="884"/>
      <c r="E2024" s="884"/>
      <c r="F2024" s="296"/>
      <c r="G2024" s="897"/>
      <c r="H2024" s="898"/>
      <c r="I2024" s="296"/>
      <c r="J2024" s="297"/>
      <c r="K2024" s="299"/>
      <c r="L2024" s="284" t="s">
        <v>220</v>
      </c>
      <c r="M2024" s="302"/>
      <c r="N2024" s="285" t="s">
        <v>225</v>
      </c>
      <c r="O2024" s="299"/>
      <c r="P2024" s="284" t="s">
        <v>220</v>
      </c>
      <c r="Q2024" s="302"/>
      <c r="R2024" s="285" t="s">
        <v>225</v>
      </c>
      <c r="S2024" s="891"/>
      <c r="T2024" s="892"/>
      <c r="U2024" s="893"/>
    </row>
    <row r="2025" spans="1:31" ht="24" customHeight="1" x14ac:dyDescent="0.15">
      <c r="B2025" s="881"/>
      <c r="C2025" s="884"/>
      <c r="D2025" s="884"/>
      <c r="E2025" s="884"/>
      <c r="F2025" s="296"/>
      <c r="G2025" s="897"/>
      <c r="H2025" s="898"/>
      <c r="I2025" s="296"/>
      <c r="J2025" s="297"/>
      <c r="K2025" s="299"/>
      <c r="L2025" s="284" t="s">
        <v>220</v>
      </c>
      <c r="M2025" s="302"/>
      <c r="N2025" s="285" t="s">
        <v>225</v>
      </c>
      <c r="O2025" s="299"/>
      <c r="P2025" s="284" t="s">
        <v>220</v>
      </c>
      <c r="Q2025" s="302"/>
      <c r="R2025" s="285" t="s">
        <v>225</v>
      </c>
      <c r="S2025" s="891"/>
      <c r="T2025" s="892"/>
      <c r="U2025" s="893"/>
    </row>
    <row r="2026" spans="1:31" ht="24" customHeight="1" x14ac:dyDescent="0.15">
      <c r="B2026" s="881"/>
      <c r="C2026" s="884"/>
      <c r="D2026" s="884"/>
      <c r="E2026" s="884"/>
      <c r="F2026" s="296"/>
      <c r="G2026" s="897"/>
      <c r="H2026" s="898"/>
      <c r="I2026" s="296"/>
      <c r="J2026" s="297"/>
      <c r="K2026" s="299"/>
      <c r="L2026" s="284" t="s">
        <v>220</v>
      </c>
      <c r="M2026" s="302"/>
      <c r="N2026" s="285" t="s">
        <v>225</v>
      </c>
      <c r="O2026" s="299"/>
      <c r="P2026" s="284" t="s">
        <v>220</v>
      </c>
      <c r="Q2026" s="302"/>
      <c r="R2026" s="285" t="s">
        <v>225</v>
      </c>
      <c r="S2026" s="891"/>
      <c r="T2026" s="892"/>
      <c r="U2026" s="893"/>
    </row>
    <row r="2027" spans="1:31" ht="24" customHeight="1" thickBot="1" x14ac:dyDescent="0.2">
      <c r="B2027" s="882"/>
      <c r="C2027" s="885"/>
      <c r="D2027" s="885"/>
      <c r="E2027" s="885"/>
      <c r="F2027" s="286" t="s">
        <v>232</v>
      </c>
      <c r="G2027" s="5"/>
      <c r="H2027" s="899" t="s">
        <v>239</v>
      </c>
      <c r="I2027" s="900"/>
      <c r="J2027" s="300"/>
      <c r="K2027" s="901"/>
      <c r="L2027" s="902"/>
      <c r="M2027" s="902"/>
      <c r="N2027" s="902"/>
      <c r="O2027" s="902"/>
      <c r="P2027" s="902"/>
      <c r="Q2027" s="902"/>
      <c r="R2027" s="903"/>
      <c r="S2027" s="894"/>
      <c r="T2027" s="895"/>
      <c r="U2027" s="896"/>
    </row>
    <row r="2028" spans="1:31" ht="19.5" customHeight="1" thickBot="1" x14ac:dyDescent="0.2">
      <c r="B2028" s="287" t="s">
        <v>112</v>
      </c>
      <c r="C2028" s="172"/>
      <c r="D2028" s="288"/>
      <c r="E2028" s="288"/>
      <c r="F2028" s="289"/>
      <c r="G2028" s="288"/>
      <c r="H2028" s="288"/>
      <c r="O2028" s="917" t="s">
        <v>496</v>
      </c>
      <c r="P2028" s="918"/>
      <c r="Q2028" s="918"/>
      <c r="R2028" s="918"/>
      <c r="S2028" s="919" t="str">
        <f>IF(COUNT(S2008:U2027)=0,"",SUMIFS(S2008:S2027,E2008:E2027,"&lt;&gt;"&amp;""))</f>
        <v/>
      </c>
      <c r="T2028" s="920"/>
      <c r="U2028" s="921"/>
    </row>
    <row r="2029" spans="1:31" ht="19.5" customHeight="1" thickBot="1" x14ac:dyDescent="0.2">
      <c r="B2029" s="486" t="s">
        <v>242</v>
      </c>
      <c r="C2029" s="172"/>
      <c r="D2029" s="171"/>
      <c r="E2029" s="290"/>
      <c r="F2029" s="485"/>
      <c r="G2029" s="485"/>
      <c r="H2029" s="485"/>
      <c r="O2029" s="922" t="s">
        <v>497</v>
      </c>
      <c r="P2029" s="923"/>
      <c r="Q2029" s="923"/>
      <c r="R2029" s="924"/>
      <c r="S2029" s="919" t="str">
        <f>IF(COUNT(S2008:U2027)=0,"",SUMIF(E2008:E2027,"元請",S2008:U2027))</f>
        <v/>
      </c>
      <c r="T2029" s="920"/>
      <c r="U2029" s="921"/>
    </row>
    <row r="2030" spans="1:31" ht="19.5" customHeight="1" x14ac:dyDescent="0.15">
      <c r="B2030" s="287" t="s">
        <v>240</v>
      </c>
      <c r="C2030" s="172"/>
      <c r="D2030" s="171"/>
      <c r="E2030" s="172"/>
      <c r="F2030" s="172"/>
      <c r="G2030" s="485"/>
      <c r="H2030" s="485"/>
    </row>
    <row r="2031" spans="1:31" ht="19.5" customHeight="1" x14ac:dyDescent="0.15">
      <c r="B2031" s="485"/>
      <c r="C2031" s="172"/>
      <c r="D2031" s="171"/>
      <c r="E2031" s="290"/>
      <c r="F2031" s="485"/>
      <c r="G2031" s="485"/>
      <c r="H2031" s="485"/>
    </row>
    <row r="2032" spans="1:31" s="172" customFormat="1" ht="20.25" customHeight="1" x14ac:dyDescent="0.15">
      <c r="A2032" s="171"/>
      <c r="B2032" s="171"/>
      <c r="C2032" s="172" t="s">
        <v>104</v>
      </c>
      <c r="G2032" s="262"/>
      <c r="H2032" s="262"/>
      <c r="I2032" s="171"/>
      <c r="J2032" s="171"/>
      <c r="K2032" s="171"/>
      <c r="L2032" s="171"/>
      <c r="M2032" s="171"/>
      <c r="N2032" s="171"/>
      <c r="O2032" s="171"/>
      <c r="P2032" s="171"/>
      <c r="Q2032" s="171"/>
      <c r="R2032" s="171"/>
      <c r="S2032" s="171"/>
      <c r="T2032" s="196" t="s">
        <v>241</v>
      </c>
      <c r="U2032" s="263" t="str">
        <f t="shared" ref="U2032" si="350">IF(COUNT(S2008:U2027)=0,"",U2003+1)</f>
        <v/>
      </c>
      <c r="W2032" s="171"/>
      <c r="X2032" s="171"/>
      <c r="Y2032" s="171"/>
      <c r="Z2032" s="291"/>
      <c r="AA2032" s="291"/>
      <c r="AB2032" s="291"/>
      <c r="AC2032" s="291"/>
      <c r="AD2032" s="291"/>
      <c r="AE2032" s="171"/>
    </row>
    <row r="2033" spans="1:31" s="172" customFormat="1" ht="27.75" x14ac:dyDescent="0.15">
      <c r="A2033" s="171"/>
      <c r="B2033" s="904" t="s">
        <v>105</v>
      </c>
      <c r="C2033" s="904"/>
      <c r="D2033" s="904"/>
      <c r="E2033" s="904"/>
      <c r="F2033" s="904"/>
      <c r="G2033" s="904"/>
      <c r="H2033" s="904"/>
      <c r="I2033" s="904"/>
      <c r="J2033" s="905" t="s">
        <v>243</v>
      </c>
      <c r="K2033" s="905"/>
      <c r="L2033" s="905"/>
      <c r="M2033" s="905"/>
      <c r="N2033" s="905"/>
      <c r="O2033" s="905"/>
      <c r="P2033" s="905"/>
      <c r="Q2033" s="905"/>
      <c r="R2033" s="905"/>
      <c r="S2033" s="905"/>
      <c r="T2033" s="905"/>
      <c r="U2033" s="905"/>
      <c r="W2033" s="171"/>
      <c r="X2033" s="171"/>
      <c r="Y2033" s="171"/>
      <c r="Z2033" s="291"/>
      <c r="AA2033" s="291"/>
      <c r="AB2033" s="291"/>
      <c r="AC2033" s="291"/>
      <c r="AD2033" s="291"/>
      <c r="AE2033" s="171"/>
    </row>
    <row r="2034" spans="1:31" ht="21.75" thickBot="1" x14ac:dyDescent="0.2">
      <c r="D2034" s="265" t="s">
        <v>228</v>
      </c>
      <c r="E2034" s="906"/>
      <c r="F2034" s="906"/>
      <c r="G2034" s="266" t="s">
        <v>229</v>
      </c>
      <c r="H2034" s="267"/>
      <c r="L2034" s="268" t="s">
        <v>231</v>
      </c>
      <c r="M2034" s="483" t="str">
        <f>$M$4</f>
        <v/>
      </c>
      <c r="N2034" s="269" t="s">
        <v>220</v>
      </c>
      <c r="O2034" s="483" t="str">
        <f>$O$4</f>
        <v/>
      </c>
      <c r="P2034" s="269" t="s">
        <v>225</v>
      </c>
      <c r="Q2034" s="269" t="s">
        <v>205</v>
      </c>
      <c r="R2034" s="483" t="str">
        <f>$R$4</f>
        <v/>
      </c>
      <c r="S2034" s="269" t="s">
        <v>220</v>
      </c>
      <c r="T2034" s="483" t="str">
        <f>$T$4</f>
        <v/>
      </c>
      <c r="U2034" s="269" t="s">
        <v>230</v>
      </c>
    </row>
    <row r="2035" spans="1:31" ht="18" customHeight="1" x14ac:dyDescent="0.15">
      <c r="B2035" s="880" t="s">
        <v>227</v>
      </c>
      <c r="C2035" s="907" t="s">
        <v>224</v>
      </c>
      <c r="D2035" s="478" t="s">
        <v>237</v>
      </c>
      <c r="E2035" s="478" t="s">
        <v>222</v>
      </c>
      <c r="F2035" s="909" t="s">
        <v>106</v>
      </c>
      <c r="G2035" s="840" t="s">
        <v>107</v>
      </c>
      <c r="H2035" s="841"/>
      <c r="I2035" s="480" t="s">
        <v>108</v>
      </c>
      <c r="J2035" s="480" t="s">
        <v>235</v>
      </c>
      <c r="K2035" s="840" t="s">
        <v>109</v>
      </c>
      <c r="L2035" s="913"/>
      <c r="M2035" s="913"/>
      <c r="N2035" s="841"/>
      <c r="O2035" s="840" t="s">
        <v>226</v>
      </c>
      <c r="P2035" s="913"/>
      <c r="Q2035" s="913"/>
      <c r="R2035" s="841"/>
      <c r="S2035" s="840" t="s">
        <v>233</v>
      </c>
      <c r="T2035" s="913"/>
      <c r="U2035" s="914"/>
    </row>
    <row r="2036" spans="1:31" ht="18" customHeight="1" thickBot="1" x14ac:dyDescent="0.2">
      <c r="B2036" s="882"/>
      <c r="C2036" s="908"/>
      <c r="D2036" s="479" t="s">
        <v>221</v>
      </c>
      <c r="E2036" s="479" t="s">
        <v>223</v>
      </c>
      <c r="F2036" s="910"/>
      <c r="G2036" s="911"/>
      <c r="H2036" s="912"/>
      <c r="I2036" s="481" t="s">
        <v>110</v>
      </c>
      <c r="J2036" s="481" t="s">
        <v>236</v>
      </c>
      <c r="K2036" s="911"/>
      <c r="L2036" s="915"/>
      <c r="M2036" s="915"/>
      <c r="N2036" s="912"/>
      <c r="O2036" s="911"/>
      <c r="P2036" s="915"/>
      <c r="Q2036" s="915"/>
      <c r="R2036" s="912"/>
      <c r="S2036" s="911" t="s">
        <v>234</v>
      </c>
      <c r="T2036" s="915"/>
      <c r="U2036" s="916"/>
    </row>
    <row r="2037" spans="1:31" ht="24" customHeight="1" x14ac:dyDescent="0.15">
      <c r="B2037" s="880">
        <v>1</v>
      </c>
      <c r="C2037" s="883"/>
      <c r="D2037" s="883"/>
      <c r="E2037" s="883"/>
      <c r="F2037" s="294"/>
      <c r="G2037" s="886"/>
      <c r="H2037" s="887"/>
      <c r="I2037" s="294"/>
      <c r="J2037" s="295"/>
      <c r="K2037" s="298"/>
      <c r="L2037" s="279" t="s">
        <v>220</v>
      </c>
      <c r="M2037" s="301"/>
      <c r="N2037" s="280" t="s">
        <v>225</v>
      </c>
      <c r="O2037" s="298"/>
      <c r="P2037" s="279" t="s">
        <v>220</v>
      </c>
      <c r="Q2037" s="301"/>
      <c r="R2037" s="280" t="s">
        <v>225</v>
      </c>
      <c r="S2037" s="888" t="str">
        <f t="shared" ref="S2037" si="351">IF(COUNT(J2037:J2041)=0,"",SUM(J2037:J2041))</f>
        <v/>
      </c>
      <c r="T2037" s="889"/>
      <c r="U2037" s="890"/>
    </row>
    <row r="2038" spans="1:31" ht="24" customHeight="1" x14ac:dyDescent="0.15">
      <c r="B2038" s="881"/>
      <c r="C2038" s="884"/>
      <c r="D2038" s="884"/>
      <c r="E2038" s="884"/>
      <c r="F2038" s="296"/>
      <c r="G2038" s="897"/>
      <c r="H2038" s="898"/>
      <c r="I2038" s="296"/>
      <c r="J2038" s="297"/>
      <c r="K2038" s="299"/>
      <c r="L2038" s="284" t="s">
        <v>220</v>
      </c>
      <c r="M2038" s="302"/>
      <c r="N2038" s="285" t="s">
        <v>225</v>
      </c>
      <c r="O2038" s="299"/>
      <c r="P2038" s="284" t="s">
        <v>220</v>
      </c>
      <c r="Q2038" s="302"/>
      <c r="R2038" s="285" t="s">
        <v>225</v>
      </c>
      <c r="S2038" s="891"/>
      <c r="T2038" s="892"/>
      <c r="U2038" s="893"/>
    </row>
    <row r="2039" spans="1:31" ht="23.25" customHeight="1" x14ac:dyDescent="0.15">
      <c r="B2039" s="881"/>
      <c r="C2039" s="884"/>
      <c r="D2039" s="884"/>
      <c r="E2039" s="884"/>
      <c r="F2039" s="296"/>
      <c r="G2039" s="897"/>
      <c r="H2039" s="898"/>
      <c r="I2039" s="296"/>
      <c r="J2039" s="297"/>
      <c r="K2039" s="299"/>
      <c r="L2039" s="284" t="s">
        <v>220</v>
      </c>
      <c r="M2039" s="302"/>
      <c r="N2039" s="285" t="s">
        <v>225</v>
      </c>
      <c r="O2039" s="299"/>
      <c r="P2039" s="284" t="s">
        <v>220</v>
      </c>
      <c r="Q2039" s="302"/>
      <c r="R2039" s="285" t="s">
        <v>225</v>
      </c>
      <c r="S2039" s="891"/>
      <c r="T2039" s="892"/>
      <c r="U2039" s="893"/>
    </row>
    <row r="2040" spans="1:31" ht="24" customHeight="1" x14ac:dyDescent="0.15">
      <c r="B2040" s="881"/>
      <c r="C2040" s="884"/>
      <c r="D2040" s="884"/>
      <c r="E2040" s="884"/>
      <c r="F2040" s="296"/>
      <c r="G2040" s="897"/>
      <c r="H2040" s="898"/>
      <c r="I2040" s="296"/>
      <c r="J2040" s="297"/>
      <c r="K2040" s="299"/>
      <c r="L2040" s="284" t="s">
        <v>220</v>
      </c>
      <c r="M2040" s="302"/>
      <c r="N2040" s="285" t="s">
        <v>225</v>
      </c>
      <c r="O2040" s="299"/>
      <c r="P2040" s="284" t="s">
        <v>220</v>
      </c>
      <c r="Q2040" s="302"/>
      <c r="R2040" s="285" t="s">
        <v>225</v>
      </c>
      <c r="S2040" s="891"/>
      <c r="T2040" s="892"/>
      <c r="U2040" s="893"/>
    </row>
    <row r="2041" spans="1:31" ht="24" customHeight="1" thickBot="1" x14ac:dyDescent="0.2">
      <c r="B2041" s="882"/>
      <c r="C2041" s="885"/>
      <c r="D2041" s="885"/>
      <c r="E2041" s="885"/>
      <c r="F2041" s="286" t="s">
        <v>232</v>
      </c>
      <c r="G2041" s="5"/>
      <c r="H2041" s="899" t="s">
        <v>239</v>
      </c>
      <c r="I2041" s="900"/>
      <c r="J2041" s="300"/>
      <c r="K2041" s="901"/>
      <c r="L2041" s="902"/>
      <c r="M2041" s="902"/>
      <c r="N2041" s="902"/>
      <c r="O2041" s="902"/>
      <c r="P2041" s="902"/>
      <c r="Q2041" s="902"/>
      <c r="R2041" s="903"/>
      <c r="S2041" s="894"/>
      <c r="T2041" s="895"/>
      <c r="U2041" s="896"/>
    </row>
    <row r="2042" spans="1:31" ht="24" customHeight="1" x14ac:dyDescent="0.15">
      <c r="B2042" s="880">
        <v>2</v>
      </c>
      <c r="C2042" s="883"/>
      <c r="D2042" s="883"/>
      <c r="E2042" s="883"/>
      <c r="F2042" s="294"/>
      <c r="G2042" s="886"/>
      <c r="H2042" s="887"/>
      <c r="I2042" s="294"/>
      <c r="J2042" s="295"/>
      <c r="K2042" s="298"/>
      <c r="L2042" s="279" t="s">
        <v>220</v>
      </c>
      <c r="M2042" s="301"/>
      <c r="N2042" s="280" t="s">
        <v>225</v>
      </c>
      <c r="O2042" s="298"/>
      <c r="P2042" s="279" t="s">
        <v>220</v>
      </c>
      <c r="Q2042" s="301"/>
      <c r="R2042" s="280" t="s">
        <v>225</v>
      </c>
      <c r="S2042" s="888" t="str">
        <f t="shared" ref="S2042" si="352">IF(COUNT(J2042:J2046)=0,"",SUM(J2042:J2046))</f>
        <v/>
      </c>
      <c r="T2042" s="889"/>
      <c r="U2042" s="890"/>
    </row>
    <row r="2043" spans="1:31" ht="24" customHeight="1" x14ac:dyDescent="0.15">
      <c r="B2043" s="881"/>
      <c r="C2043" s="884"/>
      <c r="D2043" s="884"/>
      <c r="E2043" s="884"/>
      <c r="F2043" s="296"/>
      <c r="G2043" s="897"/>
      <c r="H2043" s="898"/>
      <c r="I2043" s="296"/>
      <c r="J2043" s="297"/>
      <c r="K2043" s="299"/>
      <c r="L2043" s="284" t="s">
        <v>220</v>
      </c>
      <c r="M2043" s="302"/>
      <c r="N2043" s="285" t="s">
        <v>225</v>
      </c>
      <c r="O2043" s="299"/>
      <c r="P2043" s="284" t="s">
        <v>220</v>
      </c>
      <c r="Q2043" s="302"/>
      <c r="R2043" s="285" t="s">
        <v>225</v>
      </c>
      <c r="S2043" s="891"/>
      <c r="T2043" s="892"/>
      <c r="U2043" s="893"/>
    </row>
    <row r="2044" spans="1:31" ht="24" customHeight="1" x14ac:dyDescent="0.15">
      <c r="B2044" s="881"/>
      <c r="C2044" s="884"/>
      <c r="D2044" s="884"/>
      <c r="E2044" s="884"/>
      <c r="F2044" s="296"/>
      <c r="G2044" s="897"/>
      <c r="H2044" s="898"/>
      <c r="I2044" s="296"/>
      <c r="J2044" s="297"/>
      <c r="K2044" s="299"/>
      <c r="L2044" s="284" t="s">
        <v>220</v>
      </c>
      <c r="M2044" s="302"/>
      <c r="N2044" s="285" t="s">
        <v>225</v>
      </c>
      <c r="O2044" s="299"/>
      <c r="P2044" s="284" t="s">
        <v>220</v>
      </c>
      <c r="Q2044" s="302"/>
      <c r="R2044" s="285" t="s">
        <v>225</v>
      </c>
      <c r="S2044" s="891"/>
      <c r="T2044" s="892"/>
      <c r="U2044" s="893"/>
    </row>
    <row r="2045" spans="1:31" ht="24" customHeight="1" x14ac:dyDescent="0.15">
      <c r="B2045" s="881"/>
      <c r="C2045" s="884"/>
      <c r="D2045" s="884"/>
      <c r="E2045" s="884"/>
      <c r="F2045" s="296"/>
      <c r="G2045" s="897"/>
      <c r="H2045" s="898"/>
      <c r="I2045" s="296"/>
      <c r="J2045" s="297"/>
      <c r="K2045" s="299"/>
      <c r="L2045" s="284" t="s">
        <v>220</v>
      </c>
      <c r="M2045" s="302"/>
      <c r="N2045" s="285" t="s">
        <v>225</v>
      </c>
      <c r="O2045" s="299"/>
      <c r="P2045" s="284" t="s">
        <v>220</v>
      </c>
      <c r="Q2045" s="302"/>
      <c r="R2045" s="285" t="s">
        <v>225</v>
      </c>
      <c r="S2045" s="891"/>
      <c r="T2045" s="892"/>
      <c r="U2045" s="893"/>
    </row>
    <row r="2046" spans="1:31" ht="24" customHeight="1" thickBot="1" x14ac:dyDescent="0.2">
      <c r="B2046" s="882"/>
      <c r="C2046" s="885"/>
      <c r="D2046" s="885"/>
      <c r="E2046" s="885"/>
      <c r="F2046" s="286" t="s">
        <v>232</v>
      </c>
      <c r="G2046" s="5"/>
      <c r="H2046" s="899" t="s">
        <v>239</v>
      </c>
      <c r="I2046" s="900"/>
      <c r="J2046" s="300"/>
      <c r="K2046" s="901"/>
      <c r="L2046" s="902"/>
      <c r="M2046" s="902"/>
      <c r="N2046" s="902"/>
      <c r="O2046" s="902"/>
      <c r="P2046" s="902"/>
      <c r="Q2046" s="902"/>
      <c r="R2046" s="903"/>
      <c r="S2046" s="894"/>
      <c r="T2046" s="895"/>
      <c r="U2046" s="896"/>
    </row>
    <row r="2047" spans="1:31" ht="24" customHeight="1" x14ac:dyDescent="0.15">
      <c r="B2047" s="880">
        <v>3</v>
      </c>
      <c r="C2047" s="883"/>
      <c r="D2047" s="883"/>
      <c r="E2047" s="883"/>
      <c r="F2047" s="294"/>
      <c r="G2047" s="886"/>
      <c r="H2047" s="887"/>
      <c r="I2047" s="294"/>
      <c r="J2047" s="295"/>
      <c r="K2047" s="298"/>
      <c r="L2047" s="279" t="s">
        <v>220</v>
      </c>
      <c r="M2047" s="301"/>
      <c r="N2047" s="280" t="s">
        <v>225</v>
      </c>
      <c r="O2047" s="298"/>
      <c r="P2047" s="279" t="s">
        <v>220</v>
      </c>
      <c r="Q2047" s="301"/>
      <c r="R2047" s="280" t="s">
        <v>225</v>
      </c>
      <c r="S2047" s="888" t="str">
        <f t="shared" ref="S2047" si="353">IF(COUNT(J2047:J2051)=0,"",SUM(J2047:J2051))</f>
        <v/>
      </c>
      <c r="T2047" s="889"/>
      <c r="U2047" s="890"/>
    </row>
    <row r="2048" spans="1:31" ht="24" customHeight="1" x14ac:dyDescent="0.15">
      <c r="B2048" s="881"/>
      <c r="C2048" s="884"/>
      <c r="D2048" s="884"/>
      <c r="E2048" s="884"/>
      <c r="F2048" s="296"/>
      <c r="G2048" s="897"/>
      <c r="H2048" s="898"/>
      <c r="I2048" s="296"/>
      <c r="J2048" s="297"/>
      <c r="K2048" s="299"/>
      <c r="L2048" s="284" t="s">
        <v>220</v>
      </c>
      <c r="M2048" s="302"/>
      <c r="N2048" s="285" t="s">
        <v>225</v>
      </c>
      <c r="O2048" s="299"/>
      <c r="P2048" s="284" t="s">
        <v>220</v>
      </c>
      <c r="Q2048" s="302"/>
      <c r="R2048" s="285" t="s">
        <v>225</v>
      </c>
      <c r="S2048" s="891"/>
      <c r="T2048" s="892"/>
      <c r="U2048" s="893"/>
    </row>
    <row r="2049" spans="1:31" ht="24" customHeight="1" x14ac:dyDescent="0.15">
      <c r="B2049" s="881"/>
      <c r="C2049" s="884"/>
      <c r="D2049" s="884"/>
      <c r="E2049" s="884"/>
      <c r="F2049" s="296"/>
      <c r="G2049" s="897"/>
      <c r="H2049" s="898"/>
      <c r="I2049" s="296"/>
      <c r="J2049" s="297"/>
      <c r="K2049" s="299"/>
      <c r="L2049" s="284" t="s">
        <v>220</v>
      </c>
      <c r="M2049" s="302"/>
      <c r="N2049" s="285" t="s">
        <v>225</v>
      </c>
      <c r="O2049" s="299"/>
      <c r="P2049" s="284" t="s">
        <v>220</v>
      </c>
      <c r="Q2049" s="302"/>
      <c r="R2049" s="285" t="s">
        <v>225</v>
      </c>
      <c r="S2049" s="891"/>
      <c r="T2049" s="892"/>
      <c r="U2049" s="893"/>
    </row>
    <row r="2050" spans="1:31" ht="24" customHeight="1" x14ac:dyDescent="0.15">
      <c r="B2050" s="881"/>
      <c r="C2050" s="884"/>
      <c r="D2050" s="884"/>
      <c r="E2050" s="884"/>
      <c r="F2050" s="296"/>
      <c r="G2050" s="897"/>
      <c r="H2050" s="898"/>
      <c r="I2050" s="296"/>
      <c r="J2050" s="297"/>
      <c r="K2050" s="299"/>
      <c r="L2050" s="284" t="s">
        <v>220</v>
      </c>
      <c r="M2050" s="302"/>
      <c r="N2050" s="285" t="s">
        <v>225</v>
      </c>
      <c r="O2050" s="299"/>
      <c r="P2050" s="284" t="s">
        <v>220</v>
      </c>
      <c r="Q2050" s="302"/>
      <c r="R2050" s="285" t="s">
        <v>225</v>
      </c>
      <c r="S2050" s="891"/>
      <c r="T2050" s="892"/>
      <c r="U2050" s="893"/>
    </row>
    <row r="2051" spans="1:31" ht="24" customHeight="1" thickBot="1" x14ac:dyDescent="0.2">
      <c r="B2051" s="882"/>
      <c r="C2051" s="885"/>
      <c r="D2051" s="885"/>
      <c r="E2051" s="885"/>
      <c r="F2051" s="286" t="s">
        <v>232</v>
      </c>
      <c r="G2051" s="5"/>
      <c r="H2051" s="899" t="s">
        <v>239</v>
      </c>
      <c r="I2051" s="900"/>
      <c r="J2051" s="300"/>
      <c r="K2051" s="901"/>
      <c r="L2051" s="902"/>
      <c r="M2051" s="902"/>
      <c r="N2051" s="902"/>
      <c r="O2051" s="902"/>
      <c r="P2051" s="902"/>
      <c r="Q2051" s="902"/>
      <c r="R2051" s="903"/>
      <c r="S2051" s="894"/>
      <c r="T2051" s="895"/>
      <c r="U2051" s="896"/>
    </row>
    <row r="2052" spans="1:31" ht="24" customHeight="1" x14ac:dyDescent="0.15">
      <c r="B2052" s="880">
        <v>4</v>
      </c>
      <c r="C2052" s="883"/>
      <c r="D2052" s="883"/>
      <c r="E2052" s="883"/>
      <c r="F2052" s="294"/>
      <c r="G2052" s="886"/>
      <c r="H2052" s="887"/>
      <c r="I2052" s="294"/>
      <c r="J2052" s="295"/>
      <c r="K2052" s="298"/>
      <c r="L2052" s="279" t="s">
        <v>220</v>
      </c>
      <c r="M2052" s="301"/>
      <c r="N2052" s="280" t="s">
        <v>225</v>
      </c>
      <c r="O2052" s="298"/>
      <c r="P2052" s="279" t="s">
        <v>220</v>
      </c>
      <c r="Q2052" s="301"/>
      <c r="R2052" s="280" t="s">
        <v>225</v>
      </c>
      <c r="S2052" s="888" t="str">
        <f t="shared" ref="S2052" si="354">IF(COUNT(J2052:J2056)=0,"",SUM(J2052:J2056))</f>
        <v/>
      </c>
      <c r="T2052" s="889"/>
      <c r="U2052" s="890"/>
    </row>
    <row r="2053" spans="1:31" ht="24" customHeight="1" x14ac:dyDescent="0.15">
      <c r="B2053" s="881"/>
      <c r="C2053" s="884"/>
      <c r="D2053" s="884"/>
      <c r="E2053" s="884"/>
      <c r="F2053" s="296"/>
      <c r="G2053" s="897"/>
      <c r="H2053" s="898"/>
      <c r="I2053" s="296"/>
      <c r="J2053" s="297"/>
      <c r="K2053" s="299"/>
      <c r="L2053" s="284" t="s">
        <v>220</v>
      </c>
      <c r="M2053" s="302"/>
      <c r="N2053" s="285" t="s">
        <v>225</v>
      </c>
      <c r="O2053" s="299"/>
      <c r="P2053" s="284" t="s">
        <v>220</v>
      </c>
      <c r="Q2053" s="302"/>
      <c r="R2053" s="285" t="s">
        <v>225</v>
      </c>
      <c r="S2053" s="891"/>
      <c r="T2053" s="892"/>
      <c r="U2053" s="893"/>
    </row>
    <row r="2054" spans="1:31" ht="24" customHeight="1" x14ac:dyDescent="0.15">
      <c r="B2054" s="881"/>
      <c r="C2054" s="884"/>
      <c r="D2054" s="884"/>
      <c r="E2054" s="884"/>
      <c r="F2054" s="296"/>
      <c r="G2054" s="897"/>
      <c r="H2054" s="898"/>
      <c r="I2054" s="296"/>
      <c r="J2054" s="297"/>
      <c r="K2054" s="299"/>
      <c r="L2054" s="284" t="s">
        <v>220</v>
      </c>
      <c r="M2054" s="302"/>
      <c r="N2054" s="285" t="s">
        <v>225</v>
      </c>
      <c r="O2054" s="299"/>
      <c r="P2054" s="284" t="s">
        <v>220</v>
      </c>
      <c r="Q2054" s="302"/>
      <c r="R2054" s="285" t="s">
        <v>225</v>
      </c>
      <c r="S2054" s="891"/>
      <c r="T2054" s="892"/>
      <c r="U2054" s="893"/>
    </row>
    <row r="2055" spans="1:31" ht="24" customHeight="1" x14ac:dyDescent="0.15">
      <c r="B2055" s="881"/>
      <c r="C2055" s="884"/>
      <c r="D2055" s="884"/>
      <c r="E2055" s="884"/>
      <c r="F2055" s="296"/>
      <c r="G2055" s="897"/>
      <c r="H2055" s="898"/>
      <c r="I2055" s="296"/>
      <c r="J2055" s="297"/>
      <c r="K2055" s="299"/>
      <c r="L2055" s="284" t="s">
        <v>220</v>
      </c>
      <c r="M2055" s="302"/>
      <c r="N2055" s="285" t="s">
        <v>225</v>
      </c>
      <c r="O2055" s="299"/>
      <c r="P2055" s="284" t="s">
        <v>220</v>
      </c>
      <c r="Q2055" s="302"/>
      <c r="R2055" s="285" t="s">
        <v>225</v>
      </c>
      <c r="S2055" s="891"/>
      <c r="T2055" s="892"/>
      <c r="U2055" s="893"/>
    </row>
    <row r="2056" spans="1:31" ht="24" customHeight="1" thickBot="1" x14ac:dyDescent="0.2">
      <c r="B2056" s="882"/>
      <c r="C2056" s="885"/>
      <c r="D2056" s="885"/>
      <c r="E2056" s="885"/>
      <c r="F2056" s="286" t="s">
        <v>232</v>
      </c>
      <c r="G2056" s="5"/>
      <c r="H2056" s="899" t="s">
        <v>239</v>
      </c>
      <c r="I2056" s="900"/>
      <c r="J2056" s="300"/>
      <c r="K2056" s="901"/>
      <c r="L2056" s="902"/>
      <c r="M2056" s="902"/>
      <c r="N2056" s="902"/>
      <c r="O2056" s="902"/>
      <c r="P2056" s="902"/>
      <c r="Q2056" s="902"/>
      <c r="R2056" s="903"/>
      <c r="S2056" s="894"/>
      <c r="T2056" s="895"/>
      <c r="U2056" s="896"/>
    </row>
    <row r="2057" spans="1:31" ht="19.5" customHeight="1" thickBot="1" x14ac:dyDescent="0.2">
      <c r="B2057" s="287" t="s">
        <v>112</v>
      </c>
      <c r="C2057" s="172"/>
      <c r="D2057" s="288"/>
      <c r="E2057" s="288"/>
      <c r="F2057" s="289"/>
      <c r="G2057" s="288"/>
      <c r="H2057" s="288"/>
      <c r="O2057" s="917" t="s">
        <v>496</v>
      </c>
      <c r="P2057" s="918"/>
      <c r="Q2057" s="918"/>
      <c r="R2057" s="918"/>
      <c r="S2057" s="919" t="str">
        <f>IF(COUNT(S2037:U2056)=0,"",SUMIFS(S2037:S2056,E2037:E2056,"&lt;&gt;"&amp;""))</f>
        <v/>
      </c>
      <c r="T2057" s="920"/>
      <c r="U2057" s="921"/>
    </row>
    <row r="2058" spans="1:31" ht="19.5" customHeight="1" thickBot="1" x14ac:dyDescent="0.2">
      <c r="B2058" s="486" t="s">
        <v>242</v>
      </c>
      <c r="C2058" s="172"/>
      <c r="D2058" s="171"/>
      <c r="E2058" s="290"/>
      <c r="F2058" s="485"/>
      <c r="G2058" s="485"/>
      <c r="H2058" s="485"/>
      <c r="O2058" s="922" t="s">
        <v>497</v>
      </c>
      <c r="P2058" s="923"/>
      <c r="Q2058" s="923"/>
      <c r="R2058" s="924"/>
      <c r="S2058" s="919" t="str">
        <f>IF(COUNT(S2037:U2056)=0,"",SUMIF(E2037:E2056,"元請",S2037:U2056))</f>
        <v/>
      </c>
      <c r="T2058" s="920"/>
      <c r="U2058" s="921"/>
    </row>
    <row r="2059" spans="1:31" ht="19.5" customHeight="1" x14ac:dyDescent="0.15">
      <c r="B2059" s="287" t="s">
        <v>240</v>
      </c>
      <c r="C2059" s="172"/>
      <c r="D2059" s="171"/>
      <c r="E2059" s="172"/>
      <c r="F2059" s="172"/>
      <c r="G2059" s="485"/>
      <c r="H2059" s="485"/>
    </row>
    <row r="2060" spans="1:31" ht="19.5" customHeight="1" x14ac:dyDescent="0.15">
      <c r="B2060" s="485"/>
      <c r="C2060" s="172"/>
      <c r="D2060" s="171"/>
      <c r="E2060" s="290"/>
      <c r="F2060" s="485"/>
      <c r="G2060" s="485"/>
      <c r="H2060" s="485"/>
    </row>
    <row r="2061" spans="1:31" s="172" customFormat="1" ht="20.25" customHeight="1" x14ac:dyDescent="0.15">
      <c r="A2061" s="171"/>
      <c r="B2061" s="171"/>
      <c r="C2061" s="172" t="s">
        <v>104</v>
      </c>
      <c r="G2061" s="262"/>
      <c r="H2061" s="262"/>
      <c r="I2061" s="171"/>
      <c r="J2061" s="171"/>
      <c r="K2061" s="171"/>
      <c r="L2061" s="171"/>
      <c r="M2061" s="171"/>
      <c r="N2061" s="171"/>
      <c r="O2061" s="171"/>
      <c r="P2061" s="171"/>
      <c r="Q2061" s="171"/>
      <c r="R2061" s="171"/>
      <c r="S2061" s="171"/>
      <c r="T2061" s="196" t="s">
        <v>241</v>
      </c>
      <c r="U2061" s="263" t="str">
        <f t="shared" ref="U2061" si="355">IF(COUNT(S2037:U2056)=0,"",U2032+1)</f>
        <v/>
      </c>
      <c r="W2061" s="171"/>
      <c r="X2061" s="171"/>
      <c r="Y2061" s="171"/>
      <c r="Z2061" s="291"/>
      <c r="AA2061" s="291"/>
      <c r="AB2061" s="291"/>
      <c r="AC2061" s="291"/>
      <c r="AD2061" s="291"/>
      <c r="AE2061" s="171"/>
    </row>
    <row r="2062" spans="1:31" s="172" customFormat="1" ht="27.75" x14ac:dyDescent="0.15">
      <c r="A2062" s="171"/>
      <c r="B2062" s="904" t="s">
        <v>105</v>
      </c>
      <c r="C2062" s="904"/>
      <c r="D2062" s="904"/>
      <c r="E2062" s="904"/>
      <c r="F2062" s="904"/>
      <c r="G2062" s="904"/>
      <c r="H2062" s="904"/>
      <c r="I2062" s="904"/>
      <c r="J2062" s="905" t="s">
        <v>243</v>
      </c>
      <c r="K2062" s="905"/>
      <c r="L2062" s="905"/>
      <c r="M2062" s="905"/>
      <c r="N2062" s="905"/>
      <c r="O2062" s="905"/>
      <c r="P2062" s="905"/>
      <c r="Q2062" s="905"/>
      <c r="R2062" s="905"/>
      <c r="S2062" s="905"/>
      <c r="T2062" s="905"/>
      <c r="U2062" s="905"/>
      <c r="W2062" s="171"/>
      <c r="X2062" s="171"/>
      <c r="Y2062" s="171"/>
      <c r="Z2062" s="291"/>
      <c r="AA2062" s="291"/>
      <c r="AB2062" s="291"/>
      <c r="AC2062" s="291"/>
      <c r="AD2062" s="291"/>
      <c r="AE2062" s="171"/>
    </row>
    <row r="2063" spans="1:31" ht="21.75" thickBot="1" x14ac:dyDescent="0.2">
      <c r="D2063" s="265" t="s">
        <v>228</v>
      </c>
      <c r="E2063" s="906"/>
      <c r="F2063" s="906"/>
      <c r="G2063" s="266" t="s">
        <v>229</v>
      </c>
      <c r="H2063" s="267"/>
      <c r="L2063" s="268" t="s">
        <v>231</v>
      </c>
      <c r="M2063" s="483" t="str">
        <f>$M$4</f>
        <v/>
      </c>
      <c r="N2063" s="269" t="s">
        <v>220</v>
      </c>
      <c r="O2063" s="483" t="str">
        <f>$O$4</f>
        <v/>
      </c>
      <c r="P2063" s="269" t="s">
        <v>225</v>
      </c>
      <c r="Q2063" s="269" t="s">
        <v>205</v>
      </c>
      <c r="R2063" s="483" t="str">
        <f>$R$4</f>
        <v/>
      </c>
      <c r="S2063" s="269" t="s">
        <v>220</v>
      </c>
      <c r="T2063" s="483" t="str">
        <f>$T$4</f>
        <v/>
      </c>
      <c r="U2063" s="269" t="s">
        <v>230</v>
      </c>
    </row>
    <row r="2064" spans="1:31" ht="18" customHeight="1" x14ac:dyDescent="0.15">
      <c r="B2064" s="880" t="s">
        <v>227</v>
      </c>
      <c r="C2064" s="907" t="s">
        <v>224</v>
      </c>
      <c r="D2064" s="478" t="s">
        <v>237</v>
      </c>
      <c r="E2064" s="478" t="s">
        <v>222</v>
      </c>
      <c r="F2064" s="909" t="s">
        <v>106</v>
      </c>
      <c r="G2064" s="840" t="s">
        <v>107</v>
      </c>
      <c r="H2064" s="841"/>
      <c r="I2064" s="480" t="s">
        <v>108</v>
      </c>
      <c r="J2064" s="480" t="s">
        <v>235</v>
      </c>
      <c r="K2064" s="840" t="s">
        <v>109</v>
      </c>
      <c r="L2064" s="913"/>
      <c r="M2064" s="913"/>
      <c r="N2064" s="841"/>
      <c r="O2064" s="840" t="s">
        <v>226</v>
      </c>
      <c r="P2064" s="913"/>
      <c r="Q2064" s="913"/>
      <c r="R2064" s="841"/>
      <c r="S2064" s="840" t="s">
        <v>233</v>
      </c>
      <c r="T2064" s="913"/>
      <c r="U2064" s="914"/>
    </row>
    <row r="2065" spans="2:21" ht="18" customHeight="1" thickBot="1" x14ac:dyDescent="0.2">
      <c r="B2065" s="882"/>
      <c r="C2065" s="908"/>
      <c r="D2065" s="479" t="s">
        <v>221</v>
      </c>
      <c r="E2065" s="479" t="s">
        <v>223</v>
      </c>
      <c r="F2065" s="910"/>
      <c r="G2065" s="911"/>
      <c r="H2065" s="912"/>
      <c r="I2065" s="481" t="s">
        <v>110</v>
      </c>
      <c r="J2065" s="481" t="s">
        <v>236</v>
      </c>
      <c r="K2065" s="911"/>
      <c r="L2065" s="915"/>
      <c r="M2065" s="915"/>
      <c r="N2065" s="912"/>
      <c r="O2065" s="911"/>
      <c r="P2065" s="915"/>
      <c r="Q2065" s="915"/>
      <c r="R2065" s="912"/>
      <c r="S2065" s="911" t="s">
        <v>234</v>
      </c>
      <c r="T2065" s="915"/>
      <c r="U2065" s="916"/>
    </row>
    <row r="2066" spans="2:21" ht="24" customHeight="1" x14ac:dyDescent="0.15">
      <c r="B2066" s="880">
        <v>1</v>
      </c>
      <c r="C2066" s="883"/>
      <c r="D2066" s="883"/>
      <c r="E2066" s="883"/>
      <c r="F2066" s="294"/>
      <c r="G2066" s="886"/>
      <c r="H2066" s="887"/>
      <c r="I2066" s="294"/>
      <c r="J2066" s="295"/>
      <c r="K2066" s="298"/>
      <c r="L2066" s="279" t="s">
        <v>220</v>
      </c>
      <c r="M2066" s="301"/>
      <c r="N2066" s="280" t="s">
        <v>225</v>
      </c>
      <c r="O2066" s="298"/>
      <c r="P2066" s="279" t="s">
        <v>220</v>
      </c>
      <c r="Q2066" s="301"/>
      <c r="R2066" s="280" t="s">
        <v>225</v>
      </c>
      <c r="S2066" s="888" t="str">
        <f t="shared" ref="S2066" si="356">IF(COUNT(J2066:J2070)=0,"",SUM(J2066:J2070))</f>
        <v/>
      </c>
      <c r="T2066" s="889"/>
      <c r="U2066" s="890"/>
    </row>
    <row r="2067" spans="2:21" ht="24" customHeight="1" x14ac:dyDescent="0.15">
      <c r="B2067" s="881"/>
      <c r="C2067" s="884"/>
      <c r="D2067" s="884"/>
      <c r="E2067" s="884"/>
      <c r="F2067" s="296"/>
      <c r="G2067" s="897"/>
      <c r="H2067" s="898"/>
      <c r="I2067" s="296"/>
      <c r="J2067" s="297"/>
      <c r="K2067" s="299"/>
      <c r="L2067" s="284" t="s">
        <v>220</v>
      </c>
      <c r="M2067" s="302"/>
      <c r="N2067" s="285" t="s">
        <v>225</v>
      </c>
      <c r="O2067" s="299"/>
      <c r="P2067" s="284" t="s">
        <v>220</v>
      </c>
      <c r="Q2067" s="302"/>
      <c r="R2067" s="285" t="s">
        <v>225</v>
      </c>
      <c r="S2067" s="891"/>
      <c r="T2067" s="892"/>
      <c r="U2067" s="893"/>
    </row>
    <row r="2068" spans="2:21" ht="23.25" customHeight="1" x14ac:dyDescent="0.15">
      <c r="B2068" s="881"/>
      <c r="C2068" s="884"/>
      <c r="D2068" s="884"/>
      <c r="E2068" s="884"/>
      <c r="F2068" s="296"/>
      <c r="G2068" s="897"/>
      <c r="H2068" s="898"/>
      <c r="I2068" s="296"/>
      <c r="J2068" s="297"/>
      <c r="K2068" s="299"/>
      <c r="L2068" s="284" t="s">
        <v>220</v>
      </c>
      <c r="M2068" s="302"/>
      <c r="N2068" s="285" t="s">
        <v>225</v>
      </c>
      <c r="O2068" s="299"/>
      <c r="P2068" s="284" t="s">
        <v>220</v>
      </c>
      <c r="Q2068" s="302"/>
      <c r="R2068" s="285" t="s">
        <v>225</v>
      </c>
      <c r="S2068" s="891"/>
      <c r="T2068" s="892"/>
      <c r="U2068" s="893"/>
    </row>
    <row r="2069" spans="2:21" ht="24" customHeight="1" x14ac:dyDescent="0.15">
      <c r="B2069" s="881"/>
      <c r="C2069" s="884"/>
      <c r="D2069" s="884"/>
      <c r="E2069" s="884"/>
      <c r="F2069" s="296"/>
      <c r="G2069" s="897"/>
      <c r="H2069" s="898"/>
      <c r="I2069" s="296"/>
      <c r="J2069" s="297"/>
      <c r="K2069" s="299"/>
      <c r="L2069" s="284" t="s">
        <v>220</v>
      </c>
      <c r="M2069" s="302"/>
      <c r="N2069" s="285" t="s">
        <v>225</v>
      </c>
      <c r="O2069" s="299"/>
      <c r="P2069" s="284" t="s">
        <v>220</v>
      </c>
      <c r="Q2069" s="302"/>
      <c r="R2069" s="285" t="s">
        <v>225</v>
      </c>
      <c r="S2069" s="891"/>
      <c r="T2069" s="892"/>
      <c r="U2069" s="893"/>
    </row>
    <row r="2070" spans="2:21" ht="24" customHeight="1" thickBot="1" x14ac:dyDescent="0.2">
      <c r="B2070" s="882"/>
      <c r="C2070" s="885"/>
      <c r="D2070" s="885"/>
      <c r="E2070" s="885"/>
      <c r="F2070" s="286" t="s">
        <v>232</v>
      </c>
      <c r="G2070" s="5"/>
      <c r="H2070" s="899" t="s">
        <v>239</v>
      </c>
      <c r="I2070" s="900"/>
      <c r="J2070" s="300"/>
      <c r="K2070" s="901"/>
      <c r="L2070" s="902"/>
      <c r="M2070" s="902"/>
      <c r="N2070" s="902"/>
      <c r="O2070" s="902"/>
      <c r="P2070" s="902"/>
      <c r="Q2070" s="902"/>
      <c r="R2070" s="903"/>
      <c r="S2070" s="894"/>
      <c r="T2070" s="895"/>
      <c r="U2070" s="896"/>
    </row>
    <row r="2071" spans="2:21" ht="24" customHeight="1" x14ac:dyDescent="0.15">
      <c r="B2071" s="880">
        <v>2</v>
      </c>
      <c r="C2071" s="883"/>
      <c r="D2071" s="883"/>
      <c r="E2071" s="883"/>
      <c r="F2071" s="294"/>
      <c r="G2071" s="886"/>
      <c r="H2071" s="887"/>
      <c r="I2071" s="294"/>
      <c r="J2071" s="295"/>
      <c r="K2071" s="298"/>
      <c r="L2071" s="279" t="s">
        <v>220</v>
      </c>
      <c r="M2071" s="301"/>
      <c r="N2071" s="280" t="s">
        <v>225</v>
      </c>
      <c r="O2071" s="298"/>
      <c r="P2071" s="279" t="s">
        <v>220</v>
      </c>
      <c r="Q2071" s="301"/>
      <c r="R2071" s="280" t="s">
        <v>225</v>
      </c>
      <c r="S2071" s="888" t="str">
        <f t="shared" ref="S2071" si="357">IF(COUNT(J2071:J2075)=0,"",SUM(J2071:J2075))</f>
        <v/>
      </c>
      <c r="T2071" s="889"/>
      <c r="U2071" s="890"/>
    </row>
    <row r="2072" spans="2:21" ht="24" customHeight="1" x14ac:dyDescent="0.15">
      <c r="B2072" s="881"/>
      <c r="C2072" s="884"/>
      <c r="D2072" s="884"/>
      <c r="E2072" s="884"/>
      <c r="F2072" s="296"/>
      <c r="G2072" s="897"/>
      <c r="H2072" s="898"/>
      <c r="I2072" s="296"/>
      <c r="J2072" s="297"/>
      <c r="K2072" s="299"/>
      <c r="L2072" s="284" t="s">
        <v>220</v>
      </c>
      <c r="M2072" s="302"/>
      <c r="N2072" s="285" t="s">
        <v>225</v>
      </c>
      <c r="O2072" s="299"/>
      <c r="P2072" s="284" t="s">
        <v>220</v>
      </c>
      <c r="Q2072" s="302"/>
      <c r="R2072" s="285" t="s">
        <v>225</v>
      </c>
      <c r="S2072" s="891"/>
      <c r="T2072" s="892"/>
      <c r="U2072" s="893"/>
    </row>
    <row r="2073" spans="2:21" ht="24" customHeight="1" x14ac:dyDescent="0.15">
      <c r="B2073" s="881"/>
      <c r="C2073" s="884"/>
      <c r="D2073" s="884"/>
      <c r="E2073" s="884"/>
      <c r="F2073" s="296"/>
      <c r="G2073" s="897"/>
      <c r="H2073" s="898"/>
      <c r="I2073" s="296"/>
      <c r="J2073" s="297"/>
      <c r="K2073" s="299"/>
      <c r="L2073" s="284" t="s">
        <v>220</v>
      </c>
      <c r="M2073" s="302"/>
      <c r="N2073" s="285" t="s">
        <v>225</v>
      </c>
      <c r="O2073" s="299"/>
      <c r="P2073" s="284" t="s">
        <v>220</v>
      </c>
      <c r="Q2073" s="302"/>
      <c r="R2073" s="285" t="s">
        <v>225</v>
      </c>
      <c r="S2073" s="891"/>
      <c r="T2073" s="892"/>
      <c r="U2073" s="893"/>
    </row>
    <row r="2074" spans="2:21" ht="24" customHeight="1" x14ac:dyDescent="0.15">
      <c r="B2074" s="881"/>
      <c r="C2074" s="884"/>
      <c r="D2074" s="884"/>
      <c r="E2074" s="884"/>
      <c r="F2074" s="296"/>
      <c r="G2074" s="897"/>
      <c r="H2074" s="898"/>
      <c r="I2074" s="296"/>
      <c r="J2074" s="297"/>
      <c r="K2074" s="299"/>
      <c r="L2074" s="284" t="s">
        <v>220</v>
      </c>
      <c r="M2074" s="302"/>
      <c r="N2074" s="285" t="s">
        <v>225</v>
      </c>
      <c r="O2074" s="299"/>
      <c r="P2074" s="284" t="s">
        <v>220</v>
      </c>
      <c r="Q2074" s="302"/>
      <c r="R2074" s="285" t="s">
        <v>225</v>
      </c>
      <c r="S2074" s="891"/>
      <c r="T2074" s="892"/>
      <c r="U2074" s="893"/>
    </row>
    <row r="2075" spans="2:21" ht="24" customHeight="1" thickBot="1" x14ac:dyDescent="0.2">
      <c r="B2075" s="882"/>
      <c r="C2075" s="885"/>
      <c r="D2075" s="885"/>
      <c r="E2075" s="885"/>
      <c r="F2075" s="286" t="s">
        <v>232</v>
      </c>
      <c r="G2075" s="5"/>
      <c r="H2075" s="899" t="s">
        <v>239</v>
      </c>
      <c r="I2075" s="900"/>
      <c r="J2075" s="300"/>
      <c r="K2075" s="901"/>
      <c r="L2075" s="902"/>
      <c r="M2075" s="902"/>
      <c r="N2075" s="902"/>
      <c r="O2075" s="902"/>
      <c r="P2075" s="902"/>
      <c r="Q2075" s="902"/>
      <c r="R2075" s="903"/>
      <c r="S2075" s="894"/>
      <c r="T2075" s="895"/>
      <c r="U2075" s="896"/>
    </row>
    <row r="2076" spans="2:21" ht="24" customHeight="1" x14ac:dyDescent="0.15">
      <c r="B2076" s="880">
        <v>3</v>
      </c>
      <c r="C2076" s="883"/>
      <c r="D2076" s="883"/>
      <c r="E2076" s="883"/>
      <c r="F2076" s="294"/>
      <c r="G2076" s="886"/>
      <c r="H2076" s="887"/>
      <c r="I2076" s="294"/>
      <c r="J2076" s="295"/>
      <c r="K2076" s="298"/>
      <c r="L2076" s="279" t="s">
        <v>220</v>
      </c>
      <c r="M2076" s="301"/>
      <c r="N2076" s="280" t="s">
        <v>225</v>
      </c>
      <c r="O2076" s="298"/>
      <c r="P2076" s="279" t="s">
        <v>220</v>
      </c>
      <c r="Q2076" s="301"/>
      <c r="R2076" s="280" t="s">
        <v>225</v>
      </c>
      <c r="S2076" s="888" t="str">
        <f t="shared" ref="S2076" si="358">IF(COUNT(J2076:J2080)=0,"",SUM(J2076:J2080))</f>
        <v/>
      </c>
      <c r="T2076" s="889"/>
      <c r="U2076" s="890"/>
    </row>
    <row r="2077" spans="2:21" ht="24" customHeight="1" x14ac:dyDescent="0.15">
      <c r="B2077" s="881"/>
      <c r="C2077" s="884"/>
      <c r="D2077" s="884"/>
      <c r="E2077" s="884"/>
      <c r="F2077" s="296"/>
      <c r="G2077" s="897"/>
      <c r="H2077" s="898"/>
      <c r="I2077" s="296"/>
      <c r="J2077" s="297"/>
      <c r="K2077" s="299"/>
      <c r="L2077" s="284" t="s">
        <v>220</v>
      </c>
      <c r="M2077" s="302"/>
      <c r="N2077" s="285" t="s">
        <v>225</v>
      </c>
      <c r="O2077" s="299"/>
      <c r="P2077" s="284" t="s">
        <v>220</v>
      </c>
      <c r="Q2077" s="302"/>
      <c r="R2077" s="285" t="s">
        <v>225</v>
      </c>
      <c r="S2077" s="891"/>
      <c r="T2077" s="892"/>
      <c r="U2077" s="893"/>
    </row>
    <row r="2078" spans="2:21" ht="24" customHeight="1" x14ac:dyDescent="0.15">
      <c r="B2078" s="881"/>
      <c r="C2078" s="884"/>
      <c r="D2078" s="884"/>
      <c r="E2078" s="884"/>
      <c r="F2078" s="296"/>
      <c r="G2078" s="897"/>
      <c r="H2078" s="898"/>
      <c r="I2078" s="296"/>
      <c r="J2078" s="297"/>
      <c r="K2078" s="299"/>
      <c r="L2078" s="284" t="s">
        <v>220</v>
      </c>
      <c r="M2078" s="302"/>
      <c r="N2078" s="285" t="s">
        <v>225</v>
      </c>
      <c r="O2078" s="299"/>
      <c r="P2078" s="284" t="s">
        <v>220</v>
      </c>
      <c r="Q2078" s="302"/>
      <c r="R2078" s="285" t="s">
        <v>225</v>
      </c>
      <c r="S2078" s="891"/>
      <c r="T2078" s="892"/>
      <c r="U2078" s="893"/>
    </row>
    <row r="2079" spans="2:21" ht="24" customHeight="1" x14ac:dyDescent="0.15">
      <c r="B2079" s="881"/>
      <c r="C2079" s="884"/>
      <c r="D2079" s="884"/>
      <c r="E2079" s="884"/>
      <c r="F2079" s="296"/>
      <c r="G2079" s="897"/>
      <c r="H2079" s="898"/>
      <c r="I2079" s="296"/>
      <c r="J2079" s="297"/>
      <c r="K2079" s="299"/>
      <c r="L2079" s="284" t="s">
        <v>220</v>
      </c>
      <c r="M2079" s="302"/>
      <c r="N2079" s="285" t="s">
        <v>225</v>
      </c>
      <c r="O2079" s="299"/>
      <c r="P2079" s="284" t="s">
        <v>220</v>
      </c>
      <c r="Q2079" s="302"/>
      <c r="R2079" s="285" t="s">
        <v>225</v>
      </c>
      <c r="S2079" s="891"/>
      <c r="T2079" s="892"/>
      <c r="U2079" s="893"/>
    </row>
    <row r="2080" spans="2:21" ht="24" customHeight="1" thickBot="1" x14ac:dyDescent="0.2">
      <c r="B2080" s="882"/>
      <c r="C2080" s="885"/>
      <c r="D2080" s="885"/>
      <c r="E2080" s="885"/>
      <c r="F2080" s="286" t="s">
        <v>232</v>
      </c>
      <c r="G2080" s="5"/>
      <c r="H2080" s="899" t="s">
        <v>239</v>
      </c>
      <c r="I2080" s="900"/>
      <c r="J2080" s="300"/>
      <c r="K2080" s="901"/>
      <c r="L2080" s="902"/>
      <c r="M2080" s="902"/>
      <c r="N2080" s="902"/>
      <c r="O2080" s="902"/>
      <c r="P2080" s="902"/>
      <c r="Q2080" s="902"/>
      <c r="R2080" s="903"/>
      <c r="S2080" s="894"/>
      <c r="T2080" s="895"/>
      <c r="U2080" s="896"/>
    </row>
    <row r="2081" spans="1:31" ht="24" customHeight="1" x14ac:dyDescent="0.15">
      <c r="B2081" s="880">
        <v>4</v>
      </c>
      <c r="C2081" s="883"/>
      <c r="D2081" s="883"/>
      <c r="E2081" s="883"/>
      <c r="F2081" s="294"/>
      <c r="G2081" s="886"/>
      <c r="H2081" s="887"/>
      <c r="I2081" s="294"/>
      <c r="J2081" s="295"/>
      <c r="K2081" s="298"/>
      <c r="L2081" s="279" t="s">
        <v>220</v>
      </c>
      <c r="M2081" s="301"/>
      <c r="N2081" s="280" t="s">
        <v>225</v>
      </c>
      <c r="O2081" s="298"/>
      <c r="P2081" s="279" t="s">
        <v>220</v>
      </c>
      <c r="Q2081" s="301"/>
      <c r="R2081" s="280" t="s">
        <v>225</v>
      </c>
      <c r="S2081" s="888" t="str">
        <f t="shared" ref="S2081" si="359">IF(COUNT(J2081:J2085)=0,"",SUM(J2081:J2085))</f>
        <v/>
      </c>
      <c r="T2081" s="889"/>
      <c r="U2081" s="890"/>
    </row>
    <row r="2082" spans="1:31" ht="24" customHeight="1" x14ac:dyDescent="0.15">
      <c r="B2082" s="881"/>
      <c r="C2082" s="884"/>
      <c r="D2082" s="884"/>
      <c r="E2082" s="884"/>
      <c r="F2082" s="296"/>
      <c r="G2082" s="897"/>
      <c r="H2082" s="898"/>
      <c r="I2082" s="296"/>
      <c r="J2082" s="297"/>
      <c r="K2082" s="299"/>
      <c r="L2082" s="284" t="s">
        <v>220</v>
      </c>
      <c r="M2082" s="302"/>
      <c r="N2082" s="285" t="s">
        <v>225</v>
      </c>
      <c r="O2082" s="299"/>
      <c r="P2082" s="284" t="s">
        <v>220</v>
      </c>
      <c r="Q2082" s="302"/>
      <c r="R2082" s="285" t="s">
        <v>225</v>
      </c>
      <c r="S2082" s="891"/>
      <c r="T2082" s="892"/>
      <c r="U2082" s="893"/>
    </row>
    <row r="2083" spans="1:31" ht="24" customHeight="1" x14ac:dyDescent="0.15">
      <c r="B2083" s="881"/>
      <c r="C2083" s="884"/>
      <c r="D2083" s="884"/>
      <c r="E2083" s="884"/>
      <c r="F2083" s="296"/>
      <c r="G2083" s="897"/>
      <c r="H2083" s="898"/>
      <c r="I2083" s="296"/>
      <c r="J2083" s="297"/>
      <c r="K2083" s="299"/>
      <c r="L2083" s="284" t="s">
        <v>220</v>
      </c>
      <c r="M2083" s="302"/>
      <c r="N2083" s="285" t="s">
        <v>225</v>
      </c>
      <c r="O2083" s="299"/>
      <c r="P2083" s="284" t="s">
        <v>220</v>
      </c>
      <c r="Q2083" s="302"/>
      <c r="R2083" s="285" t="s">
        <v>225</v>
      </c>
      <c r="S2083" s="891"/>
      <c r="T2083" s="892"/>
      <c r="U2083" s="893"/>
    </row>
    <row r="2084" spans="1:31" ht="24" customHeight="1" x14ac:dyDescent="0.15">
      <c r="B2084" s="881"/>
      <c r="C2084" s="884"/>
      <c r="D2084" s="884"/>
      <c r="E2084" s="884"/>
      <c r="F2084" s="296"/>
      <c r="G2084" s="897"/>
      <c r="H2084" s="898"/>
      <c r="I2084" s="296"/>
      <c r="J2084" s="297"/>
      <c r="K2084" s="299"/>
      <c r="L2084" s="284" t="s">
        <v>220</v>
      </c>
      <c r="M2084" s="302"/>
      <c r="N2084" s="285" t="s">
        <v>225</v>
      </c>
      <c r="O2084" s="299"/>
      <c r="P2084" s="284" t="s">
        <v>220</v>
      </c>
      <c r="Q2084" s="302"/>
      <c r="R2084" s="285" t="s">
        <v>225</v>
      </c>
      <c r="S2084" s="891"/>
      <c r="T2084" s="892"/>
      <c r="U2084" s="893"/>
    </row>
    <row r="2085" spans="1:31" ht="24" customHeight="1" thickBot="1" x14ac:dyDescent="0.2">
      <c r="B2085" s="882"/>
      <c r="C2085" s="885"/>
      <c r="D2085" s="885"/>
      <c r="E2085" s="885"/>
      <c r="F2085" s="286" t="s">
        <v>232</v>
      </c>
      <c r="G2085" s="5"/>
      <c r="H2085" s="899" t="s">
        <v>239</v>
      </c>
      <c r="I2085" s="900"/>
      <c r="J2085" s="300"/>
      <c r="K2085" s="901"/>
      <c r="L2085" s="902"/>
      <c r="M2085" s="902"/>
      <c r="N2085" s="902"/>
      <c r="O2085" s="902"/>
      <c r="P2085" s="902"/>
      <c r="Q2085" s="902"/>
      <c r="R2085" s="903"/>
      <c r="S2085" s="894"/>
      <c r="T2085" s="895"/>
      <c r="U2085" s="896"/>
    </row>
    <row r="2086" spans="1:31" ht="19.5" customHeight="1" thickBot="1" x14ac:dyDescent="0.2">
      <c r="B2086" s="287" t="s">
        <v>112</v>
      </c>
      <c r="C2086" s="172"/>
      <c r="D2086" s="288"/>
      <c r="E2086" s="288"/>
      <c r="F2086" s="289"/>
      <c r="G2086" s="288"/>
      <c r="H2086" s="288"/>
      <c r="O2086" s="917" t="s">
        <v>496</v>
      </c>
      <c r="P2086" s="918"/>
      <c r="Q2086" s="918"/>
      <c r="R2086" s="918"/>
      <c r="S2086" s="919" t="str">
        <f>IF(COUNT(S2066:U2085)=0,"",SUMIFS(S2066:S2085,E2066:E2085,"&lt;&gt;"&amp;""))</f>
        <v/>
      </c>
      <c r="T2086" s="920"/>
      <c r="U2086" s="921"/>
    </row>
    <row r="2087" spans="1:31" ht="19.5" customHeight="1" thickBot="1" x14ac:dyDescent="0.2">
      <c r="B2087" s="486" t="s">
        <v>242</v>
      </c>
      <c r="C2087" s="172"/>
      <c r="D2087" s="171"/>
      <c r="E2087" s="290"/>
      <c r="F2087" s="485"/>
      <c r="G2087" s="485"/>
      <c r="H2087" s="485"/>
      <c r="O2087" s="922" t="s">
        <v>497</v>
      </c>
      <c r="P2087" s="923"/>
      <c r="Q2087" s="923"/>
      <c r="R2087" s="924"/>
      <c r="S2087" s="919" t="str">
        <f>IF(COUNT(S2066:U2085)=0,"",SUMIF(E2066:E2085,"元請",S2066:U2085))</f>
        <v/>
      </c>
      <c r="T2087" s="920"/>
      <c r="U2087" s="921"/>
    </row>
    <row r="2088" spans="1:31" ht="19.5" customHeight="1" x14ac:dyDescent="0.15">
      <c r="B2088" s="287" t="s">
        <v>240</v>
      </c>
      <c r="C2088" s="172"/>
      <c r="D2088" s="171"/>
      <c r="E2088" s="172"/>
      <c r="F2088" s="172"/>
      <c r="G2088" s="485"/>
      <c r="H2088" s="485"/>
    </row>
    <row r="2089" spans="1:31" ht="19.5" customHeight="1" x14ac:dyDescent="0.15">
      <c r="B2089" s="485"/>
      <c r="C2089" s="172"/>
      <c r="D2089" s="171"/>
      <c r="E2089" s="290"/>
      <c r="F2089" s="485"/>
      <c r="G2089" s="485"/>
      <c r="H2089" s="485"/>
    </row>
    <row r="2090" spans="1:31" s="172" customFormat="1" ht="20.25" customHeight="1" x14ac:dyDescent="0.15">
      <c r="A2090" s="171"/>
      <c r="B2090" s="171"/>
      <c r="C2090" s="172" t="s">
        <v>104</v>
      </c>
      <c r="G2090" s="262"/>
      <c r="H2090" s="262"/>
      <c r="I2090" s="171"/>
      <c r="J2090" s="171"/>
      <c r="K2090" s="171"/>
      <c r="L2090" s="171"/>
      <c r="M2090" s="171"/>
      <c r="N2090" s="171"/>
      <c r="O2090" s="171"/>
      <c r="P2090" s="171"/>
      <c r="Q2090" s="171"/>
      <c r="R2090" s="171"/>
      <c r="S2090" s="171"/>
      <c r="T2090" s="196" t="s">
        <v>241</v>
      </c>
      <c r="U2090" s="263" t="str">
        <f t="shared" ref="U2090" si="360">IF(COUNT(S2066:U2085)=0,"",U2061+1)</f>
        <v/>
      </c>
      <c r="W2090" s="171"/>
      <c r="X2090" s="171"/>
      <c r="Y2090" s="171"/>
      <c r="Z2090" s="291"/>
      <c r="AA2090" s="291"/>
      <c r="AB2090" s="291"/>
      <c r="AC2090" s="291"/>
      <c r="AD2090" s="291"/>
      <c r="AE2090" s="171"/>
    </row>
    <row r="2091" spans="1:31" s="172" customFormat="1" ht="27.75" x14ac:dyDescent="0.15">
      <c r="A2091" s="171"/>
      <c r="B2091" s="904" t="s">
        <v>105</v>
      </c>
      <c r="C2091" s="904"/>
      <c r="D2091" s="904"/>
      <c r="E2091" s="904"/>
      <c r="F2091" s="904"/>
      <c r="G2091" s="904"/>
      <c r="H2091" s="904"/>
      <c r="I2091" s="904"/>
      <c r="J2091" s="905" t="s">
        <v>243</v>
      </c>
      <c r="K2091" s="905"/>
      <c r="L2091" s="905"/>
      <c r="M2091" s="905"/>
      <c r="N2091" s="905"/>
      <c r="O2091" s="905"/>
      <c r="P2091" s="905"/>
      <c r="Q2091" s="905"/>
      <c r="R2091" s="905"/>
      <c r="S2091" s="905"/>
      <c r="T2091" s="905"/>
      <c r="U2091" s="905"/>
      <c r="W2091" s="171"/>
      <c r="X2091" s="171"/>
      <c r="Y2091" s="171"/>
      <c r="Z2091" s="291"/>
      <c r="AA2091" s="291"/>
      <c r="AB2091" s="291"/>
      <c r="AC2091" s="291"/>
      <c r="AD2091" s="291"/>
      <c r="AE2091" s="171"/>
    </row>
    <row r="2092" spans="1:31" ht="21.75" thickBot="1" x14ac:dyDescent="0.2">
      <c r="D2092" s="265" t="s">
        <v>228</v>
      </c>
      <c r="E2092" s="906"/>
      <c r="F2092" s="906"/>
      <c r="G2092" s="266" t="s">
        <v>229</v>
      </c>
      <c r="H2092" s="267"/>
      <c r="L2092" s="268" t="s">
        <v>231</v>
      </c>
      <c r="M2092" s="483" t="str">
        <f>$M$4</f>
        <v/>
      </c>
      <c r="N2092" s="269" t="s">
        <v>220</v>
      </c>
      <c r="O2092" s="483" t="str">
        <f>$O$4</f>
        <v/>
      </c>
      <c r="P2092" s="269" t="s">
        <v>225</v>
      </c>
      <c r="Q2092" s="269" t="s">
        <v>205</v>
      </c>
      <c r="R2092" s="483" t="str">
        <f>$R$4</f>
        <v/>
      </c>
      <c r="S2092" s="269" t="s">
        <v>220</v>
      </c>
      <c r="T2092" s="483" t="str">
        <f>$T$4</f>
        <v/>
      </c>
      <c r="U2092" s="269" t="s">
        <v>230</v>
      </c>
    </row>
    <row r="2093" spans="1:31" ht="18" customHeight="1" x14ac:dyDescent="0.15">
      <c r="B2093" s="880" t="s">
        <v>227</v>
      </c>
      <c r="C2093" s="907" t="s">
        <v>224</v>
      </c>
      <c r="D2093" s="478" t="s">
        <v>237</v>
      </c>
      <c r="E2093" s="478" t="s">
        <v>222</v>
      </c>
      <c r="F2093" s="909" t="s">
        <v>106</v>
      </c>
      <c r="G2093" s="840" t="s">
        <v>107</v>
      </c>
      <c r="H2093" s="841"/>
      <c r="I2093" s="480" t="s">
        <v>108</v>
      </c>
      <c r="J2093" s="480" t="s">
        <v>235</v>
      </c>
      <c r="K2093" s="840" t="s">
        <v>109</v>
      </c>
      <c r="L2093" s="913"/>
      <c r="M2093" s="913"/>
      <c r="N2093" s="841"/>
      <c r="O2093" s="840" t="s">
        <v>226</v>
      </c>
      <c r="P2093" s="913"/>
      <c r="Q2093" s="913"/>
      <c r="R2093" s="841"/>
      <c r="S2093" s="840" t="s">
        <v>233</v>
      </c>
      <c r="T2093" s="913"/>
      <c r="U2093" s="914"/>
    </row>
    <row r="2094" spans="1:31" ht="18" customHeight="1" thickBot="1" x14ac:dyDescent="0.2">
      <c r="B2094" s="882"/>
      <c r="C2094" s="908"/>
      <c r="D2094" s="479" t="s">
        <v>221</v>
      </c>
      <c r="E2094" s="479" t="s">
        <v>223</v>
      </c>
      <c r="F2094" s="910"/>
      <c r="G2094" s="911"/>
      <c r="H2094" s="912"/>
      <c r="I2094" s="481" t="s">
        <v>110</v>
      </c>
      <c r="J2094" s="481" t="s">
        <v>236</v>
      </c>
      <c r="K2094" s="911"/>
      <c r="L2094" s="915"/>
      <c r="M2094" s="915"/>
      <c r="N2094" s="912"/>
      <c r="O2094" s="911"/>
      <c r="P2094" s="915"/>
      <c r="Q2094" s="915"/>
      <c r="R2094" s="912"/>
      <c r="S2094" s="911" t="s">
        <v>234</v>
      </c>
      <c r="T2094" s="915"/>
      <c r="U2094" s="916"/>
    </row>
    <row r="2095" spans="1:31" ht="24" customHeight="1" x14ac:dyDescent="0.15">
      <c r="B2095" s="880">
        <v>1</v>
      </c>
      <c r="C2095" s="883"/>
      <c r="D2095" s="883"/>
      <c r="E2095" s="883"/>
      <c r="F2095" s="294"/>
      <c r="G2095" s="886"/>
      <c r="H2095" s="887"/>
      <c r="I2095" s="294"/>
      <c r="J2095" s="295"/>
      <c r="K2095" s="298"/>
      <c r="L2095" s="279" t="s">
        <v>220</v>
      </c>
      <c r="M2095" s="301"/>
      <c r="N2095" s="280" t="s">
        <v>225</v>
      </c>
      <c r="O2095" s="298"/>
      <c r="P2095" s="279" t="s">
        <v>220</v>
      </c>
      <c r="Q2095" s="301"/>
      <c r="R2095" s="280" t="s">
        <v>225</v>
      </c>
      <c r="S2095" s="888" t="str">
        <f t="shared" ref="S2095" si="361">IF(COUNT(J2095:J2099)=0,"",SUM(J2095:J2099))</f>
        <v/>
      </c>
      <c r="T2095" s="889"/>
      <c r="U2095" s="890"/>
    </row>
    <row r="2096" spans="1:31" ht="24" customHeight="1" x14ac:dyDescent="0.15">
      <c r="B2096" s="881"/>
      <c r="C2096" s="884"/>
      <c r="D2096" s="884"/>
      <c r="E2096" s="884"/>
      <c r="F2096" s="296"/>
      <c r="G2096" s="897"/>
      <c r="H2096" s="898"/>
      <c r="I2096" s="296"/>
      <c r="J2096" s="297"/>
      <c r="K2096" s="299"/>
      <c r="L2096" s="284" t="s">
        <v>220</v>
      </c>
      <c r="M2096" s="302"/>
      <c r="N2096" s="285" t="s">
        <v>225</v>
      </c>
      <c r="O2096" s="299"/>
      <c r="P2096" s="284" t="s">
        <v>220</v>
      </c>
      <c r="Q2096" s="302"/>
      <c r="R2096" s="285" t="s">
        <v>225</v>
      </c>
      <c r="S2096" s="891"/>
      <c r="T2096" s="892"/>
      <c r="U2096" s="893"/>
    </row>
    <row r="2097" spans="2:21" ht="23.25" customHeight="1" x14ac:dyDescent="0.15">
      <c r="B2097" s="881"/>
      <c r="C2097" s="884"/>
      <c r="D2097" s="884"/>
      <c r="E2097" s="884"/>
      <c r="F2097" s="296"/>
      <c r="G2097" s="897"/>
      <c r="H2097" s="898"/>
      <c r="I2097" s="296"/>
      <c r="J2097" s="297"/>
      <c r="K2097" s="299"/>
      <c r="L2097" s="284" t="s">
        <v>220</v>
      </c>
      <c r="M2097" s="302"/>
      <c r="N2097" s="285" t="s">
        <v>225</v>
      </c>
      <c r="O2097" s="299"/>
      <c r="P2097" s="284" t="s">
        <v>220</v>
      </c>
      <c r="Q2097" s="302"/>
      <c r="R2097" s="285" t="s">
        <v>225</v>
      </c>
      <c r="S2097" s="891"/>
      <c r="T2097" s="892"/>
      <c r="U2097" s="893"/>
    </row>
    <row r="2098" spans="2:21" ht="24" customHeight="1" x14ac:dyDescent="0.15">
      <c r="B2098" s="881"/>
      <c r="C2098" s="884"/>
      <c r="D2098" s="884"/>
      <c r="E2098" s="884"/>
      <c r="F2098" s="296"/>
      <c r="G2098" s="897"/>
      <c r="H2098" s="898"/>
      <c r="I2098" s="296"/>
      <c r="J2098" s="297"/>
      <c r="K2098" s="299"/>
      <c r="L2098" s="284" t="s">
        <v>220</v>
      </c>
      <c r="M2098" s="302"/>
      <c r="N2098" s="285" t="s">
        <v>225</v>
      </c>
      <c r="O2098" s="299"/>
      <c r="P2098" s="284" t="s">
        <v>220</v>
      </c>
      <c r="Q2098" s="302"/>
      <c r="R2098" s="285" t="s">
        <v>225</v>
      </c>
      <c r="S2098" s="891"/>
      <c r="T2098" s="892"/>
      <c r="U2098" s="893"/>
    </row>
    <row r="2099" spans="2:21" ht="24" customHeight="1" thickBot="1" x14ac:dyDescent="0.2">
      <c r="B2099" s="882"/>
      <c r="C2099" s="885"/>
      <c r="D2099" s="885"/>
      <c r="E2099" s="885"/>
      <c r="F2099" s="286" t="s">
        <v>232</v>
      </c>
      <c r="G2099" s="5"/>
      <c r="H2099" s="899" t="s">
        <v>239</v>
      </c>
      <c r="I2099" s="900"/>
      <c r="J2099" s="300"/>
      <c r="K2099" s="901"/>
      <c r="L2099" s="902"/>
      <c r="M2099" s="902"/>
      <c r="N2099" s="902"/>
      <c r="O2099" s="902"/>
      <c r="P2099" s="902"/>
      <c r="Q2099" s="902"/>
      <c r="R2099" s="903"/>
      <c r="S2099" s="894"/>
      <c r="T2099" s="895"/>
      <c r="U2099" s="896"/>
    </row>
    <row r="2100" spans="2:21" ht="24" customHeight="1" x14ac:dyDescent="0.15">
      <c r="B2100" s="880">
        <v>2</v>
      </c>
      <c r="C2100" s="883"/>
      <c r="D2100" s="883"/>
      <c r="E2100" s="883"/>
      <c r="F2100" s="294"/>
      <c r="G2100" s="886"/>
      <c r="H2100" s="887"/>
      <c r="I2100" s="294"/>
      <c r="J2100" s="295"/>
      <c r="K2100" s="298"/>
      <c r="L2100" s="279" t="s">
        <v>220</v>
      </c>
      <c r="M2100" s="301"/>
      <c r="N2100" s="280" t="s">
        <v>225</v>
      </c>
      <c r="O2100" s="298"/>
      <c r="P2100" s="279" t="s">
        <v>220</v>
      </c>
      <c r="Q2100" s="301"/>
      <c r="R2100" s="280" t="s">
        <v>225</v>
      </c>
      <c r="S2100" s="888" t="str">
        <f t="shared" ref="S2100" si="362">IF(COUNT(J2100:J2104)=0,"",SUM(J2100:J2104))</f>
        <v/>
      </c>
      <c r="T2100" s="889"/>
      <c r="U2100" s="890"/>
    </row>
    <row r="2101" spans="2:21" ht="24" customHeight="1" x14ac:dyDescent="0.15">
      <c r="B2101" s="881"/>
      <c r="C2101" s="884"/>
      <c r="D2101" s="884"/>
      <c r="E2101" s="884"/>
      <c r="F2101" s="296"/>
      <c r="G2101" s="897"/>
      <c r="H2101" s="898"/>
      <c r="I2101" s="296"/>
      <c r="J2101" s="297"/>
      <c r="K2101" s="299"/>
      <c r="L2101" s="284" t="s">
        <v>220</v>
      </c>
      <c r="M2101" s="302"/>
      <c r="N2101" s="285" t="s">
        <v>225</v>
      </c>
      <c r="O2101" s="299"/>
      <c r="P2101" s="284" t="s">
        <v>220</v>
      </c>
      <c r="Q2101" s="302"/>
      <c r="R2101" s="285" t="s">
        <v>225</v>
      </c>
      <c r="S2101" s="891"/>
      <c r="T2101" s="892"/>
      <c r="U2101" s="893"/>
    </row>
    <row r="2102" spans="2:21" ht="24" customHeight="1" x14ac:dyDescent="0.15">
      <c r="B2102" s="881"/>
      <c r="C2102" s="884"/>
      <c r="D2102" s="884"/>
      <c r="E2102" s="884"/>
      <c r="F2102" s="296"/>
      <c r="G2102" s="897"/>
      <c r="H2102" s="898"/>
      <c r="I2102" s="296"/>
      <c r="J2102" s="297"/>
      <c r="K2102" s="299"/>
      <c r="L2102" s="284" t="s">
        <v>220</v>
      </c>
      <c r="M2102" s="302"/>
      <c r="N2102" s="285" t="s">
        <v>225</v>
      </c>
      <c r="O2102" s="299"/>
      <c r="P2102" s="284" t="s">
        <v>220</v>
      </c>
      <c r="Q2102" s="302"/>
      <c r="R2102" s="285" t="s">
        <v>225</v>
      </c>
      <c r="S2102" s="891"/>
      <c r="T2102" s="892"/>
      <c r="U2102" s="893"/>
    </row>
    <row r="2103" spans="2:21" ht="24" customHeight="1" x14ac:dyDescent="0.15">
      <c r="B2103" s="881"/>
      <c r="C2103" s="884"/>
      <c r="D2103" s="884"/>
      <c r="E2103" s="884"/>
      <c r="F2103" s="296"/>
      <c r="G2103" s="897"/>
      <c r="H2103" s="898"/>
      <c r="I2103" s="296"/>
      <c r="J2103" s="297"/>
      <c r="K2103" s="299"/>
      <c r="L2103" s="284" t="s">
        <v>220</v>
      </c>
      <c r="M2103" s="302"/>
      <c r="N2103" s="285" t="s">
        <v>225</v>
      </c>
      <c r="O2103" s="299"/>
      <c r="P2103" s="284" t="s">
        <v>220</v>
      </c>
      <c r="Q2103" s="302"/>
      <c r="R2103" s="285" t="s">
        <v>225</v>
      </c>
      <c r="S2103" s="891"/>
      <c r="T2103" s="892"/>
      <c r="U2103" s="893"/>
    </row>
    <row r="2104" spans="2:21" ht="24" customHeight="1" thickBot="1" x14ac:dyDescent="0.2">
      <c r="B2104" s="882"/>
      <c r="C2104" s="885"/>
      <c r="D2104" s="885"/>
      <c r="E2104" s="885"/>
      <c r="F2104" s="286" t="s">
        <v>232</v>
      </c>
      <c r="G2104" s="5"/>
      <c r="H2104" s="899" t="s">
        <v>239</v>
      </c>
      <c r="I2104" s="900"/>
      <c r="J2104" s="300"/>
      <c r="K2104" s="901"/>
      <c r="L2104" s="902"/>
      <c r="M2104" s="902"/>
      <c r="N2104" s="902"/>
      <c r="O2104" s="902"/>
      <c r="P2104" s="902"/>
      <c r="Q2104" s="902"/>
      <c r="R2104" s="903"/>
      <c r="S2104" s="894"/>
      <c r="T2104" s="895"/>
      <c r="U2104" s="896"/>
    </row>
    <row r="2105" spans="2:21" ht="24" customHeight="1" x14ac:dyDescent="0.15">
      <c r="B2105" s="880">
        <v>3</v>
      </c>
      <c r="C2105" s="883"/>
      <c r="D2105" s="883"/>
      <c r="E2105" s="883"/>
      <c r="F2105" s="294"/>
      <c r="G2105" s="886"/>
      <c r="H2105" s="887"/>
      <c r="I2105" s="294"/>
      <c r="J2105" s="295"/>
      <c r="K2105" s="298"/>
      <c r="L2105" s="279" t="s">
        <v>220</v>
      </c>
      <c r="M2105" s="301"/>
      <c r="N2105" s="280" t="s">
        <v>225</v>
      </c>
      <c r="O2105" s="298"/>
      <c r="P2105" s="279" t="s">
        <v>220</v>
      </c>
      <c r="Q2105" s="301"/>
      <c r="R2105" s="280" t="s">
        <v>225</v>
      </c>
      <c r="S2105" s="888" t="str">
        <f t="shared" ref="S2105" si="363">IF(COUNT(J2105:J2109)=0,"",SUM(J2105:J2109))</f>
        <v/>
      </c>
      <c r="T2105" s="889"/>
      <c r="U2105" s="890"/>
    </row>
    <row r="2106" spans="2:21" ht="24" customHeight="1" x14ac:dyDescent="0.15">
      <c r="B2106" s="881"/>
      <c r="C2106" s="884"/>
      <c r="D2106" s="884"/>
      <c r="E2106" s="884"/>
      <c r="F2106" s="296"/>
      <c r="G2106" s="897"/>
      <c r="H2106" s="898"/>
      <c r="I2106" s="296"/>
      <c r="J2106" s="297"/>
      <c r="K2106" s="299"/>
      <c r="L2106" s="284" t="s">
        <v>220</v>
      </c>
      <c r="M2106" s="302"/>
      <c r="N2106" s="285" t="s">
        <v>225</v>
      </c>
      <c r="O2106" s="299"/>
      <c r="P2106" s="284" t="s">
        <v>220</v>
      </c>
      <c r="Q2106" s="302"/>
      <c r="R2106" s="285" t="s">
        <v>225</v>
      </c>
      <c r="S2106" s="891"/>
      <c r="T2106" s="892"/>
      <c r="U2106" s="893"/>
    </row>
    <row r="2107" spans="2:21" ht="24" customHeight="1" x14ac:dyDescent="0.15">
      <c r="B2107" s="881"/>
      <c r="C2107" s="884"/>
      <c r="D2107" s="884"/>
      <c r="E2107" s="884"/>
      <c r="F2107" s="296"/>
      <c r="G2107" s="897"/>
      <c r="H2107" s="898"/>
      <c r="I2107" s="296"/>
      <c r="J2107" s="297"/>
      <c r="K2107" s="299"/>
      <c r="L2107" s="284" t="s">
        <v>220</v>
      </c>
      <c r="M2107" s="302"/>
      <c r="N2107" s="285" t="s">
        <v>225</v>
      </c>
      <c r="O2107" s="299"/>
      <c r="P2107" s="284" t="s">
        <v>220</v>
      </c>
      <c r="Q2107" s="302"/>
      <c r="R2107" s="285" t="s">
        <v>225</v>
      </c>
      <c r="S2107" s="891"/>
      <c r="T2107" s="892"/>
      <c r="U2107" s="893"/>
    </row>
    <row r="2108" spans="2:21" ht="24" customHeight="1" x14ac:dyDescent="0.15">
      <c r="B2108" s="881"/>
      <c r="C2108" s="884"/>
      <c r="D2108" s="884"/>
      <c r="E2108" s="884"/>
      <c r="F2108" s="296"/>
      <c r="G2108" s="897"/>
      <c r="H2108" s="898"/>
      <c r="I2108" s="296"/>
      <c r="J2108" s="297"/>
      <c r="K2108" s="299"/>
      <c r="L2108" s="284" t="s">
        <v>220</v>
      </c>
      <c r="M2108" s="302"/>
      <c r="N2108" s="285" t="s">
        <v>225</v>
      </c>
      <c r="O2108" s="299"/>
      <c r="P2108" s="284" t="s">
        <v>220</v>
      </c>
      <c r="Q2108" s="302"/>
      <c r="R2108" s="285" t="s">
        <v>225</v>
      </c>
      <c r="S2108" s="891"/>
      <c r="T2108" s="892"/>
      <c r="U2108" s="893"/>
    </row>
    <row r="2109" spans="2:21" ht="24" customHeight="1" thickBot="1" x14ac:dyDescent="0.2">
      <c r="B2109" s="882"/>
      <c r="C2109" s="885"/>
      <c r="D2109" s="885"/>
      <c r="E2109" s="885"/>
      <c r="F2109" s="286" t="s">
        <v>232</v>
      </c>
      <c r="G2109" s="5"/>
      <c r="H2109" s="899" t="s">
        <v>239</v>
      </c>
      <c r="I2109" s="900"/>
      <c r="J2109" s="300"/>
      <c r="K2109" s="901"/>
      <c r="L2109" s="902"/>
      <c r="M2109" s="902"/>
      <c r="N2109" s="902"/>
      <c r="O2109" s="902"/>
      <c r="P2109" s="902"/>
      <c r="Q2109" s="902"/>
      <c r="R2109" s="903"/>
      <c r="S2109" s="894"/>
      <c r="T2109" s="895"/>
      <c r="U2109" s="896"/>
    </row>
    <row r="2110" spans="2:21" ht="24" customHeight="1" x14ac:dyDescent="0.15">
      <c r="B2110" s="880">
        <v>4</v>
      </c>
      <c r="C2110" s="883"/>
      <c r="D2110" s="883"/>
      <c r="E2110" s="883"/>
      <c r="F2110" s="294"/>
      <c r="G2110" s="886"/>
      <c r="H2110" s="887"/>
      <c r="I2110" s="294"/>
      <c r="J2110" s="295"/>
      <c r="K2110" s="298"/>
      <c r="L2110" s="279" t="s">
        <v>220</v>
      </c>
      <c r="M2110" s="301"/>
      <c r="N2110" s="280" t="s">
        <v>225</v>
      </c>
      <c r="O2110" s="298"/>
      <c r="P2110" s="279" t="s">
        <v>220</v>
      </c>
      <c r="Q2110" s="301"/>
      <c r="R2110" s="280" t="s">
        <v>225</v>
      </c>
      <c r="S2110" s="888" t="str">
        <f t="shared" ref="S2110" si="364">IF(COUNT(J2110:J2114)=0,"",SUM(J2110:J2114))</f>
        <v/>
      </c>
      <c r="T2110" s="889"/>
      <c r="U2110" s="890"/>
    </row>
    <row r="2111" spans="2:21" ht="24" customHeight="1" x14ac:dyDescent="0.15">
      <c r="B2111" s="881"/>
      <c r="C2111" s="884"/>
      <c r="D2111" s="884"/>
      <c r="E2111" s="884"/>
      <c r="F2111" s="296"/>
      <c r="G2111" s="897"/>
      <c r="H2111" s="898"/>
      <c r="I2111" s="296"/>
      <c r="J2111" s="297"/>
      <c r="K2111" s="299"/>
      <c r="L2111" s="284" t="s">
        <v>220</v>
      </c>
      <c r="M2111" s="302"/>
      <c r="N2111" s="285" t="s">
        <v>225</v>
      </c>
      <c r="O2111" s="299"/>
      <c r="P2111" s="284" t="s">
        <v>220</v>
      </c>
      <c r="Q2111" s="302"/>
      <c r="R2111" s="285" t="s">
        <v>225</v>
      </c>
      <c r="S2111" s="891"/>
      <c r="T2111" s="892"/>
      <c r="U2111" s="893"/>
    </row>
    <row r="2112" spans="2:21" ht="24" customHeight="1" x14ac:dyDescent="0.15">
      <c r="B2112" s="881"/>
      <c r="C2112" s="884"/>
      <c r="D2112" s="884"/>
      <c r="E2112" s="884"/>
      <c r="F2112" s="296"/>
      <c r="G2112" s="897"/>
      <c r="H2112" s="898"/>
      <c r="I2112" s="296"/>
      <c r="J2112" s="297"/>
      <c r="K2112" s="299"/>
      <c r="L2112" s="284" t="s">
        <v>220</v>
      </c>
      <c r="M2112" s="302"/>
      <c r="N2112" s="285" t="s">
        <v>225</v>
      </c>
      <c r="O2112" s="299"/>
      <c r="P2112" s="284" t="s">
        <v>220</v>
      </c>
      <c r="Q2112" s="302"/>
      <c r="R2112" s="285" t="s">
        <v>225</v>
      </c>
      <c r="S2112" s="891"/>
      <c r="T2112" s="892"/>
      <c r="U2112" s="893"/>
    </row>
    <row r="2113" spans="1:31" ht="24" customHeight="1" x14ac:dyDescent="0.15">
      <c r="B2113" s="881"/>
      <c r="C2113" s="884"/>
      <c r="D2113" s="884"/>
      <c r="E2113" s="884"/>
      <c r="F2113" s="296"/>
      <c r="G2113" s="897"/>
      <c r="H2113" s="898"/>
      <c r="I2113" s="296"/>
      <c r="J2113" s="297"/>
      <c r="K2113" s="299"/>
      <c r="L2113" s="284" t="s">
        <v>220</v>
      </c>
      <c r="M2113" s="302"/>
      <c r="N2113" s="285" t="s">
        <v>225</v>
      </c>
      <c r="O2113" s="299"/>
      <c r="P2113" s="284" t="s">
        <v>220</v>
      </c>
      <c r="Q2113" s="302"/>
      <c r="R2113" s="285" t="s">
        <v>225</v>
      </c>
      <c r="S2113" s="891"/>
      <c r="T2113" s="892"/>
      <c r="U2113" s="893"/>
    </row>
    <row r="2114" spans="1:31" ht="24" customHeight="1" thickBot="1" x14ac:dyDescent="0.2">
      <c r="B2114" s="882"/>
      <c r="C2114" s="885"/>
      <c r="D2114" s="885"/>
      <c r="E2114" s="885"/>
      <c r="F2114" s="286" t="s">
        <v>232</v>
      </c>
      <c r="G2114" s="5"/>
      <c r="H2114" s="899" t="s">
        <v>239</v>
      </c>
      <c r="I2114" s="900"/>
      <c r="J2114" s="300"/>
      <c r="K2114" s="901"/>
      <c r="L2114" s="902"/>
      <c r="M2114" s="902"/>
      <c r="N2114" s="902"/>
      <c r="O2114" s="902"/>
      <c r="P2114" s="902"/>
      <c r="Q2114" s="902"/>
      <c r="R2114" s="903"/>
      <c r="S2114" s="894"/>
      <c r="T2114" s="895"/>
      <c r="U2114" s="896"/>
    </row>
    <row r="2115" spans="1:31" ht="19.5" customHeight="1" thickBot="1" x14ac:dyDescent="0.2">
      <c r="B2115" s="287" t="s">
        <v>112</v>
      </c>
      <c r="C2115" s="172"/>
      <c r="D2115" s="288"/>
      <c r="E2115" s="288"/>
      <c r="F2115" s="289"/>
      <c r="G2115" s="288"/>
      <c r="H2115" s="288"/>
      <c r="O2115" s="917" t="s">
        <v>496</v>
      </c>
      <c r="P2115" s="918"/>
      <c r="Q2115" s="918"/>
      <c r="R2115" s="918"/>
      <c r="S2115" s="919" t="str">
        <f>IF(COUNT(S2095:U2114)=0,"",SUMIFS(S2095:S2114,E2095:E2114,"&lt;&gt;"&amp;""))</f>
        <v/>
      </c>
      <c r="T2115" s="920"/>
      <c r="U2115" s="921"/>
    </row>
    <row r="2116" spans="1:31" ht="19.5" customHeight="1" thickBot="1" x14ac:dyDescent="0.2">
      <c r="B2116" s="486" t="s">
        <v>242</v>
      </c>
      <c r="C2116" s="172"/>
      <c r="D2116" s="171"/>
      <c r="E2116" s="290"/>
      <c r="F2116" s="485"/>
      <c r="G2116" s="485"/>
      <c r="H2116" s="485"/>
      <c r="O2116" s="922" t="s">
        <v>497</v>
      </c>
      <c r="P2116" s="923"/>
      <c r="Q2116" s="923"/>
      <c r="R2116" s="924"/>
      <c r="S2116" s="919" t="str">
        <f>IF(COUNT(S2095:U2114)=0,"",SUMIF(E2095:E2114,"元請",S2095:U2114))</f>
        <v/>
      </c>
      <c r="T2116" s="920"/>
      <c r="U2116" s="921"/>
    </row>
    <row r="2117" spans="1:31" ht="19.5" customHeight="1" x14ac:dyDescent="0.15">
      <c r="B2117" s="287" t="s">
        <v>240</v>
      </c>
      <c r="C2117" s="172"/>
      <c r="D2117" s="171"/>
      <c r="E2117" s="172"/>
      <c r="F2117" s="172"/>
      <c r="G2117" s="485"/>
      <c r="H2117" s="485"/>
    </row>
    <row r="2118" spans="1:31" ht="19.5" customHeight="1" x14ac:dyDescent="0.15">
      <c r="B2118" s="485"/>
      <c r="C2118" s="172"/>
      <c r="D2118" s="171"/>
      <c r="E2118" s="290"/>
      <c r="F2118" s="485"/>
      <c r="G2118" s="485"/>
      <c r="H2118" s="485"/>
    </row>
    <row r="2119" spans="1:31" s="172" customFormat="1" ht="20.25" customHeight="1" x14ac:dyDescent="0.15">
      <c r="A2119" s="171"/>
      <c r="B2119" s="171"/>
      <c r="C2119" s="172" t="s">
        <v>104</v>
      </c>
      <c r="G2119" s="262"/>
      <c r="H2119" s="262"/>
      <c r="I2119" s="171"/>
      <c r="J2119" s="171"/>
      <c r="K2119" s="171"/>
      <c r="L2119" s="171"/>
      <c r="M2119" s="171"/>
      <c r="N2119" s="171"/>
      <c r="O2119" s="171"/>
      <c r="P2119" s="171"/>
      <c r="Q2119" s="171"/>
      <c r="R2119" s="171"/>
      <c r="S2119" s="171"/>
      <c r="T2119" s="196" t="s">
        <v>241</v>
      </c>
      <c r="U2119" s="263" t="str">
        <f t="shared" ref="U2119" si="365">IF(COUNT(S2095:U2114)=0,"",U2090+1)</f>
        <v/>
      </c>
      <c r="W2119" s="171"/>
      <c r="X2119" s="171"/>
      <c r="Y2119" s="171"/>
      <c r="Z2119" s="291"/>
      <c r="AA2119" s="291"/>
      <c r="AB2119" s="291"/>
      <c r="AC2119" s="291"/>
      <c r="AD2119" s="291"/>
      <c r="AE2119" s="171"/>
    </row>
    <row r="2120" spans="1:31" s="172" customFormat="1" ht="27.75" x14ac:dyDescent="0.15">
      <c r="A2120" s="171"/>
      <c r="B2120" s="904" t="s">
        <v>105</v>
      </c>
      <c r="C2120" s="904"/>
      <c r="D2120" s="904"/>
      <c r="E2120" s="904"/>
      <c r="F2120" s="904"/>
      <c r="G2120" s="904"/>
      <c r="H2120" s="904"/>
      <c r="I2120" s="904"/>
      <c r="J2120" s="905" t="s">
        <v>243</v>
      </c>
      <c r="K2120" s="905"/>
      <c r="L2120" s="905"/>
      <c r="M2120" s="905"/>
      <c r="N2120" s="905"/>
      <c r="O2120" s="905"/>
      <c r="P2120" s="905"/>
      <c r="Q2120" s="905"/>
      <c r="R2120" s="905"/>
      <c r="S2120" s="905"/>
      <c r="T2120" s="905"/>
      <c r="U2120" s="905"/>
      <c r="W2120" s="171"/>
      <c r="X2120" s="171"/>
      <c r="Y2120" s="171"/>
      <c r="Z2120" s="291"/>
      <c r="AA2120" s="291"/>
      <c r="AB2120" s="291"/>
      <c r="AC2120" s="291"/>
      <c r="AD2120" s="291"/>
      <c r="AE2120" s="171"/>
    </row>
    <row r="2121" spans="1:31" ht="21.75" thickBot="1" x14ac:dyDescent="0.2">
      <c r="D2121" s="265" t="s">
        <v>228</v>
      </c>
      <c r="E2121" s="906"/>
      <c r="F2121" s="906"/>
      <c r="G2121" s="266" t="s">
        <v>229</v>
      </c>
      <c r="H2121" s="267"/>
      <c r="L2121" s="268" t="s">
        <v>231</v>
      </c>
      <c r="M2121" s="483" t="str">
        <f>$M$4</f>
        <v/>
      </c>
      <c r="N2121" s="269" t="s">
        <v>220</v>
      </c>
      <c r="O2121" s="483" t="str">
        <f>$O$4</f>
        <v/>
      </c>
      <c r="P2121" s="269" t="s">
        <v>225</v>
      </c>
      <c r="Q2121" s="269" t="s">
        <v>205</v>
      </c>
      <c r="R2121" s="483" t="str">
        <f>$R$4</f>
        <v/>
      </c>
      <c r="S2121" s="269" t="s">
        <v>220</v>
      </c>
      <c r="T2121" s="483" t="str">
        <f>$T$4</f>
        <v/>
      </c>
      <c r="U2121" s="269" t="s">
        <v>230</v>
      </c>
    </row>
    <row r="2122" spans="1:31" ht="18" customHeight="1" x14ac:dyDescent="0.15">
      <c r="B2122" s="880" t="s">
        <v>227</v>
      </c>
      <c r="C2122" s="907" t="s">
        <v>224</v>
      </c>
      <c r="D2122" s="478" t="s">
        <v>237</v>
      </c>
      <c r="E2122" s="478" t="s">
        <v>222</v>
      </c>
      <c r="F2122" s="909" t="s">
        <v>106</v>
      </c>
      <c r="G2122" s="840" t="s">
        <v>107</v>
      </c>
      <c r="H2122" s="841"/>
      <c r="I2122" s="480" t="s">
        <v>108</v>
      </c>
      <c r="J2122" s="480" t="s">
        <v>235</v>
      </c>
      <c r="K2122" s="840" t="s">
        <v>109</v>
      </c>
      <c r="L2122" s="913"/>
      <c r="M2122" s="913"/>
      <c r="N2122" s="841"/>
      <c r="O2122" s="840" t="s">
        <v>226</v>
      </c>
      <c r="P2122" s="913"/>
      <c r="Q2122" s="913"/>
      <c r="R2122" s="841"/>
      <c r="S2122" s="840" t="s">
        <v>233</v>
      </c>
      <c r="T2122" s="913"/>
      <c r="U2122" s="914"/>
    </row>
    <row r="2123" spans="1:31" ht="18" customHeight="1" thickBot="1" x14ac:dyDescent="0.2">
      <c r="B2123" s="882"/>
      <c r="C2123" s="908"/>
      <c r="D2123" s="479" t="s">
        <v>221</v>
      </c>
      <c r="E2123" s="479" t="s">
        <v>223</v>
      </c>
      <c r="F2123" s="910"/>
      <c r="G2123" s="911"/>
      <c r="H2123" s="912"/>
      <c r="I2123" s="481" t="s">
        <v>110</v>
      </c>
      <c r="J2123" s="481" t="s">
        <v>236</v>
      </c>
      <c r="K2123" s="911"/>
      <c r="L2123" s="915"/>
      <c r="M2123" s="915"/>
      <c r="N2123" s="912"/>
      <c r="O2123" s="911"/>
      <c r="P2123" s="915"/>
      <c r="Q2123" s="915"/>
      <c r="R2123" s="912"/>
      <c r="S2123" s="911" t="s">
        <v>234</v>
      </c>
      <c r="T2123" s="915"/>
      <c r="U2123" s="916"/>
    </row>
    <row r="2124" spans="1:31" ht="24" customHeight="1" x14ac:dyDescent="0.15">
      <c r="B2124" s="880">
        <v>1</v>
      </c>
      <c r="C2124" s="883"/>
      <c r="D2124" s="883"/>
      <c r="E2124" s="883"/>
      <c r="F2124" s="294"/>
      <c r="G2124" s="886"/>
      <c r="H2124" s="887"/>
      <c r="I2124" s="294"/>
      <c r="J2124" s="295"/>
      <c r="K2124" s="298"/>
      <c r="L2124" s="279" t="s">
        <v>220</v>
      </c>
      <c r="M2124" s="301"/>
      <c r="N2124" s="280" t="s">
        <v>225</v>
      </c>
      <c r="O2124" s="298"/>
      <c r="P2124" s="279" t="s">
        <v>220</v>
      </c>
      <c r="Q2124" s="301"/>
      <c r="R2124" s="280" t="s">
        <v>225</v>
      </c>
      <c r="S2124" s="888" t="str">
        <f t="shared" ref="S2124" si="366">IF(COUNT(J2124:J2128)=0,"",SUM(J2124:J2128))</f>
        <v/>
      </c>
      <c r="T2124" s="889"/>
      <c r="U2124" s="890"/>
    </row>
    <row r="2125" spans="1:31" ht="24" customHeight="1" x14ac:dyDescent="0.15">
      <c r="B2125" s="881"/>
      <c r="C2125" s="884"/>
      <c r="D2125" s="884"/>
      <c r="E2125" s="884"/>
      <c r="F2125" s="296"/>
      <c r="G2125" s="897"/>
      <c r="H2125" s="898"/>
      <c r="I2125" s="296"/>
      <c r="J2125" s="297"/>
      <c r="K2125" s="299"/>
      <c r="L2125" s="284" t="s">
        <v>220</v>
      </c>
      <c r="M2125" s="302"/>
      <c r="N2125" s="285" t="s">
        <v>225</v>
      </c>
      <c r="O2125" s="299"/>
      <c r="P2125" s="284" t="s">
        <v>220</v>
      </c>
      <c r="Q2125" s="302"/>
      <c r="R2125" s="285" t="s">
        <v>225</v>
      </c>
      <c r="S2125" s="891"/>
      <c r="T2125" s="892"/>
      <c r="U2125" s="893"/>
    </row>
    <row r="2126" spans="1:31" ht="23.25" customHeight="1" x14ac:dyDescent="0.15">
      <c r="B2126" s="881"/>
      <c r="C2126" s="884"/>
      <c r="D2126" s="884"/>
      <c r="E2126" s="884"/>
      <c r="F2126" s="296"/>
      <c r="G2126" s="897"/>
      <c r="H2126" s="898"/>
      <c r="I2126" s="296"/>
      <c r="J2126" s="297"/>
      <c r="K2126" s="299"/>
      <c r="L2126" s="284" t="s">
        <v>220</v>
      </c>
      <c r="M2126" s="302"/>
      <c r="N2126" s="285" t="s">
        <v>225</v>
      </c>
      <c r="O2126" s="299"/>
      <c r="P2126" s="284" t="s">
        <v>220</v>
      </c>
      <c r="Q2126" s="302"/>
      <c r="R2126" s="285" t="s">
        <v>225</v>
      </c>
      <c r="S2126" s="891"/>
      <c r="T2126" s="892"/>
      <c r="U2126" s="893"/>
    </row>
    <row r="2127" spans="1:31" ht="24" customHeight="1" x14ac:dyDescent="0.15">
      <c r="B2127" s="881"/>
      <c r="C2127" s="884"/>
      <c r="D2127" s="884"/>
      <c r="E2127" s="884"/>
      <c r="F2127" s="296"/>
      <c r="G2127" s="897"/>
      <c r="H2127" s="898"/>
      <c r="I2127" s="296"/>
      <c r="J2127" s="297"/>
      <c r="K2127" s="299"/>
      <c r="L2127" s="284" t="s">
        <v>220</v>
      </c>
      <c r="M2127" s="302"/>
      <c r="N2127" s="285" t="s">
        <v>225</v>
      </c>
      <c r="O2127" s="299"/>
      <c r="P2127" s="284" t="s">
        <v>220</v>
      </c>
      <c r="Q2127" s="302"/>
      <c r="R2127" s="285" t="s">
        <v>225</v>
      </c>
      <c r="S2127" s="891"/>
      <c r="T2127" s="892"/>
      <c r="U2127" s="893"/>
    </row>
    <row r="2128" spans="1:31" ht="24" customHeight="1" thickBot="1" x14ac:dyDescent="0.2">
      <c r="B2128" s="882"/>
      <c r="C2128" s="885"/>
      <c r="D2128" s="885"/>
      <c r="E2128" s="885"/>
      <c r="F2128" s="286" t="s">
        <v>232</v>
      </c>
      <c r="G2128" s="5"/>
      <c r="H2128" s="899" t="s">
        <v>239</v>
      </c>
      <c r="I2128" s="900"/>
      <c r="J2128" s="300"/>
      <c r="K2128" s="901"/>
      <c r="L2128" s="902"/>
      <c r="M2128" s="902"/>
      <c r="N2128" s="902"/>
      <c r="O2128" s="902"/>
      <c r="P2128" s="902"/>
      <c r="Q2128" s="902"/>
      <c r="R2128" s="903"/>
      <c r="S2128" s="894"/>
      <c r="T2128" s="895"/>
      <c r="U2128" s="896"/>
    </row>
    <row r="2129" spans="2:21" ht="24" customHeight="1" x14ac:dyDescent="0.15">
      <c r="B2129" s="880">
        <v>2</v>
      </c>
      <c r="C2129" s="883"/>
      <c r="D2129" s="883"/>
      <c r="E2129" s="883"/>
      <c r="F2129" s="294"/>
      <c r="G2129" s="886"/>
      <c r="H2129" s="887"/>
      <c r="I2129" s="294"/>
      <c r="J2129" s="295"/>
      <c r="K2129" s="298"/>
      <c r="L2129" s="279" t="s">
        <v>220</v>
      </c>
      <c r="M2129" s="301"/>
      <c r="N2129" s="280" t="s">
        <v>225</v>
      </c>
      <c r="O2129" s="298"/>
      <c r="P2129" s="279" t="s">
        <v>220</v>
      </c>
      <c r="Q2129" s="301"/>
      <c r="R2129" s="280" t="s">
        <v>225</v>
      </c>
      <c r="S2129" s="888" t="str">
        <f t="shared" ref="S2129" si="367">IF(COUNT(J2129:J2133)=0,"",SUM(J2129:J2133))</f>
        <v/>
      </c>
      <c r="T2129" s="889"/>
      <c r="U2129" s="890"/>
    </row>
    <row r="2130" spans="2:21" ht="24" customHeight="1" x14ac:dyDescent="0.15">
      <c r="B2130" s="881"/>
      <c r="C2130" s="884"/>
      <c r="D2130" s="884"/>
      <c r="E2130" s="884"/>
      <c r="F2130" s="296"/>
      <c r="G2130" s="897"/>
      <c r="H2130" s="898"/>
      <c r="I2130" s="296"/>
      <c r="J2130" s="297"/>
      <c r="K2130" s="299"/>
      <c r="L2130" s="284" t="s">
        <v>220</v>
      </c>
      <c r="M2130" s="302"/>
      <c r="N2130" s="285" t="s">
        <v>225</v>
      </c>
      <c r="O2130" s="299"/>
      <c r="P2130" s="284" t="s">
        <v>220</v>
      </c>
      <c r="Q2130" s="302"/>
      <c r="R2130" s="285" t="s">
        <v>225</v>
      </c>
      <c r="S2130" s="891"/>
      <c r="T2130" s="892"/>
      <c r="U2130" s="893"/>
    </row>
    <row r="2131" spans="2:21" ht="24" customHeight="1" x14ac:dyDescent="0.15">
      <c r="B2131" s="881"/>
      <c r="C2131" s="884"/>
      <c r="D2131" s="884"/>
      <c r="E2131" s="884"/>
      <c r="F2131" s="296"/>
      <c r="G2131" s="897"/>
      <c r="H2131" s="898"/>
      <c r="I2131" s="296"/>
      <c r="J2131" s="297"/>
      <c r="K2131" s="299"/>
      <c r="L2131" s="284" t="s">
        <v>220</v>
      </c>
      <c r="M2131" s="302"/>
      <c r="N2131" s="285" t="s">
        <v>225</v>
      </c>
      <c r="O2131" s="299"/>
      <c r="P2131" s="284" t="s">
        <v>220</v>
      </c>
      <c r="Q2131" s="302"/>
      <c r="R2131" s="285" t="s">
        <v>225</v>
      </c>
      <c r="S2131" s="891"/>
      <c r="T2131" s="892"/>
      <c r="U2131" s="893"/>
    </row>
    <row r="2132" spans="2:21" ht="24" customHeight="1" x14ac:dyDescent="0.15">
      <c r="B2132" s="881"/>
      <c r="C2132" s="884"/>
      <c r="D2132" s="884"/>
      <c r="E2132" s="884"/>
      <c r="F2132" s="296"/>
      <c r="G2132" s="897"/>
      <c r="H2132" s="898"/>
      <c r="I2132" s="296"/>
      <c r="J2132" s="297"/>
      <c r="K2132" s="299"/>
      <c r="L2132" s="284" t="s">
        <v>220</v>
      </c>
      <c r="M2132" s="302"/>
      <c r="N2132" s="285" t="s">
        <v>225</v>
      </c>
      <c r="O2132" s="299"/>
      <c r="P2132" s="284" t="s">
        <v>220</v>
      </c>
      <c r="Q2132" s="302"/>
      <c r="R2132" s="285" t="s">
        <v>225</v>
      </c>
      <c r="S2132" s="891"/>
      <c r="T2132" s="892"/>
      <c r="U2132" s="893"/>
    </row>
    <row r="2133" spans="2:21" ht="24" customHeight="1" thickBot="1" x14ac:dyDescent="0.2">
      <c r="B2133" s="882"/>
      <c r="C2133" s="885"/>
      <c r="D2133" s="885"/>
      <c r="E2133" s="885"/>
      <c r="F2133" s="286" t="s">
        <v>232</v>
      </c>
      <c r="G2133" s="5"/>
      <c r="H2133" s="899" t="s">
        <v>239</v>
      </c>
      <c r="I2133" s="900"/>
      <c r="J2133" s="300"/>
      <c r="K2133" s="901"/>
      <c r="L2133" s="902"/>
      <c r="M2133" s="902"/>
      <c r="N2133" s="902"/>
      <c r="O2133" s="902"/>
      <c r="P2133" s="902"/>
      <c r="Q2133" s="902"/>
      <c r="R2133" s="903"/>
      <c r="S2133" s="894"/>
      <c r="T2133" s="895"/>
      <c r="U2133" s="896"/>
    </row>
    <row r="2134" spans="2:21" ht="24" customHeight="1" x14ac:dyDescent="0.15">
      <c r="B2134" s="880">
        <v>3</v>
      </c>
      <c r="C2134" s="883"/>
      <c r="D2134" s="883"/>
      <c r="E2134" s="883"/>
      <c r="F2134" s="294"/>
      <c r="G2134" s="886"/>
      <c r="H2134" s="887"/>
      <c r="I2134" s="294"/>
      <c r="J2134" s="295"/>
      <c r="K2134" s="298"/>
      <c r="L2134" s="279" t="s">
        <v>220</v>
      </c>
      <c r="M2134" s="301"/>
      <c r="N2134" s="280" t="s">
        <v>225</v>
      </c>
      <c r="O2134" s="298"/>
      <c r="P2134" s="279" t="s">
        <v>220</v>
      </c>
      <c r="Q2134" s="301"/>
      <c r="R2134" s="280" t="s">
        <v>225</v>
      </c>
      <c r="S2134" s="888" t="str">
        <f t="shared" ref="S2134" si="368">IF(COUNT(J2134:J2138)=0,"",SUM(J2134:J2138))</f>
        <v/>
      </c>
      <c r="T2134" s="889"/>
      <c r="U2134" s="890"/>
    </row>
    <row r="2135" spans="2:21" ht="24" customHeight="1" x14ac:dyDescent="0.15">
      <c r="B2135" s="881"/>
      <c r="C2135" s="884"/>
      <c r="D2135" s="884"/>
      <c r="E2135" s="884"/>
      <c r="F2135" s="296"/>
      <c r="G2135" s="897"/>
      <c r="H2135" s="898"/>
      <c r="I2135" s="296"/>
      <c r="J2135" s="297"/>
      <c r="K2135" s="299"/>
      <c r="L2135" s="284" t="s">
        <v>220</v>
      </c>
      <c r="M2135" s="302"/>
      <c r="N2135" s="285" t="s">
        <v>225</v>
      </c>
      <c r="O2135" s="299"/>
      <c r="P2135" s="284" t="s">
        <v>220</v>
      </c>
      <c r="Q2135" s="302"/>
      <c r="R2135" s="285" t="s">
        <v>225</v>
      </c>
      <c r="S2135" s="891"/>
      <c r="T2135" s="892"/>
      <c r="U2135" s="893"/>
    </row>
    <row r="2136" spans="2:21" ht="24" customHeight="1" x14ac:dyDescent="0.15">
      <c r="B2136" s="881"/>
      <c r="C2136" s="884"/>
      <c r="D2136" s="884"/>
      <c r="E2136" s="884"/>
      <c r="F2136" s="296"/>
      <c r="G2136" s="897"/>
      <c r="H2136" s="898"/>
      <c r="I2136" s="296"/>
      <c r="J2136" s="297"/>
      <c r="K2136" s="299"/>
      <c r="L2136" s="284" t="s">
        <v>220</v>
      </c>
      <c r="M2136" s="302"/>
      <c r="N2136" s="285" t="s">
        <v>225</v>
      </c>
      <c r="O2136" s="299"/>
      <c r="P2136" s="284" t="s">
        <v>220</v>
      </c>
      <c r="Q2136" s="302"/>
      <c r="R2136" s="285" t="s">
        <v>225</v>
      </c>
      <c r="S2136" s="891"/>
      <c r="T2136" s="892"/>
      <c r="U2136" s="893"/>
    </row>
    <row r="2137" spans="2:21" ht="24" customHeight="1" x14ac:dyDescent="0.15">
      <c r="B2137" s="881"/>
      <c r="C2137" s="884"/>
      <c r="D2137" s="884"/>
      <c r="E2137" s="884"/>
      <c r="F2137" s="296"/>
      <c r="G2137" s="897"/>
      <c r="H2137" s="898"/>
      <c r="I2137" s="296"/>
      <c r="J2137" s="297"/>
      <c r="K2137" s="299"/>
      <c r="L2137" s="284" t="s">
        <v>220</v>
      </c>
      <c r="M2137" s="302"/>
      <c r="N2137" s="285" t="s">
        <v>225</v>
      </c>
      <c r="O2137" s="299"/>
      <c r="P2137" s="284" t="s">
        <v>220</v>
      </c>
      <c r="Q2137" s="302"/>
      <c r="R2137" s="285" t="s">
        <v>225</v>
      </c>
      <c r="S2137" s="891"/>
      <c r="T2137" s="892"/>
      <c r="U2137" s="893"/>
    </row>
    <row r="2138" spans="2:21" ht="24" customHeight="1" thickBot="1" x14ac:dyDescent="0.2">
      <c r="B2138" s="882"/>
      <c r="C2138" s="885"/>
      <c r="D2138" s="885"/>
      <c r="E2138" s="885"/>
      <c r="F2138" s="286" t="s">
        <v>232</v>
      </c>
      <c r="G2138" s="5"/>
      <c r="H2138" s="899" t="s">
        <v>239</v>
      </c>
      <c r="I2138" s="900"/>
      <c r="J2138" s="300"/>
      <c r="K2138" s="901"/>
      <c r="L2138" s="902"/>
      <c r="M2138" s="902"/>
      <c r="N2138" s="902"/>
      <c r="O2138" s="902"/>
      <c r="P2138" s="902"/>
      <c r="Q2138" s="902"/>
      <c r="R2138" s="903"/>
      <c r="S2138" s="894"/>
      <c r="T2138" s="895"/>
      <c r="U2138" s="896"/>
    </row>
    <row r="2139" spans="2:21" ht="24" customHeight="1" x14ac:dyDescent="0.15">
      <c r="B2139" s="880">
        <v>4</v>
      </c>
      <c r="C2139" s="883"/>
      <c r="D2139" s="883"/>
      <c r="E2139" s="883"/>
      <c r="F2139" s="294"/>
      <c r="G2139" s="886"/>
      <c r="H2139" s="887"/>
      <c r="I2139" s="294"/>
      <c r="J2139" s="295"/>
      <c r="K2139" s="298"/>
      <c r="L2139" s="279" t="s">
        <v>220</v>
      </c>
      <c r="M2139" s="301"/>
      <c r="N2139" s="280" t="s">
        <v>225</v>
      </c>
      <c r="O2139" s="298"/>
      <c r="P2139" s="279" t="s">
        <v>220</v>
      </c>
      <c r="Q2139" s="301"/>
      <c r="R2139" s="280" t="s">
        <v>225</v>
      </c>
      <c r="S2139" s="888" t="str">
        <f t="shared" ref="S2139" si="369">IF(COUNT(J2139:J2143)=0,"",SUM(J2139:J2143))</f>
        <v/>
      </c>
      <c r="T2139" s="889"/>
      <c r="U2139" s="890"/>
    </row>
    <row r="2140" spans="2:21" ht="24" customHeight="1" x14ac:dyDescent="0.15">
      <c r="B2140" s="881"/>
      <c r="C2140" s="884"/>
      <c r="D2140" s="884"/>
      <c r="E2140" s="884"/>
      <c r="F2140" s="296"/>
      <c r="G2140" s="897"/>
      <c r="H2140" s="898"/>
      <c r="I2140" s="296"/>
      <c r="J2140" s="297"/>
      <c r="K2140" s="299"/>
      <c r="L2140" s="284" t="s">
        <v>220</v>
      </c>
      <c r="M2140" s="302"/>
      <c r="N2140" s="285" t="s">
        <v>225</v>
      </c>
      <c r="O2140" s="299"/>
      <c r="P2140" s="284" t="s">
        <v>220</v>
      </c>
      <c r="Q2140" s="302"/>
      <c r="R2140" s="285" t="s">
        <v>225</v>
      </c>
      <c r="S2140" s="891"/>
      <c r="T2140" s="892"/>
      <c r="U2140" s="893"/>
    </row>
    <row r="2141" spans="2:21" ht="24" customHeight="1" x14ac:dyDescent="0.15">
      <c r="B2141" s="881"/>
      <c r="C2141" s="884"/>
      <c r="D2141" s="884"/>
      <c r="E2141" s="884"/>
      <c r="F2141" s="296"/>
      <c r="G2141" s="897"/>
      <c r="H2141" s="898"/>
      <c r="I2141" s="296"/>
      <c r="J2141" s="297"/>
      <c r="K2141" s="299"/>
      <c r="L2141" s="284" t="s">
        <v>220</v>
      </c>
      <c r="M2141" s="302"/>
      <c r="N2141" s="285" t="s">
        <v>225</v>
      </c>
      <c r="O2141" s="299"/>
      <c r="P2141" s="284" t="s">
        <v>220</v>
      </c>
      <c r="Q2141" s="302"/>
      <c r="R2141" s="285" t="s">
        <v>225</v>
      </c>
      <c r="S2141" s="891"/>
      <c r="T2141" s="892"/>
      <c r="U2141" s="893"/>
    </row>
    <row r="2142" spans="2:21" ht="24" customHeight="1" x14ac:dyDescent="0.15">
      <c r="B2142" s="881"/>
      <c r="C2142" s="884"/>
      <c r="D2142" s="884"/>
      <c r="E2142" s="884"/>
      <c r="F2142" s="296"/>
      <c r="G2142" s="897"/>
      <c r="H2142" s="898"/>
      <c r="I2142" s="296"/>
      <c r="J2142" s="297"/>
      <c r="K2142" s="299"/>
      <c r="L2142" s="284" t="s">
        <v>220</v>
      </c>
      <c r="M2142" s="302"/>
      <c r="N2142" s="285" t="s">
        <v>225</v>
      </c>
      <c r="O2142" s="299"/>
      <c r="P2142" s="284" t="s">
        <v>220</v>
      </c>
      <c r="Q2142" s="302"/>
      <c r="R2142" s="285" t="s">
        <v>225</v>
      </c>
      <c r="S2142" s="891"/>
      <c r="T2142" s="892"/>
      <c r="U2142" s="893"/>
    </row>
    <row r="2143" spans="2:21" ht="24" customHeight="1" thickBot="1" x14ac:dyDescent="0.2">
      <c r="B2143" s="882"/>
      <c r="C2143" s="885"/>
      <c r="D2143" s="885"/>
      <c r="E2143" s="885"/>
      <c r="F2143" s="286" t="s">
        <v>232</v>
      </c>
      <c r="G2143" s="5"/>
      <c r="H2143" s="899" t="s">
        <v>239</v>
      </c>
      <c r="I2143" s="900"/>
      <c r="J2143" s="300"/>
      <c r="K2143" s="901"/>
      <c r="L2143" s="902"/>
      <c r="M2143" s="902"/>
      <c r="N2143" s="902"/>
      <c r="O2143" s="902"/>
      <c r="P2143" s="902"/>
      <c r="Q2143" s="902"/>
      <c r="R2143" s="903"/>
      <c r="S2143" s="894"/>
      <c r="T2143" s="895"/>
      <c r="U2143" s="896"/>
    </row>
    <row r="2144" spans="2:21" ht="19.5" customHeight="1" thickBot="1" x14ac:dyDescent="0.2">
      <c r="B2144" s="287" t="s">
        <v>112</v>
      </c>
      <c r="C2144" s="172"/>
      <c r="D2144" s="288"/>
      <c r="E2144" s="288"/>
      <c r="F2144" s="289"/>
      <c r="G2144" s="288"/>
      <c r="H2144" s="288"/>
      <c r="O2144" s="917" t="s">
        <v>496</v>
      </c>
      <c r="P2144" s="918"/>
      <c r="Q2144" s="918"/>
      <c r="R2144" s="918"/>
      <c r="S2144" s="919" t="str">
        <f>IF(COUNT(S2124:U2143)=0,"",SUMIFS(S2124:S2143,E2124:E2143,"&lt;&gt;"&amp;""))</f>
        <v/>
      </c>
      <c r="T2144" s="920"/>
      <c r="U2144" s="921"/>
    </row>
    <row r="2145" spans="1:31" ht="19.5" customHeight="1" thickBot="1" x14ac:dyDescent="0.2">
      <c r="B2145" s="486" t="s">
        <v>242</v>
      </c>
      <c r="C2145" s="172"/>
      <c r="D2145" s="171"/>
      <c r="E2145" s="290"/>
      <c r="F2145" s="485"/>
      <c r="G2145" s="485"/>
      <c r="H2145" s="485"/>
      <c r="O2145" s="922" t="s">
        <v>497</v>
      </c>
      <c r="P2145" s="923"/>
      <c r="Q2145" s="923"/>
      <c r="R2145" s="924"/>
      <c r="S2145" s="919" t="str">
        <f>IF(COUNT(S2124:U2143)=0,"",SUMIF(E2124:E2143,"元請",S2124:U2143))</f>
        <v/>
      </c>
      <c r="T2145" s="920"/>
      <c r="U2145" s="921"/>
    </row>
    <row r="2146" spans="1:31" ht="19.5" customHeight="1" x14ac:dyDescent="0.15">
      <c r="B2146" s="287" t="s">
        <v>240</v>
      </c>
      <c r="C2146" s="172"/>
      <c r="D2146" s="171"/>
      <c r="E2146" s="172"/>
      <c r="F2146" s="172"/>
      <c r="G2146" s="485"/>
      <c r="H2146" s="485"/>
    </row>
    <row r="2147" spans="1:31" ht="19.5" customHeight="1" x14ac:dyDescent="0.15">
      <c r="B2147" s="485"/>
      <c r="C2147" s="172"/>
      <c r="D2147" s="171"/>
      <c r="E2147" s="290"/>
      <c r="F2147" s="485"/>
      <c r="G2147" s="485"/>
      <c r="H2147" s="485"/>
    </row>
    <row r="2148" spans="1:31" s="172" customFormat="1" ht="20.25" customHeight="1" x14ac:dyDescent="0.15">
      <c r="A2148" s="171"/>
      <c r="B2148" s="171"/>
      <c r="C2148" s="172" t="s">
        <v>104</v>
      </c>
      <c r="G2148" s="262"/>
      <c r="H2148" s="262"/>
      <c r="I2148" s="171"/>
      <c r="J2148" s="171"/>
      <c r="K2148" s="171"/>
      <c r="L2148" s="171"/>
      <c r="M2148" s="171"/>
      <c r="N2148" s="171"/>
      <c r="O2148" s="171"/>
      <c r="P2148" s="171"/>
      <c r="Q2148" s="171"/>
      <c r="R2148" s="171"/>
      <c r="S2148" s="171"/>
      <c r="T2148" s="196" t="s">
        <v>241</v>
      </c>
      <c r="U2148" s="263" t="str">
        <f t="shared" ref="U2148" si="370">IF(COUNT(S2124:U2143)=0,"",U2119+1)</f>
        <v/>
      </c>
      <c r="W2148" s="171"/>
      <c r="X2148" s="171"/>
      <c r="Y2148" s="171"/>
      <c r="Z2148" s="291"/>
      <c r="AA2148" s="291"/>
      <c r="AB2148" s="291"/>
      <c r="AC2148" s="291"/>
      <c r="AD2148" s="291"/>
      <c r="AE2148" s="171"/>
    </row>
    <row r="2149" spans="1:31" s="172" customFormat="1" ht="27.75" x14ac:dyDescent="0.15">
      <c r="A2149" s="171"/>
      <c r="B2149" s="904" t="s">
        <v>105</v>
      </c>
      <c r="C2149" s="904"/>
      <c r="D2149" s="904"/>
      <c r="E2149" s="904"/>
      <c r="F2149" s="904"/>
      <c r="G2149" s="904"/>
      <c r="H2149" s="904"/>
      <c r="I2149" s="904"/>
      <c r="J2149" s="905" t="s">
        <v>243</v>
      </c>
      <c r="K2149" s="905"/>
      <c r="L2149" s="905"/>
      <c r="M2149" s="905"/>
      <c r="N2149" s="905"/>
      <c r="O2149" s="905"/>
      <c r="P2149" s="905"/>
      <c r="Q2149" s="905"/>
      <c r="R2149" s="905"/>
      <c r="S2149" s="905"/>
      <c r="T2149" s="905"/>
      <c r="U2149" s="905"/>
      <c r="W2149" s="171"/>
      <c r="X2149" s="171"/>
      <c r="Y2149" s="171"/>
      <c r="Z2149" s="291"/>
      <c r="AA2149" s="291"/>
      <c r="AB2149" s="291"/>
      <c r="AC2149" s="291"/>
      <c r="AD2149" s="291"/>
      <c r="AE2149" s="171"/>
    </row>
    <row r="2150" spans="1:31" ht="21.75" thickBot="1" x14ac:dyDescent="0.2">
      <c r="D2150" s="265" t="s">
        <v>228</v>
      </c>
      <c r="E2150" s="906"/>
      <c r="F2150" s="906"/>
      <c r="G2150" s="266" t="s">
        <v>229</v>
      </c>
      <c r="H2150" s="267"/>
      <c r="L2150" s="268" t="s">
        <v>231</v>
      </c>
      <c r="M2150" s="483" t="str">
        <f>$M$4</f>
        <v/>
      </c>
      <c r="N2150" s="269" t="s">
        <v>220</v>
      </c>
      <c r="O2150" s="483" t="str">
        <f>$O$4</f>
        <v/>
      </c>
      <c r="P2150" s="269" t="s">
        <v>225</v>
      </c>
      <c r="Q2150" s="269" t="s">
        <v>205</v>
      </c>
      <c r="R2150" s="483" t="str">
        <f>$R$4</f>
        <v/>
      </c>
      <c r="S2150" s="269" t="s">
        <v>220</v>
      </c>
      <c r="T2150" s="483" t="str">
        <f>$T$4</f>
        <v/>
      </c>
      <c r="U2150" s="269" t="s">
        <v>230</v>
      </c>
    </row>
    <row r="2151" spans="1:31" ht="18" customHeight="1" x14ac:dyDescent="0.15">
      <c r="B2151" s="880" t="s">
        <v>227</v>
      </c>
      <c r="C2151" s="907" t="s">
        <v>224</v>
      </c>
      <c r="D2151" s="478" t="s">
        <v>237</v>
      </c>
      <c r="E2151" s="478" t="s">
        <v>222</v>
      </c>
      <c r="F2151" s="909" t="s">
        <v>106</v>
      </c>
      <c r="G2151" s="840" t="s">
        <v>107</v>
      </c>
      <c r="H2151" s="841"/>
      <c r="I2151" s="480" t="s">
        <v>108</v>
      </c>
      <c r="J2151" s="480" t="s">
        <v>235</v>
      </c>
      <c r="K2151" s="840" t="s">
        <v>109</v>
      </c>
      <c r="L2151" s="913"/>
      <c r="M2151" s="913"/>
      <c r="N2151" s="841"/>
      <c r="O2151" s="840" t="s">
        <v>226</v>
      </c>
      <c r="P2151" s="913"/>
      <c r="Q2151" s="913"/>
      <c r="R2151" s="841"/>
      <c r="S2151" s="840" t="s">
        <v>233</v>
      </c>
      <c r="T2151" s="913"/>
      <c r="U2151" s="914"/>
    </row>
    <row r="2152" spans="1:31" ht="18" customHeight="1" thickBot="1" x14ac:dyDescent="0.2">
      <c r="B2152" s="882"/>
      <c r="C2152" s="908"/>
      <c r="D2152" s="479" t="s">
        <v>221</v>
      </c>
      <c r="E2152" s="479" t="s">
        <v>223</v>
      </c>
      <c r="F2152" s="910"/>
      <c r="G2152" s="911"/>
      <c r="H2152" s="912"/>
      <c r="I2152" s="481" t="s">
        <v>110</v>
      </c>
      <c r="J2152" s="481" t="s">
        <v>236</v>
      </c>
      <c r="K2152" s="911"/>
      <c r="L2152" s="915"/>
      <c r="M2152" s="915"/>
      <c r="N2152" s="912"/>
      <c r="O2152" s="911"/>
      <c r="P2152" s="915"/>
      <c r="Q2152" s="915"/>
      <c r="R2152" s="912"/>
      <c r="S2152" s="911" t="s">
        <v>234</v>
      </c>
      <c r="T2152" s="915"/>
      <c r="U2152" s="916"/>
    </row>
    <row r="2153" spans="1:31" ht="24" customHeight="1" x14ac:dyDescent="0.15">
      <c r="B2153" s="880">
        <v>1</v>
      </c>
      <c r="C2153" s="883"/>
      <c r="D2153" s="883"/>
      <c r="E2153" s="883"/>
      <c r="F2153" s="294"/>
      <c r="G2153" s="886"/>
      <c r="H2153" s="887"/>
      <c r="I2153" s="294"/>
      <c r="J2153" s="295"/>
      <c r="K2153" s="298"/>
      <c r="L2153" s="279" t="s">
        <v>220</v>
      </c>
      <c r="M2153" s="301"/>
      <c r="N2153" s="280" t="s">
        <v>225</v>
      </c>
      <c r="O2153" s="298"/>
      <c r="P2153" s="279" t="s">
        <v>220</v>
      </c>
      <c r="Q2153" s="301"/>
      <c r="R2153" s="280" t="s">
        <v>225</v>
      </c>
      <c r="S2153" s="888" t="str">
        <f t="shared" ref="S2153" si="371">IF(COUNT(J2153:J2157)=0,"",SUM(J2153:J2157))</f>
        <v/>
      </c>
      <c r="T2153" s="889"/>
      <c r="U2153" s="890"/>
    </row>
    <row r="2154" spans="1:31" ht="24" customHeight="1" x14ac:dyDescent="0.15">
      <c r="B2154" s="881"/>
      <c r="C2154" s="884"/>
      <c r="D2154" s="884"/>
      <c r="E2154" s="884"/>
      <c r="F2154" s="296"/>
      <c r="G2154" s="897"/>
      <c r="H2154" s="898"/>
      <c r="I2154" s="296"/>
      <c r="J2154" s="297"/>
      <c r="K2154" s="299"/>
      <c r="L2154" s="284" t="s">
        <v>220</v>
      </c>
      <c r="M2154" s="302"/>
      <c r="N2154" s="285" t="s">
        <v>225</v>
      </c>
      <c r="O2154" s="299"/>
      <c r="P2154" s="284" t="s">
        <v>220</v>
      </c>
      <c r="Q2154" s="302"/>
      <c r="R2154" s="285" t="s">
        <v>225</v>
      </c>
      <c r="S2154" s="891"/>
      <c r="T2154" s="892"/>
      <c r="U2154" s="893"/>
    </row>
    <row r="2155" spans="1:31" ht="23.25" customHeight="1" x14ac:dyDescent="0.15">
      <c r="B2155" s="881"/>
      <c r="C2155" s="884"/>
      <c r="D2155" s="884"/>
      <c r="E2155" s="884"/>
      <c r="F2155" s="296"/>
      <c r="G2155" s="897"/>
      <c r="H2155" s="898"/>
      <c r="I2155" s="296"/>
      <c r="J2155" s="297"/>
      <c r="K2155" s="299"/>
      <c r="L2155" s="284" t="s">
        <v>220</v>
      </c>
      <c r="M2155" s="302"/>
      <c r="N2155" s="285" t="s">
        <v>225</v>
      </c>
      <c r="O2155" s="299"/>
      <c r="P2155" s="284" t="s">
        <v>220</v>
      </c>
      <c r="Q2155" s="302"/>
      <c r="R2155" s="285" t="s">
        <v>225</v>
      </c>
      <c r="S2155" s="891"/>
      <c r="T2155" s="892"/>
      <c r="U2155" s="893"/>
    </row>
    <row r="2156" spans="1:31" ht="24" customHeight="1" x14ac:dyDescent="0.15">
      <c r="B2156" s="881"/>
      <c r="C2156" s="884"/>
      <c r="D2156" s="884"/>
      <c r="E2156" s="884"/>
      <c r="F2156" s="296"/>
      <c r="G2156" s="897"/>
      <c r="H2156" s="898"/>
      <c r="I2156" s="296"/>
      <c r="J2156" s="297"/>
      <c r="K2156" s="299"/>
      <c r="L2156" s="284" t="s">
        <v>220</v>
      </c>
      <c r="M2156" s="302"/>
      <c r="N2156" s="285" t="s">
        <v>225</v>
      </c>
      <c r="O2156" s="299"/>
      <c r="P2156" s="284" t="s">
        <v>220</v>
      </c>
      <c r="Q2156" s="302"/>
      <c r="R2156" s="285" t="s">
        <v>225</v>
      </c>
      <c r="S2156" s="891"/>
      <c r="T2156" s="892"/>
      <c r="U2156" s="893"/>
    </row>
    <row r="2157" spans="1:31" ht="24" customHeight="1" thickBot="1" x14ac:dyDescent="0.2">
      <c r="B2157" s="882"/>
      <c r="C2157" s="885"/>
      <c r="D2157" s="885"/>
      <c r="E2157" s="885"/>
      <c r="F2157" s="286" t="s">
        <v>232</v>
      </c>
      <c r="G2157" s="5"/>
      <c r="H2157" s="899" t="s">
        <v>239</v>
      </c>
      <c r="I2157" s="900"/>
      <c r="J2157" s="300"/>
      <c r="K2157" s="901"/>
      <c r="L2157" s="902"/>
      <c r="M2157" s="902"/>
      <c r="N2157" s="902"/>
      <c r="O2157" s="902"/>
      <c r="P2157" s="902"/>
      <c r="Q2157" s="902"/>
      <c r="R2157" s="903"/>
      <c r="S2157" s="894"/>
      <c r="T2157" s="895"/>
      <c r="U2157" s="896"/>
    </row>
    <row r="2158" spans="1:31" ht="24" customHeight="1" x14ac:dyDescent="0.15">
      <c r="B2158" s="880">
        <v>2</v>
      </c>
      <c r="C2158" s="883"/>
      <c r="D2158" s="883"/>
      <c r="E2158" s="883"/>
      <c r="F2158" s="294"/>
      <c r="G2158" s="886"/>
      <c r="H2158" s="887"/>
      <c r="I2158" s="294"/>
      <c r="J2158" s="295"/>
      <c r="K2158" s="298"/>
      <c r="L2158" s="279" t="s">
        <v>220</v>
      </c>
      <c r="M2158" s="301"/>
      <c r="N2158" s="280" t="s">
        <v>225</v>
      </c>
      <c r="O2158" s="298"/>
      <c r="P2158" s="279" t="s">
        <v>220</v>
      </c>
      <c r="Q2158" s="301"/>
      <c r="R2158" s="280" t="s">
        <v>225</v>
      </c>
      <c r="S2158" s="888" t="str">
        <f t="shared" ref="S2158" si="372">IF(COUNT(J2158:J2162)=0,"",SUM(J2158:J2162))</f>
        <v/>
      </c>
      <c r="T2158" s="889"/>
      <c r="U2158" s="890"/>
    </row>
    <row r="2159" spans="1:31" ht="24" customHeight="1" x14ac:dyDescent="0.15">
      <c r="B2159" s="881"/>
      <c r="C2159" s="884"/>
      <c r="D2159" s="884"/>
      <c r="E2159" s="884"/>
      <c r="F2159" s="296"/>
      <c r="G2159" s="897"/>
      <c r="H2159" s="898"/>
      <c r="I2159" s="296"/>
      <c r="J2159" s="297"/>
      <c r="K2159" s="299"/>
      <c r="L2159" s="284" t="s">
        <v>220</v>
      </c>
      <c r="M2159" s="302"/>
      <c r="N2159" s="285" t="s">
        <v>225</v>
      </c>
      <c r="O2159" s="299"/>
      <c r="P2159" s="284" t="s">
        <v>220</v>
      </c>
      <c r="Q2159" s="302"/>
      <c r="R2159" s="285" t="s">
        <v>225</v>
      </c>
      <c r="S2159" s="891"/>
      <c r="T2159" s="892"/>
      <c r="U2159" s="893"/>
    </row>
    <row r="2160" spans="1:31" ht="24" customHeight="1" x14ac:dyDescent="0.15">
      <c r="B2160" s="881"/>
      <c r="C2160" s="884"/>
      <c r="D2160" s="884"/>
      <c r="E2160" s="884"/>
      <c r="F2160" s="296"/>
      <c r="G2160" s="897"/>
      <c r="H2160" s="898"/>
      <c r="I2160" s="296"/>
      <c r="J2160" s="297"/>
      <c r="K2160" s="299"/>
      <c r="L2160" s="284" t="s">
        <v>220</v>
      </c>
      <c r="M2160" s="302"/>
      <c r="N2160" s="285" t="s">
        <v>225</v>
      </c>
      <c r="O2160" s="299"/>
      <c r="P2160" s="284" t="s">
        <v>220</v>
      </c>
      <c r="Q2160" s="302"/>
      <c r="R2160" s="285" t="s">
        <v>225</v>
      </c>
      <c r="S2160" s="891"/>
      <c r="T2160" s="892"/>
      <c r="U2160" s="893"/>
    </row>
    <row r="2161" spans="2:21" ht="24" customHeight="1" x14ac:dyDescent="0.15">
      <c r="B2161" s="881"/>
      <c r="C2161" s="884"/>
      <c r="D2161" s="884"/>
      <c r="E2161" s="884"/>
      <c r="F2161" s="296"/>
      <c r="G2161" s="897"/>
      <c r="H2161" s="898"/>
      <c r="I2161" s="296"/>
      <c r="J2161" s="297"/>
      <c r="K2161" s="299"/>
      <c r="L2161" s="284" t="s">
        <v>220</v>
      </c>
      <c r="M2161" s="302"/>
      <c r="N2161" s="285" t="s">
        <v>225</v>
      </c>
      <c r="O2161" s="299"/>
      <c r="P2161" s="284" t="s">
        <v>220</v>
      </c>
      <c r="Q2161" s="302"/>
      <c r="R2161" s="285" t="s">
        <v>225</v>
      </c>
      <c r="S2161" s="891"/>
      <c r="T2161" s="892"/>
      <c r="U2161" s="893"/>
    </row>
    <row r="2162" spans="2:21" ht="24" customHeight="1" thickBot="1" x14ac:dyDescent="0.2">
      <c r="B2162" s="882"/>
      <c r="C2162" s="885"/>
      <c r="D2162" s="885"/>
      <c r="E2162" s="885"/>
      <c r="F2162" s="286" t="s">
        <v>232</v>
      </c>
      <c r="G2162" s="5"/>
      <c r="H2162" s="899" t="s">
        <v>239</v>
      </c>
      <c r="I2162" s="900"/>
      <c r="J2162" s="300"/>
      <c r="K2162" s="901"/>
      <c r="L2162" s="902"/>
      <c r="M2162" s="902"/>
      <c r="N2162" s="902"/>
      <c r="O2162" s="902"/>
      <c r="P2162" s="902"/>
      <c r="Q2162" s="902"/>
      <c r="R2162" s="903"/>
      <c r="S2162" s="894"/>
      <c r="T2162" s="895"/>
      <c r="U2162" s="896"/>
    </row>
    <row r="2163" spans="2:21" ht="24" customHeight="1" x14ac:dyDescent="0.15">
      <c r="B2163" s="880">
        <v>3</v>
      </c>
      <c r="C2163" s="883"/>
      <c r="D2163" s="883"/>
      <c r="E2163" s="883"/>
      <c r="F2163" s="294"/>
      <c r="G2163" s="886"/>
      <c r="H2163" s="887"/>
      <c r="I2163" s="294"/>
      <c r="J2163" s="295"/>
      <c r="K2163" s="298"/>
      <c r="L2163" s="279" t="s">
        <v>220</v>
      </c>
      <c r="M2163" s="301"/>
      <c r="N2163" s="280" t="s">
        <v>225</v>
      </c>
      <c r="O2163" s="298"/>
      <c r="P2163" s="279" t="s">
        <v>220</v>
      </c>
      <c r="Q2163" s="301"/>
      <c r="R2163" s="280" t="s">
        <v>225</v>
      </c>
      <c r="S2163" s="888" t="str">
        <f t="shared" ref="S2163" si="373">IF(COUNT(J2163:J2167)=0,"",SUM(J2163:J2167))</f>
        <v/>
      </c>
      <c r="T2163" s="889"/>
      <c r="U2163" s="890"/>
    </row>
    <row r="2164" spans="2:21" ht="24" customHeight="1" x14ac:dyDescent="0.15">
      <c r="B2164" s="881"/>
      <c r="C2164" s="884"/>
      <c r="D2164" s="884"/>
      <c r="E2164" s="884"/>
      <c r="F2164" s="296"/>
      <c r="G2164" s="897"/>
      <c r="H2164" s="898"/>
      <c r="I2164" s="296"/>
      <c r="J2164" s="297"/>
      <c r="K2164" s="299"/>
      <c r="L2164" s="284" t="s">
        <v>220</v>
      </c>
      <c r="M2164" s="302"/>
      <c r="N2164" s="285" t="s">
        <v>225</v>
      </c>
      <c r="O2164" s="299"/>
      <c r="P2164" s="284" t="s">
        <v>220</v>
      </c>
      <c r="Q2164" s="302"/>
      <c r="R2164" s="285" t="s">
        <v>225</v>
      </c>
      <c r="S2164" s="891"/>
      <c r="T2164" s="892"/>
      <c r="U2164" s="893"/>
    </row>
    <row r="2165" spans="2:21" ht="24" customHeight="1" x14ac:dyDescent="0.15">
      <c r="B2165" s="881"/>
      <c r="C2165" s="884"/>
      <c r="D2165" s="884"/>
      <c r="E2165" s="884"/>
      <c r="F2165" s="296"/>
      <c r="G2165" s="897"/>
      <c r="H2165" s="898"/>
      <c r="I2165" s="296"/>
      <c r="J2165" s="297"/>
      <c r="K2165" s="299"/>
      <c r="L2165" s="284" t="s">
        <v>220</v>
      </c>
      <c r="M2165" s="302"/>
      <c r="N2165" s="285" t="s">
        <v>225</v>
      </c>
      <c r="O2165" s="299"/>
      <c r="P2165" s="284" t="s">
        <v>220</v>
      </c>
      <c r="Q2165" s="302"/>
      <c r="R2165" s="285" t="s">
        <v>225</v>
      </c>
      <c r="S2165" s="891"/>
      <c r="T2165" s="892"/>
      <c r="U2165" s="893"/>
    </row>
    <row r="2166" spans="2:21" ht="24" customHeight="1" x14ac:dyDescent="0.15">
      <c r="B2166" s="881"/>
      <c r="C2166" s="884"/>
      <c r="D2166" s="884"/>
      <c r="E2166" s="884"/>
      <c r="F2166" s="296"/>
      <c r="G2166" s="897"/>
      <c r="H2166" s="898"/>
      <c r="I2166" s="296"/>
      <c r="J2166" s="297"/>
      <c r="K2166" s="299"/>
      <c r="L2166" s="284" t="s">
        <v>220</v>
      </c>
      <c r="M2166" s="302"/>
      <c r="N2166" s="285" t="s">
        <v>225</v>
      </c>
      <c r="O2166" s="299"/>
      <c r="P2166" s="284" t="s">
        <v>220</v>
      </c>
      <c r="Q2166" s="302"/>
      <c r="R2166" s="285" t="s">
        <v>225</v>
      </c>
      <c r="S2166" s="891"/>
      <c r="T2166" s="892"/>
      <c r="U2166" s="893"/>
    </row>
    <row r="2167" spans="2:21" ht="24" customHeight="1" thickBot="1" x14ac:dyDescent="0.2">
      <c r="B2167" s="882"/>
      <c r="C2167" s="885"/>
      <c r="D2167" s="885"/>
      <c r="E2167" s="885"/>
      <c r="F2167" s="286" t="s">
        <v>232</v>
      </c>
      <c r="G2167" s="5"/>
      <c r="H2167" s="899" t="s">
        <v>239</v>
      </c>
      <c r="I2167" s="900"/>
      <c r="J2167" s="300"/>
      <c r="K2167" s="901"/>
      <c r="L2167" s="902"/>
      <c r="M2167" s="902"/>
      <c r="N2167" s="902"/>
      <c r="O2167" s="902"/>
      <c r="P2167" s="902"/>
      <c r="Q2167" s="902"/>
      <c r="R2167" s="903"/>
      <c r="S2167" s="894"/>
      <c r="T2167" s="895"/>
      <c r="U2167" s="896"/>
    </row>
    <row r="2168" spans="2:21" ht="24" customHeight="1" x14ac:dyDescent="0.15">
      <c r="B2168" s="880">
        <v>4</v>
      </c>
      <c r="C2168" s="883"/>
      <c r="D2168" s="883"/>
      <c r="E2168" s="883"/>
      <c r="F2168" s="294"/>
      <c r="G2168" s="886"/>
      <c r="H2168" s="887"/>
      <c r="I2168" s="294"/>
      <c r="J2168" s="295"/>
      <c r="K2168" s="298"/>
      <c r="L2168" s="279" t="s">
        <v>220</v>
      </c>
      <c r="M2168" s="301"/>
      <c r="N2168" s="280" t="s">
        <v>225</v>
      </c>
      <c r="O2168" s="298"/>
      <c r="P2168" s="279" t="s">
        <v>220</v>
      </c>
      <c r="Q2168" s="301"/>
      <c r="R2168" s="280" t="s">
        <v>225</v>
      </c>
      <c r="S2168" s="888" t="str">
        <f t="shared" ref="S2168" si="374">IF(COUNT(J2168:J2172)=0,"",SUM(J2168:J2172))</f>
        <v/>
      </c>
      <c r="T2168" s="889"/>
      <c r="U2168" s="890"/>
    </row>
    <row r="2169" spans="2:21" ht="24" customHeight="1" x14ac:dyDescent="0.15">
      <c r="B2169" s="881"/>
      <c r="C2169" s="884"/>
      <c r="D2169" s="884"/>
      <c r="E2169" s="884"/>
      <c r="F2169" s="296"/>
      <c r="G2169" s="897"/>
      <c r="H2169" s="898"/>
      <c r="I2169" s="296"/>
      <c r="J2169" s="297"/>
      <c r="K2169" s="299"/>
      <c r="L2169" s="284" t="s">
        <v>220</v>
      </c>
      <c r="M2169" s="302"/>
      <c r="N2169" s="285" t="s">
        <v>225</v>
      </c>
      <c r="O2169" s="299"/>
      <c r="P2169" s="284" t="s">
        <v>220</v>
      </c>
      <c r="Q2169" s="302"/>
      <c r="R2169" s="285" t="s">
        <v>225</v>
      </c>
      <c r="S2169" s="891"/>
      <c r="T2169" s="892"/>
      <c r="U2169" s="893"/>
    </row>
    <row r="2170" spans="2:21" ht="24" customHeight="1" x14ac:dyDescent="0.15">
      <c r="B2170" s="881"/>
      <c r="C2170" s="884"/>
      <c r="D2170" s="884"/>
      <c r="E2170" s="884"/>
      <c r="F2170" s="296"/>
      <c r="G2170" s="897"/>
      <c r="H2170" s="898"/>
      <c r="I2170" s="296"/>
      <c r="J2170" s="297"/>
      <c r="K2170" s="299"/>
      <c r="L2170" s="284" t="s">
        <v>220</v>
      </c>
      <c r="M2170" s="302"/>
      <c r="N2170" s="285" t="s">
        <v>225</v>
      </c>
      <c r="O2170" s="299"/>
      <c r="P2170" s="284" t="s">
        <v>220</v>
      </c>
      <c r="Q2170" s="302"/>
      <c r="R2170" s="285" t="s">
        <v>225</v>
      </c>
      <c r="S2170" s="891"/>
      <c r="T2170" s="892"/>
      <c r="U2170" s="893"/>
    </row>
    <row r="2171" spans="2:21" ht="24" customHeight="1" x14ac:dyDescent="0.15">
      <c r="B2171" s="881"/>
      <c r="C2171" s="884"/>
      <c r="D2171" s="884"/>
      <c r="E2171" s="884"/>
      <c r="F2171" s="296"/>
      <c r="G2171" s="897"/>
      <c r="H2171" s="898"/>
      <c r="I2171" s="296"/>
      <c r="J2171" s="297"/>
      <c r="K2171" s="299"/>
      <c r="L2171" s="284" t="s">
        <v>220</v>
      </c>
      <c r="M2171" s="302"/>
      <c r="N2171" s="285" t="s">
        <v>225</v>
      </c>
      <c r="O2171" s="299"/>
      <c r="P2171" s="284" t="s">
        <v>220</v>
      </c>
      <c r="Q2171" s="302"/>
      <c r="R2171" s="285" t="s">
        <v>225</v>
      </c>
      <c r="S2171" s="891"/>
      <c r="T2171" s="892"/>
      <c r="U2171" s="893"/>
    </row>
    <row r="2172" spans="2:21" ht="24" customHeight="1" thickBot="1" x14ac:dyDescent="0.2">
      <c r="B2172" s="882"/>
      <c r="C2172" s="885"/>
      <c r="D2172" s="885"/>
      <c r="E2172" s="885"/>
      <c r="F2172" s="286" t="s">
        <v>232</v>
      </c>
      <c r="G2172" s="5"/>
      <c r="H2172" s="899" t="s">
        <v>239</v>
      </c>
      <c r="I2172" s="900"/>
      <c r="J2172" s="300"/>
      <c r="K2172" s="901"/>
      <c r="L2172" s="902"/>
      <c r="M2172" s="902"/>
      <c r="N2172" s="902"/>
      <c r="O2172" s="902"/>
      <c r="P2172" s="902"/>
      <c r="Q2172" s="902"/>
      <c r="R2172" s="903"/>
      <c r="S2172" s="894"/>
      <c r="T2172" s="895"/>
      <c r="U2172" s="896"/>
    </row>
    <row r="2173" spans="2:21" ht="19.5" customHeight="1" thickBot="1" x14ac:dyDescent="0.2">
      <c r="B2173" s="287" t="s">
        <v>112</v>
      </c>
      <c r="C2173" s="172"/>
      <c r="D2173" s="288"/>
      <c r="E2173" s="288"/>
      <c r="F2173" s="289"/>
      <c r="G2173" s="288"/>
      <c r="H2173" s="288"/>
      <c r="O2173" s="917" t="s">
        <v>496</v>
      </c>
      <c r="P2173" s="918"/>
      <c r="Q2173" s="918"/>
      <c r="R2173" s="918"/>
      <c r="S2173" s="919" t="str">
        <f>IF(COUNT(S2153:U2172)=0,"",SUMIFS(S2153:S2172,E2153:E2172,"&lt;&gt;"&amp;""))</f>
        <v/>
      </c>
      <c r="T2173" s="920"/>
      <c r="U2173" s="921"/>
    </row>
    <row r="2174" spans="2:21" ht="19.5" customHeight="1" thickBot="1" x14ac:dyDescent="0.2">
      <c r="B2174" s="486" t="s">
        <v>242</v>
      </c>
      <c r="C2174" s="172"/>
      <c r="D2174" s="171"/>
      <c r="E2174" s="290"/>
      <c r="F2174" s="485"/>
      <c r="G2174" s="485"/>
      <c r="H2174" s="485"/>
      <c r="O2174" s="922" t="s">
        <v>497</v>
      </c>
      <c r="P2174" s="923"/>
      <c r="Q2174" s="923"/>
      <c r="R2174" s="924"/>
      <c r="S2174" s="919" t="str">
        <f>IF(COUNT(S2153:U2172)=0,"",SUMIF(E2153:E2172,"元請",S2153:U2172))</f>
        <v/>
      </c>
      <c r="T2174" s="920"/>
      <c r="U2174" s="921"/>
    </row>
    <row r="2175" spans="2:21" ht="19.5" customHeight="1" x14ac:dyDescent="0.15">
      <c r="B2175" s="287" t="s">
        <v>240</v>
      </c>
      <c r="C2175" s="172"/>
      <c r="D2175" s="171"/>
      <c r="E2175" s="172"/>
      <c r="F2175" s="172"/>
      <c r="G2175" s="485"/>
      <c r="H2175" s="485"/>
    </row>
    <row r="2176" spans="2:21" ht="19.5" customHeight="1" x14ac:dyDescent="0.15">
      <c r="B2176" s="485"/>
      <c r="C2176" s="172"/>
      <c r="D2176" s="171"/>
      <c r="E2176" s="290"/>
      <c r="F2176" s="485"/>
      <c r="G2176" s="485"/>
      <c r="H2176" s="485"/>
    </row>
    <row r="2177" spans="1:31" s="172" customFormat="1" ht="20.25" customHeight="1" x14ac:dyDescent="0.15">
      <c r="A2177" s="171"/>
      <c r="B2177" s="171"/>
      <c r="C2177" s="172" t="s">
        <v>104</v>
      </c>
      <c r="G2177" s="262"/>
      <c r="H2177" s="262"/>
      <c r="I2177" s="171"/>
      <c r="J2177" s="171"/>
      <c r="K2177" s="171"/>
      <c r="L2177" s="171"/>
      <c r="M2177" s="171"/>
      <c r="N2177" s="171"/>
      <c r="O2177" s="171"/>
      <c r="P2177" s="171"/>
      <c r="Q2177" s="171"/>
      <c r="R2177" s="171"/>
      <c r="S2177" s="171"/>
      <c r="T2177" s="196" t="s">
        <v>241</v>
      </c>
      <c r="U2177" s="263" t="str">
        <f t="shared" ref="U2177" si="375">IF(COUNT(S2153:U2172)=0,"",U2148+1)</f>
        <v/>
      </c>
      <c r="W2177" s="171"/>
      <c r="X2177" s="171"/>
      <c r="Y2177" s="171"/>
      <c r="Z2177" s="291"/>
      <c r="AA2177" s="291"/>
      <c r="AB2177" s="291"/>
      <c r="AC2177" s="291"/>
      <c r="AD2177" s="291"/>
      <c r="AE2177" s="171"/>
    </row>
    <row r="2178" spans="1:31" s="172" customFormat="1" ht="27.75" x14ac:dyDescent="0.15">
      <c r="A2178" s="171"/>
      <c r="B2178" s="904" t="s">
        <v>105</v>
      </c>
      <c r="C2178" s="904"/>
      <c r="D2178" s="904"/>
      <c r="E2178" s="904"/>
      <c r="F2178" s="904"/>
      <c r="G2178" s="904"/>
      <c r="H2178" s="904"/>
      <c r="I2178" s="904"/>
      <c r="J2178" s="905" t="s">
        <v>243</v>
      </c>
      <c r="K2178" s="905"/>
      <c r="L2178" s="905"/>
      <c r="M2178" s="905"/>
      <c r="N2178" s="905"/>
      <c r="O2178" s="905"/>
      <c r="P2178" s="905"/>
      <c r="Q2178" s="905"/>
      <c r="R2178" s="905"/>
      <c r="S2178" s="905"/>
      <c r="T2178" s="905"/>
      <c r="U2178" s="905"/>
      <c r="W2178" s="171"/>
      <c r="X2178" s="171"/>
      <c r="Y2178" s="171"/>
      <c r="Z2178" s="291"/>
      <c r="AA2178" s="291"/>
      <c r="AB2178" s="291"/>
      <c r="AC2178" s="291"/>
      <c r="AD2178" s="291"/>
      <c r="AE2178" s="171"/>
    </row>
    <row r="2179" spans="1:31" ht="21.75" thickBot="1" x14ac:dyDescent="0.2">
      <c r="D2179" s="265" t="s">
        <v>228</v>
      </c>
      <c r="E2179" s="906"/>
      <c r="F2179" s="906"/>
      <c r="G2179" s="266" t="s">
        <v>229</v>
      </c>
      <c r="H2179" s="267"/>
      <c r="L2179" s="268" t="s">
        <v>231</v>
      </c>
      <c r="M2179" s="483" t="str">
        <f>$M$4</f>
        <v/>
      </c>
      <c r="N2179" s="269" t="s">
        <v>220</v>
      </c>
      <c r="O2179" s="483" t="str">
        <f>$O$4</f>
        <v/>
      </c>
      <c r="P2179" s="269" t="s">
        <v>225</v>
      </c>
      <c r="Q2179" s="269" t="s">
        <v>205</v>
      </c>
      <c r="R2179" s="483" t="str">
        <f>$R$4</f>
        <v/>
      </c>
      <c r="S2179" s="269" t="s">
        <v>220</v>
      </c>
      <c r="T2179" s="483" t="str">
        <f>$T$4</f>
        <v/>
      </c>
      <c r="U2179" s="269" t="s">
        <v>230</v>
      </c>
    </row>
    <row r="2180" spans="1:31" ht="18" customHeight="1" x14ac:dyDescent="0.15">
      <c r="B2180" s="880" t="s">
        <v>227</v>
      </c>
      <c r="C2180" s="907" t="s">
        <v>224</v>
      </c>
      <c r="D2180" s="478" t="s">
        <v>237</v>
      </c>
      <c r="E2180" s="478" t="s">
        <v>222</v>
      </c>
      <c r="F2180" s="909" t="s">
        <v>106</v>
      </c>
      <c r="G2180" s="840" t="s">
        <v>107</v>
      </c>
      <c r="H2180" s="841"/>
      <c r="I2180" s="480" t="s">
        <v>108</v>
      </c>
      <c r="J2180" s="480" t="s">
        <v>235</v>
      </c>
      <c r="K2180" s="840" t="s">
        <v>109</v>
      </c>
      <c r="L2180" s="913"/>
      <c r="M2180" s="913"/>
      <c r="N2180" s="841"/>
      <c r="O2180" s="840" t="s">
        <v>226</v>
      </c>
      <c r="P2180" s="913"/>
      <c r="Q2180" s="913"/>
      <c r="R2180" s="841"/>
      <c r="S2180" s="840" t="s">
        <v>233</v>
      </c>
      <c r="T2180" s="913"/>
      <c r="U2180" s="914"/>
    </row>
    <row r="2181" spans="1:31" ht="18" customHeight="1" thickBot="1" x14ac:dyDescent="0.2">
      <c r="B2181" s="882"/>
      <c r="C2181" s="908"/>
      <c r="D2181" s="479" t="s">
        <v>221</v>
      </c>
      <c r="E2181" s="479" t="s">
        <v>223</v>
      </c>
      <c r="F2181" s="910"/>
      <c r="G2181" s="911"/>
      <c r="H2181" s="912"/>
      <c r="I2181" s="481" t="s">
        <v>110</v>
      </c>
      <c r="J2181" s="481" t="s">
        <v>236</v>
      </c>
      <c r="K2181" s="911"/>
      <c r="L2181" s="915"/>
      <c r="M2181" s="915"/>
      <c r="N2181" s="912"/>
      <c r="O2181" s="911"/>
      <c r="P2181" s="915"/>
      <c r="Q2181" s="915"/>
      <c r="R2181" s="912"/>
      <c r="S2181" s="911" t="s">
        <v>234</v>
      </c>
      <c r="T2181" s="915"/>
      <c r="U2181" s="916"/>
    </row>
    <row r="2182" spans="1:31" ht="24" customHeight="1" x14ac:dyDescent="0.15">
      <c r="B2182" s="880">
        <v>1</v>
      </c>
      <c r="C2182" s="883"/>
      <c r="D2182" s="883"/>
      <c r="E2182" s="883"/>
      <c r="F2182" s="294"/>
      <c r="G2182" s="886"/>
      <c r="H2182" s="887"/>
      <c r="I2182" s="294"/>
      <c r="J2182" s="295"/>
      <c r="K2182" s="298"/>
      <c r="L2182" s="279" t="s">
        <v>220</v>
      </c>
      <c r="M2182" s="301"/>
      <c r="N2182" s="280" t="s">
        <v>225</v>
      </c>
      <c r="O2182" s="298"/>
      <c r="P2182" s="279" t="s">
        <v>220</v>
      </c>
      <c r="Q2182" s="301"/>
      <c r="R2182" s="280" t="s">
        <v>225</v>
      </c>
      <c r="S2182" s="888" t="str">
        <f t="shared" ref="S2182" si="376">IF(COUNT(J2182:J2186)=0,"",SUM(J2182:J2186))</f>
        <v/>
      </c>
      <c r="T2182" s="889"/>
      <c r="U2182" s="890"/>
    </row>
    <row r="2183" spans="1:31" ht="24" customHeight="1" x14ac:dyDescent="0.15">
      <c r="B2183" s="881"/>
      <c r="C2183" s="884"/>
      <c r="D2183" s="884"/>
      <c r="E2183" s="884"/>
      <c r="F2183" s="296"/>
      <c r="G2183" s="897"/>
      <c r="H2183" s="898"/>
      <c r="I2183" s="296"/>
      <c r="J2183" s="297"/>
      <c r="K2183" s="299"/>
      <c r="L2183" s="284" t="s">
        <v>220</v>
      </c>
      <c r="M2183" s="302"/>
      <c r="N2183" s="285" t="s">
        <v>225</v>
      </c>
      <c r="O2183" s="299"/>
      <c r="P2183" s="284" t="s">
        <v>220</v>
      </c>
      <c r="Q2183" s="302"/>
      <c r="R2183" s="285" t="s">
        <v>225</v>
      </c>
      <c r="S2183" s="891"/>
      <c r="T2183" s="892"/>
      <c r="U2183" s="893"/>
    </row>
    <row r="2184" spans="1:31" ht="23.25" customHeight="1" x14ac:dyDescent="0.15">
      <c r="B2184" s="881"/>
      <c r="C2184" s="884"/>
      <c r="D2184" s="884"/>
      <c r="E2184" s="884"/>
      <c r="F2184" s="296"/>
      <c r="G2184" s="897"/>
      <c r="H2184" s="898"/>
      <c r="I2184" s="296"/>
      <c r="J2184" s="297"/>
      <c r="K2184" s="299"/>
      <c r="L2184" s="284" t="s">
        <v>220</v>
      </c>
      <c r="M2184" s="302"/>
      <c r="N2184" s="285" t="s">
        <v>225</v>
      </c>
      <c r="O2184" s="299"/>
      <c r="P2184" s="284" t="s">
        <v>220</v>
      </c>
      <c r="Q2184" s="302"/>
      <c r="R2184" s="285" t="s">
        <v>225</v>
      </c>
      <c r="S2184" s="891"/>
      <c r="T2184" s="892"/>
      <c r="U2184" s="893"/>
    </row>
    <row r="2185" spans="1:31" ht="24" customHeight="1" x14ac:dyDescent="0.15">
      <c r="B2185" s="881"/>
      <c r="C2185" s="884"/>
      <c r="D2185" s="884"/>
      <c r="E2185" s="884"/>
      <c r="F2185" s="296"/>
      <c r="G2185" s="897"/>
      <c r="H2185" s="898"/>
      <c r="I2185" s="296"/>
      <c r="J2185" s="297"/>
      <c r="K2185" s="299"/>
      <c r="L2185" s="284" t="s">
        <v>220</v>
      </c>
      <c r="M2185" s="302"/>
      <c r="N2185" s="285" t="s">
        <v>225</v>
      </c>
      <c r="O2185" s="299"/>
      <c r="P2185" s="284" t="s">
        <v>220</v>
      </c>
      <c r="Q2185" s="302"/>
      <c r="R2185" s="285" t="s">
        <v>225</v>
      </c>
      <c r="S2185" s="891"/>
      <c r="T2185" s="892"/>
      <c r="U2185" s="893"/>
    </row>
    <row r="2186" spans="1:31" ht="24" customHeight="1" thickBot="1" x14ac:dyDescent="0.2">
      <c r="B2186" s="882"/>
      <c r="C2186" s="885"/>
      <c r="D2186" s="885"/>
      <c r="E2186" s="885"/>
      <c r="F2186" s="286" t="s">
        <v>232</v>
      </c>
      <c r="G2186" s="5"/>
      <c r="H2186" s="899" t="s">
        <v>239</v>
      </c>
      <c r="I2186" s="900"/>
      <c r="J2186" s="300"/>
      <c r="K2186" s="901"/>
      <c r="L2186" s="902"/>
      <c r="M2186" s="902"/>
      <c r="N2186" s="902"/>
      <c r="O2186" s="902"/>
      <c r="P2186" s="902"/>
      <c r="Q2186" s="902"/>
      <c r="R2186" s="903"/>
      <c r="S2186" s="894"/>
      <c r="T2186" s="895"/>
      <c r="U2186" s="896"/>
    </row>
    <row r="2187" spans="1:31" ht="24" customHeight="1" x14ac:dyDescent="0.15">
      <c r="B2187" s="880">
        <v>2</v>
      </c>
      <c r="C2187" s="883"/>
      <c r="D2187" s="883"/>
      <c r="E2187" s="883"/>
      <c r="F2187" s="294"/>
      <c r="G2187" s="886"/>
      <c r="H2187" s="887"/>
      <c r="I2187" s="294"/>
      <c r="J2187" s="295"/>
      <c r="K2187" s="298"/>
      <c r="L2187" s="279" t="s">
        <v>220</v>
      </c>
      <c r="M2187" s="301"/>
      <c r="N2187" s="280" t="s">
        <v>225</v>
      </c>
      <c r="O2187" s="298"/>
      <c r="P2187" s="279" t="s">
        <v>220</v>
      </c>
      <c r="Q2187" s="301"/>
      <c r="R2187" s="280" t="s">
        <v>225</v>
      </c>
      <c r="S2187" s="888" t="str">
        <f t="shared" ref="S2187" si="377">IF(COUNT(J2187:J2191)=0,"",SUM(J2187:J2191))</f>
        <v/>
      </c>
      <c r="T2187" s="889"/>
      <c r="U2187" s="890"/>
    </row>
    <row r="2188" spans="1:31" ht="24" customHeight="1" x14ac:dyDescent="0.15">
      <c r="B2188" s="881"/>
      <c r="C2188" s="884"/>
      <c r="D2188" s="884"/>
      <c r="E2188" s="884"/>
      <c r="F2188" s="296"/>
      <c r="G2188" s="897"/>
      <c r="H2188" s="898"/>
      <c r="I2188" s="296"/>
      <c r="J2188" s="297"/>
      <c r="K2188" s="299"/>
      <c r="L2188" s="284" t="s">
        <v>220</v>
      </c>
      <c r="M2188" s="302"/>
      <c r="N2188" s="285" t="s">
        <v>225</v>
      </c>
      <c r="O2188" s="299"/>
      <c r="P2188" s="284" t="s">
        <v>220</v>
      </c>
      <c r="Q2188" s="302"/>
      <c r="R2188" s="285" t="s">
        <v>225</v>
      </c>
      <c r="S2188" s="891"/>
      <c r="T2188" s="892"/>
      <c r="U2188" s="893"/>
    </row>
    <row r="2189" spans="1:31" ht="24" customHeight="1" x14ac:dyDescent="0.15">
      <c r="B2189" s="881"/>
      <c r="C2189" s="884"/>
      <c r="D2189" s="884"/>
      <c r="E2189" s="884"/>
      <c r="F2189" s="296"/>
      <c r="G2189" s="897"/>
      <c r="H2189" s="898"/>
      <c r="I2189" s="296"/>
      <c r="J2189" s="297"/>
      <c r="K2189" s="299"/>
      <c r="L2189" s="284" t="s">
        <v>220</v>
      </c>
      <c r="M2189" s="302"/>
      <c r="N2189" s="285" t="s">
        <v>225</v>
      </c>
      <c r="O2189" s="299"/>
      <c r="P2189" s="284" t="s">
        <v>220</v>
      </c>
      <c r="Q2189" s="302"/>
      <c r="R2189" s="285" t="s">
        <v>225</v>
      </c>
      <c r="S2189" s="891"/>
      <c r="T2189" s="892"/>
      <c r="U2189" s="893"/>
    </row>
    <row r="2190" spans="1:31" ht="24" customHeight="1" x14ac:dyDescent="0.15">
      <c r="B2190" s="881"/>
      <c r="C2190" s="884"/>
      <c r="D2190" s="884"/>
      <c r="E2190" s="884"/>
      <c r="F2190" s="296"/>
      <c r="G2190" s="897"/>
      <c r="H2190" s="898"/>
      <c r="I2190" s="296"/>
      <c r="J2190" s="297"/>
      <c r="K2190" s="299"/>
      <c r="L2190" s="284" t="s">
        <v>220</v>
      </c>
      <c r="M2190" s="302"/>
      <c r="N2190" s="285" t="s">
        <v>225</v>
      </c>
      <c r="O2190" s="299"/>
      <c r="P2190" s="284" t="s">
        <v>220</v>
      </c>
      <c r="Q2190" s="302"/>
      <c r="R2190" s="285" t="s">
        <v>225</v>
      </c>
      <c r="S2190" s="891"/>
      <c r="T2190" s="892"/>
      <c r="U2190" s="893"/>
    </row>
    <row r="2191" spans="1:31" ht="24" customHeight="1" thickBot="1" x14ac:dyDescent="0.2">
      <c r="B2191" s="882"/>
      <c r="C2191" s="885"/>
      <c r="D2191" s="885"/>
      <c r="E2191" s="885"/>
      <c r="F2191" s="286" t="s">
        <v>232</v>
      </c>
      <c r="G2191" s="5"/>
      <c r="H2191" s="899" t="s">
        <v>239</v>
      </c>
      <c r="I2191" s="900"/>
      <c r="J2191" s="300"/>
      <c r="K2191" s="901"/>
      <c r="L2191" s="902"/>
      <c r="M2191" s="902"/>
      <c r="N2191" s="902"/>
      <c r="O2191" s="902"/>
      <c r="P2191" s="902"/>
      <c r="Q2191" s="902"/>
      <c r="R2191" s="903"/>
      <c r="S2191" s="894"/>
      <c r="T2191" s="895"/>
      <c r="U2191" s="896"/>
    </row>
    <row r="2192" spans="1:31" ht="24" customHeight="1" x14ac:dyDescent="0.15">
      <c r="B2192" s="880">
        <v>3</v>
      </c>
      <c r="C2192" s="883"/>
      <c r="D2192" s="883"/>
      <c r="E2192" s="883"/>
      <c r="F2192" s="294"/>
      <c r="G2192" s="886"/>
      <c r="H2192" s="887"/>
      <c r="I2192" s="294"/>
      <c r="J2192" s="295"/>
      <c r="K2192" s="298"/>
      <c r="L2192" s="279" t="s">
        <v>220</v>
      </c>
      <c r="M2192" s="301"/>
      <c r="N2192" s="280" t="s">
        <v>225</v>
      </c>
      <c r="O2192" s="298"/>
      <c r="P2192" s="279" t="s">
        <v>220</v>
      </c>
      <c r="Q2192" s="301"/>
      <c r="R2192" s="280" t="s">
        <v>225</v>
      </c>
      <c r="S2192" s="888" t="str">
        <f t="shared" ref="S2192" si="378">IF(COUNT(J2192:J2196)=0,"",SUM(J2192:J2196))</f>
        <v/>
      </c>
      <c r="T2192" s="889"/>
      <c r="U2192" s="890"/>
    </row>
    <row r="2193" spans="1:31" ht="24" customHeight="1" x14ac:dyDescent="0.15">
      <c r="B2193" s="881"/>
      <c r="C2193" s="884"/>
      <c r="D2193" s="884"/>
      <c r="E2193" s="884"/>
      <c r="F2193" s="296"/>
      <c r="G2193" s="897"/>
      <c r="H2193" s="898"/>
      <c r="I2193" s="296"/>
      <c r="J2193" s="297"/>
      <c r="K2193" s="299"/>
      <c r="L2193" s="284" t="s">
        <v>220</v>
      </c>
      <c r="M2193" s="302"/>
      <c r="N2193" s="285" t="s">
        <v>225</v>
      </c>
      <c r="O2193" s="299"/>
      <c r="P2193" s="284" t="s">
        <v>220</v>
      </c>
      <c r="Q2193" s="302"/>
      <c r="R2193" s="285" t="s">
        <v>225</v>
      </c>
      <c r="S2193" s="891"/>
      <c r="T2193" s="892"/>
      <c r="U2193" s="893"/>
    </row>
    <row r="2194" spans="1:31" ht="24" customHeight="1" x14ac:dyDescent="0.15">
      <c r="B2194" s="881"/>
      <c r="C2194" s="884"/>
      <c r="D2194" s="884"/>
      <c r="E2194" s="884"/>
      <c r="F2194" s="296"/>
      <c r="G2194" s="897"/>
      <c r="H2194" s="898"/>
      <c r="I2194" s="296"/>
      <c r="J2194" s="297"/>
      <c r="K2194" s="299"/>
      <c r="L2194" s="284" t="s">
        <v>220</v>
      </c>
      <c r="M2194" s="302"/>
      <c r="N2194" s="285" t="s">
        <v>225</v>
      </c>
      <c r="O2194" s="299"/>
      <c r="P2194" s="284" t="s">
        <v>220</v>
      </c>
      <c r="Q2194" s="302"/>
      <c r="R2194" s="285" t="s">
        <v>225</v>
      </c>
      <c r="S2194" s="891"/>
      <c r="T2194" s="892"/>
      <c r="U2194" s="893"/>
    </row>
    <row r="2195" spans="1:31" ht="24" customHeight="1" x14ac:dyDescent="0.15">
      <c r="B2195" s="881"/>
      <c r="C2195" s="884"/>
      <c r="D2195" s="884"/>
      <c r="E2195" s="884"/>
      <c r="F2195" s="296"/>
      <c r="G2195" s="897"/>
      <c r="H2195" s="898"/>
      <c r="I2195" s="296"/>
      <c r="J2195" s="297"/>
      <c r="K2195" s="299"/>
      <c r="L2195" s="284" t="s">
        <v>220</v>
      </c>
      <c r="M2195" s="302"/>
      <c r="N2195" s="285" t="s">
        <v>225</v>
      </c>
      <c r="O2195" s="299"/>
      <c r="P2195" s="284" t="s">
        <v>220</v>
      </c>
      <c r="Q2195" s="302"/>
      <c r="R2195" s="285" t="s">
        <v>225</v>
      </c>
      <c r="S2195" s="891"/>
      <c r="T2195" s="892"/>
      <c r="U2195" s="893"/>
    </row>
    <row r="2196" spans="1:31" ht="24" customHeight="1" thickBot="1" x14ac:dyDescent="0.2">
      <c r="B2196" s="882"/>
      <c r="C2196" s="885"/>
      <c r="D2196" s="885"/>
      <c r="E2196" s="885"/>
      <c r="F2196" s="286" t="s">
        <v>232</v>
      </c>
      <c r="G2196" s="5"/>
      <c r="H2196" s="899" t="s">
        <v>239</v>
      </c>
      <c r="I2196" s="900"/>
      <c r="J2196" s="300"/>
      <c r="K2196" s="901"/>
      <c r="L2196" s="902"/>
      <c r="M2196" s="902"/>
      <c r="N2196" s="902"/>
      <c r="O2196" s="902"/>
      <c r="P2196" s="902"/>
      <c r="Q2196" s="902"/>
      <c r="R2196" s="903"/>
      <c r="S2196" s="894"/>
      <c r="T2196" s="895"/>
      <c r="U2196" s="896"/>
    </row>
    <row r="2197" spans="1:31" ht="24" customHeight="1" x14ac:dyDescent="0.15">
      <c r="B2197" s="880">
        <v>4</v>
      </c>
      <c r="C2197" s="883"/>
      <c r="D2197" s="883"/>
      <c r="E2197" s="883"/>
      <c r="F2197" s="294"/>
      <c r="G2197" s="886"/>
      <c r="H2197" s="887"/>
      <c r="I2197" s="294"/>
      <c r="J2197" s="295"/>
      <c r="K2197" s="298"/>
      <c r="L2197" s="279" t="s">
        <v>220</v>
      </c>
      <c r="M2197" s="301"/>
      <c r="N2197" s="280" t="s">
        <v>225</v>
      </c>
      <c r="O2197" s="298"/>
      <c r="P2197" s="279" t="s">
        <v>220</v>
      </c>
      <c r="Q2197" s="301"/>
      <c r="R2197" s="280" t="s">
        <v>225</v>
      </c>
      <c r="S2197" s="888" t="str">
        <f t="shared" ref="S2197" si="379">IF(COUNT(J2197:J2201)=0,"",SUM(J2197:J2201))</f>
        <v/>
      </c>
      <c r="T2197" s="889"/>
      <c r="U2197" s="890"/>
    </row>
    <row r="2198" spans="1:31" ht="24" customHeight="1" x14ac:dyDescent="0.15">
      <c r="B2198" s="881"/>
      <c r="C2198" s="884"/>
      <c r="D2198" s="884"/>
      <c r="E2198" s="884"/>
      <c r="F2198" s="296"/>
      <c r="G2198" s="897"/>
      <c r="H2198" s="898"/>
      <c r="I2198" s="296"/>
      <c r="J2198" s="297"/>
      <c r="K2198" s="299"/>
      <c r="L2198" s="284" t="s">
        <v>220</v>
      </c>
      <c r="M2198" s="302"/>
      <c r="N2198" s="285" t="s">
        <v>225</v>
      </c>
      <c r="O2198" s="299"/>
      <c r="P2198" s="284" t="s">
        <v>220</v>
      </c>
      <c r="Q2198" s="302"/>
      <c r="R2198" s="285" t="s">
        <v>225</v>
      </c>
      <c r="S2198" s="891"/>
      <c r="T2198" s="892"/>
      <c r="U2198" s="893"/>
    </row>
    <row r="2199" spans="1:31" ht="24" customHeight="1" x14ac:dyDescent="0.15">
      <c r="B2199" s="881"/>
      <c r="C2199" s="884"/>
      <c r="D2199" s="884"/>
      <c r="E2199" s="884"/>
      <c r="F2199" s="296"/>
      <c r="G2199" s="897"/>
      <c r="H2199" s="898"/>
      <c r="I2199" s="296"/>
      <c r="J2199" s="297"/>
      <c r="K2199" s="299"/>
      <c r="L2199" s="284" t="s">
        <v>220</v>
      </c>
      <c r="M2199" s="302"/>
      <c r="N2199" s="285" t="s">
        <v>225</v>
      </c>
      <c r="O2199" s="299"/>
      <c r="P2199" s="284" t="s">
        <v>220</v>
      </c>
      <c r="Q2199" s="302"/>
      <c r="R2199" s="285" t="s">
        <v>225</v>
      </c>
      <c r="S2199" s="891"/>
      <c r="T2199" s="892"/>
      <c r="U2199" s="893"/>
    </row>
    <row r="2200" spans="1:31" ht="24" customHeight="1" x14ac:dyDescent="0.15">
      <c r="B2200" s="881"/>
      <c r="C2200" s="884"/>
      <c r="D2200" s="884"/>
      <c r="E2200" s="884"/>
      <c r="F2200" s="296"/>
      <c r="G2200" s="897"/>
      <c r="H2200" s="898"/>
      <c r="I2200" s="296"/>
      <c r="J2200" s="297"/>
      <c r="K2200" s="299"/>
      <c r="L2200" s="284" t="s">
        <v>220</v>
      </c>
      <c r="M2200" s="302"/>
      <c r="N2200" s="285" t="s">
        <v>225</v>
      </c>
      <c r="O2200" s="299"/>
      <c r="P2200" s="284" t="s">
        <v>220</v>
      </c>
      <c r="Q2200" s="302"/>
      <c r="R2200" s="285" t="s">
        <v>225</v>
      </c>
      <c r="S2200" s="891"/>
      <c r="T2200" s="892"/>
      <c r="U2200" s="893"/>
    </row>
    <row r="2201" spans="1:31" ht="24" customHeight="1" thickBot="1" x14ac:dyDescent="0.2">
      <c r="B2201" s="882"/>
      <c r="C2201" s="885"/>
      <c r="D2201" s="885"/>
      <c r="E2201" s="885"/>
      <c r="F2201" s="286" t="s">
        <v>232</v>
      </c>
      <c r="G2201" s="5"/>
      <c r="H2201" s="899" t="s">
        <v>239</v>
      </c>
      <c r="I2201" s="900"/>
      <c r="J2201" s="300"/>
      <c r="K2201" s="901"/>
      <c r="L2201" s="902"/>
      <c r="M2201" s="902"/>
      <c r="N2201" s="902"/>
      <c r="O2201" s="902"/>
      <c r="P2201" s="902"/>
      <c r="Q2201" s="902"/>
      <c r="R2201" s="903"/>
      <c r="S2201" s="894"/>
      <c r="T2201" s="895"/>
      <c r="U2201" s="896"/>
    </row>
    <row r="2202" spans="1:31" ht="19.5" customHeight="1" thickBot="1" x14ac:dyDescent="0.2">
      <c r="B2202" s="287" t="s">
        <v>112</v>
      </c>
      <c r="C2202" s="172"/>
      <c r="D2202" s="288"/>
      <c r="E2202" s="288"/>
      <c r="F2202" s="289"/>
      <c r="G2202" s="288"/>
      <c r="H2202" s="288"/>
      <c r="O2202" s="917" t="s">
        <v>496</v>
      </c>
      <c r="P2202" s="918"/>
      <c r="Q2202" s="918"/>
      <c r="R2202" s="918"/>
      <c r="S2202" s="919" t="str">
        <f>IF(COUNT(S2182:U2201)=0,"",SUMIFS(S2182:S2201,E2182:E2201,"&lt;&gt;"&amp;""))</f>
        <v/>
      </c>
      <c r="T2202" s="920"/>
      <c r="U2202" s="921"/>
    </row>
    <row r="2203" spans="1:31" ht="19.5" customHeight="1" thickBot="1" x14ac:dyDescent="0.2">
      <c r="B2203" s="486" t="s">
        <v>242</v>
      </c>
      <c r="C2203" s="172"/>
      <c r="D2203" s="171"/>
      <c r="E2203" s="290"/>
      <c r="F2203" s="485"/>
      <c r="G2203" s="485"/>
      <c r="H2203" s="485"/>
      <c r="O2203" s="922" t="s">
        <v>497</v>
      </c>
      <c r="P2203" s="923"/>
      <c r="Q2203" s="923"/>
      <c r="R2203" s="924"/>
      <c r="S2203" s="919" t="str">
        <f>IF(COUNT(S2182:U2201)=0,"",SUMIF(E2182:E2201,"元請",S2182:U2201))</f>
        <v/>
      </c>
      <c r="T2203" s="920"/>
      <c r="U2203" s="921"/>
    </row>
    <row r="2204" spans="1:31" ht="19.5" customHeight="1" x14ac:dyDescent="0.15">
      <c r="B2204" s="287" t="s">
        <v>240</v>
      </c>
      <c r="C2204" s="172"/>
      <c r="D2204" s="171"/>
      <c r="E2204" s="172"/>
      <c r="F2204" s="172"/>
      <c r="G2204" s="485"/>
      <c r="H2204" s="485"/>
    </row>
    <row r="2205" spans="1:31" ht="19.5" customHeight="1" x14ac:dyDescent="0.15">
      <c r="B2205" s="485"/>
      <c r="C2205" s="172"/>
      <c r="D2205" s="171"/>
      <c r="E2205" s="290"/>
      <c r="F2205" s="485"/>
      <c r="G2205" s="485"/>
      <c r="H2205" s="485"/>
    </row>
    <row r="2206" spans="1:31" s="172" customFormat="1" ht="20.25" customHeight="1" x14ac:dyDescent="0.15">
      <c r="A2206" s="171"/>
      <c r="B2206" s="171"/>
      <c r="C2206" s="172" t="s">
        <v>104</v>
      </c>
      <c r="G2206" s="262"/>
      <c r="H2206" s="262"/>
      <c r="I2206" s="171"/>
      <c r="J2206" s="171"/>
      <c r="K2206" s="171"/>
      <c r="L2206" s="171"/>
      <c r="M2206" s="171"/>
      <c r="N2206" s="171"/>
      <c r="O2206" s="171"/>
      <c r="P2206" s="171"/>
      <c r="Q2206" s="171"/>
      <c r="R2206" s="171"/>
      <c r="S2206" s="171"/>
      <c r="T2206" s="196" t="s">
        <v>241</v>
      </c>
      <c r="U2206" s="263" t="str">
        <f t="shared" ref="U2206" si="380">IF(COUNT(S2182:U2201)=0,"",U2177+1)</f>
        <v/>
      </c>
      <c r="W2206" s="171"/>
      <c r="X2206" s="171"/>
      <c r="Y2206" s="171"/>
      <c r="Z2206" s="291"/>
      <c r="AA2206" s="291"/>
      <c r="AB2206" s="291"/>
      <c r="AC2206" s="291"/>
      <c r="AD2206" s="291"/>
      <c r="AE2206" s="171"/>
    </row>
    <row r="2207" spans="1:31" s="172" customFormat="1" ht="27.75" x14ac:dyDescent="0.15">
      <c r="A2207" s="171"/>
      <c r="B2207" s="904" t="s">
        <v>105</v>
      </c>
      <c r="C2207" s="904"/>
      <c r="D2207" s="904"/>
      <c r="E2207" s="904"/>
      <c r="F2207" s="904"/>
      <c r="G2207" s="904"/>
      <c r="H2207" s="904"/>
      <c r="I2207" s="904"/>
      <c r="J2207" s="905" t="s">
        <v>243</v>
      </c>
      <c r="K2207" s="905"/>
      <c r="L2207" s="905"/>
      <c r="M2207" s="905"/>
      <c r="N2207" s="905"/>
      <c r="O2207" s="905"/>
      <c r="P2207" s="905"/>
      <c r="Q2207" s="905"/>
      <c r="R2207" s="905"/>
      <c r="S2207" s="905"/>
      <c r="T2207" s="905"/>
      <c r="U2207" s="905"/>
      <c r="W2207" s="171"/>
      <c r="X2207" s="171"/>
      <c r="Y2207" s="171"/>
      <c r="Z2207" s="291"/>
      <c r="AA2207" s="291"/>
      <c r="AB2207" s="291"/>
      <c r="AC2207" s="291"/>
      <c r="AD2207" s="291"/>
      <c r="AE2207" s="171"/>
    </row>
    <row r="2208" spans="1:31" ht="21.75" thickBot="1" x14ac:dyDescent="0.2">
      <c r="D2208" s="265" t="s">
        <v>228</v>
      </c>
      <c r="E2208" s="906"/>
      <c r="F2208" s="906"/>
      <c r="G2208" s="266" t="s">
        <v>229</v>
      </c>
      <c r="H2208" s="267"/>
      <c r="L2208" s="268" t="s">
        <v>231</v>
      </c>
      <c r="M2208" s="483" t="str">
        <f>$M$4</f>
        <v/>
      </c>
      <c r="N2208" s="269" t="s">
        <v>220</v>
      </c>
      <c r="O2208" s="483" t="str">
        <f>$O$4</f>
        <v/>
      </c>
      <c r="P2208" s="269" t="s">
        <v>225</v>
      </c>
      <c r="Q2208" s="269" t="s">
        <v>205</v>
      </c>
      <c r="R2208" s="483" t="str">
        <f>$R$4</f>
        <v/>
      </c>
      <c r="S2208" s="269" t="s">
        <v>220</v>
      </c>
      <c r="T2208" s="483" t="str">
        <f>$T$4</f>
        <v/>
      </c>
      <c r="U2208" s="269" t="s">
        <v>230</v>
      </c>
    </row>
    <row r="2209" spans="2:21" ht="18" customHeight="1" x14ac:dyDescent="0.15">
      <c r="B2209" s="880" t="s">
        <v>227</v>
      </c>
      <c r="C2209" s="907" t="s">
        <v>224</v>
      </c>
      <c r="D2209" s="478" t="s">
        <v>237</v>
      </c>
      <c r="E2209" s="478" t="s">
        <v>222</v>
      </c>
      <c r="F2209" s="909" t="s">
        <v>106</v>
      </c>
      <c r="G2209" s="840" t="s">
        <v>107</v>
      </c>
      <c r="H2209" s="841"/>
      <c r="I2209" s="480" t="s">
        <v>108</v>
      </c>
      <c r="J2209" s="480" t="s">
        <v>235</v>
      </c>
      <c r="K2209" s="840" t="s">
        <v>109</v>
      </c>
      <c r="L2209" s="913"/>
      <c r="M2209" s="913"/>
      <c r="N2209" s="841"/>
      <c r="O2209" s="840" t="s">
        <v>226</v>
      </c>
      <c r="P2209" s="913"/>
      <c r="Q2209" s="913"/>
      <c r="R2209" s="841"/>
      <c r="S2209" s="840" t="s">
        <v>233</v>
      </c>
      <c r="T2209" s="913"/>
      <c r="U2209" s="914"/>
    </row>
    <row r="2210" spans="2:21" ht="18" customHeight="1" thickBot="1" x14ac:dyDescent="0.2">
      <c r="B2210" s="882"/>
      <c r="C2210" s="908"/>
      <c r="D2210" s="479" t="s">
        <v>221</v>
      </c>
      <c r="E2210" s="479" t="s">
        <v>223</v>
      </c>
      <c r="F2210" s="910"/>
      <c r="G2210" s="911"/>
      <c r="H2210" s="912"/>
      <c r="I2210" s="481" t="s">
        <v>110</v>
      </c>
      <c r="J2210" s="481" t="s">
        <v>236</v>
      </c>
      <c r="K2210" s="911"/>
      <c r="L2210" s="915"/>
      <c r="M2210" s="915"/>
      <c r="N2210" s="912"/>
      <c r="O2210" s="911"/>
      <c r="P2210" s="915"/>
      <c r="Q2210" s="915"/>
      <c r="R2210" s="912"/>
      <c r="S2210" s="911" t="s">
        <v>234</v>
      </c>
      <c r="T2210" s="915"/>
      <c r="U2210" s="916"/>
    </row>
    <row r="2211" spans="2:21" ht="24" customHeight="1" x14ac:dyDescent="0.15">
      <c r="B2211" s="880">
        <v>1</v>
      </c>
      <c r="C2211" s="883"/>
      <c r="D2211" s="883"/>
      <c r="E2211" s="883"/>
      <c r="F2211" s="294"/>
      <c r="G2211" s="886"/>
      <c r="H2211" s="887"/>
      <c r="I2211" s="294"/>
      <c r="J2211" s="295"/>
      <c r="K2211" s="298"/>
      <c r="L2211" s="279" t="s">
        <v>220</v>
      </c>
      <c r="M2211" s="301"/>
      <c r="N2211" s="280" t="s">
        <v>225</v>
      </c>
      <c r="O2211" s="298"/>
      <c r="P2211" s="279" t="s">
        <v>220</v>
      </c>
      <c r="Q2211" s="301"/>
      <c r="R2211" s="280" t="s">
        <v>225</v>
      </c>
      <c r="S2211" s="888" t="str">
        <f t="shared" ref="S2211" si="381">IF(COUNT(J2211:J2215)=0,"",SUM(J2211:J2215))</f>
        <v/>
      </c>
      <c r="T2211" s="889"/>
      <c r="U2211" s="890"/>
    </row>
    <row r="2212" spans="2:21" ht="24" customHeight="1" x14ac:dyDescent="0.15">
      <c r="B2212" s="881"/>
      <c r="C2212" s="884"/>
      <c r="D2212" s="884"/>
      <c r="E2212" s="884"/>
      <c r="F2212" s="296"/>
      <c r="G2212" s="897"/>
      <c r="H2212" s="898"/>
      <c r="I2212" s="296"/>
      <c r="J2212" s="297"/>
      <c r="K2212" s="299"/>
      <c r="L2212" s="284" t="s">
        <v>220</v>
      </c>
      <c r="M2212" s="302"/>
      <c r="N2212" s="285" t="s">
        <v>225</v>
      </c>
      <c r="O2212" s="299"/>
      <c r="P2212" s="284" t="s">
        <v>220</v>
      </c>
      <c r="Q2212" s="302"/>
      <c r="R2212" s="285" t="s">
        <v>225</v>
      </c>
      <c r="S2212" s="891"/>
      <c r="T2212" s="892"/>
      <c r="U2212" s="893"/>
    </row>
    <row r="2213" spans="2:21" ht="23.25" customHeight="1" x14ac:dyDescent="0.15">
      <c r="B2213" s="881"/>
      <c r="C2213" s="884"/>
      <c r="D2213" s="884"/>
      <c r="E2213" s="884"/>
      <c r="F2213" s="296"/>
      <c r="G2213" s="897"/>
      <c r="H2213" s="898"/>
      <c r="I2213" s="296"/>
      <c r="J2213" s="297"/>
      <c r="K2213" s="299"/>
      <c r="L2213" s="284" t="s">
        <v>220</v>
      </c>
      <c r="M2213" s="302"/>
      <c r="N2213" s="285" t="s">
        <v>225</v>
      </c>
      <c r="O2213" s="299"/>
      <c r="P2213" s="284" t="s">
        <v>220</v>
      </c>
      <c r="Q2213" s="302"/>
      <c r="R2213" s="285" t="s">
        <v>225</v>
      </c>
      <c r="S2213" s="891"/>
      <c r="T2213" s="892"/>
      <c r="U2213" s="893"/>
    </row>
    <row r="2214" spans="2:21" ht="24" customHeight="1" x14ac:dyDescent="0.15">
      <c r="B2214" s="881"/>
      <c r="C2214" s="884"/>
      <c r="D2214" s="884"/>
      <c r="E2214" s="884"/>
      <c r="F2214" s="296"/>
      <c r="G2214" s="897"/>
      <c r="H2214" s="898"/>
      <c r="I2214" s="296"/>
      <c r="J2214" s="297"/>
      <c r="K2214" s="299"/>
      <c r="L2214" s="284" t="s">
        <v>220</v>
      </c>
      <c r="M2214" s="302"/>
      <c r="N2214" s="285" t="s">
        <v>225</v>
      </c>
      <c r="O2214" s="299"/>
      <c r="P2214" s="284" t="s">
        <v>220</v>
      </c>
      <c r="Q2214" s="302"/>
      <c r="R2214" s="285" t="s">
        <v>225</v>
      </c>
      <c r="S2214" s="891"/>
      <c r="T2214" s="892"/>
      <c r="U2214" s="893"/>
    </row>
    <row r="2215" spans="2:21" ht="24" customHeight="1" thickBot="1" x14ac:dyDescent="0.2">
      <c r="B2215" s="882"/>
      <c r="C2215" s="885"/>
      <c r="D2215" s="885"/>
      <c r="E2215" s="885"/>
      <c r="F2215" s="286" t="s">
        <v>232</v>
      </c>
      <c r="G2215" s="5"/>
      <c r="H2215" s="899" t="s">
        <v>239</v>
      </c>
      <c r="I2215" s="900"/>
      <c r="J2215" s="300"/>
      <c r="K2215" s="901"/>
      <c r="L2215" s="902"/>
      <c r="M2215" s="902"/>
      <c r="N2215" s="902"/>
      <c r="O2215" s="902"/>
      <c r="P2215" s="902"/>
      <c r="Q2215" s="902"/>
      <c r="R2215" s="903"/>
      <c r="S2215" s="894"/>
      <c r="T2215" s="895"/>
      <c r="U2215" s="896"/>
    </row>
    <row r="2216" spans="2:21" ht="24" customHeight="1" x14ac:dyDescent="0.15">
      <c r="B2216" s="880">
        <v>2</v>
      </c>
      <c r="C2216" s="883"/>
      <c r="D2216" s="883"/>
      <c r="E2216" s="883"/>
      <c r="F2216" s="294"/>
      <c r="G2216" s="886"/>
      <c r="H2216" s="887"/>
      <c r="I2216" s="294"/>
      <c r="J2216" s="295"/>
      <c r="K2216" s="298"/>
      <c r="L2216" s="279" t="s">
        <v>220</v>
      </c>
      <c r="M2216" s="301"/>
      <c r="N2216" s="280" t="s">
        <v>225</v>
      </c>
      <c r="O2216" s="298"/>
      <c r="P2216" s="279" t="s">
        <v>220</v>
      </c>
      <c r="Q2216" s="301"/>
      <c r="R2216" s="280" t="s">
        <v>225</v>
      </c>
      <c r="S2216" s="888" t="str">
        <f t="shared" ref="S2216" si="382">IF(COUNT(J2216:J2220)=0,"",SUM(J2216:J2220))</f>
        <v/>
      </c>
      <c r="T2216" s="889"/>
      <c r="U2216" s="890"/>
    </row>
    <row r="2217" spans="2:21" ht="24" customHeight="1" x14ac:dyDescent="0.15">
      <c r="B2217" s="881"/>
      <c r="C2217" s="884"/>
      <c r="D2217" s="884"/>
      <c r="E2217" s="884"/>
      <c r="F2217" s="296"/>
      <c r="G2217" s="897"/>
      <c r="H2217" s="898"/>
      <c r="I2217" s="296"/>
      <c r="J2217" s="297"/>
      <c r="K2217" s="299"/>
      <c r="L2217" s="284" t="s">
        <v>220</v>
      </c>
      <c r="M2217" s="302"/>
      <c r="N2217" s="285" t="s">
        <v>225</v>
      </c>
      <c r="O2217" s="299"/>
      <c r="P2217" s="284" t="s">
        <v>220</v>
      </c>
      <c r="Q2217" s="302"/>
      <c r="R2217" s="285" t="s">
        <v>225</v>
      </c>
      <c r="S2217" s="891"/>
      <c r="T2217" s="892"/>
      <c r="U2217" s="893"/>
    </row>
    <row r="2218" spans="2:21" ht="24" customHeight="1" x14ac:dyDescent="0.15">
      <c r="B2218" s="881"/>
      <c r="C2218" s="884"/>
      <c r="D2218" s="884"/>
      <c r="E2218" s="884"/>
      <c r="F2218" s="296"/>
      <c r="G2218" s="897"/>
      <c r="H2218" s="898"/>
      <c r="I2218" s="296"/>
      <c r="J2218" s="297"/>
      <c r="K2218" s="299"/>
      <c r="L2218" s="284" t="s">
        <v>220</v>
      </c>
      <c r="M2218" s="302"/>
      <c r="N2218" s="285" t="s">
        <v>225</v>
      </c>
      <c r="O2218" s="299"/>
      <c r="P2218" s="284" t="s">
        <v>220</v>
      </c>
      <c r="Q2218" s="302"/>
      <c r="R2218" s="285" t="s">
        <v>225</v>
      </c>
      <c r="S2218" s="891"/>
      <c r="T2218" s="892"/>
      <c r="U2218" s="893"/>
    </row>
    <row r="2219" spans="2:21" ht="24" customHeight="1" x14ac:dyDescent="0.15">
      <c r="B2219" s="881"/>
      <c r="C2219" s="884"/>
      <c r="D2219" s="884"/>
      <c r="E2219" s="884"/>
      <c r="F2219" s="296"/>
      <c r="G2219" s="897"/>
      <c r="H2219" s="898"/>
      <c r="I2219" s="296"/>
      <c r="J2219" s="297"/>
      <c r="K2219" s="299"/>
      <c r="L2219" s="284" t="s">
        <v>220</v>
      </c>
      <c r="M2219" s="302"/>
      <c r="N2219" s="285" t="s">
        <v>225</v>
      </c>
      <c r="O2219" s="299"/>
      <c r="P2219" s="284" t="s">
        <v>220</v>
      </c>
      <c r="Q2219" s="302"/>
      <c r="R2219" s="285" t="s">
        <v>225</v>
      </c>
      <c r="S2219" s="891"/>
      <c r="T2219" s="892"/>
      <c r="U2219" s="893"/>
    </row>
    <row r="2220" spans="2:21" ht="24" customHeight="1" thickBot="1" x14ac:dyDescent="0.2">
      <c r="B2220" s="882"/>
      <c r="C2220" s="885"/>
      <c r="D2220" s="885"/>
      <c r="E2220" s="885"/>
      <c r="F2220" s="286" t="s">
        <v>232</v>
      </c>
      <c r="G2220" s="5"/>
      <c r="H2220" s="899" t="s">
        <v>239</v>
      </c>
      <c r="I2220" s="900"/>
      <c r="J2220" s="300"/>
      <c r="K2220" s="901"/>
      <c r="L2220" s="902"/>
      <c r="M2220" s="902"/>
      <c r="N2220" s="902"/>
      <c r="O2220" s="902"/>
      <c r="P2220" s="902"/>
      <c r="Q2220" s="902"/>
      <c r="R2220" s="903"/>
      <c r="S2220" s="894"/>
      <c r="T2220" s="895"/>
      <c r="U2220" s="896"/>
    </row>
    <row r="2221" spans="2:21" ht="24" customHeight="1" x14ac:dyDescent="0.15">
      <c r="B2221" s="880">
        <v>3</v>
      </c>
      <c r="C2221" s="883"/>
      <c r="D2221" s="883"/>
      <c r="E2221" s="883"/>
      <c r="F2221" s="294"/>
      <c r="G2221" s="886"/>
      <c r="H2221" s="887"/>
      <c r="I2221" s="294"/>
      <c r="J2221" s="295"/>
      <c r="K2221" s="298"/>
      <c r="L2221" s="279" t="s">
        <v>220</v>
      </c>
      <c r="M2221" s="301"/>
      <c r="N2221" s="280" t="s">
        <v>225</v>
      </c>
      <c r="O2221" s="298"/>
      <c r="P2221" s="279" t="s">
        <v>220</v>
      </c>
      <c r="Q2221" s="301"/>
      <c r="R2221" s="280" t="s">
        <v>225</v>
      </c>
      <c r="S2221" s="888" t="str">
        <f t="shared" ref="S2221" si="383">IF(COUNT(J2221:J2225)=0,"",SUM(J2221:J2225))</f>
        <v/>
      </c>
      <c r="T2221" s="889"/>
      <c r="U2221" s="890"/>
    </row>
    <row r="2222" spans="2:21" ht="24" customHeight="1" x14ac:dyDescent="0.15">
      <c r="B2222" s="881"/>
      <c r="C2222" s="884"/>
      <c r="D2222" s="884"/>
      <c r="E2222" s="884"/>
      <c r="F2222" s="296"/>
      <c r="G2222" s="897"/>
      <c r="H2222" s="898"/>
      <c r="I2222" s="296"/>
      <c r="J2222" s="297"/>
      <c r="K2222" s="299"/>
      <c r="L2222" s="284" t="s">
        <v>220</v>
      </c>
      <c r="M2222" s="302"/>
      <c r="N2222" s="285" t="s">
        <v>225</v>
      </c>
      <c r="O2222" s="299"/>
      <c r="P2222" s="284" t="s">
        <v>220</v>
      </c>
      <c r="Q2222" s="302"/>
      <c r="R2222" s="285" t="s">
        <v>225</v>
      </c>
      <c r="S2222" s="891"/>
      <c r="T2222" s="892"/>
      <c r="U2222" s="893"/>
    </row>
    <row r="2223" spans="2:21" ht="24" customHeight="1" x14ac:dyDescent="0.15">
      <c r="B2223" s="881"/>
      <c r="C2223" s="884"/>
      <c r="D2223" s="884"/>
      <c r="E2223" s="884"/>
      <c r="F2223" s="296"/>
      <c r="G2223" s="897"/>
      <c r="H2223" s="898"/>
      <c r="I2223" s="296"/>
      <c r="J2223" s="297"/>
      <c r="K2223" s="299"/>
      <c r="L2223" s="284" t="s">
        <v>220</v>
      </c>
      <c r="M2223" s="302"/>
      <c r="N2223" s="285" t="s">
        <v>225</v>
      </c>
      <c r="O2223" s="299"/>
      <c r="P2223" s="284" t="s">
        <v>220</v>
      </c>
      <c r="Q2223" s="302"/>
      <c r="R2223" s="285" t="s">
        <v>225</v>
      </c>
      <c r="S2223" s="891"/>
      <c r="T2223" s="892"/>
      <c r="U2223" s="893"/>
    </row>
    <row r="2224" spans="2:21" ht="24" customHeight="1" x14ac:dyDescent="0.15">
      <c r="B2224" s="881"/>
      <c r="C2224" s="884"/>
      <c r="D2224" s="884"/>
      <c r="E2224" s="884"/>
      <c r="F2224" s="296"/>
      <c r="G2224" s="897"/>
      <c r="H2224" s="898"/>
      <c r="I2224" s="296"/>
      <c r="J2224" s="297"/>
      <c r="K2224" s="299"/>
      <c r="L2224" s="284" t="s">
        <v>220</v>
      </c>
      <c r="M2224" s="302"/>
      <c r="N2224" s="285" t="s">
        <v>225</v>
      </c>
      <c r="O2224" s="299"/>
      <c r="P2224" s="284" t="s">
        <v>220</v>
      </c>
      <c r="Q2224" s="302"/>
      <c r="R2224" s="285" t="s">
        <v>225</v>
      </c>
      <c r="S2224" s="891"/>
      <c r="T2224" s="892"/>
      <c r="U2224" s="893"/>
    </row>
    <row r="2225" spans="1:31" ht="24" customHeight="1" thickBot="1" x14ac:dyDescent="0.2">
      <c r="B2225" s="882"/>
      <c r="C2225" s="885"/>
      <c r="D2225" s="885"/>
      <c r="E2225" s="885"/>
      <c r="F2225" s="286" t="s">
        <v>232</v>
      </c>
      <c r="G2225" s="5"/>
      <c r="H2225" s="899" t="s">
        <v>239</v>
      </c>
      <c r="I2225" s="900"/>
      <c r="J2225" s="300"/>
      <c r="K2225" s="901"/>
      <c r="L2225" s="902"/>
      <c r="M2225" s="902"/>
      <c r="N2225" s="902"/>
      <c r="O2225" s="902"/>
      <c r="P2225" s="902"/>
      <c r="Q2225" s="902"/>
      <c r="R2225" s="903"/>
      <c r="S2225" s="894"/>
      <c r="T2225" s="895"/>
      <c r="U2225" s="896"/>
    </row>
    <row r="2226" spans="1:31" ht="24" customHeight="1" x14ac:dyDescent="0.15">
      <c r="B2226" s="880">
        <v>4</v>
      </c>
      <c r="C2226" s="883"/>
      <c r="D2226" s="883"/>
      <c r="E2226" s="883"/>
      <c r="F2226" s="294"/>
      <c r="G2226" s="886"/>
      <c r="H2226" s="887"/>
      <c r="I2226" s="294"/>
      <c r="J2226" s="295"/>
      <c r="K2226" s="298"/>
      <c r="L2226" s="279" t="s">
        <v>220</v>
      </c>
      <c r="M2226" s="301"/>
      <c r="N2226" s="280" t="s">
        <v>225</v>
      </c>
      <c r="O2226" s="298"/>
      <c r="P2226" s="279" t="s">
        <v>220</v>
      </c>
      <c r="Q2226" s="301"/>
      <c r="R2226" s="280" t="s">
        <v>225</v>
      </c>
      <c r="S2226" s="888" t="str">
        <f t="shared" ref="S2226" si="384">IF(COUNT(J2226:J2230)=0,"",SUM(J2226:J2230))</f>
        <v/>
      </c>
      <c r="T2226" s="889"/>
      <c r="U2226" s="890"/>
    </row>
    <row r="2227" spans="1:31" ht="24" customHeight="1" x14ac:dyDescent="0.15">
      <c r="B2227" s="881"/>
      <c r="C2227" s="884"/>
      <c r="D2227" s="884"/>
      <c r="E2227" s="884"/>
      <c r="F2227" s="296"/>
      <c r="G2227" s="897"/>
      <c r="H2227" s="898"/>
      <c r="I2227" s="296"/>
      <c r="J2227" s="297"/>
      <c r="K2227" s="299"/>
      <c r="L2227" s="284" t="s">
        <v>220</v>
      </c>
      <c r="M2227" s="302"/>
      <c r="N2227" s="285" t="s">
        <v>225</v>
      </c>
      <c r="O2227" s="299"/>
      <c r="P2227" s="284" t="s">
        <v>220</v>
      </c>
      <c r="Q2227" s="302"/>
      <c r="R2227" s="285" t="s">
        <v>225</v>
      </c>
      <c r="S2227" s="891"/>
      <c r="T2227" s="892"/>
      <c r="U2227" s="893"/>
    </row>
    <row r="2228" spans="1:31" ht="24" customHeight="1" x14ac:dyDescent="0.15">
      <c r="B2228" s="881"/>
      <c r="C2228" s="884"/>
      <c r="D2228" s="884"/>
      <c r="E2228" s="884"/>
      <c r="F2228" s="296"/>
      <c r="G2228" s="897"/>
      <c r="H2228" s="898"/>
      <c r="I2228" s="296"/>
      <c r="J2228" s="297"/>
      <c r="K2228" s="299"/>
      <c r="L2228" s="284" t="s">
        <v>220</v>
      </c>
      <c r="M2228" s="302"/>
      <c r="N2228" s="285" t="s">
        <v>225</v>
      </c>
      <c r="O2228" s="299"/>
      <c r="P2228" s="284" t="s">
        <v>220</v>
      </c>
      <c r="Q2228" s="302"/>
      <c r="R2228" s="285" t="s">
        <v>225</v>
      </c>
      <c r="S2228" s="891"/>
      <c r="T2228" s="892"/>
      <c r="U2228" s="893"/>
    </row>
    <row r="2229" spans="1:31" ht="24" customHeight="1" x14ac:dyDescent="0.15">
      <c r="B2229" s="881"/>
      <c r="C2229" s="884"/>
      <c r="D2229" s="884"/>
      <c r="E2229" s="884"/>
      <c r="F2229" s="296"/>
      <c r="G2229" s="897"/>
      <c r="H2229" s="898"/>
      <c r="I2229" s="296"/>
      <c r="J2229" s="297"/>
      <c r="K2229" s="299"/>
      <c r="L2229" s="284" t="s">
        <v>220</v>
      </c>
      <c r="M2229" s="302"/>
      <c r="N2229" s="285" t="s">
        <v>225</v>
      </c>
      <c r="O2229" s="299"/>
      <c r="P2229" s="284" t="s">
        <v>220</v>
      </c>
      <c r="Q2229" s="302"/>
      <c r="R2229" s="285" t="s">
        <v>225</v>
      </c>
      <c r="S2229" s="891"/>
      <c r="T2229" s="892"/>
      <c r="U2229" s="893"/>
    </row>
    <row r="2230" spans="1:31" ht="24" customHeight="1" thickBot="1" x14ac:dyDescent="0.2">
      <c r="B2230" s="882"/>
      <c r="C2230" s="885"/>
      <c r="D2230" s="885"/>
      <c r="E2230" s="885"/>
      <c r="F2230" s="286" t="s">
        <v>232</v>
      </c>
      <c r="G2230" s="5"/>
      <c r="H2230" s="899" t="s">
        <v>239</v>
      </c>
      <c r="I2230" s="900"/>
      <c r="J2230" s="300"/>
      <c r="K2230" s="901"/>
      <c r="L2230" s="902"/>
      <c r="M2230" s="902"/>
      <c r="N2230" s="902"/>
      <c r="O2230" s="902"/>
      <c r="P2230" s="902"/>
      <c r="Q2230" s="902"/>
      <c r="R2230" s="903"/>
      <c r="S2230" s="894"/>
      <c r="T2230" s="895"/>
      <c r="U2230" s="896"/>
    </row>
    <row r="2231" spans="1:31" ht="19.5" customHeight="1" thickBot="1" x14ac:dyDescent="0.2">
      <c r="B2231" s="287" t="s">
        <v>112</v>
      </c>
      <c r="C2231" s="172"/>
      <c r="D2231" s="288"/>
      <c r="E2231" s="288"/>
      <c r="F2231" s="289"/>
      <c r="G2231" s="288"/>
      <c r="H2231" s="288"/>
      <c r="O2231" s="917" t="s">
        <v>496</v>
      </c>
      <c r="P2231" s="918"/>
      <c r="Q2231" s="918"/>
      <c r="R2231" s="918"/>
      <c r="S2231" s="919" t="str">
        <f>IF(COUNT(S2211:U2230)=0,"",SUMIFS(S2211:S2230,E2211:E2230,"&lt;&gt;"&amp;""))</f>
        <v/>
      </c>
      <c r="T2231" s="920"/>
      <c r="U2231" s="921"/>
    </row>
    <row r="2232" spans="1:31" ht="19.5" customHeight="1" thickBot="1" x14ac:dyDescent="0.2">
      <c r="B2232" s="486" t="s">
        <v>242</v>
      </c>
      <c r="C2232" s="172"/>
      <c r="D2232" s="171"/>
      <c r="E2232" s="290"/>
      <c r="F2232" s="485"/>
      <c r="G2232" s="485"/>
      <c r="H2232" s="485"/>
      <c r="O2232" s="922" t="s">
        <v>497</v>
      </c>
      <c r="P2232" s="923"/>
      <c r="Q2232" s="923"/>
      <c r="R2232" s="924"/>
      <c r="S2232" s="919" t="str">
        <f>IF(COUNT(S2211:U2230)=0,"",SUMIF(E2211:E2230,"元請",S2211:U2230))</f>
        <v/>
      </c>
      <c r="T2232" s="920"/>
      <c r="U2232" s="921"/>
    </row>
    <row r="2233" spans="1:31" ht="19.5" customHeight="1" x14ac:dyDescent="0.15">
      <c r="B2233" s="287" t="s">
        <v>240</v>
      </c>
      <c r="C2233" s="172"/>
      <c r="D2233" s="171"/>
      <c r="E2233" s="172"/>
      <c r="F2233" s="172"/>
      <c r="G2233" s="485"/>
      <c r="H2233" s="485"/>
    </row>
    <row r="2234" spans="1:31" ht="19.5" customHeight="1" x14ac:dyDescent="0.15">
      <c r="B2234" s="485"/>
      <c r="C2234" s="172"/>
      <c r="D2234" s="171"/>
      <c r="E2234" s="290"/>
      <c r="F2234" s="485"/>
      <c r="G2234" s="485"/>
      <c r="H2234" s="485"/>
    </row>
    <row r="2235" spans="1:31" s="172" customFormat="1" ht="20.25" customHeight="1" x14ac:dyDescent="0.15">
      <c r="A2235" s="171"/>
      <c r="B2235" s="171"/>
      <c r="C2235" s="172" t="s">
        <v>104</v>
      </c>
      <c r="G2235" s="262"/>
      <c r="H2235" s="262"/>
      <c r="I2235" s="171"/>
      <c r="J2235" s="171"/>
      <c r="K2235" s="171"/>
      <c r="L2235" s="171"/>
      <c r="M2235" s="171"/>
      <c r="N2235" s="171"/>
      <c r="O2235" s="171"/>
      <c r="P2235" s="171"/>
      <c r="Q2235" s="171"/>
      <c r="R2235" s="171"/>
      <c r="S2235" s="171"/>
      <c r="T2235" s="196" t="s">
        <v>241</v>
      </c>
      <c r="U2235" s="263" t="str">
        <f t="shared" ref="U2235" si="385">IF(COUNT(S2211:U2230)=0,"",U2206+1)</f>
        <v/>
      </c>
      <c r="W2235" s="171"/>
      <c r="X2235" s="171"/>
      <c r="Y2235" s="171"/>
      <c r="Z2235" s="291"/>
      <c r="AA2235" s="291"/>
      <c r="AB2235" s="291"/>
      <c r="AC2235" s="291"/>
      <c r="AD2235" s="291"/>
      <c r="AE2235" s="171"/>
    </row>
    <row r="2236" spans="1:31" s="172" customFormat="1" ht="27.75" x14ac:dyDescent="0.15">
      <c r="A2236" s="171"/>
      <c r="B2236" s="904" t="s">
        <v>105</v>
      </c>
      <c r="C2236" s="904"/>
      <c r="D2236" s="904"/>
      <c r="E2236" s="904"/>
      <c r="F2236" s="904"/>
      <c r="G2236" s="904"/>
      <c r="H2236" s="904"/>
      <c r="I2236" s="904"/>
      <c r="J2236" s="905" t="s">
        <v>243</v>
      </c>
      <c r="K2236" s="905"/>
      <c r="L2236" s="905"/>
      <c r="M2236" s="905"/>
      <c r="N2236" s="905"/>
      <c r="O2236" s="905"/>
      <c r="P2236" s="905"/>
      <c r="Q2236" s="905"/>
      <c r="R2236" s="905"/>
      <c r="S2236" s="905"/>
      <c r="T2236" s="905"/>
      <c r="U2236" s="905"/>
      <c r="W2236" s="171"/>
      <c r="X2236" s="171"/>
      <c r="Y2236" s="171"/>
      <c r="Z2236" s="291"/>
      <c r="AA2236" s="291"/>
      <c r="AB2236" s="291"/>
      <c r="AC2236" s="291"/>
      <c r="AD2236" s="291"/>
      <c r="AE2236" s="171"/>
    </row>
    <row r="2237" spans="1:31" ht="21.75" thickBot="1" x14ac:dyDescent="0.2">
      <c r="D2237" s="265" t="s">
        <v>228</v>
      </c>
      <c r="E2237" s="906"/>
      <c r="F2237" s="906"/>
      <c r="G2237" s="266" t="s">
        <v>229</v>
      </c>
      <c r="H2237" s="267"/>
      <c r="L2237" s="268" t="s">
        <v>231</v>
      </c>
      <c r="M2237" s="483" t="str">
        <f>$M$4</f>
        <v/>
      </c>
      <c r="N2237" s="269" t="s">
        <v>220</v>
      </c>
      <c r="O2237" s="483" t="str">
        <f>$O$4</f>
        <v/>
      </c>
      <c r="P2237" s="269" t="s">
        <v>225</v>
      </c>
      <c r="Q2237" s="269" t="s">
        <v>205</v>
      </c>
      <c r="R2237" s="483" t="str">
        <f>$R$4</f>
        <v/>
      </c>
      <c r="S2237" s="269" t="s">
        <v>220</v>
      </c>
      <c r="T2237" s="483" t="str">
        <f>$T$4</f>
        <v/>
      </c>
      <c r="U2237" s="269" t="s">
        <v>230</v>
      </c>
    </row>
    <row r="2238" spans="1:31" ht="18" customHeight="1" x14ac:dyDescent="0.15">
      <c r="B2238" s="880" t="s">
        <v>227</v>
      </c>
      <c r="C2238" s="907" t="s">
        <v>224</v>
      </c>
      <c r="D2238" s="478" t="s">
        <v>237</v>
      </c>
      <c r="E2238" s="478" t="s">
        <v>222</v>
      </c>
      <c r="F2238" s="909" t="s">
        <v>106</v>
      </c>
      <c r="G2238" s="840" t="s">
        <v>107</v>
      </c>
      <c r="H2238" s="841"/>
      <c r="I2238" s="480" t="s">
        <v>108</v>
      </c>
      <c r="J2238" s="480" t="s">
        <v>235</v>
      </c>
      <c r="K2238" s="840" t="s">
        <v>109</v>
      </c>
      <c r="L2238" s="913"/>
      <c r="M2238" s="913"/>
      <c r="N2238" s="841"/>
      <c r="O2238" s="840" t="s">
        <v>226</v>
      </c>
      <c r="P2238" s="913"/>
      <c r="Q2238" s="913"/>
      <c r="R2238" s="841"/>
      <c r="S2238" s="840" t="s">
        <v>233</v>
      </c>
      <c r="T2238" s="913"/>
      <c r="U2238" s="914"/>
    </row>
    <row r="2239" spans="1:31" ht="18" customHeight="1" thickBot="1" x14ac:dyDescent="0.2">
      <c r="B2239" s="882"/>
      <c r="C2239" s="908"/>
      <c r="D2239" s="479" t="s">
        <v>221</v>
      </c>
      <c r="E2239" s="479" t="s">
        <v>223</v>
      </c>
      <c r="F2239" s="910"/>
      <c r="G2239" s="911"/>
      <c r="H2239" s="912"/>
      <c r="I2239" s="481" t="s">
        <v>110</v>
      </c>
      <c r="J2239" s="481" t="s">
        <v>236</v>
      </c>
      <c r="K2239" s="911"/>
      <c r="L2239" s="915"/>
      <c r="M2239" s="915"/>
      <c r="N2239" s="912"/>
      <c r="O2239" s="911"/>
      <c r="P2239" s="915"/>
      <c r="Q2239" s="915"/>
      <c r="R2239" s="912"/>
      <c r="S2239" s="911" t="s">
        <v>234</v>
      </c>
      <c r="T2239" s="915"/>
      <c r="U2239" s="916"/>
    </row>
    <row r="2240" spans="1:31" ht="24" customHeight="1" x14ac:dyDescent="0.15">
      <c r="B2240" s="880">
        <v>1</v>
      </c>
      <c r="C2240" s="883"/>
      <c r="D2240" s="883"/>
      <c r="E2240" s="883"/>
      <c r="F2240" s="294"/>
      <c r="G2240" s="886"/>
      <c r="H2240" s="887"/>
      <c r="I2240" s="294"/>
      <c r="J2240" s="295"/>
      <c r="K2240" s="298"/>
      <c r="L2240" s="279" t="s">
        <v>220</v>
      </c>
      <c r="M2240" s="301"/>
      <c r="N2240" s="280" t="s">
        <v>225</v>
      </c>
      <c r="O2240" s="298"/>
      <c r="P2240" s="279" t="s">
        <v>220</v>
      </c>
      <c r="Q2240" s="301"/>
      <c r="R2240" s="280" t="s">
        <v>225</v>
      </c>
      <c r="S2240" s="888" t="str">
        <f t="shared" ref="S2240" si="386">IF(COUNT(J2240:J2244)=0,"",SUM(J2240:J2244))</f>
        <v/>
      </c>
      <c r="T2240" s="889"/>
      <c r="U2240" s="890"/>
    </row>
    <row r="2241" spans="2:21" ht="24" customHeight="1" x14ac:dyDescent="0.15">
      <c r="B2241" s="881"/>
      <c r="C2241" s="884"/>
      <c r="D2241" s="884"/>
      <c r="E2241" s="884"/>
      <c r="F2241" s="296"/>
      <c r="G2241" s="897"/>
      <c r="H2241" s="898"/>
      <c r="I2241" s="296"/>
      <c r="J2241" s="297"/>
      <c r="K2241" s="299"/>
      <c r="L2241" s="284" t="s">
        <v>220</v>
      </c>
      <c r="M2241" s="302"/>
      <c r="N2241" s="285" t="s">
        <v>225</v>
      </c>
      <c r="O2241" s="299"/>
      <c r="P2241" s="284" t="s">
        <v>220</v>
      </c>
      <c r="Q2241" s="302"/>
      <c r="R2241" s="285" t="s">
        <v>225</v>
      </c>
      <c r="S2241" s="891"/>
      <c r="T2241" s="892"/>
      <c r="U2241" s="893"/>
    </row>
    <row r="2242" spans="2:21" ht="23.25" customHeight="1" x14ac:dyDescent="0.15">
      <c r="B2242" s="881"/>
      <c r="C2242" s="884"/>
      <c r="D2242" s="884"/>
      <c r="E2242" s="884"/>
      <c r="F2242" s="296"/>
      <c r="G2242" s="897"/>
      <c r="H2242" s="898"/>
      <c r="I2242" s="296"/>
      <c r="J2242" s="297"/>
      <c r="K2242" s="299"/>
      <c r="L2242" s="284" t="s">
        <v>220</v>
      </c>
      <c r="M2242" s="302"/>
      <c r="N2242" s="285" t="s">
        <v>225</v>
      </c>
      <c r="O2242" s="299"/>
      <c r="P2242" s="284" t="s">
        <v>220</v>
      </c>
      <c r="Q2242" s="302"/>
      <c r="R2242" s="285" t="s">
        <v>225</v>
      </c>
      <c r="S2242" s="891"/>
      <c r="T2242" s="892"/>
      <c r="U2242" s="893"/>
    </row>
    <row r="2243" spans="2:21" ht="24" customHeight="1" x14ac:dyDescent="0.15">
      <c r="B2243" s="881"/>
      <c r="C2243" s="884"/>
      <c r="D2243" s="884"/>
      <c r="E2243" s="884"/>
      <c r="F2243" s="296"/>
      <c r="G2243" s="897"/>
      <c r="H2243" s="898"/>
      <c r="I2243" s="296"/>
      <c r="J2243" s="297"/>
      <c r="K2243" s="299"/>
      <c r="L2243" s="284" t="s">
        <v>220</v>
      </c>
      <c r="M2243" s="302"/>
      <c r="N2243" s="285" t="s">
        <v>225</v>
      </c>
      <c r="O2243" s="299"/>
      <c r="P2243" s="284" t="s">
        <v>220</v>
      </c>
      <c r="Q2243" s="302"/>
      <c r="R2243" s="285" t="s">
        <v>225</v>
      </c>
      <c r="S2243" s="891"/>
      <c r="T2243" s="892"/>
      <c r="U2243" s="893"/>
    </row>
    <row r="2244" spans="2:21" ht="24" customHeight="1" thickBot="1" x14ac:dyDescent="0.2">
      <c r="B2244" s="882"/>
      <c r="C2244" s="885"/>
      <c r="D2244" s="885"/>
      <c r="E2244" s="885"/>
      <c r="F2244" s="286" t="s">
        <v>232</v>
      </c>
      <c r="G2244" s="5"/>
      <c r="H2244" s="899" t="s">
        <v>239</v>
      </c>
      <c r="I2244" s="900"/>
      <c r="J2244" s="300"/>
      <c r="K2244" s="901"/>
      <c r="L2244" s="902"/>
      <c r="M2244" s="902"/>
      <c r="N2244" s="902"/>
      <c r="O2244" s="902"/>
      <c r="P2244" s="902"/>
      <c r="Q2244" s="902"/>
      <c r="R2244" s="903"/>
      <c r="S2244" s="894"/>
      <c r="T2244" s="895"/>
      <c r="U2244" s="896"/>
    </row>
    <row r="2245" spans="2:21" ht="24" customHeight="1" x14ac:dyDescent="0.15">
      <c r="B2245" s="880">
        <v>2</v>
      </c>
      <c r="C2245" s="883"/>
      <c r="D2245" s="883"/>
      <c r="E2245" s="883"/>
      <c r="F2245" s="294"/>
      <c r="G2245" s="886"/>
      <c r="H2245" s="887"/>
      <c r="I2245" s="294"/>
      <c r="J2245" s="295"/>
      <c r="K2245" s="298"/>
      <c r="L2245" s="279" t="s">
        <v>220</v>
      </c>
      <c r="M2245" s="301"/>
      <c r="N2245" s="280" t="s">
        <v>225</v>
      </c>
      <c r="O2245" s="298"/>
      <c r="P2245" s="279" t="s">
        <v>220</v>
      </c>
      <c r="Q2245" s="301"/>
      <c r="R2245" s="280" t="s">
        <v>225</v>
      </c>
      <c r="S2245" s="888" t="str">
        <f t="shared" ref="S2245" si="387">IF(COUNT(J2245:J2249)=0,"",SUM(J2245:J2249))</f>
        <v/>
      </c>
      <c r="T2245" s="889"/>
      <c r="U2245" s="890"/>
    </row>
    <row r="2246" spans="2:21" ht="24" customHeight="1" x14ac:dyDescent="0.15">
      <c r="B2246" s="881"/>
      <c r="C2246" s="884"/>
      <c r="D2246" s="884"/>
      <c r="E2246" s="884"/>
      <c r="F2246" s="296"/>
      <c r="G2246" s="897"/>
      <c r="H2246" s="898"/>
      <c r="I2246" s="296"/>
      <c r="J2246" s="297"/>
      <c r="K2246" s="299"/>
      <c r="L2246" s="284" t="s">
        <v>220</v>
      </c>
      <c r="M2246" s="302"/>
      <c r="N2246" s="285" t="s">
        <v>225</v>
      </c>
      <c r="O2246" s="299"/>
      <c r="P2246" s="284" t="s">
        <v>220</v>
      </c>
      <c r="Q2246" s="302"/>
      <c r="R2246" s="285" t="s">
        <v>225</v>
      </c>
      <c r="S2246" s="891"/>
      <c r="T2246" s="892"/>
      <c r="U2246" s="893"/>
    </row>
    <row r="2247" spans="2:21" ht="24" customHeight="1" x14ac:dyDescent="0.15">
      <c r="B2247" s="881"/>
      <c r="C2247" s="884"/>
      <c r="D2247" s="884"/>
      <c r="E2247" s="884"/>
      <c r="F2247" s="296"/>
      <c r="G2247" s="897"/>
      <c r="H2247" s="898"/>
      <c r="I2247" s="296"/>
      <c r="J2247" s="297"/>
      <c r="K2247" s="299"/>
      <c r="L2247" s="284" t="s">
        <v>220</v>
      </c>
      <c r="M2247" s="302"/>
      <c r="N2247" s="285" t="s">
        <v>225</v>
      </c>
      <c r="O2247" s="299"/>
      <c r="P2247" s="284" t="s">
        <v>220</v>
      </c>
      <c r="Q2247" s="302"/>
      <c r="R2247" s="285" t="s">
        <v>225</v>
      </c>
      <c r="S2247" s="891"/>
      <c r="T2247" s="892"/>
      <c r="U2247" s="893"/>
    </row>
    <row r="2248" spans="2:21" ht="24" customHeight="1" x14ac:dyDescent="0.15">
      <c r="B2248" s="881"/>
      <c r="C2248" s="884"/>
      <c r="D2248" s="884"/>
      <c r="E2248" s="884"/>
      <c r="F2248" s="296"/>
      <c r="G2248" s="897"/>
      <c r="H2248" s="898"/>
      <c r="I2248" s="296"/>
      <c r="J2248" s="297"/>
      <c r="K2248" s="299"/>
      <c r="L2248" s="284" t="s">
        <v>220</v>
      </c>
      <c r="M2248" s="302"/>
      <c r="N2248" s="285" t="s">
        <v>225</v>
      </c>
      <c r="O2248" s="299"/>
      <c r="P2248" s="284" t="s">
        <v>220</v>
      </c>
      <c r="Q2248" s="302"/>
      <c r="R2248" s="285" t="s">
        <v>225</v>
      </c>
      <c r="S2248" s="891"/>
      <c r="T2248" s="892"/>
      <c r="U2248" s="893"/>
    </row>
    <row r="2249" spans="2:21" ht="24" customHeight="1" thickBot="1" x14ac:dyDescent="0.2">
      <c r="B2249" s="882"/>
      <c r="C2249" s="885"/>
      <c r="D2249" s="885"/>
      <c r="E2249" s="885"/>
      <c r="F2249" s="286" t="s">
        <v>232</v>
      </c>
      <c r="G2249" s="5"/>
      <c r="H2249" s="899" t="s">
        <v>239</v>
      </c>
      <c r="I2249" s="900"/>
      <c r="J2249" s="300"/>
      <c r="K2249" s="901"/>
      <c r="L2249" s="902"/>
      <c r="M2249" s="902"/>
      <c r="N2249" s="902"/>
      <c r="O2249" s="902"/>
      <c r="P2249" s="902"/>
      <c r="Q2249" s="902"/>
      <c r="R2249" s="903"/>
      <c r="S2249" s="894"/>
      <c r="T2249" s="895"/>
      <c r="U2249" s="896"/>
    </row>
    <row r="2250" spans="2:21" ht="24" customHeight="1" x14ac:dyDescent="0.15">
      <c r="B2250" s="880">
        <v>3</v>
      </c>
      <c r="C2250" s="883"/>
      <c r="D2250" s="883"/>
      <c r="E2250" s="883"/>
      <c r="F2250" s="294"/>
      <c r="G2250" s="886"/>
      <c r="H2250" s="887"/>
      <c r="I2250" s="294"/>
      <c r="J2250" s="295"/>
      <c r="K2250" s="298"/>
      <c r="L2250" s="279" t="s">
        <v>220</v>
      </c>
      <c r="M2250" s="301"/>
      <c r="N2250" s="280" t="s">
        <v>225</v>
      </c>
      <c r="O2250" s="298"/>
      <c r="P2250" s="279" t="s">
        <v>220</v>
      </c>
      <c r="Q2250" s="301"/>
      <c r="R2250" s="280" t="s">
        <v>225</v>
      </c>
      <c r="S2250" s="888" t="str">
        <f t="shared" ref="S2250" si="388">IF(COUNT(J2250:J2254)=0,"",SUM(J2250:J2254))</f>
        <v/>
      </c>
      <c r="T2250" s="889"/>
      <c r="U2250" s="890"/>
    </row>
    <row r="2251" spans="2:21" ht="24" customHeight="1" x14ac:dyDescent="0.15">
      <c r="B2251" s="881"/>
      <c r="C2251" s="884"/>
      <c r="D2251" s="884"/>
      <c r="E2251" s="884"/>
      <c r="F2251" s="296"/>
      <c r="G2251" s="897"/>
      <c r="H2251" s="898"/>
      <c r="I2251" s="296"/>
      <c r="J2251" s="297"/>
      <c r="K2251" s="299"/>
      <c r="L2251" s="284" t="s">
        <v>220</v>
      </c>
      <c r="M2251" s="302"/>
      <c r="N2251" s="285" t="s">
        <v>225</v>
      </c>
      <c r="O2251" s="299"/>
      <c r="P2251" s="284" t="s">
        <v>220</v>
      </c>
      <c r="Q2251" s="302"/>
      <c r="R2251" s="285" t="s">
        <v>225</v>
      </c>
      <c r="S2251" s="891"/>
      <c r="T2251" s="892"/>
      <c r="U2251" s="893"/>
    </row>
    <row r="2252" spans="2:21" ht="24" customHeight="1" x14ac:dyDescent="0.15">
      <c r="B2252" s="881"/>
      <c r="C2252" s="884"/>
      <c r="D2252" s="884"/>
      <c r="E2252" s="884"/>
      <c r="F2252" s="296"/>
      <c r="G2252" s="897"/>
      <c r="H2252" s="898"/>
      <c r="I2252" s="296"/>
      <c r="J2252" s="297"/>
      <c r="K2252" s="299"/>
      <c r="L2252" s="284" t="s">
        <v>220</v>
      </c>
      <c r="M2252" s="302"/>
      <c r="N2252" s="285" t="s">
        <v>225</v>
      </c>
      <c r="O2252" s="299"/>
      <c r="P2252" s="284" t="s">
        <v>220</v>
      </c>
      <c r="Q2252" s="302"/>
      <c r="R2252" s="285" t="s">
        <v>225</v>
      </c>
      <c r="S2252" s="891"/>
      <c r="T2252" s="892"/>
      <c r="U2252" s="893"/>
    </row>
    <row r="2253" spans="2:21" ht="24" customHeight="1" x14ac:dyDescent="0.15">
      <c r="B2253" s="881"/>
      <c r="C2253" s="884"/>
      <c r="D2253" s="884"/>
      <c r="E2253" s="884"/>
      <c r="F2253" s="296"/>
      <c r="G2253" s="897"/>
      <c r="H2253" s="898"/>
      <c r="I2253" s="296"/>
      <c r="J2253" s="297"/>
      <c r="K2253" s="299"/>
      <c r="L2253" s="284" t="s">
        <v>220</v>
      </c>
      <c r="M2253" s="302"/>
      <c r="N2253" s="285" t="s">
        <v>225</v>
      </c>
      <c r="O2253" s="299"/>
      <c r="P2253" s="284" t="s">
        <v>220</v>
      </c>
      <c r="Q2253" s="302"/>
      <c r="R2253" s="285" t="s">
        <v>225</v>
      </c>
      <c r="S2253" s="891"/>
      <c r="T2253" s="892"/>
      <c r="U2253" s="893"/>
    </row>
    <row r="2254" spans="2:21" ht="24" customHeight="1" thickBot="1" x14ac:dyDescent="0.2">
      <c r="B2254" s="882"/>
      <c r="C2254" s="885"/>
      <c r="D2254" s="885"/>
      <c r="E2254" s="885"/>
      <c r="F2254" s="286" t="s">
        <v>232</v>
      </c>
      <c r="G2254" s="5"/>
      <c r="H2254" s="899" t="s">
        <v>239</v>
      </c>
      <c r="I2254" s="900"/>
      <c r="J2254" s="300"/>
      <c r="K2254" s="901"/>
      <c r="L2254" s="902"/>
      <c r="M2254" s="902"/>
      <c r="N2254" s="902"/>
      <c r="O2254" s="902"/>
      <c r="P2254" s="902"/>
      <c r="Q2254" s="902"/>
      <c r="R2254" s="903"/>
      <c r="S2254" s="894"/>
      <c r="T2254" s="895"/>
      <c r="U2254" s="896"/>
    </row>
    <row r="2255" spans="2:21" ht="24" customHeight="1" x14ac:dyDescent="0.15">
      <c r="B2255" s="880">
        <v>4</v>
      </c>
      <c r="C2255" s="883"/>
      <c r="D2255" s="883"/>
      <c r="E2255" s="883"/>
      <c r="F2255" s="294"/>
      <c r="G2255" s="886"/>
      <c r="H2255" s="887"/>
      <c r="I2255" s="294"/>
      <c r="J2255" s="295"/>
      <c r="K2255" s="298"/>
      <c r="L2255" s="279" t="s">
        <v>220</v>
      </c>
      <c r="M2255" s="301"/>
      <c r="N2255" s="280" t="s">
        <v>225</v>
      </c>
      <c r="O2255" s="298"/>
      <c r="P2255" s="279" t="s">
        <v>220</v>
      </c>
      <c r="Q2255" s="301"/>
      <c r="R2255" s="280" t="s">
        <v>225</v>
      </c>
      <c r="S2255" s="888" t="str">
        <f t="shared" ref="S2255" si="389">IF(COUNT(J2255:J2259)=0,"",SUM(J2255:J2259))</f>
        <v/>
      </c>
      <c r="T2255" s="889"/>
      <c r="U2255" s="890"/>
    </row>
    <row r="2256" spans="2:21" ht="24" customHeight="1" x14ac:dyDescent="0.15">
      <c r="B2256" s="881"/>
      <c r="C2256" s="884"/>
      <c r="D2256" s="884"/>
      <c r="E2256" s="884"/>
      <c r="F2256" s="296"/>
      <c r="G2256" s="897"/>
      <c r="H2256" s="898"/>
      <c r="I2256" s="296"/>
      <c r="J2256" s="297"/>
      <c r="K2256" s="299"/>
      <c r="L2256" s="284" t="s">
        <v>220</v>
      </c>
      <c r="M2256" s="302"/>
      <c r="N2256" s="285" t="s">
        <v>225</v>
      </c>
      <c r="O2256" s="299"/>
      <c r="P2256" s="284" t="s">
        <v>220</v>
      </c>
      <c r="Q2256" s="302"/>
      <c r="R2256" s="285" t="s">
        <v>225</v>
      </c>
      <c r="S2256" s="891"/>
      <c r="T2256" s="892"/>
      <c r="U2256" s="893"/>
    </row>
    <row r="2257" spans="1:31" ht="24" customHeight="1" x14ac:dyDescent="0.15">
      <c r="B2257" s="881"/>
      <c r="C2257" s="884"/>
      <c r="D2257" s="884"/>
      <c r="E2257" s="884"/>
      <c r="F2257" s="296"/>
      <c r="G2257" s="897"/>
      <c r="H2257" s="898"/>
      <c r="I2257" s="296"/>
      <c r="J2257" s="297"/>
      <c r="K2257" s="299"/>
      <c r="L2257" s="284" t="s">
        <v>220</v>
      </c>
      <c r="M2257" s="302"/>
      <c r="N2257" s="285" t="s">
        <v>225</v>
      </c>
      <c r="O2257" s="299"/>
      <c r="P2257" s="284" t="s">
        <v>220</v>
      </c>
      <c r="Q2257" s="302"/>
      <c r="R2257" s="285" t="s">
        <v>225</v>
      </c>
      <c r="S2257" s="891"/>
      <c r="T2257" s="892"/>
      <c r="U2257" s="893"/>
    </row>
    <row r="2258" spans="1:31" ht="24" customHeight="1" x14ac:dyDescent="0.15">
      <c r="B2258" s="881"/>
      <c r="C2258" s="884"/>
      <c r="D2258" s="884"/>
      <c r="E2258" s="884"/>
      <c r="F2258" s="296"/>
      <c r="G2258" s="897"/>
      <c r="H2258" s="898"/>
      <c r="I2258" s="296"/>
      <c r="J2258" s="297"/>
      <c r="K2258" s="299"/>
      <c r="L2258" s="284" t="s">
        <v>220</v>
      </c>
      <c r="M2258" s="302"/>
      <c r="N2258" s="285" t="s">
        <v>225</v>
      </c>
      <c r="O2258" s="299"/>
      <c r="P2258" s="284" t="s">
        <v>220</v>
      </c>
      <c r="Q2258" s="302"/>
      <c r="R2258" s="285" t="s">
        <v>225</v>
      </c>
      <c r="S2258" s="891"/>
      <c r="T2258" s="892"/>
      <c r="U2258" s="893"/>
    </row>
    <row r="2259" spans="1:31" ht="24" customHeight="1" thickBot="1" x14ac:dyDescent="0.2">
      <c r="B2259" s="882"/>
      <c r="C2259" s="885"/>
      <c r="D2259" s="885"/>
      <c r="E2259" s="885"/>
      <c r="F2259" s="286" t="s">
        <v>232</v>
      </c>
      <c r="G2259" s="5"/>
      <c r="H2259" s="899" t="s">
        <v>239</v>
      </c>
      <c r="I2259" s="900"/>
      <c r="J2259" s="300"/>
      <c r="K2259" s="901"/>
      <c r="L2259" s="902"/>
      <c r="M2259" s="902"/>
      <c r="N2259" s="902"/>
      <c r="O2259" s="902"/>
      <c r="P2259" s="902"/>
      <c r="Q2259" s="902"/>
      <c r="R2259" s="903"/>
      <c r="S2259" s="894"/>
      <c r="T2259" s="895"/>
      <c r="U2259" s="896"/>
    </row>
    <row r="2260" spans="1:31" ht="19.5" customHeight="1" thickBot="1" x14ac:dyDescent="0.2">
      <c r="B2260" s="287" t="s">
        <v>112</v>
      </c>
      <c r="C2260" s="172"/>
      <c r="D2260" s="288"/>
      <c r="E2260" s="288"/>
      <c r="F2260" s="289"/>
      <c r="G2260" s="288"/>
      <c r="H2260" s="288"/>
      <c r="O2260" s="917" t="s">
        <v>496</v>
      </c>
      <c r="P2260" s="918"/>
      <c r="Q2260" s="918"/>
      <c r="R2260" s="918"/>
      <c r="S2260" s="919" t="str">
        <f>IF(COUNT(S2240:U2259)=0,"",SUMIFS(S2240:S2259,E2240:E2259,"&lt;&gt;"&amp;""))</f>
        <v/>
      </c>
      <c r="T2260" s="920"/>
      <c r="U2260" s="921"/>
    </row>
    <row r="2261" spans="1:31" ht="19.5" customHeight="1" thickBot="1" x14ac:dyDescent="0.2">
      <c r="B2261" s="486" t="s">
        <v>242</v>
      </c>
      <c r="C2261" s="172"/>
      <c r="D2261" s="171"/>
      <c r="E2261" s="290"/>
      <c r="F2261" s="485"/>
      <c r="G2261" s="485"/>
      <c r="H2261" s="485"/>
      <c r="O2261" s="922" t="s">
        <v>497</v>
      </c>
      <c r="P2261" s="923"/>
      <c r="Q2261" s="923"/>
      <c r="R2261" s="924"/>
      <c r="S2261" s="919" t="str">
        <f>IF(COUNT(S2240:U2259)=0,"",SUMIF(E2240:E2259,"元請",S2240:U2259))</f>
        <v/>
      </c>
      <c r="T2261" s="920"/>
      <c r="U2261" s="921"/>
    </row>
    <row r="2262" spans="1:31" ht="19.5" customHeight="1" x14ac:dyDescent="0.15">
      <c r="B2262" s="287" t="s">
        <v>240</v>
      </c>
      <c r="C2262" s="172"/>
      <c r="D2262" s="171"/>
      <c r="E2262" s="172"/>
      <c r="F2262" s="172"/>
      <c r="G2262" s="485"/>
      <c r="H2262" s="485"/>
    </row>
    <row r="2263" spans="1:31" ht="19.5" customHeight="1" x14ac:dyDescent="0.15">
      <c r="B2263" s="485"/>
      <c r="C2263" s="172"/>
      <c r="D2263" s="171"/>
      <c r="E2263" s="290"/>
      <c r="F2263" s="485"/>
      <c r="G2263" s="485"/>
      <c r="H2263" s="485"/>
    </row>
    <row r="2264" spans="1:31" s="172" customFormat="1" ht="20.25" customHeight="1" x14ac:dyDescent="0.15">
      <c r="A2264" s="171"/>
      <c r="B2264" s="171"/>
      <c r="C2264" s="172" t="s">
        <v>104</v>
      </c>
      <c r="G2264" s="262"/>
      <c r="H2264" s="262"/>
      <c r="I2264" s="171"/>
      <c r="J2264" s="171"/>
      <c r="K2264" s="171"/>
      <c r="L2264" s="171"/>
      <c r="M2264" s="171"/>
      <c r="N2264" s="171"/>
      <c r="O2264" s="171"/>
      <c r="P2264" s="171"/>
      <c r="Q2264" s="171"/>
      <c r="R2264" s="171"/>
      <c r="S2264" s="171"/>
      <c r="T2264" s="196" t="s">
        <v>241</v>
      </c>
      <c r="U2264" s="263" t="str">
        <f t="shared" ref="U2264" si="390">IF(COUNT(S2240:U2259)=0,"",U2235+1)</f>
        <v/>
      </c>
      <c r="W2264" s="171"/>
      <c r="X2264" s="171"/>
      <c r="Y2264" s="171"/>
      <c r="Z2264" s="291"/>
      <c r="AA2264" s="291"/>
      <c r="AB2264" s="291"/>
      <c r="AC2264" s="291"/>
      <c r="AD2264" s="291"/>
      <c r="AE2264" s="171"/>
    </row>
    <row r="2265" spans="1:31" s="172" customFormat="1" ht="27.75" x14ac:dyDescent="0.15">
      <c r="A2265" s="171"/>
      <c r="B2265" s="904" t="s">
        <v>105</v>
      </c>
      <c r="C2265" s="904"/>
      <c r="D2265" s="904"/>
      <c r="E2265" s="904"/>
      <c r="F2265" s="904"/>
      <c r="G2265" s="904"/>
      <c r="H2265" s="904"/>
      <c r="I2265" s="904"/>
      <c r="J2265" s="905" t="s">
        <v>243</v>
      </c>
      <c r="K2265" s="905"/>
      <c r="L2265" s="905"/>
      <c r="M2265" s="905"/>
      <c r="N2265" s="905"/>
      <c r="O2265" s="905"/>
      <c r="P2265" s="905"/>
      <c r="Q2265" s="905"/>
      <c r="R2265" s="905"/>
      <c r="S2265" s="905"/>
      <c r="T2265" s="905"/>
      <c r="U2265" s="905"/>
      <c r="W2265" s="171"/>
      <c r="X2265" s="171"/>
      <c r="Y2265" s="171"/>
      <c r="Z2265" s="291"/>
      <c r="AA2265" s="291"/>
      <c r="AB2265" s="291"/>
      <c r="AC2265" s="291"/>
      <c r="AD2265" s="291"/>
      <c r="AE2265" s="171"/>
    </row>
    <row r="2266" spans="1:31" ht="21.75" thickBot="1" x14ac:dyDescent="0.2">
      <c r="D2266" s="265" t="s">
        <v>228</v>
      </c>
      <c r="E2266" s="906"/>
      <c r="F2266" s="906"/>
      <c r="G2266" s="266" t="s">
        <v>229</v>
      </c>
      <c r="H2266" s="267"/>
      <c r="L2266" s="268" t="s">
        <v>231</v>
      </c>
      <c r="M2266" s="483" t="str">
        <f>$M$4</f>
        <v/>
      </c>
      <c r="N2266" s="269" t="s">
        <v>220</v>
      </c>
      <c r="O2266" s="483" t="str">
        <f>$O$4</f>
        <v/>
      </c>
      <c r="P2266" s="269" t="s">
        <v>225</v>
      </c>
      <c r="Q2266" s="269" t="s">
        <v>205</v>
      </c>
      <c r="R2266" s="483" t="str">
        <f>$R$4</f>
        <v/>
      </c>
      <c r="S2266" s="269" t="s">
        <v>220</v>
      </c>
      <c r="T2266" s="483" t="str">
        <f>$T$4</f>
        <v/>
      </c>
      <c r="U2266" s="269" t="s">
        <v>230</v>
      </c>
    </row>
    <row r="2267" spans="1:31" ht="18" customHeight="1" x14ac:dyDescent="0.15">
      <c r="B2267" s="880" t="s">
        <v>227</v>
      </c>
      <c r="C2267" s="907" t="s">
        <v>224</v>
      </c>
      <c r="D2267" s="478" t="s">
        <v>237</v>
      </c>
      <c r="E2267" s="478" t="s">
        <v>222</v>
      </c>
      <c r="F2267" s="909" t="s">
        <v>106</v>
      </c>
      <c r="G2267" s="840" t="s">
        <v>107</v>
      </c>
      <c r="H2267" s="841"/>
      <c r="I2267" s="480" t="s">
        <v>108</v>
      </c>
      <c r="J2267" s="480" t="s">
        <v>235</v>
      </c>
      <c r="K2267" s="840" t="s">
        <v>109</v>
      </c>
      <c r="L2267" s="913"/>
      <c r="M2267" s="913"/>
      <c r="N2267" s="841"/>
      <c r="O2267" s="840" t="s">
        <v>226</v>
      </c>
      <c r="P2267" s="913"/>
      <c r="Q2267" s="913"/>
      <c r="R2267" s="841"/>
      <c r="S2267" s="840" t="s">
        <v>233</v>
      </c>
      <c r="T2267" s="913"/>
      <c r="U2267" s="914"/>
    </row>
    <row r="2268" spans="1:31" ht="18" customHeight="1" thickBot="1" x14ac:dyDescent="0.2">
      <c r="B2268" s="882"/>
      <c r="C2268" s="908"/>
      <c r="D2268" s="479" t="s">
        <v>221</v>
      </c>
      <c r="E2268" s="479" t="s">
        <v>223</v>
      </c>
      <c r="F2268" s="910"/>
      <c r="G2268" s="911"/>
      <c r="H2268" s="912"/>
      <c r="I2268" s="481" t="s">
        <v>110</v>
      </c>
      <c r="J2268" s="481" t="s">
        <v>236</v>
      </c>
      <c r="K2268" s="911"/>
      <c r="L2268" s="915"/>
      <c r="M2268" s="915"/>
      <c r="N2268" s="912"/>
      <c r="O2268" s="911"/>
      <c r="P2268" s="915"/>
      <c r="Q2268" s="915"/>
      <c r="R2268" s="912"/>
      <c r="S2268" s="911" t="s">
        <v>234</v>
      </c>
      <c r="T2268" s="915"/>
      <c r="U2268" s="916"/>
    </row>
    <row r="2269" spans="1:31" ht="24" customHeight="1" x14ac:dyDescent="0.15">
      <c r="B2269" s="880">
        <v>1</v>
      </c>
      <c r="C2269" s="883"/>
      <c r="D2269" s="883"/>
      <c r="E2269" s="883"/>
      <c r="F2269" s="294"/>
      <c r="G2269" s="886"/>
      <c r="H2269" s="887"/>
      <c r="I2269" s="294"/>
      <c r="J2269" s="295"/>
      <c r="K2269" s="298"/>
      <c r="L2269" s="279" t="s">
        <v>220</v>
      </c>
      <c r="M2269" s="301"/>
      <c r="N2269" s="280" t="s">
        <v>225</v>
      </c>
      <c r="O2269" s="298"/>
      <c r="P2269" s="279" t="s">
        <v>220</v>
      </c>
      <c r="Q2269" s="301"/>
      <c r="R2269" s="280" t="s">
        <v>225</v>
      </c>
      <c r="S2269" s="888" t="str">
        <f t="shared" ref="S2269" si="391">IF(COUNT(J2269:J2273)=0,"",SUM(J2269:J2273))</f>
        <v/>
      </c>
      <c r="T2269" s="889"/>
      <c r="U2269" s="890"/>
    </row>
    <row r="2270" spans="1:31" ht="24" customHeight="1" x14ac:dyDescent="0.15">
      <c r="B2270" s="881"/>
      <c r="C2270" s="884"/>
      <c r="D2270" s="884"/>
      <c r="E2270" s="884"/>
      <c r="F2270" s="296"/>
      <c r="G2270" s="897"/>
      <c r="H2270" s="898"/>
      <c r="I2270" s="296"/>
      <c r="J2270" s="297"/>
      <c r="K2270" s="299"/>
      <c r="L2270" s="284" t="s">
        <v>220</v>
      </c>
      <c r="M2270" s="302"/>
      <c r="N2270" s="285" t="s">
        <v>225</v>
      </c>
      <c r="O2270" s="299"/>
      <c r="P2270" s="284" t="s">
        <v>220</v>
      </c>
      <c r="Q2270" s="302"/>
      <c r="R2270" s="285" t="s">
        <v>225</v>
      </c>
      <c r="S2270" s="891"/>
      <c r="T2270" s="892"/>
      <c r="U2270" s="893"/>
    </row>
    <row r="2271" spans="1:31" ht="23.25" customHeight="1" x14ac:dyDescent="0.15">
      <c r="B2271" s="881"/>
      <c r="C2271" s="884"/>
      <c r="D2271" s="884"/>
      <c r="E2271" s="884"/>
      <c r="F2271" s="296"/>
      <c r="G2271" s="897"/>
      <c r="H2271" s="898"/>
      <c r="I2271" s="296"/>
      <c r="J2271" s="297"/>
      <c r="K2271" s="299"/>
      <c r="L2271" s="284" t="s">
        <v>220</v>
      </c>
      <c r="M2271" s="302"/>
      <c r="N2271" s="285" t="s">
        <v>225</v>
      </c>
      <c r="O2271" s="299"/>
      <c r="P2271" s="284" t="s">
        <v>220</v>
      </c>
      <c r="Q2271" s="302"/>
      <c r="R2271" s="285" t="s">
        <v>225</v>
      </c>
      <c r="S2271" s="891"/>
      <c r="T2271" s="892"/>
      <c r="U2271" s="893"/>
    </row>
    <row r="2272" spans="1:31" ht="24" customHeight="1" x14ac:dyDescent="0.15">
      <c r="B2272" s="881"/>
      <c r="C2272" s="884"/>
      <c r="D2272" s="884"/>
      <c r="E2272" s="884"/>
      <c r="F2272" s="296"/>
      <c r="G2272" s="897"/>
      <c r="H2272" s="898"/>
      <c r="I2272" s="296"/>
      <c r="J2272" s="297"/>
      <c r="K2272" s="299"/>
      <c r="L2272" s="284" t="s">
        <v>220</v>
      </c>
      <c r="M2272" s="302"/>
      <c r="N2272" s="285" t="s">
        <v>225</v>
      </c>
      <c r="O2272" s="299"/>
      <c r="P2272" s="284" t="s">
        <v>220</v>
      </c>
      <c r="Q2272" s="302"/>
      <c r="R2272" s="285" t="s">
        <v>225</v>
      </c>
      <c r="S2272" s="891"/>
      <c r="T2272" s="892"/>
      <c r="U2272" s="893"/>
    </row>
    <row r="2273" spans="2:21" ht="24" customHeight="1" thickBot="1" x14ac:dyDescent="0.2">
      <c r="B2273" s="882"/>
      <c r="C2273" s="885"/>
      <c r="D2273" s="885"/>
      <c r="E2273" s="885"/>
      <c r="F2273" s="286" t="s">
        <v>232</v>
      </c>
      <c r="G2273" s="5"/>
      <c r="H2273" s="899" t="s">
        <v>239</v>
      </c>
      <c r="I2273" s="900"/>
      <c r="J2273" s="300"/>
      <c r="K2273" s="901"/>
      <c r="L2273" s="902"/>
      <c r="M2273" s="902"/>
      <c r="N2273" s="902"/>
      <c r="O2273" s="902"/>
      <c r="P2273" s="902"/>
      <c r="Q2273" s="902"/>
      <c r="R2273" s="903"/>
      <c r="S2273" s="894"/>
      <c r="T2273" s="895"/>
      <c r="U2273" s="896"/>
    </row>
    <row r="2274" spans="2:21" ht="24" customHeight="1" x14ac:dyDescent="0.15">
      <c r="B2274" s="880">
        <v>2</v>
      </c>
      <c r="C2274" s="883"/>
      <c r="D2274" s="883"/>
      <c r="E2274" s="883"/>
      <c r="F2274" s="294"/>
      <c r="G2274" s="886"/>
      <c r="H2274" s="887"/>
      <c r="I2274" s="294"/>
      <c r="J2274" s="295"/>
      <c r="K2274" s="298"/>
      <c r="L2274" s="279" t="s">
        <v>220</v>
      </c>
      <c r="M2274" s="301"/>
      <c r="N2274" s="280" t="s">
        <v>225</v>
      </c>
      <c r="O2274" s="298"/>
      <c r="P2274" s="279" t="s">
        <v>220</v>
      </c>
      <c r="Q2274" s="301"/>
      <c r="R2274" s="280" t="s">
        <v>225</v>
      </c>
      <c r="S2274" s="888" t="str">
        <f t="shared" ref="S2274" si="392">IF(COUNT(J2274:J2278)=0,"",SUM(J2274:J2278))</f>
        <v/>
      </c>
      <c r="T2274" s="889"/>
      <c r="U2274" s="890"/>
    </row>
    <row r="2275" spans="2:21" ht="24" customHeight="1" x14ac:dyDescent="0.15">
      <c r="B2275" s="881"/>
      <c r="C2275" s="884"/>
      <c r="D2275" s="884"/>
      <c r="E2275" s="884"/>
      <c r="F2275" s="296"/>
      <c r="G2275" s="897"/>
      <c r="H2275" s="898"/>
      <c r="I2275" s="296"/>
      <c r="J2275" s="297"/>
      <c r="K2275" s="299"/>
      <c r="L2275" s="284" t="s">
        <v>220</v>
      </c>
      <c r="M2275" s="302"/>
      <c r="N2275" s="285" t="s">
        <v>225</v>
      </c>
      <c r="O2275" s="299"/>
      <c r="P2275" s="284" t="s">
        <v>220</v>
      </c>
      <c r="Q2275" s="302"/>
      <c r="R2275" s="285" t="s">
        <v>225</v>
      </c>
      <c r="S2275" s="891"/>
      <c r="T2275" s="892"/>
      <c r="U2275" s="893"/>
    </row>
    <row r="2276" spans="2:21" ht="24" customHeight="1" x14ac:dyDescent="0.15">
      <c r="B2276" s="881"/>
      <c r="C2276" s="884"/>
      <c r="D2276" s="884"/>
      <c r="E2276" s="884"/>
      <c r="F2276" s="296"/>
      <c r="G2276" s="897"/>
      <c r="H2276" s="898"/>
      <c r="I2276" s="296"/>
      <c r="J2276" s="297"/>
      <c r="K2276" s="299"/>
      <c r="L2276" s="284" t="s">
        <v>220</v>
      </c>
      <c r="M2276" s="302"/>
      <c r="N2276" s="285" t="s">
        <v>225</v>
      </c>
      <c r="O2276" s="299"/>
      <c r="P2276" s="284" t="s">
        <v>220</v>
      </c>
      <c r="Q2276" s="302"/>
      <c r="R2276" s="285" t="s">
        <v>225</v>
      </c>
      <c r="S2276" s="891"/>
      <c r="T2276" s="892"/>
      <c r="U2276" s="893"/>
    </row>
    <row r="2277" spans="2:21" ht="24" customHeight="1" x14ac:dyDescent="0.15">
      <c r="B2277" s="881"/>
      <c r="C2277" s="884"/>
      <c r="D2277" s="884"/>
      <c r="E2277" s="884"/>
      <c r="F2277" s="296"/>
      <c r="G2277" s="897"/>
      <c r="H2277" s="898"/>
      <c r="I2277" s="296"/>
      <c r="J2277" s="297"/>
      <c r="K2277" s="299"/>
      <c r="L2277" s="284" t="s">
        <v>220</v>
      </c>
      <c r="M2277" s="302"/>
      <c r="N2277" s="285" t="s">
        <v>225</v>
      </c>
      <c r="O2277" s="299"/>
      <c r="P2277" s="284" t="s">
        <v>220</v>
      </c>
      <c r="Q2277" s="302"/>
      <c r="R2277" s="285" t="s">
        <v>225</v>
      </c>
      <c r="S2277" s="891"/>
      <c r="T2277" s="892"/>
      <c r="U2277" s="893"/>
    </row>
    <row r="2278" spans="2:21" ht="24" customHeight="1" thickBot="1" x14ac:dyDescent="0.2">
      <c r="B2278" s="882"/>
      <c r="C2278" s="885"/>
      <c r="D2278" s="885"/>
      <c r="E2278" s="885"/>
      <c r="F2278" s="286" t="s">
        <v>232</v>
      </c>
      <c r="G2278" s="5"/>
      <c r="H2278" s="899" t="s">
        <v>239</v>
      </c>
      <c r="I2278" s="900"/>
      <c r="J2278" s="300"/>
      <c r="K2278" s="901"/>
      <c r="L2278" s="902"/>
      <c r="M2278" s="902"/>
      <c r="N2278" s="902"/>
      <c r="O2278" s="902"/>
      <c r="P2278" s="902"/>
      <c r="Q2278" s="902"/>
      <c r="R2278" s="903"/>
      <c r="S2278" s="894"/>
      <c r="T2278" s="895"/>
      <c r="U2278" s="896"/>
    </row>
    <row r="2279" spans="2:21" ht="24" customHeight="1" x14ac:dyDescent="0.15">
      <c r="B2279" s="880">
        <v>3</v>
      </c>
      <c r="C2279" s="883"/>
      <c r="D2279" s="883"/>
      <c r="E2279" s="883"/>
      <c r="F2279" s="294"/>
      <c r="G2279" s="886"/>
      <c r="H2279" s="887"/>
      <c r="I2279" s="294"/>
      <c r="J2279" s="295"/>
      <c r="K2279" s="298"/>
      <c r="L2279" s="279" t="s">
        <v>220</v>
      </c>
      <c r="M2279" s="301"/>
      <c r="N2279" s="280" t="s">
        <v>225</v>
      </c>
      <c r="O2279" s="298"/>
      <c r="P2279" s="279" t="s">
        <v>220</v>
      </c>
      <c r="Q2279" s="301"/>
      <c r="R2279" s="280" t="s">
        <v>225</v>
      </c>
      <c r="S2279" s="888" t="str">
        <f t="shared" ref="S2279" si="393">IF(COUNT(J2279:J2283)=0,"",SUM(J2279:J2283))</f>
        <v/>
      </c>
      <c r="T2279" s="889"/>
      <c r="U2279" s="890"/>
    </row>
    <row r="2280" spans="2:21" ht="24" customHeight="1" x14ac:dyDescent="0.15">
      <c r="B2280" s="881"/>
      <c r="C2280" s="884"/>
      <c r="D2280" s="884"/>
      <c r="E2280" s="884"/>
      <c r="F2280" s="296"/>
      <c r="G2280" s="897"/>
      <c r="H2280" s="898"/>
      <c r="I2280" s="296"/>
      <c r="J2280" s="297"/>
      <c r="K2280" s="299"/>
      <c r="L2280" s="284" t="s">
        <v>220</v>
      </c>
      <c r="M2280" s="302"/>
      <c r="N2280" s="285" t="s">
        <v>225</v>
      </c>
      <c r="O2280" s="299"/>
      <c r="P2280" s="284" t="s">
        <v>220</v>
      </c>
      <c r="Q2280" s="302"/>
      <c r="R2280" s="285" t="s">
        <v>225</v>
      </c>
      <c r="S2280" s="891"/>
      <c r="T2280" s="892"/>
      <c r="U2280" s="893"/>
    </row>
    <row r="2281" spans="2:21" ht="24" customHeight="1" x14ac:dyDescent="0.15">
      <c r="B2281" s="881"/>
      <c r="C2281" s="884"/>
      <c r="D2281" s="884"/>
      <c r="E2281" s="884"/>
      <c r="F2281" s="296"/>
      <c r="G2281" s="897"/>
      <c r="H2281" s="898"/>
      <c r="I2281" s="296"/>
      <c r="J2281" s="297"/>
      <c r="K2281" s="299"/>
      <c r="L2281" s="284" t="s">
        <v>220</v>
      </c>
      <c r="M2281" s="302"/>
      <c r="N2281" s="285" t="s">
        <v>225</v>
      </c>
      <c r="O2281" s="299"/>
      <c r="P2281" s="284" t="s">
        <v>220</v>
      </c>
      <c r="Q2281" s="302"/>
      <c r="R2281" s="285" t="s">
        <v>225</v>
      </c>
      <c r="S2281" s="891"/>
      <c r="T2281" s="892"/>
      <c r="U2281" s="893"/>
    </row>
    <row r="2282" spans="2:21" ht="24" customHeight="1" x14ac:dyDescent="0.15">
      <c r="B2282" s="881"/>
      <c r="C2282" s="884"/>
      <c r="D2282" s="884"/>
      <c r="E2282" s="884"/>
      <c r="F2282" s="296"/>
      <c r="G2282" s="897"/>
      <c r="H2282" s="898"/>
      <c r="I2282" s="296"/>
      <c r="J2282" s="297"/>
      <c r="K2282" s="299"/>
      <c r="L2282" s="284" t="s">
        <v>220</v>
      </c>
      <c r="M2282" s="302"/>
      <c r="N2282" s="285" t="s">
        <v>225</v>
      </c>
      <c r="O2282" s="299"/>
      <c r="P2282" s="284" t="s">
        <v>220</v>
      </c>
      <c r="Q2282" s="302"/>
      <c r="R2282" s="285" t="s">
        <v>225</v>
      </c>
      <c r="S2282" s="891"/>
      <c r="T2282" s="892"/>
      <c r="U2282" s="893"/>
    </row>
    <row r="2283" spans="2:21" ht="24" customHeight="1" thickBot="1" x14ac:dyDescent="0.2">
      <c r="B2283" s="882"/>
      <c r="C2283" s="885"/>
      <c r="D2283" s="885"/>
      <c r="E2283" s="885"/>
      <c r="F2283" s="286" t="s">
        <v>232</v>
      </c>
      <c r="G2283" s="5"/>
      <c r="H2283" s="899" t="s">
        <v>239</v>
      </c>
      <c r="I2283" s="900"/>
      <c r="J2283" s="300"/>
      <c r="K2283" s="901"/>
      <c r="L2283" s="902"/>
      <c r="M2283" s="902"/>
      <c r="N2283" s="902"/>
      <c r="O2283" s="902"/>
      <c r="P2283" s="902"/>
      <c r="Q2283" s="902"/>
      <c r="R2283" s="903"/>
      <c r="S2283" s="894"/>
      <c r="T2283" s="895"/>
      <c r="U2283" s="896"/>
    </row>
    <row r="2284" spans="2:21" ht="24" customHeight="1" x14ac:dyDescent="0.15">
      <c r="B2284" s="880">
        <v>4</v>
      </c>
      <c r="C2284" s="883"/>
      <c r="D2284" s="883"/>
      <c r="E2284" s="883"/>
      <c r="F2284" s="294"/>
      <c r="G2284" s="886"/>
      <c r="H2284" s="887"/>
      <c r="I2284" s="294"/>
      <c r="J2284" s="295"/>
      <c r="K2284" s="298"/>
      <c r="L2284" s="279" t="s">
        <v>220</v>
      </c>
      <c r="M2284" s="301"/>
      <c r="N2284" s="280" t="s">
        <v>225</v>
      </c>
      <c r="O2284" s="298"/>
      <c r="P2284" s="279" t="s">
        <v>220</v>
      </c>
      <c r="Q2284" s="301"/>
      <c r="R2284" s="280" t="s">
        <v>225</v>
      </c>
      <c r="S2284" s="888" t="str">
        <f t="shared" ref="S2284" si="394">IF(COUNT(J2284:J2288)=0,"",SUM(J2284:J2288))</f>
        <v/>
      </c>
      <c r="T2284" s="889"/>
      <c r="U2284" s="890"/>
    </row>
    <row r="2285" spans="2:21" ht="24" customHeight="1" x14ac:dyDescent="0.15">
      <c r="B2285" s="881"/>
      <c r="C2285" s="884"/>
      <c r="D2285" s="884"/>
      <c r="E2285" s="884"/>
      <c r="F2285" s="296"/>
      <c r="G2285" s="897"/>
      <c r="H2285" s="898"/>
      <c r="I2285" s="296"/>
      <c r="J2285" s="297"/>
      <c r="K2285" s="299"/>
      <c r="L2285" s="284" t="s">
        <v>220</v>
      </c>
      <c r="M2285" s="302"/>
      <c r="N2285" s="285" t="s">
        <v>225</v>
      </c>
      <c r="O2285" s="299"/>
      <c r="P2285" s="284" t="s">
        <v>220</v>
      </c>
      <c r="Q2285" s="302"/>
      <c r="R2285" s="285" t="s">
        <v>225</v>
      </c>
      <c r="S2285" s="891"/>
      <c r="T2285" s="892"/>
      <c r="U2285" s="893"/>
    </row>
    <row r="2286" spans="2:21" ht="24" customHeight="1" x14ac:dyDescent="0.15">
      <c r="B2286" s="881"/>
      <c r="C2286" s="884"/>
      <c r="D2286" s="884"/>
      <c r="E2286" s="884"/>
      <c r="F2286" s="296"/>
      <c r="G2286" s="897"/>
      <c r="H2286" s="898"/>
      <c r="I2286" s="296"/>
      <c r="J2286" s="297"/>
      <c r="K2286" s="299"/>
      <c r="L2286" s="284" t="s">
        <v>220</v>
      </c>
      <c r="M2286" s="302"/>
      <c r="N2286" s="285" t="s">
        <v>225</v>
      </c>
      <c r="O2286" s="299"/>
      <c r="P2286" s="284" t="s">
        <v>220</v>
      </c>
      <c r="Q2286" s="302"/>
      <c r="R2286" s="285" t="s">
        <v>225</v>
      </c>
      <c r="S2286" s="891"/>
      <c r="T2286" s="892"/>
      <c r="U2286" s="893"/>
    </row>
    <row r="2287" spans="2:21" ht="24" customHeight="1" x14ac:dyDescent="0.15">
      <c r="B2287" s="881"/>
      <c r="C2287" s="884"/>
      <c r="D2287" s="884"/>
      <c r="E2287" s="884"/>
      <c r="F2287" s="296"/>
      <c r="G2287" s="897"/>
      <c r="H2287" s="898"/>
      <c r="I2287" s="296"/>
      <c r="J2287" s="297"/>
      <c r="K2287" s="299"/>
      <c r="L2287" s="284" t="s">
        <v>220</v>
      </c>
      <c r="M2287" s="302"/>
      <c r="N2287" s="285" t="s">
        <v>225</v>
      </c>
      <c r="O2287" s="299"/>
      <c r="P2287" s="284" t="s">
        <v>220</v>
      </c>
      <c r="Q2287" s="302"/>
      <c r="R2287" s="285" t="s">
        <v>225</v>
      </c>
      <c r="S2287" s="891"/>
      <c r="T2287" s="892"/>
      <c r="U2287" s="893"/>
    </row>
    <row r="2288" spans="2:21" ht="24" customHeight="1" thickBot="1" x14ac:dyDescent="0.2">
      <c r="B2288" s="882"/>
      <c r="C2288" s="885"/>
      <c r="D2288" s="885"/>
      <c r="E2288" s="885"/>
      <c r="F2288" s="286" t="s">
        <v>232</v>
      </c>
      <c r="G2288" s="5"/>
      <c r="H2288" s="899" t="s">
        <v>239</v>
      </c>
      <c r="I2288" s="900"/>
      <c r="J2288" s="300"/>
      <c r="K2288" s="901"/>
      <c r="L2288" s="902"/>
      <c r="M2288" s="902"/>
      <c r="N2288" s="902"/>
      <c r="O2288" s="902"/>
      <c r="P2288" s="902"/>
      <c r="Q2288" s="902"/>
      <c r="R2288" s="903"/>
      <c r="S2288" s="894"/>
      <c r="T2288" s="895"/>
      <c r="U2288" s="896"/>
    </row>
    <row r="2289" spans="1:31" ht="19.5" customHeight="1" thickBot="1" x14ac:dyDescent="0.2">
      <c r="B2289" s="287" t="s">
        <v>112</v>
      </c>
      <c r="C2289" s="172"/>
      <c r="D2289" s="288"/>
      <c r="E2289" s="288"/>
      <c r="F2289" s="289"/>
      <c r="G2289" s="288"/>
      <c r="H2289" s="288"/>
      <c r="O2289" s="917" t="s">
        <v>496</v>
      </c>
      <c r="P2289" s="918"/>
      <c r="Q2289" s="918"/>
      <c r="R2289" s="918"/>
      <c r="S2289" s="919" t="str">
        <f>IF(COUNT(S2269:U2288)=0,"",SUMIFS(S2269:S2288,E2269:E2288,"&lt;&gt;"&amp;""))</f>
        <v/>
      </c>
      <c r="T2289" s="920"/>
      <c r="U2289" s="921"/>
    </row>
    <row r="2290" spans="1:31" ht="19.5" customHeight="1" thickBot="1" x14ac:dyDescent="0.2">
      <c r="B2290" s="486" t="s">
        <v>242</v>
      </c>
      <c r="C2290" s="172"/>
      <c r="D2290" s="171"/>
      <c r="E2290" s="290"/>
      <c r="F2290" s="485"/>
      <c r="G2290" s="485"/>
      <c r="H2290" s="485"/>
      <c r="O2290" s="922" t="s">
        <v>497</v>
      </c>
      <c r="P2290" s="923"/>
      <c r="Q2290" s="923"/>
      <c r="R2290" s="924"/>
      <c r="S2290" s="919" t="str">
        <f>IF(COUNT(S2269:U2288)=0,"",SUMIF(E2269:E2288,"元請",S2269:U2288))</f>
        <v/>
      </c>
      <c r="T2290" s="920"/>
      <c r="U2290" s="921"/>
    </row>
    <row r="2291" spans="1:31" ht="19.5" customHeight="1" x14ac:dyDescent="0.15">
      <c r="B2291" s="287" t="s">
        <v>240</v>
      </c>
      <c r="C2291" s="172"/>
      <c r="D2291" s="171"/>
      <c r="E2291" s="172"/>
      <c r="F2291" s="172"/>
      <c r="G2291" s="485"/>
      <c r="H2291" s="485"/>
    </row>
    <row r="2292" spans="1:31" ht="19.5" customHeight="1" x14ac:dyDescent="0.15">
      <c r="B2292" s="485"/>
      <c r="C2292" s="172"/>
      <c r="D2292" s="171"/>
      <c r="E2292" s="290"/>
      <c r="F2292" s="485"/>
      <c r="G2292" s="485"/>
      <c r="H2292" s="485"/>
    </row>
    <row r="2293" spans="1:31" s="172" customFormat="1" ht="20.25" customHeight="1" x14ac:dyDescent="0.15">
      <c r="A2293" s="171"/>
      <c r="B2293" s="171"/>
      <c r="C2293" s="172" t="s">
        <v>104</v>
      </c>
      <c r="G2293" s="262"/>
      <c r="H2293" s="262"/>
      <c r="I2293" s="171"/>
      <c r="J2293" s="171"/>
      <c r="K2293" s="171"/>
      <c r="L2293" s="171"/>
      <c r="M2293" s="171"/>
      <c r="N2293" s="171"/>
      <c r="O2293" s="171"/>
      <c r="P2293" s="171"/>
      <c r="Q2293" s="171"/>
      <c r="R2293" s="171"/>
      <c r="S2293" s="171"/>
      <c r="T2293" s="196" t="s">
        <v>241</v>
      </c>
      <c r="U2293" s="263" t="str">
        <f t="shared" ref="U2293" si="395">IF(COUNT(S2269:U2288)=0,"",U2264+1)</f>
        <v/>
      </c>
      <c r="W2293" s="171"/>
      <c r="X2293" s="171"/>
      <c r="Y2293" s="171"/>
      <c r="Z2293" s="291"/>
      <c r="AA2293" s="291"/>
      <c r="AB2293" s="291"/>
      <c r="AC2293" s="291"/>
      <c r="AD2293" s="291"/>
      <c r="AE2293" s="171"/>
    </row>
    <row r="2294" spans="1:31" s="172" customFormat="1" ht="27.75" x14ac:dyDescent="0.15">
      <c r="A2294" s="171"/>
      <c r="B2294" s="904" t="s">
        <v>105</v>
      </c>
      <c r="C2294" s="904"/>
      <c r="D2294" s="904"/>
      <c r="E2294" s="904"/>
      <c r="F2294" s="904"/>
      <c r="G2294" s="904"/>
      <c r="H2294" s="904"/>
      <c r="I2294" s="904"/>
      <c r="J2294" s="905" t="s">
        <v>243</v>
      </c>
      <c r="K2294" s="905"/>
      <c r="L2294" s="905"/>
      <c r="M2294" s="905"/>
      <c r="N2294" s="905"/>
      <c r="O2294" s="905"/>
      <c r="P2294" s="905"/>
      <c r="Q2294" s="905"/>
      <c r="R2294" s="905"/>
      <c r="S2294" s="905"/>
      <c r="T2294" s="905"/>
      <c r="U2294" s="905"/>
      <c r="W2294" s="171"/>
      <c r="X2294" s="171"/>
      <c r="Y2294" s="171"/>
      <c r="Z2294" s="291"/>
      <c r="AA2294" s="291"/>
      <c r="AB2294" s="291"/>
      <c r="AC2294" s="291"/>
      <c r="AD2294" s="291"/>
      <c r="AE2294" s="171"/>
    </row>
    <row r="2295" spans="1:31" ht="21.75" thickBot="1" x14ac:dyDescent="0.2">
      <c r="D2295" s="265" t="s">
        <v>228</v>
      </c>
      <c r="E2295" s="906"/>
      <c r="F2295" s="906"/>
      <c r="G2295" s="266" t="s">
        <v>229</v>
      </c>
      <c r="H2295" s="267"/>
      <c r="L2295" s="268" t="s">
        <v>231</v>
      </c>
      <c r="M2295" s="483" t="str">
        <f>$M$4</f>
        <v/>
      </c>
      <c r="N2295" s="269" t="s">
        <v>220</v>
      </c>
      <c r="O2295" s="483" t="str">
        <f>$O$4</f>
        <v/>
      </c>
      <c r="P2295" s="269" t="s">
        <v>225</v>
      </c>
      <c r="Q2295" s="269" t="s">
        <v>205</v>
      </c>
      <c r="R2295" s="483" t="str">
        <f>$R$4</f>
        <v/>
      </c>
      <c r="S2295" s="269" t="s">
        <v>220</v>
      </c>
      <c r="T2295" s="483" t="str">
        <f>$T$4</f>
        <v/>
      </c>
      <c r="U2295" s="269" t="s">
        <v>230</v>
      </c>
    </row>
    <row r="2296" spans="1:31" ht="18" customHeight="1" x14ac:dyDescent="0.15">
      <c r="B2296" s="880" t="s">
        <v>227</v>
      </c>
      <c r="C2296" s="907" t="s">
        <v>224</v>
      </c>
      <c r="D2296" s="478" t="s">
        <v>237</v>
      </c>
      <c r="E2296" s="478" t="s">
        <v>222</v>
      </c>
      <c r="F2296" s="909" t="s">
        <v>106</v>
      </c>
      <c r="G2296" s="840" t="s">
        <v>107</v>
      </c>
      <c r="H2296" s="841"/>
      <c r="I2296" s="480" t="s">
        <v>108</v>
      </c>
      <c r="J2296" s="480" t="s">
        <v>235</v>
      </c>
      <c r="K2296" s="840" t="s">
        <v>109</v>
      </c>
      <c r="L2296" s="913"/>
      <c r="M2296" s="913"/>
      <c r="N2296" s="841"/>
      <c r="O2296" s="840" t="s">
        <v>226</v>
      </c>
      <c r="P2296" s="913"/>
      <c r="Q2296" s="913"/>
      <c r="R2296" s="841"/>
      <c r="S2296" s="840" t="s">
        <v>233</v>
      </c>
      <c r="T2296" s="913"/>
      <c r="U2296" s="914"/>
    </row>
    <row r="2297" spans="1:31" ht="18" customHeight="1" thickBot="1" x14ac:dyDescent="0.2">
      <c r="B2297" s="882"/>
      <c r="C2297" s="908"/>
      <c r="D2297" s="479" t="s">
        <v>221</v>
      </c>
      <c r="E2297" s="479" t="s">
        <v>223</v>
      </c>
      <c r="F2297" s="910"/>
      <c r="G2297" s="911"/>
      <c r="H2297" s="912"/>
      <c r="I2297" s="481" t="s">
        <v>110</v>
      </c>
      <c r="J2297" s="481" t="s">
        <v>236</v>
      </c>
      <c r="K2297" s="911"/>
      <c r="L2297" s="915"/>
      <c r="M2297" s="915"/>
      <c r="N2297" s="912"/>
      <c r="O2297" s="911"/>
      <c r="P2297" s="915"/>
      <c r="Q2297" s="915"/>
      <c r="R2297" s="912"/>
      <c r="S2297" s="911" t="s">
        <v>234</v>
      </c>
      <c r="T2297" s="915"/>
      <c r="U2297" s="916"/>
    </row>
    <row r="2298" spans="1:31" ht="24" customHeight="1" x14ac:dyDescent="0.15">
      <c r="B2298" s="880">
        <v>1</v>
      </c>
      <c r="C2298" s="883"/>
      <c r="D2298" s="883"/>
      <c r="E2298" s="883"/>
      <c r="F2298" s="294"/>
      <c r="G2298" s="886"/>
      <c r="H2298" s="887"/>
      <c r="I2298" s="294"/>
      <c r="J2298" s="295"/>
      <c r="K2298" s="298"/>
      <c r="L2298" s="279" t="s">
        <v>220</v>
      </c>
      <c r="M2298" s="301"/>
      <c r="N2298" s="280" t="s">
        <v>225</v>
      </c>
      <c r="O2298" s="298"/>
      <c r="P2298" s="279" t="s">
        <v>220</v>
      </c>
      <c r="Q2298" s="301"/>
      <c r="R2298" s="280" t="s">
        <v>225</v>
      </c>
      <c r="S2298" s="888" t="str">
        <f t="shared" ref="S2298" si="396">IF(COUNT(J2298:J2302)=0,"",SUM(J2298:J2302))</f>
        <v/>
      </c>
      <c r="T2298" s="889"/>
      <c r="U2298" s="890"/>
    </row>
    <row r="2299" spans="1:31" ht="24" customHeight="1" x14ac:dyDescent="0.15">
      <c r="B2299" s="881"/>
      <c r="C2299" s="884"/>
      <c r="D2299" s="884"/>
      <c r="E2299" s="884"/>
      <c r="F2299" s="296"/>
      <c r="G2299" s="897"/>
      <c r="H2299" s="898"/>
      <c r="I2299" s="296"/>
      <c r="J2299" s="297"/>
      <c r="K2299" s="299"/>
      <c r="L2299" s="284" t="s">
        <v>220</v>
      </c>
      <c r="M2299" s="302"/>
      <c r="N2299" s="285" t="s">
        <v>225</v>
      </c>
      <c r="O2299" s="299"/>
      <c r="P2299" s="284" t="s">
        <v>220</v>
      </c>
      <c r="Q2299" s="302"/>
      <c r="R2299" s="285" t="s">
        <v>225</v>
      </c>
      <c r="S2299" s="891"/>
      <c r="T2299" s="892"/>
      <c r="U2299" s="893"/>
    </row>
    <row r="2300" spans="1:31" ht="23.25" customHeight="1" x14ac:dyDescent="0.15">
      <c r="B2300" s="881"/>
      <c r="C2300" s="884"/>
      <c r="D2300" s="884"/>
      <c r="E2300" s="884"/>
      <c r="F2300" s="296"/>
      <c r="G2300" s="897"/>
      <c r="H2300" s="898"/>
      <c r="I2300" s="296"/>
      <c r="J2300" s="297"/>
      <c r="K2300" s="299"/>
      <c r="L2300" s="284" t="s">
        <v>220</v>
      </c>
      <c r="M2300" s="302"/>
      <c r="N2300" s="285" t="s">
        <v>225</v>
      </c>
      <c r="O2300" s="299"/>
      <c r="P2300" s="284" t="s">
        <v>220</v>
      </c>
      <c r="Q2300" s="302"/>
      <c r="R2300" s="285" t="s">
        <v>225</v>
      </c>
      <c r="S2300" s="891"/>
      <c r="T2300" s="892"/>
      <c r="U2300" s="893"/>
    </row>
    <row r="2301" spans="1:31" ht="24" customHeight="1" x14ac:dyDescent="0.15">
      <c r="B2301" s="881"/>
      <c r="C2301" s="884"/>
      <c r="D2301" s="884"/>
      <c r="E2301" s="884"/>
      <c r="F2301" s="296"/>
      <c r="G2301" s="897"/>
      <c r="H2301" s="898"/>
      <c r="I2301" s="296"/>
      <c r="J2301" s="297"/>
      <c r="K2301" s="299"/>
      <c r="L2301" s="284" t="s">
        <v>220</v>
      </c>
      <c r="M2301" s="302"/>
      <c r="N2301" s="285" t="s">
        <v>225</v>
      </c>
      <c r="O2301" s="299"/>
      <c r="P2301" s="284" t="s">
        <v>220</v>
      </c>
      <c r="Q2301" s="302"/>
      <c r="R2301" s="285" t="s">
        <v>225</v>
      </c>
      <c r="S2301" s="891"/>
      <c r="T2301" s="892"/>
      <c r="U2301" s="893"/>
    </row>
    <row r="2302" spans="1:31" ht="24" customHeight="1" thickBot="1" x14ac:dyDescent="0.2">
      <c r="B2302" s="882"/>
      <c r="C2302" s="885"/>
      <c r="D2302" s="885"/>
      <c r="E2302" s="885"/>
      <c r="F2302" s="286" t="s">
        <v>232</v>
      </c>
      <c r="G2302" s="5"/>
      <c r="H2302" s="899" t="s">
        <v>239</v>
      </c>
      <c r="I2302" s="900"/>
      <c r="J2302" s="300"/>
      <c r="K2302" s="901"/>
      <c r="L2302" s="902"/>
      <c r="M2302" s="902"/>
      <c r="N2302" s="902"/>
      <c r="O2302" s="902"/>
      <c r="P2302" s="902"/>
      <c r="Q2302" s="902"/>
      <c r="R2302" s="903"/>
      <c r="S2302" s="894"/>
      <c r="T2302" s="895"/>
      <c r="U2302" s="896"/>
    </row>
    <row r="2303" spans="1:31" ht="24" customHeight="1" x14ac:dyDescent="0.15">
      <c r="B2303" s="880">
        <v>2</v>
      </c>
      <c r="C2303" s="883"/>
      <c r="D2303" s="883"/>
      <c r="E2303" s="883"/>
      <c r="F2303" s="294"/>
      <c r="G2303" s="886"/>
      <c r="H2303" s="887"/>
      <c r="I2303" s="294"/>
      <c r="J2303" s="295"/>
      <c r="K2303" s="298"/>
      <c r="L2303" s="279" t="s">
        <v>220</v>
      </c>
      <c r="M2303" s="301"/>
      <c r="N2303" s="280" t="s">
        <v>225</v>
      </c>
      <c r="O2303" s="298"/>
      <c r="P2303" s="279" t="s">
        <v>220</v>
      </c>
      <c r="Q2303" s="301"/>
      <c r="R2303" s="280" t="s">
        <v>225</v>
      </c>
      <c r="S2303" s="888" t="str">
        <f t="shared" ref="S2303" si="397">IF(COUNT(J2303:J2307)=0,"",SUM(J2303:J2307))</f>
        <v/>
      </c>
      <c r="T2303" s="889"/>
      <c r="U2303" s="890"/>
    </row>
    <row r="2304" spans="1:31" ht="24" customHeight="1" x14ac:dyDescent="0.15">
      <c r="B2304" s="881"/>
      <c r="C2304" s="884"/>
      <c r="D2304" s="884"/>
      <c r="E2304" s="884"/>
      <c r="F2304" s="296"/>
      <c r="G2304" s="897"/>
      <c r="H2304" s="898"/>
      <c r="I2304" s="296"/>
      <c r="J2304" s="297"/>
      <c r="K2304" s="299"/>
      <c r="L2304" s="284" t="s">
        <v>220</v>
      </c>
      <c r="M2304" s="302"/>
      <c r="N2304" s="285" t="s">
        <v>225</v>
      </c>
      <c r="O2304" s="299"/>
      <c r="P2304" s="284" t="s">
        <v>220</v>
      </c>
      <c r="Q2304" s="302"/>
      <c r="R2304" s="285" t="s">
        <v>225</v>
      </c>
      <c r="S2304" s="891"/>
      <c r="T2304" s="892"/>
      <c r="U2304" s="893"/>
    </row>
    <row r="2305" spans="2:21" ht="24" customHeight="1" x14ac:dyDescent="0.15">
      <c r="B2305" s="881"/>
      <c r="C2305" s="884"/>
      <c r="D2305" s="884"/>
      <c r="E2305" s="884"/>
      <c r="F2305" s="296"/>
      <c r="G2305" s="897"/>
      <c r="H2305" s="898"/>
      <c r="I2305" s="296"/>
      <c r="J2305" s="297"/>
      <c r="K2305" s="299"/>
      <c r="L2305" s="284" t="s">
        <v>220</v>
      </c>
      <c r="M2305" s="302"/>
      <c r="N2305" s="285" t="s">
        <v>225</v>
      </c>
      <c r="O2305" s="299"/>
      <c r="P2305" s="284" t="s">
        <v>220</v>
      </c>
      <c r="Q2305" s="302"/>
      <c r="R2305" s="285" t="s">
        <v>225</v>
      </c>
      <c r="S2305" s="891"/>
      <c r="T2305" s="892"/>
      <c r="U2305" s="893"/>
    </row>
    <row r="2306" spans="2:21" ht="24" customHeight="1" x14ac:dyDescent="0.15">
      <c r="B2306" s="881"/>
      <c r="C2306" s="884"/>
      <c r="D2306" s="884"/>
      <c r="E2306" s="884"/>
      <c r="F2306" s="296"/>
      <c r="G2306" s="897"/>
      <c r="H2306" s="898"/>
      <c r="I2306" s="296"/>
      <c r="J2306" s="297"/>
      <c r="K2306" s="299"/>
      <c r="L2306" s="284" t="s">
        <v>220</v>
      </c>
      <c r="M2306" s="302"/>
      <c r="N2306" s="285" t="s">
        <v>225</v>
      </c>
      <c r="O2306" s="299"/>
      <c r="P2306" s="284" t="s">
        <v>220</v>
      </c>
      <c r="Q2306" s="302"/>
      <c r="R2306" s="285" t="s">
        <v>225</v>
      </c>
      <c r="S2306" s="891"/>
      <c r="T2306" s="892"/>
      <c r="U2306" s="893"/>
    </row>
    <row r="2307" spans="2:21" ht="24" customHeight="1" thickBot="1" x14ac:dyDescent="0.2">
      <c r="B2307" s="882"/>
      <c r="C2307" s="885"/>
      <c r="D2307" s="885"/>
      <c r="E2307" s="885"/>
      <c r="F2307" s="286" t="s">
        <v>232</v>
      </c>
      <c r="G2307" s="5"/>
      <c r="H2307" s="899" t="s">
        <v>239</v>
      </c>
      <c r="I2307" s="900"/>
      <c r="J2307" s="300"/>
      <c r="K2307" s="901"/>
      <c r="L2307" s="902"/>
      <c r="M2307" s="902"/>
      <c r="N2307" s="902"/>
      <c r="O2307" s="902"/>
      <c r="P2307" s="902"/>
      <c r="Q2307" s="902"/>
      <c r="R2307" s="903"/>
      <c r="S2307" s="894"/>
      <c r="T2307" s="895"/>
      <c r="U2307" s="896"/>
    </row>
    <row r="2308" spans="2:21" ht="24" customHeight="1" x14ac:dyDescent="0.15">
      <c r="B2308" s="880">
        <v>3</v>
      </c>
      <c r="C2308" s="883"/>
      <c r="D2308" s="883"/>
      <c r="E2308" s="883"/>
      <c r="F2308" s="294"/>
      <c r="G2308" s="886"/>
      <c r="H2308" s="887"/>
      <c r="I2308" s="294"/>
      <c r="J2308" s="295"/>
      <c r="K2308" s="298"/>
      <c r="L2308" s="279" t="s">
        <v>220</v>
      </c>
      <c r="M2308" s="301"/>
      <c r="N2308" s="280" t="s">
        <v>225</v>
      </c>
      <c r="O2308" s="298"/>
      <c r="P2308" s="279" t="s">
        <v>220</v>
      </c>
      <c r="Q2308" s="301"/>
      <c r="R2308" s="280" t="s">
        <v>225</v>
      </c>
      <c r="S2308" s="888" t="str">
        <f t="shared" ref="S2308" si="398">IF(COUNT(J2308:J2312)=0,"",SUM(J2308:J2312))</f>
        <v/>
      </c>
      <c r="T2308" s="889"/>
      <c r="U2308" s="890"/>
    </row>
    <row r="2309" spans="2:21" ht="24" customHeight="1" x14ac:dyDescent="0.15">
      <c r="B2309" s="881"/>
      <c r="C2309" s="884"/>
      <c r="D2309" s="884"/>
      <c r="E2309" s="884"/>
      <c r="F2309" s="296"/>
      <c r="G2309" s="897"/>
      <c r="H2309" s="898"/>
      <c r="I2309" s="296"/>
      <c r="J2309" s="297"/>
      <c r="K2309" s="299"/>
      <c r="L2309" s="284" t="s">
        <v>220</v>
      </c>
      <c r="M2309" s="302"/>
      <c r="N2309" s="285" t="s">
        <v>225</v>
      </c>
      <c r="O2309" s="299"/>
      <c r="P2309" s="284" t="s">
        <v>220</v>
      </c>
      <c r="Q2309" s="302"/>
      <c r="R2309" s="285" t="s">
        <v>225</v>
      </c>
      <c r="S2309" s="891"/>
      <c r="T2309" s="892"/>
      <c r="U2309" s="893"/>
    </row>
    <row r="2310" spans="2:21" ht="24" customHeight="1" x14ac:dyDescent="0.15">
      <c r="B2310" s="881"/>
      <c r="C2310" s="884"/>
      <c r="D2310" s="884"/>
      <c r="E2310" s="884"/>
      <c r="F2310" s="296"/>
      <c r="G2310" s="897"/>
      <c r="H2310" s="898"/>
      <c r="I2310" s="296"/>
      <c r="J2310" s="297"/>
      <c r="K2310" s="299"/>
      <c r="L2310" s="284" t="s">
        <v>220</v>
      </c>
      <c r="M2310" s="302"/>
      <c r="N2310" s="285" t="s">
        <v>225</v>
      </c>
      <c r="O2310" s="299"/>
      <c r="P2310" s="284" t="s">
        <v>220</v>
      </c>
      <c r="Q2310" s="302"/>
      <c r="R2310" s="285" t="s">
        <v>225</v>
      </c>
      <c r="S2310" s="891"/>
      <c r="T2310" s="892"/>
      <c r="U2310" s="893"/>
    </row>
    <row r="2311" spans="2:21" ht="24" customHeight="1" x14ac:dyDescent="0.15">
      <c r="B2311" s="881"/>
      <c r="C2311" s="884"/>
      <c r="D2311" s="884"/>
      <c r="E2311" s="884"/>
      <c r="F2311" s="296"/>
      <c r="G2311" s="897"/>
      <c r="H2311" s="898"/>
      <c r="I2311" s="296"/>
      <c r="J2311" s="297"/>
      <c r="K2311" s="299"/>
      <c r="L2311" s="284" t="s">
        <v>220</v>
      </c>
      <c r="M2311" s="302"/>
      <c r="N2311" s="285" t="s">
        <v>225</v>
      </c>
      <c r="O2311" s="299"/>
      <c r="P2311" s="284" t="s">
        <v>220</v>
      </c>
      <c r="Q2311" s="302"/>
      <c r="R2311" s="285" t="s">
        <v>225</v>
      </c>
      <c r="S2311" s="891"/>
      <c r="T2311" s="892"/>
      <c r="U2311" s="893"/>
    </row>
    <row r="2312" spans="2:21" ht="24" customHeight="1" thickBot="1" x14ac:dyDescent="0.2">
      <c r="B2312" s="882"/>
      <c r="C2312" s="885"/>
      <c r="D2312" s="885"/>
      <c r="E2312" s="885"/>
      <c r="F2312" s="286" t="s">
        <v>232</v>
      </c>
      <c r="G2312" s="5"/>
      <c r="H2312" s="899" t="s">
        <v>239</v>
      </c>
      <c r="I2312" s="900"/>
      <c r="J2312" s="300"/>
      <c r="K2312" s="901"/>
      <c r="L2312" s="902"/>
      <c r="M2312" s="902"/>
      <c r="N2312" s="902"/>
      <c r="O2312" s="902"/>
      <c r="P2312" s="902"/>
      <c r="Q2312" s="902"/>
      <c r="R2312" s="903"/>
      <c r="S2312" s="894"/>
      <c r="T2312" s="895"/>
      <c r="U2312" s="896"/>
    </row>
    <row r="2313" spans="2:21" ht="24" customHeight="1" x14ac:dyDescent="0.15">
      <c r="B2313" s="880">
        <v>4</v>
      </c>
      <c r="C2313" s="883"/>
      <c r="D2313" s="883"/>
      <c r="E2313" s="883"/>
      <c r="F2313" s="294"/>
      <c r="G2313" s="886"/>
      <c r="H2313" s="887"/>
      <c r="I2313" s="294"/>
      <c r="J2313" s="295"/>
      <c r="K2313" s="298"/>
      <c r="L2313" s="279" t="s">
        <v>220</v>
      </c>
      <c r="M2313" s="301"/>
      <c r="N2313" s="280" t="s">
        <v>225</v>
      </c>
      <c r="O2313" s="298"/>
      <c r="P2313" s="279" t="s">
        <v>220</v>
      </c>
      <c r="Q2313" s="301"/>
      <c r="R2313" s="280" t="s">
        <v>225</v>
      </c>
      <c r="S2313" s="888" t="str">
        <f t="shared" ref="S2313" si="399">IF(COUNT(J2313:J2317)=0,"",SUM(J2313:J2317))</f>
        <v/>
      </c>
      <c r="T2313" s="889"/>
      <c r="U2313" s="890"/>
    </row>
    <row r="2314" spans="2:21" ht="24" customHeight="1" x14ac:dyDescent="0.15">
      <c r="B2314" s="881"/>
      <c r="C2314" s="884"/>
      <c r="D2314" s="884"/>
      <c r="E2314" s="884"/>
      <c r="F2314" s="296"/>
      <c r="G2314" s="897"/>
      <c r="H2314" s="898"/>
      <c r="I2314" s="296"/>
      <c r="J2314" s="297"/>
      <c r="K2314" s="299"/>
      <c r="L2314" s="284" t="s">
        <v>220</v>
      </c>
      <c r="M2314" s="302"/>
      <c r="N2314" s="285" t="s">
        <v>225</v>
      </c>
      <c r="O2314" s="299"/>
      <c r="P2314" s="284" t="s">
        <v>220</v>
      </c>
      <c r="Q2314" s="302"/>
      <c r="R2314" s="285" t="s">
        <v>225</v>
      </c>
      <c r="S2314" s="891"/>
      <c r="T2314" s="892"/>
      <c r="U2314" s="893"/>
    </row>
    <row r="2315" spans="2:21" ht="24" customHeight="1" x14ac:dyDescent="0.15">
      <c r="B2315" s="881"/>
      <c r="C2315" s="884"/>
      <c r="D2315" s="884"/>
      <c r="E2315" s="884"/>
      <c r="F2315" s="296"/>
      <c r="G2315" s="897"/>
      <c r="H2315" s="898"/>
      <c r="I2315" s="296"/>
      <c r="J2315" s="297"/>
      <c r="K2315" s="299"/>
      <c r="L2315" s="284" t="s">
        <v>220</v>
      </c>
      <c r="M2315" s="302"/>
      <c r="N2315" s="285" t="s">
        <v>225</v>
      </c>
      <c r="O2315" s="299"/>
      <c r="P2315" s="284" t="s">
        <v>220</v>
      </c>
      <c r="Q2315" s="302"/>
      <c r="R2315" s="285" t="s">
        <v>225</v>
      </c>
      <c r="S2315" s="891"/>
      <c r="T2315" s="892"/>
      <c r="U2315" s="893"/>
    </row>
    <row r="2316" spans="2:21" ht="24" customHeight="1" x14ac:dyDescent="0.15">
      <c r="B2316" s="881"/>
      <c r="C2316" s="884"/>
      <c r="D2316" s="884"/>
      <c r="E2316" s="884"/>
      <c r="F2316" s="296"/>
      <c r="G2316" s="897"/>
      <c r="H2316" s="898"/>
      <c r="I2316" s="296"/>
      <c r="J2316" s="297"/>
      <c r="K2316" s="299"/>
      <c r="L2316" s="284" t="s">
        <v>220</v>
      </c>
      <c r="M2316" s="302"/>
      <c r="N2316" s="285" t="s">
        <v>225</v>
      </c>
      <c r="O2316" s="299"/>
      <c r="P2316" s="284" t="s">
        <v>220</v>
      </c>
      <c r="Q2316" s="302"/>
      <c r="R2316" s="285" t="s">
        <v>225</v>
      </c>
      <c r="S2316" s="891"/>
      <c r="T2316" s="892"/>
      <c r="U2316" s="893"/>
    </row>
    <row r="2317" spans="2:21" ht="24" customHeight="1" thickBot="1" x14ac:dyDescent="0.2">
      <c r="B2317" s="882"/>
      <c r="C2317" s="885"/>
      <c r="D2317" s="885"/>
      <c r="E2317" s="885"/>
      <c r="F2317" s="286" t="s">
        <v>232</v>
      </c>
      <c r="G2317" s="5"/>
      <c r="H2317" s="899" t="s">
        <v>239</v>
      </c>
      <c r="I2317" s="900"/>
      <c r="J2317" s="300"/>
      <c r="K2317" s="901"/>
      <c r="L2317" s="902"/>
      <c r="M2317" s="902"/>
      <c r="N2317" s="902"/>
      <c r="O2317" s="902"/>
      <c r="P2317" s="902"/>
      <c r="Q2317" s="902"/>
      <c r="R2317" s="903"/>
      <c r="S2317" s="894"/>
      <c r="T2317" s="895"/>
      <c r="U2317" s="896"/>
    </row>
    <row r="2318" spans="2:21" ht="19.5" customHeight="1" thickBot="1" x14ac:dyDescent="0.2">
      <c r="B2318" s="287" t="s">
        <v>112</v>
      </c>
      <c r="C2318" s="172"/>
      <c r="D2318" s="288"/>
      <c r="E2318" s="288"/>
      <c r="F2318" s="289"/>
      <c r="G2318" s="288"/>
      <c r="H2318" s="288"/>
      <c r="O2318" s="917" t="s">
        <v>496</v>
      </c>
      <c r="P2318" s="918"/>
      <c r="Q2318" s="918"/>
      <c r="R2318" s="918"/>
      <c r="S2318" s="919" t="str">
        <f>IF(COUNT(S2298:U2317)=0,"",SUMIFS(S2298:S2317,E2298:E2317,"&lt;&gt;"&amp;""))</f>
        <v/>
      </c>
      <c r="T2318" s="920"/>
      <c r="U2318" s="921"/>
    </row>
    <row r="2319" spans="2:21" ht="19.5" customHeight="1" thickBot="1" x14ac:dyDescent="0.2">
      <c r="B2319" s="486" t="s">
        <v>242</v>
      </c>
      <c r="C2319" s="172"/>
      <c r="D2319" s="171"/>
      <c r="E2319" s="290"/>
      <c r="F2319" s="485"/>
      <c r="G2319" s="485"/>
      <c r="H2319" s="485"/>
      <c r="O2319" s="922" t="s">
        <v>497</v>
      </c>
      <c r="P2319" s="923"/>
      <c r="Q2319" s="923"/>
      <c r="R2319" s="924"/>
      <c r="S2319" s="919" t="str">
        <f>IF(COUNT(S2298:U2317)=0,"",SUMIF(E2298:E2317,"元請",S2298:U2317))</f>
        <v/>
      </c>
      <c r="T2319" s="920"/>
      <c r="U2319" s="921"/>
    </row>
    <row r="2320" spans="2:21" ht="19.5" customHeight="1" x14ac:dyDescent="0.15">
      <c r="B2320" s="287" t="s">
        <v>240</v>
      </c>
      <c r="C2320" s="172"/>
      <c r="D2320" s="171"/>
      <c r="E2320" s="172"/>
      <c r="F2320" s="172"/>
      <c r="G2320" s="485"/>
      <c r="H2320" s="485"/>
    </row>
    <row r="2321" spans="1:31" ht="19.5" customHeight="1" x14ac:dyDescent="0.15">
      <c r="B2321" s="485"/>
      <c r="C2321" s="172"/>
      <c r="D2321" s="171"/>
      <c r="E2321" s="290"/>
      <c r="F2321" s="485"/>
      <c r="G2321" s="485"/>
      <c r="H2321" s="485"/>
    </row>
    <row r="2322" spans="1:31" s="172" customFormat="1" ht="20.25" customHeight="1" x14ac:dyDescent="0.15">
      <c r="A2322" s="171"/>
      <c r="B2322" s="171"/>
      <c r="C2322" s="172" t="s">
        <v>104</v>
      </c>
      <c r="G2322" s="262"/>
      <c r="H2322" s="262"/>
      <c r="I2322" s="171"/>
      <c r="J2322" s="171"/>
      <c r="K2322" s="171"/>
      <c r="L2322" s="171"/>
      <c r="M2322" s="171"/>
      <c r="N2322" s="171"/>
      <c r="O2322" s="171"/>
      <c r="P2322" s="171"/>
      <c r="Q2322" s="171"/>
      <c r="R2322" s="171"/>
      <c r="S2322" s="171"/>
      <c r="T2322" s="196" t="s">
        <v>241</v>
      </c>
      <c r="U2322" s="263" t="str">
        <f t="shared" ref="U2322" si="400">IF(COUNT(S2298:U2317)=0,"",U2293+1)</f>
        <v/>
      </c>
      <c r="W2322" s="171"/>
      <c r="X2322" s="171"/>
      <c r="Y2322" s="171"/>
      <c r="Z2322" s="291"/>
      <c r="AA2322" s="291"/>
      <c r="AB2322" s="291"/>
      <c r="AC2322" s="291"/>
      <c r="AD2322" s="291"/>
      <c r="AE2322" s="171"/>
    </row>
    <row r="2323" spans="1:31" s="172" customFormat="1" ht="27.75" x14ac:dyDescent="0.15">
      <c r="A2323" s="171"/>
      <c r="B2323" s="904" t="s">
        <v>105</v>
      </c>
      <c r="C2323" s="904"/>
      <c r="D2323" s="904"/>
      <c r="E2323" s="904"/>
      <c r="F2323" s="904"/>
      <c r="G2323" s="904"/>
      <c r="H2323" s="904"/>
      <c r="I2323" s="904"/>
      <c r="J2323" s="905" t="s">
        <v>243</v>
      </c>
      <c r="K2323" s="905"/>
      <c r="L2323" s="905"/>
      <c r="M2323" s="905"/>
      <c r="N2323" s="905"/>
      <c r="O2323" s="905"/>
      <c r="P2323" s="905"/>
      <c r="Q2323" s="905"/>
      <c r="R2323" s="905"/>
      <c r="S2323" s="905"/>
      <c r="T2323" s="905"/>
      <c r="U2323" s="905"/>
      <c r="W2323" s="171"/>
      <c r="X2323" s="171"/>
      <c r="Y2323" s="171"/>
      <c r="Z2323" s="291"/>
      <c r="AA2323" s="291"/>
      <c r="AB2323" s="291"/>
      <c r="AC2323" s="291"/>
      <c r="AD2323" s="291"/>
      <c r="AE2323" s="171"/>
    </row>
    <row r="2324" spans="1:31" ht="21.75" thickBot="1" x14ac:dyDescent="0.2">
      <c r="D2324" s="265" t="s">
        <v>228</v>
      </c>
      <c r="E2324" s="906"/>
      <c r="F2324" s="906"/>
      <c r="G2324" s="266" t="s">
        <v>229</v>
      </c>
      <c r="H2324" s="267"/>
      <c r="L2324" s="268" t="s">
        <v>231</v>
      </c>
      <c r="M2324" s="483" t="str">
        <f>$M$4</f>
        <v/>
      </c>
      <c r="N2324" s="269" t="s">
        <v>220</v>
      </c>
      <c r="O2324" s="483" t="str">
        <f>$O$4</f>
        <v/>
      </c>
      <c r="P2324" s="269" t="s">
        <v>225</v>
      </c>
      <c r="Q2324" s="269" t="s">
        <v>205</v>
      </c>
      <c r="R2324" s="483" t="str">
        <f>$R$4</f>
        <v/>
      </c>
      <c r="S2324" s="269" t="s">
        <v>220</v>
      </c>
      <c r="T2324" s="483" t="str">
        <f>$T$4</f>
        <v/>
      </c>
      <c r="U2324" s="269" t="s">
        <v>230</v>
      </c>
    </row>
    <row r="2325" spans="1:31" ht="18" customHeight="1" x14ac:dyDescent="0.15">
      <c r="B2325" s="880" t="s">
        <v>227</v>
      </c>
      <c r="C2325" s="907" t="s">
        <v>224</v>
      </c>
      <c r="D2325" s="478" t="s">
        <v>237</v>
      </c>
      <c r="E2325" s="478" t="s">
        <v>222</v>
      </c>
      <c r="F2325" s="909" t="s">
        <v>106</v>
      </c>
      <c r="G2325" s="840" t="s">
        <v>107</v>
      </c>
      <c r="H2325" s="841"/>
      <c r="I2325" s="480" t="s">
        <v>108</v>
      </c>
      <c r="J2325" s="480" t="s">
        <v>235</v>
      </c>
      <c r="K2325" s="840" t="s">
        <v>109</v>
      </c>
      <c r="L2325" s="913"/>
      <c r="M2325" s="913"/>
      <c r="N2325" s="841"/>
      <c r="O2325" s="840" t="s">
        <v>226</v>
      </c>
      <c r="P2325" s="913"/>
      <c r="Q2325" s="913"/>
      <c r="R2325" s="841"/>
      <c r="S2325" s="840" t="s">
        <v>233</v>
      </c>
      <c r="T2325" s="913"/>
      <c r="U2325" s="914"/>
    </row>
    <row r="2326" spans="1:31" ht="18" customHeight="1" thickBot="1" x14ac:dyDescent="0.2">
      <c r="B2326" s="882"/>
      <c r="C2326" s="908"/>
      <c r="D2326" s="479" t="s">
        <v>221</v>
      </c>
      <c r="E2326" s="479" t="s">
        <v>223</v>
      </c>
      <c r="F2326" s="910"/>
      <c r="G2326" s="911"/>
      <c r="H2326" s="912"/>
      <c r="I2326" s="481" t="s">
        <v>110</v>
      </c>
      <c r="J2326" s="481" t="s">
        <v>236</v>
      </c>
      <c r="K2326" s="911"/>
      <c r="L2326" s="915"/>
      <c r="M2326" s="915"/>
      <c r="N2326" s="912"/>
      <c r="O2326" s="911"/>
      <c r="P2326" s="915"/>
      <c r="Q2326" s="915"/>
      <c r="R2326" s="912"/>
      <c r="S2326" s="911" t="s">
        <v>234</v>
      </c>
      <c r="T2326" s="915"/>
      <c r="U2326" s="916"/>
    </row>
    <row r="2327" spans="1:31" ht="24" customHeight="1" x14ac:dyDescent="0.15">
      <c r="B2327" s="880">
        <v>1</v>
      </c>
      <c r="C2327" s="883"/>
      <c r="D2327" s="883"/>
      <c r="E2327" s="883"/>
      <c r="F2327" s="294"/>
      <c r="G2327" s="886"/>
      <c r="H2327" s="887"/>
      <c r="I2327" s="294"/>
      <c r="J2327" s="295"/>
      <c r="K2327" s="298"/>
      <c r="L2327" s="279" t="s">
        <v>220</v>
      </c>
      <c r="M2327" s="301"/>
      <c r="N2327" s="280" t="s">
        <v>225</v>
      </c>
      <c r="O2327" s="298"/>
      <c r="P2327" s="279" t="s">
        <v>220</v>
      </c>
      <c r="Q2327" s="301"/>
      <c r="R2327" s="280" t="s">
        <v>225</v>
      </c>
      <c r="S2327" s="888" t="str">
        <f t="shared" ref="S2327" si="401">IF(COUNT(J2327:J2331)=0,"",SUM(J2327:J2331))</f>
        <v/>
      </c>
      <c r="T2327" s="889"/>
      <c r="U2327" s="890"/>
    </row>
    <row r="2328" spans="1:31" ht="24" customHeight="1" x14ac:dyDescent="0.15">
      <c r="B2328" s="881"/>
      <c r="C2328" s="884"/>
      <c r="D2328" s="884"/>
      <c r="E2328" s="884"/>
      <c r="F2328" s="296"/>
      <c r="G2328" s="897"/>
      <c r="H2328" s="898"/>
      <c r="I2328" s="296"/>
      <c r="J2328" s="297"/>
      <c r="K2328" s="299"/>
      <c r="L2328" s="284" t="s">
        <v>220</v>
      </c>
      <c r="M2328" s="302"/>
      <c r="N2328" s="285" t="s">
        <v>225</v>
      </c>
      <c r="O2328" s="299"/>
      <c r="P2328" s="284" t="s">
        <v>220</v>
      </c>
      <c r="Q2328" s="302"/>
      <c r="R2328" s="285" t="s">
        <v>225</v>
      </c>
      <c r="S2328" s="891"/>
      <c r="T2328" s="892"/>
      <c r="U2328" s="893"/>
    </row>
    <row r="2329" spans="1:31" ht="23.25" customHeight="1" x14ac:dyDescent="0.15">
      <c r="B2329" s="881"/>
      <c r="C2329" s="884"/>
      <c r="D2329" s="884"/>
      <c r="E2329" s="884"/>
      <c r="F2329" s="296"/>
      <c r="G2329" s="897"/>
      <c r="H2329" s="898"/>
      <c r="I2329" s="296"/>
      <c r="J2329" s="297"/>
      <c r="K2329" s="299"/>
      <c r="L2329" s="284" t="s">
        <v>220</v>
      </c>
      <c r="M2329" s="302"/>
      <c r="N2329" s="285" t="s">
        <v>225</v>
      </c>
      <c r="O2329" s="299"/>
      <c r="P2329" s="284" t="s">
        <v>220</v>
      </c>
      <c r="Q2329" s="302"/>
      <c r="R2329" s="285" t="s">
        <v>225</v>
      </c>
      <c r="S2329" s="891"/>
      <c r="T2329" s="892"/>
      <c r="U2329" s="893"/>
    </row>
    <row r="2330" spans="1:31" ht="24" customHeight="1" x14ac:dyDescent="0.15">
      <c r="B2330" s="881"/>
      <c r="C2330" s="884"/>
      <c r="D2330" s="884"/>
      <c r="E2330" s="884"/>
      <c r="F2330" s="296"/>
      <c r="G2330" s="897"/>
      <c r="H2330" s="898"/>
      <c r="I2330" s="296"/>
      <c r="J2330" s="297"/>
      <c r="K2330" s="299"/>
      <c r="L2330" s="284" t="s">
        <v>220</v>
      </c>
      <c r="M2330" s="302"/>
      <c r="N2330" s="285" t="s">
        <v>225</v>
      </c>
      <c r="O2330" s="299"/>
      <c r="P2330" s="284" t="s">
        <v>220</v>
      </c>
      <c r="Q2330" s="302"/>
      <c r="R2330" s="285" t="s">
        <v>225</v>
      </c>
      <c r="S2330" s="891"/>
      <c r="T2330" s="892"/>
      <c r="U2330" s="893"/>
    </row>
    <row r="2331" spans="1:31" ht="24" customHeight="1" thickBot="1" x14ac:dyDescent="0.2">
      <c r="B2331" s="882"/>
      <c r="C2331" s="885"/>
      <c r="D2331" s="885"/>
      <c r="E2331" s="885"/>
      <c r="F2331" s="286" t="s">
        <v>232</v>
      </c>
      <c r="G2331" s="5"/>
      <c r="H2331" s="899" t="s">
        <v>239</v>
      </c>
      <c r="I2331" s="900"/>
      <c r="J2331" s="300"/>
      <c r="K2331" s="901"/>
      <c r="L2331" s="902"/>
      <c r="M2331" s="902"/>
      <c r="N2331" s="902"/>
      <c r="O2331" s="902"/>
      <c r="P2331" s="902"/>
      <c r="Q2331" s="902"/>
      <c r="R2331" s="903"/>
      <c r="S2331" s="894"/>
      <c r="T2331" s="895"/>
      <c r="U2331" s="896"/>
    </row>
    <row r="2332" spans="1:31" ht="24" customHeight="1" x14ac:dyDescent="0.15">
      <c r="B2332" s="880">
        <v>2</v>
      </c>
      <c r="C2332" s="883"/>
      <c r="D2332" s="883"/>
      <c r="E2332" s="883"/>
      <c r="F2332" s="294"/>
      <c r="G2332" s="886"/>
      <c r="H2332" s="887"/>
      <c r="I2332" s="294"/>
      <c r="J2332" s="295"/>
      <c r="K2332" s="298"/>
      <c r="L2332" s="279" t="s">
        <v>220</v>
      </c>
      <c r="M2332" s="301"/>
      <c r="N2332" s="280" t="s">
        <v>225</v>
      </c>
      <c r="O2332" s="298"/>
      <c r="P2332" s="279" t="s">
        <v>220</v>
      </c>
      <c r="Q2332" s="301"/>
      <c r="R2332" s="280" t="s">
        <v>225</v>
      </c>
      <c r="S2332" s="888" t="str">
        <f t="shared" ref="S2332" si="402">IF(COUNT(J2332:J2336)=0,"",SUM(J2332:J2336))</f>
        <v/>
      </c>
      <c r="T2332" s="889"/>
      <c r="U2332" s="890"/>
    </row>
    <row r="2333" spans="1:31" ht="24" customHeight="1" x14ac:dyDescent="0.15">
      <c r="B2333" s="881"/>
      <c r="C2333" s="884"/>
      <c r="D2333" s="884"/>
      <c r="E2333" s="884"/>
      <c r="F2333" s="296"/>
      <c r="G2333" s="897"/>
      <c r="H2333" s="898"/>
      <c r="I2333" s="296"/>
      <c r="J2333" s="297"/>
      <c r="K2333" s="299"/>
      <c r="L2333" s="284" t="s">
        <v>220</v>
      </c>
      <c r="M2333" s="302"/>
      <c r="N2333" s="285" t="s">
        <v>225</v>
      </c>
      <c r="O2333" s="299"/>
      <c r="P2333" s="284" t="s">
        <v>220</v>
      </c>
      <c r="Q2333" s="302"/>
      <c r="R2333" s="285" t="s">
        <v>225</v>
      </c>
      <c r="S2333" s="891"/>
      <c r="T2333" s="892"/>
      <c r="U2333" s="893"/>
    </row>
    <row r="2334" spans="1:31" ht="24" customHeight="1" x14ac:dyDescent="0.15">
      <c r="B2334" s="881"/>
      <c r="C2334" s="884"/>
      <c r="D2334" s="884"/>
      <c r="E2334" s="884"/>
      <c r="F2334" s="296"/>
      <c r="G2334" s="897"/>
      <c r="H2334" s="898"/>
      <c r="I2334" s="296"/>
      <c r="J2334" s="297"/>
      <c r="K2334" s="299"/>
      <c r="L2334" s="284" t="s">
        <v>220</v>
      </c>
      <c r="M2334" s="302"/>
      <c r="N2334" s="285" t="s">
        <v>225</v>
      </c>
      <c r="O2334" s="299"/>
      <c r="P2334" s="284" t="s">
        <v>220</v>
      </c>
      <c r="Q2334" s="302"/>
      <c r="R2334" s="285" t="s">
        <v>225</v>
      </c>
      <c r="S2334" s="891"/>
      <c r="T2334" s="892"/>
      <c r="U2334" s="893"/>
    </row>
    <row r="2335" spans="1:31" ht="24" customHeight="1" x14ac:dyDescent="0.15">
      <c r="B2335" s="881"/>
      <c r="C2335" s="884"/>
      <c r="D2335" s="884"/>
      <c r="E2335" s="884"/>
      <c r="F2335" s="296"/>
      <c r="G2335" s="897"/>
      <c r="H2335" s="898"/>
      <c r="I2335" s="296"/>
      <c r="J2335" s="297"/>
      <c r="K2335" s="299"/>
      <c r="L2335" s="284" t="s">
        <v>220</v>
      </c>
      <c r="M2335" s="302"/>
      <c r="N2335" s="285" t="s">
        <v>225</v>
      </c>
      <c r="O2335" s="299"/>
      <c r="P2335" s="284" t="s">
        <v>220</v>
      </c>
      <c r="Q2335" s="302"/>
      <c r="R2335" s="285" t="s">
        <v>225</v>
      </c>
      <c r="S2335" s="891"/>
      <c r="T2335" s="892"/>
      <c r="U2335" s="893"/>
    </row>
    <row r="2336" spans="1:31" ht="24" customHeight="1" thickBot="1" x14ac:dyDescent="0.2">
      <c r="B2336" s="882"/>
      <c r="C2336" s="885"/>
      <c r="D2336" s="885"/>
      <c r="E2336" s="885"/>
      <c r="F2336" s="286" t="s">
        <v>232</v>
      </c>
      <c r="G2336" s="5"/>
      <c r="H2336" s="899" t="s">
        <v>239</v>
      </c>
      <c r="I2336" s="900"/>
      <c r="J2336" s="300"/>
      <c r="K2336" s="901"/>
      <c r="L2336" s="902"/>
      <c r="M2336" s="902"/>
      <c r="N2336" s="902"/>
      <c r="O2336" s="902"/>
      <c r="P2336" s="902"/>
      <c r="Q2336" s="902"/>
      <c r="R2336" s="903"/>
      <c r="S2336" s="894"/>
      <c r="T2336" s="895"/>
      <c r="U2336" s="896"/>
    </row>
    <row r="2337" spans="1:31" ht="24" customHeight="1" x14ac:dyDescent="0.15">
      <c r="B2337" s="880">
        <v>3</v>
      </c>
      <c r="C2337" s="883"/>
      <c r="D2337" s="883"/>
      <c r="E2337" s="883"/>
      <c r="F2337" s="294"/>
      <c r="G2337" s="886"/>
      <c r="H2337" s="887"/>
      <c r="I2337" s="294"/>
      <c r="J2337" s="295"/>
      <c r="K2337" s="298"/>
      <c r="L2337" s="279" t="s">
        <v>220</v>
      </c>
      <c r="M2337" s="301"/>
      <c r="N2337" s="280" t="s">
        <v>225</v>
      </c>
      <c r="O2337" s="298"/>
      <c r="P2337" s="279" t="s">
        <v>220</v>
      </c>
      <c r="Q2337" s="301"/>
      <c r="R2337" s="280" t="s">
        <v>225</v>
      </c>
      <c r="S2337" s="888" t="str">
        <f t="shared" ref="S2337" si="403">IF(COUNT(J2337:J2341)=0,"",SUM(J2337:J2341))</f>
        <v/>
      </c>
      <c r="T2337" s="889"/>
      <c r="U2337" s="890"/>
    </row>
    <row r="2338" spans="1:31" ht="24" customHeight="1" x14ac:dyDescent="0.15">
      <c r="B2338" s="881"/>
      <c r="C2338" s="884"/>
      <c r="D2338" s="884"/>
      <c r="E2338" s="884"/>
      <c r="F2338" s="296"/>
      <c r="G2338" s="897"/>
      <c r="H2338" s="898"/>
      <c r="I2338" s="296"/>
      <c r="J2338" s="297"/>
      <c r="K2338" s="299"/>
      <c r="L2338" s="284" t="s">
        <v>220</v>
      </c>
      <c r="M2338" s="302"/>
      <c r="N2338" s="285" t="s">
        <v>225</v>
      </c>
      <c r="O2338" s="299"/>
      <c r="P2338" s="284" t="s">
        <v>220</v>
      </c>
      <c r="Q2338" s="302"/>
      <c r="R2338" s="285" t="s">
        <v>225</v>
      </c>
      <c r="S2338" s="891"/>
      <c r="T2338" s="892"/>
      <c r="U2338" s="893"/>
    </row>
    <row r="2339" spans="1:31" ht="24" customHeight="1" x14ac:dyDescent="0.15">
      <c r="B2339" s="881"/>
      <c r="C2339" s="884"/>
      <c r="D2339" s="884"/>
      <c r="E2339" s="884"/>
      <c r="F2339" s="296"/>
      <c r="G2339" s="897"/>
      <c r="H2339" s="898"/>
      <c r="I2339" s="296"/>
      <c r="J2339" s="297"/>
      <c r="K2339" s="299"/>
      <c r="L2339" s="284" t="s">
        <v>220</v>
      </c>
      <c r="M2339" s="302"/>
      <c r="N2339" s="285" t="s">
        <v>225</v>
      </c>
      <c r="O2339" s="299"/>
      <c r="P2339" s="284" t="s">
        <v>220</v>
      </c>
      <c r="Q2339" s="302"/>
      <c r="R2339" s="285" t="s">
        <v>225</v>
      </c>
      <c r="S2339" s="891"/>
      <c r="T2339" s="892"/>
      <c r="U2339" s="893"/>
    </row>
    <row r="2340" spans="1:31" ht="24" customHeight="1" x14ac:dyDescent="0.15">
      <c r="B2340" s="881"/>
      <c r="C2340" s="884"/>
      <c r="D2340" s="884"/>
      <c r="E2340" s="884"/>
      <c r="F2340" s="296"/>
      <c r="G2340" s="897"/>
      <c r="H2340" s="898"/>
      <c r="I2340" s="296"/>
      <c r="J2340" s="297"/>
      <c r="K2340" s="299"/>
      <c r="L2340" s="284" t="s">
        <v>220</v>
      </c>
      <c r="M2340" s="302"/>
      <c r="N2340" s="285" t="s">
        <v>225</v>
      </c>
      <c r="O2340" s="299"/>
      <c r="P2340" s="284" t="s">
        <v>220</v>
      </c>
      <c r="Q2340" s="302"/>
      <c r="R2340" s="285" t="s">
        <v>225</v>
      </c>
      <c r="S2340" s="891"/>
      <c r="T2340" s="892"/>
      <c r="U2340" s="893"/>
    </row>
    <row r="2341" spans="1:31" ht="24" customHeight="1" thickBot="1" x14ac:dyDescent="0.2">
      <c r="B2341" s="882"/>
      <c r="C2341" s="885"/>
      <c r="D2341" s="885"/>
      <c r="E2341" s="885"/>
      <c r="F2341" s="286" t="s">
        <v>232</v>
      </c>
      <c r="G2341" s="5"/>
      <c r="H2341" s="899" t="s">
        <v>239</v>
      </c>
      <c r="I2341" s="900"/>
      <c r="J2341" s="300"/>
      <c r="K2341" s="901"/>
      <c r="L2341" s="902"/>
      <c r="M2341" s="902"/>
      <c r="N2341" s="902"/>
      <c r="O2341" s="902"/>
      <c r="P2341" s="902"/>
      <c r="Q2341" s="902"/>
      <c r="R2341" s="903"/>
      <c r="S2341" s="894"/>
      <c r="T2341" s="895"/>
      <c r="U2341" s="896"/>
    </row>
    <row r="2342" spans="1:31" ht="24" customHeight="1" x14ac:dyDescent="0.15">
      <c r="B2342" s="880">
        <v>4</v>
      </c>
      <c r="C2342" s="883"/>
      <c r="D2342" s="883"/>
      <c r="E2342" s="883"/>
      <c r="F2342" s="294"/>
      <c r="G2342" s="886"/>
      <c r="H2342" s="887"/>
      <c r="I2342" s="294"/>
      <c r="J2342" s="295"/>
      <c r="K2342" s="298"/>
      <c r="L2342" s="279" t="s">
        <v>220</v>
      </c>
      <c r="M2342" s="301"/>
      <c r="N2342" s="280" t="s">
        <v>225</v>
      </c>
      <c r="O2342" s="298"/>
      <c r="P2342" s="279" t="s">
        <v>220</v>
      </c>
      <c r="Q2342" s="301"/>
      <c r="R2342" s="280" t="s">
        <v>225</v>
      </c>
      <c r="S2342" s="888" t="str">
        <f t="shared" ref="S2342" si="404">IF(COUNT(J2342:J2346)=0,"",SUM(J2342:J2346))</f>
        <v/>
      </c>
      <c r="T2342" s="889"/>
      <c r="U2342" s="890"/>
    </row>
    <row r="2343" spans="1:31" ht="24" customHeight="1" x14ac:dyDescent="0.15">
      <c r="B2343" s="881"/>
      <c r="C2343" s="884"/>
      <c r="D2343" s="884"/>
      <c r="E2343" s="884"/>
      <c r="F2343" s="296"/>
      <c r="G2343" s="897"/>
      <c r="H2343" s="898"/>
      <c r="I2343" s="296"/>
      <c r="J2343" s="297"/>
      <c r="K2343" s="299"/>
      <c r="L2343" s="284" t="s">
        <v>220</v>
      </c>
      <c r="M2343" s="302"/>
      <c r="N2343" s="285" t="s">
        <v>225</v>
      </c>
      <c r="O2343" s="299"/>
      <c r="P2343" s="284" t="s">
        <v>220</v>
      </c>
      <c r="Q2343" s="302"/>
      <c r="R2343" s="285" t="s">
        <v>225</v>
      </c>
      <c r="S2343" s="891"/>
      <c r="T2343" s="892"/>
      <c r="U2343" s="893"/>
    </row>
    <row r="2344" spans="1:31" ht="24" customHeight="1" x14ac:dyDescent="0.15">
      <c r="B2344" s="881"/>
      <c r="C2344" s="884"/>
      <c r="D2344" s="884"/>
      <c r="E2344" s="884"/>
      <c r="F2344" s="296"/>
      <c r="G2344" s="897"/>
      <c r="H2344" s="898"/>
      <c r="I2344" s="296"/>
      <c r="J2344" s="297"/>
      <c r="K2344" s="299"/>
      <c r="L2344" s="284" t="s">
        <v>220</v>
      </c>
      <c r="M2344" s="302"/>
      <c r="N2344" s="285" t="s">
        <v>225</v>
      </c>
      <c r="O2344" s="299"/>
      <c r="P2344" s="284" t="s">
        <v>220</v>
      </c>
      <c r="Q2344" s="302"/>
      <c r="R2344" s="285" t="s">
        <v>225</v>
      </c>
      <c r="S2344" s="891"/>
      <c r="T2344" s="892"/>
      <c r="U2344" s="893"/>
    </row>
    <row r="2345" spans="1:31" ht="24" customHeight="1" x14ac:dyDescent="0.15">
      <c r="B2345" s="881"/>
      <c r="C2345" s="884"/>
      <c r="D2345" s="884"/>
      <c r="E2345" s="884"/>
      <c r="F2345" s="296"/>
      <c r="G2345" s="897"/>
      <c r="H2345" s="898"/>
      <c r="I2345" s="296"/>
      <c r="J2345" s="297"/>
      <c r="K2345" s="299"/>
      <c r="L2345" s="284" t="s">
        <v>220</v>
      </c>
      <c r="M2345" s="302"/>
      <c r="N2345" s="285" t="s">
        <v>225</v>
      </c>
      <c r="O2345" s="299"/>
      <c r="P2345" s="284" t="s">
        <v>220</v>
      </c>
      <c r="Q2345" s="302"/>
      <c r="R2345" s="285" t="s">
        <v>225</v>
      </c>
      <c r="S2345" s="891"/>
      <c r="T2345" s="892"/>
      <c r="U2345" s="893"/>
    </row>
    <row r="2346" spans="1:31" ht="24" customHeight="1" thickBot="1" x14ac:dyDescent="0.2">
      <c r="B2346" s="882"/>
      <c r="C2346" s="885"/>
      <c r="D2346" s="885"/>
      <c r="E2346" s="885"/>
      <c r="F2346" s="286" t="s">
        <v>232</v>
      </c>
      <c r="G2346" s="5"/>
      <c r="H2346" s="899" t="s">
        <v>239</v>
      </c>
      <c r="I2346" s="900"/>
      <c r="J2346" s="300"/>
      <c r="K2346" s="901"/>
      <c r="L2346" s="902"/>
      <c r="M2346" s="902"/>
      <c r="N2346" s="902"/>
      <c r="O2346" s="902"/>
      <c r="P2346" s="902"/>
      <c r="Q2346" s="902"/>
      <c r="R2346" s="903"/>
      <c r="S2346" s="894"/>
      <c r="T2346" s="895"/>
      <c r="U2346" s="896"/>
    </row>
    <row r="2347" spans="1:31" ht="19.5" customHeight="1" thickBot="1" x14ac:dyDescent="0.2">
      <c r="B2347" s="287" t="s">
        <v>112</v>
      </c>
      <c r="C2347" s="172"/>
      <c r="D2347" s="288"/>
      <c r="E2347" s="288"/>
      <c r="F2347" s="289"/>
      <c r="G2347" s="288"/>
      <c r="H2347" s="288"/>
      <c r="O2347" s="917" t="s">
        <v>496</v>
      </c>
      <c r="P2347" s="918"/>
      <c r="Q2347" s="918"/>
      <c r="R2347" s="918"/>
      <c r="S2347" s="919" t="str">
        <f>IF(COUNT(S2327:U2346)=0,"",SUMIFS(S2327:S2346,E2327:E2346,"&lt;&gt;"&amp;""))</f>
        <v/>
      </c>
      <c r="T2347" s="920"/>
      <c r="U2347" s="921"/>
    </row>
    <row r="2348" spans="1:31" ht="19.5" customHeight="1" thickBot="1" x14ac:dyDescent="0.2">
      <c r="B2348" s="486" t="s">
        <v>242</v>
      </c>
      <c r="C2348" s="172"/>
      <c r="D2348" s="171"/>
      <c r="E2348" s="290"/>
      <c r="F2348" s="485"/>
      <c r="G2348" s="485"/>
      <c r="H2348" s="485"/>
      <c r="O2348" s="922" t="s">
        <v>497</v>
      </c>
      <c r="P2348" s="923"/>
      <c r="Q2348" s="923"/>
      <c r="R2348" s="924"/>
      <c r="S2348" s="919" t="str">
        <f>IF(COUNT(S2327:U2346)=0,"",SUMIF(E2327:E2346,"元請",S2327:U2346))</f>
        <v/>
      </c>
      <c r="T2348" s="920"/>
      <c r="U2348" s="921"/>
    </row>
    <row r="2349" spans="1:31" ht="19.5" customHeight="1" x14ac:dyDescent="0.15">
      <c r="B2349" s="287" t="s">
        <v>240</v>
      </c>
      <c r="C2349" s="172"/>
      <c r="D2349" s="171"/>
      <c r="E2349" s="172"/>
      <c r="F2349" s="172"/>
      <c r="G2349" s="485"/>
      <c r="H2349" s="485"/>
    </row>
    <row r="2350" spans="1:31" ht="19.5" customHeight="1" x14ac:dyDescent="0.15">
      <c r="B2350" s="485"/>
      <c r="C2350" s="172"/>
      <c r="D2350" s="171"/>
      <c r="E2350" s="290"/>
      <c r="F2350" s="485"/>
      <c r="G2350" s="485"/>
      <c r="H2350" s="485"/>
    </row>
    <row r="2351" spans="1:31" s="172" customFormat="1" ht="20.25" customHeight="1" x14ac:dyDescent="0.15">
      <c r="A2351" s="171"/>
      <c r="B2351" s="171"/>
      <c r="C2351" s="172" t="s">
        <v>104</v>
      </c>
      <c r="G2351" s="262"/>
      <c r="H2351" s="262"/>
      <c r="I2351" s="171"/>
      <c r="J2351" s="171"/>
      <c r="K2351" s="171"/>
      <c r="L2351" s="171"/>
      <c r="M2351" s="171"/>
      <c r="N2351" s="171"/>
      <c r="O2351" s="171"/>
      <c r="P2351" s="171"/>
      <c r="Q2351" s="171"/>
      <c r="R2351" s="171"/>
      <c r="S2351" s="171"/>
      <c r="T2351" s="196" t="s">
        <v>241</v>
      </c>
      <c r="U2351" s="263" t="str">
        <f t="shared" ref="U2351" si="405">IF(COUNT(S2327:U2346)=0,"",U2322+1)</f>
        <v/>
      </c>
      <c r="W2351" s="171"/>
      <c r="X2351" s="171"/>
      <c r="Y2351" s="171"/>
      <c r="Z2351" s="291"/>
      <c r="AA2351" s="291"/>
      <c r="AB2351" s="291"/>
      <c r="AC2351" s="291"/>
      <c r="AD2351" s="291"/>
      <c r="AE2351" s="171"/>
    </row>
    <row r="2352" spans="1:31" s="172" customFormat="1" ht="27.75" x14ac:dyDescent="0.15">
      <c r="A2352" s="171"/>
      <c r="B2352" s="904" t="s">
        <v>105</v>
      </c>
      <c r="C2352" s="904"/>
      <c r="D2352" s="904"/>
      <c r="E2352" s="904"/>
      <c r="F2352" s="904"/>
      <c r="G2352" s="904"/>
      <c r="H2352" s="904"/>
      <c r="I2352" s="904"/>
      <c r="J2352" s="905" t="s">
        <v>243</v>
      </c>
      <c r="K2352" s="905"/>
      <c r="L2352" s="905"/>
      <c r="M2352" s="905"/>
      <c r="N2352" s="905"/>
      <c r="O2352" s="905"/>
      <c r="P2352" s="905"/>
      <c r="Q2352" s="905"/>
      <c r="R2352" s="905"/>
      <c r="S2352" s="905"/>
      <c r="T2352" s="905"/>
      <c r="U2352" s="905"/>
      <c r="W2352" s="171"/>
      <c r="X2352" s="171"/>
      <c r="Y2352" s="171"/>
      <c r="Z2352" s="291"/>
      <c r="AA2352" s="291"/>
      <c r="AB2352" s="291"/>
      <c r="AC2352" s="291"/>
      <c r="AD2352" s="291"/>
      <c r="AE2352" s="171"/>
    </row>
    <row r="2353" spans="2:21" ht="21.75" thickBot="1" x14ac:dyDescent="0.2">
      <c r="D2353" s="265" t="s">
        <v>228</v>
      </c>
      <c r="E2353" s="906"/>
      <c r="F2353" s="906"/>
      <c r="G2353" s="266" t="s">
        <v>229</v>
      </c>
      <c r="H2353" s="267"/>
      <c r="L2353" s="268" t="s">
        <v>231</v>
      </c>
      <c r="M2353" s="483" t="str">
        <f>$M$4</f>
        <v/>
      </c>
      <c r="N2353" s="269" t="s">
        <v>220</v>
      </c>
      <c r="O2353" s="483" t="str">
        <f>$O$4</f>
        <v/>
      </c>
      <c r="P2353" s="269" t="s">
        <v>225</v>
      </c>
      <c r="Q2353" s="269" t="s">
        <v>205</v>
      </c>
      <c r="R2353" s="483" t="str">
        <f>$R$4</f>
        <v/>
      </c>
      <c r="S2353" s="269" t="s">
        <v>220</v>
      </c>
      <c r="T2353" s="483" t="str">
        <f>$T$4</f>
        <v/>
      </c>
      <c r="U2353" s="269" t="s">
        <v>230</v>
      </c>
    </row>
    <row r="2354" spans="2:21" ht="18" customHeight="1" x14ac:dyDescent="0.15">
      <c r="B2354" s="880" t="s">
        <v>227</v>
      </c>
      <c r="C2354" s="907" t="s">
        <v>224</v>
      </c>
      <c r="D2354" s="478" t="s">
        <v>237</v>
      </c>
      <c r="E2354" s="478" t="s">
        <v>222</v>
      </c>
      <c r="F2354" s="909" t="s">
        <v>106</v>
      </c>
      <c r="G2354" s="840" t="s">
        <v>107</v>
      </c>
      <c r="H2354" s="841"/>
      <c r="I2354" s="480" t="s">
        <v>108</v>
      </c>
      <c r="J2354" s="480" t="s">
        <v>235</v>
      </c>
      <c r="K2354" s="840" t="s">
        <v>109</v>
      </c>
      <c r="L2354" s="913"/>
      <c r="M2354" s="913"/>
      <c r="N2354" s="841"/>
      <c r="O2354" s="840" t="s">
        <v>226</v>
      </c>
      <c r="P2354" s="913"/>
      <c r="Q2354" s="913"/>
      <c r="R2354" s="841"/>
      <c r="S2354" s="840" t="s">
        <v>233</v>
      </c>
      <c r="T2354" s="913"/>
      <c r="U2354" s="914"/>
    </row>
    <row r="2355" spans="2:21" ht="18" customHeight="1" thickBot="1" x14ac:dyDescent="0.2">
      <c r="B2355" s="882"/>
      <c r="C2355" s="908"/>
      <c r="D2355" s="479" t="s">
        <v>221</v>
      </c>
      <c r="E2355" s="479" t="s">
        <v>223</v>
      </c>
      <c r="F2355" s="910"/>
      <c r="G2355" s="911"/>
      <c r="H2355" s="912"/>
      <c r="I2355" s="481" t="s">
        <v>110</v>
      </c>
      <c r="J2355" s="481" t="s">
        <v>236</v>
      </c>
      <c r="K2355" s="911"/>
      <c r="L2355" s="915"/>
      <c r="M2355" s="915"/>
      <c r="N2355" s="912"/>
      <c r="O2355" s="911"/>
      <c r="P2355" s="915"/>
      <c r="Q2355" s="915"/>
      <c r="R2355" s="912"/>
      <c r="S2355" s="911" t="s">
        <v>234</v>
      </c>
      <c r="T2355" s="915"/>
      <c r="U2355" s="916"/>
    </row>
    <row r="2356" spans="2:21" ht="24" customHeight="1" x14ac:dyDescent="0.15">
      <c r="B2356" s="880">
        <v>1</v>
      </c>
      <c r="C2356" s="883"/>
      <c r="D2356" s="883"/>
      <c r="E2356" s="883"/>
      <c r="F2356" s="294"/>
      <c r="G2356" s="886"/>
      <c r="H2356" s="887"/>
      <c r="I2356" s="294"/>
      <c r="J2356" s="295"/>
      <c r="K2356" s="298"/>
      <c r="L2356" s="279" t="s">
        <v>220</v>
      </c>
      <c r="M2356" s="301"/>
      <c r="N2356" s="280" t="s">
        <v>225</v>
      </c>
      <c r="O2356" s="298"/>
      <c r="P2356" s="279" t="s">
        <v>220</v>
      </c>
      <c r="Q2356" s="301"/>
      <c r="R2356" s="280" t="s">
        <v>225</v>
      </c>
      <c r="S2356" s="888" t="str">
        <f t="shared" ref="S2356" si="406">IF(COUNT(J2356:J2360)=0,"",SUM(J2356:J2360))</f>
        <v/>
      </c>
      <c r="T2356" s="889"/>
      <c r="U2356" s="890"/>
    </row>
    <row r="2357" spans="2:21" ht="24" customHeight="1" x14ac:dyDescent="0.15">
      <c r="B2357" s="881"/>
      <c r="C2357" s="884"/>
      <c r="D2357" s="884"/>
      <c r="E2357" s="884"/>
      <c r="F2357" s="296"/>
      <c r="G2357" s="897"/>
      <c r="H2357" s="898"/>
      <c r="I2357" s="296"/>
      <c r="J2357" s="297"/>
      <c r="K2357" s="299"/>
      <c r="L2357" s="284" t="s">
        <v>220</v>
      </c>
      <c r="M2357" s="302"/>
      <c r="N2357" s="285" t="s">
        <v>225</v>
      </c>
      <c r="O2357" s="299"/>
      <c r="P2357" s="284" t="s">
        <v>220</v>
      </c>
      <c r="Q2357" s="302"/>
      <c r="R2357" s="285" t="s">
        <v>225</v>
      </c>
      <c r="S2357" s="891"/>
      <c r="T2357" s="892"/>
      <c r="U2357" s="893"/>
    </row>
    <row r="2358" spans="2:21" ht="23.25" customHeight="1" x14ac:dyDescent="0.15">
      <c r="B2358" s="881"/>
      <c r="C2358" s="884"/>
      <c r="D2358" s="884"/>
      <c r="E2358" s="884"/>
      <c r="F2358" s="296"/>
      <c r="G2358" s="897"/>
      <c r="H2358" s="898"/>
      <c r="I2358" s="296"/>
      <c r="J2358" s="297"/>
      <c r="K2358" s="299"/>
      <c r="L2358" s="284" t="s">
        <v>220</v>
      </c>
      <c r="M2358" s="302"/>
      <c r="N2358" s="285" t="s">
        <v>225</v>
      </c>
      <c r="O2358" s="299"/>
      <c r="P2358" s="284" t="s">
        <v>220</v>
      </c>
      <c r="Q2358" s="302"/>
      <c r="R2358" s="285" t="s">
        <v>225</v>
      </c>
      <c r="S2358" s="891"/>
      <c r="T2358" s="892"/>
      <c r="U2358" s="893"/>
    </row>
    <row r="2359" spans="2:21" ht="24" customHeight="1" x14ac:dyDescent="0.15">
      <c r="B2359" s="881"/>
      <c r="C2359" s="884"/>
      <c r="D2359" s="884"/>
      <c r="E2359" s="884"/>
      <c r="F2359" s="296"/>
      <c r="G2359" s="897"/>
      <c r="H2359" s="898"/>
      <c r="I2359" s="296"/>
      <c r="J2359" s="297"/>
      <c r="K2359" s="299"/>
      <c r="L2359" s="284" t="s">
        <v>220</v>
      </c>
      <c r="M2359" s="302"/>
      <c r="N2359" s="285" t="s">
        <v>225</v>
      </c>
      <c r="O2359" s="299"/>
      <c r="P2359" s="284" t="s">
        <v>220</v>
      </c>
      <c r="Q2359" s="302"/>
      <c r="R2359" s="285" t="s">
        <v>225</v>
      </c>
      <c r="S2359" s="891"/>
      <c r="T2359" s="892"/>
      <c r="U2359" s="893"/>
    </row>
    <row r="2360" spans="2:21" ht="24" customHeight="1" thickBot="1" x14ac:dyDescent="0.2">
      <c r="B2360" s="882"/>
      <c r="C2360" s="885"/>
      <c r="D2360" s="885"/>
      <c r="E2360" s="885"/>
      <c r="F2360" s="286" t="s">
        <v>232</v>
      </c>
      <c r="G2360" s="5"/>
      <c r="H2360" s="899" t="s">
        <v>239</v>
      </c>
      <c r="I2360" s="900"/>
      <c r="J2360" s="300"/>
      <c r="K2360" s="901"/>
      <c r="L2360" s="902"/>
      <c r="M2360" s="902"/>
      <c r="N2360" s="902"/>
      <c r="O2360" s="902"/>
      <c r="P2360" s="902"/>
      <c r="Q2360" s="902"/>
      <c r="R2360" s="903"/>
      <c r="S2360" s="894"/>
      <c r="T2360" s="895"/>
      <c r="U2360" s="896"/>
    </row>
    <row r="2361" spans="2:21" ht="24" customHeight="1" x14ac:dyDescent="0.15">
      <c r="B2361" s="880">
        <v>2</v>
      </c>
      <c r="C2361" s="883"/>
      <c r="D2361" s="883"/>
      <c r="E2361" s="883"/>
      <c r="F2361" s="294"/>
      <c r="G2361" s="886"/>
      <c r="H2361" s="887"/>
      <c r="I2361" s="294"/>
      <c r="J2361" s="295"/>
      <c r="K2361" s="298"/>
      <c r="L2361" s="279" t="s">
        <v>220</v>
      </c>
      <c r="M2361" s="301"/>
      <c r="N2361" s="280" t="s">
        <v>225</v>
      </c>
      <c r="O2361" s="298"/>
      <c r="P2361" s="279" t="s">
        <v>220</v>
      </c>
      <c r="Q2361" s="301"/>
      <c r="R2361" s="280" t="s">
        <v>225</v>
      </c>
      <c r="S2361" s="888" t="str">
        <f t="shared" ref="S2361" si="407">IF(COUNT(J2361:J2365)=0,"",SUM(J2361:J2365))</f>
        <v/>
      </c>
      <c r="T2361" s="889"/>
      <c r="U2361" s="890"/>
    </row>
    <row r="2362" spans="2:21" ht="24" customHeight="1" x14ac:dyDescent="0.15">
      <c r="B2362" s="881"/>
      <c r="C2362" s="884"/>
      <c r="D2362" s="884"/>
      <c r="E2362" s="884"/>
      <c r="F2362" s="296"/>
      <c r="G2362" s="897"/>
      <c r="H2362" s="898"/>
      <c r="I2362" s="296"/>
      <c r="J2362" s="297"/>
      <c r="K2362" s="299"/>
      <c r="L2362" s="284" t="s">
        <v>220</v>
      </c>
      <c r="M2362" s="302"/>
      <c r="N2362" s="285" t="s">
        <v>225</v>
      </c>
      <c r="O2362" s="299"/>
      <c r="P2362" s="284" t="s">
        <v>220</v>
      </c>
      <c r="Q2362" s="302"/>
      <c r="R2362" s="285" t="s">
        <v>225</v>
      </c>
      <c r="S2362" s="891"/>
      <c r="T2362" s="892"/>
      <c r="U2362" s="893"/>
    </row>
    <row r="2363" spans="2:21" ht="24" customHeight="1" x14ac:dyDescent="0.15">
      <c r="B2363" s="881"/>
      <c r="C2363" s="884"/>
      <c r="D2363" s="884"/>
      <c r="E2363" s="884"/>
      <c r="F2363" s="296"/>
      <c r="G2363" s="897"/>
      <c r="H2363" s="898"/>
      <c r="I2363" s="296"/>
      <c r="J2363" s="297"/>
      <c r="K2363" s="299"/>
      <c r="L2363" s="284" t="s">
        <v>220</v>
      </c>
      <c r="M2363" s="302"/>
      <c r="N2363" s="285" t="s">
        <v>225</v>
      </c>
      <c r="O2363" s="299"/>
      <c r="P2363" s="284" t="s">
        <v>220</v>
      </c>
      <c r="Q2363" s="302"/>
      <c r="R2363" s="285" t="s">
        <v>225</v>
      </c>
      <c r="S2363" s="891"/>
      <c r="T2363" s="892"/>
      <c r="U2363" s="893"/>
    </row>
    <row r="2364" spans="2:21" ht="24" customHeight="1" x14ac:dyDescent="0.15">
      <c r="B2364" s="881"/>
      <c r="C2364" s="884"/>
      <c r="D2364" s="884"/>
      <c r="E2364" s="884"/>
      <c r="F2364" s="296"/>
      <c r="G2364" s="897"/>
      <c r="H2364" s="898"/>
      <c r="I2364" s="296"/>
      <c r="J2364" s="297"/>
      <c r="K2364" s="299"/>
      <c r="L2364" s="284" t="s">
        <v>220</v>
      </c>
      <c r="M2364" s="302"/>
      <c r="N2364" s="285" t="s">
        <v>225</v>
      </c>
      <c r="O2364" s="299"/>
      <c r="P2364" s="284" t="s">
        <v>220</v>
      </c>
      <c r="Q2364" s="302"/>
      <c r="R2364" s="285" t="s">
        <v>225</v>
      </c>
      <c r="S2364" s="891"/>
      <c r="T2364" s="892"/>
      <c r="U2364" s="893"/>
    </row>
    <row r="2365" spans="2:21" ht="24" customHeight="1" thickBot="1" x14ac:dyDescent="0.2">
      <c r="B2365" s="882"/>
      <c r="C2365" s="885"/>
      <c r="D2365" s="885"/>
      <c r="E2365" s="885"/>
      <c r="F2365" s="286" t="s">
        <v>232</v>
      </c>
      <c r="G2365" s="5"/>
      <c r="H2365" s="899" t="s">
        <v>239</v>
      </c>
      <c r="I2365" s="900"/>
      <c r="J2365" s="300"/>
      <c r="K2365" s="901"/>
      <c r="L2365" s="902"/>
      <c r="M2365" s="902"/>
      <c r="N2365" s="902"/>
      <c r="O2365" s="902"/>
      <c r="P2365" s="902"/>
      <c r="Q2365" s="902"/>
      <c r="R2365" s="903"/>
      <c r="S2365" s="894"/>
      <c r="T2365" s="895"/>
      <c r="U2365" s="896"/>
    </row>
    <row r="2366" spans="2:21" ht="24" customHeight="1" x14ac:dyDescent="0.15">
      <c r="B2366" s="880">
        <v>3</v>
      </c>
      <c r="C2366" s="883"/>
      <c r="D2366" s="883"/>
      <c r="E2366" s="883"/>
      <c r="F2366" s="294"/>
      <c r="G2366" s="886"/>
      <c r="H2366" s="887"/>
      <c r="I2366" s="294"/>
      <c r="J2366" s="295"/>
      <c r="K2366" s="298"/>
      <c r="L2366" s="279" t="s">
        <v>220</v>
      </c>
      <c r="M2366" s="301"/>
      <c r="N2366" s="280" t="s">
        <v>225</v>
      </c>
      <c r="O2366" s="298"/>
      <c r="P2366" s="279" t="s">
        <v>220</v>
      </c>
      <c r="Q2366" s="301"/>
      <c r="R2366" s="280" t="s">
        <v>225</v>
      </c>
      <c r="S2366" s="888" t="str">
        <f t="shared" ref="S2366" si="408">IF(COUNT(J2366:J2370)=0,"",SUM(J2366:J2370))</f>
        <v/>
      </c>
      <c r="T2366" s="889"/>
      <c r="U2366" s="890"/>
    </row>
    <row r="2367" spans="2:21" ht="24" customHeight="1" x14ac:dyDescent="0.15">
      <c r="B2367" s="881"/>
      <c r="C2367" s="884"/>
      <c r="D2367" s="884"/>
      <c r="E2367" s="884"/>
      <c r="F2367" s="296"/>
      <c r="G2367" s="897"/>
      <c r="H2367" s="898"/>
      <c r="I2367" s="296"/>
      <c r="J2367" s="297"/>
      <c r="K2367" s="299"/>
      <c r="L2367" s="284" t="s">
        <v>220</v>
      </c>
      <c r="M2367" s="302"/>
      <c r="N2367" s="285" t="s">
        <v>225</v>
      </c>
      <c r="O2367" s="299"/>
      <c r="P2367" s="284" t="s">
        <v>220</v>
      </c>
      <c r="Q2367" s="302"/>
      <c r="R2367" s="285" t="s">
        <v>225</v>
      </c>
      <c r="S2367" s="891"/>
      <c r="T2367" s="892"/>
      <c r="U2367" s="893"/>
    </row>
    <row r="2368" spans="2:21" ht="24" customHeight="1" x14ac:dyDescent="0.15">
      <c r="B2368" s="881"/>
      <c r="C2368" s="884"/>
      <c r="D2368" s="884"/>
      <c r="E2368" s="884"/>
      <c r="F2368" s="296"/>
      <c r="G2368" s="897"/>
      <c r="H2368" s="898"/>
      <c r="I2368" s="296"/>
      <c r="J2368" s="297"/>
      <c r="K2368" s="299"/>
      <c r="L2368" s="284" t="s">
        <v>220</v>
      </c>
      <c r="M2368" s="302"/>
      <c r="N2368" s="285" t="s">
        <v>225</v>
      </c>
      <c r="O2368" s="299"/>
      <c r="P2368" s="284" t="s">
        <v>220</v>
      </c>
      <c r="Q2368" s="302"/>
      <c r="R2368" s="285" t="s">
        <v>225</v>
      </c>
      <c r="S2368" s="891"/>
      <c r="T2368" s="892"/>
      <c r="U2368" s="893"/>
    </row>
    <row r="2369" spans="1:31" ht="24" customHeight="1" x14ac:dyDescent="0.15">
      <c r="B2369" s="881"/>
      <c r="C2369" s="884"/>
      <c r="D2369" s="884"/>
      <c r="E2369" s="884"/>
      <c r="F2369" s="296"/>
      <c r="G2369" s="897"/>
      <c r="H2369" s="898"/>
      <c r="I2369" s="296"/>
      <c r="J2369" s="297"/>
      <c r="K2369" s="299"/>
      <c r="L2369" s="284" t="s">
        <v>220</v>
      </c>
      <c r="M2369" s="302"/>
      <c r="N2369" s="285" t="s">
        <v>225</v>
      </c>
      <c r="O2369" s="299"/>
      <c r="P2369" s="284" t="s">
        <v>220</v>
      </c>
      <c r="Q2369" s="302"/>
      <c r="R2369" s="285" t="s">
        <v>225</v>
      </c>
      <c r="S2369" s="891"/>
      <c r="T2369" s="892"/>
      <c r="U2369" s="893"/>
    </row>
    <row r="2370" spans="1:31" ht="24" customHeight="1" thickBot="1" x14ac:dyDescent="0.2">
      <c r="B2370" s="882"/>
      <c r="C2370" s="885"/>
      <c r="D2370" s="885"/>
      <c r="E2370" s="885"/>
      <c r="F2370" s="286" t="s">
        <v>232</v>
      </c>
      <c r="G2370" s="5"/>
      <c r="H2370" s="899" t="s">
        <v>239</v>
      </c>
      <c r="I2370" s="900"/>
      <c r="J2370" s="300"/>
      <c r="K2370" s="901"/>
      <c r="L2370" s="902"/>
      <c r="M2370" s="902"/>
      <c r="N2370" s="902"/>
      <c r="O2370" s="902"/>
      <c r="P2370" s="902"/>
      <c r="Q2370" s="902"/>
      <c r="R2370" s="903"/>
      <c r="S2370" s="894"/>
      <c r="T2370" s="895"/>
      <c r="U2370" s="896"/>
    </row>
    <row r="2371" spans="1:31" ht="24" customHeight="1" x14ac:dyDescent="0.15">
      <c r="B2371" s="880">
        <v>4</v>
      </c>
      <c r="C2371" s="883"/>
      <c r="D2371" s="883"/>
      <c r="E2371" s="883"/>
      <c r="F2371" s="294"/>
      <c r="G2371" s="886"/>
      <c r="H2371" s="887"/>
      <c r="I2371" s="294"/>
      <c r="J2371" s="295"/>
      <c r="K2371" s="298"/>
      <c r="L2371" s="279" t="s">
        <v>220</v>
      </c>
      <c r="M2371" s="301"/>
      <c r="N2371" s="280" t="s">
        <v>225</v>
      </c>
      <c r="O2371" s="298"/>
      <c r="P2371" s="279" t="s">
        <v>220</v>
      </c>
      <c r="Q2371" s="301"/>
      <c r="R2371" s="280" t="s">
        <v>225</v>
      </c>
      <c r="S2371" s="888" t="str">
        <f t="shared" ref="S2371" si="409">IF(COUNT(J2371:J2375)=0,"",SUM(J2371:J2375))</f>
        <v/>
      </c>
      <c r="T2371" s="889"/>
      <c r="U2371" s="890"/>
    </row>
    <row r="2372" spans="1:31" ht="24" customHeight="1" x14ac:dyDescent="0.15">
      <c r="B2372" s="881"/>
      <c r="C2372" s="884"/>
      <c r="D2372" s="884"/>
      <c r="E2372" s="884"/>
      <c r="F2372" s="296"/>
      <c r="G2372" s="897"/>
      <c r="H2372" s="898"/>
      <c r="I2372" s="296"/>
      <c r="J2372" s="297"/>
      <c r="K2372" s="299"/>
      <c r="L2372" s="284" t="s">
        <v>220</v>
      </c>
      <c r="M2372" s="302"/>
      <c r="N2372" s="285" t="s">
        <v>225</v>
      </c>
      <c r="O2372" s="299"/>
      <c r="P2372" s="284" t="s">
        <v>220</v>
      </c>
      <c r="Q2372" s="302"/>
      <c r="R2372" s="285" t="s">
        <v>225</v>
      </c>
      <c r="S2372" s="891"/>
      <c r="T2372" s="892"/>
      <c r="U2372" s="893"/>
    </row>
    <row r="2373" spans="1:31" ht="24" customHeight="1" x14ac:dyDescent="0.15">
      <c r="B2373" s="881"/>
      <c r="C2373" s="884"/>
      <c r="D2373" s="884"/>
      <c r="E2373" s="884"/>
      <c r="F2373" s="296"/>
      <c r="G2373" s="897"/>
      <c r="H2373" s="898"/>
      <c r="I2373" s="296"/>
      <c r="J2373" s="297"/>
      <c r="K2373" s="299"/>
      <c r="L2373" s="284" t="s">
        <v>220</v>
      </c>
      <c r="M2373" s="302"/>
      <c r="N2373" s="285" t="s">
        <v>225</v>
      </c>
      <c r="O2373" s="299"/>
      <c r="P2373" s="284" t="s">
        <v>220</v>
      </c>
      <c r="Q2373" s="302"/>
      <c r="R2373" s="285" t="s">
        <v>225</v>
      </c>
      <c r="S2373" s="891"/>
      <c r="T2373" s="892"/>
      <c r="U2373" s="893"/>
    </row>
    <row r="2374" spans="1:31" ht="24" customHeight="1" x14ac:dyDescent="0.15">
      <c r="B2374" s="881"/>
      <c r="C2374" s="884"/>
      <c r="D2374" s="884"/>
      <c r="E2374" s="884"/>
      <c r="F2374" s="296"/>
      <c r="G2374" s="897"/>
      <c r="H2374" s="898"/>
      <c r="I2374" s="296"/>
      <c r="J2374" s="297"/>
      <c r="K2374" s="299"/>
      <c r="L2374" s="284" t="s">
        <v>220</v>
      </c>
      <c r="M2374" s="302"/>
      <c r="N2374" s="285" t="s">
        <v>225</v>
      </c>
      <c r="O2374" s="299"/>
      <c r="P2374" s="284" t="s">
        <v>220</v>
      </c>
      <c r="Q2374" s="302"/>
      <c r="R2374" s="285" t="s">
        <v>225</v>
      </c>
      <c r="S2374" s="891"/>
      <c r="T2374" s="892"/>
      <c r="U2374" s="893"/>
    </row>
    <row r="2375" spans="1:31" ht="24" customHeight="1" thickBot="1" x14ac:dyDescent="0.2">
      <c r="B2375" s="882"/>
      <c r="C2375" s="885"/>
      <c r="D2375" s="885"/>
      <c r="E2375" s="885"/>
      <c r="F2375" s="286" t="s">
        <v>232</v>
      </c>
      <c r="G2375" s="5"/>
      <c r="H2375" s="899" t="s">
        <v>239</v>
      </c>
      <c r="I2375" s="900"/>
      <c r="J2375" s="300"/>
      <c r="K2375" s="901"/>
      <c r="L2375" s="902"/>
      <c r="M2375" s="902"/>
      <c r="N2375" s="902"/>
      <c r="O2375" s="902"/>
      <c r="P2375" s="902"/>
      <c r="Q2375" s="902"/>
      <c r="R2375" s="903"/>
      <c r="S2375" s="894"/>
      <c r="T2375" s="895"/>
      <c r="U2375" s="896"/>
    </row>
    <row r="2376" spans="1:31" ht="19.5" customHeight="1" thickBot="1" x14ac:dyDescent="0.2">
      <c r="B2376" s="287" t="s">
        <v>112</v>
      </c>
      <c r="C2376" s="172"/>
      <c r="D2376" s="288"/>
      <c r="E2376" s="288"/>
      <c r="F2376" s="289"/>
      <c r="G2376" s="288"/>
      <c r="H2376" s="288"/>
      <c r="O2376" s="917" t="s">
        <v>496</v>
      </c>
      <c r="P2376" s="918"/>
      <c r="Q2376" s="918"/>
      <c r="R2376" s="918"/>
      <c r="S2376" s="919" t="str">
        <f>IF(COUNT(S2356:U2375)=0,"",SUMIFS(S2356:S2375,E2356:E2375,"&lt;&gt;"&amp;""))</f>
        <v/>
      </c>
      <c r="T2376" s="920"/>
      <c r="U2376" s="921"/>
    </row>
    <row r="2377" spans="1:31" ht="19.5" customHeight="1" thickBot="1" x14ac:dyDescent="0.2">
      <c r="B2377" s="486" t="s">
        <v>242</v>
      </c>
      <c r="C2377" s="172"/>
      <c r="D2377" s="171"/>
      <c r="E2377" s="290"/>
      <c r="F2377" s="485"/>
      <c r="G2377" s="485"/>
      <c r="H2377" s="485"/>
      <c r="O2377" s="922" t="s">
        <v>497</v>
      </c>
      <c r="P2377" s="923"/>
      <c r="Q2377" s="923"/>
      <c r="R2377" s="924"/>
      <c r="S2377" s="919" t="str">
        <f>IF(COUNT(S2356:U2375)=0,"",SUMIF(E2356:E2375,"元請",S2356:U2375))</f>
        <v/>
      </c>
      <c r="T2377" s="920"/>
      <c r="U2377" s="921"/>
    </row>
    <row r="2378" spans="1:31" ht="19.5" customHeight="1" x14ac:dyDescent="0.15">
      <c r="B2378" s="287" t="s">
        <v>240</v>
      </c>
      <c r="C2378" s="172"/>
      <c r="D2378" s="171"/>
      <c r="E2378" s="172"/>
      <c r="F2378" s="172"/>
      <c r="G2378" s="485"/>
      <c r="H2378" s="485"/>
    </row>
    <row r="2379" spans="1:31" ht="19.5" customHeight="1" x14ac:dyDescent="0.15">
      <c r="B2379" s="485"/>
      <c r="C2379" s="172"/>
      <c r="D2379" s="171"/>
      <c r="E2379" s="290"/>
      <c r="F2379" s="485"/>
      <c r="G2379" s="485"/>
      <c r="H2379" s="485"/>
    </row>
    <row r="2380" spans="1:31" s="172" customFormat="1" ht="20.25" customHeight="1" x14ac:dyDescent="0.15">
      <c r="A2380" s="171"/>
      <c r="B2380" s="171"/>
      <c r="C2380" s="172" t="s">
        <v>104</v>
      </c>
      <c r="G2380" s="262"/>
      <c r="H2380" s="262"/>
      <c r="I2380" s="171"/>
      <c r="J2380" s="171"/>
      <c r="K2380" s="171"/>
      <c r="L2380" s="171"/>
      <c r="M2380" s="171"/>
      <c r="N2380" s="171"/>
      <c r="O2380" s="171"/>
      <c r="P2380" s="171"/>
      <c r="Q2380" s="171"/>
      <c r="R2380" s="171"/>
      <c r="S2380" s="171"/>
      <c r="T2380" s="196" t="s">
        <v>241</v>
      </c>
      <c r="U2380" s="263" t="str">
        <f t="shared" ref="U2380" si="410">IF(COUNT(S2356:U2375)=0,"",U2351+1)</f>
        <v/>
      </c>
      <c r="W2380" s="171"/>
      <c r="X2380" s="171"/>
      <c r="Y2380" s="171"/>
      <c r="Z2380" s="291"/>
      <c r="AA2380" s="291"/>
      <c r="AB2380" s="291"/>
      <c r="AC2380" s="291"/>
      <c r="AD2380" s="291"/>
      <c r="AE2380" s="171"/>
    </row>
    <row r="2381" spans="1:31" s="172" customFormat="1" ht="27.75" x14ac:dyDescent="0.15">
      <c r="A2381" s="171"/>
      <c r="B2381" s="904" t="s">
        <v>105</v>
      </c>
      <c r="C2381" s="904"/>
      <c r="D2381" s="904"/>
      <c r="E2381" s="904"/>
      <c r="F2381" s="904"/>
      <c r="G2381" s="904"/>
      <c r="H2381" s="904"/>
      <c r="I2381" s="904"/>
      <c r="J2381" s="905" t="s">
        <v>243</v>
      </c>
      <c r="K2381" s="905"/>
      <c r="L2381" s="905"/>
      <c r="M2381" s="905"/>
      <c r="N2381" s="905"/>
      <c r="O2381" s="905"/>
      <c r="P2381" s="905"/>
      <c r="Q2381" s="905"/>
      <c r="R2381" s="905"/>
      <c r="S2381" s="905"/>
      <c r="T2381" s="905"/>
      <c r="U2381" s="905"/>
      <c r="W2381" s="171"/>
      <c r="X2381" s="171"/>
      <c r="Y2381" s="171"/>
      <c r="Z2381" s="291"/>
      <c r="AA2381" s="291"/>
      <c r="AB2381" s="291"/>
      <c r="AC2381" s="291"/>
      <c r="AD2381" s="291"/>
      <c r="AE2381" s="171"/>
    </row>
    <row r="2382" spans="1:31" ht="21.75" thickBot="1" x14ac:dyDescent="0.2">
      <c r="D2382" s="265" t="s">
        <v>228</v>
      </c>
      <c r="E2382" s="906"/>
      <c r="F2382" s="906"/>
      <c r="G2382" s="266" t="s">
        <v>229</v>
      </c>
      <c r="H2382" s="267"/>
      <c r="L2382" s="268" t="s">
        <v>231</v>
      </c>
      <c r="M2382" s="483" t="str">
        <f>$M$4</f>
        <v/>
      </c>
      <c r="N2382" s="269" t="s">
        <v>220</v>
      </c>
      <c r="O2382" s="483" t="str">
        <f>$O$4</f>
        <v/>
      </c>
      <c r="P2382" s="269" t="s">
        <v>225</v>
      </c>
      <c r="Q2382" s="269" t="s">
        <v>205</v>
      </c>
      <c r="R2382" s="483" t="str">
        <f>$R$4</f>
        <v/>
      </c>
      <c r="S2382" s="269" t="s">
        <v>220</v>
      </c>
      <c r="T2382" s="483" t="str">
        <f>$T$4</f>
        <v/>
      </c>
      <c r="U2382" s="269" t="s">
        <v>230</v>
      </c>
    </row>
    <row r="2383" spans="1:31" ht="18" customHeight="1" x14ac:dyDescent="0.15">
      <c r="B2383" s="880" t="s">
        <v>227</v>
      </c>
      <c r="C2383" s="907" t="s">
        <v>224</v>
      </c>
      <c r="D2383" s="478" t="s">
        <v>237</v>
      </c>
      <c r="E2383" s="478" t="s">
        <v>222</v>
      </c>
      <c r="F2383" s="909" t="s">
        <v>106</v>
      </c>
      <c r="G2383" s="840" t="s">
        <v>107</v>
      </c>
      <c r="H2383" s="841"/>
      <c r="I2383" s="480" t="s">
        <v>108</v>
      </c>
      <c r="J2383" s="480" t="s">
        <v>235</v>
      </c>
      <c r="K2383" s="840" t="s">
        <v>109</v>
      </c>
      <c r="L2383" s="913"/>
      <c r="M2383" s="913"/>
      <c r="N2383" s="841"/>
      <c r="O2383" s="840" t="s">
        <v>226</v>
      </c>
      <c r="P2383" s="913"/>
      <c r="Q2383" s="913"/>
      <c r="R2383" s="841"/>
      <c r="S2383" s="840" t="s">
        <v>233</v>
      </c>
      <c r="T2383" s="913"/>
      <c r="U2383" s="914"/>
    </row>
    <row r="2384" spans="1:31" ht="18" customHeight="1" thickBot="1" x14ac:dyDescent="0.2">
      <c r="B2384" s="882"/>
      <c r="C2384" s="908"/>
      <c r="D2384" s="479" t="s">
        <v>221</v>
      </c>
      <c r="E2384" s="479" t="s">
        <v>223</v>
      </c>
      <c r="F2384" s="910"/>
      <c r="G2384" s="911"/>
      <c r="H2384" s="912"/>
      <c r="I2384" s="481" t="s">
        <v>110</v>
      </c>
      <c r="J2384" s="481" t="s">
        <v>236</v>
      </c>
      <c r="K2384" s="911"/>
      <c r="L2384" s="915"/>
      <c r="M2384" s="915"/>
      <c r="N2384" s="912"/>
      <c r="O2384" s="911"/>
      <c r="P2384" s="915"/>
      <c r="Q2384" s="915"/>
      <c r="R2384" s="912"/>
      <c r="S2384" s="911" t="s">
        <v>234</v>
      </c>
      <c r="T2384" s="915"/>
      <c r="U2384" s="916"/>
    </row>
    <row r="2385" spans="2:21" ht="24" customHeight="1" x14ac:dyDescent="0.15">
      <c r="B2385" s="880">
        <v>1</v>
      </c>
      <c r="C2385" s="883"/>
      <c r="D2385" s="883"/>
      <c r="E2385" s="883"/>
      <c r="F2385" s="294"/>
      <c r="G2385" s="886"/>
      <c r="H2385" s="887"/>
      <c r="I2385" s="294"/>
      <c r="J2385" s="295"/>
      <c r="K2385" s="298"/>
      <c r="L2385" s="279" t="s">
        <v>220</v>
      </c>
      <c r="M2385" s="301"/>
      <c r="N2385" s="280" t="s">
        <v>225</v>
      </c>
      <c r="O2385" s="298"/>
      <c r="P2385" s="279" t="s">
        <v>220</v>
      </c>
      <c r="Q2385" s="301"/>
      <c r="R2385" s="280" t="s">
        <v>225</v>
      </c>
      <c r="S2385" s="888" t="str">
        <f t="shared" ref="S2385" si="411">IF(COUNT(J2385:J2389)=0,"",SUM(J2385:J2389))</f>
        <v/>
      </c>
      <c r="T2385" s="889"/>
      <c r="U2385" s="890"/>
    </row>
    <row r="2386" spans="2:21" ht="24" customHeight="1" x14ac:dyDescent="0.15">
      <c r="B2386" s="881"/>
      <c r="C2386" s="884"/>
      <c r="D2386" s="884"/>
      <c r="E2386" s="884"/>
      <c r="F2386" s="296"/>
      <c r="G2386" s="897"/>
      <c r="H2386" s="898"/>
      <c r="I2386" s="296"/>
      <c r="J2386" s="297"/>
      <c r="K2386" s="299"/>
      <c r="L2386" s="284" t="s">
        <v>220</v>
      </c>
      <c r="M2386" s="302"/>
      <c r="N2386" s="285" t="s">
        <v>225</v>
      </c>
      <c r="O2386" s="299"/>
      <c r="P2386" s="284" t="s">
        <v>220</v>
      </c>
      <c r="Q2386" s="302"/>
      <c r="R2386" s="285" t="s">
        <v>225</v>
      </c>
      <c r="S2386" s="891"/>
      <c r="T2386" s="892"/>
      <c r="U2386" s="893"/>
    </row>
    <row r="2387" spans="2:21" ht="23.25" customHeight="1" x14ac:dyDescent="0.15">
      <c r="B2387" s="881"/>
      <c r="C2387" s="884"/>
      <c r="D2387" s="884"/>
      <c r="E2387" s="884"/>
      <c r="F2387" s="296"/>
      <c r="G2387" s="897"/>
      <c r="H2387" s="898"/>
      <c r="I2387" s="296"/>
      <c r="J2387" s="297"/>
      <c r="K2387" s="299"/>
      <c r="L2387" s="284" t="s">
        <v>220</v>
      </c>
      <c r="M2387" s="302"/>
      <c r="N2387" s="285" t="s">
        <v>225</v>
      </c>
      <c r="O2387" s="299"/>
      <c r="P2387" s="284" t="s">
        <v>220</v>
      </c>
      <c r="Q2387" s="302"/>
      <c r="R2387" s="285" t="s">
        <v>225</v>
      </c>
      <c r="S2387" s="891"/>
      <c r="T2387" s="892"/>
      <c r="U2387" s="893"/>
    </row>
    <row r="2388" spans="2:21" ht="24" customHeight="1" x14ac:dyDescent="0.15">
      <c r="B2388" s="881"/>
      <c r="C2388" s="884"/>
      <c r="D2388" s="884"/>
      <c r="E2388" s="884"/>
      <c r="F2388" s="296"/>
      <c r="G2388" s="897"/>
      <c r="H2388" s="898"/>
      <c r="I2388" s="296"/>
      <c r="J2388" s="297"/>
      <c r="K2388" s="299"/>
      <c r="L2388" s="284" t="s">
        <v>220</v>
      </c>
      <c r="M2388" s="302"/>
      <c r="N2388" s="285" t="s">
        <v>225</v>
      </c>
      <c r="O2388" s="299"/>
      <c r="P2388" s="284" t="s">
        <v>220</v>
      </c>
      <c r="Q2388" s="302"/>
      <c r="R2388" s="285" t="s">
        <v>225</v>
      </c>
      <c r="S2388" s="891"/>
      <c r="T2388" s="892"/>
      <c r="U2388" s="893"/>
    </row>
    <row r="2389" spans="2:21" ht="24" customHeight="1" thickBot="1" x14ac:dyDescent="0.2">
      <c r="B2389" s="882"/>
      <c r="C2389" s="885"/>
      <c r="D2389" s="885"/>
      <c r="E2389" s="885"/>
      <c r="F2389" s="286" t="s">
        <v>232</v>
      </c>
      <c r="G2389" s="5"/>
      <c r="H2389" s="899" t="s">
        <v>239</v>
      </c>
      <c r="I2389" s="900"/>
      <c r="J2389" s="300"/>
      <c r="K2389" s="901"/>
      <c r="L2389" s="902"/>
      <c r="M2389" s="902"/>
      <c r="N2389" s="902"/>
      <c r="O2389" s="902"/>
      <c r="P2389" s="902"/>
      <c r="Q2389" s="902"/>
      <c r="R2389" s="903"/>
      <c r="S2389" s="894"/>
      <c r="T2389" s="895"/>
      <c r="U2389" s="896"/>
    </row>
    <row r="2390" spans="2:21" ht="24" customHeight="1" x14ac:dyDescent="0.15">
      <c r="B2390" s="880">
        <v>2</v>
      </c>
      <c r="C2390" s="883"/>
      <c r="D2390" s="883"/>
      <c r="E2390" s="883"/>
      <c r="F2390" s="294"/>
      <c r="G2390" s="886"/>
      <c r="H2390" s="887"/>
      <c r="I2390" s="294"/>
      <c r="J2390" s="295"/>
      <c r="K2390" s="298"/>
      <c r="L2390" s="279" t="s">
        <v>220</v>
      </c>
      <c r="M2390" s="301"/>
      <c r="N2390" s="280" t="s">
        <v>225</v>
      </c>
      <c r="O2390" s="298"/>
      <c r="P2390" s="279" t="s">
        <v>220</v>
      </c>
      <c r="Q2390" s="301"/>
      <c r="R2390" s="280" t="s">
        <v>225</v>
      </c>
      <c r="S2390" s="888" t="str">
        <f t="shared" ref="S2390" si="412">IF(COUNT(J2390:J2394)=0,"",SUM(J2390:J2394))</f>
        <v/>
      </c>
      <c r="T2390" s="889"/>
      <c r="U2390" s="890"/>
    </row>
    <row r="2391" spans="2:21" ht="24" customHeight="1" x14ac:dyDescent="0.15">
      <c r="B2391" s="881"/>
      <c r="C2391" s="884"/>
      <c r="D2391" s="884"/>
      <c r="E2391" s="884"/>
      <c r="F2391" s="296"/>
      <c r="G2391" s="897"/>
      <c r="H2391" s="898"/>
      <c r="I2391" s="296"/>
      <c r="J2391" s="297"/>
      <c r="K2391" s="299"/>
      <c r="L2391" s="284" t="s">
        <v>220</v>
      </c>
      <c r="M2391" s="302"/>
      <c r="N2391" s="285" t="s">
        <v>225</v>
      </c>
      <c r="O2391" s="299"/>
      <c r="P2391" s="284" t="s">
        <v>220</v>
      </c>
      <c r="Q2391" s="302"/>
      <c r="R2391" s="285" t="s">
        <v>225</v>
      </c>
      <c r="S2391" s="891"/>
      <c r="T2391" s="892"/>
      <c r="U2391" s="893"/>
    </row>
    <row r="2392" spans="2:21" ht="24" customHeight="1" x14ac:dyDescent="0.15">
      <c r="B2392" s="881"/>
      <c r="C2392" s="884"/>
      <c r="D2392" s="884"/>
      <c r="E2392" s="884"/>
      <c r="F2392" s="296"/>
      <c r="G2392" s="897"/>
      <c r="H2392" s="898"/>
      <c r="I2392" s="296"/>
      <c r="J2392" s="297"/>
      <c r="K2392" s="299"/>
      <c r="L2392" s="284" t="s">
        <v>220</v>
      </c>
      <c r="M2392" s="302"/>
      <c r="N2392" s="285" t="s">
        <v>225</v>
      </c>
      <c r="O2392" s="299"/>
      <c r="P2392" s="284" t="s">
        <v>220</v>
      </c>
      <c r="Q2392" s="302"/>
      <c r="R2392" s="285" t="s">
        <v>225</v>
      </c>
      <c r="S2392" s="891"/>
      <c r="T2392" s="892"/>
      <c r="U2392" s="893"/>
    </row>
    <row r="2393" spans="2:21" ht="24" customHeight="1" x14ac:dyDescent="0.15">
      <c r="B2393" s="881"/>
      <c r="C2393" s="884"/>
      <c r="D2393" s="884"/>
      <c r="E2393" s="884"/>
      <c r="F2393" s="296"/>
      <c r="G2393" s="897"/>
      <c r="H2393" s="898"/>
      <c r="I2393" s="296"/>
      <c r="J2393" s="297"/>
      <c r="K2393" s="299"/>
      <c r="L2393" s="284" t="s">
        <v>220</v>
      </c>
      <c r="M2393" s="302"/>
      <c r="N2393" s="285" t="s">
        <v>225</v>
      </c>
      <c r="O2393" s="299"/>
      <c r="P2393" s="284" t="s">
        <v>220</v>
      </c>
      <c r="Q2393" s="302"/>
      <c r="R2393" s="285" t="s">
        <v>225</v>
      </c>
      <c r="S2393" s="891"/>
      <c r="T2393" s="892"/>
      <c r="U2393" s="893"/>
    </row>
    <row r="2394" spans="2:21" ht="24" customHeight="1" thickBot="1" x14ac:dyDescent="0.2">
      <c r="B2394" s="882"/>
      <c r="C2394" s="885"/>
      <c r="D2394" s="885"/>
      <c r="E2394" s="885"/>
      <c r="F2394" s="286" t="s">
        <v>232</v>
      </c>
      <c r="G2394" s="5"/>
      <c r="H2394" s="899" t="s">
        <v>239</v>
      </c>
      <c r="I2394" s="900"/>
      <c r="J2394" s="300"/>
      <c r="K2394" s="901"/>
      <c r="L2394" s="902"/>
      <c r="M2394" s="902"/>
      <c r="N2394" s="902"/>
      <c r="O2394" s="902"/>
      <c r="P2394" s="902"/>
      <c r="Q2394" s="902"/>
      <c r="R2394" s="903"/>
      <c r="S2394" s="894"/>
      <c r="T2394" s="895"/>
      <c r="U2394" s="896"/>
    </row>
    <row r="2395" spans="2:21" ht="24" customHeight="1" x14ac:dyDescent="0.15">
      <c r="B2395" s="880">
        <v>3</v>
      </c>
      <c r="C2395" s="883"/>
      <c r="D2395" s="883"/>
      <c r="E2395" s="883"/>
      <c r="F2395" s="294"/>
      <c r="G2395" s="886"/>
      <c r="H2395" s="887"/>
      <c r="I2395" s="294"/>
      <c r="J2395" s="295"/>
      <c r="K2395" s="298"/>
      <c r="L2395" s="279" t="s">
        <v>220</v>
      </c>
      <c r="M2395" s="301"/>
      <c r="N2395" s="280" t="s">
        <v>225</v>
      </c>
      <c r="O2395" s="298"/>
      <c r="P2395" s="279" t="s">
        <v>220</v>
      </c>
      <c r="Q2395" s="301"/>
      <c r="R2395" s="280" t="s">
        <v>225</v>
      </c>
      <c r="S2395" s="888" t="str">
        <f t="shared" ref="S2395" si="413">IF(COUNT(J2395:J2399)=0,"",SUM(J2395:J2399))</f>
        <v/>
      </c>
      <c r="T2395" s="889"/>
      <c r="U2395" s="890"/>
    </row>
    <row r="2396" spans="2:21" ht="24" customHeight="1" x14ac:dyDescent="0.15">
      <c r="B2396" s="881"/>
      <c r="C2396" s="884"/>
      <c r="D2396" s="884"/>
      <c r="E2396" s="884"/>
      <c r="F2396" s="296"/>
      <c r="G2396" s="897"/>
      <c r="H2396" s="898"/>
      <c r="I2396" s="296"/>
      <c r="J2396" s="297"/>
      <c r="K2396" s="299"/>
      <c r="L2396" s="284" t="s">
        <v>220</v>
      </c>
      <c r="M2396" s="302"/>
      <c r="N2396" s="285" t="s">
        <v>225</v>
      </c>
      <c r="O2396" s="299"/>
      <c r="P2396" s="284" t="s">
        <v>220</v>
      </c>
      <c r="Q2396" s="302"/>
      <c r="R2396" s="285" t="s">
        <v>225</v>
      </c>
      <c r="S2396" s="891"/>
      <c r="T2396" s="892"/>
      <c r="U2396" s="893"/>
    </row>
    <row r="2397" spans="2:21" ht="24" customHeight="1" x14ac:dyDescent="0.15">
      <c r="B2397" s="881"/>
      <c r="C2397" s="884"/>
      <c r="D2397" s="884"/>
      <c r="E2397" s="884"/>
      <c r="F2397" s="296"/>
      <c r="G2397" s="897"/>
      <c r="H2397" s="898"/>
      <c r="I2397" s="296"/>
      <c r="J2397" s="297"/>
      <c r="K2397" s="299"/>
      <c r="L2397" s="284" t="s">
        <v>220</v>
      </c>
      <c r="M2397" s="302"/>
      <c r="N2397" s="285" t="s">
        <v>225</v>
      </c>
      <c r="O2397" s="299"/>
      <c r="P2397" s="284" t="s">
        <v>220</v>
      </c>
      <c r="Q2397" s="302"/>
      <c r="R2397" s="285" t="s">
        <v>225</v>
      </c>
      <c r="S2397" s="891"/>
      <c r="T2397" s="892"/>
      <c r="U2397" s="893"/>
    </row>
    <row r="2398" spans="2:21" ht="24" customHeight="1" x14ac:dyDescent="0.15">
      <c r="B2398" s="881"/>
      <c r="C2398" s="884"/>
      <c r="D2398" s="884"/>
      <c r="E2398" s="884"/>
      <c r="F2398" s="296"/>
      <c r="G2398" s="897"/>
      <c r="H2398" s="898"/>
      <c r="I2398" s="296"/>
      <c r="J2398" s="297"/>
      <c r="K2398" s="299"/>
      <c r="L2398" s="284" t="s">
        <v>220</v>
      </c>
      <c r="M2398" s="302"/>
      <c r="N2398" s="285" t="s">
        <v>225</v>
      </c>
      <c r="O2398" s="299"/>
      <c r="P2398" s="284" t="s">
        <v>220</v>
      </c>
      <c r="Q2398" s="302"/>
      <c r="R2398" s="285" t="s">
        <v>225</v>
      </c>
      <c r="S2398" s="891"/>
      <c r="T2398" s="892"/>
      <c r="U2398" s="893"/>
    </row>
    <row r="2399" spans="2:21" ht="24" customHeight="1" thickBot="1" x14ac:dyDescent="0.2">
      <c r="B2399" s="882"/>
      <c r="C2399" s="885"/>
      <c r="D2399" s="885"/>
      <c r="E2399" s="885"/>
      <c r="F2399" s="286" t="s">
        <v>232</v>
      </c>
      <c r="G2399" s="5"/>
      <c r="H2399" s="899" t="s">
        <v>239</v>
      </c>
      <c r="I2399" s="900"/>
      <c r="J2399" s="300"/>
      <c r="K2399" s="901"/>
      <c r="L2399" s="902"/>
      <c r="M2399" s="902"/>
      <c r="N2399" s="902"/>
      <c r="O2399" s="902"/>
      <c r="P2399" s="902"/>
      <c r="Q2399" s="902"/>
      <c r="R2399" s="903"/>
      <c r="S2399" s="894"/>
      <c r="T2399" s="895"/>
      <c r="U2399" s="896"/>
    </row>
    <row r="2400" spans="2:21" ht="24" customHeight="1" x14ac:dyDescent="0.15">
      <c r="B2400" s="880">
        <v>4</v>
      </c>
      <c r="C2400" s="883"/>
      <c r="D2400" s="883"/>
      <c r="E2400" s="883"/>
      <c r="F2400" s="294"/>
      <c r="G2400" s="886"/>
      <c r="H2400" s="887"/>
      <c r="I2400" s="294"/>
      <c r="J2400" s="295"/>
      <c r="K2400" s="298"/>
      <c r="L2400" s="279" t="s">
        <v>220</v>
      </c>
      <c r="M2400" s="301"/>
      <c r="N2400" s="280" t="s">
        <v>225</v>
      </c>
      <c r="O2400" s="298"/>
      <c r="P2400" s="279" t="s">
        <v>220</v>
      </c>
      <c r="Q2400" s="301"/>
      <c r="R2400" s="280" t="s">
        <v>225</v>
      </c>
      <c r="S2400" s="888" t="str">
        <f t="shared" ref="S2400" si="414">IF(COUNT(J2400:J2404)=0,"",SUM(J2400:J2404))</f>
        <v/>
      </c>
      <c r="T2400" s="889"/>
      <c r="U2400" s="890"/>
    </row>
    <row r="2401" spans="1:31" ht="24" customHeight="1" x14ac:dyDescent="0.15">
      <c r="B2401" s="881"/>
      <c r="C2401" s="884"/>
      <c r="D2401" s="884"/>
      <c r="E2401" s="884"/>
      <c r="F2401" s="296"/>
      <c r="G2401" s="897"/>
      <c r="H2401" s="898"/>
      <c r="I2401" s="296"/>
      <c r="J2401" s="297"/>
      <c r="K2401" s="299"/>
      <c r="L2401" s="284" t="s">
        <v>220</v>
      </c>
      <c r="M2401" s="302"/>
      <c r="N2401" s="285" t="s">
        <v>225</v>
      </c>
      <c r="O2401" s="299"/>
      <c r="P2401" s="284" t="s">
        <v>220</v>
      </c>
      <c r="Q2401" s="302"/>
      <c r="R2401" s="285" t="s">
        <v>225</v>
      </c>
      <c r="S2401" s="891"/>
      <c r="T2401" s="892"/>
      <c r="U2401" s="893"/>
    </row>
    <row r="2402" spans="1:31" ht="24" customHeight="1" x14ac:dyDescent="0.15">
      <c r="B2402" s="881"/>
      <c r="C2402" s="884"/>
      <c r="D2402" s="884"/>
      <c r="E2402" s="884"/>
      <c r="F2402" s="296"/>
      <c r="G2402" s="897"/>
      <c r="H2402" s="898"/>
      <c r="I2402" s="296"/>
      <c r="J2402" s="297"/>
      <c r="K2402" s="299"/>
      <c r="L2402" s="284" t="s">
        <v>220</v>
      </c>
      <c r="M2402" s="302"/>
      <c r="N2402" s="285" t="s">
        <v>225</v>
      </c>
      <c r="O2402" s="299"/>
      <c r="P2402" s="284" t="s">
        <v>220</v>
      </c>
      <c r="Q2402" s="302"/>
      <c r="R2402" s="285" t="s">
        <v>225</v>
      </c>
      <c r="S2402" s="891"/>
      <c r="T2402" s="892"/>
      <c r="U2402" s="893"/>
    </row>
    <row r="2403" spans="1:31" ht="24" customHeight="1" x14ac:dyDescent="0.15">
      <c r="B2403" s="881"/>
      <c r="C2403" s="884"/>
      <c r="D2403" s="884"/>
      <c r="E2403" s="884"/>
      <c r="F2403" s="296"/>
      <c r="G2403" s="897"/>
      <c r="H2403" s="898"/>
      <c r="I2403" s="296"/>
      <c r="J2403" s="297"/>
      <c r="K2403" s="299"/>
      <c r="L2403" s="284" t="s">
        <v>220</v>
      </c>
      <c r="M2403" s="302"/>
      <c r="N2403" s="285" t="s">
        <v>225</v>
      </c>
      <c r="O2403" s="299"/>
      <c r="P2403" s="284" t="s">
        <v>220</v>
      </c>
      <c r="Q2403" s="302"/>
      <c r="R2403" s="285" t="s">
        <v>225</v>
      </c>
      <c r="S2403" s="891"/>
      <c r="T2403" s="892"/>
      <c r="U2403" s="893"/>
    </row>
    <row r="2404" spans="1:31" ht="24" customHeight="1" thickBot="1" x14ac:dyDescent="0.2">
      <c r="B2404" s="882"/>
      <c r="C2404" s="885"/>
      <c r="D2404" s="885"/>
      <c r="E2404" s="885"/>
      <c r="F2404" s="286" t="s">
        <v>232</v>
      </c>
      <c r="G2404" s="5"/>
      <c r="H2404" s="899" t="s">
        <v>239</v>
      </c>
      <c r="I2404" s="900"/>
      <c r="J2404" s="300"/>
      <c r="K2404" s="901"/>
      <c r="L2404" s="902"/>
      <c r="M2404" s="902"/>
      <c r="N2404" s="902"/>
      <c r="O2404" s="902"/>
      <c r="P2404" s="902"/>
      <c r="Q2404" s="902"/>
      <c r="R2404" s="903"/>
      <c r="S2404" s="894"/>
      <c r="T2404" s="895"/>
      <c r="U2404" s="896"/>
    </row>
    <row r="2405" spans="1:31" ht="19.5" customHeight="1" thickBot="1" x14ac:dyDescent="0.2">
      <c r="B2405" s="287" t="s">
        <v>112</v>
      </c>
      <c r="C2405" s="172"/>
      <c r="D2405" s="288"/>
      <c r="E2405" s="288"/>
      <c r="F2405" s="289"/>
      <c r="G2405" s="288"/>
      <c r="H2405" s="288"/>
      <c r="O2405" s="917" t="s">
        <v>496</v>
      </c>
      <c r="P2405" s="918"/>
      <c r="Q2405" s="918"/>
      <c r="R2405" s="918"/>
      <c r="S2405" s="919" t="str">
        <f>IF(COUNT(S2385:U2404)=0,"",SUMIFS(S2385:S2404,E2385:E2404,"&lt;&gt;"&amp;""))</f>
        <v/>
      </c>
      <c r="T2405" s="920"/>
      <c r="U2405" s="921"/>
    </row>
    <row r="2406" spans="1:31" ht="19.5" customHeight="1" thickBot="1" x14ac:dyDescent="0.2">
      <c r="B2406" s="486" t="s">
        <v>242</v>
      </c>
      <c r="C2406" s="172"/>
      <c r="D2406" s="171"/>
      <c r="E2406" s="290"/>
      <c r="F2406" s="485"/>
      <c r="G2406" s="485"/>
      <c r="H2406" s="485"/>
      <c r="O2406" s="922" t="s">
        <v>497</v>
      </c>
      <c r="P2406" s="923"/>
      <c r="Q2406" s="923"/>
      <c r="R2406" s="924"/>
      <c r="S2406" s="919" t="str">
        <f>IF(COUNT(S2385:U2404)=0,"",SUMIF(E2385:E2404,"元請",S2385:U2404))</f>
        <v/>
      </c>
      <c r="T2406" s="920"/>
      <c r="U2406" s="921"/>
    </row>
    <row r="2407" spans="1:31" ht="19.5" customHeight="1" x14ac:dyDescent="0.15">
      <c r="B2407" s="287" t="s">
        <v>240</v>
      </c>
      <c r="C2407" s="172"/>
      <c r="D2407" s="171"/>
      <c r="E2407" s="172"/>
      <c r="F2407" s="172"/>
      <c r="G2407" s="485"/>
      <c r="H2407" s="485"/>
    </row>
    <row r="2408" spans="1:31" ht="19.5" customHeight="1" x14ac:dyDescent="0.15">
      <c r="B2408" s="485"/>
      <c r="C2408" s="172"/>
      <c r="D2408" s="171"/>
      <c r="E2408" s="290"/>
      <c r="F2408" s="485"/>
      <c r="G2408" s="485"/>
      <c r="H2408" s="485"/>
    </row>
    <row r="2409" spans="1:31" s="172" customFormat="1" ht="20.25" customHeight="1" x14ac:dyDescent="0.15">
      <c r="A2409" s="171"/>
      <c r="B2409" s="171"/>
      <c r="C2409" s="172" t="s">
        <v>104</v>
      </c>
      <c r="G2409" s="262"/>
      <c r="H2409" s="262"/>
      <c r="I2409" s="171"/>
      <c r="J2409" s="171"/>
      <c r="K2409" s="171"/>
      <c r="L2409" s="171"/>
      <c r="M2409" s="171"/>
      <c r="N2409" s="171"/>
      <c r="O2409" s="171"/>
      <c r="P2409" s="171"/>
      <c r="Q2409" s="171"/>
      <c r="R2409" s="171"/>
      <c r="S2409" s="171"/>
      <c r="T2409" s="196" t="s">
        <v>241</v>
      </c>
      <c r="U2409" s="263" t="str">
        <f t="shared" ref="U2409" si="415">IF(COUNT(S2385:U2404)=0,"",U2380+1)</f>
        <v/>
      </c>
      <c r="W2409" s="171"/>
      <c r="X2409" s="171"/>
      <c r="Y2409" s="171"/>
      <c r="Z2409" s="291"/>
      <c r="AA2409" s="291"/>
      <c r="AB2409" s="291"/>
      <c r="AC2409" s="291"/>
      <c r="AD2409" s="291"/>
      <c r="AE2409" s="171"/>
    </row>
    <row r="2410" spans="1:31" s="172" customFormat="1" ht="27.75" x14ac:dyDescent="0.15">
      <c r="A2410" s="171"/>
      <c r="B2410" s="904" t="s">
        <v>105</v>
      </c>
      <c r="C2410" s="904"/>
      <c r="D2410" s="904"/>
      <c r="E2410" s="904"/>
      <c r="F2410" s="904"/>
      <c r="G2410" s="904"/>
      <c r="H2410" s="904"/>
      <c r="I2410" s="904"/>
      <c r="J2410" s="905" t="s">
        <v>243</v>
      </c>
      <c r="K2410" s="905"/>
      <c r="L2410" s="905"/>
      <c r="M2410" s="905"/>
      <c r="N2410" s="905"/>
      <c r="O2410" s="905"/>
      <c r="P2410" s="905"/>
      <c r="Q2410" s="905"/>
      <c r="R2410" s="905"/>
      <c r="S2410" s="905"/>
      <c r="T2410" s="905"/>
      <c r="U2410" s="905"/>
      <c r="W2410" s="171"/>
      <c r="X2410" s="171"/>
      <c r="Y2410" s="171"/>
      <c r="Z2410" s="291"/>
      <c r="AA2410" s="291"/>
      <c r="AB2410" s="291"/>
      <c r="AC2410" s="291"/>
      <c r="AD2410" s="291"/>
      <c r="AE2410" s="171"/>
    </row>
    <row r="2411" spans="1:31" ht="21.75" thickBot="1" x14ac:dyDescent="0.2">
      <c r="D2411" s="265" t="s">
        <v>228</v>
      </c>
      <c r="E2411" s="906"/>
      <c r="F2411" s="906"/>
      <c r="G2411" s="266" t="s">
        <v>229</v>
      </c>
      <c r="H2411" s="267"/>
      <c r="L2411" s="268" t="s">
        <v>231</v>
      </c>
      <c r="M2411" s="483" t="str">
        <f>$M$4</f>
        <v/>
      </c>
      <c r="N2411" s="269" t="s">
        <v>220</v>
      </c>
      <c r="O2411" s="483" t="str">
        <f>$O$4</f>
        <v/>
      </c>
      <c r="P2411" s="269" t="s">
        <v>225</v>
      </c>
      <c r="Q2411" s="269" t="s">
        <v>205</v>
      </c>
      <c r="R2411" s="483" t="str">
        <f>$R$4</f>
        <v/>
      </c>
      <c r="S2411" s="269" t="s">
        <v>220</v>
      </c>
      <c r="T2411" s="483" t="str">
        <f>$T$4</f>
        <v/>
      </c>
      <c r="U2411" s="269" t="s">
        <v>230</v>
      </c>
    </row>
    <row r="2412" spans="1:31" ht="18" customHeight="1" x14ac:dyDescent="0.15">
      <c r="B2412" s="880" t="s">
        <v>227</v>
      </c>
      <c r="C2412" s="907" t="s">
        <v>224</v>
      </c>
      <c r="D2412" s="478" t="s">
        <v>237</v>
      </c>
      <c r="E2412" s="478" t="s">
        <v>222</v>
      </c>
      <c r="F2412" s="909" t="s">
        <v>106</v>
      </c>
      <c r="G2412" s="840" t="s">
        <v>107</v>
      </c>
      <c r="H2412" s="841"/>
      <c r="I2412" s="480" t="s">
        <v>108</v>
      </c>
      <c r="J2412" s="480" t="s">
        <v>235</v>
      </c>
      <c r="K2412" s="840" t="s">
        <v>109</v>
      </c>
      <c r="L2412" s="913"/>
      <c r="M2412" s="913"/>
      <c r="N2412" s="841"/>
      <c r="O2412" s="840" t="s">
        <v>226</v>
      </c>
      <c r="P2412" s="913"/>
      <c r="Q2412" s="913"/>
      <c r="R2412" s="841"/>
      <c r="S2412" s="840" t="s">
        <v>233</v>
      </c>
      <c r="T2412" s="913"/>
      <c r="U2412" s="914"/>
    </row>
    <row r="2413" spans="1:31" ht="18" customHeight="1" thickBot="1" x14ac:dyDescent="0.2">
      <c r="B2413" s="882"/>
      <c r="C2413" s="908"/>
      <c r="D2413" s="479" t="s">
        <v>221</v>
      </c>
      <c r="E2413" s="479" t="s">
        <v>223</v>
      </c>
      <c r="F2413" s="910"/>
      <c r="G2413" s="911"/>
      <c r="H2413" s="912"/>
      <c r="I2413" s="481" t="s">
        <v>110</v>
      </c>
      <c r="J2413" s="481" t="s">
        <v>236</v>
      </c>
      <c r="K2413" s="911"/>
      <c r="L2413" s="915"/>
      <c r="M2413" s="915"/>
      <c r="N2413" s="912"/>
      <c r="O2413" s="911"/>
      <c r="P2413" s="915"/>
      <c r="Q2413" s="915"/>
      <c r="R2413" s="912"/>
      <c r="S2413" s="911" t="s">
        <v>234</v>
      </c>
      <c r="T2413" s="915"/>
      <c r="U2413" s="916"/>
    </row>
    <row r="2414" spans="1:31" ht="24" customHeight="1" x14ac:dyDescent="0.15">
      <c r="B2414" s="880">
        <v>1</v>
      </c>
      <c r="C2414" s="883"/>
      <c r="D2414" s="883"/>
      <c r="E2414" s="883"/>
      <c r="F2414" s="294"/>
      <c r="G2414" s="886"/>
      <c r="H2414" s="887"/>
      <c r="I2414" s="294"/>
      <c r="J2414" s="295"/>
      <c r="K2414" s="298"/>
      <c r="L2414" s="279" t="s">
        <v>220</v>
      </c>
      <c r="M2414" s="301"/>
      <c r="N2414" s="280" t="s">
        <v>225</v>
      </c>
      <c r="O2414" s="298"/>
      <c r="P2414" s="279" t="s">
        <v>220</v>
      </c>
      <c r="Q2414" s="301"/>
      <c r="R2414" s="280" t="s">
        <v>225</v>
      </c>
      <c r="S2414" s="888" t="str">
        <f t="shared" ref="S2414" si="416">IF(COUNT(J2414:J2418)=0,"",SUM(J2414:J2418))</f>
        <v/>
      </c>
      <c r="T2414" s="889"/>
      <c r="U2414" s="890"/>
    </row>
    <row r="2415" spans="1:31" ht="24" customHeight="1" x14ac:dyDescent="0.15">
      <c r="B2415" s="881"/>
      <c r="C2415" s="884"/>
      <c r="D2415" s="884"/>
      <c r="E2415" s="884"/>
      <c r="F2415" s="296"/>
      <c r="G2415" s="897"/>
      <c r="H2415" s="898"/>
      <c r="I2415" s="296"/>
      <c r="J2415" s="297"/>
      <c r="K2415" s="299"/>
      <c r="L2415" s="284" t="s">
        <v>220</v>
      </c>
      <c r="M2415" s="302"/>
      <c r="N2415" s="285" t="s">
        <v>225</v>
      </c>
      <c r="O2415" s="299"/>
      <c r="P2415" s="284" t="s">
        <v>220</v>
      </c>
      <c r="Q2415" s="302"/>
      <c r="R2415" s="285" t="s">
        <v>225</v>
      </c>
      <c r="S2415" s="891"/>
      <c r="T2415" s="892"/>
      <c r="U2415" s="893"/>
    </row>
    <row r="2416" spans="1:31" ht="23.25" customHeight="1" x14ac:dyDescent="0.15">
      <c r="B2416" s="881"/>
      <c r="C2416" s="884"/>
      <c r="D2416" s="884"/>
      <c r="E2416" s="884"/>
      <c r="F2416" s="296"/>
      <c r="G2416" s="897"/>
      <c r="H2416" s="898"/>
      <c r="I2416" s="296"/>
      <c r="J2416" s="297"/>
      <c r="K2416" s="299"/>
      <c r="L2416" s="284" t="s">
        <v>220</v>
      </c>
      <c r="M2416" s="302"/>
      <c r="N2416" s="285" t="s">
        <v>225</v>
      </c>
      <c r="O2416" s="299"/>
      <c r="P2416" s="284" t="s">
        <v>220</v>
      </c>
      <c r="Q2416" s="302"/>
      <c r="R2416" s="285" t="s">
        <v>225</v>
      </c>
      <c r="S2416" s="891"/>
      <c r="T2416" s="892"/>
      <c r="U2416" s="893"/>
    </row>
    <row r="2417" spans="2:21" ht="24" customHeight="1" x14ac:dyDescent="0.15">
      <c r="B2417" s="881"/>
      <c r="C2417" s="884"/>
      <c r="D2417" s="884"/>
      <c r="E2417" s="884"/>
      <c r="F2417" s="296"/>
      <c r="G2417" s="897"/>
      <c r="H2417" s="898"/>
      <c r="I2417" s="296"/>
      <c r="J2417" s="297"/>
      <c r="K2417" s="299"/>
      <c r="L2417" s="284" t="s">
        <v>220</v>
      </c>
      <c r="M2417" s="302"/>
      <c r="N2417" s="285" t="s">
        <v>225</v>
      </c>
      <c r="O2417" s="299"/>
      <c r="P2417" s="284" t="s">
        <v>220</v>
      </c>
      <c r="Q2417" s="302"/>
      <c r="R2417" s="285" t="s">
        <v>225</v>
      </c>
      <c r="S2417" s="891"/>
      <c r="T2417" s="892"/>
      <c r="U2417" s="893"/>
    </row>
    <row r="2418" spans="2:21" ht="24" customHeight="1" thickBot="1" x14ac:dyDescent="0.2">
      <c r="B2418" s="882"/>
      <c r="C2418" s="885"/>
      <c r="D2418" s="885"/>
      <c r="E2418" s="885"/>
      <c r="F2418" s="286" t="s">
        <v>232</v>
      </c>
      <c r="G2418" s="5"/>
      <c r="H2418" s="899" t="s">
        <v>239</v>
      </c>
      <c r="I2418" s="900"/>
      <c r="J2418" s="300"/>
      <c r="K2418" s="901"/>
      <c r="L2418" s="902"/>
      <c r="M2418" s="902"/>
      <c r="N2418" s="902"/>
      <c r="O2418" s="902"/>
      <c r="P2418" s="902"/>
      <c r="Q2418" s="902"/>
      <c r="R2418" s="903"/>
      <c r="S2418" s="894"/>
      <c r="T2418" s="895"/>
      <c r="U2418" s="896"/>
    </row>
    <row r="2419" spans="2:21" ht="24" customHeight="1" x14ac:dyDescent="0.15">
      <c r="B2419" s="880">
        <v>2</v>
      </c>
      <c r="C2419" s="883"/>
      <c r="D2419" s="883"/>
      <c r="E2419" s="883"/>
      <c r="F2419" s="294"/>
      <c r="G2419" s="886"/>
      <c r="H2419" s="887"/>
      <c r="I2419" s="294"/>
      <c r="J2419" s="295"/>
      <c r="K2419" s="298"/>
      <c r="L2419" s="279" t="s">
        <v>220</v>
      </c>
      <c r="M2419" s="301"/>
      <c r="N2419" s="280" t="s">
        <v>225</v>
      </c>
      <c r="O2419" s="298"/>
      <c r="P2419" s="279" t="s">
        <v>220</v>
      </c>
      <c r="Q2419" s="301"/>
      <c r="R2419" s="280" t="s">
        <v>225</v>
      </c>
      <c r="S2419" s="888" t="str">
        <f t="shared" ref="S2419" si="417">IF(COUNT(J2419:J2423)=0,"",SUM(J2419:J2423))</f>
        <v/>
      </c>
      <c r="T2419" s="889"/>
      <c r="U2419" s="890"/>
    </row>
    <row r="2420" spans="2:21" ht="24" customHeight="1" x14ac:dyDescent="0.15">
      <c r="B2420" s="881"/>
      <c r="C2420" s="884"/>
      <c r="D2420" s="884"/>
      <c r="E2420" s="884"/>
      <c r="F2420" s="296"/>
      <c r="G2420" s="897"/>
      <c r="H2420" s="898"/>
      <c r="I2420" s="296"/>
      <c r="J2420" s="297"/>
      <c r="K2420" s="299"/>
      <c r="L2420" s="284" t="s">
        <v>220</v>
      </c>
      <c r="M2420" s="302"/>
      <c r="N2420" s="285" t="s">
        <v>225</v>
      </c>
      <c r="O2420" s="299"/>
      <c r="P2420" s="284" t="s">
        <v>220</v>
      </c>
      <c r="Q2420" s="302"/>
      <c r="R2420" s="285" t="s">
        <v>225</v>
      </c>
      <c r="S2420" s="891"/>
      <c r="T2420" s="892"/>
      <c r="U2420" s="893"/>
    </row>
    <row r="2421" spans="2:21" ht="24" customHeight="1" x14ac:dyDescent="0.15">
      <c r="B2421" s="881"/>
      <c r="C2421" s="884"/>
      <c r="D2421" s="884"/>
      <c r="E2421" s="884"/>
      <c r="F2421" s="296"/>
      <c r="G2421" s="897"/>
      <c r="H2421" s="898"/>
      <c r="I2421" s="296"/>
      <c r="J2421" s="297"/>
      <c r="K2421" s="299"/>
      <c r="L2421" s="284" t="s">
        <v>220</v>
      </c>
      <c r="M2421" s="302"/>
      <c r="N2421" s="285" t="s">
        <v>225</v>
      </c>
      <c r="O2421" s="299"/>
      <c r="P2421" s="284" t="s">
        <v>220</v>
      </c>
      <c r="Q2421" s="302"/>
      <c r="R2421" s="285" t="s">
        <v>225</v>
      </c>
      <c r="S2421" s="891"/>
      <c r="T2421" s="892"/>
      <c r="U2421" s="893"/>
    </row>
    <row r="2422" spans="2:21" ht="24" customHeight="1" x14ac:dyDescent="0.15">
      <c r="B2422" s="881"/>
      <c r="C2422" s="884"/>
      <c r="D2422" s="884"/>
      <c r="E2422" s="884"/>
      <c r="F2422" s="296"/>
      <c r="G2422" s="897"/>
      <c r="H2422" s="898"/>
      <c r="I2422" s="296"/>
      <c r="J2422" s="297"/>
      <c r="K2422" s="299"/>
      <c r="L2422" s="284" t="s">
        <v>220</v>
      </c>
      <c r="M2422" s="302"/>
      <c r="N2422" s="285" t="s">
        <v>225</v>
      </c>
      <c r="O2422" s="299"/>
      <c r="P2422" s="284" t="s">
        <v>220</v>
      </c>
      <c r="Q2422" s="302"/>
      <c r="R2422" s="285" t="s">
        <v>225</v>
      </c>
      <c r="S2422" s="891"/>
      <c r="T2422" s="892"/>
      <c r="U2422" s="893"/>
    </row>
    <row r="2423" spans="2:21" ht="24" customHeight="1" thickBot="1" x14ac:dyDescent="0.2">
      <c r="B2423" s="882"/>
      <c r="C2423" s="885"/>
      <c r="D2423" s="885"/>
      <c r="E2423" s="885"/>
      <c r="F2423" s="286" t="s">
        <v>232</v>
      </c>
      <c r="G2423" s="5"/>
      <c r="H2423" s="899" t="s">
        <v>239</v>
      </c>
      <c r="I2423" s="900"/>
      <c r="J2423" s="300"/>
      <c r="K2423" s="901"/>
      <c r="L2423" s="902"/>
      <c r="M2423" s="902"/>
      <c r="N2423" s="902"/>
      <c r="O2423" s="902"/>
      <c r="P2423" s="902"/>
      <c r="Q2423" s="902"/>
      <c r="R2423" s="903"/>
      <c r="S2423" s="894"/>
      <c r="T2423" s="895"/>
      <c r="U2423" s="896"/>
    </row>
    <row r="2424" spans="2:21" ht="24" customHeight="1" x14ac:dyDescent="0.15">
      <c r="B2424" s="880">
        <v>3</v>
      </c>
      <c r="C2424" s="883"/>
      <c r="D2424" s="883"/>
      <c r="E2424" s="883"/>
      <c r="F2424" s="294"/>
      <c r="G2424" s="886"/>
      <c r="H2424" s="887"/>
      <c r="I2424" s="294"/>
      <c r="J2424" s="295"/>
      <c r="K2424" s="298"/>
      <c r="L2424" s="279" t="s">
        <v>220</v>
      </c>
      <c r="M2424" s="301"/>
      <c r="N2424" s="280" t="s">
        <v>225</v>
      </c>
      <c r="O2424" s="298"/>
      <c r="P2424" s="279" t="s">
        <v>220</v>
      </c>
      <c r="Q2424" s="301"/>
      <c r="R2424" s="280" t="s">
        <v>225</v>
      </c>
      <c r="S2424" s="888" t="str">
        <f t="shared" ref="S2424" si="418">IF(COUNT(J2424:J2428)=0,"",SUM(J2424:J2428))</f>
        <v/>
      </c>
      <c r="T2424" s="889"/>
      <c r="U2424" s="890"/>
    </row>
    <row r="2425" spans="2:21" ht="24" customHeight="1" x14ac:dyDescent="0.15">
      <c r="B2425" s="881"/>
      <c r="C2425" s="884"/>
      <c r="D2425" s="884"/>
      <c r="E2425" s="884"/>
      <c r="F2425" s="296"/>
      <c r="G2425" s="897"/>
      <c r="H2425" s="898"/>
      <c r="I2425" s="296"/>
      <c r="J2425" s="297"/>
      <c r="K2425" s="299"/>
      <c r="L2425" s="284" t="s">
        <v>220</v>
      </c>
      <c r="M2425" s="302"/>
      <c r="N2425" s="285" t="s">
        <v>225</v>
      </c>
      <c r="O2425" s="299"/>
      <c r="P2425" s="284" t="s">
        <v>220</v>
      </c>
      <c r="Q2425" s="302"/>
      <c r="R2425" s="285" t="s">
        <v>225</v>
      </c>
      <c r="S2425" s="891"/>
      <c r="T2425" s="892"/>
      <c r="U2425" s="893"/>
    </row>
    <row r="2426" spans="2:21" ht="24" customHeight="1" x14ac:dyDescent="0.15">
      <c r="B2426" s="881"/>
      <c r="C2426" s="884"/>
      <c r="D2426" s="884"/>
      <c r="E2426" s="884"/>
      <c r="F2426" s="296"/>
      <c r="G2426" s="897"/>
      <c r="H2426" s="898"/>
      <c r="I2426" s="296"/>
      <c r="J2426" s="297"/>
      <c r="K2426" s="299"/>
      <c r="L2426" s="284" t="s">
        <v>220</v>
      </c>
      <c r="M2426" s="302"/>
      <c r="N2426" s="285" t="s">
        <v>225</v>
      </c>
      <c r="O2426" s="299"/>
      <c r="P2426" s="284" t="s">
        <v>220</v>
      </c>
      <c r="Q2426" s="302"/>
      <c r="R2426" s="285" t="s">
        <v>225</v>
      </c>
      <c r="S2426" s="891"/>
      <c r="T2426" s="892"/>
      <c r="U2426" s="893"/>
    </row>
    <row r="2427" spans="2:21" ht="24" customHeight="1" x14ac:dyDescent="0.15">
      <c r="B2427" s="881"/>
      <c r="C2427" s="884"/>
      <c r="D2427" s="884"/>
      <c r="E2427" s="884"/>
      <c r="F2427" s="296"/>
      <c r="G2427" s="897"/>
      <c r="H2427" s="898"/>
      <c r="I2427" s="296"/>
      <c r="J2427" s="297"/>
      <c r="K2427" s="299"/>
      <c r="L2427" s="284" t="s">
        <v>220</v>
      </c>
      <c r="M2427" s="302"/>
      <c r="N2427" s="285" t="s">
        <v>225</v>
      </c>
      <c r="O2427" s="299"/>
      <c r="P2427" s="284" t="s">
        <v>220</v>
      </c>
      <c r="Q2427" s="302"/>
      <c r="R2427" s="285" t="s">
        <v>225</v>
      </c>
      <c r="S2427" s="891"/>
      <c r="T2427" s="892"/>
      <c r="U2427" s="893"/>
    </row>
    <row r="2428" spans="2:21" ht="24" customHeight="1" thickBot="1" x14ac:dyDescent="0.2">
      <c r="B2428" s="882"/>
      <c r="C2428" s="885"/>
      <c r="D2428" s="885"/>
      <c r="E2428" s="885"/>
      <c r="F2428" s="286" t="s">
        <v>232</v>
      </c>
      <c r="G2428" s="5"/>
      <c r="H2428" s="899" t="s">
        <v>239</v>
      </c>
      <c r="I2428" s="900"/>
      <c r="J2428" s="300"/>
      <c r="K2428" s="901"/>
      <c r="L2428" s="902"/>
      <c r="M2428" s="902"/>
      <c r="N2428" s="902"/>
      <c r="O2428" s="902"/>
      <c r="P2428" s="902"/>
      <c r="Q2428" s="902"/>
      <c r="R2428" s="903"/>
      <c r="S2428" s="894"/>
      <c r="T2428" s="895"/>
      <c r="U2428" s="896"/>
    </row>
    <row r="2429" spans="2:21" ht="24" customHeight="1" x14ac:dyDescent="0.15">
      <c r="B2429" s="880">
        <v>4</v>
      </c>
      <c r="C2429" s="883"/>
      <c r="D2429" s="883"/>
      <c r="E2429" s="883"/>
      <c r="F2429" s="294"/>
      <c r="G2429" s="886"/>
      <c r="H2429" s="887"/>
      <c r="I2429" s="294"/>
      <c r="J2429" s="295"/>
      <c r="K2429" s="298"/>
      <c r="L2429" s="279" t="s">
        <v>220</v>
      </c>
      <c r="M2429" s="301"/>
      <c r="N2429" s="280" t="s">
        <v>225</v>
      </c>
      <c r="O2429" s="298"/>
      <c r="P2429" s="279" t="s">
        <v>220</v>
      </c>
      <c r="Q2429" s="301"/>
      <c r="R2429" s="280" t="s">
        <v>225</v>
      </c>
      <c r="S2429" s="888" t="str">
        <f t="shared" ref="S2429" si="419">IF(COUNT(J2429:J2433)=0,"",SUM(J2429:J2433))</f>
        <v/>
      </c>
      <c r="T2429" s="889"/>
      <c r="U2429" s="890"/>
    </row>
    <row r="2430" spans="2:21" ht="24" customHeight="1" x14ac:dyDescent="0.15">
      <c r="B2430" s="881"/>
      <c r="C2430" s="884"/>
      <c r="D2430" s="884"/>
      <c r="E2430" s="884"/>
      <c r="F2430" s="296"/>
      <c r="G2430" s="897"/>
      <c r="H2430" s="898"/>
      <c r="I2430" s="296"/>
      <c r="J2430" s="297"/>
      <c r="K2430" s="299"/>
      <c r="L2430" s="284" t="s">
        <v>220</v>
      </c>
      <c r="M2430" s="302"/>
      <c r="N2430" s="285" t="s">
        <v>225</v>
      </c>
      <c r="O2430" s="299"/>
      <c r="P2430" s="284" t="s">
        <v>220</v>
      </c>
      <c r="Q2430" s="302"/>
      <c r="R2430" s="285" t="s">
        <v>225</v>
      </c>
      <c r="S2430" s="891"/>
      <c r="T2430" s="892"/>
      <c r="U2430" s="893"/>
    </row>
    <row r="2431" spans="2:21" ht="24" customHeight="1" x14ac:dyDescent="0.15">
      <c r="B2431" s="881"/>
      <c r="C2431" s="884"/>
      <c r="D2431" s="884"/>
      <c r="E2431" s="884"/>
      <c r="F2431" s="296"/>
      <c r="G2431" s="897"/>
      <c r="H2431" s="898"/>
      <c r="I2431" s="296"/>
      <c r="J2431" s="297"/>
      <c r="K2431" s="299"/>
      <c r="L2431" s="284" t="s">
        <v>220</v>
      </c>
      <c r="M2431" s="302"/>
      <c r="N2431" s="285" t="s">
        <v>225</v>
      </c>
      <c r="O2431" s="299"/>
      <c r="P2431" s="284" t="s">
        <v>220</v>
      </c>
      <c r="Q2431" s="302"/>
      <c r="R2431" s="285" t="s">
        <v>225</v>
      </c>
      <c r="S2431" s="891"/>
      <c r="T2431" s="892"/>
      <c r="U2431" s="893"/>
    </row>
    <row r="2432" spans="2:21" ht="24" customHeight="1" x14ac:dyDescent="0.15">
      <c r="B2432" s="881"/>
      <c r="C2432" s="884"/>
      <c r="D2432" s="884"/>
      <c r="E2432" s="884"/>
      <c r="F2432" s="296"/>
      <c r="G2432" s="897"/>
      <c r="H2432" s="898"/>
      <c r="I2432" s="296"/>
      <c r="J2432" s="297"/>
      <c r="K2432" s="299"/>
      <c r="L2432" s="284" t="s">
        <v>220</v>
      </c>
      <c r="M2432" s="302"/>
      <c r="N2432" s="285" t="s">
        <v>225</v>
      </c>
      <c r="O2432" s="299"/>
      <c r="P2432" s="284" t="s">
        <v>220</v>
      </c>
      <c r="Q2432" s="302"/>
      <c r="R2432" s="285" t="s">
        <v>225</v>
      </c>
      <c r="S2432" s="891"/>
      <c r="T2432" s="892"/>
      <c r="U2432" s="893"/>
    </row>
    <row r="2433" spans="1:31" ht="24" customHeight="1" thickBot="1" x14ac:dyDescent="0.2">
      <c r="B2433" s="882"/>
      <c r="C2433" s="885"/>
      <c r="D2433" s="885"/>
      <c r="E2433" s="885"/>
      <c r="F2433" s="286" t="s">
        <v>232</v>
      </c>
      <c r="G2433" s="5"/>
      <c r="H2433" s="899" t="s">
        <v>239</v>
      </c>
      <c r="I2433" s="900"/>
      <c r="J2433" s="300"/>
      <c r="K2433" s="901"/>
      <c r="L2433" s="902"/>
      <c r="M2433" s="902"/>
      <c r="N2433" s="902"/>
      <c r="O2433" s="902"/>
      <c r="P2433" s="902"/>
      <c r="Q2433" s="902"/>
      <c r="R2433" s="903"/>
      <c r="S2433" s="894"/>
      <c r="T2433" s="895"/>
      <c r="U2433" s="896"/>
    </row>
    <row r="2434" spans="1:31" ht="19.5" customHeight="1" thickBot="1" x14ac:dyDescent="0.2">
      <c r="B2434" s="287" t="s">
        <v>112</v>
      </c>
      <c r="C2434" s="172"/>
      <c r="D2434" s="288"/>
      <c r="E2434" s="288"/>
      <c r="F2434" s="289"/>
      <c r="G2434" s="288"/>
      <c r="H2434" s="288"/>
      <c r="O2434" s="917" t="s">
        <v>496</v>
      </c>
      <c r="P2434" s="918"/>
      <c r="Q2434" s="918"/>
      <c r="R2434" s="918"/>
      <c r="S2434" s="919" t="str">
        <f>IF(COUNT(S2414:U2433)=0,"",SUMIFS(S2414:S2433,E2414:E2433,"&lt;&gt;"&amp;""))</f>
        <v/>
      </c>
      <c r="T2434" s="920"/>
      <c r="U2434" s="921"/>
    </row>
    <row r="2435" spans="1:31" ht="19.5" customHeight="1" thickBot="1" x14ac:dyDescent="0.2">
      <c r="B2435" s="486" t="s">
        <v>242</v>
      </c>
      <c r="C2435" s="172"/>
      <c r="D2435" s="171"/>
      <c r="E2435" s="290"/>
      <c r="F2435" s="485"/>
      <c r="G2435" s="485"/>
      <c r="H2435" s="485"/>
      <c r="O2435" s="922" t="s">
        <v>497</v>
      </c>
      <c r="P2435" s="923"/>
      <c r="Q2435" s="923"/>
      <c r="R2435" s="924"/>
      <c r="S2435" s="919" t="str">
        <f>IF(COUNT(S2414:U2433)=0,"",SUMIF(E2414:E2433,"元請",S2414:U2433))</f>
        <v/>
      </c>
      <c r="T2435" s="920"/>
      <c r="U2435" s="921"/>
    </row>
    <row r="2436" spans="1:31" ht="19.5" customHeight="1" x14ac:dyDescent="0.15">
      <c r="B2436" s="287" t="s">
        <v>240</v>
      </c>
      <c r="C2436" s="172"/>
      <c r="D2436" s="171"/>
      <c r="E2436" s="172"/>
      <c r="F2436" s="172"/>
      <c r="G2436" s="485"/>
      <c r="H2436" s="485"/>
    </row>
    <row r="2437" spans="1:31" ht="19.5" customHeight="1" x14ac:dyDescent="0.15">
      <c r="B2437" s="485"/>
      <c r="C2437" s="172"/>
      <c r="D2437" s="171"/>
      <c r="E2437" s="290"/>
      <c r="F2437" s="485"/>
      <c r="G2437" s="485"/>
      <c r="H2437" s="485"/>
    </row>
    <row r="2438" spans="1:31" s="172" customFormat="1" ht="20.25" customHeight="1" x14ac:dyDescent="0.15">
      <c r="A2438" s="171"/>
      <c r="B2438" s="171"/>
      <c r="C2438" s="172" t="s">
        <v>104</v>
      </c>
      <c r="G2438" s="262"/>
      <c r="H2438" s="262"/>
      <c r="I2438" s="171"/>
      <c r="J2438" s="171"/>
      <c r="K2438" s="171"/>
      <c r="L2438" s="171"/>
      <c r="M2438" s="171"/>
      <c r="N2438" s="171"/>
      <c r="O2438" s="171"/>
      <c r="P2438" s="171"/>
      <c r="Q2438" s="171"/>
      <c r="R2438" s="171"/>
      <c r="S2438" s="171"/>
      <c r="T2438" s="196" t="s">
        <v>241</v>
      </c>
      <c r="U2438" s="263" t="str">
        <f t="shared" ref="U2438" si="420">IF(COUNT(S2414:U2433)=0,"",U2409+1)</f>
        <v/>
      </c>
      <c r="W2438" s="171"/>
      <c r="X2438" s="171"/>
      <c r="Y2438" s="171"/>
      <c r="Z2438" s="291"/>
      <c r="AA2438" s="291"/>
      <c r="AB2438" s="291"/>
      <c r="AC2438" s="291"/>
      <c r="AD2438" s="291"/>
      <c r="AE2438" s="171"/>
    </row>
    <row r="2439" spans="1:31" s="172" customFormat="1" ht="27.75" x14ac:dyDescent="0.15">
      <c r="A2439" s="171"/>
      <c r="B2439" s="904" t="s">
        <v>105</v>
      </c>
      <c r="C2439" s="904"/>
      <c r="D2439" s="904"/>
      <c r="E2439" s="904"/>
      <c r="F2439" s="904"/>
      <c r="G2439" s="904"/>
      <c r="H2439" s="904"/>
      <c r="I2439" s="904"/>
      <c r="J2439" s="905" t="s">
        <v>243</v>
      </c>
      <c r="K2439" s="905"/>
      <c r="L2439" s="905"/>
      <c r="M2439" s="905"/>
      <c r="N2439" s="905"/>
      <c r="O2439" s="905"/>
      <c r="P2439" s="905"/>
      <c r="Q2439" s="905"/>
      <c r="R2439" s="905"/>
      <c r="S2439" s="905"/>
      <c r="T2439" s="905"/>
      <c r="U2439" s="905"/>
      <c r="W2439" s="171"/>
      <c r="X2439" s="171"/>
      <c r="Y2439" s="171"/>
      <c r="Z2439" s="291"/>
      <c r="AA2439" s="291"/>
      <c r="AB2439" s="291"/>
      <c r="AC2439" s="291"/>
      <c r="AD2439" s="291"/>
      <c r="AE2439" s="171"/>
    </row>
    <row r="2440" spans="1:31" ht="21.75" thickBot="1" x14ac:dyDescent="0.2">
      <c r="D2440" s="265" t="s">
        <v>228</v>
      </c>
      <c r="E2440" s="906"/>
      <c r="F2440" s="906"/>
      <c r="G2440" s="266" t="s">
        <v>229</v>
      </c>
      <c r="H2440" s="267"/>
      <c r="L2440" s="268" t="s">
        <v>231</v>
      </c>
      <c r="M2440" s="483" t="str">
        <f>$M$4</f>
        <v/>
      </c>
      <c r="N2440" s="269" t="s">
        <v>220</v>
      </c>
      <c r="O2440" s="483" t="str">
        <f>$O$4</f>
        <v/>
      </c>
      <c r="P2440" s="269" t="s">
        <v>225</v>
      </c>
      <c r="Q2440" s="269" t="s">
        <v>205</v>
      </c>
      <c r="R2440" s="483" t="str">
        <f>$R$4</f>
        <v/>
      </c>
      <c r="S2440" s="269" t="s">
        <v>220</v>
      </c>
      <c r="T2440" s="483" t="str">
        <f>$T$4</f>
        <v/>
      </c>
      <c r="U2440" s="269" t="s">
        <v>230</v>
      </c>
    </row>
    <row r="2441" spans="1:31" ht="18" customHeight="1" x14ac:dyDescent="0.15">
      <c r="B2441" s="880" t="s">
        <v>227</v>
      </c>
      <c r="C2441" s="907" t="s">
        <v>224</v>
      </c>
      <c r="D2441" s="478" t="s">
        <v>237</v>
      </c>
      <c r="E2441" s="478" t="s">
        <v>222</v>
      </c>
      <c r="F2441" s="909" t="s">
        <v>106</v>
      </c>
      <c r="G2441" s="840" t="s">
        <v>107</v>
      </c>
      <c r="H2441" s="841"/>
      <c r="I2441" s="480" t="s">
        <v>108</v>
      </c>
      <c r="J2441" s="480" t="s">
        <v>235</v>
      </c>
      <c r="K2441" s="840" t="s">
        <v>109</v>
      </c>
      <c r="L2441" s="913"/>
      <c r="M2441" s="913"/>
      <c r="N2441" s="841"/>
      <c r="O2441" s="840" t="s">
        <v>226</v>
      </c>
      <c r="P2441" s="913"/>
      <c r="Q2441" s="913"/>
      <c r="R2441" s="841"/>
      <c r="S2441" s="840" t="s">
        <v>233</v>
      </c>
      <c r="T2441" s="913"/>
      <c r="U2441" s="914"/>
    </row>
    <row r="2442" spans="1:31" ht="18" customHeight="1" thickBot="1" x14ac:dyDescent="0.2">
      <c r="B2442" s="882"/>
      <c r="C2442" s="908"/>
      <c r="D2442" s="479" t="s">
        <v>221</v>
      </c>
      <c r="E2442" s="479" t="s">
        <v>223</v>
      </c>
      <c r="F2442" s="910"/>
      <c r="G2442" s="911"/>
      <c r="H2442" s="912"/>
      <c r="I2442" s="481" t="s">
        <v>110</v>
      </c>
      <c r="J2442" s="481" t="s">
        <v>236</v>
      </c>
      <c r="K2442" s="911"/>
      <c r="L2442" s="915"/>
      <c r="M2442" s="915"/>
      <c r="N2442" s="912"/>
      <c r="O2442" s="911"/>
      <c r="P2442" s="915"/>
      <c r="Q2442" s="915"/>
      <c r="R2442" s="912"/>
      <c r="S2442" s="911" t="s">
        <v>234</v>
      </c>
      <c r="T2442" s="915"/>
      <c r="U2442" s="916"/>
    </row>
    <row r="2443" spans="1:31" ht="24" customHeight="1" x14ac:dyDescent="0.15">
      <c r="B2443" s="880">
        <v>1</v>
      </c>
      <c r="C2443" s="883"/>
      <c r="D2443" s="883"/>
      <c r="E2443" s="883"/>
      <c r="F2443" s="294"/>
      <c r="G2443" s="886"/>
      <c r="H2443" s="887"/>
      <c r="I2443" s="294"/>
      <c r="J2443" s="295"/>
      <c r="K2443" s="298"/>
      <c r="L2443" s="279" t="s">
        <v>220</v>
      </c>
      <c r="M2443" s="301"/>
      <c r="N2443" s="280" t="s">
        <v>225</v>
      </c>
      <c r="O2443" s="298"/>
      <c r="P2443" s="279" t="s">
        <v>220</v>
      </c>
      <c r="Q2443" s="301"/>
      <c r="R2443" s="280" t="s">
        <v>225</v>
      </c>
      <c r="S2443" s="888" t="str">
        <f t="shared" ref="S2443" si="421">IF(COUNT(J2443:J2447)=0,"",SUM(J2443:J2447))</f>
        <v/>
      </c>
      <c r="T2443" s="889"/>
      <c r="U2443" s="890"/>
    </row>
    <row r="2444" spans="1:31" ht="24" customHeight="1" x14ac:dyDescent="0.15">
      <c r="B2444" s="881"/>
      <c r="C2444" s="884"/>
      <c r="D2444" s="884"/>
      <c r="E2444" s="884"/>
      <c r="F2444" s="296"/>
      <c r="G2444" s="897"/>
      <c r="H2444" s="898"/>
      <c r="I2444" s="296"/>
      <c r="J2444" s="297"/>
      <c r="K2444" s="299"/>
      <c r="L2444" s="284" t="s">
        <v>220</v>
      </c>
      <c r="M2444" s="302"/>
      <c r="N2444" s="285" t="s">
        <v>225</v>
      </c>
      <c r="O2444" s="299"/>
      <c r="P2444" s="284" t="s">
        <v>220</v>
      </c>
      <c r="Q2444" s="302"/>
      <c r="R2444" s="285" t="s">
        <v>225</v>
      </c>
      <c r="S2444" s="891"/>
      <c r="T2444" s="892"/>
      <c r="U2444" s="893"/>
    </row>
    <row r="2445" spans="1:31" ht="23.25" customHeight="1" x14ac:dyDescent="0.15">
      <c r="B2445" s="881"/>
      <c r="C2445" s="884"/>
      <c r="D2445" s="884"/>
      <c r="E2445" s="884"/>
      <c r="F2445" s="296"/>
      <c r="G2445" s="897"/>
      <c r="H2445" s="898"/>
      <c r="I2445" s="296"/>
      <c r="J2445" s="297"/>
      <c r="K2445" s="299"/>
      <c r="L2445" s="284" t="s">
        <v>220</v>
      </c>
      <c r="M2445" s="302"/>
      <c r="N2445" s="285" t="s">
        <v>225</v>
      </c>
      <c r="O2445" s="299"/>
      <c r="P2445" s="284" t="s">
        <v>220</v>
      </c>
      <c r="Q2445" s="302"/>
      <c r="R2445" s="285" t="s">
        <v>225</v>
      </c>
      <c r="S2445" s="891"/>
      <c r="T2445" s="892"/>
      <c r="U2445" s="893"/>
    </row>
    <row r="2446" spans="1:31" ht="24" customHeight="1" x14ac:dyDescent="0.15">
      <c r="B2446" s="881"/>
      <c r="C2446" s="884"/>
      <c r="D2446" s="884"/>
      <c r="E2446" s="884"/>
      <c r="F2446" s="296"/>
      <c r="G2446" s="897"/>
      <c r="H2446" s="898"/>
      <c r="I2446" s="296"/>
      <c r="J2446" s="297"/>
      <c r="K2446" s="299"/>
      <c r="L2446" s="284" t="s">
        <v>220</v>
      </c>
      <c r="M2446" s="302"/>
      <c r="N2446" s="285" t="s">
        <v>225</v>
      </c>
      <c r="O2446" s="299"/>
      <c r="P2446" s="284" t="s">
        <v>220</v>
      </c>
      <c r="Q2446" s="302"/>
      <c r="R2446" s="285" t="s">
        <v>225</v>
      </c>
      <c r="S2446" s="891"/>
      <c r="T2446" s="892"/>
      <c r="U2446" s="893"/>
    </row>
    <row r="2447" spans="1:31" ht="24" customHeight="1" thickBot="1" x14ac:dyDescent="0.2">
      <c r="B2447" s="882"/>
      <c r="C2447" s="885"/>
      <c r="D2447" s="885"/>
      <c r="E2447" s="885"/>
      <c r="F2447" s="286" t="s">
        <v>232</v>
      </c>
      <c r="G2447" s="5"/>
      <c r="H2447" s="899" t="s">
        <v>239</v>
      </c>
      <c r="I2447" s="900"/>
      <c r="J2447" s="300"/>
      <c r="K2447" s="901"/>
      <c r="L2447" s="902"/>
      <c r="M2447" s="902"/>
      <c r="N2447" s="902"/>
      <c r="O2447" s="902"/>
      <c r="P2447" s="902"/>
      <c r="Q2447" s="902"/>
      <c r="R2447" s="903"/>
      <c r="S2447" s="894"/>
      <c r="T2447" s="895"/>
      <c r="U2447" s="896"/>
    </row>
    <row r="2448" spans="1:31" ht="24" customHeight="1" x14ac:dyDescent="0.15">
      <c r="B2448" s="880">
        <v>2</v>
      </c>
      <c r="C2448" s="883"/>
      <c r="D2448" s="883"/>
      <c r="E2448" s="883"/>
      <c r="F2448" s="294"/>
      <c r="G2448" s="886"/>
      <c r="H2448" s="887"/>
      <c r="I2448" s="294"/>
      <c r="J2448" s="295"/>
      <c r="K2448" s="298"/>
      <c r="L2448" s="279" t="s">
        <v>220</v>
      </c>
      <c r="M2448" s="301"/>
      <c r="N2448" s="280" t="s">
        <v>225</v>
      </c>
      <c r="O2448" s="298"/>
      <c r="P2448" s="279" t="s">
        <v>220</v>
      </c>
      <c r="Q2448" s="301"/>
      <c r="R2448" s="280" t="s">
        <v>225</v>
      </c>
      <c r="S2448" s="888" t="str">
        <f t="shared" ref="S2448" si="422">IF(COUNT(J2448:J2452)=0,"",SUM(J2448:J2452))</f>
        <v/>
      </c>
      <c r="T2448" s="889"/>
      <c r="U2448" s="890"/>
    </row>
    <row r="2449" spans="2:21" ht="24" customHeight="1" x14ac:dyDescent="0.15">
      <c r="B2449" s="881"/>
      <c r="C2449" s="884"/>
      <c r="D2449" s="884"/>
      <c r="E2449" s="884"/>
      <c r="F2449" s="296"/>
      <c r="G2449" s="897"/>
      <c r="H2449" s="898"/>
      <c r="I2449" s="296"/>
      <c r="J2449" s="297"/>
      <c r="K2449" s="299"/>
      <c r="L2449" s="284" t="s">
        <v>220</v>
      </c>
      <c r="M2449" s="302"/>
      <c r="N2449" s="285" t="s">
        <v>225</v>
      </c>
      <c r="O2449" s="299"/>
      <c r="P2449" s="284" t="s">
        <v>220</v>
      </c>
      <c r="Q2449" s="302"/>
      <c r="R2449" s="285" t="s">
        <v>225</v>
      </c>
      <c r="S2449" s="891"/>
      <c r="T2449" s="892"/>
      <c r="U2449" s="893"/>
    </row>
    <row r="2450" spans="2:21" ht="24" customHeight="1" x14ac:dyDescent="0.15">
      <c r="B2450" s="881"/>
      <c r="C2450" s="884"/>
      <c r="D2450" s="884"/>
      <c r="E2450" s="884"/>
      <c r="F2450" s="296"/>
      <c r="G2450" s="897"/>
      <c r="H2450" s="898"/>
      <c r="I2450" s="296"/>
      <c r="J2450" s="297"/>
      <c r="K2450" s="299"/>
      <c r="L2450" s="284" t="s">
        <v>220</v>
      </c>
      <c r="M2450" s="302"/>
      <c r="N2450" s="285" t="s">
        <v>225</v>
      </c>
      <c r="O2450" s="299"/>
      <c r="P2450" s="284" t="s">
        <v>220</v>
      </c>
      <c r="Q2450" s="302"/>
      <c r="R2450" s="285" t="s">
        <v>225</v>
      </c>
      <c r="S2450" s="891"/>
      <c r="T2450" s="892"/>
      <c r="U2450" s="893"/>
    </row>
    <row r="2451" spans="2:21" ht="24" customHeight="1" x14ac:dyDescent="0.15">
      <c r="B2451" s="881"/>
      <c r="C2451" s="884"/>
      <c r="D2451" s="884"/>
      <c r="E2451" s="884"/>
      <c r="F2451" s="296"/>
      <c r="G2451" s="897"/>
      <c r="H2451" s="898"/>
      <c r="I2451" s="296"/>
      <c r="J2451" s="297"/>
      <c r="K2451" s="299"/>
      <c r="L2451" s="284" t="s">
        <v>220</v>
      </c>
      <c r="M2451" s="302"/>
      <c r="N2451" s="285" t="s">
        <v>225</v>
      </c>
      <c r="O2451" s="299"/>
      <c r="P2451" s="284" t="s">
        <v>220</v>
      </c>
      <c r="Q2451" s="302"/>
      <c r="R2451" s="285" t="s">
        <v>225</v>
      </c>
      <c r="S2451" s="891"/>
      <c r="T2451" s="892"/>
      <c r="U2451" s="893"/>
    </row>
    <row r="2452" spans="2:21" ht="24" customHeight="1" thickBot="1" x14ac:dyDescent="0.2">
      <c r="B2452" s="882"/>
      <c r="C2452" s="885"/>
      <c r="D2452" s="885"/>
      <c r="E2452" s="885"/>
      <c r="F2452" s="286" t="s">
        <v>232</v>
      </c>
      <c r="G2452" s="5"/>
      <c r="H2452" s="899" t="s">
        <v>239</v>
      </c>
      <c r="I2452" s="900"/>
      <c r="J2452" s="300"/>
      <c r="K2452" s="901"/>
      <c r="L2452" s="902"/>
      <c r="M2452" s="902"/>
      <c r="N2452" s="902"/>
      <c r="O2452" s="902"/>
      <c r="P2452" s="902"/>
      <c r="Q2452" s="902"/>
      <c r="R2452" s="903"/>
      <c r="S2452" s="894"/>
      <c r="T2452" s="895"/>
      <c r="U2452" s="896"/>
    </row>
    <row r="2453" spans="2:21" ht="24" customHeight="1" x14ac:dyDescent="0.15">
      <c r="B2453" s="880">
        <v>3</v>
      </c>
      <c r="C2453" s="883"/>
      <c r="D2453" s="883"/>
      <c r="E2453" s="883"/>
      <c r="F2453" s="294"/>
      <c r="G2453" s="886"/>
      <c r="H2453" s="887"/>
      <c r="I2453" s="294"/>
      <c r="J2453" s="295"/>
      <c r="K2453" s="298"/>
      <c r="L2453" s="279" t="s">
        <v>220</v>
      </c>
      <c r="M2453" s="301"/>
      <c r="N2453" s="280" t="s">
        <v>225</v>
      </c>
      <c r="O2453" s="298"/>
      <c r="P2453" s="279" t="s">
        <v>220</v>
      </c>
      <c r="Q2453" s="301"/>
      <c r="R2453" s="280" t="s">
        <v>225</v>
      </c>
      <c r="S2453" s="888" t="str">
        <f t="shared" ref="S2453" si="423">IF(COUNT(J2453:J2457)=0,"",SUM(J2453:J2457))</f>
        <v/>
      </c>
      <c r="T2453" s="889"/>
      <c r="U2453" s="890"/>
    </row>
    <row r="2454" spans="2:21" ht="24" customHeight="1" x14ac:dyDescent="0.15">
      <c r="B2454" s="881"/>
      <c r="C2454" s="884"/>
      <c r="D2454" s="884"/>
      <c r="E2454" s="884"/>
      <c r="F2454" s="296"/>
      <c r="G2454" s="897"/>
      <c r="H2454" s="898"/>
      <c r="I2454" s="296"/>
      <c r="J2454" s="297"/>
      <c r="K2454" s="299"/>
      <c r="L2454" s="284" t="s">
        <v>220</v>
      </c>
      <c r="M2454" s="302"/>
      <c r="N2454" s="285" t="s">
        <v>225</v>
      </c>
      <c r="O2454" s="299"/>
      <c r="P2454" s="284" t="s">
        <v>220</v>
      </c>
      <c r="Q2454" s="302"/>
      <c r="R2454" s="285" t="s">
        <v>225</v>
      </c>
      <c r="S2454" s="891"/>
      <c r="T2454" s="892"/>
      <c r="U2454" s="893"/>
    </row>
    <row r="2455" spans="2:21" ht="24" customHeight="1" x14ac:dyDescent="0.15">
      <c r="B2455" s="881"/>
      <c r="C2455" s="884"/>
      <c r="D2455" s="884"/>
      <c r="E2455" s="884"/>
      <c r="F2455" s="296"/>
      <c r="G2455" s="897"/>
      <c r="H2455" s="898"/>
      <c r="I2455" s="296"/>
      <c r="J2455" s="297"/>
      <c r="K2455" s="299"/>
      <c r="L2455" s="284" t="s">
        <v>220</v>
      </c>
      <c r="M2455" s="302"/>
      <c r="N2455" s="285" t="s">
        <v>225</v>
      </c>
      <c r="O2455" s="299"/>
      <c r="P2455" s="284" t="s">
        <v>220</v>
      </c>
      <c r="Q2455" s="302"/>
      <c r="R2455" s="285" t="s">
        <v>225</v>
      </c>
      <c r="S2455" s="891"/>
      <c r="T2455" s="892"/>
      <c r="U2455" s="893"/>
    </row>
    <row r="2456" spans="2:21" ht="24" customHeight="1" x14ac:dyDescent="0.15">
      <c r="B2456" s="881"/>
      <c r="C2456" s="884"/>
      <c r="D2456" s="884"/>
      <c r="E2456" s="884"/>
      <c r="F2456" s="296"/>
      <c r="G2456" s="897"/>
      <c r="H2456" s="898"/>
      <c r="I2456" s="296"/>
      <c r="J2456" s="297"/>
      <c r="K2456" s="299"/>
      <c r="L2456" s="284" t="s">
        <v>220</v>
      </c>
      <c r="M2456" s="302"/>
      <c r="N2456" s="285" t="s">
        <v>225</v>
      </c>
      <c r="O2456" s="299"/>
      <c r="P2456" s="284" t="s">
        <v>220</v>
      </c>
      <c r="Q2456" s="302"/>
      <c r="R2456" s="285" t="s">
        <v>225</v>
      </c>
      <c r="S2456" s="891"/>
      <c r="T2456" s="892"/>
      <c r="U2456" s="893"/>
    </row>
    <row r="2457" spans="2:21" ht="24" customHeight="1" thickBot="1" x14ac:dyDescent="0.2">
      <c r="B2457" s="882"/>
      <c r="C2457" s="885"/>
      <c r="D2457" s="885"/>
      <c r="E2457" s="885"/>
      <c r="F2457" s="286" t="s">
        <v>232</v>
      </c>
      <c r="G2457" s="5"/>
      <c r="H2457" s="899" t="s">
        <v>239</v>
      </c>
      <c r="I2457" s="900"/>
      <c r="J2457" s="300"/>
      <c r="K2457" s="901"/>
      <c r="L2457" s="902"/>
      <c r="M2457" s="902"/>
      <c r="N2457" s="902"/>
      <c r="O2457" s="902"/>
      <c r="P2457" s="902"/>
      <c r="Q2457" s="902"/>
      <c r="R2457" s="903"/>
      <c r="S2457" s="894"/>
      <c r="T2457" s="895"/>
      <c r="U2457" s="896"/>
    </row>
    <row r="2458" spans="2:21" ht="24" customHeight="1" x14ac:dyDescent="0.15">
      <c r="B2458" s="880">
        <v>4</v>
      </c>
      <c r="C2458" s="883"/>
      <c r="D2458" s="883"/>
      <c r="E2458" s="883"/>
      <c r="F2458" s="294"/>
      <c r="G2458" s="886"/>
      <c r="H2458" s="887"/>
      <c r="I2458" s="294"/>
      <c r="J2458" s="295"/>
      <c r="K2458" s="298"/>
      <c r="L2458" s="279" t="s">
        <v>220</v>
      </c>
      <c r="M2458" s="301"/>
      <c r="N2458" s="280" t="s">
        <v>225</v>
      </c>
      <c r="O2458" s="298"/>
      <c r="P2458" s="279" t="s">
        <v>220</v>
      </c>
      <c r="Q2458" s="301"/>
      <c r="R2458" s="280" t="s">
        <v>225</v>
      </c>
      <c r="S2458" s="888" t="str">
        <f t="shared" ref="S2458" si="424">IF(COUNT(J2458:J2462)=0,"",SUM(J2458:J2462))</f>
        <v/>
      </c>
      <c r="T2458" s="889"/>
      <c r="U2458" s="890"/>
    </row>
    <row r="2459" spans="2:21" ht="24" customHeight="1" x14ac:dyDescent="0.15">
      <c r="B2459" s="881"/>
      <c r="C2459" s="884"/>
      <c r="D2459" s="884"/>
      <c r="E2459" s="884"/>
      <c r="F2459" s="296"/>
      <c r="G2459" s="897"/>
      <c r="H2459" s="898"/>
      <c r="I2459" s="296"/>
      <c r="J2459" s="297"/>
      <c r="K2459" s="299"/>
      <c r="L2459" s="284" t="s">
        <v>220</v>
      </c>
      <c r="M2459" s="302"/>
      <c r="N2459" s="285" t="s">
        <v>225</v>
      </c>
      <c r="O2459" s="299"/>
      <c r="P2459" s="284" t="s">
        <v>220</v>
      </c>
      <c r="Q2459" s="302"/>
      <c r="R2459" s="285" t="s">
        <v>225</v>
      </c>
      <c r="S2459" s="891"/>
      <c r="T2459" s="892"/>
      <c r="U2459" s="893"/>
    </row>
    <row r="2460" spans="2:21" ht="24" customHeight="1" x14ac:dyDescent="0.15">
      <c r="B2460" s="881"/>
      <c r="C2460" s="884"/>
      <c r="D2460" s="884"/>
      <c r="E2460" s="884"/>
      <c r="F2460" s="296"/>
      <c r="G2460" s="897"/>
      <c r="H2460" s="898"/>
      <c r="I2460" s="296"/>
      <c r="J2460" s="297"/>
      <c r="K2460" s="299"/>
      <c r="L2460" s="284" t="s">
        <v>220</v>
      </c>
      <c r="M2460" s="302"/>
      <c r="N2460" s="285" t="s">
        <v>225</v>
      </c>
      <c r="O2460" s="299"/>
      <c r="P2460" s="284" t="s">
        <v>220</v>
      </c>
      <c r="Q2460" s="302"/>
      <c r="R2460" s="285" t="s">
        <v>225</v>
      </c>
      <c r="S2460" s="891"/>
      <c r="T2460" s="892"/>
      <c r="U2460" s="893"/>
    </row>
    <row r="2461" spans="2:21" ht="24" customHeight="1" x14ac:dyDescent="0.15">
      <c r="B2461" s="881"/>
      <c r="C2461" s="884"/>
      <c r="D2461" s="884"/>
      <c r="E2461" s="884"/>
      <c r="F2461" s="296"/>
      <c r="G2461" s="897"/>
      <c r="H2461" s="898"/>
      <c r="I2461" s="296"/>
      <c r="J2461" s="297"/>
      <c r="K2461" s="299"/>
      <c r="L2461" s="284" t="s">
        <v>220</v>
      </c>
      <c r="M2461" s="302"/>
      <c r="N2461" s="285" t="s">
        <v>225</v>
      </c>
      <c r="O2461" s="299"/>
      <c r="P2461" s="284" t="s">
        <v>220</v>
      </c>
      <c r="Q2461" s="302"/>
      <c r="R2461" s="285" t="s">
        <v>225</v>
      </c>
      <c r="S2461" s="891"/>
      <c r="T2461" s="892"/>
      <c r="U2461" s="893"/>
    </row>
    <row r="2462" spans="2:21" ht="24" customHeight="1" thickBot="1" x14ac:dyDescent="0.2">
      <c r="B2462" s="882"/>
      <c r="C2462" s="885"/>
      <c r="D2462" s="885"/>
      <c r="E2462" s="885"/>
      <c r="F2462" s="286" t="s">
        <v>232</v>
      </c>
      <c r="G2462" s="5"/>
      <c r="H2462" s="899" t="s">
        <v>239</v>
      </c>
      <c r="I2462" s="900"/>
      <c r="J2462" s="300"/>
      <c r="K2462" s="901"/>
      <c r="L2462" s="902"/>
      <c r="M2462" s="902"/>
      <c r="N2462" s="902"/>
      <c r="O2462" s="902"/>
      <c r="P2462" s="902"/>
      <c r="Q2462" s="902"/>
      <c r="R2462" s="903"/>
      <c r="S2462" s="894"/>
      <c r="T2462" s="895"/>
      <c r="U2462" s="896"/>
    </row>
    <row r="2463" spans="2:21" ht="19.5" customHeight="1" thickBot="1" x14ac:dyDescent="0.2">
      <c r="B2463" s="287" t="s">
        <v>112</v>
      </c>
      <c r="C2463" s="172"/>
      <c r="D2463" s="288"/>
      <c r="E2463" s="288"/>
      <c r="F2463" s="289"/>
      <c r="G2463" s="288"/>
      <c r="H2463" s="288"/>
      <c r="O2463" s="917" t="s">
        <v>496</v>
      </c>
      <c r="P2463" s="918"/>
      <c r="Q2463" s="918"/>
      <c r="R2463" s="918"/>
      <c r="S2463" s="919" t="str">
        <f>IF(COUNT(S2443:U2462)=0,"",SUMIFS(S2443:S2462,E2443:E2462,"&lt;&gt;"&amp;""))</f>
        <v/>
      </c>
      <c r="T2463" s="920"/>
      <c r="U2463" s="921"/>
    </row>
    <row r="2464" spans="2:21" ht="19.5" customHeight="1" thickBot="1" x14ac:dyDescent="0.2">
      <c r="B2464" s="486" t="s">
        <v>242</v>
      </c>
      <c r="C2464" s="172"/>
      <c r="D2464" s="171"/>
      <c r="E2464" s="290"/>
      <c r="F2464" s="485"/>
      <c r="G2464" s="485"/>
      <c r="H2464" s="485"/>
      <c r="O2464" s="922" t="s">
        <v>497</v>
      </c>
      <c r="P2464" s="923"/>
      <c r="Q2464" s="923"/>
      <c r="R2464" s="924"/>
      <c r="S2464" s="919" t="str">
        <f>IF(COUNT(S2443:U2462)=0,"",SUMIF(E2443:E2462,"元請",S2443:U2462))</f>
        <v/>
      </c>
      <c r="T2464" s="920"/>
      <c r="U2464" s="921"/>
    </row>
    <row r="2465" spans="1:31" ht="19.5" customHeight="1" x14ac:dyDescent="0.15">
      <c r="B2465" s="287" t="s">
        <v>240</v>
      </c>
      <c r="C2465" s="172"/>
      <c r="D2465" s="171"/>
      <c r="E2465" s="172"/>
      <c r="F2465" s="172"/>
      <c r="G2465" s="485"/>
      <c r="H2465" s="485"/>
    </row>
    <row r="2466" spans="1:31" ht="19.5" customHeight="1" x14ac:dyDescent="0.15">
      <c r="B2466" s="485"/>
      <c r="C2466" s="172"/>
      <c r="D2466" s="171"/>
      <c r="E2466" s="290"/>
      <c r="F2466" s="485"/>
      <c r="G2466" s="485"/>
      <c r="H2466" s="485"/>
    </row>
    <row r="2467" spans="1:31" s="172" customFormat="1" ht="20.25" customHeight="1" x14ac:dyDescent="0.15">
      <c r="A2467" s="171"/>
      <c r="B2467" s="171"/>
      <c r="C2467" s="172" t="s">
        <v>104</v>
      </c>
      <c r="G2467" s="262"/>
      <c r="H2467" s="262"/>
      <c r="I2467" s="171"/>
      <c r="J2467" s="171"/>
      <c r="K2467" s="171"/>
      <c r="L2467" s="171"/>
      <c r="M2467" s="171"/>
      <c r="N2467" s="171"/>
      <c r="O2467" s="171"/>
      <c r="P2467" s="171"/>
      <c r="Q2467" s="171"/>
      <c r="R2467" s="171"/>
      <c r="S2467" s="171"/>
      <c r="T2467" s="196" t="s">
        <v>241</v>
      </c>
      <c r="U2467" s="263" t="str">
        <f t="shared" ref="U2467" si="425">IF(COUNT(S2443:U2462)=0,"",U2438+1)</f>
        <v/>
      </c>
      <c r="W2467" s="171"/>
      <c r="X2467" s="171"/>
      <c r="Y2467" s="171"/>
      <c r="Z2467" s="291"/>
      <c r="AA2467" s="291"/>
      <c r="AB2467" s="291"/>
      <c r="AC2467" s="291"/>
      <c r="AD2467" s="291"/>
      <c r="AE2467" s="171"/>
    </row>
    <row r="2468" spans="1:31" s="172" customFormat="1" ht="27.75" x14ac:dyDescent="0.15">
      <c r="A2468" s="171"/>
      <c r="B2468" s="904" t="s">
        <v>105</v>
      </c>
      <c r="C2468" s="904"/>
      <c r="D2468" s="904"/>
      <c r="E2468" s="904"/>
      <c r="F2468" s="904"/>
      <c r="G2468" s="904"/>
      <c r="H2468" s="904"/>
      <c r="I2468" s="904"/>
      <c r="J2468" s="905" t="s">
        <v>243</v>
      </c>
      <c r="K2468" s="905"/>
      <c r="L2468" s="905"/>
      <c r="M2468" s="905"/>
      <c r="N2468" s="905"/>
      <c r="O2468" s="905"/>
      <c r="P2468" s="905"/>
      <c r="Q2468" s="905"/>
      <c r="R2468" s="905"/>
      <c r="S2468" s="905"/>
      <c r="T2468" s="905"/>
      <c r="U2468" s="905"/>
      <c r="W2468" s="171"/>
      <c r="X2468" s="171"/>
      <c r="Y2468" s="171"/>
      <c r="Z2468" s="291"/>
      <c r="AA2468" s="291"/>
      <c r="AB2468" s="291"/>
      <c r="AC2468" s="291"/>
      <c r="AD2468" s="291"/>
      <c r="AE2468" s="171"/>
    </row>
    <row r="2469" spans="1:31" ht="21.75" thickBot="1" x14ac:dyDescent="0.2">
      <c r="D2469" s="265" t="s">
        <v>228</v>
      </c>
      <c r="E2469" s="906"/>
      <c r="F2469" s="906"/>
      <c r="G2469" s="266" t="s">
        <v>229</v>
      </c>
      <c r="H2469" s="267"/>
      <c r="L2469" s="268" t="s">
        <v>231</v>
      </c>
      <c r="M2469" s="483" t="str">
        <f>$M$4</f>
        <v/>
      </c>
      <c r="N2469" s="269" t="s">
        <v>220</v>
      </c>
      <c r="O2469" s="483" t="str">
        <f>$O$4</f>
        <v/>
      </c>
      <c r="P2469" s="269" t="s">
        <v>225</v>
      </c>
      <c r="Q2469" s="269" t="s">
        <v>205</v>
      </c>
      <c r="R2469" s="483" t="str">
        <f>$R$4</f>
        <v/>
      </c>
      <c r="S2469" s="269" t="s">
        <v>220</v>
      </c>
      <c r="T2469" s="483" t="str">
        <f>$T$4</f>
        <v/>
      </c>
      <c r="U2469" s="269" t="s">
        <v>230</v>
      </c>
    </row>
    <row r="2470" spans="1:31" ht="18" customHeight="1" x14ac:dyDescent="0.15">
      <c r="B2470" s="880" t="s">
        <v>227</v>
      </c>
      <c r="C2470" s="907" t="s">
        <v>224</v>
      </c>
      <c r="D2470" s="478" t="s">
        <v>237</v>
      </c>
      <c r="E2470" s="478" t="s">
        <v>222</v>
      </c>
      <c r="F2470" s="909" t="s">
        <v>106</v>
      </c>
      <c r="G2470" s="840" t="s">
        <v>107</v>
      </c>
      <c r="H2470" s="841"/>
      <c r="I2470" s="480" t="s">
        <v>108</v>
      </c>
      <c r="J2470" s="480" t="s">
        <v>235</v>
      </c>
      <c r="K2470" s="840" t="s">
        <v>109</v>
      </c>
      <c r="L2470" s="913"/>
      <c r="M2470" s="913"/>
      <c r="N2470" s="841"/>
      <c r="O2470" s="840" t="s">
        <v>226</v>
      </c>
      <c r="P2470" s="913"/>
      <c r="Q2470" s="913"/>
      <c r="R2470" s="841"/>
      <c r="S2470" s="840" t="s">
        <v>233</v>
      </c>
      <c r="T2470" s="913"/>
      <c r="U2470" s="914"/>
    </row>
    <row r="2471" spans="1:31" ht="18" customHeight="1" thickBot="1" x14ac:dyDescent="0.2">
      <c r="B2471" s="882"/>
      <c r="C2471" s="908"/>
      <c r="D2471" s="479" t="s">
        <v>221</v>
      </c>
      <c r="E2471" s="479" t="s">
        <v>223</v>
      </c>
      <c r="F2471" s="910"/>
      <c r="G2471" s="911"/>
      <c r="H2471" s="912"/>
      <c r="I2471" s="481" t="s">
        <v>110</v>
      </c>
      <c r="J2471" s="481" t="s">
        <v>236</v>
      </c>
      <c r="K2471" s="911"/>
      <c r="L2471" s="915"/>
      <c r="M2471" s="915"/>
      <c r="N2471" s="912"/>
      <c r="O2471" s="911"/>
      <c r="P2471" s="915"/>
      <c r="Q2471" s="915"/>
      <c r="R2471" s="912"/>
      <c r="S2471" s="911" t="s">
        <v>234</v>
      </c>
      <c r="T2471" s="915"/>
      <c r="U2471" s="916"/>
    </row>
    <row r="2472" spans="1:31" ht="24" customHeight="1" x14ac:dyDescent="0.15">
      <c r="B2472" s="880">
        <v>1</v>
      </c>
      <c r="C2472" s="883"/>
      <c r="D2472" s="883"/>
      <c r="E2472" s="883"/>
      <c r="F2472" s="294"/>
      <c r="G2472" s="886"/>
      <c r="H2472" s="887"/>
      <c r="I2472" s="294"/>
      <c r="J2472" s="295"/>
      <c r="K2472" s="298"/>
      <c r="L2472" s="279" t="s">
        <v>220</v>
      </c>
      <c r="M2472" s="301"/>
      <c r="N2472" s="280" t="s">
        <v>225</v>
      </c>
      <c r="O2472" s="298"/>
      <c r="P2472" s="279" t="s">
        <v>220</v>
      </c>
      <c r="Q2472" s="301"/>
      <c r="R2472" s="280" t="s">
        <v>225</v>
      </c>
      <c r="S2472" s="888" t="str">
        <f t="shared" ref="S2472" si="426">IF(COUNT(J2472:J2476)=0,"",SUM(J2472:J2476))</f>
        <v/>
      </c>
      <c r="T2472" s="889"/>
      <c r="U2472" s="890"/>
    </row>
    <row r="2473" spans="1:31" ht="24" customHeight="1" x14ac:dyDescent="0.15">
      <c r="B2473" s="881"/>
      <c r="C2473" s="884"/>
      <c r="D2473" s="884"/>
      <c r="E2473" s="884"/>
      <c r="F2473" s="296"/>
      <c r="G2473" s="897"/>
      <c r="H2473" s="898"/>
      <c r="I2473" s="296"/>
      <c r="J2473" s="297"/>
      <c r="K2473" s="299"/>
      <c r="L2473" s="284" t="s">
        <v>220</v>
      </c>
      <c r="M2473" s="302"/>
      <c r="N2473" s="285" t="s">
        <v>225</v>
      </c>
      <c r="O2473" s="299"/>
      <c r="P2473" s="284" t="s">
        <v>220</v>
      </c>
      <c r="Q2473" s="302"/>
      <c r="R2473" s="285" t="s">
        <v>225</v>
      </c>
      <c r="S2473" s="891"/>
      <c r="T2473" s="892"/>
      <c r="U2473" s="893"/>
    </row>
    <row r="2474" spans="1:31" ht="23.25" customHeight="1" x14ac:dyDescent="0.15">
      <c r="B2474" s="881"/>
      <c r="C2474" s="884"/>
      <c r="D2474" s="884"/>
      <c r="E2474" s="884"/>
      <c r="F2474" s="296"/>
      <c r="G2474" s="897"/>
      <c r="H2474" s="898"/>
      <c r="I2474" s="296"/>
      <c r="J2474" s="297"/>
      <c r="K2474" s="299"/>
      <c r="L2474" s="284" t="s">
        <v>220</v>
      </c>
      <c r="M2474" s="302"/>
      <c r="N2474" s="285" t="s">
        <v>225</v>
      </c>
      <c r="O2474" s="299"/>
      <c r="P2474" s="284" t="s">
        <v>220</v>
      </c>
      <c r="Q2474" s="302"/>
      <c r="R2474" s="285" t="s">
        <v>225</v>
      </c>
      <c r="S2474" s="891"/>
      <c r="T2474" s="892"/>
      <c r="U2474" s="893"/>
    </row>
    <row r="2475" spans="1:31" ht="24" customHeight="1" x14ac:dyDescent="0.15">
      <c r="B2475" s="881"/>
      <c r="C2475" s="884"/>
      <c r="D2475" s="884"/>
      <c r="E2475" s="884"/>
      <c r="F2475" s="296"/>
      <c r="G2475" s="897"/>
      <c r="H2475" s="898"/>
      <c r="I2475" s="296"/>
      <c r="J2475" s="297"/>
      <c r="K2475" s="299"/>
      <c r="L2475" s="284" t="s">
        <v>220</v>
      </c>
      <c r="M2475" s="302"/>
      <c r="N2475" s="285" t="s">
        <v>225</v>
      </c>
      <c r="O2475" s="299"/>
      <c r="P2475" s="284" t="s">
        <v>220</v>
      </c>
      <c r="Q2475" s="302"/>
      <c r="R2475" s="285" t="s">
        <v>225</v>
      </c>
      <c r="S2475" s="891"/>
      <c r="T2475" s="892"/>
      <c r="U2475" s="893"/>
    </row>
    <row r="2476" spans="1:31" ht="24" customHeight="1" thickBot="1" x14ac:dyDescent="0.2">
      <c r="B2476" s="882"/>
      <c r="C2476" s="885"/>
      <c r="D2476" s="885"/>
      <c r="E2476" s="885"/>
      <c r="F2476" s="286" t="s">
        <v>232</v>
      </c>
      <c r="G2476" s="5"/>
      <c r="H2476" s="899" t="s">
        <v>239</v>
      </c>
      <c r="I2476" s="900"/>
      <c r="J2476" s="300"/>
      <c r="K2476" s="901"/>
      <c r="L2476" s="902"/>
      <c r="M2476" s="902"/>
      <c r="N2476" s="902"/>
      <c r="O2476" s="902"/>
      <c r="P2476" s="902"/>
      <c r="Q2476" s="902"/>
      <c r="R2476" s="903"/>
      <c r="S2476" s="894"/>
      <c r="T2476" s="895"/>
      <c r="U2476" s="896"/>
    </row>
    <row r="2477" spans="1:31" ht="24" customHeight="1" x14ac:dyDescent="0.15">
      <c r="B2477" s="880">
        <v>2</v>
      </c>
      <c r="C2477" s="883"/>
      <c r="D2477" s="883"/>
      <c r="E2477" s="883"/>
      <c r="F2477" s="294"/>
      <c r="G2477" s="886"/>
      <c r="H2477" s="887"/>
      <c r="I2477" s="294"/>
      <c r="J2477" s="295"/>
      <c r="K2477" s="298"/>
      <c r="L2477" s="279" t="s">
        <v>220</v>
      </c>
      <c r="M2477" s="301"/>
      <c r="N2477" s="280" t="s">
        <v>225</v>
      </c>
      <c r="O2477" s="298"/>
      <c r="P2477" s="279" t="s">
        <v>220</v>
      </c>
      <c r="Q2477" s="301"/>
      <c r="R2477" s="280" t="s">
        <v>225</v>
      </c>
      <c r="S2477" s="888" t="str">
        <f t="shared" ref="S2477" si="427">IF(COUNT(J2477:J2481)=0,"",SUM(J2477:J2481))</f>
        <v/>
      </c>
      <c r="T2477" s="889"/>
      <c r="U2477" s="890"/>
    </row>
    <row r="2478" spans="1:31" ht="24" customHeight="1" x14ac:dyDescent="0.15">
      <c r="B2478" s="881"/>
      <c r="C2478" s="884"/>
      <c r="D2478" s="884"/>
      <c r="E2478" s="884"/>
      <c r="F2478" s="296"/>
      <c r="G2478" s="897"/>
      <c r="H2478" s="898"/>
      <c r="I2478" s="296"/>
      <c r="J2478" s="297"/>
      <c r="K2478" s="299"/>
      <c r="L2478" s="284" t="s">
        <v>220</v>
      </c>
      <c r="M2478" s="302"/>
      <c r="N2478" s="285" t="s">
        <v>225</v>
      </c>
      <c r="O2478" s="299"/>
      <c r="P2478" s="284" t="s">
        <v>220</v>
      </c>
      <c r="Q2478" s="302"/>
      <c r="R2478" s="285" t="s">
        <v>225</v>
      </c>
      <c r="S2478" s="891"/>
      <c r="T2478" s="892"/>
      <c r="U2478" s="893"/>
    </row>
    <row r="2479" spans="1:31" ht="24" customHeight="1" x14ac:dyDescent="0.15">
      <c r="B2479" s="881"/>
      <c r="C2479" s="884"/>
      <c r="D2479" s="884"/>
      <c r="E2479" s="884"/>
      <c r="F2479" s="296"/>
      <c r="G2479" s="897"/>
      <c r="H2479" s="898"/>
      <c r="I2479" s="296"/>
      <c r="J2479" s="297"/>
      <c r="K2479" s="299"/>
      <c r="L2479" s="284" t="s">
        <v>220</v>
      </c>
      <c r="M2479" s="302"/>
      <c r="N2479" s="285" t="s">
        <v>225</v>
      </c>
      <c r="O2479" s="299"/>
      <c r="P2479" s="284" t="s">
        <v>220</v>
      </c>
      <c r="Q2479" s="302"/>
      <c r="R2479" s="285" t="s">
        <v>225</v>
      </c>
      <c r="S2479" s="891"/>
      <c r="T2479" s="892"/>
      <c r="U2479" s="893"/>
    </row>
    <row r="2480" spans="1:31" ht="24" customHeight="1" x14ac:dyDescent="0.15">
      <c r="B2480" s="881"/>
      <c r="C2480" s="884"/>
      <c r="D2480" s="884"/>
      <c r="E2480" s="884"/>
      <c r="F2480" s="296"/>
      <c r="G2480" s="897"/>
      <c r="H2480" s="898"/>
      <c r="I2480" s="296"/>
      <c r="J2480" s="297"/>
      <c r="K2480" s="299"/>
      <c r="L2480" s="284" t="s">
        <v>220</v>
      </c>
      <c r="M2480" s="302"/>
      <c r="N2480" s="285" t="s">
        <v>225</v>
      </c>
      <c r="O2480" s="299"/>
      <c r="P2480" s="284" t="s">
        <v>220</v>
      </c>
      <c r="Q2480" s="302"/>
      <c r="R2480" s="285" t="s">
        <v>225</v>
      </c>
      <c r="S2480" s="891"/>
      <c r="T2480" s="892"/>
      <c r="U2480" s="893"/>
    </row>
    <row r="2481" spans="1:31" ht="24" customHeight="1" thickBot="1" x14ac:dyDescent="0.2">
      <c r="B2481" s="882"/>
      <c r="C2481" s="885"/>
      <c r="D2481" s="885"/>
      <c r="E2481" s="885"/>
      <c r="F2481" s="286" t="s">
        <v>232</v>
      </c>
      <c r="G2481" s="5"/>
      <c r="H2481" s="899" t="s">
        <v>239</v>
      </c>
      <c r="I2481" s="900"/>
      <c r="J2481" s="300"/>
      <c r="K2481" s="901"/>
      <c r="L2481" s="902"/>
      <c r="M2481" s="902"/>
      <c r="N2481" s="902"/>
      <c r="O2481" s="902"/>
      <c r="P2481" s="902"/>
      <c r="Q2481" s="902"/>
      <c r="R2481" s="903"/>
      <c r="S2481" s="894"/>
      <c r="T2481" s="895"/>
      <c r="U2481" s="896"/>
    </row>
    <row r="2482" spans="1:31" ht="24" customHeight="1" x14ac:dyDescent="0.15">
      <c r="B2482" s="880">
        <v>3</v>
      </c>
      <c r="C2482" s="883"/>
      <c r="D2482" s="883"/>
      <c r="E2482" s="883"/>
      <c r="F2482" s="294"/>
      <c r="G2482" s="886"/>
      <c r="H2482" s="887"/>
      <c r="I2482" s="294"/>
      <c r="J2482" s="295"/>
      <c r="K2482" s="298"/>
      <c r="L2482" s="279" t="s">
        <v>220</v>
      </c>
      <c r="M2482" s="301"/>
      <c r="N2482" s="280" t="s">
        <v>225</v>
      </c>
      <c r="O2482" s="298"/>
      <c r="P2482" s="279" t="s">
        <v>220</v>
      </c>
      <c r="Q2482" s="301"/>
      <c r="R2482" s="280" t="s">
        <v>225</v>
      </c>
      <c r="S2482" s="888" t="str">
        <f t="shared" ref="S2482" si="428">IF(COUNT(J2482:J2486)=0,"",SUM(J2482:J2486))</f>
        <v/>
      </c>
      <c r="T2482" s="889"/>
      <c r="U2482" s="890"/>
    </row>
    <row r="2483" spans="1:31" ht="24" customHeight="1" x14ac:dyDescent="0.15">
      <c r="B2483" s="881"/>
      <c r="C2483" s="884"/>
      <c r="D2483" s="884"/>
      <c r="E2483" s="884"/>
      <c r="F2483" s="296"/>
      <c r="G2483" s="897"/>
      <c r="H2483" s="898"/>
      <c r="I2483" s="296"/>
      <c r="J2483" s="297"/>
      <c r="K2483" s="299"/>
      <c r="L2483" s="284" t="s">
        <v>220</v>
      </c>
      <c r="M2483" s="302"/>
      <c r="N2483" s="285" t="s">
        <v>225</v>
      </c>
      <c r="O2483" s="299"/>
      <c r="P2483" s="284" t="s">
        <v>220</v>
      </c>
      <c r="Q2483" s="302"/>
      <c r="R2483" s="285" t="s">
        <v>225</v>
      </c>
      <c r="S2483" s="891"/>
      <c r="T2483" s="892"/>
      <c r="U2483" s="893"/>
    </row>
    <row r="2484" spans="1:31" ht="24" customHeight="1" x14ac:dyDescent="0.15">
      <c r="B2484" s="881"/>
      <c r="C2484" s="884"/>
      <c r="D2484" s="884"/>
      <c r="E2484" s="884"/>
      <c r="F2484" s="296"/>
      <c r="G2484" s="897"/>
      <c r="H2484" s="898"/>
      <c r="I2484" s="296"/>
      <c r="J2484" s="297"/>
      <c r="K2484" s="299"/>
      <c r="L2484" s="284" t="s">
        <v>220</v>
      </c>
      <c r="M2484" s="302"/>
      <c r="N2484" s="285" t="s">
        <v>225</v>
      </c>
      <c r="O2484" s="299"/>
      <c r="P2484" s="284" t="s">
        <v>220</v>
      </c>
      <c r="Q2484" s="302"/>
      <c r="R2484" s="285" t="s">
        <v>225</v>
      </c>
      <c r="S2484" s="891"/>
      <c r="T2484" s="892"/>
      <c r="U2484" s="893"/>
    </row>
    <row r="2485" spans="1:31" ht="24" customHeight="1" x14ac:dyDescent="0.15">
      <c r="B2485" s="881"/>
      <c r="C2485" s="884"/>
      <c r="D2485" s="884"/>
      <c r="E2485" s="884"/>
      <c r="F2485" s="296"/>
      <c r="G2485" s="897"/>
      <c r="H2485" s="898"/>
      <c r="I2485" s="296"/>
      <c r="J2485" s="297"/>
      <c r="K2485" s="299"/>
      <c r="L2485" s="284" t="s">
        <v>220</v>
      </c>
      <c r="M2485" s="302"/>
      <c r="N2485" s="285" t="s">
        <v>225</v>
      </c>
      <c r="O2485" s="299"/>
      <c r="P2485" s="284" t="s">
        <v>220</v>
      </c>
      <c r="Q2485" s="302"/>
      <c r="R2485" s="285" t="s">
        <v>225</v>
      </c>
      <c r="S2485" s="891"/>
      <c r="T2485" s="892"/>
      <c r="U2485" s="893"/>
    </row>
    <row r="2486" spans="1:31" ht="24" customHeight="1" thickBot="1" x14ac:dyDescent="0.2">
      <c r="B2486" s="882"/>
      <c r="C2486" s="885"/>
      <c r="D2486" s="885"/>
      <c r="E2486" s="885"/>
      <c r="F2486" s="286" t="s">
        <v>232</v>
      </c>
      <c r="G2486" s="5"/>
      <c r="H2486" s="899" t="s">
        <v>239</v>
      </c>
      <c r="I2486" s="900"/>
      <c r="J2486" s="300"/>
      <c r="K2486" s="901"/>
      <c r="L2486" s="902"/>
      <c r="M2486" s="902"/>
      <c r="N2486" s="902"/>
      <c r="O2486" s="902"/>
      <c r="P2486" s="902"/>
      <c r="Q2486" s="902"/>
      <c r="R2486" s="903"/>
      <c r="S2486" s="894"/>
      <c r="T2486" s="895"/>
      <c r="U2486" s="896"/>
    </row>
    <row r="2487" spans="1:31" ht="24" customHeight="1" x14ac:dyDescent="0.15">
      <c r="B2487" s="880">
        <v>4</v>
      </c>
      <c r="C2487" s="883"/>
      <c r="D2487" s="883"/>
      <c r="E2487" s="883"/>
      <c r="F2487" s="294"/>
      <c r="G2487" s="886"/>
      <c r="H2487" s="887"/>
      <c r="I2487" s="294"/>
      <c r="J2487" s="295"/>
      <c r="K2487" s="298"/>
      <c r="L2487" s="279" t="s">
        <v>220</v>
      </c>
      <c r="M2487" s="301"/>
      <c r="N2487" s="280" t="s">
        <v>225</v>
      </c>
      <c r="O2487" s="298"/>
      <c r="P2487" s="279" t="s">
        <v>220</v>
      </c>
      <c r="Q2487" s="301"/>
      <c r="R2487" s="280" t="s">
        <v>225</v>
      </c>
      <c r="S2487" s="888" t="str">
        <f t="shared" ref="S2487" si="429">IF(COUNT(J2487:J2491)=0,"",SUM(J2487:J2491))</f>
        <v/>
      </c>
      <c r="T2487" s="889"/>
      <c r="U2487" s="890"/>
    </row>
    <row r="2488" spans="1:31" ht="24" customHeight="1" x14ac:dyDescent="0.15">
      <c r="B2488" s="881"/>
      <c r="C2488" s="884"/>
      <c r="D2488" s="884"/>
      <c r="E2488" s="884"/>
      <c r="F2488" s="296"/>
      <c r="G2488" s="897"/>
      <c r="H2488" s="898"/>
      <c r="I2488" s="296"/>
      <c r="J2488" s="297"/>
      <c r="K2488" s="299"/>
      <c r="L2488" s="284" t="s">
        <v>220</v>
      </c>
      <c r="M2488" s="302"/>
      <c r="N2488" s="285" t="s">
        <v>225</v>
      </c>
      <c r="O2488" s="299"/>
      <c r="P2488" s="284" t="s">
        <v>220</v>
      </c>
      <c r="Q2488" s="302"/>
      <c r="R2488" s="285" t="s">
        <v>225</v>
      </c>
      <c r="S2488" s="891"/>
      <c r="T2488" s="892"/>
      <c r="U2488" s="893"/>
    </row>
    <row r="2489" spans="1:31" ht="24" customHeight="1" x14ac:dyDescent="0.15">
      <c r="B2489" s="881"/>
      <c r="C2489" s="884"/>
      <c r="D2489" s="884"/>
      <c r="E2489" s="884"/>
      <c r="F2489" s="296"/>
      <c r="G2489" s="897"/>
      <c r="H2489" s="898"/>
      <c r="I2489" s="296"/>
      <c r="J2489" s="297"/>
      <c r="K2489" s="299"/>
      <c r="L2489" s="284" t="s">
        <v>220</v>
      </c>
      <c r="M2489" s="302"/>
      <c r="N2489" s="285" t="s">
        <v>225</v>
      </c>
      <c r="O2489" s="299"/>
      <c r="P2489" s="284" t="s">
        <v>220</v>
      </c>
      <c r="Q2489" s="302"/>
      <c r="R2489" s="285" t="s">
        <v>225</v>
      </c>
      <c r="S2489" s="891"/>
      <c r="T2489" s="892"/>
      <c r="U2489" s="893"/>
    </row>
    <row r="2490" spans="1:31" ht="24" customHeight="1" x14ac:dyDescent="0.15">
      <c r="B2490" s="881"/>
      <c r="C2490" s="884"/>
      <c r="D2490" s="884"/>
      <c r="E2490" s="884"/>
      <c r="F2490" s="296"/>
      <c r="G2490" s="897"/>
      <c r="H2490" s="898"/>
      <c r="I2490" s="296"/>
      <c r="J2490" s="297"/>
      <c r="K2490" s="299"/>
      <c r="L2490" s="284" t="s">
        <v>220</v>
      </c>
      <c r="M2490" s="302"/>
      <c r="N2490" s="285" t="s">
        <v>225</v>
      </c>
      <c r="O2490" s="299"/>
      <c r="P2490" s="284" t="s">
        <v>220</v>
      </c>
      <c r="Q2490" s="302"/>
      <c r="R2490" s="285" t="s">
        <v>225</v>
      </c>
      <c r="S2490" s="891"/>
      <c r="T2490" s="892"/>
      <c r="U2490" s="893"/>
    </row>
    <row r="2491" spans="1:31" ht="24" customHeight="1" thickBot="1" x14ac:dyDescent="0.2">
      <c r="B2491" s="882"/>
      <c r="C2491" s="885"/>
      <c r="D2491" s="885"/>
      <c r="E2491" s="885"/>
      <c r="F2491" s="286" t="s">
        <v>232</v>
      </c>
      <c r="G2491" s="5"/>
      <c r="H2491" s="899" t="s">
        <v>239</v>
      </c>
      <c r="I2491" s="900"/>
      <c r="J2491" s="300"/>
      <c r="K2491" s="901"/>
      <c r="L2491" s="902"/>
      <c r="M2491" s="902"/>
      <c r="N2491" s="902"/>
      <c r="O2491" s="902"/>
      <c r="P2491" s="902"/>
      <c r="Q2491" s="902"/>
      <c r="R2491" s="903"/>
      <c r="S2491" s="894"/>
      <c r="T2491" s="895"/>
      <c r="U2491" s="896"/>
    </row>
    <row r="2492" spans="1:31" ht="19.5" customHeight="1" thickBot="1" x14ac:dyDescent="0.2">
      <c r="B2492" s="287" t="s">
        <v>112</v>
      </c>
      <c r="C2492" s="172"/>
      <c r="D2492" s="288"/>
      <c r="E2492" s="288"/>
      <c r="F2492" s="289"/>
      <c r="G2492" s="288"/>
      <c r="H2492" s="288"/>
      <c r="O2492" s="917" t="s">
        <v>496</v>
      </c>
      <c r="P2492" s="918"/>
      <c r="Q2492" s="918"/>
      <c r="R2492" s="918"/>
      <c r="S2492" s="919" t="str">
        <f>IF(COUNT(S2472:U2491)=0,"",SUMIFS(S2472:S2491,E2472:E2491,"&lt;&gt;"&amp;""))</f>
        <v/>
      </c>
      <c r="T2492" s="920"/>
      <c r="U2492" s="921"/>
    </row>
    <row r="2493" spans="1:31" ht="19.5" customHeight="1" thickBot="1" x14ac:dyDescent="0.2">
      <c r="B2493" s="486" t="s">
        <v>242</v>
      </c>
      <c r="C2493" s="172"/>
      <c r="D2493" s="171"/>
      <c r="E2493" s="290"/>
      <c r="F2493" s="485"/>
      <c r="G2493" s="485"/>
      <c r="H2493" s="485"/>
      <c r="O2493" s="922" t="s">
        <v>497</v>
      </c>
      <c r="P2493" s="923"/>
      <c r="Q2493" s="923"/>
      <c r="R2493" s="924"/>
      <c r="S2493" s="919" t="str">
        <f>IF(COUNT(S2472:U2491)=0,"",SUMIF(E2472:E2491,"元請",S2472:U2491))</f>
        <v/>
      </c>
      <c r="T2493" s="920"/>
      <c r="U2493" s="921"/>
    </row>
    <row r="2494" spans="1:31" ht="19.5" customHeight="1" x14ac:dyDescent="0.15">
      <c r="B2494" s="287" t="s">
        <v>240</v>
      </c>
      <c r="C2494" s="172"/>
      <c r="D2494" s="171"/>
      <c r="E2494" s="172"/>
      <c r="F2494" s="172"/>
      <c r="G2494" s="485"/>
      <c r="H2494" s="485"/>
    </row>
    <row r="2495" spans="1:31" ht="19.5" customHeight="1" x14ac:dyDescent="0.15">
      <c r="B2495" s="485"/>
      <c r="C2495" s="172"/>
      <c r="D2495" s="171"/>
      <c r="E2495" s="290"/>
      <c r="F2495" s="485"/>
      <c r="G2495" s="485"/>
      <c r="H2495" s="485"/>
    </row>
    <row r="2496" spans="1:31" s="172" customFormat="1" ht="20.25" customHeight="1" x14ac:dyDescent="0.15">
      <c r="A2496" s="171"/>
      <c r="B2496" s="171"/>
      <c r="C2496" s="172" t="s">
        <v>104</v>
      </c>
      <c r="G2496" s="262"/>
      <c r="H2496" s="262"/>
      <c r="I2496" s="171"/>
      <c r="J2496" s="171"/>
      <c r="K2496" s="171"/>
      <c r="L2496" s="171"/>
      <c r="M2496" s="171"/>
      <c r="N2496" s="171"/>
      <c r="O2496" s="171"/>
      <c r="P2496" s="171"/>
      <c r="Q2496" s="171"/>
      <c r="R2496" s="171"/>
      <c r="S2496" s="171"/>
      <c r="T2496" s="196" t="s">
        <v>241</v>
      </c>
      <c r="U2496" s="263" t="str">
        <f t="shared" ref="U2496" si="430">IF(COUNT(S2472:U2491)=0,"",U2467+1)</f>
        <v/>
      </c>
      <c r="W2496" s="171"/>
      <c r="X2496" s="171"/>
      <c r="Y2496" s="171"/>
      <c r="Z2496" s="291"/>
      <c r="AA2496" s="291"/>
      <c r="AB2496" s="291"/>
      <c r="AC2496" s="291"/>
      <c r="AD2496" s="291"/>
      <c r="AE2496" s="171"/>
    </row>
    <row r="2497" spans="1:31" s="172" customFormat="1" ht="27.75" x14ac:dyDescent="0.15">
      <c r="A2497" s="171"/>
      <c r="B2497" s="904" t="s">
        <v>105</v>
      </c>
      <c r="C2497" s="904"/>
      <c r="D2497" s="904"/>
      <c r="E2497" s="904"/>
      <c r="F2497" s="904"/>
      <c r="G2497" s="904"/>
      <c r="H2497" s="904"/>
      <c r="I2497" s="904"/>
      <c r="J2497" s="905" t="s">
        <v>243</v>
      </c>
      <c r="K2497" s="905"/>
      <c r="L2497" s="905"/>
      <c r="M2497" s="905"/>
      <c r="N2497" s="905"/>
      <c r="O2497" s="905"/>
      <c r="P2497" s="905"/>
      <c r="Q2497" s="905"/>
      <c r="R2497" s="905"/>
      <c r="S2497" s="905"/>
      <c r="T2497" s="905"/>
      <c r="U2497" s="905"/>
      <c r="W2497" s="171"/>
      <c r="X2497" s="171"/>
      <c r="Y2497" s="171"/>
      <c r="Z2497" s="291"/>
      <c r="AA2497" s="291"/>
      <c r="AB2497" s="291"/>
      <c r="AC2497" s="291"/>
      <c r="AD2497" s="291"/>
      <c r="AE2497" s="171"/>
    </row>
    <row r="2498" spans="1:31" ht="21.75" thickBot="1" x14ac:dyDescent="0.2">
      <c r="D2498" s="265" t="s">
        <v>228</v>
      </c>
      <c r="E2498" s="906"/>
      <c r="F2498" s="906"/>
      <c r="G2498" s="266" t="s">
        <v>229</v>
      </c>
      <c r="H2498" s="267"/>
      <c r="L2498" s="268" t="s">
        <v>231</v>
      </c>
      <c r="M2498" s="483" t="str">
        <f>$M$4</f>
        <v/>
      </c>
      <c r="N2498" s="269" t="s">
        <v>220</v>
      </c>
      <c r="O2498" s="483" t="str">
        <f>$O$4</f>
        <v/>
      </c>
      <c r="P2498" s="269" t="s">
        <v>225</v>
      </c>
      <c r="Q2498" s="269" t="s">
        <v>205</v>
      </c>
      <c r="R2498" s="483" t="str">
        <f>$R$4</f>
        <v/>
      </c>
      <c r="S2498" s="269" t="s">
        <v>220</v>
      </c>
      <c r="T2498" s="483" t="str">
        <f>$T$4</f>
        <v/>
      </c>
      <c r="U2498" s="269" t="s">
        <v>230</v>
      </c>
    </row>
    <row r="2499" spans="1:31" ht="18" customHeight="1" x14ac:dyDescent="0.15">
      <c r="B2499" s="880" t="s">
        <v>227</v>
      </c>
      <c r="C2499" s="907" t="s">
        <v>224</v>
      </c>
      <c r="D2499" s="478" t="s">
        <v>237</v>
      </c>
      <c r="E2499" s="478" t="s">
        <v>222</v>
      </c>
      <c r="F2499" s="909" t="s">
        <v>106</v>
      </c>
      <c r="G2499" s="840" t="s">
        <v>107</v>
      </c>
      <c r="H2499" s="841"/>
      <c r="I2499" s="480" t="s">
        <v>108</v>
      </c>
      <c r="J2499" s="480" t="s">
        <v>235</v>
      </c>
      <c r="K2499" s="840" t="s">
        <v>109</v>
      </c>
      <c r="L2499" s="913"/>
      <c r="M2499" s="913"/>
      <c r="N2499" s="841"/>
      <c r="O2499" s="840" t="s">
        <v>226</v>
      </c>
      <c r="P2499" s="913"/>
      <c r="Q2499" s="913"/>
      <c r="R2499" s="841"/>
      <c r="S2499" s="840" t="s">
        <v>233</v>
      </c>
      <c r="T2499" s="913"/>
      <c r="U2499" s="914"/>
    </row>
    <row r="2500" spans="1:31" ht="18" customHeight="1" thickBot="1" x14ac:dyDescent="0.2">
      <c r="B2500" s="882"/>
      <c r="C2500" s="908"/>
      <c r="D2500" s="479" t="s">
        <v>221</v>
      </c>
      <c r="E2500" s="479" t="s">
        <v>223</v>
      </c>
      <c r="F2500" s="910"/>
      <c r="G2500" s="911"/>
      <c r="H2500" s="912"/>
      <c r="I2500" s="481" t="s">
        <v>110</v>
      </c>
      <c r="J2500" s="481" t="s">
        <v>236</v>
      </c>
      <c r="K2500" s="911"/>
      <c r="L2500" s="915"/>
      <c r="M2500" s="915"/>
      <c r="N2500" s="912"/>
      <c r="O2500" s="911"/>
      <c r="P2500" s="915"/>
      <c r="Q2500" s="915"/>
      <c r="R2500" s="912"/>
      <c r="S2500" s="911" t="s">
        <v>234</v>
      </c>
      <c r="T2500" s="915"/>
      <c r="U2500" s="916"/>
    </row>
    <row r="2501" spans="1:31" ht="24" customHeight="1" x14ac:dyDescent="0.15">
      <c r="B2501" s="880">
        <v>1</v>
      </c>
      <c r="C2501" s="883"/>
      <c r="D2501" s="883"/>
      <c r="E2501" s="883"/>
      <c r="F2501" s="294"/>
      <c r="G2501" s="886"/>
      <c r="H2501" s="887"/>
      <c r="I2501" s="294"/>
      <c r="J2501" s="295"/>
      <c r="K2501" s="298"/>
      <c r="L2501" s="279" t="s">
        <v>220</v>
      </c>
      <c r="M2501" s="301"/>
      <c r="N2501" s="280" t="s">
        <v>225</v>
      </c>
      <c r="O2501" s="298"/>
      <c r="P2501" s="279" t="s">
        <v>220</v>
      </c>
      <c r="Q2501" s="301"/>
      <c r="R2501" s="280" t="s">
        <v>225</v>
      </c>
      <c r="S2501" s="888" t="str">
        <f t="shared" ref="S2501" si="431">IF(COUNT(J2501:J2505)=0,"",SUM(J2501:J2505))</f>
        <v/>
      </c>
      <c r="T2501" s="889"/>
      <c r="U2501" s="890"/>
    </row>
    <row r="2502" spans="1:31" ht="24" customHeight="1" x14ac:dyDescent="0.15">
      <c r="B2502" s="881"/>
      <c r="C2502" s="884"/>
      <c r="D2502" s="884"/>
      <c r="E2502" s="884"/>
      <c r="F2502" s="296"/>
      <c r="G2502" s="897"/>
      <c r="H2502" s="898"/>
      <c r="I2502" s="296"/>
      <c r="J2502" s="297"/>
      <c r="K2502" s="299"/>
      <c r="L2502" s="284" t="s">
        <v>220</v>
      </c>
      <c r="M2502" s="302"/>
      <c r="N2502" s="285" t="s">
        <v>225</v>
      </c>
      <c r="O2502" s="299"/>
      <c r="P2502" s="284" t="s">
        <v>220</v>
      </c>
      <c r="Q2502" s="302"/>
      <c r="R2502" s="285" t="s">
        <v>225</v>
      </c>
      <c r="S2502" s="891"/>
      <c r="T2502" s="892"/>
      <c r="U2502" s="893"/>
    </row>
    <row r="2503" spans="1:31" ht="23.25" customHeight="1" x14ac:dyDescent="0.15">
      <c r="B2503" s="881"/>
      <c r="C2503" s="884"/>
      <c r="D2503" s="884"/>
      <c r="E2503" s="884"/>
      <c r="F2503" s="296"/>
      <c r="G2503" s="897"/>
      <c r="H2503" s="898"/>
      <c r="I2503" s="296"/>
      <c r="J2503" s="297"/>
      <c r="K2503" s="299"/>
      <c r="L2503" s="284" t="s">
        <v>220</v>
      </c>
      <c r="M2503" s="302"/>
      <c r="N2503" s="285" t="s">
        <v>225</v>
      </c>
      <c r="O2503" s="299"/>
      <c r="P2503" s="284" t="s">
        <v>220</v>
      </c>
      <c r="Q2503" s="302"/>
      <c r="R2503" s="285" t="s">
        <v>225</v>
      </c>
      <c r="S2503" s="891"/>
      <c r="T2503" s="892"/>
      <c r="U2503" s="893"/>
    </row>
    <row r="2504" spans="1:31" ht="24" customHeight="1" x14ac:dyDescent="0.15">
      <c r="B2504" s="881"/>
      <c r="C2504" s="884"/>
      <c r="D2504" s="884"/>
      <c r="E2504" s="884"/>
      <c r="F2504" s="296"/>
      <c r="G2504" s="897"/>
      <c r="H2504" s="898"/>
      <c r="I2504" s="296"/>
      <c r="J2504" s="297"/>
      <c r="K2504" s="299"/>
      <c r="L2504" s="284" t="s">
        <v>220</v>
      </c>
      <c r="M2504" s="302"/>
      <c r="N2504" s="285" t="s">
        <v>225</v>
      </c>
      <c r="O2504" s="299"/>
      <c r="P2504" s="284" t="s">
        <v>220</v>
      </c>
      <c r="Q2504" s="302"/>
      <c r="R2504" s="285" t="s">
        <v>225</v>
      </c>
      <c r="S2504" s="891"/>
      <c r="T2504" s="892"/>
      <c r="U2504" s="893"/>
    </row>
    <row r="2505" spans="1:31" ht="24" customHeight="1" thickBot="1" x14ac:dyDescent="0.2">
      <c r="B2505" s="882"/>
      <c r="C2505" s="885"/>
      <c r="D2505" s="885"/>
      <c r="E2505" s="885"/>
      <c r="F2505" s="286" t="s">
        <v>232</v>
      </c>
      <c r="G2505" s="5"/>
      <c r="H2505" s="899" t="s">
        <v>239</v>
      </c>
      <c r="I2505" s="900"/>
      <c r="J2505" s="300"/>
      <c r="K2505" s="901"/>
      <c r="L2505" s="902"/>
      <c r="M2505" s="902"/>
      <c r="N2505" s="902"/>
      <c r="O2505" s="902"/>
      <c r="P2505" s="902"/>
      <c r="Q2505" s="902"/>
      <c r="R2505" s="903"/>
      <c r="S2505" s="894"/>
      <c r="T2505" s="895"/>
      <c r="U2505" s="896"/>
    </row>
    <row r="2506" spans="1:31" ht="24" customHeight="1" x14ac:dyDescent="0.15">
      <c r="B2506" s="880">
        <v>2</v>
      </c>
      <c r="C2506" s="883"/>
      <c r="D2506" s="883"/>
      <c r="E2506" s="883"/>
      <c r="F2506" s="294"/>
      <c r="G2506" s="886"/>
      <c r="H2506" s="887"/>
      <c r="I2506" s="294"/>
      <c r="J2506" s="295"/>
      <c r="K2506" s="298"/>
      <c r="L2506" s="279" t="s">
        <v>220</v>
      </c>
      <c r="M2506" s="301"/>
      <c r="N2506" s="280" t="s">
        <v>225</v>
      </c>
      <c r="O2506" s="298"/>
      <c r="P2506" s="279" t="s">
        <v>220</v>
      </c>
      <c r="Q2506" s="301"/>
      <c r="R2506" s="280" t="s">
        <v>225</v>
      </c>
      <c r="S2506" s="888" t="str">
        <f t="shared" ref="S2506" si="432">IF(COUNT(J2506:J2510)=0,"",SUM(J2506:J2510))</f>
        <v/>
      </c>
      <c r="T2506" s="889"/>
      <c r="U2506" s="890"/>
    </row>
    <row r="2507" spans="1:31" ht="24" customHeight="1" x14ac:dyDescent="0.15">
      <c r="B2507" s="881"/>
      <c r="C2507" s="884"/>
      <c r="D2507" s="884"/>
      <c r="E2507" s="884"/>
      <c r="F2507" s="296"/>
      <c r="G2507" s="897"/>
      <c r="H2507" s="898"/>
      <c r="I2507" s="296"/>
      <c r="J2507" s="297"/>
      <c r="K2507" s="299"/>
      <c r="L2507" s="284" t="s">
        <v>220</v>
      </c>
      <c r="M2507" s="302"/>
      <c r="N2507" s="285" t="s">
        <v>225</v>
      </c>
      <c r="O2507" s="299"/>
      <c r="P2507" s="284" t="s">
        <v>220</v>
      </c>
      <c r="Q2507" s="302"/>
      <c r="R2507" s="285" t="s">
        <v>225</v>
      </c>
      <c r="S2507" s="891"/>
      <c r="T2507" s="892"/>
      <c r="U2507" s="893"/>
    </row>
    <row r="2508" spans="1:31" ht="24" customHeight="1" x14ac:dyDescent="0.15">
      <c r="B2508" s="881"/>
      <c r="C2508" s="884"/>
      <c r="D2508" s="884"/>
      <c r="E2508" s="884"/>
      <c r="F2508" s="296"/>
      <c r="G2508" s="897"/>
      <c r="H2508" s="898"/>
      <c r="I2508" s="296"/>
      <c r="J2508" s="297"/>
      <c r="K2508" s="299"/>
      <c r="L2508" s="284" t="s">
        <v>220</v>
      </c>
      <c r="M2508" s="302"/>
      <c r="N2508" s="285" t="s">
        <v>225</v>
      </c>
      <c r="O2508" s="299"/>
      <c r="P2508" s="284" t="s">
        <v>220</v>
      </c>
      <c r="Q2508" s="302"/>
      <c r="R2508" s="285" t="s">
        <v>225</v>
      </c>
      <c r="S2508" s="891"/>
      <c r="T2508" s="892"/>
      <c r="U2508" s="893"/>
    </row>
    <row r="2509" spans="1:31" ht="24" customHeight="1" x14ac:dyDescent="0.15">
      <c r="B2509" s="881"/>
      <c r="C2509" s="884"/>
      <c r="D2509" s="884"/>
      <c r="E2509" s="884"/>
      <c r="F2509" s="296"/>
      <c r="G2509" s="897"/>
      <c r="H2509" s="898"/>
      <c r="I2509" s="296"/>
      <c r="J2509" s="297"/>
      <c r="K2509" s="299"/>
      <c r="L2509" s="284" t="s">
        <v>220</v>
      </c>
      <c r="M2509" s="302"/>
      <c r="N2509" s="285" t="s">
        <v>225</v>
      </c>
      <c r="O2509" s="299"/>
      <c r="P2509" s="284" t="s">
        <v>220</v>
      </c>
      <c r="Q2509" s="302"/>
      <c r="R2509" s="285" t="s">
        <v>225</v>
      </c>
      <c r="S2509" s="891"/>
      <c r="T2509" s="892"/>
      <c r="U2509" s="893"/>
    </row>
    <row r="2510" spans="1:31" ht="24" customHeight="1" thickBot="1" x14ac:dyDescent="0.2">
      <c r="B2510" s="882"/>
      <c r="C2510" s="885"/>
      <c r="D2510" s="885"/>
      <c r="E2510" s="885"/>
      <c r="F2510" s="286" t="s">
        <v>232</v>
      </c>
      <c r="G2510" s="5"/>
      <c r="H2510" s="899" t="s">
        <v>239</v>
      </c>
      <c r="I2510" s="900"/>
      <c r="J2510" s="300"/>
      <c r="K2510" s="901"/>
      <c r="L2510" s="902"/>
      <c r="M2510" s="902"/>
      <c r="N2510" s="902"/>
      <c r="O2510" s="902"/>
      <c r="P2510" s="902"/>
      <c r="Q2510" s="902"/>
      <c r="R2510" s="903"/>
      <c r="S2510" s="894"/>
      <c r="T2510" s="895"/>
      <c r="U2510" s="896"/>
    </row>
    <row r="2511" spans="1:31" ht="24" customHeight="1" x14ac:dyDescent="0.15">
      <c r="B2511" s="880">
        <v>3</v>
      </c>
      <c r="C2511" s="883"/>
      <c r="D2511" s="883"/>
      <c r="E2511" s="883"/>
      <c r="F2511" s="294"/>
      <c r="G2511" s="886"/>
      <c r="H2511" s="887"/>
      <c r="I2511" s="294"/>
      <c r="J2511" s="295"/>
      <c r="K2511" s="298"/>
      <c r="L2511" s="279" t="s">
        <v>220</v>
      </c>
      <c r="M2511" s="301"/>
      <c r="N2511" s="280" t="s">
        <v>225</v>
      </c>
      <c r="O2511" s="298"/>
      <c r="P2511" s="279" t="s">
        <v>220</v>
      </c>
      <c r="Q2511" s="301"/>
      <c r="R2511" s="280" t="s">
        <v>225</v>
      </c>
      <c r="S2511" s="888" t="str">
        <f t="shared" ref="S2511" si="433">IF(COUNT(J2511:J2515)=0,"",SUM(J2511:J2515))</f>
        <v/>
      </c>
      <c r="T2511" s="889"/>
      <c r="U2511" s="890"/>
    </row>
    <row r="2512" spans="1:31" ht="24" customHeight="1" x14ac:dyDescent="0.15">
      <c r="B2512" s="881"/>
      <c r="C2512" s="884"/>
      <c r="D2512" s="884"/>
      <c r="E2512" s="884"/>
      <c r="F2512" s="296"/>
      <c r="G2512" s="897"/>
      <c r="H2512" s="898"/>
      <c r="I2512" s="296"/>
      <c r="J2512" s="297"/>
      <c r="K2512" s="299"/>
      <c r="L2512" s="284" t="s">
        <v>220</v>
      </c>
      <c r="M2512" s="302"/>
      <c r="N2512" s="285" t="s">
        <v>225</v>
      </c>
      <c r="O2512" s="299"/>
      <c r="P2512" s="284" t="s">
        <v>220</v>
      </c>
      <c r="Q2512" s="302"/>
      <c r="R2512" s="285" t="s">
        <v>225</v>
      </c>
      <c r="S2512" s="891"/>
      <c r="T2512" s="892"/>
      <c r="U2512" s="893"/>
    </row>
    <row r="2513" spans="1:31" ht="24" customHeight="1" x14ac:dyDescent="0.15">
      <c r="B2513" s="881"/>
      <c r="C2513" s="884"/>
      <c r="D2513" s="884"/>
      <c r="E2513" s="884"/>
      <c r="F2513" s="296"/>
      <c r="G2513" s="897"/>
      <c r="H2513" s="898"/>
      <c r="I2513" s="296"/>
      <c r="J2513" s="297"/>
      <c r="K2513" s="299"/>
      <c r="L2513" s="284" t="s">
        <v>220</v>
      </c>
      <c r="M2513" s="302"/>
      <c r="N2513" s="285" t="s">
        <v>225</v>
      </c>
      <c r="O2513" s="299"/>
      <c r="P2513" s="284" t="s">
        <v>220</v>
      </c>
      <c r="Q2513" s="302"/>
      <c r="R2513" s="285" t="s">
        <v>225</v>
      </c>
      <c r="S2513" s="891"/>
      <c r="T2513" s="892"/>
      <c r="U2513" s="893"/>
    </row>
    <row r="2514" spans="1:31" ht="24" customHeight="1" x14ac:dyDescent="0.15">
      <c r="B2514" s="881"/>
      <c r="C2514" s="884"/>
      <c r="D2514" s="884"/>
      <c r="E2514" s="884"/>
      <c r="F2514" s="296"/>
      <c r="G2514" s="897"/>
      <c r="H2514" s="898"/>
      <c r="I2514" s="296"/>
      <c r="J2514" s="297"/>
      <c r="K2514" s="299"/>
      <c r="L2514" s="284" t="s">
        <v>220</v>
      </c>
      <c r="M2514" s="302"/>
      <c r="N2514" s="285" t="s">
        <v>225</v>
      </c>
      <c r="O2514" s="299"/>
      <c r="P2514" s="284" t="s">
        <v>220</v>
      </c>
      <c r="Q2514" s="302"/>
      <c r="R2514" s="285" t="s">
        <v>225</v>
      </c>
      <c r="S2514" s="891"/>
      <c r="T2514" s="892"/>
      <c r="U2514" s="893"/>
    </row>
    <row r="2515" spans="1:31" ht="24" customHeight="1" thickBot="1" x14ac:dyDescent="0.2">
      <c r="B2515" s="882"/>
      <c r="C2515" s="885"/>
      <c r="D2515" s="885"/>
      <c r="E2515" s="885"/>
      <c r="F2515" s="286" t="s">
        <v>232</v>
      </c>
      <c r="G2515" s="5"/>
      <c r="H2515" s="899" t="s">
        <v>239</v>
      </c>
      <c r="I2515" s="900"/>
      <c r="J2515" s="300"/>
      <c r="K2515" s="901"/>
      <c r="L2515" s="902"/>
      <c r="M2515" s="902"/>
      <c r="N2515" s="902"/>
      <c r="O2515" s="902"/>
      <c r="P2515" s="902"/>
      <c r="Q2515" s="902"/>
      <c r="R2515" s="903"/>
      <c r="S2515" s="894"/>
      <c r="T2515" s="895"/>
      <c r="U2515" s="896"/>
    </row>
    <row r="2516" spans="1:31" ht="24" customHeight="1" x14ac:dyDescent="0.15">
      <c r="B2516" s="880">
        <v>4</v>
      </c>
      <c r="C2516" s="883"/>
      <c r="D2516" s="883"/>
      <c r="E2516" s="883"/>
      <c r="F2516" s="294"/>
      <c r="G2516" s="886"/>
      <c r="H2516" s="887"/>
      <c r="I2516" s="294"/>
      <c r="J2516" s="295"/>
      <c r="K2516" s="298"/>
      <c r="L2516" s="279" t="s">
        <v>220</v>
      </c>
      <c r="M2516" s="301"/>
      <c r="N2516" s="280" t="s">
        <v>225</v>
      </c>
      <c r="O2516" s="298"/>
      <c r="P2516" s="279" t="s">
        <v>220</v>
      </c>
      <c r="Q2516" s="301"/>
      <c r="R2516" s="280" t="s">
        <v>225</v>
      </c>
      <c r="S2516" s="888" t="str">
        <f t="shared" ref="S2516" si="434">IF(COUNT(J2516:J2520)=0,"",SUM(J2516:J2520))</f>
        <v/>
      </c>
      <c r="T2516" s="889"/>
      <c r="U2516" s="890"/>
    </row>
    <row r="2517" spans="1:31" ht="24" customHeight="1" x14ac:dyDescent="0.15">
      <c r="B2517" s="881"/>
      <c r="C2517" s="884"/>
      <c r="D2517" s="884"/>
      <c r="E2517" s="884"/>
      <c r="F2517" s="296"/>
      <c r="G2517" s="897"/>
      <c r="H2517" s="898"/>
      <c r="I2517" s="296"/>
      <c r="J2517" s="297"/>
      <c r="K2517" s="299"/>
      <c r="L2517" s="284" t="s">
        <v>220</v>
      </c>
      <c r="M2517" s="302"/>
      <c r="N2517" s="285" t="s">
        <v>225</v>
      </c>
      <c r="O2517" s="299"/>
      <c r="P2517" s="284" t="s">
        <v>220</v>
      </c>
      <c r="Q2517" s="302"/>
      <c r="R2517" s="285" t="s">
        <v>225</v>
      </c>
      <c r="S2517" s="891"/>
      <c r="T2517" s="892"/>
      <c r="U2517" s="893"/>
    </row>
    <row r="2518" spans="1:31" ht="24" customHeight="1" x14ac:dyDescent="0.15">
      <c r="B2518" s="881"/>
      <c r="C2518" s="884"/>
      <c r="D2518" s="884"/>
      <c r="E2518" s="884"/>
      <c r="F2518" s="296"/>
      <c r="G2518" s="897"/>
      <c r="H2518" s="898"/>
      <c r="I2518" s="296"/>
      <c r="J2518" s="297"/>
      <c r="K2518" s="299"/>
      <c r="L2518" s="284" t="s">
        <v>220</v>
      </c>
      <c r="M2518" s="302"/>
      <c r="N2518" s="285" t="s">
        <v>225</v>
      </c>
      <c r="O2518" s="299"/>
      <c r="P2518" s="284" t="s">
        <v>220</v>
      </c>
      <c r="Q2518" s="302"/>
      <c r="R2518" s="285" t="s">
        <v>225</v>
      </c>
      <c r="S2518" s="891"/>
      <c r="T2518" s="892"/>
      <c r="U2518" s="893"/>
    </row>
    <row r="2519" spans="1:31" ht="24" customHeight="1" x14ac:dyDescent="0.15">
      <c r="B2519" s="881"/>
      <c r="C2519" s="884"/>
      <c r="D2519" s="884"/>
      <c r="E2519" s="884"/>
      <c r="F2519" s="296"/>
      <c r="G2519" s="897"/>
      <c r="H2519" s="898"/>
      <c r="I2519" s="296"/>
      <c r="J2519" s="297"/>
      <c r="K2519" s="299"/>
      <c r="L2519" s="284" t="s">
        <v>220</v>
      </c>
      <c r="M2519" s="302"/>
      <c r="N2519" s="285" t="s">
        <v>225</v>
      </c>
      <c r="O2519" s="299"/>
      <c r="P2519" s="284" t="s">
        <v>220</v>
      </c>
      <c r="Q2519" s="302"/>
      <c r="R2519" s="285" t="s">
        <v>225</v>
      </c>
      <c r="S2519" s="891"/>
      <c r="T2519" s="892"/>
      <c r="U2519" s="893"/>
    </row>
    <row r="2520" spans="1:31" ht="24" customHeight="1" thickBot="1" x14ac:dyDescent="0.2">
      <c r="B2520" s="882"/>
      <c r="C2520" s="885"/>
      <c r="D2520" s="885"/>
      <c r="E2520" s="885"/>
      <c r="F2520" s="286" t="s">
        <v>232</v>
      </c>
      <c r="G2520" s="5"/>
      <c r="H2520" s="899" t="s">
        <v>239</v>
      </c>
      <c r="I2520" s="900"/>
      <c r="J2520" s="300"/>
      <c r="K2520" s="901"/>
      <c r="L2520" s="902"/>
      <c r="M2520" s="902"/>
      <c r="N2520" s="902"/>
      <c r="O2520" s="902"/>
      <c r="P2520" s="902"/>
      <c r="Q2520" s="902"/>
      <c r="R2520" s="903"/>
      <c r="S2520" s="894"/>
      <c r="T2520" s="895"/>
      <c r="U2520" s="896"/>
    </row>
    <row r="2521" spans="1:31" ht="19.5" customHeight="1" thickBot="1" x14ac:dyDescent="0.2">
      <c r="B2521" s="287" t="s">
        <v>112</v>
      </c>
      <c r="C2521" s="172"/>
      <c r="D2521" s="288"/>
      <c r="E2521" s="288"/>
      <c r="F2521" s="289"/>
      <c r="G2521" s="288"/>
      <c r="H2521" s="288"/>
      <c r="O2521" s="917" t="s">
        <v>496</v>
      </c>
      <c r="P2521" s="918"/>
      <c r="Q2521" s="918"/>
      <c r="R2521" s="918"/>
      <c r="S2521" s="919" t="str">
        <f>IF(COUNT(S2501:U2520)=0,"",SUMIFS(S2501:S2520,E2501:E2520,"&lt;&gt;"&amp;""))</f>
        <v/>
      </c>
      <c r="T2521" s="920"/>
      <c r="U2521" s="921"/>
    </row>
    <row r="2522" spans="1:31" ht="19.5" customHeight="1" thickBot="1" x14ac:dyDescent="0.2">
      <c r="B2522" s="486" t="s">
        <v>242</v>
      </c>
      <c r="C2522" s="172"/>
      <c r="D2522" s="171"/>
      <c r="E2522" s="290"/>
      <c r="F2522" s="485"/>
      <c r="G2522" s="485"/>
      <c r="H2522" s="485"/>
      <c r="O2522" s="922" t="s">
        <v>497</v>
      </c>
      <c r="P2522" s="923"/>
      <c r="Q2522" s="923"/>
      <c r="R2522" s="924"/>
      <c r="S2522" s="919" t="str">
        <f>IF(COUNT(S2501:U2520)=0,"",SUMIF(E2501:E2520,"元請",S2501:U2520))</f>
        <v/>
      </c>
      <c r="T2522" s="920"/>
      <c r="U2522" s="921"/>
    </row>
    <row r="2523" spans="1:31" ht="19.5" customHeight="1" x14ac:dyDescent="0.15">
      <c r="B2523" s="287" t="s">
        <v>240</v>
      </c>
      <c r="C2523" s="172"/>
      <c r="D2523" s="171"/>
      <c r="E2523" s="172"/>
      <c r="F2523" s="172"/>
      <c r="G2523" s="485"/>
      <c r="H2523" s="485"/>
    </row>
    <row r="2524" spans="1:31" ht="19.5" customHeight="1" x14ac:dyDescent="0.15">
      <c r="B2524" s="485"/>
      <c r="C2524" s="172"/>
      <c r="D2524" s="171"/>
      <c r="E2524" s="290"/>
      <c r="F2524" s="485"/>
      <c r="G2524" s="485"/>
      <c r="H2524" s="485"/>
    </row>
    <row r="2525" spans="1:31" s="172" customFormat="1" ht="20.25" customHeight="1" x14ac:dyDescent="0.15">
      <c r="A2525" s="171"/>
      <c r="B2525" s="171"/>
      <c r="C2525" s="172" t="s">
        <v>104</v>
      </c>
      <c r="G2525" s="262"/>
      <c r="H2525" s="262"/>
      <c r="I2525" s="171"/>
      <c r="J2525" s="171"/>
      <c r="K2525" s="171"/>
      <c r="L2525" s="171"/>
      <c r="M2525" s="171"/>
      <c r="N2525" s="171"/>
      <c r="O2525" s="171"/>
      <c r="P2525" s="171"/>
      <c r="Q2525" s="171"/>
      <c r="R2525" s="171"/>
      <c r="S2525" s="171"/>
      <c r="T2525" s="196" t="s">
        <v>241</v>
      </c>
      <c r="U2525" s="263" t="str">
        <f t="shared" ref="U2525" si="435">IF(COUNT(S2501:U2520)=0,"",U2496+1)</f>
        <v/>
      </c>
      <c r="W2525" s="171"/>
      <c r="X2525" s="171"/>
      <c r="Y2525" s="171"/>
      <c r="Z2525" s="291"/>
      <c r="AA2525" s="291"/>
      <c r="AB2525" s="291"/>
      <c r="AC2525" s="291"/>
      <c r="AD2525" s="291"/>
      <c r="AE2525" s="171"/>
    </row>
    <row r="2526" spans="1:31" s="172" customFormat="1" ht="27.75" x14ac:dyDescent="0.15">
      <c r="A2526" s="171"/>
      <c r="B2526" s="904" t="s">
        <v>105</v>
      </c>
      <c r="C2526" s="904"/>
      <c r="D2526" s="904"/>
      <c r="E2526" s="904"/>
      <c r="F2526" s="904"/>
      <c r="G2526" s="904"/>
      <c r="H2526" s="904"/>
      <c r="I2526" s="904"/>
      <c r="J2526" s="905" t="s">
        <v>243</v>
      </c>
      <c r="K2526" s="905"/>
      <c r="L2526" s="905"/>
      <c r="M2526" s="905"/>
      <c r="N2526" s="905"/>
      <c r="O2526" s="905"/>
      <c r="P2526" s="905"/>
      <c r="Q2526" s="905"/>
      <c r="R2526" s="905"/>
      <c r="S2526" s="905"/>
      <c r="T2526" s="905"/>
      <c r="U2526" s="905"/>
      <c r="W2526" s="171"/>
      <c r="X2526" s="171"/>
      <c r="Y2526" s="171"/>
      <c r="Z2526" s="291"/>
      <c r="AA2526" s="291"/>
      <c r="AB2526" s="291"/>
      <c r="AC2526" s="291"/>
      <c r="AD2526" s="291"/>
      <c r="AE2526" s="171"/>
    </row>
    <row r="2527" spans="1:31" ht="21.75" thickBot="1" x14ac:dyDescent="0.2">
      <c r="D2527" s="265" t="s">
        <v>228</v>
      </c>
      <c r="E2527" s="906"/>
      <c r="F2527" s="906"/>
      <c r="G2527" s="266" t="s">
        <v>229</v>
      </c>
      <c r="H2527" s="267"/>
      <c r="L2527" s="268" t="s">
        <v>231</v>
      </c>
      <c r="M2527" s="483" t="str">
        <f>$M$4</f>
        <v/>
      </c>
      <c r="N2527" s="269" t="s">
        <v>220</v>
      </c>
      <c r="O2527" s="483" t="str">
        <f>$O$4</f>
        <v/>
      </c>
      <c r="P2527" s="269" t="s">
        <v>225</v>
      </c>
      <c r="Q2527" s="269" t="s">
        <v>205</v>
      </c>
      <c r="R2527" s="483" t="str">
        <f>$R$4</f>
        <v/>
      </c>
      <c r="S2527" s="269" t="s">
        <v>220</v>
      </c>
      <c r="T2527" s="483" t="str">
        <f>$T$4</f>
        <v/>
      </c>
      <c r="U2527" s="269" t="s">
        <v>230</v>
      </c>
    </row>
    <row r="2528" spans="1:31" ht="18" customHeight="1" x14ac:dyDescent="0.15">
      <c r="B2528" s="880" t="s">
        <v>227</v>
      </c>
      <c r="C2528" s="907" t="s">
        <v>224</v>
      </c>
      <c r="D2528" s="478" t="s">
        <v>237</v>
      </c>
      <c r="E2528" s="478" t="s">
        <v>222</v>
      </c>
      <c r="F2528" s="909" t="s">
        <v>106</v>
      </c>
      <c r="G2528" s="840" t="s">
        <v>107</v>
      </c>
      <c r="H2528" s="841"/>
      <c r="I2528" s="480" t="s">
        <v>108</v>
      </c>
      <c r="J2528" s="480" t="s">
        <v>235</v>
      </c>
      <c r="K2528" s="840" t="s">
        <v>109</v>
      </c>
      <c r="L2528" s="913"/>
      <c r="M2528" s="913"/>
      <c r="N2528" s="841"/>
      <c r="O2528" s="840" t="s">
        <v>226</v>
      </c>
      <c r="P2528" s="913"/>
      <c r="Q2528" s="913"/>
      <c r="R2528" s="841"/>
      <c r="S2528" s="840" t="s">
        <v>233</v>
      </c>
      <c r="T2528" s="913"/>
      <c r="U2528" s="914"/>
    </row>
    <row r="2529" spans="2:21" ht="18" customHeight="1" thickBot="1" x14ac:dyDescent="0.2">
      <c r="B2529" s="882"/>
      <c r="C2529" s="908"/>
      <c r="D2529" s="479" t="s">
        <v>221</v>
      </c>
      <c r="E2529" s="479" t="s">
        <v>223</v>
      </c>
      <c r="F2529" s="910"/>
      <c r="G2529" s="911"/>
      <c r="H2529" s="912"/>
      <c r="I2529" s="481" t="s">
        <v>110</v>
      </c>
      <c r="J2529" s="481" t="s">
        <v>236</v>
      </c>
      <c r="K2529" s="911"/>
      <c r="L2529" s="915"/>
      <c r="M2529" s="915"/>
      <c r="N2529" s="912"/>
      <c r="O2529" s="911"/>
      <c r="P2529" s="915"/>
      <c r="Q2529" s="915"/>
      <c r="R2529" s="912"/>
      <c r="S2529" s="911" t="s">
        <v>234</v>
      </c>
      <c r="T2529" s="915"/>
      <c r="U2529" s="916"/>
    </row>
    <row r="2530" spans="2:21" ht="24" customHeight="1" x14ac:dyDescent="0.15">
      <c r="B2530" s="880">
        <v>1</v>
      </c>
      <c r="C2530" s="883"/>
      <c r="D2530" s="883"/>
      <c r="E2530" s="883"/>
      <c r="F2530" s="294"/>
      <c r="G2530" s="886"/>
      <c r="H2530" s="887"/>
      <c r="I2530" s="294"/>
      <c r="J2530" s="295"/>
      <c r="K2530" s="298"/>
      <c r="L2530" s="279" t="s">
        <v>220</v>
      </c>
      <c r="M2530" s="301"/>
      <c r="N2530" s="280" t="s">
        <v>225</v>
      </c>
      <c r="O2530" s="298"/>
      <c r="P2530" s="279" t="s">
        <v>220</v>
      </c>
      <c r="Q2530" s="301"/>
      <c r="R2530" s="280" t="s">
        <v>225</v>
      </c>
      <c r="S2530" s="888" t="str">
        <f t="shared" ref="S2530" si="436">IF(COUNT(J2530:J2534)=0,"",SUM(J2530:J2534))</f>
        <v/>
      </c>
      <c r="T2530" s="889"/>
      <c r="U2530" s="890"/>
    </row>
    <row r="2531" spans="2:21" ht="24" customHeight="1" x14ac:dyDescent="0.15">
      <c r="B2531" s="881"/>
      <c r="C2531" s="884"/>
      <c r="D2531" s="884"/>
      <c r="E2531" s="884"/>
      <c r="F2531" s="296"/>
      <c r="G2531" s="897"/>
      <c r="H2531" s="898"/>
      <c r="I2531" s="296"/>
      <c r="J2531" s="297"/>
      <c r="K2531" s="299"/>
      <c r="L2531" s="284" t="s">
        <v>220</v>
      </c>
      <c r="M2531" s="302"/>
      <c r="N2531" s="285" t="s">
        <v>225</v>
      </c>
      <c r="O2531" s="299"/>
      <c r="P2531" s="284" t="s">
        <v>220</v>
      </c>
      <c r="Q2531" s="302"/>
      <c r="R2531" s="285" t="s">
        <v>225</v>
      </c>
      <c r="S2531" s="891"/>
      <c r="T2531" s="892"/>
      <c r="U2531" s="893"/>
    </row>
    <row r="2532" spans="2:21" ht="23.25" customHeight="1" x14ac:dyDescent="0.15">
      <c r="B2532" s="881"/>
      <c r="C2532" s="884"/>
      <c r="D2532" s="884"/>
      <c r="E2532" s="884"/>
      <c r="F2532" s="296"/>
      <c r="G2532" s="897"/>
      <c r="H2532" s="898"/>
      <c r="I2532" s="296"/>
      <c r="J2532" s="297"/>
      <c r="K2532" s="299"/>
      <c r="L2532" s="284" t="s">
        <v>220</v>
      </c>
      <c r="M2532" s="302"/>
      <c r="N2532" s="285" t="s">
        <v>225</v>
      </c>
      <c r="O2532" s="299"/>
      <c r="P2532" s="284" t="s">
        <v>220</v>
      </c>
      <c r="Q2532" s="302"/>
      <c r="R2532" s="285" t="s">
        <v>225</v>
      </c>
      <c r="S2532" s="891"/>
      <c r="T2532" s="892"/>
      <c r="U2532" s="893"/>
    </row>
    <row r="2533" spans="2:21" ht="24" customHeight="1" x14ac:dyDescent="0.15">
      <c r="B2533" s="881"/>
      <c r="C2533" s="884"/>
      <c r="D2533" s="884"/>
      <c r="E2533" s="884"/>
      <c r="F2533" s="296"/>
      <c r="G2533" s="897"/>
      <c r="H2533" s="898"/>
      <c r="I2533" s="296"/>
      <c r="J2533" s="297"/>
      <c r="K2533" s="299"/>
      <c r="L2533" s="284" t="s">
        <v>220</v>
      </c>
      <c r="M2533" s="302"/>
      <c r="N2533" s="285" t="s">
        <v>225</v>
      </c>
      <c r="O2533" s="299"/>
      <c r="P2533" s="284" t="s">
        <v>220</v>
      </c>
      <c r="Q2533" s="302"/>
      <c r="R2533" s="285" t="s">
        <v>225</v>
      </c>
      <c r="S2533" s="891"/>
      <c r="T2533" s="892"/>
      <c r="U2533" s="893"/>
    </row>
    <row r="2534" spans="2:21" ht="24" customHeight="1" thickBot="1" x14ac:dyDescent="0.2">
      <c r="B2534" s="882"/>
      <c r="C2534" s="885"/>
      <c r="D2534" s="885"/>
      <c r="E2534" s="885"/>
      <c r="F2534" s="286" t="s">
        <v>232</v>
      </c>
      <c r="G2534" s="5"/>
      <c r="H2534" s="899" t="s">
        <v>239</v>
      </c>
      <c r="I2534" s="900"/>
      <c r="J2534" s="300"/>
      <c r="K2534" s="901"/>
      <c r="L2534" s="902"/>
      <c r="M2534" s="902"/>
      <c r="N2534" s="902"/>
      <c r="O2534" s="902"/>
      <c r="P2534" s="902"/>
      <c r="Q2534" s="902"/>
      <c r="R2534" s="903"/>
      <c r="S2534" s="894"/>
      <c r="T2534" s="895"/>
      <c r="U2534" s="896"/>
    </row>
    <row r="2535" spans="2:21" ht="24" customHeight="1" x14ac:dyDescent="0.15">
      <c r="B2535" s="880">
        <v>2</v>
      </c>
      <c r="C2535" s="883"/>
      <c r="D2535" s="883"/>
      <c r="E2535" s="883"/>
      <c r="F2535" s="294"/>
      <c r="G2535" s="886"/>
      <c r="H2535" s="887"/>
      <c r="I2535" s="294"/>
      <c r="J2535" s="295"/>
      <c r="K2535" s="298"/>
      <c r="L2535" s="279" t="s">
        <v>220</v>
      </c>
      <c r="M2535" s="301"/>
      <c r="N2535" s="280" t="s">
        <v>225</v>
      </c>
      <c r="O2535" s="298"/>
      <c r="P2535" s="279" t="s">
        <v>220</v>
      </c>
      <c r="Q2535" s="301"/>
      <c r="R2535" s="280" t="s">
        <v>225</v>
      </c>
      <c r="S2535" s="888" t="str">
        <f t="shared" ref="S2535" si="437">IF(COUNT(J2535:J2539)=0,"",SUM(J2535:J2539))</f>
        <v/>
      </c>
      <c r="T2535" s="889"/>
      <c r="U2535" s="890"/>
    </row>
    <row r="2536" spans="2:21" ht="24" customHeight="1" x14ac:dyDescent="0.15">
      <c r="B2536" s="881"/>
      <c r="C2536" s="884"/>
      <c r="D2536" s="884"/>
      <c r="E2536" s="884"/>
      <c r="F2536" s="296"/>
      <c r="G2536" s="897"/>
      <c r="H2536" s="898"/>
      <c r="I2536" s="296"/>
      <c r="J2536" s="297"/>
      <c r="K2536" s="299"/>
      <c r="L2536" s="284" t="s">
        <v>220</v>
      </c>
      <c r="M2536" s="302"/>
      <c r="N2536" s="285" t="s">
        <v>225</v>
      </c>
      <c r="O2536" s="299"/>
      <c r="P2536" s="284" t="s">
        <v>220</v>
      </c>
      <c r="Q2536" s="302"/>
      <c r="R2536" s="285" t="s">
        <v>225</v>
      </c>
      <c r="S2536" s="891"/>
      <c r="T2536" s="892"/>
      <c r="U2536" s="893"/>
    </row>
    <row r="2537" spans="2:21" ht="24" customHeight="1" x14ac:dyDescent="0.15">
      <c r="B2537" s="881"/>
      <c r="C2537" s="884"/>
      <c r="D2537" s="884"/>
      <c r="E2537" s="884"/>
      <c r="F2537" s="296"/>
      <c r="G2537" s="897"/>
      <c r="H2537" s="898"/>
      <c r="I2537" s="296"/>
      <c r="J2537" s="297"/>
      <c r="K2537" s="299"/>
      <c r="L2537" s="284" t="s">
        <v>220</v>
      </c>
      <c r="M2537" s="302"/>
      <c r="N2537" s="285" t="s">
        <v>225</v>
      </c>
      <c r="O2537" s="299"/>
      <c r="P2537" s="284" t="s">
        <v>220</v>
      </c>
      <c r="Q2537" s="302"/>
      <c r="R2537" s="285" t="s">
        <v>225</v>
      </c>
      <c r="S2537" s="891"/>
      <c r="T2537" s="892"/>
      <c r="U2537" s="893"/>
    </row>
    <row r="2538" spans="2:21" ht="24" customHeight="1" x14ac:dyDescent="0.15">
      <c r="B2538" s="881"/>
      <c r="C2538" s="884"/>
      <c r="D2538" s="884"/>
      <c r="E2538" s="884"/>
      <c r="F2538" s="296"/>
      <c r="G2538" s="897"/>
      <c r="H2538" s="898"/>
      <c r="I2538" s="296"/>
      <c r="J2538" s="297"/>
      <c r="K2538" s="299"/>
      <c r="L2538" s="284" t="s">
        <v>220</v>
      </c>
      <c r="M2538" s="302"/>
      <c r="N2538" s="285" t="s">
        <v>225</v>
      </c>
      <c r="O2538" s="299"/>
      <c r="P2538" s="284" t="s">
        <v>220</v>
      </c>
      <c r="Q2538" s="302"/>
      <c r="R2538" s="285" t="s">
        <v>225</v>
      </c>
      <c r="S2538" s="891"/>
      <c r="T2538" s="892"/>
      <c r="U2538" s="893"/>
    </row>
    <row r="2539" spans="2:21" ht="24" customHeight="1" thickBot="1" x14ac:dyDescent="0.2">
      <c r="B2539" s="882"/>
      <c r="C2539" s="885"/>
      <c r="D2539" s="885"/>
      <c r="E2539" s="885"/>
      <c r="F2539" s="286" t="s">
        <v>232</v>
      </c>
      <c r="G2539" s="5"/>
      <c r="H2539" s="899" t="s">
        <v>239</v>
      </c>
      <c r="I2539" s="900"/>
      <c r="J2539" s="300"/>
      <c r="K2539" s="901"/>
      <c r="L2539" s="902"/>
      <c r="M2539" s="902"/>
      <c r="N2539" s="902"/>
      <c r="O2539" s="902"/>
      <c r="P2539" s="902"/>
      <c r="Q2539" s="902"/>
      <c r="R2539" s="903"/>
      <c r="S2539" s="894"/>
      <c r="T2539" s="895"/>
      <c r="U2539" s="896"/>
    </row>
    <row r="2540" spans="2:21" ht="24" customHeight="1" x14ac:dyDescent="0.15">
      <c r="B2540" s="880">
        <v>3</v>
      </c>
      <c r="C2540" s="883"/>
      <c r="D2540" s="883"/>
      <c r="E2540" s="883"/>
      <c r="F2540" s="294"/>
      <c r="G2540" s="886"/>
      <c r="H2540" s="887"/>
      <c r="I2540" s="294"/>
      <c r="J2540" s="295"/>
      <c r="K2540" s="298"/>
      <c r="L2540" s="279" t="s">
        <v>220</v>
      </c>
      <c r="M2540" s="301"/>
      <c r="N2540" s="280" t="s">
        <v>225</v>
      </c>
      <c r="O2540" s="298"/>
      <c r="P2540" s="279" t="s">
        <v>220</v>
      </c>
      <c r="Q2540" s="301"/>
      <c r="R2540" s="280" t="s">
        <v>225</v>
      </c>
      <c r="S2540" s="888" t="str">
        <f t="shared" ref="S2540" si="438">IF(COUNT(J2540:J2544)=0,"",SUM(J2540:J2544))</f>
        <v/>
      </c>
      <c r="T2540" s="889"/>
      <c r="U2540" s="890"/>
    </row>
    <row r="2541" spans="2:21" ht="24" customHeight="1" x14ac:dyDescent="0.15">
      <c r="B2541" s="881"/>
      <c r="C2541" s="884"/>
      <c r="D2541" s="884"/>
      <c r="E2541" s="884"/>
      <c r="F2541" s="296"/>
      <c r="G2541" s="897"/>
      <c r="H2541" s="898"/>
      <c r="I2541" s="296"/>
      <c r="J2541" s="297"/>
      <c r="K2541" s="299"/>
      <c r="L2541" s="284" t="s">
        <v>220</v>
      </c>
      <c r="M2541" s="302"/>
      <c r="N2541" s="285" t="s">
        <v>225</v>
      </c>
      <c r="O2541" s="299"/>
      <c r="P2541" s="284" t="s">
        <v>220</v>
      </c>
      <c r="Q2541" s="302"/>
      <c r="R2541" s="285" t="s">
        <v>225</v>
      </c>
      <c r="S2541" s="891"/>
      <c r="T2541" s="892"/>
      <c r="U2541" s="893"/>
    </row>
    <row r="2542" spans="2:21" ht="24" customHeight="1" x14ac:dyDescent="0.15">
      <c r="B2542" s="881"/>
      <c r="C2542" s="884"/>
      <c r="D2542" s="884"/>
      <c r="E2542" s="884"/>
      <c r="F2542" s="296"/>
      <c r="G2542" s="897"/>
      <c r="H2542" s="898"/>
      <c r="I2542" s="296"/>
      <c r="J2542" s="297"/>
      <c r="K2542" s="299"/>
      <c r="L2542" s="284" t="s">
        <v>220</v>
      </c>
      <c r="M2542" s="302"/>
      <c r="N2542" s="285" t="s">
        <v>225</v>
      </c>
      <c r="O2542" s="299"/>
      <c r="P2542" s="284" t="s">
        <v>220</v>
      </c>
      <c r="Q2542" s="302"/>
      <c r="R2542" s="285" t="s">
        <v>225</v>
      </c>
      <c r="S2542" s="891"/>
      <c r="T2542" s="892"/>
      <c r="U2542" s="893"/>
    </row>
    <row r="2543" spans="2:21" ht="24" customHeight="1" x14ac:dyDescent="0.15">
      <c r="B2543" s="881"/>
      <c r="C2543" s="884"/>
      <c r="D2543" s="884"/>
      <c r="E2543" s="884"/>
      <c r="F2543" s="296"/>
      <c r="G2543" s="897"/>
      <c r="H2543" s="898"/>
      <c r="I2543" s="296"/>
      <c r="J2543" s="297"/>
      <c r="K2543" s="299"/>
      <c r="L2543" s="284" t="s">
        <v>220</v>
      </c>
      <c r="M2543" s="302"/>
      <c r="N2543" s="285" t="s">
        <v>225</v>
      </c>
      <c r="O2543" s="299"/>
      <c r="P2543" s="284" t="s">
        <v>220</v>
      </c>
      <c r="Q2543" s="302"/>
      <c r="R2543" s="285" t="s">
        <v>225</v>
      </c>
      <c r="S2543" s="891"/>
      <c r="T2543" s="892"/>
      <c r="U2543" s="893"/>
    </row>
    <row r="2544" spans="2:21" ht="24" customHeight="1" thickBot="1" x14ac:dyDescent="0.2">
      <c r="B2544" s="882"/>
      <c r="C2544" s="885"/>
      <c r="D2544" s="885"/>
      <c r="E2544" s="885"/>
      <c r="F2544" s="286" t="s">
        <v>232</v>
      </c>
      <c r="G2544" s="5"/>
      <c r="H2544" s="899" t="s">
        <v>239</v>
      </c>
      <c r="I2544" s="900"/>
      <c r="J2544" s="300"/>
      <c r="K2544" s="901"/>
      <c r="L2544" s="902"/>
      <c r="M2544" s="902"/>
      <c r="N2544" s="902"/>
      <c r="O2544" s="902"/>
      <c r="P2544" s="902"/>
      <c r="Q2544" s="902"/>
      <c r="R2544" s="903"/>
      <c r="S2544" s="894"/>
      <c r="T2544" s="895"/>
      <c r="U2544" s="896"/>
    </row>
    <row r="2545" spans="1:31" ht="24" customHeight="1" x14ac:dyDescent="0.15">
      <c r="B2545" s="880">
        <v>4</v>
      </c>
      <c r="C2545" s="883"/>
      <c r="D2545" s="883"/>
      <c r="E2545" s="883"/>
      <c r="F2545" s="294"/>
      <c r="G2545" s="886"/>
      <c r="H2545" s="887"/>
      <c r="I2545" s="294"/>
      <c r="J2545" s="295"/>
      <c r="K2545" s="298"/>
      <c r="L2545" s="279" t="s">
        <v>220</v>
      </c>
      <c r="M2545" s="301"/>
      <c r="N2545" s="280" t="s">
        <v>225</v>
      </c>
      <c r="O2545" s="298"/>
      <c r="P2545" s="279" t="s">
        <v>220</v>
      </c>
      <c r="Q2545" s="301"/>
      <c r="R2545" s="280" t="s">
        <v>225</v>
      </c>
      <c r="S2545" s="888" t="str">
        <f t="shared" ref="S2545" si="439">IF(COUNT(J2545:J2549)=0,"",SUM(J2545:J2549))</f>
        <v/>
      </c>
      <c r="T2545" s="889"/>
      <c r="U2545" s="890"/>
    </row>
    <row r="2546" spans="1:31" ht="24" customHeight="1" x14ac:dyDescent="0.15">
      <c r="B2546" s="881"/>
      <c r="C2546" s="884"/>
      <c r="D2546" s="884"/>
      <c r="E2546" s="884"/>
      <c r="F2546" s="296"/>
      <c r="G2546" s="897"/>
      <c r="H2546" s="898"/>
      <c r="I2546" s="296"/>
      <c r="J2546" s="297"/>
      <c r="K2546" s="299"/>
      <c r="L2546" s="284" t="s">
        <v>220</v>
      </c>
      <c r="M2546" s="302"/>
      <c r="N2546" s="285" t="s">
        <v>225</v>
      </c>
      <c r="O2546" s="299"/>
      <c r="P2546" s="284" t="s">
        <v>220</v>
      </c>
      <c r="Q2546" s="302"/>
      <c r="R2546" s="285" t="s">
        <v>225</v>
      </c>
      <c r="S2546" s="891"/>
      <c r="T2546" s="892"/>
      <c r="U2546" s="893"/>
    </row>
    <row r="2547" spans="1:31" ht="24" customHeight="1" x14ac:dyDescent="0.15">
      <c r="B2547" s="881"/>
      <c r="C2547" s="884"/>
      <c r="D2547" s="884"/>
      <c r="E2547" s="884"/>
      <c r="F2547" s="296"/>
      <c r="G2547" s="897"/>
      <c r="H2547" s="898"/>
      <c r="I2547" s="296"/>
      <c r="J2547" s="297"/>
      <c r="K2547" s="299"/>
      <c r="L2547" s="284" t="s">
        <v>220</v>
      </c>
      <c r="M2547" s="302"/>
      <c r="N2547" s="285" t="s">
        <v>225</v>
      </c>
      <c r="O2547" s="299"/>
      <c r="P2547" s="284" t="s">
        <v>220</v>
      </c>
      <c r="Q2547" s="302"/>
      <c r="R2547" s="285" t="s">
        <v>225</v>
      </c>
      <c r="S2547" s="891"/>
      <c r="T2547" s="892"/>
      <c r="U2547" s="893"/>
    </row>
    <row r="2548" spans="1:31" ht="24" customHeight="1" x14ac:dyDescent="0.15">
      <c r="B2548" s="881"/>
      <c r="C2548" s="884"/>
      <c r="D2548" s="884"/>
      <c r="E2548" s="884"/>
      <c r="F2548" s="296"/>
      <c r="G2548" s="897"/>
      <c r="H2548" s="898"/>
      <c r="I2548" s="296"/>
      <c r="J2548" s="297"/>
      <c r="K2548" s="299"/>
      <c r="L2548" s="284" t="s">
        <v>220</v>
      </c>
      <c r="M2548" s="302"/>
      <c r="N2548" s="285" t="s">
        <v>225</v>
      </c>
      <c r="O2548" s="299"/>
      <c r="P2548" s="284" t="s">
        <v>220</v>
      </c>
      <c r="Q2548" s="302"/>
      <c r="R2548" s="285" t="s">
        <v>225</v>
      </c>
      <c r="S2548" s="891"/>
      <c r="T2548" s="892"/>
      <c r="U2548" s="893"/>
    </row>
    <row r="2549" spans="1:31" ht="24" customHeight="1" thickBot="1" x14ac:dyDescent="0.2">
      <c r="B2549" s="882"/>
      <c r="C2549" s="885"/>
      <c r="D2549" s="885"/>
      <c r="E2549" s="885"/>
      <c r="F2549" s="286" t="s">
        <v>232</v>
      </c>
      <c r="G2549" s="5"/>
      <c r="H2549" s="899" t="s">
        <v>239</v>
      </c>
      <c r="I2549" s="900"/>
      <c r="J2549" s="300"/>
      <c r="K2549" s="901"/>
      <c r="L2549" s="902"/>
      <c r="M2549" s="902"/>
      <c r="N2549" s="902"/>
      <c r="O2549" s="902"/>
      <c r="P2549" s="902"/>
      <c r="Q2549" s="902"/>
      <c r="R2549" s="903"/>
      <c r="S2549" s="894"/>
      <c r="T2549" s="895"/>
      <c r="U2549" s="896"/>
    </row>
    <row r="2550" spans="1:31" ht="19.5" customHeight="1" thickBot="1" x14ac:dyDescent="0.2">
      <c r="B2550" s="287" t="s">
        <v>112</v>
      </c>
      <c r="C2550" s="172"/>
      <c r="D2550" s="288"/>
      <c r="E2550" s="288"/>
      <c r="F2550" s="289"/>
      <c r="G2550" s="288"/>
      <c r="H2550" s="288"/>
      <c r="O2550" s="917" t="s">
        <v>496</v>
      </c>
      <c r="P2550" s="918"/>
      <c r="Q2550" s="918"/>
      <c r="R2550" s="918"/>
      <c r="S2550" s="919" t="str">
        <f>IF(COUNT(S2530:U2549)=0,"",SUMIFS(S2530:S2549,E2530:E2549,"&lt;&gt;"&amp;""))</f>
        <v/>
      </c>
      <c r="T2550" s="920"/>
      <c r="U2550" s="921"/>
    </row>
    <row r="2551" spans="1:31" ht="19.5" customHeight="1" thickBot="1" x14ac:dyDescent="0.2">
      <c r="B2551" s="486" t="s">
        <v>242</v>
      </c>
      <c r="C2551" s="172"/>
      <c r="D2551" s="171"/>
      <c r="E2551" s="290"/>
      <c r="F2551" s="485"/>
      <c r="G2551" s="485"/>
      <c r="H2551" s="485"/>
      <c r="O2551" s="922" t="s">
        <v>497</v>
      </c>
      <c r="P2551" s="923"/>
      <c r="Q2551" s="923"/>
      <c r="R2551" s="924"/>
      <c r="S2551" s="919" t="str">
        <f>IF(COUNT(S2530:U2549)=0,"",SUMIF(E2530:E2549,"元請",S2530:U2549))</f>
        <v/>
      </c>
      <c r="T2551" s="920"/>
      <c r="U2551" s="921"/>
    </row>
    <row r="2552" spans="1:31" ht="19.5" customHeight="1" x14ac:dyDescent="0.15">
      <c r="B2552" s="287" t="s">
        <v>240</v>
      </c>
      <c r="C2552" s="172"/>
      <c r="D2552" s="171"/>
      <c r="E2552" s="172"/>
      <c r="F2552" s="172"/>
      <c r="G2552" s="485"/>
      <c r="H2552" s="485"/>
    </row>
    <row r="2553" spans="1:31" ht="19.5" customHeight="1" x14ac:dyDescent="0.15">
      <c r="B2553" s="485"/>
      <c r="C2553" s="172"/>
      <c r="D2553" s="171"/>
      <c r="E2553" s="290"/>
      <c r="F2553" s="485"/>
      <c r="G2553" s="485"/>
      <c r="H2553" s="485"/>
    </row>
    <row r="2554" spans="1:31" s="172" customFormat="1" ht="20.25" customHeight="1" x14ac:dyDescent="0.15">
      <c r="A2554" s="171"/>
      <c r="B2554" s="171"/>
      <c r="C2554" s="172" t="s">
        <v>104</v>
      </c>
      <c r="G2554" s="262"/>
      <c r="H2554" s="262"/>
      <c r="I2554" s="171"/>
      <c r="J2554" s="171"/>
      <c r="K2554" s="171"/>
      <c r="L2554" s="171"/>
      <c r="M2554" s="171"/>
      <c r="N2554" s="171"/>
      <c r="O2554" s="171"/>
      <c r="P2554" s="171"/>
      <c r="Q2554" s="171"/>
      <c r="R2554" s="171"/>
      <c r="S2554" s="171"/>
      <c r="T2554" s="196" t="s">
        <v>241</v>
      </c>
      <c r="U2554" s="263" t="str">
        <f t="shared" ref="U2554" si="440">IF(COUNT(S2530:U2549)=0,"",U2525+1)</f>
        <v/>
      </c>
      <c r="W2554" s="171"/>
      <c r="X2554" s="171"/>
      <c r="Y2554" s="171"/>
      <c r="Z2554" s="291"/>
      <c r="AA2554" s="291"/>
      <c r="AB2554" s="291"/>
      <c r="AC2554" s="291"/>
      <c r="AD2554" s="291"/>
      <c r="AE2554" s="171"/>
    </row>
    <row r="2555" spans="1:31" s="172" customFormat="1" ht="27.75" x14ac:dyDescent="0.15">
      <c r="A2555" s="171"/>
      <c r="B2555" s="904" t="s">
        <v>105</v>
      </c>
      <c r="C2555" s="904"/>
      <c r="D2555" s="904"/>
      <c r="E2555" s="904"/>
      <c r="F2555" s="904"/>
      <c r="G2555" s="904"/>
      <c r="H2555" s="904"/>
      <c r="I2555" s="904"/>
      <c r="J2555" s="905" t="s">
        <v>243</v>
      </c>
      <c r="K2555" s="905"/>
      <c r="L2555" s="905"/>
      <c r="M2555" s="905"/>
      <c r="N2555" s="905"/>
      <c r="O2555" s="905"/>
      <c r="P2555" s="905"/>
      <c r="Q2555" s="905"/>
      <c r="R2555" s="905"/>
      <c r="S2555" s="905"/>
      <c r="T2555" s="905"/>
      <c r="U2555" s="905"/>
      <c r="W2555" s="171"/>
      <c r="X2555" s="171"/>
      <c r="Y2555" s="171"/>
      <c r="Z2555" s="291"/>
      <c r="AA2555" s="291"/>
      <c r="AB2555" s="291"/>
      <c r="AC2555" s="291"/>
      <c r="AD2555" s="291"/>
      <c r="AE2555" s="171"/>
    </row>
    <row r="2556" spans="1:31" ht="21.75" thickBot="1" x14ac:dyDescent="0.2">
      <c r="D2556" s="265" t="s">
        <v>228</v>
      </c>
      <c r="E2556" s="906"/>
      <c r="F2556" s="906"/>
      <c r="G2556" s="266" t="s">
        <v>229</v>
      </c>
      <c r="H2556" s="267"/>
      <c r="L2556" s="268" t="s">
        <v>231</v>
      </c>
      <c r="M2556" s="483" t="str">
        <f>$M$4</f>
        <v/>
      </c>
      <c r="N2556" s="269" t="s">
        <v>220</v>
      </c>
      <c r="O2556" s="483" t="str">
        <f>$O$4</f>
        <v/>
      </c>
      <c r="P2556" s="269" t="s">
        <v>225</v>
      </c>
      <c r="Q2556" s="269" t="s">
        <v>205</v>
      </c>
      <c r="R2556" s="483" t="str">
        <f>$R$4</f>
        <v/>
      </c>
      <c r="S2556" s="269" t="s">
        <v>220</v>
      </c>
      <c r="T2556" s="483" t="str">
        <f>$T$4</f>
        <v/>
      </c>
      <c r="U2556" s="269" t="s">
        <v>230</v>
      </c>
    </row>
    <row r="2557" spans="1:31" ht="18" customHeight="1" x14ac:dyDescent="0.15">
      <c r="B2557" s="880" t="s">
        <v>227</v>
      </c>
      <c r="C2557" s="907" t="s">
        <v>224</v>
      </c>
      <c r="D2557" s="478" t="s">
        <v>237</v>
      </c>
      <c r="E2557" s="478" t="s">
        <v>222</v>
      </c>
      <c r="F2557" s="909" t="s">
        <v>106</v>
      </c>
      <c r="G2557" s="840" t="s">
        <v>107</v>
      </c>
      <c r="H2557" s="841"/>
      <c r="I2557" s="480" t="s">
        <v>108</v>
      </c>
      <c r="J2557" s="480" t="s">
        <v>235</v>
      </c>
      <c r="K2557" s="840" t="s">
        <v>109</v>
      </c>
      <c r="L2557" s="913"/>
      <c r="M2557" s="913"/>
      <c r="N2557" s="841"/>
      <c r="O2557" s="840" t="s">
        <v>226</v>
      </c>
      <c r="P2557" s="913"/>
      <c r="Q2557" s="913"/>
      <c r="R2557" s="841"/>
      <c r="S2557" s="840" t="s">
        <v>233</v>
      </c>
      <c r="T2557" s="913"/>
      <c r="U2557" s="914"/>
    </row>
    <row r="2558" spans="1:31" ht="18" customHeight="1" thickBot="1" x14ac:dyDescent="0.2">
      <c r="B2558" s="882"/>
      <c r="C2558" s="908"/>
      <c r="D2558" s="479" t="s">
        <v>221</v>
      </c>
      <c r="E2558" s="479" t="s">
        <v>223</v>
      </c>
      <c r="F2558" s="910"/>
      <c r="G2558" s="911"/>
      <c r="H2558" s="912"/>
      <c r="I2558" s="481" t="s">
        <v>110</v>
      </c>
      <c r="J2558" s="481" t="s">
        <v>236</v>
      </c>
      <c r="K2558" s="911"/>
      <c r="L2558" s="915"/>
      <c r="M2558" s="915"/>
      <c r="N2558" s="912"/>
      <c r="O2558" s="911"/>
      <c r="P2558" s="915"/>
      <c r="Q2558" s="915"/>
      <c r="R2558" s="912"/>
      <c r="S2558" s="911" t="s">
        <v>234</v>
      </c>
      <c r="T2558" s="915"/>
      <c r="U2558" s="916"/>
    </row>
    <row r="2559" spans="1:31" ht="24" customHeight="1" x14ac:dyDescent="0.15">
      <c r="B2559" s="880">
        <v>1</v>
      </c>
      <c r="C2559" s="883"/>
      <c r="D2559" s="883"/>
      <c r="E2559" s="883"/>
      <c r="F2559" s="294"/>
      <c r="G2559" s="886"/>
      <c r="H2559" s="887"/>
      <c r="I2559" s="294"/>
      <c r="J2559" s="295"/>
      <c r="K2559" s="298"/>
      <c r="L2559" s="279" t="s">
        <v>220</v>
      </c>
      <c r="M2559" s="301"/>
      <c r="N2559" s="280" t="s">
        <v>225</v>
      </c>
      <c r="O2559" s="298"/>
      <c r="P2559" s="279" t="s">
        <v>220</v>
      </c>
      <c r="Q2559" s="301"/>
      <c r="R2559" s="280" t="s">
        <v>225</v>
      </c>
      <c r="S2559" s="888" t="str">
        <f t="shared" ref="S2559" si="441">IF(COUNT(J2559:J2563)=0,"",SUM(J2559:J2563))</f>
        <v/>
      </c>
      <c r="T2559" s="889"/>
      <c r="U2559" s="890"/>
    </row>
    <row r="2560" spans="1:31" ht="24" customHeight="1" x14ac:dyDescent="0.15">
      <c r="B2560" s="881"/>
      <c r="C2560" s="884"/>
      <c r="D2560" s="884"/>
      <c r="E2560" s="884"/>
      <c r="F2560" s="296"/>
      <c r="G2560" s="897"/>
      <c r="H2560" s="898"/>
      <c r="I2560" s="296"/>
      <c r="J2560" s="297"/>
      <c r="K2560" s="299"/>
      <c r="L2560" s="284" t="s">
        <v>220</v>
      </c>
      <c r="M2560" s="302"/>
      <c r="N2560" s="285" t="s">
        <v>225</v>
      </c>
      <c r="O2560" s="299"/>
      <c r="P2560" s="284" t="s">
        <v>220</v>
      </c>
      <c r="Q2560" s="302"/>
      <c r="R2560" s="285" t="s">
        <v>225</v>
      </c>
      <c r="S2560" s="891"/>
      <c r="T2560" s="892"/>
      <c r="U2560" s="893"/>
    </row>
    <row r="2561" spans="2:21" ht="23.25" customHeight="1" x14ac:dyDescent="0.15">
      <c r="B2561" s="881"/>
      <c r="C2561" s="884"/>
      <c r="D2561" s="884"/>
      <c r="E2561" s="884"/>
      <c r="F2561" s="296"/>
      <c r="G2561" s="897"/>
      <c r="H2561" s="898"/>
      <c r="I2561" s="296"/>
      <c r="J2561" s="297"/>
      <c r="K2561" s="299"/>
      <c r="L2561" s="284" t="s">
        <v>220</v>
      </c>
      <c r="M2561" s="302"/>
      <c r="N2561" s="285" t="s">
        <v>225</v>
      </c>
      <c r="O2561" s="299"/>
      <c r="P2561" s="284" t="s">
        <v>220</v>
      </c>
      <c r="Q2561" s="302"/>
      <c r="R2561" s="285" t="s">
        <v>225</v>
      </c>
      <c r="S2561" s="891"/>
      <c r="T2561" s="892"/>
      <c r="U2561" s="893"/>
    </row>
    <row r="2562" spans="2:21" ht="24" customHeight="1" x14ac:dyDescent="0.15">
      <c r="B2562" s="881"/>
      <c r="C2562" s="884"/>
      <c r="D2562" s="884"/>
      <c r="E2562" s="884"/>
      <c r="F2562" s="296"/>
      <c r="G2562" s="897"/>
      <c r="H2562" s="898"/>
      <c r="I2562" s="296"/>
      <c r="J2562" s="297"/>
      <c r="K2562" s="299"/>
      <c r="L2562" s="284" t="s">
        <v>220</v>
      </c>
      <c r="M2562" s="302"/>
      <c r="N2562" s="285" t="s">
        <v>225</v>
      </c>
      <c r="O2562" s="299"/>
      <c r="P2562" s="284" t="s">
        <v>220</v>
      </c>
      <c r="Q2562" s="302"/>
      <c r="R2562" s="285" t="s">
        <v>225</v>
      </c>
      <c r="S2562" s="891"/>
      <c r="T2562" s="892"/>
      <c r="U2562" s="893"/>
    </row>
    <row r="2563" spans="2:21" ht="24" customHeight="1" thickBot="1" x14ac:dyDescent="0.2">
      <c r="B2563" s="882"/>
      <c r="C2563" s="885"/>
      <c r="D2563" s="885"/>
      <c r="E2563" s="885"/>
      <c r="F2563" s="286" t="s">
        <v>232</v>
      </c>
      <c r="G2563" s="5"/>
      <c r="H2563" s="899" t="s">
        <v>239</v>
      </c>
      <c r="I2563" s="900"/>
      <c r="J2563" s="300"/>
      <c r="K2563" s="901"/>
      <c r="L2563" s="902"/>
      <c r="M2563" s="902"/>
      <c r="N2563" s="902"/>
      <c r="O2563" s="902"/>
      <c r="P2563" s="902"/>
      <c r="Q2563" s="902"/>
      <c r="R2563" s="903"/>
      <c r="S2563" s="894"/>
      <c r="T2563" s="895"/>
      <c r="U2563" s="896"/>
    </row>
    <row r="2564" spans="2:21" ht="24" customHeight="1" x14ac:dyDescent="0.15">
      <c r="B2564" s="880">
        <v>2</v>
      </c>
      <c r="C2564" s="883"/>
      <c r="D2564" s="883"/>
      <c r="E2564" s="883"/>
      <c r="F2564" s="294"/>
      <c r="G2564" s="886"/>
      <c r="H2564" s="887"/>
      <c r="I2564" s="294"/>
      <c r="J2564" s="295"/>
      <c r="K2564" s="298"/>
      <c r="L2564" s="279" t="s">
        <v>220</v>
      </c>
      <c r="M2564" s="301"/>
      <c r="N2564" s="280" t="s">
        <v>225</v>
      </c>
      <c r="O2564" s="298"/>
      <c r="P2564" s="279" t="s">
        <v>220</v>
      </c>
      <c r="Q2564" s="301"/>
      <c r="R2564" s="280" t="s">
        <v>225</v>
      </c>
      <c r="S2564" s="888" t="str">
        <f t="shared" ref="S2564" si="442">IF(COUNT(J2564:J2568)=0,"",SUM(J2564:J2568))</f>
        <v/>
      </c>
      <c r="T2564" s="889"/>
      <c r="U2564" s="890"/>
    </row>
    <row r="2565" spans="2:21" ht="24" customHeight="1" x14ac:dyDescent="0.15">
      <c r="B2565" s="881"/>
      <c r="C2565" s="884"/>
      <c r="D2565" s="884"/>
      <c r="E2565" s="884"/>
      <c r="F2565" s="296"/>
      <c r="G2565" s="897"/>
      <c r="H2565" s="898"/>
      <c r="I2565" s="296"/>
      <c r="J2565" s="297"/>
      <c r="K2565" s="299"/>
      <c r="L2565" s="284" t="s">
        <v>220</v>
      </c>
      <c r="M2565" s="302"/>
      <c r="N2565" s="285" t="s">
        <v>225</v>
      </c>
      <c r="O2565" s="299"/>
      <c r="P2565" s="284" t="s">
        <v>220</v>
      </c>
      <c r="Q2565" s="302"/>
      <c r="R2565" s="285" t="s">
        <v>225</v>
      </c>
      <c r="S2565" s="891"/>
      <c r="T2565" s="892"/>
      <c r="U2565" s="893"/>
    </row>
    <row r="2566" spans="2:21" ht="24" customHeight="1" x14ac:dyDescent="0.15">
      <c r="B2566" s="881"/>
      <c r="C2566" s="884"/>
      <c r="D2566" s="884"/>
      <c r="E2566" s="884"/>
      <c r="F2566" s="296"/>
      <c r="G2566" s="897"/>
      <c r="H2566" s="898"/>
      <c r="I2566" s="296"/>
      <c r="J2566" s="297"/>
      <c r="K2566" s="299"/>
      <c r="L2566" s="284" t="s">
        <v>220</v>
      </c>
      <c r="M2566" s="302"/>
      <c r="N2566" s="285" t="s">
        <v>225</v>
      </c>
      <c r="O2566" s="299"/>
      <c r="P2566" s="284" t="s">
        <v>220</v>
      </c>
      <c r="Q2566" s="302"/>
      <c r="R2566" s="285" t="s">
        <v>225</v>
      </c>
      <c r="S2566" s="891"/>
      <c r="T2566" s="892"/>
      <c r="U2566" s="893"/>
    </row>
    <row r="2567" spans="2:21" ht="24" customHeight="1" x14ac:dyDescent="0.15">
      <c r="B2567" s="881"/>
      <c r="C2567" s="884"/>
      <c r="D2567" s="884"/>
      <c r="E2567" s="884"/>
      <c r="F2567" s="296"/>
      <c r="G2567" s="897"/>
      <c r="H2567" s="898"/>
      <c r="I2567" s="296"/>
      <c r="J2567" s="297"/>
      <c r="K2567" s="299"/>
      <c r="L2567" s="284" t="s">
        <v>220</v>
      </c>
      <c r="M2567" s="302"/>
      <c r="N2567" s="285" t="s">
        <v>225</v>
      </c>
      <c r="O2567" s="299"/>
      <c r="P2567" s="284" t="s">
        <v>220</v>
      </c>
      <c r="Q2567" s="302"/>
      <c r="R2567" s="285" t="s">
        <v>225</v>
      </c>
      <c r="S2567" s="891"/>
      <c r="T2567" s="892"/>
      <c r="U2567" s="893"/>
    </row>
    <row r="2568" spans="2:21" ht="24" customHeight="1" thickBot="1" x14ac:dyDescent="0.2">
      <c r="B2568" s="882"/>
      <c r="C2568" s="885"/>
      <c r="D2568" s="885"/>
      <c r="E2568" s="885"/>
      <c r="F2568" s="286" t="s">
        <v>232</v>
      </c>
      <c r="G2568" s="5"/>
      <c r="H2568" s="899" t="s">
        <v>239</v>
      </c>
      <c r="I2568" s="900"/>
      <c r="J2568" s="300"/>
      <c r="K2568" s="901"/>
      <c r="L2568" s="902"/>
      <c r="M2568" s="902"/>
      <c r="N2568" s="902"/>
      <c r="O2568" s="902"/>
      <c r="P2568" s="902"/>
      <c r="Q2568" s="902"/>
      <c r="R2568" s="903"/>
      <c r="S2568" s="894"/>
      <c r="T2568" s="895"/>
      <c r="U2568" s="896"/>
    </row>
    <row r="2569" spans="2:21" ht="24" customHeight="1" x14ac:dyDescent="0.15">
      <c r="B2569" s="880">
        <v>3</v>
      </c>
      <c r="C2569" s="883"/>
      <c r="D2569" s="883"/>
      <c r="E2569" s="883"/>
      <c r="F2569" s="294"/>
      <c r="G2569" s="886"/>
      <c r="H2569" s="887"/>
      <c r="I2569" s="294"/>
      <c r="J2569" s="295"/>
      <c r="K2569" s="298"/>
      <c r="L2569" s="279" t="s">
        <v>220</v>
      </c>
      <c r="M2569" s="301"/>
      <c r="N2569" s="280" t="s">
        <v>225</v>
      </c>
      <c r="O2569" s="298"/>
      <c r="P2569" s="279" t="s">
        <v>220</v>
      </c>
      <c r="Q2569" s="301"/>
      <c r="R2569" s="280" t="s">
        <v>225</v>
      </c>
      <c r="S2569" s="888" t="str">
        <f t="shared" ref="S2569" si="443">IF(COUNT(J2569:J2573)=0,"",SUM(J2569:J2573))</f>
        <v/>
      </c>
      <c r="T2569" s="889"/>
      <c r="U2569" s="890"/>
    </row>
    <row r="2570" spans="2:21" ht="24" customHeight="1" x14ac:dyDescent="0.15">
      <c r="B2570" s="881"/>
      <c r="C2570" s="884"/>
      <c r="D2570" s="884"/>
      <c r="E2570" s="884"/>
      <c r="F2570" s="296"/>
      <c r="G2570" s="897"/>
      <c r="H2570" s="898"/>
      <c r="I2570" s="296"/>
      <c r="J2570" s="297"/>
      <c r="K2570" s="299"/>
      <c r="L2570" s="284" t="s">
        <v>220</v>
      </c>
      <c r="M2570" s="302"/>
      <c r="N2570" s="285" t="s">
        <v>225</v>
      </c>
      <c r="O2570" s="299"/>
      <c r="P2570" s="284" t="s">
        <v>220</v>
      </c>
      <c r="Q2570" s="302"/>
      <c r="R2570" s="285" t="s">
        <v>225</v>
      </c>
      <c r="S2570" s="891"/>
      <c r="T2570" s="892"/>
      <c r="U2570" s="893"/>
    </row>
    <row r="2571" spans="2:21" ht="24" customHeight="1" x14ac:dyDescent="0.15">
      <c r="B2571" s="881"/>
      <c r="C2571" s="884"/>
      <c r="D2571" s="884"/>
      <c r="E2571" s="884"/>
      <c r="F2571" s="296"/>
      <c r="G2571" s="897"/>
      <c r="H2571" s="898"/>
      <c r="I2571" s="296"/>
      <c r="J2571" s="297"/>
      <c r="K2571" s="299"/>
      <c r="L2571" s="284" t="s">
        <v>220</v>
      </c>
      <c r="M2571" s="302"/>
      <c r="N2571" s="285" t="s">
        <v>225</v>
      </c>
      <c r="O2571" s="299"/>
      <c r="P2571" s="284" t="s">
        <v>220</v>
      </c>
      <c r="Q2571" s="302"/>
      <c r="R2571" s="285" t="s">
        <v>225</v>
      </c>
      <c r="S2571" s="891"/>
      <c r="T2571" s="892"/>
      <c r="U2571" s="893"/>
    </row>
    <row r="2572" spans="2:21" ht="24" customHeight="1" x14ac:dyDescent="0.15">
      <c r="B2572" s="881"/>
      <c r="C2572" s="884"/>
      <c r="D2572" s="884"/>
      <c r="E2572" s="884"/>
      <c r="F2572" s="296"/>
      <c r="G2572" s="897"/>
      <c r="H2572" s="898"/>
      <c r="I2572" s="296"/>
      <c r="J2572" s="297"/>
      <c r="K2572" s="299"/>
      <c r="L2572" s="284" t="s">
        <v>220</v>
      </c>
      <c r="M2572" s="302"/>
      <c r="N2572" s="285" t="s">
        <v>225</v>
      </c>
      <c r="O2572" s="299"/>
      <c r="P2572" s="284" t="s">
        <v>220</v>
      </c>
      <c r="Q2572" s="302"/>
      <c r="R2572" s="285" t="s">
        <v>225</v>
      </c>
      <c r="S2572" s="891"/>
      <c r="T2572" s="892"/>
      <c r="U2572" s="893"/>
    </row>
    <row r="2573" spans="2:21" ht="24" customHeight="1" thickBot="1" x14ac:dyDescent="0.2">
      <c r="B2573" s="882"/>
      <c r="C2573" s="885"/>
      <c r="D2573" s="885"/>
      <c r="E2573" s="885"/>
      <c r="F2573" s="286" t="s">
        <v>232</v>
      </c>
      <c r="G2573" s="5"/>
      <c r="H2573" s="899" t="s">
        <v>239</v>
      </c>
      <c r="I2573" s="900"/>
      <c r="J2573" s="300"/>
      <c r="K2573" s="901"/>
      <c r="L2573" s="902"/>
      <c r="M2573" s="902"/>
      <c r="N2573" s="902"/>
      <c r="O2573" s="902"/>
      <c r="P2573" s="902"/>
      <c r="Q2573" s="902"/>
      <c r="R2573" s="903"/>
      <c r="S2573" s="894"/>
      <c r="T2573" s="895"/>
      <c r="U2573" s="896"/>
    </row>
    <row r="2574" spans="2:21" ht="24" customHeight="1" x14ac:dyDescent="0.15">
      <c r="B2574" s="880">
        <v>4</v>
      </c>
      <c r="C2574" s="883"/>
      <c r="D2574" s="883"/>
      <c r="E2574" s="883"/>
      <c r="F2574" s="294"/>
      <c r="G2574" s="886"/>
      <c r="H2574" s="887"/>
      <c r="I2574" s="294"/>
      <c r="J2574" s="295"/>
      <c r="K2574" s="298"/>
      <c r="L2574" s="279" t="s">
        <v>220</v>
      </c>
      <c r="M2574" s="301"/>
      <c r="N2574" s="280" t="s">
        <v>225</v>
      </c>
      <c r="O2574" s="298"/>
      <c r="P2574" s="279" t="s">
        <v>220</v>
      </c>
      <c r="Q2574" s="301"/>
      <c r="R2574" s="280" t="s">
        <v>225</v>
      </c>
      <c r="S2574" s="888" t="str">
        <f t="shared" ref="S2574" si="444">IF(COUNT(J2574:J2578)=0,"",SUM(J2574:J2578))</f>
        <v/>
      </c>
      <c r="T2574" s="889"/>
      <c r="U2574" s="890"/>
    </row>
    <row r="2575" spans="2:21" ht="24" customHeight="1" x14ac:dyDescent="0.15">
      <c r="B2575" s="881"/>
      <c r="C2575" s="884"/>
      <c r="D2575" s="884"/>
      <c r="E2575" s="884"/>
      <c r="F2575" s="296"/>
      <c r="G2575" s="897"/>
      <c r="H2575" s="898"/>
      <c r="I2575" s="296"/>
      <c r="J2575" s="297"/>
      <c r="K2575" s="299"/>
      <c r="L2575" s="284" t="s">
        <v>220</v>
      </c>
      <c r="M2575" s="302"/>
      <c r="N2575" s="285" t="s">
        <v>225</v>
      </c>
      <c r="O2575" s="299"/>
      <c r="P2575" s="284" t="s">
        <v>220</v>
      </c>
      <c r="Q2575" s="302"/>
      <c r="R2575" s="285" t="s">
        <v>225</v>
      </c>
      <c r="S2575" s="891"/>
      <c r="T2575" s="892"/>
      <c r="U2575" s="893"/>
    </row>
    <row r="2576" spans="2:21" ht="24" customHeight="1" x14ac:dyDescent="0.15">
      <c r="B2576" s="881"/>
      <c r="C2576" s="884"/>
      <c r="D2576" s="884"/>
      <c r="E2576" s="884"/>
      <c r="F2576" s="296"/>
      <c r="G2576" s="897"/>
      <c r="H2576" s="898"/>
      <c r="I2576" s="296"/>
      <c r="J2576" s="297"/>
      <c r="K2576" s="299"/>
      <c r="L2576" s="284" t="s">
        <v>220</v>
      </c>
      <c r="M2576" s="302"/>
      <c r="N2576" s="285" t="s">
        <v>225</v>
      </c>
      <c r="O2576" s="299"/>
      <c r="P2576" s="284" t="s">
        <v>220</v>
      </c>
      <c r="Q2576" s="302"/>
      <c r="R2576" s="285" t="s">
        <v>225</v>
      </c>
      <c r="S2576" s="891"/>
      <c r="T2576" s="892"/>
      <c r="U2576" s="893"/>
    </row>
    <row r="2577" spans="1:31" ht="24" customHeight="1" x14ac:dyDescent="0.15">
      <c r="B2577" s="881"/>
      <c r="C2577" s="884"/>
      <c r="D2577" s="884"/>
      <c r="E2577" s="884"/>
      <c r="F2577" s="296"/>
      <c r="G2577" s="897"/>
      <c r="H2577" s="898"/>
      <c r="I2577" s="296"/>
      <c r="J2577" s="297"/>
      <c r="K2577" s="299"/>
      <c r="L2577" s="284" t="s">
        <v>220</v>
      </c>
      <c r="M2577" s="302"/>
      <c r="N2577" s="285" t="s">
        <v>225</v>
      </c>
      <c r="O2577" s="299"/>
      <c r="P2577" s="284" t="s">
        <v>220</v>
      </c>
      <c r="Q2577" s="302"/>
      <c r="R2577" s="285" t="s">
        <v>225</v>
      </c>
      <c r="S2577" s="891"/>
      <c r="T2577" s="892"/>
      <c r="U2577" s="893"/>
    </row>
    <row r="2578" spans="1:31" ht="24" customHeight="1" thickBot="1" x14ac:dyDescent="0.2">
      <c r="B2578" s="882"/>
      <c r="C2578" s="885"/>
      <c r="D2578" s="885"/>
      <c r="E2578" s="885"/>
      <c r="F2578" s="286" t="s">
        <v>232</v>
      </c>
      <c r="G2578" s="5"/>
      <c r="H2578" s="899" t="s">
        <v>239</v>
      </c>
      <c r="I2578" s="900"/>
      <c r="J2578" s="300"/>
      <c r="K2578" s="901"/>
      <c r="L2578" s="902"/>
      <c r="M2578" s="902"/>
      <c r="N2578" s="902"/>
      <c r="O2578" s="902"/>
      <c r="P2578" s="902"/>
      <c r="Q2578" s="902"/>
      <c r="R2578" s="903"/>
      <c r="S2578" s="894"/>
      <c r="T2578" s="895"/>
      <c r="U2578" s="896"/>
    </row>
    <row r="2579" spans="1:31" ht="19.5" customHeight="1" thickBot="1" x14ac:dyDescent="0.2">
      <c r="B2579" s="287" t="s">
        <v>112</v>
      </c>
      <c r="C2579" s="172"/>
      <c r="D2579" s="288"/>
      <c r="E2579" s="288"/>
      <c r="F2579" s="289"/>
      <c r="G2579" s="288"/>
      <c r="H2579" s="288"/>
      <c r="O2579" s="917" t="s">
        <v>496</v>
      </c>
      <c r="P2579" s="918"/>
      <c r="Q2579" s="918"/>
      <c r="R2579" s="918"/>
      <c r="S2579" s="919" t="str">
        <f>IF(COUNT(S2559:U2578)=0,"",SUMIFS(S2559:S2578,E2559:E2578,"&lt;&gt;"&amp;""))</f>
        <v/>
      </c>
      <c r="T2579" s="920"/>
      <c r="U2579" s="921"/>
    </row>
    <row r="2580" spans="1:31" ht="19.5" customHeight="1" thickBot="1" x14ac:dyDescent="0.2">
      <c r="B2580" s="486" t="s">
        <v>242</v>
      </c>
      <c r="C2580" s="172"/>
      <c r="D2580" s="171"/>
      <c r="E2580" s="290"/>
      <c r="F2580" s="485"/>
      <c r="G2580" s="485"/>
      <c r="H2580" s="485"/>
      <c r="O2580" s="922" t="s">
        <v>497</v>
      </c>
      <c r="P2580" s="923"/>
      <c r="Q2580" s="923"/>
      <c r="R2580" s="924"/>
      <c r="S2580" s="919" t="str">
        <f>IF(COUNT(S2559:U2578)=0,"",SUMIF(E2559:E2578,"元請",S2559:U2578))</f>
        <v/>
      </c>
      <c r="T2580" s="920"/>
      <c r="U2580" s="921"/>
    </row>
    <row r="2581" spans="1:31" ht="19.5" customHeight="1" x14ac:dyDescent="0.15">
      <c r="B2581" s="287" t="s">
        <v>240</v>
      </c>
      <c r="C2581" s="172"/>
      <c r="D2581" s="171"/>
      <c r="E2581" s="172"/>
      <c r="F2581" s="172"/>
      <c r="G2581" s="485"/>
      <c r="H2581" s="485"/>
    </row>
    <row r="2582" spans="1:31" ht="19.5" customHeight="1" x14ac:dyDescent="0.15">
      <c r="B2582" s="485"/>
      <c r="C2582" s="172"/>
      <c r="D2582" s="171"/>
      <c r="E2582" s="290"/>
      <c r="F2582" s="485"/>
      <c r="G2582" s="485"/>
      <c r="H2582" s="485"/>
    </row>
    <row r="2583" spans="1:31" s="172" customFormat="1" ht="20.25" customHeight="1" x14ac:dyDescent="0.15">
      <c r="A2583" s="171"/>
      <c r="B2583" s="171"/>
      <c r="C2583" s="172" t="s">
        <v>104</v>
      </c>
      <c r="G2583" s="262"/>
      <c r="H2583" s="262"/>
      <c r="I2583" s="171"/>
      <c r="J2583" s="171"/>
      <c r="K2583" s="171"/>
      <c r="L2583" s="171"/>
      <c r="M2583" s="171"/>
      <c r="N2583" s="171"/>
      <c r="O2583" s="171"/>
      <c r="P2583" s="171"/>
      <c r="Q2583" s="171"/>
      <c r="R2583" s="171"/>
      <c r="S2583" s="171"/>
      <c r="T2583" s="196" t="s">
        <v>241</v>
      </c>
      <c r="U2583" s="263" t="str">
        <f t="shared" ref="U2583" si="445">IF(COUNT(S2559:U2578)=0,"",U2554+1)</f>
        <v/>
      </c>
      <c r="W2583" s="171"/>
      <c r="X2583" s="171"/>
      <c r="Y2583" s="171"/>
      <c r="Z2583" s="291"/>
      <c r="AA2583" s="291"/>
      <c r="AB2583" s="291"/>
      <c r="AC2583" s="291"/>
      <c r="AD2583" s="291"/>
      <c r="AE2583" s="171"/>
    </row>
    <row r="2584" spans="1:31" s="172" customFormat="1" ht="27.75" x14ac:dyDescent="0.15">
      <c r="A2584" s="171"/>
      <c r="B2584" s="904" t="s">
        <v>105</v>
      </c>
      <c r="C2584" s="904"/>
      <c r="D2584" s="904"/>
      <c r="E2584" s="904"/>
      <c r="F2584" s="904"/>
      <c r="G2584" s="904"/>
      <c r="H2584" s="904"/>
      <c r="I2584" s="904"/>
      <c r="J2584" s="905" t="s">
        <v>243</v>
      </c>
      <c r="K2584" s="905"/>
      <c r="L2584" s="905"/>
      <c r="M2584" s="905"/>
      <c r="N2584" s="905"/>
      <c r="O2584" s="905"/>
      <c r="P2584" s="905"/>
      <c r="Q2584" s="905"/>
      <c r="R2584" s="905"/>
      <c r="S2584" s="905"/>
      <c r="T2584" s="905"/>
      <c r="U2584" s="905"/>
      <c r="W2584" s="171"/>
      <c r="X2584" s="171"/>
      <c r="Y2584" s="171"/>
      <c r="Z2584" s="291"/>
      <c r="AA2584" s="291"/>
      <c r="AB2584" s="291"/>
      <c r="AC2584" s="291"/>
      <c r="AD2584" s="291"/>
      <c r="AE2584" s="171"/>
    </row>
    <row r="2585" spans="1:31" ht="21.75" thickBot="1" x14ac:dyDescent="0.2">
      <c r="D2585" s="265" t="s">
        <v>228</v>
      </c>
      <c r="E2585" s="906"/>
      <c r="F2585" s="906"/>
      <c r="G2585" s="266" t="s">
        <v>229</v>
      </c>
      <c r="H2585" s="267"/>
      <c r="L2585" s="268" t="s">
        <v>231</v>
      </c>
      <c r="M2585" s="483" t="str">
        <f>$M$4</f>
        <v/>
      </c>
      <c r="N2585" s="269" t="s">
        <v>220</v>
      </c>
      <c r="O2585" s="483" t="str">
        <f>$O$4</f>
        <v/>
      </c>
      <c r="P2585" s="269" t="s">
        <v>225</v>
      </c>
      <c r="Q2585" s="269" t="s">
        <v>205</v>
      </c>
      <c r="R2585" s="483" t="str">
        <f>$R$4</f>
        <v/>
      </c>
      <c r="S2585" s="269" t="s">
        <v>220</v>
      </c>
      <c r="T2585" s="483" t="str">
        <f>$T$4</f>
        <v/>
      </c>
      <c r="U2585" s="269" t="s">
        <v>230</v>
      </c>
    </row>
    <row r="2586" spans="1:31" ht="18" customHeight="1" x14ac:dyDescent="0.15">
      <c r="B2586" s="880" t="s">
        <v>227</v>
      </c>
      <c r="C2586" s="907" t="s">
        <v>224</v>
      </c>
      <c r="D2586" s="478" t="s">
        <v>237</v>
      </c>
      <c r="E2586" s="478" t="s">
        <v>222</v>
      </c>
      <c r="F2586" s="909" t="s">
        <v>106</v>
      </c>
      <c r="G2586" s="840" t="s">
        <v>107</v>
      </c>
      <c r="H2586" s="841"/>
      <c r="I2586" s="480" t="s">
        <v>108</v>
      </c>
      <c r="J2586" s="480" t="s">
        <v>235</v>
      </c>
      <c r="K2586" s="840" t="s">
        <v>109</v>
      </c>
      <c r="L2586" s="913"/>
      <c r="M2586" s="913"/>
      <c r="N2586" s="841"/>
      <c r="O2586" s="840" t="s">
        <v>226</v>
      </c>
      <c r="P2586" s="913"/>
      <c r="Q2586" s="913"/>
      <c r="R2586" s="841"/>
      <c r="S2586" s="840" t="s">
        <v>233</v>
      </c>
      <c r="T2586" s="913"/>
      <c r="U2586" s="914"/>
    </row>
    <row r="2587" spans="1:31" ht="18" customHeight="1" thickBot="1" x14ac:dyDescent="0.2">
      <c r="B2587" s="882"/>
      <c r="C2587" s="908"/>
      <c r="D2587" s="479" t="s">
        <v>221</v>
      </c>
      <c r="E2587" s="479" t="s">
        <v>223</v>
      </c>
      <c r="F2587" s="910"/>
      <c r="G2587" s="911"/>
      <c r="H2587" s="912"/>
      <c r="I2587" s="481" t="s">
        <v>110</v>
      </c>
      <c r="J2587" s="481" t="s">
        <v>236</v>
      </c>
      <c r="K2587" s="911"/>
      <c r="L2587" s="915"/>
      <c r="M2587" s="915"/>
      <c r="N2587" s="912"/>
      <c r="O2587" s="911"/>
      <c r="P2587" s="915"/>
      <c r="Q2587" s="915"/>
      <c r="R2587" s="912"/>
      <c r="S2587" s="911" t="s">
        <v>234</v>
      </c>
      <c r="T2587" s="915"/>
      <c r="U2587" s="916"/>
    </row>
    <row r="2588" spans="1:31" ht="24" customHeight="1" x14ac:dyDescent="0.15">
      <c r="B2588" s="880">
        <v>1</v>
      </c>
      <c r="C2588" s="883"/>
      <c r="D2588" s="883"/>
      <c r="E2588" s="883"/>
      <c r="F2588" s="294"/>
      <c r="G2588" s="886"/>
      <c r="H2588" s="887"/>
      <c r="I2588" s="294"/>
      <c r="J2588" s="295"/>
      <c r="K2588" s="298"/>
      <c r="L2588" s="279" t="s">
        <v>220</v>
      </c>
      <c r="M2588" s="301"/>
      <c r="N2588" s="280" t="s">
        <v>225</v>
      </c>
      <c r="O2588" s="298"/>
      <c r="P2588" s="279" t="s">
        <v>220</v>
      </c>
      <c r="Q2588" s="301"/>
      <c r="R2588" s="280" t="s">
        <v>225</v>
      </c>
      <c r="S2588" s="888" t="str">
        <f t="shared" ref="S2588" si="446">IF(COUNT(J2588:J2592)=0,"",SUM(J2588:J2592))</f>
        <v/>
      </c>
      <c r="T2588" s="889"/>
      <c r="U2588" s="890"/>
    </row>
    <row r="2589" spans="1:31" ht="24" customHeight="1" x14ac:dyDescent="0.15">
      <c r="B2589" s="881"/>
      <c r="C2589" s="884"/>
      <c r="D2589" s="884"/>
      <c r="E2589" s="884"/>
      <c r="F2589" s="296"/>
      <c r="G2589" s="897"/>
      <c r="H2589" s="898"/>
      <c r="I2589" s="296"/>
      <c r="J2589" s="297"/>
      <c r="K2589" s="299"/>
      <c r="L2589" s="284" t="s">
        <v>220</v>
      </c>
      <c r="M2589" s="302"/>
      <c r="N2589" s="285" t="s">
        <v>225</v>
      </c>
      <c r="O2589" s="299"/>
      <c r="P2589" s="284" t="s">
        <v>220</v>
      </c>
      <c r="Q2589" s="302"/>
      <c r="R2589" s="285" t="s">
        <v>225</v>
      </c>
      <c r="S2589" s="891"/>
      <c r="T2589" s="892"/>
      <c r="U2589" s="893"/>
    </row>
    <row r="2590" spans="1:31" ht="23.25" customHeight="1" x14ac:dyDescent="0.15">
      <c r="B2590" s="881"/>
      <c r="C2590" s="884"/>
      <c r="D2590" s="884"/>
      <c r="E2590" s="884"/>
      <c r="F2590" s="296"/>
      <c r="G2590" s="897"/>
      <c r="H2590" s="898"/>
      <c r="I2590" s="296"/>
      <c r="J2590" s="297"/>
      <c r="K2590" s="299"/>
      <c r="L2590" s="284" t="s">
        <v>220</v>
      </c>
      <c r="M2590" s="302"/>
      <c r="N2590" s="285" t="s">
        <v>225</v>
      </c>
      <c r="O2590" s="299"/>
      <c r="P2590" s="284" t="s">
        <v>220</v>
      </c>
      <c r="Q2590" s="302"/>
      <c r="R2590" s="285" t="s">
        <v>225</v>
      </c>
      <c r="S2590" s="891"/>
      <c r="T2590" s="892"/>
      <c r="U2590" s="893"/>
    </row>
    <row r="2591" spans="1:31" ht="24" customHeight="1" x14ac:dyDescent="0.15">
      <c r="B2591" s="881"/>
      <c r="C2591" s="884"/>
      <c r="D2591" s="884"/>
      <c r="E2591" s="884"/>
      <c r="F2591" s="296"/>
      <c r="G2591" s="897"/>
      <c r="H2591" s="898"/>
      <c r="I2591" s="296"/>
      <c r="J2591" s="297"/>
      <c r="K2591" s="299"/>
      <c r="L2591" s="284" t="s">
        <v>220</v>
      </c>
      <c r="M2591" s="302"/>
      <c r="N2591" s="285" t="s">
        <v>225</v>
      </c>
      <c r="O2591" s="299"/>
      <c r="P2591" s="284" t="s">
        <v>220</v>
      </c>
      <c r="Q2591" s="302"/>
      <c r="R2591" s="285" t="s">
        <v>225</v>
      </c>
      <c r="S2591" s="891"/>
      <c r="T2591" s="892"/>
      <c r="U2591" s="893"/>
    </row>
    <row r="2592" spans="1:31" ht="24" customHeight="1" thickBot="1" x14ac:dyDescent="0.2">
      <c r="B2592" s="882"/>
      <c r="C2592" s="885"/>
      <c r="D2592" s="885"/>
      <c r="E2592" s="885"/>
      <c r="F2592" s="286" t="s">
        <v>232</v>
      </c>
      <c r="G2592" s="5"/>
      <c r="H2592" s="899" t="s">
        <v>239</v>
      </c>
      <c r="I2592" s="900"/>
      <c r="J2592" s="300"/>
      <c r="K2592" s="901"/>
      <c r="L2592" s="902"/>
      <c r="M2592" s="902"/>
      <c r="N2592" s="902"/>
      <c r="O2592" s="902"/>
      <c r="P2592" s="902"/>
      <c r="Q2592" s="902"/>
      <c r="R2592" s="903"/>
      <c r="S2592" s="894"/>
      <c r="T2592" s="895"/>
      <c r="U2592" s="896"/>
    </row>
    <row r="2593" spans="2:21" ht="24" customHeight="1" x14ac:dyDescent="0.15">
      <c r="B2593" s="880">
        <v>2</v>
      </c>
      <c r="C2593" s="883"/>
      <c r="D2593" s="883"/>
      <c r="E2593" s="883"/>
      <c r="F2593" s="294"/>
      <c r="G2593" s="886"/>
      <c r="H2593" s="887"/>
      <c r="I2593" s="294"/>
      <c r="J2593" s="295"/>
      <c r="K2593" s="298"/>
      <c r="L2593" s="279" t="s">
        <v>220</v>
      </c>
      <c r="M2593" s="301"/>
      <c r="N2593" s="280" t="s">
        <v>225</v>
      </c>
      <c r="O2593" s="298"/>
      <c r="P2593" s="279" t="s">
        <v>220</v>
      </c>
      <c r="Q2593" s="301"/>
      <c r="R2593" s="280" t="s">
        <v>225</v>
      </c>
      <c r="S2593" s="888" t="str">
        <f t="shared" ref="S2593" si="447">IF(COUNT(J2593:J2597)=0,"",SUM(J2593:J2597))</f>
        <v/>
      </c>
      <c r="T2593" s="889"/>
      <c r="U2593" s="890"/>
    </row>
    <row r="2594" spans="2:21" ht="24" customHeight="1" x14ac:dyDescent="0.15">
      <c r="B2594" s="881"/>
      <c r="C2594" s="884"/>
      <c r="D2594" s="884"/>
      <c r="E2594" s="884"/>
      <c r="F2594" s="296"/>
      <c r="G2594" s="897"/>
      <c r="H2594" s="898"/>
      <c r="I2594" s="296"/>
      <c r="J2594" s="297"/>
      <c r="K2594" s="299"/>
      <c r="L2594" s="284" t="s">
        <v>220</v>
      </c>
      <c r="M2594" s="302"/>
      <c r="N2594" s="285" t="s">
        <v>225</v>
      </c>
      <c r="O2594" s="299"/>
      <c r="P2594" s="284" t="s">
        <v>220</v>
      </c>
      <c r="Q2594" s="302"/>
      <c r="R2594" s="285" t="s">
        <v>225</v>
      </c>
      <c r="S2594" s="891"/>
      <c r="T2594" s="892"/>
      <c r="U2594" s="893"/>
    </row>
    <row r="2595" spans="2:21" ht="24" customHeight="1" x14ac:dyDescent="0.15">
      <c r="B2595" s="881"/>
      <c r="C2595" s="884"/>
      <c r="D2595" s="884"/>
      <c r="E2595" s="884"/>
      <c r="F2595" s="296"/>
      <c r="G2595" s="897"/>
      <c r="H2595" s="898"/>
      <c r="I2595" s="296"/>
      <c r="J2595" s="297"/>
      <c r="K2595" s="299"/>
      <c r="L2595" s="284" t="s">
        <v>220</v>
      </c>
      <c r="M2595" s="302"/>
      <c r="N2595" s="285" t="s">
        <v>225</v>
      </c>
      <c r="O2595" s="299"/>
      <c r="P2595" s="284" t="s">
        <v>220</v>
      </c>
      <c r="Q2595" s="302"/>
      <c r="R2595" s="285" t="s">
        <v>225</v>
      </c>
      <c r="S2595" s="891"/>
      <c r="T2595" s="892"/>
      <c r="U2595" s="893"/>
    </row>
    <row r="2596" spans="2:21" ht="24" customHeight="1" x14ac:dyDescent="0.15">
      <c r="B2596" s="881"/>
      <c r="C2596" s="884"/>
      <c r="D2596" s="884"/>
      <c r="E2596" s="884"/>
      <c r="F2596" s="296"/>
      <c r="G2596" s="897"/>
      <c r="H2596" s="898"/>
      <c r="I2596" s="296"/>
      <c r="J2596" s="297"/>
      <c r="K2596" s="299"/>
      <c r="L2596" s="284" t="s">
        <v>220</v>
      </c>
      <c r="M2596" s="302"/>
      <c r="N2596" s="285" t="s">
        <v>225</v>
      </c>
      <c r="O2596" s="299"/>
      <c r="P2596" s="284" t="s">
        <v>220</v>
      </c>
      <c r="Q2596" s="302"/>
      <c r="R2596" s="285" t="s">
        <v>225</v>
      </c>
      <c r="S2596" s="891"/>
      <c r="T2596" s="892"/>
      <c r="U2596" s="893"/>
    </row>
    <row r="2597" spans="2:21" ht="24" customHeight="1" thickBot="1" x14ac:dyDescent="0.2">
      <c r="B2597" s="882"/>
      <c r="C2597" s="885"/>
      <c r="D2597" s="885"/>
      <c r="E2597" s="885"/>
      <c r="F2597" s="286" t="s">
        <v>232</v>
      </c>
      <c r="G2597" s="5"/>
      <c r="H2597" s="899" t="s">
        <v>239</v>
      </c>
      <c r="I2597" s="900"/>
      <c r="J2597" s="300"/>
      <c r="K2597" s="901"/>
      <c r="L2597" s="902"/>
      <c r="M2597" s="902"/>
      <c r="N2597" s="902"/>
      <c r="O2597" s="902"/>
      <c r="P2597" s="902"/>
      <c r="Q2597" s="902"/>
      <c r="R2597" s="903"/>
      <c r="S2597" s="894"/>
      <c r="T2597" s="895"/>
      <c r="U2597" s="896"/>
    </row>
    <row r="2598" spans="2:21" ht="24" customHeight="1" x14ac:dyDescent="0.15">
      <c r="B2598" s="880">
        <v>3</v>
      </c>
      <c r="C2598" s="883"/>
      <c r="D2598" s="883"/>
      <c r="E2598" s="883"/>
      <c r="F2598" s="294"/>
      <c r="G2598" s="886"/>
      <c r="H2598" s="887"/>
      <c r="I2598" s="294"/>
      <c r="J2598" s="295"/>
      <c r="K2598" s="298"/>
      <c r="L2598" s="279" t="s">
        <v>220</v>
      </c>
      <c r="M2598" s="301"/>
      <c r="N2598" s="280" t="s">
        <v>225</v>
      </c>
      <c r="O2598" s="298"/>
      <c r="P2598" s="279" t="s">
        <v>220</v>
      </c>
      <c r="Q2598" s="301"/>
      <c r="R2598" s="280" t="s">
        <v>225</v>
      </c>
      <c r="S2598" s="888" t="str">
        <f t="shared" ref="S2598" si="448">IF(COUNT(J2598:J2602)=0,"",SUM(J2598:J2602))</f>
        <v/>
      </c>
      <c r="T2598" s="889"/>
      <c r="U2598" s="890"/>
    </row>
    <row r="2599" spans="2:21" ht="24" customHeight="1" x14ac:dyDescent="0.15">
      <c r="B2599" s="881"/>
      <c r="C2599" s="884"/>
      <c r="D2599" s="884"/>
      <c r="E2599" s="884"/>
      <c r="F2599" s="296"/>
      <c r="G2599" s="897"/>
      <c r="H2599" s="898"/>
      <c r="I2599" s="296"/>
      <c r="J2599" s="297"/>
      <c r="K2599" s="299"/>
      <c r="L2599" s="284" t="s">
        <v>220</v>
      </c>
      <c r="M2599" s="302"/>
      <c r="N2599" s="285" t="s">
        <v>225</v>
      </c>
      <c r="O2599" s="299"/>
      <c r="P2599" s="284" t="s">
        <v>220</v>
      </c>
      <c r="Q2599" s="302"/>
      <c r="R2599" s="285" t="s">
        <v>225</v>
      </c>
      <c r="S2599" s="891"/>
      <c r="T2599" s="892"/>
      <c r="U2599" s="893"/>
    </row>
    <row r="2600" spans="2:21" ht="24" customHeight="1" x14ac:dyDescent="0.15">
      <c r="B2600" s="881"/>
      <c r="C2600" s="884"/>
      <c r="D2600" s="884"/>
      <c r="E2600" s="884"/>
      <c r="F2600" s="296"/>
      <c r="G2600" s="897"/>
      <c r="H2600" s="898"/>
      <c r="I2600" s="296"/>
      <c r="J2600" s="297"/>
      <c r="K2600" s="299"/>
      <c r="L2600" s="284" t="s">
        <v>220</v>
      </c>
      <c r="M2600" s="302"/>
      <c r="N2600" s="285" t="s">
        <v>225</v>
      </c>
      <c r="O2600" s="299"/>
      <c r="P2600" s="284" t="s">
        <v>220</v>
      </c>
      <c r="Q2600" s="302"/>
      <c r="R2600" s="285" t="s">
        <v>225</v>
      </c>
      <c r="S2600" s="891"/>
      <c r="T2600" s="892"/>
      <c r="U2600" s="893"/>
    </row>
    <row r="2601" spans="2:21" ht="24" customHeight="1" x14ac:dyDescent="0.15">
      <c r="B2601" s="881"/>
      <c r="C2601" s="884"/>
      <c r="D2601" s="884"/>
      <c r="E2601" s="884"/>
      <c r="F2601" s="296"/>
      <c r="G2601" s="897"/>
      <c r="H2601" s="898"/>
      <c r="I2601" s="296"/>
      <c r="J2601" s="297"/>
      <c r="K2601" s="299"/>
      <c r="L2601" s="284" t="s">
        <v>220</v>
      </c>
      <c r="M2601" s="302"/>
      <c r="N2601" s="285" t="s">
        <v>225</v>
      </c>
      <c r="O2601" s="299"/>
      <c r="P2601" s="284" t="s">
        <v>220</v>
      </c>
      <c r="Q2601" s="302"/>
      <c r="R2601" s="285" t="s">
        <v>225</v>
      </c>
      <c r="S2601" s="891"/>
      <c r="T2601" s="892"/>
      <c r="U2601" s="893"/>
    </row>
    <row r="2602" spans="2:21" ht="24" customHeight="1" thickBot="1" x14ac:dyDescent="0.2">
      <c r="B2602" s="882"/>
      <c r="C2602" s="885"/>
      <c r="D2602" s="885"/>
      <c r="E2602" s="885"/>
      <c r="F2602" s="286" t="s">
        <v>232</v>
      </c>
      <c r="G2602" s="5"/>
      <c r="H2602" s="899" t="s">
        <v>239</v>
      </c>
      <c r="I2602" s="900"/>
      <c r="J2602" s="300"/>
      <c r="K2602" s="901"/>
      <c r="L2602" s="902"/>
      <c r="M2602" s="902"/>
      <c r="N2602" s="902"/>
      <c r="O2602" s="902"/>
      <c r="P2602" s="902"/>
      <c r="Q2602" s="902"/>
      <c r="R2602" s="903"/>
      <c r="S2602" s="894"/>
      <c r="T2602" s="895"/>
      <c r="U2602" s="896"/>
    </row>
    <row r="2603" spans="2:21" ht="24" customHeight="1" x14ac:dyDescent="0.15">
      <c r="B2603" s="880">
        <v>4</v>
      </c>
      <c r="C2603" s="883"/>
      <c r="D2603" s="883"/>
      <c r="E2603" s="883"/>
      <c r="F2603" s="294"/>
      <c r="G2603" s="886"/>
      <c r="H2603" s="887"/>
      <c r="I2603" s="294"/>
      <c r="J2603" s="295"/>
      <c r="K2603" s="298"/>
      <c r="L2603" s="279" t="s">
        <v>220</v>
      </c>
      <c r="M2603" s="301"/>
      <c r="N2603" s="280" t="s">
        <v>225</v>
      </c>
      <c r="O2603" s="298"/>
      <c r="P2603" s="279" t="s">
        <v>220</v>
      </c>
      <c r="Q2603" s="301"/>
      <c r="R2603" s="280" t="s">
        <v>225</v>
      </c>
      <c r="S2603" s="888" t="str">
        <f t="shared" ref="S2603" si="449">IF(COUNT(J2603:J2607)=0,"",SUM(J2603:J2607))</f>
        <v/>
      </c>
      <c r="T2603" s="889"/>
      <c r="U2603" s="890"/>
    </row>
    <row r="2604" spans="2:21" ht="24" customHeight="1" x14ac:dyDescent="0.15">
      <c r="B2604" s="881"/>
      <c r="C2604" s="884"/>
      <c r="D2604" s="884"/>
      <c r="E2604" s="884"/>
      <c r="F2604" s="296"/>
      <c r="G2604" s="897"/>
      <c r="H2604" s="898"/>
      <c r="I2604" s="296"/>
      <c r="J2604" s="297"/>
      <c r="K2604" s="299"/>
      <c r="L2604" s="284" t="s">
        <v>220</v>
      </c>
      <c r="M2604" s="302"/>
      <c r="N2604" s="285" t="s">
        <v>225</v>
      </c>
      <c r="O2604" s="299"/>
      <c r="P2604" s="284" t="s">
        <v>220</v>
      </c>
      <c r="Q2604" s="302"/>
      <c r="R2604" s="285" t="s">
        <v>225</v>
      </c>
      <c r="S2604" s="891"/>
      <c r="T2604" s="892"/>
      <c r="U2604" s="893"/>
    </row>
    <row r="2605" spans="2:21" ht="24" customHeight="1" x14ac:dyDescent="0.15">
      <c r="B2605" s="881"/>
      <c r="C2605" s="884"/>
      <c r="D2605" s="884"/>
      <c r="E2605" s="884"/>
      <c r="F2605" s="296"/>
      <c r="G2605" s="897"/>
      <c r="H2605" s="898"/>
      <c r="I2605" s="296"/>
      <c r="J2605" s="297"/>
      <c r="K2605" s="299"/>
      <c r="L2605" s="284" t="s">
        <v>220</v>
      </c>
      <c r="M2605" s="302"/>
      <c r="N2605" s="285" t="s">
        <v>225</v>
      </c>
      <c r="O2605" s="299"/>
      <c r="P2605" s="284" t="s">
        <v>220</v>
      </c>
      <c r="Q2605" s="302"/>
      <c r="R2605" s="285" t="s">
        <v>225</v>
      </c>
      <c r="S2605" s="891"/>
      <c r="T2605" s="892"/>
      <c r="U2605" s="893"/>
    </row>
    <row r="2606" spans="2:21" ht="24" customHeight="1" x14ac:dyDescent="0.15">
      <c r="B2606" s="881"/>
      <c r="C2606" s="884"/>
      <c r="D2606" s="884"/>
      <c r="E2606" s="884"/>
      <c r="F2606" s="296"/>
      <c r="G2606" s="897"/>
      <c r="H2606" s="898"/>
      <c r="I2606" s="296"/>
      <c r="J2606" s="297"/>
      <c r="K2606" s="299"/>
      <c r="L2606" s="284" t="s">
        <v>220</v>
      </c>
      <c r="M2606" s="302"/>
      <c r="N2606" s="285" t="s">
        <v>225</v>
      </c>
      <c r="O2606" s="299"/>
      <c r="P2606" s="284" t="s">
        <v>220</v>
      </c>
      <c r="Q2606" s="302"/>
      <c r="R2606" s="285" t="s">
        <v>225</v>
      </c>
      <c r="S2606" s="891"/>
      <c r="T2606" s="892"/>
      <c r="U2606" s="893"/>
    </row>
    <row r="2607" spans="2:21" ht="24" customHeight="1" thickBot="1" x14ac:dyDescent="0.2">
      <c r="B2607" s="882"/>
      <c r="C2607" s="885"/>
      <c r="D2607" s="885"/>
      <c r="E2607" s="885"/>
      <c r="F2607" s="286" t="s">
        <v>232</v>
      </c>
      <c r="G2607" s="5"/>
      <c r="H2607" s="899" t="s">
        <v>239</v>
      </c>
      <c r="I2607" s="900"/>
      <c r="J2607" s="300"/>
      <c r="K2607" s="901"/>
      <c r="L2607" s="902"/>
      <c r="M2607" s="902"/>
      <c r="N2607" s="902"/>
      <c r="O2607" s="902"/>
      <c r="P2607" s="902"/>
      <c r="Q2607" s="902"/>
      <c r="R2607" s="903"/>
      <c r="S2607" s="894"/>
      <c r="T2607" s="895"/>
      <c r="U2607" s="896"/>
    </row>
    <row r="2608" spans="2:21" ht="19.5" customHeight="1" thickBot="1" x14ac:dyDescent="0.2">
      <c r="B2608" s="287" t="s">
        <v>112</v>
      </c>
      <c r="C2608" s="172"/>
      <c r="D2608" s="288"/>
      <c r="E2608" s="288"/>
      <c r="F2608" s="289"/>
      <c r="G2608" s="288"/>
      <c r="H2608" s="288"/>
      <c r="O2608" s="917" t="s">
        <v>496</v>
      </c>
      <c r="P2608" s="918"/>
      <c r="Q2608" s="918"/>
      <c r="R2608" s="918"/>
      <c r="S2608" s="919" t="str">
        <f>IF(COUNT(S2588:U2607)=0,"",SUMIFS(S2588:S2607,E2588:E2607,"&lt;&gt;"&amp;""))</f>
        <v/>
      </c>
      <c r="T2608" s="920"/>
      <c r="U2608" s="921"/>
    </row>
    <row r="2609" spans="1:31" ht="19.5" customHeight="1" thickBot="1" x14ac:dyDescent="0.2">
      <c r="B2609" s="486" t="s">
        <v>242</v>
      </c>
      <c r="C2609" s="172"/>
      <c r="D2609" s="171"/>
      <c r="E2609" s="290"/>
      <c r="F2609" s="485"/>
      <c r="G2609" s="485"/>
      <c r="H2609" s="485"/>
      <c r="O2609" s="922" t="s">
        <v>497</v>
      </c>
      <c r="P2609" s="923"/>
      <c r="Q2609" s="923"/>
      <c r="R2609" s="924"/>
      <c r="S2609" s="919" t="str">
        <f>IF(COUNT(S2588:U2607)=0,"",SUMIF(E2588:E2607,"元請",S2588:U2607))</f>
        <v/>
      </c>
      <c r="T2609" s="920"/>
      <c r="U2609" s="921"/>
    </row>
    <row r="2610" spans="1:31" ht="19.5" customHeight="1" x14ac:dyDescent="0.15">
      <c r="B2610" s="287" t="s">
        <v>240</v>
      </c>
      <c r="C2610" s="172"/>
      <c r="D2610" s="171"/>
      <c r="E2610" s="172"/>
      <c r="F2610" s="172"/>
      <c r="G2610" s="485"/>
      <c r="H2610" s="485"/>
    </row>
    <row r="2611" spans="1:31" ht="19.5" customHeight="1" x14ac:dyDescent="0.15">
      <c r="B2611" s="485"/>
      <c r="C2611" s="172"/>
      <c r="D2611" s="171"/>
      <c r="E2611" s="290"/>
      <c r="F2611" s="485"/>
      <c r="G2611" s="485"/>
      <c r="H2611" s="485"/>
    </row>
    <row r="2612" spans="1:31" s="172" customFormat="1" ht="20.25" customHeight="1" x14ac:dyDescent="0.15">
      <c r="A2612" s="171"/>
      <c r="B2612" s="171"/>
      <c r="C2612" s="172" t="s">
        <v>104</v>
      </c>
      <c r="G2612" s="262"/>
      <c r="H2612" s="262"/>
      <c r="I2612" s="171"/>
      <c r="J2612" s="171"/>
      <c r="K2612" s="171"/>
      <c r="L2612" s="171"/>
      <c r="M2612" s="171"/>
      <c r="N2612" s="171"/>
      <c r="O2612" s="171"/>
      <c r="P2612" s="171"/>
      <c r="Q2612" s="171"/>
      <c r="R2612" s="171"/>
      <c r="S2612" s="171"/>
      <c r="T2612" s="196" t="s">
        <v>241</v>
      </c>
      <c r="U2612" s="263" t="str">
        <f t="shared" ref="U2612" si="450">IF(COUNT(S2588:U2607)=0,"",U2583+1)</f>
        <v/>
      </c>
      <c r="W2612" s="171"/>
      <c r="X2612" s="171"/>
      <c r="Y2612" s="171"/>
      <c r="Z2612" s="291"/>
      <c r="AA2612" s="291"/>
      <c r="AB2612" s="291"/>
      <c r="AC2612" s="291"/>
      <c r="AD2612" s="291"/>
      <c r="AE2612" s="171"/>
    </row>
    <row r="2613" spans="1:31" s="172" customFormat="1" ht="27.75" x14ac:dyDescent="0.15">
      <c r="A2613" s="171"/>
      <c r="B2613" s="904" t="s">
        <v>105</v>
      </c>
      <c r="C2613" s="904"/>
      <c r="D2613" s="904"/>
      <c r="E2613" s="904"/>
      <c r="F2613" s="904"/>
      <c r="G2613" s="904"/>
      <c r="H2613" s="904"/>
      <c r="I2613" s="904"/>
      <c r="J2613" s="905" t="s">
        <v>243</v>
      </c>
      <c r="K2613" s="905"/>
      <c r="L2613" s="905"/>
      <c r="M2613" s="905"/>
      <c r="N2613" s="905"/>
      <c r="O2613" s="905"/>
      <c r="P2613" s="905"/>
      <c r="Q2613" s="905"/>
      <c r="R2613" s="905"/>
      <c r="S2613" s="905"/>
      <c r="T2613" s="905"/>
      <c r="U2613" s="905"/>
      <c r="W2613" s="171"/>
      <c r="X2613" s="171"/>
      <c r="Y2613" s="171"/>
      <c r="Z2613" s="291"/>
      <c r="AA2613" s="291"/>
      <c r="AB2613" s="291"/>
      <c r="AC2613" s="291"/>
      <c r="AD2613" s="291"/>
      <c r="AE2613" s="171"/>
    </row>
    <row r="2614" spans="1:31" ht="21.75" thickBot="1" x14ac:dyDescent="0.2">
      <c r="D2614" s="265" t="s">
        <v>228</v>
      </c>
      <c r="E2614" s="906"/>
      <c r="F2614" s="906"/>
      <c r="G2614" s="266" t="s">
        <v>229</v>
      </c>
      <c r="H2614" s="267"/>
      <c r="L2614" s="268" t="s">
        <v>231</v>
      </c>
      <c r="M2614" s="483" t="str">
        <f>$M$4</f>
        <v/>
      </c>
      <c r="N2614" s="269" t="s">
        <v>220</v>
      </c>
      <c r="O2614" s="483" t="str">
        <f>$O$4</f>
        <v/>
      </c>
      <c r="P2614" s="269" t="s">
        <v>225</v>
      </c>
      <c r="Q2614" s="269" t="s">
        <v>205</v>
      </c>
      <c r="R2614" s="483" t="str">
        <f>$R$4</f>
        <v/>
      </c>
      <c r="S2614" s="269" t="s">
        <v>220</v>
      </c>
      <c r="T2614" s="483" t="str">
        <f>$T$4</f>
        <v/>
      </c>
      <c r="U2614" s="269" t="s">
        <v>230</v>
      </c>
    </row>
    <row r="2615" spans="1:31" ht="18" customHeight="1" x14ac:dyDescent="0.15">
      <c r="B2615" s="880" t="s">
        <v>227</v>
      </c>
      <c r="C2615" s="907" t="s">
        <v>224</v>
      </c>
      <c r="D2615" s="478" t="s">
        <v>237</v>
      </c>
      <c r="E2615" s="478" t="s">
        <v>222</v>
      </c>
      <c r="F2615" s="909" t="s">
        <v>106</v>
      </c>
      <c r="G2615" s="840" t="s">
        <v>107</v>
      </c>
      <c r="H2615" s="841"/>
      <c r="I2615" s="480" t="s">
        <v>108</v>
      </c>
      <c r="J2615" s="480" t="s">
        <v>235</v>
      </c>
      <c r="K2615" s="840" t="s">
        <v>109</v>
      </c>
      <c r="L2615" s="913"/>
      <c r="M2615" s="913"/>
      <c r="N2615" s="841"/>
      <c r="O2615" s="840" t="s">
        <v>226</v>
      </c>
      <c r="P2615" s="913"/>
      <c r="Q2615" s="913"/>
      <c r="R2615" s="841"/>
      <c r="S2615" s="840" t="s">
        <v>233</v>
      </c>
      <c r="T2615" s="913"/>
      <c r="U2615" s="914"/>
    </row>
    <row r="2616" spans="1:31" ht="18" customHeight="1" thickBot="1" x14ac:dyDescent="0.2">
      <c r="B2616" s="882"/>
      <c r="C2616" s="908"/>
      <c r="D2616" s="479" t="s">
        <v>221</v>
      </c>
      <c r="E2616" s="479" t="s">
        <v>223</v>
      </c>
      <c r="F2616" s="910"/>
      <c r="G2616" s="911"/>
      <c r="H2616" s="912"/>
      <c r="I2616" s="481" t="s">
        <v>110</v>
      </c>
      <c r="J2616" s="481" t="s">
        <v>236</v>
      </c>
      <c r="K2616" s="911"/>
      <c r="L2616" s="915"/>
      <c r="M2616" s="915"/>
      <c r="N2616" s="912"/>
      <c r="O2616" s="911"/>
      <c r="P2616" s="915"/>
      <c r="Q2616" s="915"/>
      <c r="R2616" s="912"/>
      <c r="S2616" s="911" t="s">
        <v>234</v>
      </c>
      <c r="T2616" s="915"/>
      <c r="U2616" s="916"/>
    </row>
    <row r="2617" spans="1:31" ht="24" customHeight="1" x14ac:dyDescent="0.15">
      <c r="B2617" s="880">
        <v>1</v>
      </c>
      <c r="C2617" s="883"/>
      <c r="D2617" s="883"/>
      <c r="E2617" s="883"/>
      <c r="F2617" s="294"/>
      <c r="G2617" s="886"/>
      <c r="H2617" s="887"/>
      <c r="I2617" s="294"/>
      <c r="J2617" s="295"/>
      <c r="K2617" s="298"/>
      <c r="L2617" s="279" t="s">
        <v>220</v>
      </c>
      <c r="M2617" s="301"/>
      <c r="N2617" s="280" t="s">
        <v>225</v>
      </c>
      <c r="O2617" s="298"/>
      <c r="P2617" s="279" t="s">
        <v>220</v>
      </c>
      <c r="Q2617" s="301"/>
      <c r="R2617" s="280" t="s">
        <v>225</v>
      </c>
      <c r="S2617" s="888" t="str">
        <f t="shared" ref="S2617" si="451">IF(COUNT(J2617:J2621)=0,"",SUM(J2617:J2621))</f>
        <v/>
      </c>
      <c r="T2617" s="889"/>
      <c r="U2617" s="890"/>
    </row>
    <row r="2618" spans="1:31" ht="24" customHeight="1" x14ac:dyDescent="0.15">
      <c r="B2618" s="881"/>
      <c r="C2618" s="884"/>
      <c r="D2618" s="884"/>
      <c r="E2618" s="884"/>
      <c r="F2618" s="296"/>
      <c r="G2618" s="897"/>
      <c r="H2618" s="898"/>
      <c r="I2618" s="296"/>
      <c r="J2618" s="297"/>
      <c r="K2618" s="299"/>
      <c r="L2618" s="284" t="s">
        <v>220</v>
      </c>
      <c r="M2618" s="302"/>
      <c r="N2618" s="285" t="s">
        <v>225</v>
      </c>
      <c r="O2618" s="299"/>
      <c r="P2618" s="284" t="s">
        <v>220</v>
      </c>
      <c r="Q2618" s="302"/>
      <c r="R2618" s="285" t="s">
        <v>225</v>
      </c>
      <c r="S2618" s="891"/>
      <c r="T2618" s="892"/>
      <c r="U2618" s="893"/>
    </row>
    <row r="2619" spans="1:31" ht="23.25" customHeight="1" x14ac:dyDescent="0.15">
      <c r="B2619" s="881"/>
      <c r="C2619" s="884"/>
      <c r="D2619" s="884"/>
      <c r="E2619" s="884"/>
      <c r="F2619" s="296"/>
      <c r="G2619" s="897"/>
      <c r="H2619" s="898"/>
      <c r="I2619" s="296"/>
      <c r="J2619" s="297"/>
      <c r="K2619" s="299"/>
      <c r="L2619" s="284" t="s">
        <v>220</v>
      </c>
      <c r="M2619" s="302"/>
      <c r="N2619" s="285" t="s">
        <v>225</v>
      </c>
      <c r="O2619" s="299"/>
      <c r="P2619" s="284" t="s">
        <v>220</v>
      </c>
      <c r="Q2619" s="302"/>
      <c r="R2619" s="285" t="s">
        <v>225</v>
      </c>
      <c r="S2619" s="891"/>
      <c r="T2619" s="892"/>
      <c r="U2619" s="893"/>
    </row>
    <row r="2620" spans="1:31" ht="24" customHeight="1" x14ac:dyDescent="0.15">
      <c r="B2620" s="881"/>
      <c r="C2620" s="884"/>
      <c r="D2620" s="884"/>
      <c r="E2620" s="884"/>
      <c r="F2620" s="296"/>
      <c r="G2620" s="897"/>
      <c r="H2620" s="898"/>
      <c r="I2620" s="296"/>
      <c r="J2620" s="297"/>
      <c r="K2620" s="299"/>
      <c r="L2620" s="284" t="s">
        <v>220</v>
      </c>
      <c r="M2620" s="302"/>
      <c r="N2620" s="285" t="s">
        <v>225</v>
      </c>
      <c r="O2620" s="299"/>
      <c r="P2620" s="284" t="s">
        <v>220</v>
      </c>
      <c r="Q2620" s="302"/>
      <c r="R2620" s="285" t="s">
        <v>225</v>
      </c>
      <c r="S2620" s="891"/>
      <c r="T2620" s="892"/>
      <c r="U2620" s="893"/>
    </row>
    <row r="2621" spans="1:31" ht="24" customHeight="1" thickBot="1" x14ac:dyDescent="0.2">
      <c r="B2621" s="882"/>
      <c r="C2621" s="885"/>
      <c r="D2621" s="885"/>
      <c r="E2621" s="885"/>
      <c r="F2621" s="286" t="s">
        <v>232</v>
      </c>
      <c r="G2621" s="5"/>
      <c r="H2621" s="899" t="s">
        <v>239</v>
      </c>
      <c r="I2621" s="900"/>
      <c r="J2621" s="300"/>
      <c r="K2621" s="901"/>
      <c r="L2621" s="902"/>
      <c r="M2621" s="902"/>
      <c r="N2621" s="902"/>
      <c r="O2621" s="902"/>
      <c r="P2621" s="902"/>
      <c r="Q2621" s="902"/>
      <c r="R2621" s="903"/>
      <c r="S2621" s="894"/>
      <c r="T2621" s="895"/>
      <c r="U2621" s="896"/>
    </row>
    <row r="2622" spans="1:31" ht="24" customHeight="1" x14ac:dyDescent="0.15">
      <c r="B2622" s="880">
        <v>2</v>
      </c>
      <c r="C2622" s="883"/>
      <c r="D2622" s="883"/>
      <c r="E2622" s="883"/>
      <c r="F2622" s="294"/>
      <c r="G2622" s="886"/>
      <c r="H2622" s="887"/>
      <c r="I2622" s="294"/>
      <c r="J2622" s="295"/>
      <c r="K2622" s="298"/>
      <c r="L2622" s="279" t="s">
        <v>220</v>
      </c>
      <c r="M2622" s="301"/>
      <c r="N2622" s="280" t="s">
        <v>225</v>
      </c>
      <c r="O2622" s="298"/>
      <c r="P2622" s="279" t="s">
        <v>220</v>
      </c>
      <c r="Q2622" s="301"/>
      <c r="R2622" s="280" t="s">
        <v>225</v>
      </c>
      <c r="S2622" s="888" t="str">
        <f t="shared" ref="S2622" si="452">IF(COUNT(J2622:J2626)=0,"",SUM(J2622:J2626))</f>
        <v/>
      </c>
      <c r="T2622" s="889"/>
      <c r="U2622" s="890"/>
    </row>
    <row r="2623" spans="1:31" ht="24" customHeight="1" x14ac:dyDescent="0.15">
      <c r="B2623" s="881"/>
      <c r="C2623" s="884"/>
      <c r="D2623" s="884"/>
      <c r="E2623" s="884"/>
      <c r="F2623" s="296"/>
      <c r="G2623" s="897"/>
      <c r="H2623" s="898"/>
      <c r="I2623" s="296"/>
      <c r="J2623" s="297"/>
      <c r="K2623" s="299"/>
      <c r="L2623" s="284" t="s">
        <v>220</v>
      </c>
      <c r="M2623" s="302"/>
      <c r="N2623" s="285" t="s">
        <v>225</v>
      </c>
      <c r="O2623" s="299"/>
      <c r="P2623" s="284" t="s">
        <v>220</v>
      </c>
      <c r="Q2623" s="302"/>
      <c r="R2623" s="285" t="s">
        <v>225</v>
      </c>
      <c r="S2623" s="891"/>
      <c r="T2623" s="892"/>
      <c r="U2623" s="893"/>
    </row>
    <row r="2624" spans="1:31" ht="24" customHeight="1" x14ac:dyDescent="0.15">
      <c r="B2624" s="881"/>
      <c r="C2624" s="884"/>
      <c r="D2624" s="884"/>
      <c r="E2624" s="884"/>
      <c r="F2624" s="296"/>
      <c r="G2624" s="897"/>
      <c r="H2624" s="898"/>
      <c r="I2624" s="296"/>
      <c r="J2624" s="297"/>
      <c r="K2624" s="299"/>
      <c r="L2624" s="284" t="s">
        <v>220</v>
      </c>
      <c r="M2624" s="302"/>
      <c r="N2624" s="285" t="s">
        <v>225</v>
      </c>
      <c r="O2624" s="299"/>
      <c r="P2624" s="284" t="s">
        <v>220</v>
      </c>
      <c r="Q2624" s="302"/>
      <c r="R2624" s="285" t="s">
        <v>225</v>
      </c>
      <c r="S2624" s="891"/>
      <c r="T2624" s="892"/>
      <c r="U2624" s="893"/>
    </row>
    <row r="2625" spans="2:21" ht="24" customHeight="1" x14ac:dyDescent="0.15">
      <c r="B2625" s="881"/>
      <c r="C2625" s="884"/>
      <c r="D2625" s="884"/>
      <c r="E2625" s="884"/>
      <c r="F2625" s="296"/>
      <c r="G2625" s="897"/>
      <c r="H2625" s="898"/>
      <c r="I2625" s="296"/>
      <c r="J2625" s="297"/>
      <c r="K2625" s="299"/>
      <c r="L2625" s="284" t="s">
        <v>220</v>
      </c>
      <c r="M2625" s="302"/>
      <c r="N2625" s="285" t="s">
        <v>225</v>
      </c>
      <c r="O2625" s="299"/>
      <c r="P2625" s="284" t="s">
        <v>220</v>
      </c>
      <c r="Q2625" s="302"/>
      <c r="R2625" s="285" t="s">
        <v>225</v>
      </c>
      <c r="S2625" s="891"/>
      <c r="T2625" s="892"/>
      <c r="U2625" s="893"/>
    </row>
    <row r="2626" spans="2:21" ht="24" customHeight="1" thickBot="1" x14ac:dyDescent="0.2">
      <c r="B2626" s="882"/>
      <c r="C2626" s="885"/>
      <c r="D2626" s="885"/>
      <c r="E2626" s="885"/>
      <c r="F2626" s="286" t="s">
        <v>232</v>
      </c>
      <c r="G2626" s="5"/>
      <c r="H2626" s="899" t="s">
        <v>239</v>
      </c>
      <c r="I2626" s="900"/>
      <c r="J2626" s="300"/>
      <c r="K2626" s="901"/>
      <c r="L2626" s="902"/>
      <c r="M2626" s="902"/>
      <c r="N2626" s="902"/>
      <c r="O2626" s="902"/>
      <c r="P2626" s="902"/>
      <c r="Q2626" s="902"/>
      <c r="R2626" s="903"/>
      <c r="S2626" s="894"/>
      <c r="T2626" s="895"/>
      <c r="U2626" s="896"/>
    </row>
    <row r="2627" spans="2:21" ht="24" customHeight="1" x14ac:dyDescent="0.15">
      <c r="B2627" s="880">
        <v>3</v>
      </c>
      <c r="C2627" s="883"/>
      <c r="D2627" s="883"/>
      <c r="E2627" s="883"/>
      <c r="F2627" s="294"/>
      <c r="G2627" s="886"/>
      <c r="H2627" s="887"/>
      <c r="I2627" s="294"/>
      <c r="J2627" s="295"/>
      <c r="K2627" s="298"/>
      <c r="L2627" s="279" t="s">
        <v>220</v>
      </c>
      <c r="M2627" s="301"/>
      <c r="N2627" s="280" t="s">
        <v>225</v>
      </c>
      <c r="O2627" s="298"/>
      <c r="P2627" s="279" t="s">
        <v>220</v>
      </c>
      <c r="Q2627" s="301"/>
      <c r="R2627" s="280" t="s">
        <v>225</v>
      </c>
      <c r="S2627" s="888" t="str">
        <f t="shared" ref="S2627" si="453">IF(COUNT(J2627:J2631)=0,"",SUM(J2627:J2631))</f>
        <v/>
      </c>
      <c r="T2627" s="889"/>
      <c r="U2627" s="890"/>
    </row>
    <row r="2628" spans="2:21" ht="24" customHeight="1" x14ac:dyDescent="0.15">
      <c r="B2628" s="881"/>
      <c r="C2628" s="884"/>
      <c r="D2628" s="884"/>
      <c r="E2628" s="884"/>
      <c r="F2628" s="296"/>
      <c r="G2628" s="897"/>
      <c r="H2628" s="898"/>
      <c r="I2628" s="296"/>
      <c r="J2628" s="297"/>
      <c r="K2628" s="299"/>
      <c r="L2628" s="284" t="s">
        <v>220</v>
      </c>
      <c r="M2628" s="302"/>
      <c r="N2628" s="285" t="s">
        <v>225</v>
      </c>
      <c r="O2628" s="299"/>
      <c r="P2628" s="284" t="s">
        <v>220</v>
      </c>
      <c r="Q2628" s="302"/>
      <c r="R2628" s="285" t="s">
        <v>225</v>
      </c>
      <c r="S2628" s="891"/>
      <c r="T2628" s="892"/>
      <c r="U2628" s="893"/>
    </row>
    <row r="2629" spans="2:21" ht="24" customHeight="1" x14ac:dyDescent="0.15">
      <c r="B2629" s="881"/>
      <c r="C2629" s="884"/>
      <c r="D2629" s="884"/>
      <c r="E2629" s="884"/>
      <c r="F2629" s="296"/>
      <c r="G2629" s="897"/>
      <c r="H2629" s="898"/>
      <c r="I2629" s="296"/>
      <c r="J2629" s="297"/>
      <c r="K2629" s="299"/>
      <c r="L2629" s="284" t="s">
        <v>220</v>
      </c>
      <c r="M2629" s="302"/>
      <c r="N2629" s="285" t="s">
        <v>225</v>
      </c>
      <c r="O2629" s="299"/>
      <c r="P2629" s="284" t="s">
        <v>220</v>
      </c>
      <c r="Q2629" s="302"/>
      <c r="R2629" s="285" t="s">
        <v>225</v>
      </c>
      <c r="S2629" s="891"/>
      <c r="T2629" s="892"/>
      <c r="U2629" s="893"/>
    </row>
    <row r="2630" spans="2:21" ht="24" customHeight="1" x14ac:dyDescent="0.15">
      <c r="B2630" s="881"/>
      <c r="C2630" s="884"/>
      <c r="D2630" s="884"/>
      <c r="E2630" s="884"/>
      <c r="F2630" s="296"/>
      <c r="G2630" s="897"/>
      <c r="H2630" s="898"/>
      <c r="I2630" s="296"/>
      <c r="J2630" s="297"/>
      <c r="K2630" s="299"/>
      <c r="L2630" s="284" t="s">
        <v>220</v>
      </c>
      <c r="M2630" s="302"/>
      <c r="N2630" s="285" t="s">
        <v>225</v>
      </c>
      <c r="O2630" s="299"/>
      <c r="P2630" s="284" t="s">
        <v>220</v>
      </c>
      <c r="Q2630" s="302"/>
      <c r="R2630" s="285" t="s">
        <v>225</v>
      </c>
      <c r="S2630" s="891"/>
      <c r="T2630" s="892"/>
      <c r="U2630" s="893"/>
    </row>
    <row r="2631" spans="2:21" ht="24" customHeight="1" thickBot="1" x14ac:dyDescent="0.2">
      <c r="B2631" s="882"/>
      <c r="C2631" s="885"/>
      <c r="D2631" s="885"/>
      <c r="E2631" s="885"/>
      <c r="F2631" s="286" t="s">
        <v>232</v>
      </c>
      <c r="G2631" s="5"/>
      <c r="H2631" s="899" t="s">
        <v>239</v>
      </c>
      <c r="I2631" s="900"/>
      <c r="J2631" s="300"/>
      <c r="K2631" s="901"/>
      <c r="L2631" s="902"/>
      <c r="M2631" s="902"/>
      <c r="N2631" s="902"/>
      <c r="O2631" s="902"/>
      <c r="P2631" s="902"/>
      <c r="Q2631" s="902"/>
      <c r="R2631" s="903"/>
      <c r="S2631" s="894"/>
      <c r="T2631" s="895"/>
      <c r="U2631" s="896"/>
    </row>
    <row r="2632" spans="2:21" ht="24" customHeight="1" x14ac:dyDescent="0.15">
      <c r="B2632" s="880">
        <v>4</v>
      </c>
      <c r="C2632" s="883"/>
      <c r="D2632" s="883"/>
      <c r="E2632" s="883"/>
      <c r="F2632" s="294"/>
      <c r="G2632" s="886"/>
      <c r="H2632" s="887"/>
      <c r="I2632" s="294"/>
      <c r="J2632" s="295"/>
      <c r="K2632" s="298"/>
      <c r="L2632" s="279" t="s">
        <v>220</v>
      </c>
      <c r="M2632" s="301"/>
      <c r="N2632" s="280" t="s">
        <v>225</v>
      </c>
      <c r="O2632" s="298"/>
      <c r="P2632" s="279" t="s">
        <v>220</v>
      </c>
      <c r="Q2632" s="301"/>
      <c r="R2632" s="280" t="s">
        <v>225</v>
      </c>
      <c r="S2632" s="888" t="str">
        <f t="shared" ref="S2632" si="454">IF(COUNT(J2632:J2636)=0,"",SUM(J2632:J2636))</f>
        <v/>
      </c>
      <c r="T2632" s="889"/>
      <c r="U2632" s="890"/>
    </row>
    <row r="2633" spans="2:21" ht="24" customHeight="1" x14ac:dyDescent="0.15">
      <c r="B2633" s="881"/>
      <c r="C2633" s="884"/>
      <c r="D2633" s="884"/>
      <c r="E2633" s="884"/>
      <c r="F2633" s="296"/>
      <c r="G2633" s="897"/>
      <c r="H2633" s="898"/>
      <c r="I2633" s="296"/>
      <c r="J2633" s="297"/>
      <c r="K2633" s="299"/>
      <c r="L2633" s="284" t="s">
        <v>220</v>
      </c>
      <c r="M2633" s="302"/>
      <c r="N2633" s="285" t="s">
        <v>225</v>
      </c>
      <c r="O2633" s="299"/>
      <c r="P2633" s="284" t="s">
        <v>220</v>
      </c>
      <c r="Q2633" s="302"/>
      <c r="R2633" s="285" t="s">
        <v>225</v>
      </c>
      <c r="S2633" s="891"/>
      <c r="T2633" s="892"/>
      <c r="U2633" s="893"/>
    </row>
    <row r="2634" spans="2:21" ht="24" customHeight="1" x14ac:dyDescent="0.15">
      <c r="B2634" s="881"/>
      <c r="C2634" s="884"/>
      <c r="D2634" s="884"/>
      <c r="E2634" s="884"/>
      <c r="F2634" s="296"/>
      <c r="G2634" s="897"/>
      <c r="H2634" s="898"/>
      <c r="I2634" s="296"/>
      <c r="J2634" s="297"/>
      <c r="K2634" s="299"/>
      <c r="L2634" s="284" t="s">
        <v>220</v>
      </c>
      <c r="M2634" s="302"/>
      <c r="N2634" s="285" t="s">
        <v>225</v>
      </c>
      <c r="O2634" s="299"/>
      <c r="P2634" s="284" t="s">
        <v>220</v>
      </c>
      <c r="Q2634" s="302"/>
      <c r="R2634" s="285" t="s">
        <v>225</v>
      </c>
      <c r="S2634" s="891"/>
      <c r="T2634" s="892"/>
      <c r="U2634" s="893"/>
    </row>
    <row r="2635" spans="2:21" ht="24" customHeight="1" x14ac:dyDescent="0.15">
      <c r="B2635" s="881"/>
      <c r="C2635" s="884"/>
      <c r="D2635" s="884"/>
      <c r="E2635" s="884"/>
      <c r="F2635" s="296"/>
      <c r="G2635" s="897"/>
      <c r="H2635" s="898"/>
      <c r="I2635" s="296"/>
      <c r="J2635" s="297"/>
      <c r="K2635" s="299"/>
      <c r="L2635" s="284" t="s">
        <v>220</v>
      </c>
      <c r="M2635" s="302"/>
      <c r="N2635" s="285" t="s">
        <v>225</v>
      </c>
      <c r="O2635" s="299"/>
      <c r="P2635" s="284" t="s">
        <v>220</v>
      </c>
      <c r="Q2635" s="302"/>
      <c r="R2635" s="285" t="s">
        <v>225</v>
      </c>
      <c r="S2635" s="891"/>
      <c r="T2635" s="892"/>
      <c r="U2635" s="893"/>
    </row>
    <row r="2636" spans="2:21" ht="24" customHeight="1" thickBot="1" x14ac:dyDescent="0.2">
      <c r="B2636" s="882"/>
      <c r="C2636" s="885"/>
      <c r="D2636" s="885"/>
      <c r="E2636" s="885"/>
      <c r="F2636" s="286" t="s">
        <v>232</v>
      </c>
      <c r="G2636" s="5"/>
      <c r="H2636" s="899" t="s">
        <v>239</v>
      </c>
      <c r="I2636" s="900"/>
      <c r="J2636" s="300"/>
      <c r="K2636" s="901"/>
      <c r="L2636" s="902"/>
      <c r="M2636" s="902"/>
      <c r="N2636" s="902"/>
      <c r="O2636" s="902"/>
      <c r="P2636" s="902"/>
      <c r="Q2636" s="902"/>
      <c r="R2636" s="903"/>
      <c r="S2636" s="894"/>
      <c r="T2636" s="895"/>
      <c r="U2636" s="896"/>
    </row>
    <row r="2637" spans="2:21" ht="19.5" customHeight="1" thickBot="1" x14ac:dyDescent="0.2">
      <c r="B2637" s="287" t="s">
        <v>112</v>
      </c>
      <c r="C2637" s="172"/>
      <c r="D2637" s="288"/>
      <c r="E2637" s="288"/>
      <c r="F2637" s="289"/>
      <c r="G2637" s="288"/>
      <c r="H2637" s="288"/>
      <c r="O2637" s="917" t="s">
        <v>496</v>
      </c>
      <c r="P2637" s="918"/>
      <c r="Q2637" s="918"/>
      <c r="R2637" s="918"/>
      <c r="S2637" s="919" t="str">
        <f>IF(COUNT(S2617:U2636)=0,"",SUMIFS(S2617:S2636,E2617:E2636,"&lt;&gt;"&amp;""))</f>
        <v/>
      </c>
      <c r="T2637" s="920"/>
      <c r="U2637" s="921"/>
    </row>
    <row r="2638" spans="2:21" ht="19.5" customHeight="1" thickBot="1" x14ac:dyDescent="0.2">
      <c r="B2638" s="486" t="s">
        <v>242</v>
      </c>
      <c r="C2638" s="172"/>
      <c r="D2638" s="171"/>
      <c r="E2638" s="290"/>
      <c r="F2638" s="485"/>
      <c r="G2638" s="485"/>
      <c r="H2638" s="485"/>
      <c r="O2638" s="922" t="s">
        <v>497</v>
      </c>
      <c r="P2638" s="923"/>
      <c r="Q2638" s="923"/>
      <c r="R2638" s="924"/>
      <c r="S2638" s="919" t="str">
        <f>IF(COUNT(S2617:U2636)=0,"",SUMIF(E2617:E2636,"元請",S2617:U2636))</f>
        <v/>
      </c>
      <c r="T2638" s="920"/>
      <c r="U2638" s="921"/>
    </row>
    <row r="2639" spans="2:21" ht="19.5" customHeight="1" x14ac:dyDescent="0.15">
      <c r="B2639" s="287" t="s">
        <v>240</v>
      </c>
      <c r="C2639" s="172"/>
      <c r="D2639" s="171"/>
      <c r="E2639" s="172"/>
      <c r="F2639" s="172"/>
      <c r="G2639" s="485"/>
      <c r="H2639" s="485"/>
    </row>
    <row r="2640" spans="2:21" ht="19.5" customHeight="1" x14ac:dyDescent="0.15">
      <c r="B2640" s="485"/>
      <c r="C2640" s="172"/>
      <c r="D2640" s="171"/>
      <c r="E2640" s="290"/>
      <c r="F2640" s="485"/>
      <c r="G2640" s="485"/>
      <c r="H2640" s="485"/>
    </row>
    <row r="2641" spans="1:31" s="172" customFormat="1" ht="20.25" customHeight="1" x14ac:dyDescent="0.15">
      <c r="A2641" s="171"/>
      <c r="B2641" s="171"/>
      <c r="C2641" s="172" t="s">
        <v>104</v>
      </c>
      <c r="G2641" s="262"/>
      <c r="H2641" s="262"/>
      <c r="I2641" s="171"/>
      <c r="J2641" s="171"/>
      <c r="K2641" s="171"/>
      <c r="L2641" s="171"/>
      <c r="M2641" s="171"/>
      <c r="N2641" s="171"/>
      <c r="O2641" s="171"/>
      <c r="P2641" s="171"/>
      <c r="Q2641" s="171"/>
      <c r="R2641" s="171"/>
      <c r="S2641" s="171"/>
      <c r="T2641" s="196" t="s">
        <v>241</v>
      </c>
      <c r="U2641" s="263" t="str">
        <f t="shared" ref="U2641" si="455">IF(COUNT(S2617:U2636)=0,"",U2612+1)</f>
        <v/>
      </c>
      <c r="W2641" s="171"/>
      <c r="X2641" s="171"/>
      <c r="Y2641" s="171"/>
      <c r="Z2641" s="291"/>
      <c r="AA2641" s="291"/>
      <c r="AB2641" s="291"/>
      <c r="AC2641" s="291"/>
      <c r="AD2641" s="291"/>
      <c r="AE2641" s="171"/>
    </row>
    <row r="2642" spans="1:31" s="172" customFormat="1" ht="27.75" x14ac:dyDescent="0.15">
      <c r="A2642" s="171"/>
      <c r="B2642" s="904" t="s">
        <v>105</v>
      </c>
      <c r="C2642" s="904"/>
      <c r="D2642" s="904"/>
      <c r="E2642" s="904"/>
      <c r="F2642" s="904"/>
      <c r="G2642" s="904"/>
      <c r="H2642" s="904"/>
      <c r="I2642" s="904"/>
      <c r="J2642" s="905" t="s">
        <v>243</v>
      </c>
      <c r="K2642" s="905"/>
      <c r="L2642" s="905"/>
      <c r="M2642" s="905"/>
      <c r="N2642" s="905"/>
      <c r="O2642" s="905"/>
      <c r="P2642" s="905"/>
      <c r="Q2642" s="905"/>
      <c r="R2642" s="905"/>
      <c r="S2642" s="905"/>
      <c r="T2642" s="905"/>
      <c r="U2642" s="905"/>
      <c r="W2642" s="171"/>
      <c r="X2642" s="171"/>
      <c r="Y2642" s="171"/>
      <c r="Z2642" s="291"/>
      <c r="AA2642" s="291"/>
      <c r="AB2642" s="291"/>
      <c r="AC2642" s="291"/>
      <c r="AD2642" s="291"/>
      <c r="AE2642" s="171"/>
    </row>
    <row r="2643" spans="1:31" ht="21.75" thickBot="1" x14ac:dyDescent="0.2">
      <c r="D2643" s="265" t="s">
        <v>228</v>
      </c>
      <c r="E2643" s="906"/>
      <c r="F2643" s="906"/>
      <c r="G2643" s="266" t="s">
        <v>229</v>
      </c>
      <c r="H2643" s="267"/>
      <c r="L2643" s="268" t="s">
        <v>231</v>
      </c>
      <c r="M2643" s="483" t="str">
        <f>$M$4</f>
        <v/>
      </c>
      <c r="N2643" s="269" t="s">
        <v>220</v>
      </c>
      <c r="O2643" s="483" t="str">
        <f>$O$4</f>
        <v/>
      </c>
      <c r="P2643" s="269" t="s">
        <v>225</v>
      </c>
      <c r="Q2643" s="269" t="s">
        <v>205</v>
      </c>
      <c r="R2643" s="483" t="str">
        <f>$R$4</f>
        <v/>
      </c>
      <c r="S2643" s="269" t="s">
        <v>220</v>
      </c>
      <c r="T2643" s="483" t="str">
        <f>$T$4</f>
        <v/>
      </c>
      <c r="U2643" s="269" t="s">
        <v>230</v>
      </c>
    </row>
    <row r="2644" spans="1:31" ht="18" customHeight="1" x14ac:dyDescent="0.15">
      <c r="B2644" s="880" t="s">
        <v>227</v>
      </c>
      <c r="C2644" s="907" t="s">
        <v>224</v>
      </c>
      <c r="D2644" s="478" t="s">
        <v>237</v>
      </c>
      <c r="E2644" s="478" t="s">
        <v>222</v>
      </c>
      <c r="F2644" s="909" t="s">
        <v>106</v>
      </c>
      <c r="G2644" s="840" t="s">
        <v>107</v>
      </c>
      <c r="H2644" s="841"/>
      <c r="I2644" s="480" t="s">
        <v>108</v>
      </c>
      <c r="J2644" s="480" t="s">
        <v>235</v>
      </c>
      <c r="K2644" s="840" t="s">
        <v>109</v>
      </c>
      <c r="L2644" s="913"/>
      <c r="M2644" s="913"/>
      <c r="N2644" s="841"/>
      <c r="O2644" s="840" t="s">
        <v>226</v>
      </c>
      <c r="P2644" s="913"/>
      <c r="Q2644" s="913"/>
      <c r="R2644" s="841"/>
      <c r="S2644" s="840" t="s">
        <v>233</v>
      </c>
      <c r="T2644" s="913"/>
      <c r="U2644" s="914"/>
    </row>
    <row r="2645" spans="1:31" ht="18" customHeight="1" thickBot="1" x14ac:dyDescent="0.2">
      <c r="B2645" s="882"/>
      <c r="C2645" s="908"/>
      <c r="D2645" s="479" t="s">
        <v>221</v>
      </c>
      <c r="E2645" s="479" t="s">
        <v>223</v>
      </c>
      <c r="F2645" s="910"/>
      <c r="G2645" s="911"/>
      <c r="H2645" s="912"/>
      <c r="I2645" s="481" t="s">
        <v>110</v>
      </c>
      <c r="J2645" s="481" t="s">
        <v>236</v>
      </c>
      <c r="K2645" s="911"/>
      <c r="L2645" s="915"/>
      <c r="M2645" s="915"/>
      <c r="N2645" s="912"/>
      <c r="O2645" s="911"/>
      <c r="P2645" s="915"/>
      <c r="Q2645" s="915"/>
      <c r="R2645" s="912"/>
      <c r="S2645" s="911" t="s">
        <v>234</v>
      </c>
      <c r="T2645" s="915"/>
      <c r="U2645" s="916"/>
    </row>
    <row r="2646" spans="1:31" ht="24" customHeight="1" x14ac:dyDescent="0.15">
      <c r="B2646" s="880">
        <v>1</v>
      </c>
      <c r="C2646" s="883"/>
      <c r="D2646" s="883"/>
      <c r="E2646" s="883"/>
      <c r="F2646" s="294"/>
      <c r="G2646" s="886"/>
      <c r="H2646" s="887"/>
      <c r="I2646" s="294"/>
      <c r="J2646" s="295"/>
      <c r="K2646" s="298"/>
      <c r="L2646" s="279" t="s">
        <v>220</v>
      </c>
      <c r="M2646" s="301"/>
      <c r="N2646" s="280" t="s">
        <v>225</v>
      </c>
      <c r="O2646" s="298"/>
      <c r="P2646" s="279" t="s">
        <v>220</v>
      </c>
      <c r="Q2646" s="301"/>
      <c r="R2646" s="280" t="s">
        <v>225</v>
      </c>
      <c r="S2646" s="888" t="str">
        <f t="shared" ref="S2646" si="456">IF(COUNT(J2646:J2650)=0,"",SUM(J2646:J2650))</f>
        <v/>
      </c>
      <c r="T2646" s="889"/>
      <c r="U2646" s="890"/>
    </row>
    <row r="2647" spans="1:31" ht="24" customHeight="1" x14ac:dyDescent="0.15">
      <c r="B2647" s="881"/>
      <c r="C2647" s="884"/>
      <c r="D2647" s="884"/>
      <c r="E2647" s="884"/>
      <c r="F2647" s="296"/>
      <c r="G2647" s="897"/>
      <c r="H2647" s="898"/>
      <c r="I2647" s="296"/>
      <c r="J2647" s="297"/>
      <c r="K2647" s="299"/>
      <c r="L2647" s="284" t="s">
        <v>220</v>
      </c>
      <c r="M2647" s="302"/>
      <c r="N2647" s="285" t="s">
        <v>225</v>
      </c>
      <c r="O2647" s="299"/>
      <c r="P2647" s="284" t="s">
        <v>220</v>
      </c>
      <c r="Q2647" s="302"/>
      <c r="R2647" s="285" t="s">
        <v>225</v>
      </c>
      <c r="S2647" s="891"/>
      <c r="T2647" s="892"/>
      <c r="U2647" s="893"/>
    </row>
    <row r="2648" spans="1:31" ht="23.25" customHeight="1" x14ac:dyDescent="0.15">
      <c r="B2648" s="881"/>
      <c r="C2648" s="884"/>
      <c r="D2648" s="884"/>
      <c r="E2648" s="884"/>
      <c r="F2648" s="296"/>
      <c r="G2648" s="897"/>
      <c r="H2648" s="898"/>
      <c r="I2648" s="296"/>
      <c r="J2648" s="297"/>
      <c r="K2648" s="299"/>
      <c r="L2648" s="284" t="s">
        <v>220</v>
      </c>
      <c r="M2648" s="302"/>
      <c r="N2648" s="285" t="s">
        <v>225</v>
      </c>
      <c r="O2648" s="299"/>
      <c r="P2648" s="284" t="s">
        <v>220</v>
      </c>
      <c r="Q2648" s="302"/>
      <c r="R2648" s="285" t="s">
        <v>225</v>
      </c>
      <c r="S2648" s="891"/>
      <c r="T2648" s="892"/>
      <c r="U2648" s="893"/>
    </row>
    <row r="2649" spans="1:31" ht="24" customHeight="1" x14ac:dyDescent="0.15">
      <c r="B2649" s="881"/>
      <c r="C2649" s="884"/>
      <c r="D2649" s="884"/>
      <c r="E2649" s="884"/>
      <c r="F2649" s="296"/>
      <c r="G2649" s="897"/>
      <c r="H2649" s="898"/>
      <c r="I2649" s="296"/>
      <c r="J2649" s="297"/>
      <c r="K2649" s="299"/>
      <c r="L2649" s="284" t="s">
        <v>220</v>
      </c>
      <c r="M2649" s="302"/>
      <c r="N2649" s="285" t="s">
        <v>225</v>
      </c>
      <c r="O2649" s="299"/>
      <c r="P2649" s="284" t="s">
        <v>220</v>
      </c>
      <c r="Q2649" s="302"/>
      <c r="R2649" s="285" t="s">
        <v>225</v>
      </c>
      <c r="S2649" s="891"/>
      <c r="T2649" s="892"/>
      <c r="U2649" s="893"/>
    </row>
    <row r="2650" spans="1:31" ht="24" customHeight="1" thickBot="1" x14ac:dyDescent="0.2">
      <c r="B2650" s="882"/>
      <c r="C2650" s="885"/>
      <c r="D2650" s="885"/>
      <c r="E2650" s="885"/>
      <c r="F2650" s="286" t="s">
        <v>232</v>
      </c>
      <c r="G2650" s="5"/>
      <c r="H2650" s="899" t="s">
        <v>239</v>
      </c>
      <c r="I2650" s="900"/>
      <c r="J2650" s="300"/>
      <c r="K2650" s="901"/>
      <c r="L2650" s="902"/>
      <c r="M2650" s="902"/>
      <c r="N2650" s="902"/>
      <c r="O2650" s="902"/>
      <c r="P2650" s="902"/>
      <c r="Q2650" s="902"/>
      <c r="R2650" s="903"/>
      <c r="S2650" s="894"/>
      <c r="T2650" s="895"/>
      <c r="U2650" s="896"/>
    </row>
    <row r="2651" spans="1:31" ht="24" customHeight="1" x14ac:dyDescent="0.15">
      <c r="B2651" s="880">
        <v>2</v>
      </c>
      <c r="C2651" s="883"/>
      <c r="D2651" s="883"/>
      <c r="E2651" s="883"/>
      <c r="F2651" s="294"/>
      <c r="G2651" s="886"/>
      <c r="H2651" s="887"/>
      <c r="I2651" s="294"/>
      <c r="J2651" s="295"/>
      <c r="K2651" s="298"/>
      <c r="L2651" s="279" t="s">
        <v>220</v>
      </c>
      <c r="M2651" s="301"/>
      <c r="N2651" s="280" t="s">
        <v>225</v>
      </c>
      <c r="O2651" s="298"/>
      <c r="P2651" s="279" t="s">
        <v>220</v>
      </c>
      <c r="Q2651" s="301"/>
      <c r="R2651" s="280" t="s">
        <v>225</v>
      </c>
      <c r="S2651" s="888" t="str">
        <f t="shared" ref="S2651" si="457">IF(COUNT(J2651:J2655)=0,"",SUM(J2651:J2655))</f>
        <v/>
      </c>
      <c r="T2651" s="889"/>
      <c r="U2651" s="890"/>
    </row>
    <row r="2652" spans="1:31" ht="24" customHeight="1" x14ac:dyDescent="0.15">
      <c r="B2652" s="881"/>
      <c r="C2652" s="884"/>
      <c r="D2652" s="884"/>
      <c r="E2652" s="884"/>
      <c r="F2652" s="296"/>
      <c r="G2652" s="897"/>
      <c r="H2652" s="898"/>
      <c r="I2652" s="296"/>
      <c r="J2652" s="297"/>
      <c r="K2652" s="299"/>
      <c r="L2652" s="284" t="s">
        <v>220</v>
      </c>
      <c r="M2652" s="302"/>
      <c r="N2652" s="285" t="s">
        <v>225</v>
      </c>
      <c r="O2652" s="299"/>
      <c r="P2652" s="284" t="s">
        <v>220</v>
      </c>
      <c r="Q2652" s="302"/>
      <c r="R2652" s="285" t="s">
        <v>225</v>
      </c>
      <c r="S2652" s="891"/>
      <c r="T2652" s="892"/>
      <c r="U2652" s="893"/>
    </row>
    <row r="2653" spans="1:31" ht="24" customHeight="1" x14ac:dyDescent="0.15">
      <c r="B2653" s="881"/>
      <c r="C2653" s="884"/>
      <c r="D2653" s="884"/>
      <c r="E2653" s="884"/>
      <c r="F2653" s="296"/>
      <c r="G2653" s="897"/>
      <c r="H2653" s="898"/>
      <c r="I2653" s="296"/>
      <c r="J2653" s="297"/>
      <c r="K2653" s="299"/>
      <c r="L2653" s="284" t="s">
        <v>220</v>
      </c>
      <c r="M2653" s="302"/>
      <c r="N2653" s="285" t="s">
        <v>225</v>
      </c>
      <c r="O2653" s="299"/>
      <c r="P2653" s="284" t="s">
        <v>220</v>
      </c>
      <c r="Q2653" s="302"/>
      <c r="R2653" s="285" t="s">
        <v>225</v>
      </c>
      <c r="S2653" s="891"/>
      <c r="T2653" s="892"/>
      <c r="U2653" s="893"/>
    </row>
    <row r="2654" spans="1:31" ht="24" customHeight="1" x14ac:dyDescent="0.15">
      <c r="B2654" s="881"/>
      <c r="C2654" s="884"/>
      <c r="D2654" s="884"/>
      <c r="E2654" s="884"/>
      <c r="F2654" s="296"/>
      <c r="G2654" s="897"/>
      <c r="H2654" s="898"/>
      <c r="I2654" s="296"/>
      <c r="J2654" s="297"/>
      <c r="K2654" s="299"/>
      <c r="L2654" s="284" t="s">
        <v>220</v>
      </c>
      <c r="M2654" s="302"/>
      <c r="N2654" s="285" t="s">
        <v>225</v>
      </c>
      <c r="O2654" s="299"/>
      <c r="P2654" s="284" t="s">
        <v>220</v>
      </c>
      <c r="Q2654" s="302"/>
      <c r="R2654" s="285" t="s">
        <v>225</v>
      </c>
      <c r="S2654" s="891"/>
      <c r="T2654" s="892"/>
      <c r="U2654" s="893"/>
    </row>
    <row r="2655" spans="1:31" ht="24" customHeight="1" thickBot="1" x14ac:dyDescent="0.2">
      <c r="B2655" s="882"/>
      <c r="C2655" s="885"/>
      <c r="D2655" s="885"/>
      <c r="E2655" s="885"/>
      <c r="F2655" s="286" t="s">
        <v>232</v>
      </c>
      <c r="G2655" s="5"/>
      <c r="H2655" s="899" t="s">
        <v>239</v>
      </c>
      <c r="I2655" s="900"/>
      <c r="J2655" s="300"/>
      <c r="K2655" s="901"/>
      <c r="L2655" s="902"/>
      <c r="M2655" s="902"/>
      <c r="N2655" s="902"/>
      <c r="O2655" s="902"/>
      <c r="P2655" s="902"/>
      <c r="Q2655" s="902"/>
      <c r="R2655" s="903"/>
      <c r="S2655" s="894"/>
      <c r="T2655" s="895"/>
      <c r="U2655" s="896"/>
    </row>
    <row r="2656" spans="1:31" ht="24" customHeight="1" x14ac:dyDescent="0.15">
      <c r="B2656" s="880">
        <v>3</v>
      </c>
      <c r="C2656" s="883"/>
      <c r="D2656" s="883"/>
      <c r="E2656" s="883"/>
      <c r="F2656" s="294"/>
      <c r="G2656" s="886"/>
      <c r="H2656" s="887"/>
      <c r="I2656" s="294"/>
      <c r="J2656" s="295"/>
      <c r="K2656" s="298"/>
      <c r="L2656" s="279" t="s">
        <v>220</v>
      </c>
      <c r="M2656" s="301"/>
      <c r="N2656" s="280" t="s">
        <v>225</v>
      </c>
      <c r="O2656" s="298"/>
      <c r="P2656" s="279" t="s">
        <v>220</v>
      </c>
      <c r="Q2656" s="301"/>
      <c r="R2656" s="280" t="s">
        <v>225</v>
      </c>
      <c r="S2656" s="888" t="str">
        <f t="shared" ref="S2656" si="458">IF(COUNT(J2656:J2660)=0,"",SUM(J2656:J2660))</f>
        <v/>
      </c>
      <c r="T2656" s="889"/>
      <c r="U2656" s="890"/>
    </row>
    <row r="2657" spans="1:31" ht="24" customHeight="1" x14ac:dyDescent="0.15">
      <c r="B2657" s="881"/>
      <c r="C2657" s="884"/>
      <c r="D2657" s="884"/>
      <c r="E2657" s="884"/>
      <c r="F2657" s="296"/>
      <c r="G2657" s="897"/>
      <c r="H2657" s="898"/>
      <c r="I2657" s="296"/>
      <c r="J2657" s="297"/>
      <c r="K2657" s="299"/>
      <c r="L2657" s="284" t="s">
        <v>220</v>
      </c>
      <c r="M2657" s="302"/>
      <c r="N2657" s="285" t="s">
        <v>225</v>
      </c>
      <c r="O2657" s="299"/>
      <c r="P2657" s="284" t="s">
        <v>220</v>
      </c>
      <c r="Q2657" s="302"/>
      <c r="R2657" s="285" t="s">
        <v>225</v>
      </c>
      <c r="S2657" s="891"/>
      <c r="T2657" s="892"/>
      <c r="U2657" s="893"/>
    </row>
    <row r="2658" spans="1:31" ht="24" customHeight="1" x14ac:dyDescent="0.15">
      <c r="B2658" s="881"/>
      <c r="C2658" s="884"/>
      <c r="D2658" s="884"/>
      <c r="E2658" s="884"/>
      <c r="F2658" s="296"/>
      <c r="G2658" s="897"/>
      <c r="H2658" s="898"/>
      <c r="I2658" s="296"/>
      <c r="J2658" s="297"/>
      <c r="K2658" s="299"/>
      <c r="L2658" s="284" t="s">
        <v>220</v>
      </c>
      <c r="M2658" s="302"/>
      <c r="N2658" s="285" t="s">
        <v>225</v>
      </c>
      <c r="O2658" s="299"/>
      <c r="P2658" s="284" t="s">
        <v>220</v>
      </c>
      <c r="Q2658" s="302"/>
      <c r="R2658" s="285" t="s">
        <v>225</v>
      </c>
      <c r="S2658" s="891"/>
      <c r="T2658" s="892"/>
      <c r="U2658" s="893"/>
    </row>
    <row r="2659" spans="1:31" ht="24" customHeight="1" x14ac:dyDescent="0.15">
      <c r="B2659" s="881"/>
      <c r="C2659" s="884"/>
      <c r="D2659" s="884"/>
      <c r="E2659" s="884"/>
      <c r="F2659" s="296"/>
      <c r="G2659" s="897"/>
      <c r="H2659" s="898"/>
      <c r="I2659" s="296"/>
      <c r="J2659" s="297"/>
      <c r="K2659" s="299"/>
      <c r="L2659" s="284" t="s">
        <v>220</v>
      </c>
      <c r="M2659" s="302"/>
      <c r="N2659" s="285" t="s">
        <v>225</v>
      </c>
      <c r="O2659" s="299"/>
      <c r="P2659" s="284" t="s">
        <v>220</v>
      </c>
      <c r="Q2659" s="302"/>
      <c r="R2659" s="285" t="s">
        <v>225</v>
      </c>
      <c r="S2659" s="891"/>
      <c r="T2659" s="892"/>
      <c r="U2659" s="893"/>
    </row>
    <row r="2660" spans="1:31" ht="24" customHeight="1" thickBot="1" x14ac:dyDescent="0.2">
      <c r="B2660" s="882"/>
      <c r="C2660" s="885"/>
      <c r="D2660" s="885"/>
      <c r="E2660" s="885"/>
      <c r="F2660" s="286" t="s">
        <v>232</v>
      </c>
      <c r="G2660" s="5"/>
      <c r="H2660" s="899" t="s">
        <v>239</v>
      </c>
      <c r="I2660" s="900"/>
      <c r="J2660" s="300"/>
      <c r="K2660" s="901"/>
      <c r="L2660" s="902"/>
      <c r="M2660" s="902"/>
      <c r="N2660" s="902"/>
      <c r="O2660" s="902"/>
      <c r="P2660" s="902"/>
      <c r="Q2660" s="902"/>
      <c r="R2660" s="903"/>
      <c r="S2660" s="894"/>
      <c r="T2660" s="895"/>
      <c r="U2660" s="896"/>
    </row>
    <row r="2661" spans="1:31" ht="24" customHeight="1" x14ac:dyDescent="0.15">
      <c r="B2661" s="880">
        <v>4</v>
      </c>
      <c r="C2661" s="883"/>
      <c r="D2661" s="883"/>
      <c r="E2661" s="883"/>
      <c r="F2661" s="294"/>
      <c r="G2661" s="886"/>
      <c r="H2661" s="887"/>
      <c r="I2661" s="294"/>
      <c r="J2661" s="295"/>
      <c r="K2661" s="298"/>
      <c r="L2661" s="279" t="s">
        <v>220</v>
      </c>
      <c r="M2661" s="301"/>
      <c r="N2661" s="280" t="s">
        <v>225</v>
      </c>
      <c r="O2661" s="298"/>
      <c r="P2661" s="279" t="s">
        <v>220</v>
      </c>
      <c r="Q2661" s="301"/>
      <c r="R2661" s="280" t="s">
        <v>225</v>
      </c>
      <c r="S2661" s="888" t="str">
        <f t="shared" ref="S2661" si="459">IF(COUNT(J2661:J2665)=0,"",SUM(J2661:J2665))</f>
        <v/>
      </c>
      <c r="T2661" s="889"/>
      <c r="U2661" s="890"/>
    </row>
    <row r="2662" spans="1:31" ht="24" customHeight="1" x14ac:dyDescent="0.15">
      <c r="B2662" s="881"/>
      <c r="C2662" s="884"/>
      <c r="D2662" s="884"/>
      <c r="E2662" s="884"/>
      <c r="F2662" s="296"/>
      <c r="G2662" s="897"/>
      <c r="H2662" s="898"/>
      <c r="I2662" s="296"/>
      <c r="J2662" s="297"/>
      <c r="K2662" s="299"/>
      <c r="L2662" s="284" t="s">
        <v>220</v>
      </c>
      <c r="M2662" s="302"/>
      <c r="N2662" s="285" t="s">
        <v>225</v>
      </c>
      <c r="O2662" s="299"/>
      <c r="P2662" s="284" t="s">
        <v>220</v>
      </c>
      <c r="Q2662" s="302"/>
      <c r="R2662" s="285" t="s">
        <v>225</v>
      </c>
      <c r="S2662" s="891"/>
      <c r="T2662" s="892"/>
      <c r="U2662" s="893"/>
    </row>
    <row r="2663" spans="1:31" ht="24" customHeight="1" x14ac:dyDescent="0.15">
      <c r="B2663" s="881"/>
      <c r="C2663" s="884"/>
      <c r="D2663" s="884"/>
      <c r="E2663" s="884"/>
      <c r="F2663" s="296"/>
      <c r="G2663" s="897"/>
      <c r="H2663" s="898"/>
      <c r="I2663" s="296"/>
      <c r="J2663" s="297"/>
      <c r="K2663" s="299"/>
      <c r="L2663" s="284" t="s">
        <v>220</v>
      </c>
      <c r="M2663" s="302"/>
      <c r="N2663" s="285" t="s">
        <v>225</v>
      </c>
      <c r="O2663" s="299"/>
      <c r="P2663" s="284" t="s">
        <v>220</v>
      </c>
      <c r="Q2663" s="302"/>
      <c r="R2663" s="285" t="s">
        <v>225</v>
      </c>
      <c r="S2663" s="891"/>
      <c r="T2663" s="892"/>
      <c r="U2663" s="893"/>
    </row>
    <row r="2664" spans="1:31" ht="24" customHeight="1" x14ac:dyDescent="0.15">
      <c r="B2664" s="881"/>
      <c r="C2664" s="884"/>
      <c r="D2664" s="884"/>
      <c r="E2664" s="884"/>
      <c r="F2664" s="296"/>
      <c r="G2664" s="897"/>
      <c r="H2664" s="898"/>
      <c r="I2664" s="296"/>
      <c r="J2664" s="297"/>
      <c r="K2664" s="299"/>
      <c r="L2664" s="284" t="s">
        <v>220</v>
      </c>
      <c r="M2664" s="302"/>
      <c r="N2664" s="285" t="s">
        <v>225</v>
      </c>
      <c r="O2664" s="299"/>
      <c r="P2664" s="284" t="s">
        <v>220</v>
      </c>
      <c r="Q2664" s="302"/>
      <c r="R2664" s="285" t="s">
        <v>225</v>
      </c>
      <c r="S2664" s="891"/>
      <c r="T2664" s="892"/>
      <c r="U2664" s="893"/>
    </row>
    <row r="2665" spans="1:31" ht="24" customHeight="1" thickBot="1" x14ac:dyDescent="0.2">
      <c r="B2665" s="882"/>
      <c r="C2665" s="885"/>
      <c r="D2665" s="885"/>
      <c r="E2665" s="885"/>
      <c r="F2665" s="286" t="s">
        <v>232</v>
      </c>
      <c r="G2665" s="5"/>
      <c r="H2665" s="899" t="s">
        <v>239</v>
      </c>
      <c r="I2665" s="900"/>
      <c r="J2665" s="300"/>
      <c r="K2665" s="901"/>
      <c r="L2665" s="902"/>
      <c r="M2665" s="902"/>
      <c r="N2665" s="902"/>
      <c r="O2665" s="902"/>
      <c r="P2665" s="902"/>
      <c r="Q2665" s="902"/>
      <c r="R2665" s="903"/>
      <c r="S2665" s="894"/>
      <c r="T2665" s="895"/>
      <c r="U2665" s="896"/>
    </row>
    <row r="2666" spans="1:31" ht="19.5" customHeight="1" thickBot="1" x14ac:dyDescent="0.2">
      <c r="B2666" s="287" t="s">
        <v>112</v>
      </c>
      <c r="C2666" s="172"/>
      <c r="D2666" s="288"/>
      <c r="E2666" s="288"/>
      <c r="F2666" s="289"/>
      <c r="G2666" s="288"/>
      <c r="H2666" s="288"/>
      <c r="O2666" s="917" t="s">
        <v>496</v>
      </c>
      <c r="P2666" s="918"/>
      <c r="Q2666" s="918"/>
      <c r="R2666" s="918"/>
      <c r="S2666" s="919" t="str">
        <f>IF(COUNT(S2646:U2665)=0,"",SUMIFS(S2646:S2665,E2646:E2665,"&lt;&gt;"&amp;""))</f>
        <v/>
      </c>
      <c r="T2666" s="920"/>
      <c r="U2666" s="921"/>
    </row>
    <row r="2667" spans="1:31" ht="19.5" customHeight="1" thickBot="1" x14ac:dyDescent="0.2">
      <c r="B2667" s="486" t="s">
        <v>242</v>
      </c>
      <c r="C2667" s="172"/>
      <c r="D2667" s="171"/>
      <c r="E2667" s="290"/>
      <c r="F2667" s="485"/>
      <c r="G2667" s="485"/>
      <c r="H2667" s="485"/>
      <c r="O2667" s="922" t="s">
        <v>497</v>
      </c>
      <c r="P2667" s="923"/>
      <c r="Q2667" s="923"/>
      <c r="R2667" s="924"/>
      <c r="S2667" s="919" t="str">
        <f>IF(COUNT(S2646:U2665)=0,"",SUMIF(E2646:E2665,"元請",S2646:U2665))</f>
        <v/>
      </c>
      <c r="T2667" s="920"/>
      <c r="U2667" s="921"/>
    </row>
    <row r="2668" spans="1:31" ht="19.5" customHeight="1" x14ac:dyDescent="0.15">
      <c r="B2668" s="287" t="s">
        <v>240</v>
      </c>
      <c r="C2668" s="172"/>
      <c r="D2668" s="171"/>
      <c r="E2668" s="172"/>
      <c r="F2668" s="172"/>
      <c r="G2668" s="485"/>
      <c r="H2668" s="485"/>
    </row>
    <row r="2669" spans="1:31" ht="19.5" customHeight="1" x14ac:dyDescent="0.15">
      <c r="B2669" s="485"/>
      <c r="C2669" s="172"/>
      <c r="D2669" s="171"/>
      <c r="E2669" s="290"/>
      <c r="F2669" s="485"/>
      <c r="G2669" s="485"/>
      <c r="H2669" s="485"/>
    </row>
    <row r="2670" spans="1:31" s="172" customFormat="1" ht="20.25" customHeight="1" x14ac:dyDescent="0.15">
      <c r="A2670" s="171"/>
      <c r="B2670" s="171"/>
      <c r="C2670" s="172" t="s">
        <v>104</v>
      </c>
      <c r="G2670" s="262"/>
      <c r="H2670" s="262"/>
      <c r="I2670" s="171"/>
      <c r="J2670" s="171"/>
      <c r="K2670" s="171"/>
      <c r="L2670" s="171"/>
      <c r="M2670" s="171"/>
      <c r="N2670" s="171"/>
      <c r="O2670" s="171"/>
      <c r="P2670" s="171"/>
      <c r="Q2670" s="171"/>
      <c r="R2670" s="171"/>
      <c r="S2670" s="171"/>
      <c r="T2670" s="196" t="s">
        <v>241</v>
      </c>
      <c r="U2670" s="263" t="str">
        <f t="shared" ref="U2670" si="460">IF(COUNT(S2646:U2665)=0,"",U2641+1)</f>
        <v/>
      </c>
      <c r="W2670" s="171"/>
      <c r="X2670" s="171"/>
      <c r="Y2670" s="171"/>
      <c r="Z2670" s="291"/>
      <c r="AA2670" s="291"/>
      <c r="AB2670" s="291"/>
      <c r="AC2670" s="291"/>
      <c r="AD2670" s="291"/>
      <c r="AE2670" s="171"/>
    </row>
    <row r="2671" spans="1:31" s="172" customFormat="1" ht="27.75" x14ac:dyDescent="0.15">
      <c r="A2671" s="171"/>
      <c r="B2671" s="904" t="s">
        <v>105</v>
      </c>
      <c r="C2671" s="904"/>
      <c r="D2671" s="904"/>
      <c r="E2671" s="904"/>
      <c r="F2671" s="904"/>
      <c r="G2671" s="904"/>
      <c r="H2671" s="904"/>
      <c r="I2671" s="904"/>
      <c r="J2671" s="905" t="s">
        <v>243</v>
      </c>
      <c r="K2671" s="905"/>
      <c r="L2671" s="905"/>
      <c r="M2671" s="905"/>
      <c r="N2671" s="905"/>
      <c r="O2671" s="905"/>
      <c r="P2671" s="905"/>
      <c r="Q2671" s="905"/>
      <c r="R2671" s="905"/>
      <c r="S2671" s="905"/>
      <c r="T2671" s="905"/>
      <c r="U2671" s="905"/>
      <c r="W2671" s="171"/>
      <c r="X2671" s="171"/>
      <c r="Y2671" s="171"/>
      <c r="Z2671" s="291"/>
      <c r="AA2671" s="291"/>
      <c r="AB2671" s="291"/>
      <c r="AC2671" s="291"/>
      <c r="AD2671" s="291"/>
      <c r="AE2671" s="171"/>
    </row>
    <row r="2672" spans="1:31" ht="21.75" thickBot="1" x14ac:dyDescent="0.2">
      <c r="D2672" s="265" t="s">
        <v>228</v>
      </c>
      <c r="E2672" s="906"/>
      <c r="F2672" s="906"/>
      <c r="G2672" s="266" t="s">
        <v>229</v>
      </c>
      <c r="H2672" s="267"/>
      <c r="L2672" s="268" t="s">
        <v>231</v>
      </c>
      <c r="M2672" s="483" t="str">
        <f>$M$4</f>
        <v/>
      </c>
      <c r="N2672" s="269" t="s">
        <v>220</v>
      </c>
      <c r="O2672" s="483" t="str">
        <f>$O$4</f>
        <v/>
      </c>
      <c r="P2672" s="269" t="s">
        <v>225</v>
      </c>
      <c r="Q2672" s="269" t="s">
        <v>205</v>
      </c>
      <c r="R2672" s="483" t="str">
        <f>$R$4</f>
        <v/>
      </c>
      <c r="S2672" s="269" t="s">
        <v>220</v>
      </c>
      <c r="T2672" s="483" t="str">
        <f>$T$4</f>
        <v/>
      </c>
      <c r="U2672" s="269" t="s">
        <v>230</v>
      </c>
    </row>
    <row r="2673" spans="2:21" ht="18" customHeight="1" x14ac:dyDescent="0.15">
      <c r="B2673" s="880" t="s">
        <v>227</v>
      </c>
      <c r="C2673" s="907" t="s">
        <v>224</v>
      </c>
      <c r="D2673" s="478" t="s">
        <v>237</v>
      </c>
      <c r="E2673" s="478" t="s">
        <v>222</v>
      </c>
      <c r="F2673" s="909" t="s">
        <v>106</v>
      </c>
      <c r="G2673" s="840" t="s">
        <v>107</v>
      </c>
      <c r="H2673" s="841"/>
      <c r="I2673" s="480" t="s">
        <v>108</v>
      </c>
      <c r="J2673" s="480" t="s">
        <v>235</v>
      </c>
      <c r="K2673" s="840" t="s">
        <v>109</v>
      </c>
      <c r="L2673" s="913"/>
      <c r="M2673" s="913"/>
      <c r="N2673" s="841"/>
      <c r="O2673" s="840" t="s">
        <v>226</v>
      </c>
      <c r="P2673" s="913"/>
      <c r="Q2673" s="913"/>
      <c r="R2673" s="841"/>
      <c r="S2673" s="840" t="s">
        <v>233</v>
      </c>
      <c r="T2673" s="913"/>
      <c r="U2673" s="914"/>
    </row>
    <row r="2674" spans="2:21" ht="18" customHeight="1" thickBot="1" x14ac:dyDescent="0.2">
      <c r="B2674" s="882"/>
      <c r="C2674" s="908"/>
      <c r="D2674" s="479" t="s">
        <v>221</v>
      </c>
      <c r="E2674" s="479" t="s">
        <v>223</v>
      </c>
      <c r="F2674" s="910"/>
      <c r="G2674" s="911"/>
      <c r="H2674" s="912"/>
      <c r="I2674" s="481" t="s">
        <v>110</v>
      </c>
      <c r="J2674" s="481" t="s">
        <v>236</v>
      </c>
      <c r="K2674" s="911"/>
      <c r="L2674" s="915"/>
      <c r="M2674" s="915"/>
      <c r="N2674" s="912"/>
      <c r="O2674" s="911"/>
      <c r="P2674" s="915"/>
      <c r="Q2674" s="915"/>
      <c r="R2674" s="912"/>
      <c r="S2674" s="911" t="s">
        <v>234</v>
      </c>
      <c r="T2674" s="915"/>
      <c r="U2674" s="916"/>
    </row>
    <row r="2675" spans="2:21" ht="24" customHeight="1" x14ac:dyDescent="0.15">
      <c r="B2675" s="880">
        <v>1</v>
      </c>
      <c r="C2675" s="883"/>
      <c r="D2675" s="883"/>
      <c r="E2675" s="883"/>
      <c r="F2675" s="294"/>
      <c r="G2675" s="886"/>
      <c r="H2675" s="887"/>
      <c r="I2675" s="294"/>
      <c r="J2675" s="295"/>
      <c r="K2675" s="298"/>
      <c r="L2675" s="279" t="s">
        <v>220</v>
      </c>
      <c r="M2675" s="301"/>
      <c r="N2675" s="280" t="s">
        <v>225</v>
      </c>
      <c r="O2675" s="298"/>
      <c r="P2675" s="279" t="s">
        <v>220</v>
      </c>
      <c r="Q2675" s="301"/>
      <c r="R2675" s="280" t="s">
        <v>225</v>
      </c>
      <c r="S2675" s="888" t="str">
        <f t="shared" ref="S2675" si="461">IF(COUNT(J2675:J2679)=0,"",SUM(J2675:J2679))</f>
        <v/>
      </c>
      <c r="T2675" s="889"/>
      <c r="U2675" s="890"/>
    </row>
    <row r="2676" spans="2:21" ht="24" customHeight="1" x14ac:dyDescent="0.15">
      <c r="B2676" s="881"/>
      <c r="C2676" s="884"/>
      <c r="D2676" s="884"/>
      <c r="E2676" s="884"/>
      <c r="F2676" s="296"/>
      <c r="G2676" s="897"/>
      <c r="H2676" s="898"/>
      <c r="I2676" s="296"/>
      <c r="J2676" s="297"/>
      <c r="K2676" s="299"/>
      <c r="L2676" s="284" t="s">
        <v>220</v>
      </c>
      <c r="M2676" s="302"/>
      <c r="N2676" s="285" t="s">
        <v>225</v>
      </c>
      <c r="O2676" s="299"/>
      <c r="P2676" s="284" t="s">
        <v>220</v>
      </c>
      <c r="Q2676" s="302"/>
      <c r="R2676" s="285" t="s">
        <v>225</v>
      </c>
      <c r="S2676" s="891"/>
      <c r="T2676" s="892"/>
      <c r="U2676" s="893"/>
    </row>
    <row r="2677" spans="2:21" ht="23.25" customHeight="1" x14ac:dyDescent="0.15">
      <c r="B2677" s="881"/>
      <c r="C2677" s="884"/>
      <c r="D2677" s="884"/>
      <c r="E2677" s="884"/>
      <c r="F2677" s="296"/>
      <c r="G2677" s="897"/>
      <c r="H2677" s="898"/>
      <c r="I2677" s="296"/>
      <c r="J2677" s="297"/>
      <c r="K2677" s="299"/>
      <c r="L2677" s="284" t="s">
        <v>220</v>
      </c>
      <c r="M2677" s="302"/>
      <c r="N2677" s="285" t="s">
        <v>225</v>
      </c>
      <c r="O2677" s="299"/>
      <c r="P2677" s="284" t="s">
        <v>220</v>
      </c>
      <c r="Q2677" s="302"/>
      <c r="R2677" s="285" t="s">
        <v>225</v>
      </c>
      <c r="S2677" s="891"/>
      <c r="T2677" s="892"/>
      <c r="U2677" s="893"/>
    </row>
    <row r="2678" spans="2:21" ht="24" customHeight="1" x14ac:dyDescent="0.15">
      <c r="B2678" s="881"/>
      <c r="C2678" s="884"/>
      <c r="D2678" s="884"/>
      <c r="E2678" s="884"/>
      <c r="F2678" s="296"/>
      <c r="G2678" s="897"/>
      <c r="H2678" s="898"/>
      <c r="I2678" s="296"/>
      <c r="J2678" s="297"/>
      <c r="K2678" s="299"/>
      <c r="L2678" s="284" t="s">
        <v>220</v>
      </c>
      <c r="M2678" s="302"/>
      <c r="N2678" s="285" t="s">
        <v>225</v>
      </c>
      <c r="O2678" s="299"/>
      <c r="P2678" s="284" t="s">
        <v>220</v>
      </c>
      <c r="Q2678" s="302"/>
      <c r="R2678" s="285" t="s">
        <v>225</v>
      </c>
      <c r="S2678" s="891"/>
      <c r="T2678" s="892"/>
      <c r="U2678" s="893"/>
    </row>
    <row r="2679" spans="2:21" ht="24" customHeight="1" thickBot="1" x14ac:dyDescent="0.2">
      <c r="B2679" s="882"/>
      <c r="C2679" s="885"/>
      <c r="D2679" s="885"/>
      <c r="E2679" s="885"/>
      <c r="F2679" s="286" t="s">
        <v>232</v>
      </c>
      <c r="G2679" s="5"/>
      <c r="H2679" s="899" t="s">
        <v>239</v>
      </c>
      <c r="I2679" s="900"/>
      <c r="J2679" s="300"/>
      <c r="K2679" s="901"/>
      <c r="L2679" s="902"/>
      <c r="M2679" s="902"/>
      <c r="N2679" s="902"/>
      <c r="O2679" s="902"/>
      <c r="P2679" s="902"/>
      <c r="Q2679" s="902"/>
      <c r="R2679" s="903"/>
      <c r="S2679" s="894"/>
      <c r="T2679" s="895"/>
      <c r="U2679" s="896"/>
    </row>
    <row r="2680" spans="2:21" ht="24" customHeight="1" x14ac:dyDescent="0.15">
      <c r="B2680" s="880">
        <v>2</v>
      </c>
      <c r="C2680" s="883"/>
      <c r="D2680" s="883"/>
      <c r="E2680" s="883"/>
      <c r="F2680" s="294"/>
      <c r="G2680" s="886"/>
      <c r="H2680" s="887"/>
      <c r="I2680" s="294"/>
      <c r="J2680" s="295"/>
      <c r="K2680" s="298"/>
      <c r="L2680" s="279" t="s">
        <v>220</v>
      </c>
      <c r="M2680" s="301"/>
      <c r="N2680" s="280" t="s">
        <v>225</v>
      </c>
      <c r="O2680" s="298"/>
      <c r="P2680" s="279" t="s">
        <v>220</v>
      </c>
      <c r="Q2680" s="301"/>
      <c r="R2680" s="280" t="s">
        <v>225</v>
      </c>
      <c r="S2680" s="888" t="str">
        <f t="shared" ref="S2680" si="462">IF(COUNT(J2680:J2684)=0,"",SUM(J2680:J2684))</f>
        <v/>
      </c>
      <c r="T2680" s="889"/>
      <c r="U2680" s="890"/>
    </row>
    <row r="2681" spans="2:21" ht="24" customHeight="1" x14ac:dyDescent="0.15">
      <c r="B2681" s="881"/>
      <c r="C2681" s="884"/>
      <c r="D2681" s="884"/>
      <c r="E2681" s="884"/>
      <c r="F2681" s="296"/>
      <c r="G2681" s="897"/>
      <c r="H2681" s="898"/>
      <c r="I2681" s="296"/>
      <c r="J2681" s="297"/>
      <c r="K2681" s="299"/>
      <c r="L2681" s="284" t="s">
        <v>220</v>
      </c>
      <c r="M2681" s="302"/>
      <c r="N2681" s="285" t="s">
        <v>225</v>
      </c>
      <c r="O2681" s="299"/>
      <c r="P2681" s="284" t="s">
        <v>220</v>
      </c>
      <c r="Q2681" s="302"/>
      <c r="R2681" s="285" t="s">
        <v>225</v>
      </c>
      <c r="S2681" s="891"/>
      <c r="T2681" s="892"/>
      <c r="U2681" s="893"/>
    </row>
    <row r="2682" spans="2:21" ht="24" customHeight="1" x14ac:dyDescent="0.15">
      <c r="B2682" s="881"/>
      <c r="C2682" s="884"/>
      <c r="D2682" s="884"/>
      <c r="E2682" s="884"/>
      <c r="F2682" s="296"/>
      <c r="G2682" s="897"/>
      <c r="H2682" s="898"/>
      <c r="I2682" s="296"/>
      <c r="J2682" s="297"/>
      <c r="K2682" s="299"/>
      <c r="L2682" s="284" t="s">
        <v>220</v>
      </c>
      <c r="M2682" s="302"/>
      <c r="N2682" s="285" t="s">
        <v>225</v>
      </c>
      <c r="O2682" s="299"/>
      <c r="P2682" s="284" t="s">
        <v>220</v>
      </c>
      <c r="Q2682" s="302"/>
      <c r="R2682" s="285" t="s">
        <v>225</v>
      </c>
      <c r="S2682" s="891"/>
      <c r="T2682" s="892"/>
      <c r="U2682" s="893"/>
    </row>
    <row r="2683" spans="2:21" ht="24" customHeight="1" x14ac:dyDescent="0.15">
      <c r="B2683" s="881"/>
      <c r="C2683" s="884"/>
      <c r="D2683" s="884"/>
      <c r="E2683" s="884"/>
      <c r="F2683" s="296"/>
      <c r="G2683" s="897"/>
      <c r="H2683" s="898"/>
      <c r="I2683" s="296"/>
      <c r="J2683" s="297"/>
      <c r="K2683" s="299"/>
      <c r="L2683" s="284" t="s">
        <v>220</v>
      </c>
      <c r="M2683" s="302"/>
      <c r="N2683" s="285" t="s">
        <v>225</v>
      </c>
      <c r="O2683" s="299"/>
      <c r="P2683" s="284" t="s">
        <v>220</v>
      </c>
      <c r="Q2683" s="302"/>
      <c r="R2683" s="285" t="s">
        <v>225</v>
      </c>
      <c r="S2683" s="891"/>
      <c r="T2683" s="892"/>
      <c r="U2683" s="893"/>
    </row>
    <row r="2684" spans="2:21" ht="24" customHeight="1" thickBot="1" x14ac:dyDescent="0.2">
      <c r="B2684" s="882"/>
      <c r="C2684" s="885"/>
      <c r="D2684" s="885"/>
      <c r="E2684" s="885"/>
      <c r="F2684" s="286" t="s">
        <v>232</v>
      </c>
      <c r="G2684" s="5"/>
      <c r="H2684" s="899" t="s">
        <v>239</v>
      </c>
      <c r="I2684" s="900"/>
      <c r="J2684" s="300"/>
      <c r="K2684" s="901"/>
      <c r="L2684" s="902"/>
      <c r="M2684" s="902"/>
      <c r="N2684" s="902"/>
      <c r="O2684" s="902"/>
      <c r="P2684" s="902"/>
      <c r="Q2684" s="902"/>
      <c r="R2684" s="903"/>
      <c r="S2684" s="894"/>
      <c r="T2684" s="895"/>
      <c r="U2684" s="896"/>
    </row>
    <row r="2685" spans="2:21" ht="24" customHeight="1" x14ac:dyDescent="0.15">
      <c r="B2685" s="880">
        <v>3</v>
      </c>
      <c r="C2685" s="883"/>
      <c r="D2685" s="883"/>
      <c r="E2685" s="883"/>
      <c r="F2685" s="294"/>
      <c r="G2685" s="886"/>
      <c r="H2685" s="887"/>
      <c r="I2685" s="294"/>
      <c r="J2685" s="295"/>
      <c r="K2685" s="298"/>
      <c r="L2685" s="279" t="s">
        <v>220</v>
      </c>
      <c r="M2685" s="301"/>
      <c r="N2685" s="280" t="s">
        <v>225</v>
      </c>
      <c r="O2685" s="298"/>
      <c r="P2685" s="279" t="s">
        <v>220</v>
      </c>
      <c r="Q2685" s="301"/>
      <c r="R2685" s="280" t="s">
        <v>225</v>
      </c>
      <c r="S2685" s="888" t="str">
        <f t="shared" ref="S2685" si="463">IF(COUNT(J2685:J2689)=0,"",SUM(J2685:J2689))</f>
        <v/>
      </c>
      <c r="T2685" s="889"/>
      <c r="U2685" s="890"/>
    </row>
    <row r="2686" spans="2:21" ht="24" customHeight="1" x14ac:dyDescent="0.15">
      <c r="B2686" s="881"/>
      <c r="C2686" s="884"/>
      <c r="D2686" s="884"/>
      <c r="E2686" s="884"/>
      <c r="F2686" s="296"/>
      <c r="G2686" s="897"/>
      <c r="H2686" s="898"/>
      <c r="I2686" s="296"/>
      <c r="J2686" s="297"/>
      <c r="K2686" s="299"/>
      <c r="L2686" s="284" t="s">
        <v>220</v>
      </c>
      <c r="M2686" s="302"/>
      <c r="N2686" s="285" t="s">
        <v>225</v>
      </c>
      <c r="O2686" s="299"/>
      <c r="P2686" s="284" t="s">
        <v>220</v>
      </c>
      <c r="Q2686" s="302"/>
      <c r="R2686" s="285" t="s">
        <v>225</v>
      </c>
      <c r="S2686" s="891"/>
      <c r="T2686" s="892"/>
      <c r="U2686" s="893"/>
    </row>
    <row r="2687" spans="2:21" ht="24" customHeight="1" x14ac:dyDescent="0.15">
      <c r="B2687" s="881"/>
      <c r="C2687" s="884"/>
      <c r="D2687" s="884"/>
      <c r="E2687" s="884"/>
      <c r="F2687" s="296"/>
      <c r="G2687" s="897"/>
      <c r="H2687" s="898"/>
      <c r="I2687" s="296"/>
      <c r="J2687" s="297"/>
      <c r="K2687" s="299"/>
      <c r="L2687" s="284" t="s">
        <v>220</v>
      </c>
      <c r="M2687" s="302"/>
      <c r="N2687" s="285" t="s">
        <v>225</v>
      </c>
      <c r="O2687" s="299"/>
      <c r="P2687" s="284" t="s">
        <v>220</v>
      </c>
      <c r="Q2687" s="302"/>
      <c r="R2687" s="285" t="s">
        <v>225</v>
      </c>
      <c r="S2687" s="891"/>
      <c r="T2687" s="892"/>
      <c r="U2687" s="893"/>
    </row>
    <row r="2688" spans="2:21" ht="24" customHeight="1" x14ac:dyDescent="0.15">
      <c r="B2688" s="881"/>
      <c r="C2688" s="884"/>
      <c r="D2688" s="884"/>
      <c r="E2688" s="884"/>
      <c r="F2688" s="296"/>
      <c r="G2688" s="897"/>
      <c r="H2688" s="898"/>
      <c r="I2688" s="296"/>
      <c r="J2688" s="297"/>
      <c r="K2688" s="299"/>
      <c r="L2688" s="284" t="s">
        <v>220</v>
      </c>
      <c r="M2688" s="302"/>
      <c r="N2688" s="285" t="s">
        <v>225</v>
      </c>
      <c r="O2688" s="299"/>
      <c r="P2688" s="284" t="s">
        <v>220</v>
      </c>
      <c r="Q2688" s="302"/>
      <c r="R2688" s="285" t="s">
        <v>225</v>
      </c>
      <c r="S2688" s="891"/>
      <c r="T2688" s="892"/>
      <c r="U2688" s="893"/>
    </row>
    <row r="2689" spans="1:31" ht="24" customHeight="1" thickBot="1" x14ac:dyDescent="0.2">
      <c r="B2689" s="882"/>
      <c r="C2689" s="885"/>
      <c r="D2689" s="885"/>
      <c r="E2689" s="885"/>
      <c r="F2689" s="286" t="s">
        <v>232</v>
      </c>
      <c r="G2689" s="5"/>
      <c r="H2689" s="899" t="s">
        <v>239</v>
      </c>
      <c r="I2689" s="900"/>
      <c r="J2689" s="300"/>
      <c r="K2689" s="901"/>
      <c r="L2689" s="902"/>
      <c r="M2689" s="902"/>
      <c r="N2689" s="902"/>
      <c r="O2689" s="902"/>
      <c r="P2689" s="902"/>
      <c r="Q2689" s="902"/>
      <c r="R2689" s="903"/>
      <c r="S2689" s="894"/>
      <c r="T2689" s="895"/>
      <c r="U2689" s="896"/>
    </row>
    <row r="2690" spans="1:31" ht="24" customHeight="1" x14ac:dyDescent="0.15">
      <c r="B2690" s="880">
        <v>4</v>
      </c>
      <c r="C2690" s="883"/>
      <c r="D2690" s="883"/>
      <c r="E2690" s="883"/>
      <c r="F2690" s="294"/>
      <c r="G2690" s="886"/>
      <c r="H2690" s="887"/>
      <c r="I2690" s="294"/>
      <c r="J2690" s="295"/>
      <c r="K2690" s="298"/>
      <c r="L2690" s="279" t="s">
        <v>220</v>
      </c>
      <c r="M2690" s="301"/>
      <c r="N2690" s="280" t="s">
        <v>225</v>
      </c>
      <c r="O2690" s="298"/>
      <c r="P2690" s="279" t="s">
        <v>220</v>
      </c>
      <c r="Q2690" s="301"/>
      <c r="R2690" s="280" t="s">
        <v>225</v>
      </c>
      <c r="S2690" s="888" t="str">
        <f t="shared" ref="S2690" si="464">IF(COUNT(J2690:J2694)=0,"",SUM(J2690:J2694))</f>
        <v/>
      </c>
      <c r="T2690" s="889"/>
      <c r="U2690" s="890"/>
    </row>
    <row r="2691" spans="1:31" ht="24" customHeight="1" x14ac:dyDescent="0.15">
      <c r="B2691" s="881"/>
      <c r="C2691" s="884"/>
      <c r="D2691" s="884"/>
      <c r="E2691" s="884"/>
      <c r="F2691" s="296"/>
      <c r="G2691" s="897"/>
      <c r="H2691" s="898"/>
      <c r="I2691" s="296"/>
      <c r="J2691" s="297"/>
      <c r="K2691" s="299"/>
      <c r="L2691" s="284" t="s">
        <v>220</v>
      </c>
      <c r="M2691" s="302"/>
      <c r="N2691" s="285" t="s">
        <v>225</v>
      </c>
      <c r="O2691" s="299"/>
      <c r="P2691" s="284" t="s">
        <v>220</v>
      </c>
      <c r="Q2691" s="302"/>
      <c r="R2691" s="285" t="s">
        <v>225</v>
      </c>
      <c r="S2691" s="891"/>
      <c r="T2691" s="892"/>
      <c r="U2691" s="893"/>
    </row>
    <row r="2692" spans="1:31" ht="24" customHeight="1" x14ac:dyDescent="0.15">
      <c r="B2692" s="881"/>
      <c r="C2692" s="884"/>
      <c r="D2692" s="884"/>
      <c r="E2692" s="884"/>
      <c r="F2692" s="296"/>
      <c r="G2692" s="897"/>
      <c r="H2692" s="898"/>
      <c r="I2692" s="296"/>
      <c r="J2692" s="297"/>
      <c r="K2692" s="299"/>
      <c r="L2692" s="284" t="s">
        <v>220</v>
      </c>
      <c r="M2692" s="302"/>
      <c r="N2692" s="285" t="s">
        <v>225</v>
      </c>
      <c r="O2692" s="299"/>
      <c r="P2692" s="284" t="s">
        <v>220</v>
      </c>
      <c r="Q2692" s="302"/>
      <c r="R2692" s="285" t="s">
        <v>225</v>
      </c>
      <c r="S2692" s="891"/>
      <c r="T2692" s="892"/>
      <c r="U2692" s="893"/>
    </row>
    <row r="2693" spans="1:31" ht="24" customHeight="1" x14ac:dyDescent="0.15">
      <c r="B2693" s="881"/>
      <c r="C2693" s="884"/>
      <c r="D2693" s="884"/>
      <c r="E2693" s="884"/>
      <c r="F2693" s="296"/>
      <c r="G2693" s="897"/>
      <c r="H2693" s="898"/>
      <c r="I2693" s="296"/>
      <c r="J2693" s="297"/>
      <c r="K2693" s="299"/>
      <c r="L2693" s="284" t="s">
        <v>220</v>
      </c>
      <c r="M2693" s="302"/>
      <c r="N2693" s="285" t="s">
        <v>225</v>
      </c>
      <c r="O2693" s="299"/>
      <c r="P2693" s="284" t="s">
        <v>220</v>
      </c>
      <c r="Q2693" s="302"/>
      <c r="R2693" s="285" t="s">
        <v>225</v>
      </c>
      <c r="S2693" s="891"/>
      <c r="T2693" s="892"/>
      <c r="U2693" s="893"/>
    </row>
    <row r="2694" spans="1:31" ht="24" customHeight="1" thickBot="1" x14ac:dyDescent="0.2">
      <c r="B2694" s="882"/>
      <c r="C2694" s="885"/>
      <c r="D2694" s="885"/>
      <c r="E2694" s="885"/>
      <c r="F2694" s="286" t="s">
        <v>232</v>
      </c>
      <c r="G2694" s="5"/>
      <c r="H2694" s="899" t="s">
        <v>239</v>
      </c>
      <c r="I2694" s="900"/>
      <c r="J2694" s="300"/>
      <c r="K2694" s="901"/>
      <c r="L2694" s="902"/>
      <c r="M2694" s="902"/>
      <c r="N2694" s="902"/>
      <c r="O2694" s="902"/>
      <c r="P2694" s="902"/>
      <c r="Q2694" s="902"/>
      <c r="R2694" s="903"/>
      <c r="S2694" s="894"/>
      <c r="T2694" s="895"/>
      <c r="U2694" s="896"/>
    </row>
    <row r="2695" spans="1:31" ht="19.5" customHeight="1" thickBot="1" x14ac:dyDescent="0.2">
      <c r="B2695" s="287" t="s">
        <v>112</v>
      </c>
      <c r="C2695" s="172"/>
      <c r="D2695" s="288"/>
      <c r="E2695" s="288"/>
      <c r="F2695" s="289"/>
      <c r="G2695" s="288"/>
      <c r="H2695" s="288"/>
      <c r="O2695" s="917" t="s">
        <v>496</v>
      </c>
      <c r="P2695" s="918"/>
      <c r="Q2695" s="918"/>
      <c r="R2695" s="918"/>
      <c r="S2695" s="919" t="str">
        <f>IF(COUNT(S2675:U2694)=0,"",SUMIFS(S2675:S2694,E2675:E2694,"&lt;&gt;"&amp;""))</f>
        <v/>
      </c>
      <c r="T2695" s="920"/>
      <c r="U2695" s="921"/>
    </row>
    <row r="2696" spans="1:31" ht="19.5" customHeight="1" thickBot="1" x14ac:dyDescent="0.2">
      <c r="B2696" s="486" t="s">
        <v>242</v>
      </c>
      <c r="C2696" s="172"/>
      <c r="D2696" s="171"/>
      <c r="E2696" s="290"/>
      <c r="F2696" s="485"/>
      <c r="G2696" s="485"/>
      <c r="H2696" s="485"/>
      <c r="O2696" s="922" t="s">
        <v>497</v>
      </c>
      <c r="P2696" s="923"/>
      <c r="Q2696" s="923"/>
      <c r="R2696" s="924"/>
      <c r="S2696" s="919" t="str">
        <f>IF(COUNT(S2675:U2694)=0,"",SUMIF(E2675:E2694,"元請",S2675:U2694))</f>
        <v/>
      </c>
      <c r="T2696" s="920"/>
      <c r="U2696" s="921"/>
    </row>
    <row r="2697" spans="1:31" ht="19.5" customHeight="1" x14ac:dyDescent="0.15">
      <c r="B2697" s="287" t="s">
        <v>240</v>
      </c>
      <c r="C2697" s="172"/>
      <c r="D2697" s="171"/>
      <c r="E2697" s="172"/>
      <c r="F2697" s="172"/>
      <c r="G2697" s="485"/>
      <c r="H2697" s="485"/>
    </row>
    <row r="2698" spans="1:31" ht="19.5" customHeight="1" x14ac:dyDescent="0.15">
      <c r="B2698" s="485"/>
      <c r="C2698" s="172"/>
      <c r="D2698" s="171"/>
      <c r="E2698" s="290"/>
      <c r="F2698" s="485"/>
      <c r="G2698" s="485"/>
      <c r="H2698" s="485"/>
    </row>
    <row r="2699" spans="1:31" s="172" customFormat="1" ht="20.25" customHeight="1" x14ac:dyDescent="0.15">
      <c r="A2699" s="171"/>
      <c r="B2699" s="171"/>
      <c r="C2699" s="172" t="s">
        <v>104</v>
      </c>
      <c r="G2699" s="262"/>
      <c r="H2699" s="262"/>
      <c r="I2699" s="171"/>
      <c r="J2699" s="171"/>
      <c r="K2699" s="171"/>
      <c r="L2699" s="171"/>
      <c r="M2699" s="171"/>
      <c r="N2699" s="171"/>
      <c r="O2699" s="171"/>
      <c r="P2699" s="171"/>
      <c r="Q2699" s="171"/>
      <c r="R2699" s="171"/>
      <c r="S2699" s="171"/>
      <c r="T2699" s="196" t="s">
        <v>241</v>
      </c>
      <c r="U2699" s="263" t="str">
        <f t="shared" ref="U2699" si="465">IF(COUNT(S2675:U2694)=0,"",U2670+1)</f>
        <v/>
      </c>
      <c r="W2699" s="171"/>
      <c r="X2699" s="171"/>
      <c r="Y2699" s="171"/>
      <c r="Z2699" s="291"/>
      <c r="AA2699" s="291"/>
      <c r="AB2699" s="291"/>
      <c r="AC2699" s="291"/>
      <c r="AD2699" s="291"/>
      <c r="AE2699" s="171"/>
    </row>
    <row r="2700" spans="1:31" s="172" customFormat="1" ht="27.75" x14ac:dyDescent="0.15">
      <c r="A2700" s="171"/>
      <c r="B2700" s="904" t="s">
        <v>105</v>
      </c>
      <c r="C2700" s="904"/>
      <c r="D2700" s="904"/>
      <c r="E2700" s="904"/>
      <c r="F2700" s="904"/>
      <c r="G2700" s="904"/>
      <c r="H2700" s="904"/>
      <c r="I2700" s="904"/>
      <c r="J2700" s="905" t="s">
        <v>243</v>
      </c>
      <c r="K2700" s="905"/>
      <c r="L2700" s="905"/>
      <c r="M2700" s="905"/>
      <c r="N2700" s="905"/>
      <c r="O2700" s="905"/>
      <c r="P2700" s="905"/>
      <c r="Q2700" s="905"/>
      <c r="R2700" s="905"/>
      <c r="S2700" s="905"/>
      <c r="T2700" s="905"/>
      <c r="U2700" s="905"/>
      <c r="W2700" s="171"/>
      <c r="X2700" s="171"/>
      <c r="Y2700" s="171"/>
      <c r="Z2700" s="291"/>
      <c r="AA2700" s="291"/>
      <c r="AB2700" s="291"/>
      <c r="AC2700" s="291"/>
      <c r="AD2700" s="291"/>
      <c r="AE2700" s="171"/>
    </row>
    <row r="2701" spans="1:31" ht="21.75" thickBot="1" x14ac:dyDescent="0.2">
      <c r="D2701" s="265" t="s">
        <v>228</v>
      </c>
      <c r="E2701" s="906"/>
      <c r="F2701" s="906"/>
      <c r="G2701" s="266" t="s">
        <v>229</v>
      </c>
      <c r="H2701" s="267"/>
      <c r="L2701" s="268" t="s">
        <v>231</v>
      </c>
      <c r="M2701" s="483" t="str">
        <f>$M$4</f>
        <v/>
      </c>
      <c r="N2701" s="269" t="s">
        <v>220</v>
      </c>
      <c r="O2701" s="483" t="str">
        <f>$O$4</f>
        <v/>
      </c>
      <c r="P2701" s="269" t="s">
        <v>225</v>
      </c>
      <c r="Q2701" s="269" t="s">
        <v>205</v>
      </c>
      <c r="R2701" s="483" t="str">
        <f>$R$4</f>
        <v/>
      </c>
      <c r="S2701" s="269" t="s">
        <v>220</v>
      </c>
      <c r="T2701" s="483" t="str">
        <f>$T$4</f>
        <v/>
      </c>
      <c r="U2701" s="269" t="s">
        <v>230</v>
      </c>
    </row>
    <row r="2702" spans="1:31" ht="18" customHeight="1" x14ac:dyDescent="0.15">
      <c r="B2702" s="880" t="s">
        <v>227</v>
      </c>
      <c r="C2702" s="907" t="s">
        <v>224</v>
      </c>
      <c r="D2702" s="478" t="s">
        <v>237</v>
      </c>
      <c r="E2702" s="478" t="s">
        <v>222</v>
      </c>
      <c r="F2702" s="909" t="s">
        <v>106</v>
      </c>
      <c r="G2702" s="840" t="s">
        <v>107</v>
      </c>
      <c r="H2702" s="841"/>
      <c r="I2702" s="480" t="s">
        <v>108</v>
      </c>
      <c r="J2702" s="480" t="s">
        <v>235</v>
      </c>
      <c r="K2702" s="840" t="s">
        <v>109</v>
      </c>
      <c r="L2702" s="913"/>
      <c r="M2702" s="913"/>
      <c r="N2702" s="841"/>
      <c r="O2702" s="840" t="s">
        <v>226</v>
      </c>
      <c r="P2702" s="913"/>
      <c r="Q2702" s="913"/>
      <c r="R2702" s="841"/>
      <c r="S2702" s="840" t="s">
        <v>233</v>
      </c>
      <c r="T2702" s="913"/>
      <c r="U2702" s="914"/>
    </row>
    <row r="2703" spans="1:31" ht="18" customHeight="1" thickBot="1" x14ac:dyDescent="0.2">
      <c r="B2703" s="882"/>
      <c r="C2703" s="908"/>
      <c r="D2703" s="479" t="s">
        <v>221</v>
      </c>
      <c r="E2703" s="479" t="s">
        <v>223</v>
      </c>
      <c r="F2703" s="910"/>
      <c r="G2703" s="911"/>
      <c r="H2703" s="912"/>
      <c r="I2703" s="481" t="s">
        <v>110</v>
      </c>
      <c r="J2703" s="481" t="s">
        <v>236</v>
      </c>
      <c r="K2703" s="911"/>
      <c r="L2703" s="915"/>
      <c r="M2703" s="915"/>
      <c r="N2703" s="912"/>
      <c r="O2703" s="911"/>
      <c r="P2703" s="915"/>
      <c r="Q2703" s="915"/>
      <c r="R2703" s="912"/>
      <c r="S2703" s="911" t="s">
        <v>234</v>
      </c>
      <c r="T2703" s="915"/>
      <c r="U2703" s="916"/>
    </row>
    <row r="2704" spans="1:31" ht="24" customHeight="1" x14ac:dyDescent="0.15">
      <c r="B2704" s="880">
        <v>1</v>
      </c>
      <c r="C2704" s="883"/>
      <c r="D2704" s="883"/>
      <c r="E2704" s="883"/>
      <c r="F2704" s="294"/>
      <c r="G2704" s="886"/>
      <c r="H2704" s="887"/>
      <c r="I2704" s="294"/>
      <c r="J2704" s="295"/>
      <c r="K2704" s="298"/>
      <c r="L2704" s="279" t="s">
        <v>220</v>
      </c>
      <c r="M2704" s="301"/>
      <c r="N2704" s="280" t="s">
        <v>225</v>
      </c>
      <c r="O2704" s="298"/>
      <c r="P2704" s="279" t="s">
        <v>220</v>
      </c>
      <c r="Q2704" s="301"/>
      <c r="R2704" s="280" t="s">
        <v>225</v>
      </c>
      <c r="S2704" s="888" t="str">
        <f t="shared" ref="S2704" si="466">IF(COUNT(J2704:J2708)=0,"",SUM(J2704:J2708))</f>
        <v/>
      </c>
      <c r="T2704" s="889"/>
      <c r="U2704" s="890"/>
    </row>
    <row r="2705" spans="2:21" ht="24" customHeight="1" x14ac:dyDescent="0.15">
      <c r="B2705" s="881"/>
      <c r="C2705" s="884"/>
      <c r="D2705" s="884"/>
      <c r="E2705" s="884"/>
      <c r="F2705" s="296"/>
      <c r="G2705" s="897"/>
      <c r="H2705" s="898"/>
      <c r="I2705" s="296"/>
      <c r="J2705" s="297"/>
      <c r="K2705" s="299"/>
      <c r="L2705" s="284" t="s">
        <v>220</v>
      </c>
      <c r="M2705" s="302"/>
      <c r="N2705" s="285" t="s">
        <v>225</v>
      </c>
      <c r="O2705" s="299"/>
      <c r="P2705" s="284" t="s">
        <v>220</v>
      </c>
      <c r="Q2705" s="302"/>
      <c r="R2705" s="285" t="s">
        <v>225</v>
      </c>
      <c r="S2705" s="891"/>
      <c r="T2705" s="892"/>
      <c r="U2705" s="893"/>
    </row>
    <row r="2706" spans="2:21" ht="23.25" customHeight="1" x14ac:dyDescent="0.15">
      <c r="B2706" s="881"/>
      <c r="C2706" s="884"/>
      <c r="D2706" s="884"/>
      <c r="E2706" s="884"/>
      <c r="F2706" s="296"/>
      <c r="G2706" s="897"/>
      <c r="H2706" s="898"/>
      <c r="I2706" s="296"/>
      <c r="J2706" s="297"/>
      <c r="K2706" s="299"/>
      <c r="L2706" s="284" t="s">
        <v>220</v>
      </c>
      <c r="M2706" s="302"/>
      <c r="N2706" s="285" t="s">
        <v>225</v>
      </c>
      <c r="O2706" s="299"/>
      <c r="P2706" s="284" t="s">
        <v>220</v>
      </c>
      <c r="Q2706" s="302"/>
      <c r="R2706" s="285" t="s">
        <v>225</v>
      </c>
      <c r="S2706" s="891"/>
      <c r="T2706" s="892"/>
      <c r="U2706" s="893"/>
    </row>
    <row r="2707" spans="2:21" ht="24" customHeight="1" x14ac:dyDescent="0.15">
      <c r="B2707" s="881"/>
      <c r="C2707" s="884"/>
      <c r="D2707" s="884"/>
      <c r="E2707" s="884"/>
      <c r="F2707" s="296"/>
      <c r="G2707" s="897"/>
      <c r="H2707" s="898"/>
      <c r="I2707" s="296"/>
      <c r="J2707" s="297"/>
      <c r="K2707" s="299"/>
      <c r="L2707" s="284" t="s">
        <v>220</v>
      </c>
      <c r="M2707" s="302"/>
      <c r="N2707" s="285" t="s">
        <v>225</v>
      </c>
      <c r="O2707" s="299"/>
      <c r="P2707" s="284" t="s">
        <v>220</v>
      </c>
      <c r="Q2707" s="302"/>
      <c r="R2707" s="285" t="s">
        <v>225</v>
      </c>
      <c r="S2707" s="891"/>
      <c r="T2707" s="892"/>
      <c r="U2707" s="893"/>
    </row>
    <row r="2708" spans="2:21" ht="24" customHeight="1" thickBot="1" x14ac:dyDescent="0.2">
      <c r="B2708" s="882"/>
      <c r="C2708" s="885"/>
      <c r="D2708" s="885"/>
      <c r="E2708" s="885"/>
      <c r="F2708" s="286" t="s">
        <v>232</v>
      </c>
      <c r="G2708" s="5"/>
      <c r="H2708" s="899" t="s">
        <v>239</v>
      </c>
      <c r="I2708" s="900"/>
      <c r="J2708" s="300"/>
      <c r="K2708" s="901"/>
      <c r="L2708" s="902"/>
      <c r="M2708" s="902"/>
      <c r="N2708" s="902"/>
      <c r="O2708" s="902"/>
      <c r="P2708" s="902"/>
      <c r="Q2708" s="902"/>
      <c r="R2708" s="903"/>
      <c r="S2708" s="894"/>
      <c r="T2708" s="895"/>
      <c r="U2708" s="896"/>
    </row>
    <row r="2709" spans="2:21" ht="24" customHeight="1" x14ac:dyDescent="0.15">
      <c r="B2709" s="880">
        <v>2</v>
      </c>
      <c r="C2709" s="883"/>
      <c r="D2709" s="883"/>
      <c r="E2709" s="883"/>
      <c r="F2709" s="294"/>
      <c r="G2709" s="886"/>
      <c r="H2709" s="887"/>
      <c r="I2709" s="294"/>
      <c r="J2709" s="295"/>
      <c r="K2709" s="298"/>
      <c r="L2709" s="279" t="s">
        <v>220</v>
      </c>
      <c r="M2709" s="301"/>
      <c r="N2709" s="280" t="s">
        <v>225</v>
      </c>
      <c r="O2709" s="298"/>
      <c r="P2709" s="279" t="s">
        <v>220</v>
      </c>
      <c r="Q2709" s="301"/>
      <c r="R2709" s="280" t="s">
        <v>225</v>
      </c>
      <c r="S2709" s="888" t="str">
        <f t="shared" ref="S2709" si="467">IF(COUNT(J2709:J2713)=0,"",SUM(J2709:J2713))</f>
        <v/>
      </c>
      <c r="T2709" s="889"/>
      <c r="U2709" s="890"/>
    </row>
    <row r="2710" spans="2:21" ht="24" customHeight="1" x14ac:dyDescent="0.15">
      <c r="B2710" s="881"/>
      <c r="C2710" s="884"/>
      <c r="D2710" s="884"/>
      <c r="E2710" s="884"/>
      <c r="F2710" s="296"/>
      <c r="G2710" s="897"/>
      <c r="H2710" s="898"/>
      <c r="I2710" s="296"/>
      <c r="J2710" s="297"/>
      <c r="K2710" s="299"/>
      <c r="L2710" s="284" t="s">
        <v>220</v>
      </c>
      <c r="M2710" s="302"/>
      <c r="N2710" s="285" t="s">
        <v>225</v>
      </c>
      <c r="O2710" s="299"/>
      <c r="P2710" s="284" t="s">
        <v>220</v>
      </c>
      <c r="Q2710" s="302"/>
      <c r="R2710" s="285" t="s">
        <v>225</v>
      </c>
      <c r="S2710" s="891"/>
      <c r="T2710" s="892"/>
      <c r="U2710" s="893"/>
    </row>
    <row r="2711" spans="2:21" ht="24" customHeight="1" x14ac:dyDescent="0.15">
      <c r="B2711" s="881"/>
      <c r="C2711" s="884"/>
      <c r="D2711" s="884"/>
      <c r="E2711" s="884"/>
      <c r="F2711" s="296"/>
      <c r="G2711" s="897"/>
      <c r="H2711" s="898"/>
      <c r="I2711" s="296"/>
      <c r="J2711" s="297"/>
      <c r="K2711" s="299"/>
      <c r="L2711" s="284" t="s">
        <v>220</v>
      </c>
      <c r="M2711" s="302"/>
      <c r="N2711" s="285" t="s">
        <v>225</v>
      </c>
      <c r="O2711" s="299"/>
      <c r="P2711" s="284" t="s">
        <v>220</v>
      </c>
      <c r="Q2711" s="302"/>
      <c r="R2711" s="285" t="s">
        <v>225</v>
      </c>
      <c r="S2711" s="891"/>
      <c r="T2711" s="892"/>
      <c r="U2711" s="893"/>
    </row>
    <row r="2712" spans="2:21" ht="24" customHeight="1" x14ac:dyDescent="0.15">
      <c r="B2712" s="881"/>
      <c r="C2712" s="884"/>
      <c r="D2712" s="884"/>
      <c r="E2712" s="884"/>
      <c r="F2712" s="296"/>
      <c r="G2712" s="897"/>
      <c r="H2712" s="898"/>
      <c r="I2712" s="296"/>
      <c r="J2712" s="297"/>
      <c r="K2712" s="299"/>
      <c r="L2712" s="284" t="s">
        <v>220</v>
      </c>
      <c r="M2712" s="302"/>
      <c r="N2712" s="285" t="s">
        <v>225</v>
      </c>
      <c r="O2712" s="299"/>
      <c r="P2712" s="284" t="s">
        <v>220</v>
      </c>
      <c r="Q2712" s="302"/>
      <c r="R2712" s="285" t="s">
        <v>225</v>
      </c>
      <c r="S2712" s="891"/>
      <c r="T2712" s="892"/>
      <c r="U2712" s="893"/>
    </row>
    <row r="2713" spans="2:21" ht="24" customHeight="1" thickBot="1" x14ac:dyDescent="0.2">
      <c r="B2713" s="882"/>
      <c r="C2713" s="885"/>
      <c r="D2713" s="885"/>
      <c r="E2713" s="885"/>
      <c r="F2713" s="286" t="s">
        <v>232</v>
      </c>
      <c r="G2713" s="5"/>
      <c r="H2713" s="899" t="s">
        <v>239</v>
      </c>
      <c r="I2713" s="900"/>
      <c r="J2713" s="300"/>
      <c r="K2713" s="901"/>
      <c r="L2713" s="902"/>
      <c r="M2713" s="902"/>
      <c r="N2713" s="902"/>
      <c r="O2713" s="902"/>
      <c r="P2713" s="902"/>
      <c r="Q2713" s="902"/>
      <c r="R2713" s="903"/>
      <c r="S2713" s="894"/>
      <c r="T2713" s="895"/>
      <c r="U2713" s="896"/>
    </row>
    <row r="2714" spans="2:21" ht="24" customHeight="1" x14ac:dyDescent="0.15">
      <c r="B2714" s="880">
        <v>3</v>
      </c>
      <c r="C2714" s="883"/>
      <c r="D2714" s="883"/>
      <c r="E2714" s="883"/>
      <c r="F2714" s="294"/>
      <c r="G2714" s="886"/>
      <c r="H2714" s="887"/>
      <c r="I2714" s="294"/>
      <c r="J2714" s="295"/>
      <c r="K2714" s="298"/>
      <c r="L2714" s="279" t="s">
        <v>220</v>
      </c>
      <c r="M2714" s="301"/>
      <c r="N2714" s="280" t="s">
        <v>225</v>
      </c>
      <c r="O2714" s="298"/>
      <c r="P2714" s="279" t="s">
        <v>220</v>
      </c>
      <c r="Q2714" s="301"/>
      <c r="R2714" s="280" t="s">
        <v>225</v>
      </c>
      <c r="S2714" s="888" t="str">
        <f t="shared" ref="S2714" si="468">IF(COUNT(J2714:J2718)=0,"",SUM(J2714:J2718))</f>
        <v/>
      </c>
      <c r="T2714" s="889"/>
      <c r="U2714" s="890"/>
    </row>
    <row r="2715" spans="2:21" ht="24" customHeight="1" x14ac:dyDescent="0.15">
      <c r="B2715" s="881"/>
      <c r="C2715" s="884"/>
      <c r="D2715" s="884"/>
      <c r="E2715" s="884"/>
      <c r="F2715" s="296"/>
      <c r="G2715" s="897"/>
      <c r="H2715" s="898"/>
      <c r="I2715" s="296"/>
      <c r="J2715" s="297"/>
      <c r="K2715" s="299"/>
      <c r="L2715" s="284" t="s">
        <v>220</v>
      </c>
      <c r="M2715" s="302"/>
      <c r="N2715" s="285" t="s">
        <v>225</v>
      </c>
      <c r="O2715" s="299"/>
      <c r="P2715" s="284" t="s">
        <v>220</v>
      </c>
      <c r="Q2715" s="302"/>
      <c r="R2715" s="285" t="s">
        <v>225</v>
      </c>
      <c r="S2715" s="891"/>
      <c r="T2715" s="892"/>
      <c r="U2715" s="893"/>
    </row>
    <row r="2716" spans="2:21" ht="24" customHeight="1" x14ac:dyDescent="0.15">
      <c r="B2716" s="881"/>
      <c r="C2716" s="884"/>
      <c r="D2716" s="884"/>
      <c r="E2716" s="884"/>
      <c r="F2716" s="296"/>
      <c r="G2716" s="897"/>
      <c r="H2716" s="898"/>
      <c r="I2716" s="296"/>
      <c r="J2716" s="297"/>
      <c r="K2716" s="299"/>
      <c r="L2716" s="284" t="s">
        <v>220</v>
      </c>
      <c r="M2716" s="302"/>
      <c r="N2716" s="285" t="s">
        <v>225</v>
      </c>
      <c r="O2716" s="299"/>
      <c r="P2716" s="284" t="s">
        <v>220</v>
      </c>
      <c r="Q2716" s="302"/>
      <c r="R2716" s="285" t="s">
        <v>225</v>
      </c>
      <c r="S2716" s="891"/>
      <c r="T2716" s="892"/>
      <c r="U2716" s="893"/>
    </row>
    <row r="2717" spans="2:21" ht="24" customHeight="1" x14ac:dyDescent="0.15">
      <c r="B2717" s="881"/>
      <c r="C2717" s="884"/>
      <c r="D2717" s="884"/>
      <c r="E2717" s="884"/>
      <c r="F2717" s="296"/>
      <c r="G2717" s="897"/>
      <c r="H2717" s="898"/>
      <c r="I2717" s="296"/>
      <c r="J2717" s="297"/>
      <c r="K2717" s="299"/>
      <c r="L2717" s="284" t="s">
        <v>220</v>
      </c>
      <c r="M2717" s="302"/>
      <c r="N2717" s="285" t="s">
        <v>225</v>
      </c>
      <c r="O2717" s="299"/>
      <c r="P2717" s="284" t="s">
        <v>220</v>
      </c>
      <c r="Q2717" s="302"/>
      <c r="R2717" s="285" t="s">
        <v>225</v>
      </c>
      <c r="S2717" s="891"/>
      <c r="T2717" s="892"/>
      <c r="U2717" s="893"/>
    </row>
    <row r="2718" spans="2:21" ht="24" customHeight="1" thickBot="1" x14ac:dyDescent="0.2">
      <c r="B2718" s="882"/>
      <c r="C2718" s="885"/>
      <c r="D2718" s="885"/>
      <c r="E2718" s="885"/>
      <c r="F2718" s="286" t="s">
        <v>232</v>
      </c>
      <c r="G2718" s="5"/>
      <c r="H2718" s="899" t="s">
        <v>239</v>
      </c>
      <c r="I2718" s="900"/>
      <c r="J2718" s="300"/>
      <c r="K2718" s="901"/>
      <c r="L2718" s="902"/>
      <c r="M2718" s="902"/>
      <c r="N2718" s="902"/>
      <c r="O2718" s="902"/>
      <c r="P2718" s="902"/>
      <c r="Q2718" s="902"/>
      <c r="R2718" s="903"/>
      <c r="S2718" s="894"/>
      <c r="T2718" s="895"/>
      <c r="U2718" s="896"/>
    </row>
    <row r="2719" spans="2:21" ht="24" customHeight="1" x14ac:dyDescent="0.15">
      <c r="B2719" s="880">
        <v>4</v>
      </c>
      <c r="C2719" s="883"/>
      <c r="D2719" s="883"/>
      <c r="E2719" s="883"/>
      <c r="F2719" s="294"/>
      <c r="G2719" s="886"/>
      <c r="H2719" s="887"/>
      <c r="I2719" s="294"/>
      <c r="J2719" s="295"/>
      <c r="K2719" s="298"/>
      <c r="L2719" s="279" t="s">
        <v>220</v>
      </c>
      <c r="M2719" s="301"/>
      <c r="N2719" s="280" t="s">
        <v>225</v>
      </c>
      <c r="O2719" s="298"/>
      <c r="P2719" s="279" t="s">
        <v>220</v>
      </c>
      <c r="Q2719" s="301"/>
      <c r="R2719" s="280" t="s">
        <v>225</v>
      </c>
      <c r="S2719" s="888" t="str">
        <f t="shared" ref="S2719" si="469">IF(COUNT(J2719:J2723)=0,"",SUM(J2719:J2723))</f>
        <v/>
      </c>
      <c r="T2719" s="889"/>
      <c r="U2719" s="890"/>
    </row>
    <row r="2720" spans="2:21" ht="24" customHeight="1" x14ac:dyDescent="0.15">
      <c r="B2720" s="881"/>
      <c r="C2720" s="884"/>
      <c r="D2720" s="884"/>
      <c r="E2720" s="884"/>
      <c r="F2720" s="296"/>
      <c r="G2720" s="897"/>
      <c r="H2720" s="898"/>
      <c r="I2720" s="296"/>
      <c r="J2720" s="297"/>
      <c r="K2720" s="299"/>
      <c r="L2720" s="284" t="s">
        <v>220</v>
      </c>
      <c r="M2720" s="302"/>
      <c r="N2720" s="285" t="s">
        <v>225</v>
      </c>
      <c r="O2720" s="299"/>
      <c r="P2720" s="284" t="s">
        <v>220</v>
      </c>
      <c r="Q2720" s="302"/>
      <c r="R2720" s="285" t="s">
        <v>225</v>
      </c>
      <c r="S2720" s="891"/>
      <c r="T2720" s="892"/>
      <c r="U2720" s="893"/>
    </row>
    <row r="2721" spans="1:31" ht="24" customHeight="1" x14ac:dyDescent="0.15">
      <c r="B2721" s="881"/>
      <c r="C2721" s="884"/>
      <c r="D2721" s="884"/>
      <c r="E2721" s="884"/>
      <c r="F2721" s="296"/>
      <c r="G2721" s="897"/>
      <c r="H2721" s="898"/>
      <c r="I2721" s="296"/>
      <c r="J2721" s="297"/>
      <c r="K2721" s="299"/>
      <c r="L2721" s="284" t="s">
        <v>220</v>
      </c>
      <c r="M2721" s="302"/>
      <c r="N2721" s="285" t="s">
        <v>225</v>
      </c>
      <c r="O2721" s="299"/>
      <c r="P2721" s="284" t="s">
        <v>220</v>
      </c>
      <c r="Q2721" s="302"/>
      <c r="R2721" s="285" t="s">
        <v>225</v>
      </c>
      <c r="S2721" s="891"/>
      <c r="T2721" s="892"/>
      <c r="U2721" s="893"/>
    </row>
    <row r="2722" spans="1:31" ht="24" customHeight="1" x14ac:dyDescent="0.15">
      <c r="B2722" s="881"/>
      <c r="C2722" s="884"/>
      <c r="D2722" s="884"/>
      <c r="E2722" s="884"/>
      <c r="F2722" s="296"/>
      <c r="G2722" s="897"/>
      <c r="H2722" s="898"/>
      <c r="I2722" s="296"/>
      <c r="J2722" s="297"/>
      <c r="K2722" s="299"/>
      <c r="L2722" s="284" t="s">
        <v>220</v>
      </c>
      <c r="M2722" s="302"/>
      <c r="N2722" s="285" t="s">
        <v>225</v>
      </c>
      <c r="O2722" s="299"/>
      <c r="P2722" s="284" t="s">
        <v>220</v>
      </c>
      <c r="Q2722" s="302"/>
      <c r="R2722" s="285" t="s">
        <v>225</v>
      </c>
      <c r="S2722" s="891"/>
      <c r="T2722" s="892"/>
      <c r="U2722" s="893"/>
    </row>
    <row r="2723" spans="1:31" ht="24" customHeight="1" thickBot="1" x14ac:dyDescent="0.2">
      <c r="B2723" s="882"/>
      <c r="C2723" s="885"/>
      <c r="D2723" s="885"/>
      <c r="E2723" s="885"/>
      <c r="F2723" s="286" t="s">
        <v>232</v>
      </c>
      <c r="G2723" s="5"/>
      <c r="H2723" s="899" t="s">
        <v>239</v>
      </c>
      <c r="I2723" s="900"/>
      <c r="J2723" s="300"/>
      <c r="K2723" s="901"/>
      <c r="L2723" s="902"/>
      <c r="M2723" s="902"/>
      <c r="N2723" s="902"/>
      <c r="O2723" s="902"/>
      <c r="P2723" s="902"/>
      <c r="Q2723" s="902"/>
      <c r="R2723" s="903"/>
      <c r="S2723" s="894"/>
      <c r="T2723" s="895"/>
      <c r="U2723" s="896"/>
    </row>
    <row r="2724" spans="1:31" ht="19.5" customHeight="1" thickBot="1" x14ac:dyDescent="0.2">
      <c r="B2724" s="287" t="s">
        <v>112</v>
      </c>
      <c r="C2724" s="172"/>
      <c r="D2724" s="288"/>
      <c r="E2724" s="288"/>
      <c r="F2724" s="289"/>
      <c r="G2724" s="288"/>
      <c r="H2724" s="288"/>
      <c r="O2724" s="917" t="s">
        <v>496</v>
      </c>
      <c r="P2724" s="918"/>
      <c r="Q2724" s="918"/>
      <c r="R2724" s="918"/>
      <c r="S2724" s="919" t="str">
        <f>IF(COUNT(S2704:U2723)=0,"",SUMIFS(S2704:S2723,E2704:E2723,"&lt;&gt;"&amp;""))</f>
        <v/>
      </c>
      <c r="T2724" s="920"/>
      <c r="U2724" s="921"/>
    </row>
    <row r="2725" spans="1:31" ht="19.5" customHeight="1" thickBot="1" x14ac:dyDescent="0.2">
      <c r="B2725" s="486" t="s">
        <v>242</v>
      </c>
      <c r="C2725" s="172"/>
      <c r="D2725" s="171"/>
      <c r="E2725" s="290"/>
      <c r="F2725" s="485"/>
      <c r="G2725" s="485"/>
      <c r="H2725" s="485"/>
      <c r="O2725" s="922" t="s">
        <v>497</v>
      </c>
      <c r="P2725" s="923"/>
      <c r="Q2725" s="923"/>
      <c r="R2725" s="924"/>
      <c r="S2725" s="919" t="str">
        <f>IF(COUNT(S2704:U2723)=0,"",SUMIF(E2704:E2723,"元請",S2704:U2723))</f>
        <v/>
      </c>
      <c r="T2725" s="920"/>
      <c r="U2725" s="921"/>
    </row>
    <row r="2726" spans="1:31" ht="19.5" customHeight="1" x14ac:dyDescent="0.15">
      <c r="B2726" s="287" t="s">
        <v>240</v>
      </c>
      <c r="C2726" s="172"/>
      <c r="D2726" s="171"/>
      <c r="E2726" s="172"/>
      <c r="F2726" s="172"/>
      <c r="G2726" s="485"/>
      <c r="H2726" s="485"/>
    </row>
    <row r="2727" spans="1:31" ht="19.5" customHeight="1" x14ac:dyDescent="0.15">
      <c r="B2727" s="485"/>
      <c r="C2727" s="172"/>
      <c r="D2727" s="171"/>
      <c r="E2727" s="290"/>
      <c r="F2727" s="485"/>
      <c r="G2727" s="485"/>
      <c r="H2727" s="485"/>
    </row>
    <row r="2728" spans="1:31" s="172" customFormat="1" ht="20.25" customHeight="1" x14ac:dyDescent="0.15">
      <c r="A2728" s="171"/>
      <c r="B2728" s="171"/>
      <c r="C2728" s="172" t="s">
        <v>104</v>
      </c>
      <c r="G2728" s="262"/>
      <c r="H2728" s="262"/>
      <c r="I2728" s="171"/>
      <c r="J2728" s="171"/>
      <c r="K2728" s="171"/>
      <c r="L2728" s="171"/>
      <c r="M2728" s="171"/>
      <c r="N2728" s="171"/>
      <c r="O2728" s="171"/>
      <c r="P2728" s="171"/>
      <c r="Q2728" s="171"/>
      <c r="R2728" s="171"/>
      <c r="S2728" s="171"/>
      <c r="T2728" s="196" t="s">
        <v>241</v>
      </c>
      <c r="U2728" s="263" t="str">
        <f t="shared" ref="U2728" si="470">IF(COUNT(S2704:U2723)=0,"",U2699+1)</f>
        <v/>
      </c>
      <c r="W2728" s="171"/>
      <c r="X2728" s="171"/>
      <c r="Y2728" s="171"/>
      <c r="Z2728" s="291"/>
      <c r="AA2728" s="291"/>
      <c r="AB2728" s="291"/>
      <c r="AC2728" s="291"/>
      <c r="AD2728" s="291"/>
      <c r="AE2728" s="171"/>
    </row>
    <row r="2729" spans="1:31" s="172" customFormat="1" ht="27.75" x14ac:dyDescent="0.15">
      <c r="A2729" s="171"/>
      <c r="B2729" s="904" t="s">
        <v>105</v>
      </c>
      <c r="C2729" s="904"/>
      <c r="D2729" s="904"/>
      <c r="E2729" s="904"/>
      <c r="F2729" s="904"/>
      <c r="G2729" s="904"/>
      <c r="H2729" s="904"/>
      <c r="I2729" s="904"/>
      <c r="J2729" s="905" t="s">
        <v>243</v>
      </c>
      <c r="K2729" s="905"/>
      <c r="L2729" s="905"/>
      <c r="M2729" s="905"/>
      <c r="N2729" s="905"/>
      <c r="O2729" s="905"/>
      <c r="P2729" s="905"/>
      <c r="Q2729" s="905"/>
      <c r="R2729" s="905"/>
      <c r="S2729" s="905"/>
      <c r="T2729" s="905"/>
      <c r="U2729" s="905"/>
      <c r="W2729" s="171"/>
      <c r="X2729" s="171"/>
      <c r="Y2729" s="171"/>
      <c r="Z2729" s="291"/>
      <c r="AA2729" s="291"/>
      <c r="AB2729" s="291"/>
      <c r="AC2729" s="291"/>
      <c r="AD2729" s="291"/>
      <c r="AE2729" s="171"/>
    </row>
    <row r="2730" spans="1:31" ht="21.75" thickBot="1" x14ac:dyDescent="0.2">
      <c r="D2730" s="265" t="s">
        <v>228</v>
      </c>
      <c r="E2730" s="906"/>
      <c r="F2730" s="906"/>
      <c r="G2730" s="266" t="s">
        <v>229</v>
      </c>
      <c r="H2730" s="267"/>
      <c r="L2730" s="268" t="s">
        <v>231</v>
      </c>
      <c r="M2730" s="483" t="str">
        <f>$M$4</f>
        <v/>
      </c>
      <c r="N2730" s="269" t="s">
        <v>220</v>
      </c>
      <c r="O2730" s="483" t="str">
        <f>$O$4</f>
        <v/>
      </c>
      <c r="P2730" s="269" t="s">
        <v>225</v>
      </c>
      <c r="Q2730" s="269" t="s">
        <v>205</v>
      </c>
      <c r="R2730" s="483" t="str">
        <f>$R$4</f>
        <v/>
      </c>
      <c r="S2730" s="269" t="s">
        <v>220</v>
      </c>
      <c r="T2730" s="483" t="str">
        <f>$T$4</f>
        <v/>
      </c>
      <c r="U2730" s="269" t="s">
        <v>230</v>
      </c>
    </row>
    <row r="2731" spans="1:31" ht="18" customHeight="1" x14ac:dyDescent="0.15">
      <c r="B2731" s="880" t="s">
        <v>227</v>
      </c>
      <c r="C2731" s="907" t="s">
        <v>224</v>
      </c>
      <c r="D2731" s="478" t="s">
        <v>237</v>
      </c>
      <c r="E2731" s="478" t="s">
        <v>222</v>
      </c>
      <c r="F2731" s="909" t="s">
        <v>106</v>
      </c>
      <c r="G2731" s="840" t="s">
        <v>107</v>
      </c>
      <c r="H2731" s="841"/>
      <c r="I2731" s="480" t="s">
        <v>108</v>
      </c>
      <c r="J2731" s="480" t="s">
        <v>235</v>
      </c>
      <c r="K2731" s="840" t="s">
        <v>109</v>
      </c>
      <c r="L2731" s="913"/>
      <c r="M2731" s="913"/>
      <c r="N2731" s="841"/>
      <c r="O2731" s="840" t="s">
        <v>226</v>
      </c>
      <c r="P2731" s="913"/>
      <c r="Q2731" s="913"/>
      <c r="R2731" s="841"/>
      <c r="S2731" s="840" t="s">
        <v>233</v>
      </c>
      <c r="T2731" s="913"/>
      <c r="U2731" s="914"/>
    </row>
    <row r="2732" spans="1:31" ht="18" customHeight="1" thickBot="1" x14ac:dyDescent="0.2">
      <c r="B2732" s="882"/>
      <c r="C2732" s="908"/>
      <c r="D2732" s="479" t="s">
        <v>221</v>
      </c>
      <c r="E2732" s="479" t="s">
        <v>223</v>
      </c>
      <c r="F2732" s="910"/>
      <c r="G2732" s="911"/>
      <c r="H2732" s="912"/>
      <c r="I2732" s="481" t="s">
        <v>110</v>
      </c>
      <c r="J2732" s="481" t="s">
        <v>236</v>
      </c>
      <c r="K2732" s="911"/>
      <c r="L2732" s="915"/>
      <c r="M2732" s="915"/>
      <c r="N2732" s="912"/>
      <c r="O2732" s="911"/>
      <c r="P2732" s="915"/>
      <c r="Q2732" s="915"/>
      <c r="R2732" s="912"/>
      <c r="S2732" s="911" t="s">
        <v>234</v>
      </c>
      <c r="T2732" s="915"/>
      <c r="U2732" s="916"/>
    </row>
    <row r="2733" spans="1:31" ht="24" customHeight="1" x14ac:dyDescent="0.15">
      <c r="B2733" s="880">
        <v>1</v>
      </c>
      <c r="C2733" s="883"/>
      <c r="D2733" s="883"/>
      <c r="E2733" s="883"/>
      <c r="F2733" s="294"/>
      <c r="G2733" s="886"/>
      <c r="H2733" s="887"/>
      <c r="I2733" s="294"/>
      <c r="J2733" s="295"/>
      <c r="K2733" s="298"/>
      <c r="L2733" s="279" t="s">
        <v>220</v>
      </c>
      <c r="M2733" s="301"/>
      <c r="N2733" s="280" t="s">
        <v>225</v>
      </c>
      <c r="O2733" s="298"/>
      <c r="P2733" s="279" t="s">
        <v>220</v>
      </c>
      <c r="Q2733" s="301"/>
      <c r="R2733" s="280" t="s">
        <v>225</v>
      </c>
      <c r="S2733" s="888" t="str">
        <f t="shared" ref="S2733" si="471">IF(COUNT(J2733:J2737)=0,"",SUM(J2733:J2737))</f>
        <v/>
      </c>
      <c r="T2733" s="889"/>
      <c r="U2733" s="890"/>
    </row>
    <row r="2734" spans="1:31" ht="24" customHeight="1" x14ac:dyDescent="0.15">
      <c r="B2734" s="881"/>
      <c r="C2734" s="884"/>
      <c r="D2734" s="884"/>
      <c r="E2734" s="884"/>
      <c r="F2734" s="296"/>
      <c r="G2734" s="897"/>
      <c r="H2734" s="898"/>
      <c r="I2734" s="296"/>
      <c r="J2734" s="297"/>
      <c r="K2734" s="299"/>
      <c r="L2734" s="284" t="s">
        <v>220</v>
      </c>
      <c r="M2734" s="302"/>
      <c r="N2734" s="285" t="s">
        <v>225</v>
      </c>
      <c r="O2734" s="299"/>
      <c r="P2734" s="284" t="s">
        <v>220</v>
      </c>
      <c r="Q2734" s="302"/>
      <c r="R2734" s="285" t="s">
        <v>225</v>
      </c>
      <c r="S2734" s="891"/>
      <c r="T2734" s="892"/>
      <c r="U2734" s="893"/>
    </row>
    <row r="2735" spans="1:31" ht="23.25" customHeight="1" x14ac:dyDescent="0.15">
      <c r="B2735" s="881"/>
      <c r="C2735" s="884"/>
      <c r="D2735" s="884"/>
      <c r="E2735" s="884"/>
      <c r="F2735" s="296"/>
      <c r="G2735" s="897"/>
      <c r="H2735" s="898"/>
      <c r="I2735" s="296"/>
      <c r="J2735" s="297"/>
      <c r="K2735" s="299"/>
      <c r="L2735" s="284" t="s">
        <v>220</v>
      </c>
      <c r="M2735" s="302"/>
      <c r="N2735" s="285" t="s">
        <v>225</v>
      </c>
      <c r="O2735" s="299"/>
      <c r="P2735" s="284" t="s">
        <v>220</v>
      </c>
      <c r="Q2735" s="302"/>
      <c r="R2735" s="285" t="s">
        <v>225</v>
      </c>
      <c r="S2735" s="891"/>
      <c r="T2735" s="892"/>
      <c r="U2735" s="893"/>
    </row>
    <row r="2736" spans="1:31" ht="24" customHeight="1" x14ac:dyDescent="0.15">
      <c r="B2736" s="881"/>
      <c r="C2736" s="884"/>
      <c r="D2736" s="884"/>
      <c r="E2736" s="884"/>
      <c r="F2736" s="296"/>
      <c r="G2736" s="897"/>
      <c r="H2736" s="898"/>
      <c r="I2736" s="296"/>
      <c r="J2736" s="297"/>
      <c r="K2736" s="299"/>
      <c r="L2736" s="284" t="s">
        <v>220</v>
      </c>
      <c r="M2736" s="302"/>
      <c r="N2736" s="285" t="s">
        <v>225</v>
      </c>
      <c r="O2736" s="299"/>
      <c r="P2736" s="284" t="s">
        <v>220</v>
      </c>
      <c r="Q2736" s="302"/>
      <c r="R2736" s="285" t="s">
        <v>225</v>
      </c>
      <c r="S2736" s="891"/>
      <c r="T2736" s="892"/>
      <c r="U2736" s="893"/>
    </row>
    <row r="2737" spans="2:21" ht="24" customHeight="1" thickBot="1" x14ac:dyDescent="0.2">
      <c r="B2737" s="882"/>
      <c r="C2737" s="885"/>
      <c r="D2737" s="885"/>
      <c r="E2737" s="885"/>
      <c r="F2737" s="286" t="s">
        <v>232</v>
      </c>
      <c r="G2737" s="5"/>
      <c r="H2737" s="899" t="s">
        <v>239</v>
      </c>
      <c r="I2737" s="900"/>
      <c r="J2737" s="300"/>
      <c r="K2737" s="901"/>
      <c r="L2737" s="902"/>
      <c r="M2737" s="902"/>
      <c r="N2737" s="902"/>
      <c r="O2737" s="902"/>
      <c r="P2737" s="902"/>
      <c r="Q2737" s="902"/>
      <c r="R2737" s="903"/>
      <c r="S2737" s="894"/>
      <c r="T2737" s="895"/>
      <c r="U2737" s="896"/>
    </row>
    <row r="2738" spans="2:21" ht="24" customHeight="1" x14ac:dyDescent="0.15">
      <c r="B2738" s="880">
        <v>2</v>
      </c>
      <c r="C2738" s="883"/>
      <c r="D2738" s="883"/>
      <c r="E2738" s="883"/>
      <c r="F2738" s="294"/>
      <c r="G2738" s="886"/>
      <c r="H2738" s="887"/>
      <c r="I2738" s="294"/>
      <c r="J2738" s="295"/>
      <c r="K2738" s="298"/>
      <c r="L2738" s="279" t="s">
        <v>220</v>
      </c>
      <c r="M2738" s="301"/>
      <c r="N2738" s="280" t="s">
        <v>225</v>
      </c>
      <c r="O2738" s="298"/>
      <c r="P2738" s="279" t="s">
        <v>220</v>
      </c>
      <c r="Q2738" s="301"/>
      <c r="R2738" s="280" t="s">
        <v>225</v>
      </c>
      <c r="S2738" s="888" t="str">
        <f t="shared" ref="S2738" si="472">IF(COUNT(J2738:J2742)=0,"",SUM(J2738:J2742))</f>
        <v/>
      </c>
      <c r="T2738" s="889"/>
      <c r="U2738" s="890"/>
    </row>
    <row r="2739" spans="2:21" ht="24" customHeight="1" x14ac:dyDescent="0.15">
      <c r="B2739" s="881"/>
      <c r="C2739" s="884"/>
      <c r="D2739" s="884"/>
      <c r="E2739" s="884"/>
      <c r="F2739" s="296"/>
      <c r="G2739" s="897"/>
      <c r="H2739" s="898"/>
      <c r="I2739" s="296"/>
      <c r="J2739" s="297"/>
      <c r="K2739" s="299"/>
      <c r="L2739" s="284" t="s">
        <v>220</v>
      </c>
      <c r="M2739" s="302"/>
      <c r="N2739" s="285" t="s">
        <v>225</v>
      </c>
      <c r="O2739" s="299"/>
      <c r="P2739" s="284" t="s">
        <v>220</v>
      </c>
      <c r="Q2739" s="302"/>
      <c r="R2739" s="285" t="s">
        <v>225</v>
      </c>
      <c r="S2739" s="891"/>
      <c r="T2739" s="892"/>
      <c r="U2739" s="893"/>
    </row>
    <row r="2740" spans="2:21" ht="24" customHeight="1" x14ac:dyDescent="0.15">
      <c r="B2740" s="881"/>
      <c r="C2740" s="884"/>
      <c r="D2740" s="884"/>
      <c r="E2740" s="884"/>
      <c r="F2740" s="296"/>
      <c r="G2740" s="897"/>
      <c r="H2740" s="898"/>
      <c r="I2740" s="296"/>
      <c r="J2740" s="297"/>
      <c r="K2740" s="299"/>
      <c r="L2740" s="284" t="s">
        <v>220</v>
      </c>
      <c r="M2740" s="302"/>
      <c r="N2740" s="285" t="s">
        <v>225</v>
      </c>
      <c r="O2740" s="299"/>
      <c r="P2740" s="284" t="s">
        <v>220</v>
      </c>
      <c r="Q2740" s="302"/>
      <c r="R2740" s="285" t="s">
        <v>225</v>
      </c>
      <c r="S2740" s="891"/>
      <c r="T2740" s="892"/>
      <c r="U2740" s="893"/>
    </row>
    <row r="2741" spans="2:21" ht="24" customHeight="1" x14ac:dyDescent="0.15">
      <c r="B2741" s="881"/>
      <c r="C2741" s="884"/>
      <c r="D2741" s="884"/>
      <c r="E2741" s="884"/>
      <c r="F2741" s="296"/>
      <c r="G2741" s="897"/>
      <c r="H2741" s="898"/>
      <c r="I2741" s="296"/>
      <c r="J2741" s="297"/>
      <c r="K2741" s="299"/>
      <c r="L2741" s="284" t="s">
        <v>220</v>
      </c>
      <c r="M2741" s="302"/>
      <c r="N2741" s="285" t="s">
        <v>225</v>
      </c>
      <c r="O2741" s="299"/>
      <c r="P2741" s="284" t="s">
        <v>220</v>
      </c>
      <c r="Q2741" s="302"/>
      <c r="R2741" s="285" t="s">
        <v>225</v>
      </c>
      <c r="S2741" s="891"/>
      <c r="T2741" s="892"/>
      <c r="U2741" s="893"/>
    </row>
    <row r="2742" spans="2:21" ht="24" customHeight="1" thickBot="1" x14ac:dyDescent="0.2">
      <c r="B2742" s="882"/>
      <c r="C2742" s="885"/>
      <c r="D2742" s="885"/>
      <c r="E2742" s="885"/>
      <c r="F2742" s="286" t="s">
        <v>232</v>
      </c>
      <c r="G2742" s="5"/>
      <c r="H2742" s="899" t="s">
        <v>239</v>
      </c>
      <c r="I2742" s="900"/>
      <c r="J2742" s="300"/>
      <c r="K2742" s="901"/>
      <c r="L2742" s="902"/>
      <c r="M2742" s="902"/>
      <c r="N2742" s="902"/>
      <c r="O2742" s="902"/>
      <c r="P2742" s="902"/>
      <c r="Q2742" s="902"/>
      <c r="R2742" s="903"/>
      <c r="S2742" s="894"/>
      <c r="T2742" s="895"/>
      <c r="U2742" s="896"/>
    </row>
    <row r="2743" spans="2:21" ht="24" customHeight="1" x14ac:dyDescent="0.15">
      <c r="B2743" s="880">
        <v>3</v>
      </c>
      <c r="C2743" s="883"/>
      <c r="D2743" s="883"/>
      <c r="E2743" s="883"/>
      <c r="F2743" s="294"/>
      <c r="G2743" s="886"/>
      <c r="H2743" s="887"/>
      <c r="I2743" s="294"/>
      <c r="J2743" s="295"/>
      <c r="K2743" s="298"/>
      <c r="L2743" s="279" t="s">
        <v>220</v>
      </c>
      <c r="M2743" s="301"/>
      <c r="N2743" s="280" t="s">
        <v>225</v>
      </c>
      <c r="O2743" s="298"/>
      <c r="P2743" s="279" t="s">
        <v>220</v>
      </c>
      <c r="Q2743" s="301"/>
      <c r="R2743" s="280" t="s">
        <v>225</v>
      </c>
      <c r="S2743" s="888" t="str">
        <f t="shared" ref="S2743" si="473">IF(COUNT(J2743:J2747)=0,"",SUM(J2743:J2747))</f>
        <v/>
      </c>
      <c r="T2743" s="889"/>
      <c r="U2743" s="890"/>
    </row>
    <row r="2744" spans="2:21" ht="24" customHeight="1" x14ac:dyDescent="0.15">
      <c r="B2744" s="881"/>
      <c r="C2744" s="884"/>
      <c r="D2744" s="884"/>
      <c r="E2744" s="884"/>
      <c r="F2744" s="296"/>
      <c r="G2744" s="897"/>
      <c r="H2744" s="898"/>
      <c r="I2744" s="296"/>
      <c r="J2744" s="297"/>
      <c r="K2744" s="299"/>
      <c r="L2744" s="284" t="s">
        <v>220</v>
      </c>
      <c r="M2744" s="302"/>
      <c r="N2744" s="285" t="s">
        <v>225</v>
      </c>
      <c r="O2744" s="299"/>
      <c r="P2744" s="284" t="s">
        <v>220</v>
      </c>
      <c r="Q2744" s="302"/>
      <c r="R2744" s="285" t="s">
        <v>225</v>
      </c>
      <c r="S2744" s="891"/>
      <c r="T2744" s="892"/>
      <c r="U2744" s="893"/>
    </row>
    <row r="2745" spans="2:21" ht="24" customHeight="1" x14ac:dyDescent="0.15">
      <c r="B2745" s="881"/>
      <c r="C2745" s="884"/>
      <c r="D2745" s="884"/>
      <c r="E2745" s="884"/>
      <c r="F2745" s="296"/>
      <c r="G2745" s="897"/>
      <c r="H2745" s="898"/>
      <c r="I2745" s="296"/>
      <c r="J2745" s="297"/>
      <c r="K2745" s="299"/>
      <c r="L2745" s="284" t="s">
        <v>220</v>
      </c>
      <c r="M2745" s="302"/>
      <c r="N2745" s="285" t="s">
        <v>225</v>
      </c>
      <c r="O2745" s="299"/>
      <c r="P2745" s="284" t="s">
        <v>220</v>
      </c>
      <c r="Q2745" s="302"/>
      <c r="R2745" s="285" t="s">
        <v>225</v>
      </c>
      <c r="S2745" s="891"/>
      <c r="T2745" s="892"/>
      <c r="U2745" s="893"/>
    </row>
    <row r="2746" spans="2:21" ht="24" customHeight="1" x14ac:dyDescent="0.15">
      <c r="B2746" s="881"/>
      <c r="C2746" s="884"/>
      <c r="D2746" s="884"/>
      <c r="E2746" s="884"/>
      <c r="F2746" s="296"/>
      <c r="G2746" s="897"/>
      <c r="H2746" s="898"/>
      <c r="I2746" s="296"/>
      <c r="J2746" s="297"/>
      <c r="K2746" s="299"/>
      <c r="L2746" s="284" t="s">
        <v>220</v>
      </c>
      <c r="M2746" s="302"/>
      <c r="N2746" s="285" t="s">
        <v>225</v>
      </c>
      <c r="O2746" s="299"/>
      <c r="P2746" s="284" t="s">
        <v>220</v>
      </c>
      <c r="Q2746" s="302"/>
      <c r="R2746" s="285" t="s">
        <v>225</v>
      </c>
      <c r="S2746" s="891"/>
      <c r="T2746" s="892"/>
      <c r="U2746" s="893"/>
    </row>
    <row r="2747" spans="2:21" ht="24" customHeight="1" thickBot="1" x14ac:dyDescent="0.2">
      <c r="B2747" s="882"/>
      <c r="C2747" s="885"/>
      <c r="D2747" s="885"/>
      <c r="E2747" s="885"/>
      <c r="F2747" s="286" t="s">
        <v>232</v>
      </c>
      <c r="G2747" s="5"/>
      <c r="H2747" s="899" t="s">
        <v>239</v>
      </c>
      <c r="I2747" s="900"/>
      <c r="J2747" s="300"/>
      <c r="K2747" s="901"/>
      <c r="L2747" s="902"/>
      <c r="M2747" s="902"/>
      <c r="N2747" s="902"/>
      <c r="O2747" s="902"/>
      <c r="P2747" s="902"/>
      <c r="Q2747" s="902"/>
      <c r="R2747" s="903"/>
      <c r="S2747" s="894"/>
      <c r="T2747" s="895"/>
      <c r="U2747" s="896"/>
    </row>
    <row r="2748" spans="2:21" ht="24" customHeight="1" x14ac:dyDescent="0.15">
      <c r="B2748" s="880">
        <v>4</v>
      </c>
      <c r="C2748" s="883"/>
      <c r="D2748" s="883"/>
      <c r="E2748" s="883"/>
      <c r="F2748" s="294"/>
      <c r="G2748" s="886"/>
      <c r="H2748" s="887"/>
      <c r="I2748" s="294"/>
      <c r="J2748" s="295"/>
      <c r="K2748" s="298"/>
      <c r="L2748" s="279" t="s">
        <v>220</v>
      </c>
      <c r="M2748" s="301"/>
      <c r="N2748" s="280" t="s">
        <v>225</v>
      </c>
      <c r="O2748" s="298"/>
      <c r="P2748" s="279" t="s">
        <v>220</v>
      </c>
      <c r="Q2748" s="301"/>
      <c r="R2748" s="280" t="s">
        <v>225</v>
      </c>
      <c r="S2748" s="888" t="str">
        <f t="shared" ref="S2748" si="474">IF(COUNT(J2748:J2752)=0,"",SUM(J2748:J2752))</f>
        <v/>
      </c>
      <c r="T2748" s="889"/>
      <c r="U2748" s="890"/>
    </row>
    <row r="2749" spans="2:21" ht="24" customHeight="1" x14ac:dyDescent="0.15">
      <c r="B2749" s="881"/>
      <c r="C2749" s="884"/>
      <c r="D2749" s="884"/>
      <c r="E2749" s="884"/>
      <c r="F2749" s="296"/>
      <c r="G2749" s="897"/>
      <c r="H2749" s="898"/>
      <c r="I2749" s="296"/>
      <c r="J2749" s="297"/>
      <c r="K2749" s="299"/>
      <c r="L2749" s="284" t="s">
        <v>220</v>
      </c>
      <c r="M2749" s="302"/>
      <c r="N2749" s="285" t="s">
        <v>225</v>
      </c>
      <c r="O2749" s="299"/>
      <c r="P2749" s="284" t="s">
        <v>220</v>
      </c>
      <c r="Q2749" s="302"/>
      <c r="R2749" s="285" t="s">
        <v>225</v>
      </c>
      <c r="S2749" s="891"/>
      <c r="T2749" s="892"/>
      <c r="U2749" s="893"/>
    </row>
    <row r="2750" spans="2:21" ht="24" customHeight="1" x14ac:dyDescent="0.15">
      <c r="B2750" s="881"/>
      <c r="C2750" s="884"/>
      <c r="D2750" s="884"/>
      <c r="E2750" s="884"/>
      <c r="F2750" s="296"/>
      <c r="G2750" s="897"/>
      <c r="H2750" s="898"/>
      <c r="I2750" s="296"/>
      <c r="J2750" s="297"/>
      <c r="K2750" s="299"/>
      <c r="L2750" s="284" t="s">
        <v>220</v>
      </c>
      <c r="M2750" s="302"/>
      <c r="N2750" s="285" t="s">
        <v>225</v>
      </c>
      <c r="O2750" s="299"/>
      <c r="P2750" s="284" t="s">
        <v>220</v>
      </c>
      <c r="Q2750" s="302"/>
      <c r="R2750" s="285" t="s">
        <v>225</v>
      </c>
      <c r="S2750" s="891"/>
      <c r="T2750" s="892"/>
      <c r="U2750" s="893"/>
    </row>
    <row r="2751" spans="2:21" ht="24" customHeight="1" x14ac:dyDescent="0.15">
      <c r="B2751" s="881"/>
      <c r="C2751" s="884"/>
      <c r="D2751" s="884"/>
      <c r="E2751" s="884"/>
      <c r="F2751" s="296"/>
      <c r="G2751" s="897"/>
      <c r="H2751" s="898"/>
      <c r="I2751" s="296"/>
      <c r="J2751" s="297"/>
      <c r="K2751" s="299"/>
      <c r="L2751" s="284" t="s">
        <v>220</v>
      </c>
      <c r="M2751" s="302"/>
      <c r="N2751" s="285" t="s">
        <v>225</v>
      </c>
      <c r="O2751" s="299"/>
      <c r="P2751" s="284" t="s">
        <v>220</v>
      </c>
      <c r="Q2751" s="302"/>
      <c r="R2751" s="285" t="s">
        <v>225</v>
      </c>
      <c r="S2751" s="891"/>
      <c r="T2751" s="892"/>
      <c r="U2751" s="893"/>
    </row>
    <row r="2752" spans="2:21" ht="24" customHeight="1" thickBot="1" x14ac:dyDescent="0.2">
      <c r="B2752" s="882"/>
      <c r="C2752" s="885"/>
      <c r="D2752" s="885"/>
      <c r="E2752" s="885"/>
      <c r="F2752" s="286" t="s">
        <v>232</v>
      </c>
      <c r="G2752" s="5"/>
      <c r="H2752" s="899" t="s">
        <v>239</v>
      </c>
      <c r="I2752" s="900"/>
      <c r="J2752" s="300"/>
      <c r="K2752" s="901"/>
      <c r="L2752" s="902"/>
      <c r="M2752" s="902"/>
      <c r="N2752" s="902"/>
      <c r="O2752" s="902"/>
      <c r="P2752" s="902"/>
      <c r="Q2752" s="902"/>
      <c r="R2752" s="903"/>
      <c r="S2752" s="894"/>
      <c r="T2752" s="895"/>
      <c r="U2752" s="896"/>
    </row>
    <row r="2753" spans="1:31" ht="19.5" customHeight="1" thickBot="1" x14ac:dyDescent="0.2">
      <c r="B2753" s="287" t="s">
        <v>112</v>
      </c>
      <c r="C2753" s="172"/>
      <c r="D2753" s="288"/>
      <c r="E2753" s="288"/>
      <c r="F2753" s="289"/>
      <c r="G2753" s="288"/>
      <c r="H2753" s="288"/>
      <c r="O2753" s="917" t="s">
        <v>496</v>
      </c>
      <c r="P2753" s="918"/>
      <c r="Q2753" s="918"/>
      <c r="R2753" s="918"/>
      <c r="S2753" s="919" t="str">
        <f>IF(COUNT(S2733:U2752)=0,"",SUMIFS(S2733:S2752,E2733:E2752,"&lt;&gt;"&amp;""))</f>
        <v/>
      </c>
      <c r="T2753" s="920"/>
      <c r="U2753" s="921"/>
    </row>
    <row r="2754" spans="1:31" ht="19.5" customHeight="1" thickBot="1" x14ac:dyDescent="0.2">
      <c r="B2754" s="486" t="s">
        <v>242</v>
      </c>
      <c r="C2754" s="172"/>
      <c r="D2754" s="171"/>
      <c r="E2754" s="290"/>
      <c r="F2754" s="485"/>
      <c r="G2754" s="485"/>
      <c r="H2754" s="485"/>
      <c r="O2754" s="922" t="s">
        <v>497</v>
      </c>
      <c r="P2754" s="923"/>
      <c r="Q2754" s="923"/>
      <c r="R2754" s="924"/>
      <c r="S2754" s="919" t="str">
        <f>IF(COUNT(S2733:U2752)=0,"",SUMIF(E2733:E2752,"元請",S2733:U2752))</f>
        <v/>
      </c>
      <c r="T2754" s="920"/>
      <c r="U2754" s="921"/>
    </row>
    <row r="2755" spans="1:31" ht="19.5" customHeight="1" x14ac:dyDescent="0.15">
      <c r="B2755" s="287" t="s">
        <v>240</v>
      </c>
      <c r="C2755" s="172"/>
      <c r="D2755" s="171"/>
      <c r="E2755" s="172"/>
      <c r="F2755" s="172"/>
      <c r="G2755" s="485"/>
      <c r="H2755" s="485"/>
    </row>
    <row r="2756" spans="1:31" ht="19.5" customHeight="1" x14ac:dyDescent="0.15">
      <c r="B2756" s="485"/>
      <c r="C2756" s="172"/>
      <c r="D2756" s="171"/>
      <c r="E2756" s="290"/>
      <c r="F2756" s="485"/>
      <c r="G2756" s="485"/>
      <c r="H2756" s="485"/>
    </row>
    <row r="2757" spans="1:31" s="172" customFormat="1" ht="20.25" customHeight="1" x14ac:dyDescent="0.15">
      <c r="A2757" s="171"/>
      <c r="B2757" s="171"/>
      <c r="C2757" s="172" t="s">
        <v>104</v>
      </c>
      <c r="G2757" s="262"/>
      <c r="H2757" s="262"/>
      <c r="I2757" s="171"/>
      <c r="J2757" s="171"/>
      <c r="K2757" s="171"/>
      <c r="L2757" s="171"/>
      <c r="M2757" s="171"/>
      <c r="N2757" s="171"/>
      <c r="O2757" s="171"/>
      <c r="P2757" s="171"/>
      <c r="Q2757" s="171"/>
      <c r="R2757" s="171"/>
      <c r="S2757" s="171"/>
      <c r="T2757" s="196" t="s">
        <v>241</v>
      </c>
      <c r="U2757" s="263" t="str">
        <f t="shared" ref="U2757" si="475">IF(COUNT(S2733:U2752)=0,"",U2728+1)</f>
        <v/>
      </c>
      <c r="W2757" s="171"/>
      <c r="X2757" s="171"/>
      <c r="Y2757" s="171"/>
      <c r="Z2757" s="291"/>
      <c r="AA2757" s="291"/>
      <c r="AB2757" s="291"/>
      <c r="AC2757" s="291"/>
      <c r="AD2757" s="291"/>
      <c r="AE2757" s="171"/>
    </row>
    <row r="2758" spans="1:31" s="172" customFormat="1" ht="27.75" x14ac:dyDescent="0.15">
      <c r="A2758" s="171"/>
      <c r="B2758" s="904" t="s">
        <v>105</v>
      </c>
      <c r="C2758" s="904"/>
      <c r="D2758" s="904"/>
      <c r="E2758" s="904"/>
      <c r="F2758" s="904"/>
      <c r="G2758" s="904"/>
      <c r="H2758" s="904"/>
      <c r="I2758" s="904"/>
      <c r="J2758" s="905" t="s">
        <v>243</v>
      </c>
      <c r="K2758" s="905"/>
      <c r="L2758" s="905"/>
      <c r="M2758" s="905"/>
      <c r="N2758" s="905"/>
      <c r="O2758" s="905"/>
      <c r="P2758" s="905"/>
      <c r="Q2758" s="905"/>
      <c r="R2758" s="905"/>
      <c r="S2758" s="905"/>
      <c r="T2758" s="905"/>
      <c r="U2758" s="905"/>
      <c r="W2758" s="171"/>
      <c r="X2758" s="171"/>
      <c r="Y2758" s="171"/>
      <c r="Z2758" s="291"/>
      <c r="AA2758" s="291"/>
      <c r="AB2758" s="291"/>
      <c r="AC2758" s="291"/>
      <c r="AD2758" s="291"/>
      <c r="AE2758" s="171"/>
    </row>
    <row r="2759" spans="1:31" ht="21.75" thickBot="1" x14ac:dyDescent="0.2">
      <c r="D2759" s="265" t="s">
        <v>228</v>
      </c>
      <c r="E2759" s="906"/>
      <c r="F2759" s="906"/>
      <c r="G2759" s="266" t="s">
        <v>229</v>
      </c>
      <c r="H2759" s="267"/>
      <c r="L2759" s="268" t="s">
        <v>231</v>
      </c>
      <c r="M2759" s="483" t="str">
        <f>$M$4</f>
        <v/>
      </c>
      <c r="N2759" s="269" t="s">
        <v>220</v>
      </c>
      <c r="O2759" s="483" t="str">
        <f>$O$4</f>
        <v/>
      </c>
      <c r="P2759" s="269" t="s">
        <v>225</v>
      </c>
      <c r="Q2759" s="269" t="s">
        <v>205</v>
      </c>
      <c r="R2759" s="483" t="str">
        <f>$R$4</f>
        <v/>
      </c>
      <c r="S2759" s="269" t="s">
        <v>220</v>
      </c>
      <c r="T2759" s="483" t="str">
        <f>$T$4</f>
        <v/>
      </c>
      <c r="U2759" s="269" t="s">
        <v>230</v>
      </c>
    </row>
    <row r="2760" spans="1:31" ht="18" customHeight="1" x14ac:dyDescent="0.15">
      <c r="B2760" s="880" t="s">
        <v>227</v>
      </c>
      <c r="C2760" s="907" t="s">
        <v>224</v>
      </c>
      <c r="D2760" s="478" t="s">
        <v>237</v>
      </c>
      <c r="E2760" s="478" t="s">
        <v>222</v>
      </c>
      <c r="F2760" s="909" t="s">
        <v>106</v>
      </c>
      <c r="G2760" s="840" t="s">
        <v>107</v>
      </c>
      <c r="H2760" s="841"/>
      <c r="I2760" s="480" t="s">
        <v>108</v>
      </c>
      <c r="J2760" s="480" t="s">
        <v>235</v>
      </c>
      <c r="K2760" s="840" t="s">
        <v>109</v>
      </c>
      <c r="L2760" s="913"/>
      <c r="M2760" s="913"/>
      <c r="N2760" s="841"/>
      <c r="O2760" s="840" t="s">
        <v>226</v>
      </c>
      <c r="P2760" s="913"/>
      <c r="Q2760" s="913"/>
      <c r="R2760" s="841"/>
      <c r="S2760" s="840" t="s">
        <v>233</v>
      </c>
      <c r="T2760" s="913"/>
      <c r="U2760" s="914"/>
    </row>
    <row r="2761" spans="1:31" ht="18" customHeight="1" thickBot="1" x14ac:dyDescent="0.2">
      <c r="B2761" s="882"/>
      <c r="C2761" s="908"/>
      <c r="D2761" s="479" t="s">
        <v>221</v>
      </c>
      <c r="E2761" s="479" t="s">
        <v>223</v>
      </c>
      <c r="F2761" s="910"/>
      <c r="G2761" s="911"/>
      <c r="H2761" s="912"/>
      <c r="I2761" s="481" t="s">
        <v>110</v>
      </c>
      <c r="J2761" s="481" t="s">
        <v>236</v>
      </c>
      <c r="K2761" s="911"/>
      <c r="L2761" s="915"/>
      <c r="M2761" s="915"/>
      <c r="N2761" s="912"/>
      <c r="O2761" s="911"/>
      <c r="P2761" s="915"/>
      <c r="Q2761" s="915"/>
      <c r="R2761" s="912"/>
      <c r="S2761" s="911" t="s">
        <v>234</v>
      </c>
      <c r="T2761" s="915"/>
      <c r="U2761" s="916"/>
    </row>
    <row r="2762" spans="1:31" ht="24" customHeight="1" x14ac:dyDescent="0.15">
      <c r="B2762" s="880">
        <v>1</v>
      </c>
      <c r="C2762" s="883"/>
      <c r="D2762" s="883"/>
      <c r="E2762" s="883"/>
      <c r="F2762" s="294"/>
      <c r="G2762" s="886"/>
      <c r="H2762" s="887"/>
      <c r="I2762" s="294"/>
      <c r="J2762" s="295"/>
      <c r="K2762" s="298"/>
      <c r="L2762" s="279" t="s">
        <v>220</v>
      </c>
      <c r="M2762" s="301"/>
      <c r="N2762" s="280" t="s">
        <v>225</v>
      </c>
      <c r="O2762" s="298"/>
      <c r="P2762" s="279" t="s">
        <v>220</v>
      </c>
      <c r="Q2762" s="301"/>
      <c r="R2762" s="280" t="s">
        <v>225</v>
      </c>
      <c r="S2762" s="888" t="str">
        <f t="shared" ref="S2762" si="476">IF(COUNT(J2762:J2766)=0,"",SUM(J2762:J2766))</f>
        <v/>
      </c>
      <c r="T2762" s="889"/>
      <c r="U2762" s="890"/>
    </row>
    <row r="2763" spans="1:31" ht="24" customHeight="1" x14ac:dyDescent="0.15">
      <c r="B2763" s="881"/>
      <c r="C2763" s="884"/>
      <c r="D2763" s="884"/>
      <c r="E2763" s="884"/>
      <c r="F2763" s="296"/>
      <c r="G2763" s="897"/>
      <c r="H2763" s="898"/>
      <c r="I2763" s="296"/>
      <c r="J2763" s="297"/>
      <c r="K2763" s="299"/>
      <c r="L2763" s="284" t="s">
        <v>220</v>
      </c>
      <c r="M2763" s="302"/>
      <c r="N2763" s="285" t="s">
        <v>225</v>
      </c>
      <c r="O2763" s="299"/>
      <c r="P2763" s="284" t="s">
        <v>220</v>
      </c>
      <c r="Q2763" s="302"/>
      <c r="R2763" s="285" t="s">
        <v>225</v>
      </c>
      <c r="S2763" s="891"/>
      <c r="T2763" s="892"/>
      <c r="U2763" s="893"/>
    </row>
    <row r="2764" spans="1:31" ht="23.25" customHeight="1" x14ac:dyDescent="0.15">
      <c r="B2764" s="881"/>
      <c r="C2764" s="884"/>
      <c r="D2764" s="884"/>
      <c r="E2764" s="884"/>
      <c r="F2764" s="296"/>
      <c r="G2764" s="897"/>
      <c r="H2764" s="898"/>
      <c r="I2764" s="296"/>
      <c r="J2764" s="297"/>
      <c r="K2764" s="299"/>
      <c r="L2764" s="284" t="s">
        <v>220</v>
      </c>
      <c r="M2764" s="302"/>
      <c r="N2764" s="285" t="s">
        <v>225</v>
      </c>
      <c r="O2764" s="299"/>
      <c r="P2764" s="284" t="s">
        <v>220</v>
      </c>
      <c r="Q2764" s="302"/>
      <c r="R2764" s="285" t="s">
        <v>225</v>
      </c>
      <c r="S2764" s="891"/>
      <c r="T2764" s="892"/>
      <c r="U2764" s="893"/>
    </row>
    <row r="2765" spans="1:31" ht="24" customHeight="1" x14ac:dyDescent="0.15">
      <c r="B2765" s="881"/>
      <c r="C2765" s="884"/>
      <c r="D2765" s="884"/>
      <c r="E2765" s="884"/>
      <c r="F2765" s="296"/>
      <c r="G2765" s="897"/>
      <c r="H2765" s="898"/>
      <c r="I2765" s="296"/>
      <c r="J2765" s="297"/>
      <c r="K2765" s="299"/>
      <c r="L2765" s="284" t="s">
        <v>220</v>
      </c>
      <c r="M2765" s="302"/>
      <c r="N2765" s="285" t="s">
        <v>225</v>
      </c>
      <c r="O2765" s="299"/>
      <c r="P2765" s="284" t="s">
        <v>220</v>
      </c>
      <c r="Q2765" s="302"/>
      <c r="R2765" s="285" t="s">
        <v>225</v>
      </c>
      <c r="S2765" s="891"/>
      <c r="T2765" s="892"/>
      <c r="U2765" s="893"/>
    </row>
    <row r="2766" spans="1:31" ht="24" customHeight="1" thickBot="1" x14ac:dyDescent="0.2">
      <c r="B2766" s="882"/>
      <c r="C2766" s="885"/>
      <c r="D2766" s="885"/>
      <c r="E2766" s="885"/>
      <c r="F2766" s="286" t="s">
        <v>232</v>
      </c>
      <c r="G2766" s="5"/>
      <c r="H2766" s="899" t="s">
        <v>239</v>
      </c>
      <c r="I2766" s="900"/>
      <c r="J2766" s="300"/>
      <c r="K2766" s="901"/>
      <c r="L2766" s="902"/>
      <c r="M2766" s="902"/>
      <c r="N2766" s="902"/>
      <c r="O2766" s="902"/>
      <c r="P2766" s="902"/>
      <c r="Q2766" s="902"/>
      <c r="R2766" s="903"/>
      <c r="S2766" s="894"/>
      <c r="T2766" s="895"/>
      <c r="U2766" s="896"/>
    </row>
    <row r="2767" spans="1:31" ht="24" customHeight="1" x14ac:dyDescent="0.15">
      <c r="B2767" s="880">
        <v>2</v>
      </c>
      <c r="C2767" s="883"/>
      <c r="D2767" s="883"/>
      <c r="E2767" s="883"/>
      <c r="F2767" s="294"/>
      <c r="G2767" s="886"/>
      <c r="H2767" s="887"/>
      <c r="I2767" s="294"/>
      <c r="J2767" s="295"/>
      <c r="K2767" s="298"/>
      <c r="L2767" s="279" t="s">
        <v>220</v>
      </c>
      <c r="M2767" s="301"/>
      <c r="N2767" s="280" t="s">
        <v>225</v>
      </c>
      <c r="O2767" s="298"/>
      <c r="P2767" s="279" t="s">
        <v>220</v>
      </c>
      <c r="Q2767" s="301"/>
      <c r="R2767" s="280" t="s">
        <v>225</v>
      </c>
      <c r="S2767" s="888" t="str">
        <f t="shared" ref="S2767" si="477">IF(COUNT(J2767:J2771)=0,"",SUM(J2767:J2771))</f>
        <v/>
      </c>
      <c r="T2767" s="889"/>
      <c r="U2767" s="890"/>
    </row>
    <row r="2768" spans="1:31" ht="24" customHeight="1" x14ac:dyDescent="0.15">
      <c r="B2768" s="881"/>
      <c r="C2768" s="884"/>
      <c r="D2768" s="884"/>
      <c r="E2768" s="884"/>
      <c r="F2768" s="296"/>
      <c r="G2768" s="897"/>
      <c r="H2768" s="898"/>
      <c r="I2768" s="296"/>
      <c r="J2768" s="297"/>
      <c r="K2768" s="299"/>
      <c r="L2768" s="284" t="s">
        <v>220</v>
      </c>
      <c r="M2768" s="302"/>
      <c r="N2768" s="285" t="s">
        <v>225</v>
      </c>
      <c r="O2768" s="299"/>
      <c r="P2768" s="284" t="s">
        <v>220</v>
      </c>
      <c r="Q2768" s="302"/>
      <c r="R2768" s="285" t="s">
        <v>225</v>
      </c>
      <c r="S2768" s="891"/>
      <c r="T2768" s="892"/>
      <c r="U2768" s="893"/>
    </row>
    <row r="2769" spans="2:21" ht="24" customHeight="1" x14ac:dyDescent="0.15">
      <c r="B2769" s="881"/>
      <c r="C2769" s="884"/>
      <c r="D2769" s="884"/>
      <c r="E2769" s="884"/>
      <c r="F2769" s="296"/>
      <c r="G2769" s="897"/>
      <c r="H2769" s="898"/>
      <c r="I2769" s="296"/>
      <c r="J2769" s="297"/>
      <c r="K2769" s="299"/>
      <c r="L2769" s="284" t="s">
        <v>220</v>
      </c>
      <c r="M2769" s="302"/>
      <c r="N2769" s="285" t="s">
        <v>225</v>
      </c>
      <c r="O2769" s="299"/>
      <c r="P2769" s="284" t="s">
        <v>220</v>
      </c>
      <c r="Q2769" s="302"/>
      <c r="R2769" s="285" t="s">
        <v>225</v>
      </c>
      <c r="S2769" s="891"/>
      <c r="T2769" s="892"/>
      <c r="U2769" s="893"/>
    </row>
    <row r="2770" spans="2:21" ht="24" customHeight="1" x14ac:dyDescent="0.15">
      <c r="B2770" s="881"/>
      <c r="C2770" s="884"/>
      <c r="D2770" s="884"/>
      <c r="E2770" s="884"/>
      <c r="F2770" s="296"/>
      <c r="G2770" s="897"/>
      <c r="H2770" s="898"/>
      <c r="I2770" s="296"/>
      <c r="J2770" s="297"/>
      <c r="K2770" s="299"/>
      <c r="L2770" s="284" t="s">
        <v>220</v>
      </c>
      <c r="M2770" s="302"/>
      <c r="N2770" s="285" t="s">
        <v>225</v>
      </c>
      <c r="O2770" s="299"/>
      <c r="P2770" s="284" t="s">
        <v>220</v>
      </c>
      <c r="Q2770" s="302"/>
      <c r="R2770" s="285" t="s">
        <v>225</v>
      </c>
      <c r="S2770" s="891"/>
      <c r="T2770" s="892"/>
      <c r="U2770" s="893"/>
    </row>
    <row r="2771" spans="2:21" ht="24" customHeight="1" thickBot="1" x14ac:dyDescent="0.2">
      <c r="B2771" s="882"/>
      <c r="C2771" s="885"/>
      <c r="D2771" s="885"/>
      <c r="E2771" s="885"/>
      <c r="F2771" s="286" t="s">
        <v>232</v>
      </c>
      <c r="G2771" s="5"/>
      <c r="H2771" s="899" t="s">
        <v>239</v>
      </c>
      <c r="I2771" s="900"/>
      <c r="J2771" s="300"/>
      <c r="K2771" s="901"/>
      <c r="L2771" s="902"/>
      <c r="M2771" s="902"/>
      <c r="N2771" s="902"/>
      <c r="O2771" s="902"/>
      <c r="P2771" s="902"/>
      <c r="Q2771" s="902"/>
      <c r="R2771" s="903"/>
      <c r="S2771" s="894"/>
      <c r="T2771" s="895"/>
      <c r="U2771" s="896"/>
    </row>
    <row r="2772" spans="2:21" ht="24" customHeight="1" x14ac:dyDescent="0.15">
      <c r="B2772" s="880">
        <v>3</v>
      </c>
      <c r="C2772" s="883"/>
      <c r="D2772" s="883"/>
      <c r="E2772" s="883"/>
      <c r="F2772" s="294"/>
      <c r="G2772" s="886"/>
      <c r="H2772" s="887"/>
      <c r="I2772" s="294"/>
      <c r="J2772" s="295"/>
      <c r="K2772" s="298"/>
      <c r="L2772" s="279" t="s">
        <v>220</v>
      </c>
      <c r="M2772" s="301"/>
      <c r="N2772" s="280" t="s">
        <v>225</v>
      </c>
      <c r="O2772" s="298"/>
      <c r="P2772" s="279" t="s">
        <v>220</v>
      </c>
      <c r="Q2772" s="301"/>
      <c r="R2772" s="280" t="s">
        <v>225</v>
      </c>
      <c r="S2772" s="888" t="str">
        <f t="shared" ref="S2772" si="478">IF(COUNT(J2772:J2776)=0,"",SUM(J2772:J2776))</f>
        <v/>
      </c>
      <c r="T2772" s="889"/>
      <c r="U2772" s="890"/>
    </row>
    <row r="2773" spans="2:21" ht="24" customHeight="1" x14ac:dyDescent="0.15">
      <c r="B2773" s="881"/>
      <c r="C2773" s="884"/>
      <c r="D2773" s="884"/>
      <c r="E2773" s="884"/>
      <c r="F2773" s="296"/>
      <c r="G2773" s="897"/>
      <c r="H2773" s="898"/>
      <c r="I2773" s="296"/>
      <c r="J2773" s="297"/>
      <c r="K2773" s="299"/>
      <c r="L2773" s="284" t="s">
        <v>220</v>
      </c>
      <c r="M2773" s="302"/>
      <c r="N2773" s="285" t="s">
        <v>225</v>
      </c>
      <c r="O2773" s="299"/>
      <c r="P2773" s="284" t="s">
        <v>220</v>
      </c>
      <c r="Q2773" s="302"/>
      <c r="R2773" s="285" t="s">
        <v>225</v>
      </c>
      <c r="S2773" s="891"/>
      <c r="T2773" s="892"/>
      <c r="U2773" s="893"/>
    </row>
    <row r="2774" spans="2:21" ht="24" customHeight="1" x14ac:dyDescent="0.15">
      <c r="B2774" s="881"/>
      <c r="C2774" s="884"/>
      <c r="D2774" s="884"/>
      <c r="E2774" s="884"/>
      <c r="F2774" s="296"/>
      <c r="G2774" s="897"/>
      <c r="H2774" s="898"/>
      <c r="I2774" s="296"/>
      <c r="J2774" s="297"/>
      <c r="K2774" s="299"/>
      <c r="L2774" s="284" t="s">
        <v>220</v>
      </c>
      <c r="M2774" s="302"/>
      <c r="N2774" s="285" t="s">
        <v>225</v>
      </c>
      <c r="O2774" s="299"/>
      <c r="P2774" s="284" t="s">
        <v>220</v>
      </c>
      <c r="Q2774" s="302"/>
      <c r="R2774" s="285" t="s">
        <v>225</v>
      </c>
      <c r="S2774" s="891"/>
      <c r="T2774" s="892"/>
      <c r="U2774" s="893"/>
    </row>
    <row r="2775" spans="2:21" ht="24" customHeight="1" x14ac:dyDescent="0.15">
      <c r="B2775" s="881"/>
      <c r="C2775" s="884"/>
      <c r="D2775" s="884"/>
      <c r="E2775" s="884"/>
      <c r="F2775" s="296"/>
      <c r="G2775" s="897"/>
      <c r="H2775" s="898"/>
      <c r="I2775" s="296"/>
      <c r="J2775" s="297"/>
      <c r="K2775" s="299"/>
      <c r="L2775" s="284" t="s">
        <v>220</v>
      </c>
      <c r="M2775" s="302"/>
      <c r="N2775" s="285" t="s">
        <v>225</v>
      </c>
      <c r="O2775" s="299"/>
      <c r="P2775" s="284" t="s">
        <v>220</v>
      </c>
      <c r="Q2775" s="302"/>
      <c r="R2775" s="285" t="s">
        <v>225</v>
      </c>
      <c r="S2775" s="891"/>
      <c r="T2775" s="892"/>
      <c r="U2775" s="893"/>
    </row>
    <row r="2776" spans="2:21" ht="24" customHeight="1" thickBot="1" x14ac:dyDescent="0.2">
      <c r="B2776" s="882"/>
      <c r="C2776" s="885"/>
      <c r="D2776" s="885"/>
      <c r="E2776" s="885"/>
      <c r="F2776" s="286" t="s">
        <v>232</v>
      </c>
      <c r="G2776" s="5"/>
      <c r="H2776" s="899" t="s">
        <v>239</v>
      </c>
      <c r="I2776" s="900"/>
      <c r="J2776" s="300"/>
      <c r="K2776" s="901"/>
      <c r="L2776" s="902"/>
      <c r="M2776" s="902"/>
      <c r="N2776" s="902"/>
      <c r="O2776" s="902"/>
      <c r="P2776" s="902"/>
      <c r="Q2776" s="902"/>
      <c r="R2776" s="903"/>
      <c r="S2776" s="894"/>
      <c r="T2776" s="895"/>
      <c r="U2776" s="896"/>
    </row>
    <row r="2777" spans="2:21" ht="24" customHeight="1" x14ac:dyDescent="0.15">
      <c r="B2777" s="880">
        <v>4</v>
      </c>
      <c r="C2777" s="883"/>
      <c r="D2777" s="883"/>
      <c r="E2777" s="883"/>
      <c r="F2777" s="294"/>
      <c r="G2777" s="886"/>
      <c r="H2777" s="887"/>
      <c r="I2777" s="294"/>
      <c r="J2777" s="295"/>
      <c r="K2777" s="298"/>
      <c r="L2777" s="279" t="s">
        <v>220</v>
      </c>
      <c r="M2777" s="301"/>
      <c r="N2777" s="280" t="s">
        <v>225</v>
      </c>
      <c r="O2777" s="298"/>
      <c r="P2777" s="279" t="s">
        <v>220</v>
      </c>
      <c r="Q2777" s="301"/>
      <c r="R2777" s="280" t="s">
        <v>225</v>
      </c>
      <c r="S2777" s="888" t="str">
        <f t="shared" ref="S2777" si="479">IF(COUNT(J2777:J2781)=0,"",SUM(J2777:J2781))</f>
        <v/>
      </c>
      <c r="T2777" s="889"/>
      <c r="U2777" s="890"/>
    </row>
    <row r="2778" spans="2:21" ht="24" customHeight="1" x14ac:dyDescent="0.15">
      <c r="B2778" s="881"/>
      <c r="C2778" s="884"/>
      <c r="D2778" s="884"/>
      <c r="E2778" s="884"/>
      <c r="F2778" s="296"/>
      <c r="G2778" s="897"/>
      <c r="H2778" s="898"/>
      <c r="I2778" s="296"/>
      <c r="J2778" s="297"/>
      <c r="K2778" s="299"/>
      <c r="L2778" s="284" t="s">
        <v>220</v>
      </c>
      <c r="M2778" s="302"/>
      <c r="N2778" s="285" t="s">
        <v>225</v>
      </c>
      <c r="O2778" s="299"/>
      <c r="P2778" s="284" t="s">
        <v>220</v>
      </c>
      <c r="Q2778" s="302"/>
      <c r="R2778" s="285" t="s">
        <v>225</v>
      </c>
      <c r="S2778" s="891"/>
      <c r="T2778" s="892"/>
      <c r="U2778" s="893"/>
    </row>
    <row r="2779" spans="2:21" ht="24" customHeight="1" x14ac:dyDescent="0.15">
      <c r="B2779" s="881"/>
      <c r="C2779" s="884"/>
      <c r="D2779" s="884"/>
      <c r="E2779" s="884"/>
      <c r="F2779" s="296"/>
      <c r="G2779" s="897"/>
      <c r="H2779" s="898"/>
      <c r="I2779" s="296"/>
      <c r="J2779" s="297"/>
      <c r="K2779" s="299"/>
      <c r="L2779" s="284" t="s">
        <v>220</v>
      </c>
      <c r="M2779" s="302"/>
      <c r="N2779" s="285" t="s">
        <v>225</v>
      </c>
      <c r="O2779" s="299"/>
      <c r="P2779" s="284" t="s">
        <v>220</v>
      </c>
      <c r="Q2779" s="302"/>
      <c r="R2779" s="285" t="s">
        <v>225</v>
      </c>
      <c r="S2779" s="891"/>
      <c r="T2779" s="892"/>
      <c r="U2779" s="893"/>
    </row>
    <row r="2780" spans="2:21" ht="24" customHeight="1" x14ac:dyDescent="0.15">
      <c r="B2780" s="881"/>
      <c r="C2780" s="884"/>
      <c r="D2780" s="884"/>
      <c r="E2780" s="884"/>
      <c r="F2780" s="296"/>
      <c r="G2780" s="897"/>
      <c r="H2780" s="898"/>
      <c r="I2780" s="296"/>
      <c r="J2780" s="297"/>
      <c r="K2780" s="299"/>
      <c r="L2780" s="284" t="s">
        <v>220</v>
      </c>
      <c r="M2780" s="302"/>
      <c r="N2780" s="285" t="s">
        <v>225</v>
      </c>
      <c r="O2780" s="299"/>
      <c r="P2780" s="284" t="s">
        <v>220</v>
      </c>
      <c r="Q2780" s="302"/>
      <c r="R2780" s="285" t="s">
        <v>225</v>
      </c>
      <c r="S2780" s="891"/>
      <c r="T2780" s="892"/>
      <c r="U2780" s="893"/>
    </row>
    <row r="2781" spans="2:21" ht="24" customHeight="1" thickBot="1" x14ac:dyDescent="0.2">
      <c r="B2781" s="882"/>
      <c r="C2781" s="885"/>
      <c r="D2781" s="885"/>
      <c r="E2781" s="885"/>
      <c r="F2781" s="286" t="s">
        <v>232</v>
      </c>
      <c r="G2781" s="5"/>
      <c r="H2781" s="899" t="s">
        <v>239</v>
      </c>
      <c r="I2781" s="900"/>
      <c r="J2781" s="300"/>
      <c r="K2781" s="901"/>
      <c r="L2781" s="902"/>
      <c r="M2781" s="902"/>
      <c r="N2781" s="902"/>
      <c r="O2781" s="902"/>
      <c r="P2781" s="902"/>
      <c r="Q2781" s="902"/>
      <c r="R2781" s="903"/>
      <c r="S2781" s="894"/>
      <c r="T2781" s="895"/>
      <c r="U2781" s="896"/>
    </row>
    <row r="2782" spans="2:21" ht="19.5" customHeight="1" thickBot="1" x14ac:dyDescent="0.2">
      <c r="B2782" s="287" t="s">
        <v>112</v>
      </c>
      <c r="C2782" s="172"/>
      <c r="D2782" s="288"/>
      <c r="E2782" s="288"/>
      <c r="F2782" s="289"/>
      <c r="G2782" s="288"/>
      <c r="H2782" s="288"/>
      <c r="O2782" s="917" t="s">
        <v>496</v>
      </c>
      <c r="P2782" s="918"/>
      <c r="Q2782" s="918"/>
      <c r="R2782" s="918"/>
      <c r="S2782" s="919" t="str">
        <f>IF(COUNT(S2762:U2781)=0,"",SUMIFS(S2762:S2781,E2762:E2781,"&lt;&gt;"&amp;""))</f>
        <v/>
      </c>
      <c r="T2782" s="920"/>
      <c r="U2782" s="921"/>
    </row>
    <row r="2783" spans="2:21" ht="19.5" customHeight="1" thickBot="1" x14ac:dyDescent="0.2">
      <c r="B2783" s="486" t="s">
        <v>242</v>
      </c>
      <c r="C2783" s="172"/>
      <c r="D2783" s="171"/>
      <c r="E2783" s="290"/>
      <c r="F2783" s="485"/>
      <c r="G2783" s="485"/>
      <c r="H2783" s="485"/>
      <c r="O2783" s="922" t="s">
        <v>497</v>
      </c>
      <c r="P2783" s="923"/>
      <c r="Q2783" s="923"/>
      <c r="R2783" s="924"/>
      <c r="S2783" s="919" t="str">
        <f>IF(COUNT(S2762:U2781)=0,"",SUMIF(E2762:E2781,"元請",S2762:U2781))</f>
        <v/>
      </c>
      <c r="T2783" s="920"/>
      <c r="U2783" s="921"/>
    </row>
    <row r="2784" spans="2:21" ht="19.5" customHeight="1" x14ac:dyDescent="0.15">
      <c r="B2784" s="287" t="s">
        <v>240</v>
      </c>
      <c r="C2784" s="172"/>
      <c r="D2784" s="171"/>
      <c r="E2784" s="172"/>
      <c r="F2784" s="172"/>
      <c r="G2784" s="485"/>
      <c r="H2784" s="485"/>
    </row>
    <row r="2785" spans="1:31" ht="19.5" customHeight="1" x14ac:dyDescent="0.15">
      <c r="B2785" s="485"/>
      <c r="C2785" s="172"/>
      <c r="D2785" s="171"/>
      <c r="E2785" s="290"/>
      <c r="F2785" s="485"/>
      <c r="G2785" s="485"/>
      <c r="H2785" s="485"/>
    </row>
    <row r="2786" spans="1:31" s="172" customFormat="1" ht="20.25" customHeight="1" x14ac:dyDescent="0.15">
      <c r="A2786" s="171"/>
      <c r="B2786" s="171"/>
      <c r="C2786" s="172" t="s">
        <v>104</v>
      </c>
      <c r="G2786" s="262"/>
      <c r="H2786" s="262"/>
      <c r="I2786" s="171"/>
      <c r="J2786" s="171"/>
      <c r="K2786" s="171"/>
      <c r="L2786" s="171"/>
      <c r="M2786" s="171"/>
      <c r="N2786" s="171"/>
      <c r="O2786" s="171"/>
      <c r="P2786" s="171"/>
      <c r="Q2786" s="171"/>
      <c r="R2786" s="171"/>
      <c r="S2786" s="171"/>
      <c r="T2786" s="196" t="s">
        <v>241</v>
      </c>
      <c r="U2786" s="263" t="str">
        <f t="shared" ref="U2786" si="480">IF(COUNT(S2762:U2781)=0,"",U2757+1)</f>
        <v/>
      </c>
      <c r="W2786" s="171"/>
      <c r="X2786" s="171"/>
      <c r="Y2786" s="171"/>
      <c r="Z2786" s="291"/>
      <c r="AA2786" s="291"/>
      <c r="AB2786" s="291"/>
      <c r="AC2786" s="291"/>
      <c r="AD2786" s="291"/>
      <c r="AE2786" s="171"/>
    </row>
    <row r="2787" spans="1:31" s="172" customFormat="1" ht="27.75" x14ac:dyDescent="0.15">
      <c r="A2787" s="171"/>
      <c r="B2787" s="904" t="s">
        <v>105</v>
      </c>
      <c r="C2787" s="904"/>
      <c r="D2787" s="904"/>
      <c r="E2787" s="904"/>
      <c r="F2787" s="904"/>
      <c r="G2787" s="904"/>
      <c r="H2787" s="904"/>
      <c r="I2787" s="904"/>
      <c r="J2787" s="905" t="s">
        <v>243</v>
      </c>
      <c r="K2787" s="905"/>
      <c r="L2787" s="905"/>
      <c r="M2787" s="905"/>
      <c r="N2787" s="905"/>
      <c r="O2787" s="905"/>
      <c r="P2787" s="905"/>
      <c r="Q2787" s="905"/>
      <c r="R2787" s="905"/>
      <c r="S2787" s="905"/>
      <c r="T2787" s="905"/>
      <c r="U2787" s="905"/>
      <c r="W2787" s="171"/>
      <c r="X2787" s="171"/>
      <c r="Y2787" s="171"/>
      <c r="Z2787" s="291"/>
      <c r="AA2787" s="291"/>
      <c r="AB2787" s="291"/>
      <c r="AC2787" s="291"/>
      <c r="AD2787" s="291"/>
      <c r="AE2787" s="171"/>
    </row>
    <row r="2788" spans="1:31" ht="21.75" thickBot="1" x14ac:dyDescent="0.2">
      <c r="D2788" s="265" t="s">
        <v>228</v>
      </c>
      <c r="E2788" s="906"/>
      <c r="F2788" s="906"/>
      <c r="G2788" s="266" t="s">
        <v>229</v>
      </c>
      <c r="H2788" s="267"/>
      <c r="L2788" s="268" t="s">
        <v>231</v>
      </c>
      <c r="M2788" s="483" t="str">
        <f>$M$4</f>
        <v/>
      </c>
      <c r="N2788" s="269" t="s">
        <v>220</v>
      </c>
      <c r="O2788" s="483" t="str">
        <f>$O$4</f>
        <v/>
      </c>
      <c r="P2788" s="269" t="s">
        <v>225</v>
      </c>
      <c r="Q2788" s="269" t="s">
        <v>205</v>
      </c>
      <c r="R2788" s="483" t="str">
        <f>$R$4</f>
        <v/>
      </c>
      <c r="S2788" s="269" t="s">
        <v>220</v>
      </c>
      <c r="T2788" s="483" t="str">
        <f>$T$4</f>
        <v/>
      </c>
      <c r="U2788" s="269" t="s">
        <v>230</v>
      </c>
    </row>
    <row r="2789" spans="1:31" ht="18" customHeight="1" x14ac:dyDescent="0.15">
      <c r="B2789" s="880" t="s">
        <v>227</v>
      </c>
      <c r="C2789" s="907" t="s">
        <v>224</v>
      </c>
      <c r="D2789" s="478" t="s">
        <v>237</v>
      </c>
      <c r="E2789" s="478" t="s">
        <v>222</v>
      </c>
      <c r="F2789" s="909" t="s">
        <v>106</v>
      </c>
      <c r="G2789" s="840" t="s">
        <v>107</v>
      </c>
      <c r="H2789" s="841"/>
      <c r="I2789" s="480" t="s">
        <v>108</v>
      </c>
      <c r="J2789" s="480" t="s">
        <v>235</v>
      </c>
      <c r="K2789" s="840" t="s">
        <v>109</v>
      </c>
      <c r="L2789" s="913"/>
      <c r="M2789" s="913"/>
      <c r="N2789" s="841"/>
      <c r="O2789" s="840" t="s">
        <v>226</v>
      </c>
      <c r="P2789" s="913"/>
      <c r="Q2789" s="913"/>
      <c r="R2789" s="841"/>
      <c r="S2789" s="840" t="s">
        <v>233</v>
      </c>
      <c r="T2789" s="913"/>
      <c r="U2789" s="914"/>
    </row>
    <row r="2790" spans="1:31" ht="18" customHeight="1" thickBot="1" x14ac:dyDescent="0.2">
      <c r="B2790" s="882"/>
      <c r="C2790" s="908"/>
      <c r="D2790" s="479" t="s">
        <v>221</v>
      </c>
      <c r="E2790" s="479" t="s">
        <v>223</v>
      </c>
      <c r="F2790" s="910"/>
      <c r="G2790" s="911"/>
      <c r="H2790" s="912"/>
      <c r="I2790" s="481" t="s">
        <v>110</v>
      </c>
      <c r="J2790" s="481" t="s">
        <v>236</v>
      </c>
      <c r="K2790" s="911"/>
      <c r="L2790" s="915"/>
      <c r="M2790" s="915"/>
      <c r="N2790" s="912"/>
      <c r="O2790" s="911"/>
      <c r="P2790" s="915"/>
      <c r="Q2790" s="915"/>
      <c r="R2790" s="912"/>
      <c r="S2790" s="911" t="s">
        <v>234</v>
      </c>
      <c r="T2790" s="915"/>
      <c r="U2790" s="916"/>
    </row>
    <row r="2791" spans="1:31" ht="24" customHeight="1" x14ac:dyDescent="0.15">
      <c r="B2791" s="880">
        <v>1</v>
      </c>
      <c r="C2791" s="883"/>
      <c r="D2791" s="883"/>
      <c r="E2791" s="883"/>
      <c r="F2791" s="294"/>
      <c r="G2791" s="886"/>
      <c r="H2791" s="887"/>
      <c r="I2791" s="294"/>
      <c r="J2791" s="295"/>
      <c r="K2791" s="298"/>
      <c r="L2791" s="279" t="s">
        <v>220</v>
      </c>
      <c r="M2791" s="301"/>
      <c r="N2791" s="280" t="s">
        <v>225</v>
      </c>
      <c r="O2791" s="298"/>
      <c r="P2791" s="279" t="s">
        <v>220</v>
      </c>
      <c r="Q2791" s="301"/>
      <c r="R2791" s="280" t="s">
        <v>225</v>
      </c>
      <c r="S2791" s="888" t="str">
        <f t="shared" ref="S2791" si="481">IF(COUNT(J2791:J2795)=0,"",SUM(J2791:J2795))</f>
        <v/>
      </c>
      <c r="T2791" s="889"/>
      <c r="U2791" s="890"/>
    </row>
    <row r="2792" spans="1:31" ht="24" customHeight="1" x14ac:dyDescent="0.15">
      <c r="B2792" s="881"/>
      <c r="C2792" s="884"/>
      <c r="D2792" s="884"/>
      <c r="E2792" s="884"/>
      <c r="F2792" s="296"/>
      <c r="G2792" s="897"/>
      <c r="H2792" s="898"/>
      <c r="I2792" s="296"/>
      <c r="J2792" s="297"/>
      <c r="K2792" s="299"/>
      <c r="L2792" s="284" t="s">
        <v>220</v>
      </c>
      <c r="M2792" s="302"/>
      <c r="N2792" s="285" t="s">
        <v>225</v>
      </c>
      <c r="O2792" s="299"/>
      <c r="P2792" s="284" t="s">
        <v>220</v>
      </c>
      <c r="Q2792" s="302"/>
      <c r="R2792" s="285" t="s">
        <v>225</v>
      </c>
      <c r="S2792" s="891"/>
      <c r="T2792" s="892"/>
      <c r="U2792" s="893"/>
    </row>
    <row r="2793" spans="1:31" ht="23.25" customHeight="1" x14ac:dyDescent="0.15">
      <c r="B2793" s="881"/>
      <c r="C2793" s="884"/>
      <c r="D2793" s="884"/>
      <c r="E2793" s="884"/>
      <c r="F2793" s="296"/>
      <c r="G2793" s="897"/>
      <c r="H2793" s="898"/>
      <c r="I2793" s="296"/>
      <c r="J2793" s="297"/>
      <c r="K2793" s="299"/>
      <c r="L2793" s="284" t="s">
        <v>220</v>
      </c>
      <c r="M2793" s="302"/>
      <c r="N2793" s="285" t="s">
        <v>225</v>
      </c>
      <c r="O2793" s="299"/>
      <c r="P2793" s="284" t="s">
        <v>220</v>
      </c>
      <c r="Q2793" s="302"/>
      <c r="R2793" s="285" t="s">
        <v>225</v>
      </c>
      <c r="S2793" s="891"/>
      <c r="T2793" s="892"/>
      <c r="U2793" s="893"/>
    </row>
    <row r="2794" spans="1:31" ht="24" customHeight="1" x14ac:dyDescent="0.15">
      <c r="B2794" s="881"/>
      <c r="C2794" s="884"/>
      <c r="D2794" s="884"/>
      <c r="E2794" s="884"/>
      <c r="F2794" s="296"/>
      <c r="G2794" s="897"/>
      <c r="H2794" s="898"/>
      <c r="I2794" s="296"/>
      <c r="J2794" s="297"/>
      <c r="K2794" s="299"/>
      <c r="L2794" s="284" t="s">
        <v>220</v>
      </c>
      <c r="M2794" s="302"/>
      <c r="N2794" s="285" t="s">
        <v>225</v>
      </c>
      <c r="O2794" s="299"/>
      <c r="P2794" s="284" t="s">
        <v>220</v>
      </c>
      <c r="Q2794" s="302"/>
      <c r="R2794" s="285" t="s">
        <v>225</v>
      </c>
      <c r="S2794" s="891"/>
      <c r="T2794" s="892"/>
      <c r="U2794" s="893"/>
    </row>
    <row r="2795" spans="1:31" ht="24" customHeight="1" thickBot="1" x14ac:dyDescent="0.2">
      <c r="B2795" s="882"/>
      <c r="C2795" s="885"/>
      <c r="D2795" s="885"/>
      <c r="E2795" s="885"/>
      <c r="F2795" s="286" t="s">
        <v>232</v>
      </c>
      <c r="G2795" s="5"/>
      <c r="H2795" s="899" t="s">
        <v>239</v>
      </c>
      <c r="I2795" s="900"/>
      <c r="J2795" s="300"/>
      <c r="K2795" s="901"/>
      <c r="L2795" s="902"/>
      <c r="M2795" s="902"/>
      <c r="N2795" s="902"/>
      <c r="O2795" s="902"/>
      <c r="P2795" s="902"/>
      <c r="Q2795" s="902"/>
      <c r="R2795" s="903"/>
      <c r="S2795" s="894"/>
      <c r="T2795" s="895"/>
      <c r="U2795" s="896"/>
    </row>
    <row r="2796" spans="1:31" ht="24" customHeight="1" x14ac:dyDescent="0.15">
      <c r="B2796" s="880">
        <v>2</v>
      </c>
      <c r="C2796" s="883"/>
      <c r="D2796" s="883"/>
      <c r="E2796" s="883"/>
      <c r="F2796" s="294"/>
      <c r="G2796" s="886"/>
      <c r="H2796" s="887"/>
      <c r="I2796" s="294"/>
      <c r="J2796" s="295"/>
      <c r="K2796" s="298"/>
      <c r="L2796" s="279" t="s">
        <v>220</v>
      </c>
      <c r="M2796" s="301"/>
      <c r="N2796" s="280" t="s">
        <v>225</v>
      </c>
      <c r="O2796" s="298"/>
      <c r="P2796" s="279" t="s">
        <v>220</v>
      </c>
      <c r="Q2796" s="301"/>
      <c r="R2796" s="280" t="s">
        <v>225</v>
      </c>
      <c r="S2796" s="888" t="str">
        <f t="shared" ref="S2796" si="482">IF(COUNT(J2796:J2800)=0,"",SUM(J2796:J2800))</f>
        <v/>
      </c>
      <c r="T2796" s="889"/>
      <c r="U2796" s="890"/>
    </row>
    <row r="2797" spans="1:31" ht="24" customHeight="1" x14ac:dyDescent="0.15">
      <c r="B2797" s="881"/>
      <c r="C2797" s="884"/>
      <c r="D2797" s="884"/>
      <c r="E2797" s="884"/>
      <c r="F2797" s="296"/>
      <c r="G2797" s="897"/>
      <c r="H2797" s="898"/>
      <c r="I2797" s="296"/>
      <c r="J2797" s="297"/>
      <c r="K2797" s="299"/>
      <c r="L2797" s="284" t="s">
        <v>220</v>
      </c>
      <c r="M2797" s="302"/>
      <c r="N2797" s="285" t="s">
        <v>225</v>
      </c>
      <c r="O2797" s="299"/>
      <c r="P2797" s="284" t="s">
        <v>220</v>
      </c>
      <c r="Q2797" s="302"/>
      <c r="R2797" s="285" t="s">
        <v>225</v>
      </c>
      <c r="S2797" s="891"/>
      <c r="T2797" s="892"/>
      <c r="U2797" s="893"/>
    </row>
    <row r="2798" spans="1:31" ht="24" customHeight="1" x14ac:dyDescent="0.15">
      <c r="B2798" s="881"/>
      <c r="C2798" s="884"/>
      <c r="D2798" s="884"/>
      <c r="E2798" s="884"/>
      <c r="F2798" s="296"/>
      <c r="G2798" s="897"/>
      <c r="H2798" s="898"/>
      <c r="I2798" s="296"/>
      <c r="J2798" s="297"/>
      <c r="K2798" s="299"/>
      <c r="L2798" s="284" t="s">
        <v>220</v>
      </c>
      <c r="M2798" s="302"/>
      <c r="N2798" s="285" t="s">
        <v>225</v>
      </c>
      <c r="O2798" s="299"/>
      <c r="P2798" s="284" t="s">
        <v>220</v>
      </c>
      <c r="Q2798" s="302"/>
      <c r="R2798" s="285" t="s">
        <v>225</v>
      </c>
      <c r="S2798" s="891"/>
      <c r="T2798" s="892"/>
      <c r="U2798" s="893"/>
    </row>
    <row r="2799" spans="1:31" ht="24" customHeight="1" x14ac:dyDescent="0.15">
      <c r="B2799" s="881"/>
      <c r="C2799" s="884"/>
      <c r="D2799" s="884"/>
      <c r="E2799" s="884"/>
      <c r="F2799" s="296"/>
      <c r="G2799" s="897"/>
      <c r="H2799" s="898"/>
      <c r="I2799" s="296"/>
      <c r="J2799" s="297"/>
      <c r="K2799" s="299"/>
      <c r="L2799" s="284" t="s">
        <v>220</v>
      </c>
      <c r="M2799" s="302"/>
      <c r="N2799" s="285" t="s">
        <v>225</v>
      </c>
      <c r="O2799" s="299"/>
      <c r="P2799" s="284" t="s">
        <v>220</v>
      </c>
      <c r="Q2799" s="302"/>
      <c r="R2799" s="285" t="s">
        <v>225</v>
      </c>
      <c r="S2799" s="891"/>
      <c r="T2799" s="892"/>
      <c r="U2799" s="893"/>
    </row>
    <row r="2800" spans="1:31" ht="24" customHeight="1" thickBot="1" x14ac:dyDescent="0.2">
      <c r="B2800" s="882"/>
      <c r="C2800" s="885"/>
      <c r="D2800" s="885"/>
      <c r="E2800" s="885"/>
      <c r="F2800" s="286" t="s">
        <v>232</v>
      </c>
      <c r="G2800" s="5"/>
      <c r="H2800" s="899" t="s">
        <v>239</v>
      </c>
      <c r="I2800" s="900"/>
      <c r="J2800" s="300"/>
      <c r="K2800" s="901"/>
      <c r="L2800" s="902"/>
      <c r="M2800" s="902"/>
      <c r="N2800" s="902"/>
      <c r="O2800" s="902"/>
      <c r="P2800" s="902"/>
      <c r="Q2800" s="902"/>
      <c r="R2800" s="903"/>
      <c r="S2800" s="894"/>
      <c r="T2800" s="895"/>
      <c r="U2800" s="896"/>
    </row>
    <row r="2801" spans="1:31" ht="24" customHeight="1" x14ac:dyDescent="0.15">
      <c r="B2801" s="880">
        <v>3</v>
      </c>
      <c r="C2801" s="883"/>
      <c r="D2801" s="883"/>
      <c r="E2801" s="883"/>
      <c r="F2801" s="294"/>
      <c r="G2801" s="886"/>
      <c r="H2801" s="887"/>
      <c r="I2801" s="294"/>
      <c r="J2801" s="295"/>
      <c r="K2801" s="298"/>
      <c r="L2801" s="279" t="s">
        <v>220</v>
      </c>
      <c r="M2801" s="301"/>
      <c r="N2801" s="280" t="s">
        <v>225</v>
      </c>
      <c r="O2801" s="298"/>
      <c r="P2801" s="279" t="s">
        <v>220</v>
      </c>
      <c r="Q2801" s="301"/>
      <c r="R2801" s="280" t="s">
        <v>225</v>
      </c>
      <c r="S2801" s="888" t="str">
        <f t="shared" ref="S2801" si="483">IF(COUNT(J2801:J2805)=0,"",SUM(J2801:J2805))</f>
        <v/>
      </c>
      <c r="T2801" s="889"/>
      <c r="U2801" s="890"/>
    </row>
    <row r="2802" spans="1:31" ht="24" customHeight="1" x14ac:dyDescent="0.15">
      <c r="B2802" s="881"/>
      <c r="C2802" s="884"/>
      <c r="D2802" s="884"/>
      <c r="E2802" s="884"/>
      <c r="F2802" s="296"/>
      <c r="G2802" s="897"/>
      <c r="H2802" s="898"/>
      <c r="I2802" s="296"/>
      <c r="J2802" s="297"/>
      <c r="K2802" s="299"/>
      <c r="L2802" s="284" t="s">
        <v>220</v>
      </c>
      <c r="M2802" s="302"/>
      <c r="N2802" s="285" t="s">
        <v>225</v>
      </c>
      <c r="O2802" s="299"/>
      <c r="P2802" s="284" t="s">
        <v>220</v>
      </c>
      <c r="Q2802" s="302"/>
      <c r="R2802" s="285" t="s">
        <v>225</v>
      </c>
      <c r="S2802" s="891"/>
      <c r="T2802" s="892"/>
      <c r="U2802" s="893"/>
    </row>
    <row r="2803" spans="1:31" ht="24" customHeight="1" x14ac:dyDescent="0.15">
      <c r="B2803" s="881"/>
      <c r="C2803" s="884"/>
      <c r="D2803" s="884"/>
      <c r="E2803" s="884"/>
      <c r="F2803" s="296"/>
      <c r="G2803" s="897"/>
      <c r="H2803" s="898"/>
      <c r="I2803" s="296"/>
      <c r="J2803" s="297"/>
      <c r="K2803" s="299"/>
      <c r="L2803" s="284" t="s">
        <v>220</v>
      </c>
      <c r="M2803" s="302"/>
      <c r="N2803" s="285" t="s">
        <v>225</v>
      </c>
      <c r="O2803" s="299"/>
      <c r="P2803" s="284" t="s">
        <v>220</v>
      </c>
      <c r="Q2803" s="302"/>
      <c r="R2803" s="285" t="s">
        <v>225</v>
      </c>
      <c r="S2803" s="891"/>
      <c r="T2803" s="892"/>
      <c r="U2803" s="893"/>
    </row>
    <row r="2804" spans="1:31" ht="24" customHeight="1" x14ac:dyDescent="0.15">
      <c r="B2804" s="881"/>
      <c r="C2804" s="884"/>
      <c r="D2804" s="884"/>
      <c r="E2804" s="884"/>
      <c r="F2804" s="296"/>
      <c r="G2804" s="897"/>
      <c r="H2804" s="898"/>
      <c r="I2804" s="296"/>
      <c r="J2804" s="297"/>
      <c r="K2804" s="299"/>
      <c r="L2804" s="284" t="s">
        <v>220</v>
      </c>
      <c r="M2804" s="302"/>
      <c r="N2804" s="285" t="s">
        <v>225</v>
      </c>
      <c r="O2804" s="299"/>
      <c r="P2804" s="284" t="s">
        <v>220</v>
      </c>
      <c r="Q2804" s="302"/>
      <c r="R2804" s="285" t="s">
        <v>225</v>
      </c>
      <c r="S2804" s="891"/>
      <c r="T2804" s="892"/>
      <c r="U2804" s="893"/>
    </row>
    <row r="2805" spans="1:31" ht="24" customHeight="1" thickBot="1" x14ac:dyDescent="0.2">
      <c r="B2805" s="882"/>
      <c r="C2805" s="885"/>
      <c r="D2805" s="885"/>
      <c r="E2805" s="885"/>
      <c r="F2805" s="286" t="s">
        <v>232</v>
      </c>
      <c r="G2805" s="5"/>
      <c r="H2805" s="899" t="s">
        <v>239</v>
      </c>
      <c r="I2805" s="900"/>
      <c r="J2805" s="300"/>
      <c r="K2805" s="901"/>
      <c r="L2805" s="902"/>
      <c r="M2805" s="902"/>
      <c r="N2805" s="902"/>
      <c r="O2805" s="902"/>
      <c r="P2805" s="902"/>
      <c r="Q2805" s="902"/>
      <c r="R2805" s="903"/>
      <c r="S2805" s="894"/>
      <c r="T2805" s="895"/>
      <c r="U2805" s="896"/>
    </row>
    <row r="2806" spans="1:31" ht="24" customHeight="1" x14ac:dyDescent="0.15">
      <c r="B2806" s="880">
        <v>4</v>
      </c>
      <c r="C2806" s="883"/>
      <c r="D2806" s="883"/>
      <c r="E2806" s="883"/>
      <c r="F2806" s="294"/>
      <c r="G2806" s="886"/>
      <c r="H2806" s="887"/>
      <c r="I2806" s="294"/>
      <c r="J2806" s="295"/>
      <c r="K2806" s="298"/>
      <c r="L2806" s="279" t="s">
        <v>220</v>
      </c>
      <c r="M2806" s="301"/>
      <c r="N2806" s="280" t="s">
        <v>225</v>
      </c>
      <c r="O2806" s="298"/>
      <c r="P2806" s="279" t="s">
        <v>220</v>
      </c>
      <c r="Q2806" s="301"/>
      <c r="R2806" s="280" t="s">
        <v>225</v>
      </c>
      <c r="S2806" s="888" t="str">
        <f t="shared" ref="S2806" si="484">IF(COUNT(J2806:J2810)=0,"",SUM(J2806:J2810))</f>
        <v/>
      </c>
      <c r="T2806" s="889"/>
      <c r="U2806" s="890"/>
    </row>
    <row r="2807" spans="1:31" ht="24" customHeight="1" x14ac:dyDescent="0.15">
      <c r="B2807" s="881"/>
      <c r="C2807" s="884"/>
      <c r="D2807" s="884"/>
      <c r="E2807" s="884"/>
      <c r="F2807" s="296"/>
      <c r="G2807" s="897"/>
      <c r="H2807" s="898"/>
      <c r="I2807" s="296"/>
      <c r="J2807" s="297"/>
      <c r="K2807" s="299"/>
      <c r="L2807" s="284" t="s">
        <v>220</v>
      </c>
      <c r="M2807" s="302"/>
      <c r="N2807" s="285" t="s">
        <v>225</v>
      </c>
      <c r="O2807" s="299"/>
      <c r="P2807" s="284" t="s">
        <v>220</v>
      </c>
      <c r="Q2807" s="302"/>
      <c r="R2807" s="285" t="s">
        <v>225</v>
      </c>
      <c r="S2807" s="891"/>
      <c r="T2807" s="892"/>
      <c r="U2807" s="893"/>
    </row>
    <row r="2808" spans="1:31" ht="24" customHeight="1" x14ac:dyDescent="0.15">
      <c r="B2808" s="881"/>
      <c r="C2808" s="884"/>
      <c r="D2808" s="884"/>
      <c r="E2808" s="884"/>
      <c r="F2808" s="296"/>
      <c r="G2808" s="897"/>
      <c r="H2808" s="898"/>
      <c r="I2808" s="296"/>
      <c r="J2808" s="297"/>
      <c r="K2808" s="299"/>
      <c r="L2808" s="284" t="s">
        <v>220</v>
      </c>
      <c r="M2808" s="302"/>
      <c r="N2808" s="285" t="s">
        <v>225</v>
      </c>
      <c r="O2808" s="299"/>
      <c r="P2808" s="284" t="s">
        <v>220</v>
      </c>
      <c r="Q2808" s="302"/>
      <c r="R2808" s="285" t="s">
        <v>225</v>
      </c>
      <c r="S2808" s="891"/>
      <c r="T2808" s="892"/>
      <c r="U2808" s="893"/>
    </row>
    <row r="2809" spans="1:31" ht="24" customHeight="1" x14ac:dyDescent="0.15">
      <c r="B2809" s="881"/>
      <c r="C2809" s="884"/>
      <c r="D2809" s="884"/>
      <c r="E2809" s="884"/>
      <c r="F2809" s="296"/>
      <c r="G2809" s="897"/>
      <c r="H2809" s="898"/>
      <c r="I2809" s="296"/>
      <c r="J2809" s="297"/>
      <c r="K2809" s="299"/>
      <c r="L2809" s="284" t="s">
        <v>220</v>
      </c>
      <c r="M2809" s="302"/>
      <c r="N2809" s="285" t="s">
        <v>225</v>
      </c>
      <c r="O2809" s="299"/>
      <c r="P2809" s="284" t="s">
        <v>220</v>
      </c>
      <c r="Q2809" s="302"/>
      <c r="R2809" s="285" t="s">
        <v>225</v>
      </c>
      <c r="S2809" s="891"/>
      <c r="T2809" s="892"/>
      <c r="U2809" s="893"/>
    </row>
    <row r="2810" spans="1:31" ht="24" customHeight="1" thickBot="1" x14ac:dyDescent="0.2">
      <c r="B2810" s="882"/>
      <c r="C2810" s="885"/>
      <c r="D2810" s="885"/>
      <c r="E2810" s="885"/>
      <c r="F2810" s="286" t="s">
        <v>232</v>
      </c>
      <c r="G2810" s="5"/>
      <c r="H2810" s="899" t="s">
        <v>239</v>
      </c>
      <c r="I2810" s="900"/>
      <c r="J2810" s="300"/>
      <c r="K2810" s="901"/>
      <c r="L2810" s="902"/>
      <c r="M2810" s="902"/>
      <c r="N2810" s="902"/>
      <c r="O2810" s="902"/>
      <c r="P2810" s="902"/>
      <c r="Q2810" s="902"/>
      <c r="R2810" s="903"/>
      <c r="S2810" s="894"/>
      <c r="T2810" s="895"/>
      <c r="U2810" s="896"/>
    </row>
    <row r="2811" spans="1:31" ht="19.5" customHeight="1" thickBot="1" x14ac:dyDescent="0.2">
      <c r="B2811" s="287" t="s">
        <v>112</v>
      </c>
      <c r="C2811" s="172"/>
      <c r="D2811" s="288"/>
      <c r="E2811" s="288"/>
      <c r="F2811" s="289"/>
      <c r="G2811" s="288"/>
      <c r="H2811" s="288"/>
      <c r="O2811" s="917" t="s">
        <v>496</v>
      </c>
      <c r="P2811" s="918"/>
      <c r="Q2811" s="918"/>
      <c r="R2811" s="918"/>
      <c r="S2811" s="919" t="str">
        <f>IF(COUNT(S2791:U2810)=0,"",SUMIFS(S2791:S2810,E2791:E2810,"&lt;&gt;"&amp;""))</f>
        <v/>
      </c>
      <c r="T2811" s="920"/>
      <c r="U2811" s="921"/>
    </row>
    <row r="2812" spans="1:31" ht="19.5" customHeight="1" thickBot="1" x14ac:dyDescent="0.2">
      <c r="B2812" s="486" t="s">
        <v>242</v>
      </c>
      <c r="C2812" s="172"/>
      <c r="D2812" s="171"/>
      <c r="E2812" s="290"/>
      <c r="F2812" s="485"/>
      <c r="G2812" s="485"/>
      <c r="H2812" s="485"/>
      <c r="O2812" s="922" t="s">
        <v>497</v>
      </c>
      <c r="P2812" s="923"/>
      <c r="Q2812" s="923"/>
      <c r="R2812" s="924"/>
      <c r="S2812" s="919" t="str">
        <f>IF(COUNT(S2791:U2810)=0,"",SUMIF(E2791:E2810,"元請",S2791:U2810))</f>
        <v/>
      </c>
      <c r="T2812" s="920"/>
      <c r="U2812" s="921"/>
    </row>
    <row r="2813" spans="1:31" ht="19.5" customHeight="1" x14ac:dyDescent="0.15">
      <c r="B2813" s="287" t="s">
        <v>240</v>
      </c>
      <c r="C2813" s="172"/>
      <c r="D2813" s="171"/>
      <c r="E2813" s="172"/>
      <c r="F2813" s="172"/>
      <c r="G2813" s="485"/>
      <c r="H2813" s="485"/>
    </row>
    <row r="2814" spans="1:31" ht="19.5" customHeight="1" x14ac:dyDescent="0.15">
      <c r="B2814" s="485"/>
      <c r="C2814" s="172"/>
      <c r="D2814" s="171"/>
      <c r="E2814" s="290"/>
      <c r="F2814" s="485"/>
      <c r="G2814" s="485"/>
      <c r="H2814" s="485"/>
    </row>
    <row r="2815" spans="1:31" s="172" customFormat="1" ht="20.25" customHeight="1" x14ac:dyDescent="0.15">
      <c r="A2815" s="171"/>
      <c r="B2815" s="171"/>
      <c r="C2815" s="172" t="s">
        <v>104</v>
      </c>
      <c r="G2815" s="262"/>
      <c r="H2815" s="262"/>
      <c r="I2815" s="171"/>
      <c r="J2815" s="171"/>
      <c r="K2815" s="171"/>
      <c r="L2815" s="171"/>
      <c r="M2815" s="171"/>
      <c r="N2815" s="171"/>
      <c r="O2815" s="171"/>
      <c r="P2815" s="171"/>
      <c r="Q2815" s="171"/>
      <c r="R2815" s="171"/>
      <c r="S2815" s="171"/>
      <c r="T2815" s="196" t="s">
        <v>241</v>
      </c>
      <c r="U2815" s="263" t="str">
        <f t="shared" ref="U2815" si="485">IF(COUNT(S2791:U2810)=0,"",U2786+1)</f>
        <v/>
      </c>
      <c r="W2815" s="171"/>
      <c r="X2815" s="171"/>
      <c r="Y2815" s="171"/>
      <c r="Z2815" s="291"/>
      <c r="AA2815" s="291"/>
      <c r="AB2815" s="291"/>
      <c r="AC2815" s="291"/>
      <c r="AD2815" s="291"/>
      <c r="AE2815" s="171"/>
    </row>
    <row r="2816" spans="1:31" s="172" customFormat="1" ht="27.75" x14ac:dyDescent="0.15">
      <c r="A2816" s="171"/>
      <c r="B2816" s="904" t="s">
        <v>105</v>
      </c>
      <c r="C2816" s="904"/>
      <c r="D2816" s="904"/>
      <c r="E2816" s="904"/>
      <c r="F2816" s="904"/>
      <c r="G2816" s="904"/>
      <c r="H2816" s="904"/>
      <c r="I2816" s="904"/>
      <c r="J2816" s="905" t="s">
        <v>243</v>
      </c>
      <c r="K2816" s="905"/>
      <c r="L2816" s="905"/>
      <c r="M2816" s="905"/>
      <c r="N2816" s="905"/>
      <c r="O2816" s="905"/>
      <c r="P2816" s="905"/>
      <c r="Q2816" s="905"/>
      <c r="R2816" s="905"/>
      <c r="S2816" s="905"/>
      <c r="T2816" s="905"/>
      <c r="U2816" s="905"/>
      <c r="W2816" s="171"/>
      <c r="X2816" s="171"/>
      <c r="Y2816" s="171"/>
      <c r="Z2816" s="291"/>
      <c r="AA2816" s="291"/>
      <c r="AB2816" s="291"/>
      <c r="AC2816" s="291"/>
      <c r="AD2816" s="291"/>
      <c r="AE2816" s="171"/>
    </row>
    <row r="2817" spans="2:21" ht="21.75" thickBot="1" x14ac:dyDescent="0.2">
      <c r="D2817" s="265" t="s">
        <v>228</v>
      </c>
      <c r="E2817" s="906"/>
      <c r="F2817" s="906"/>
      <c r="G2817" s="266" t="s">
        <v>229</v>
      </c>
      <c r="H2817" s="267"/>
      <c r="L2817" s="268" t="s">
        <v>231</v>
      </c>
      <c r="M2817" s="483" t="str">
        <f>$M$4</f>
        <v/>
      </c>
      <c r="N2817" s="269" t="s">
        <v>220</v>
      </c>
      <c r="O2817" s="483" t="str">
        <f>$O$4</f>
        <v/>
      </c>
      <c r="P2817" s="269" t="s">
        <v>225</v>
      </c>
      <c r="Q2817" s="269" t="s">
        <v>205</v>
      </c>
      <c r="R2817" s="483" t="str">
        <f>$R$4</f>
        <v/>
      </c>
      <c r="S2817" s="269" t="s">
        <v>220</v>
      </c>
      <c r="T2817" s="483" t="str">
        <f>$T$4</f>
        <v/>
      </c>
      <c r="U2817" s="269" t="s">
        <v>230</v>
      </c>
    </row>
    <row r="2818" spans="2:21" ht="18" customHeight="1" x14ac:dyDescent="0.15">
      <c r="B2818" s="880" t="s">
        <v>227</v>
      </c>
      <c r="C2818" s="907" t="s">
        <v>224</v>
      </c>
      <c r="D2818" s="478" t="s">
        <v>237</v>
      </c>
      <c r="E2818" s="478" t="s">
        <v>222</v>
      </c>
      <c r="F2818" s="909" t="s">
        <v>106</v>
      </c>
      <c r="G2818" s="840" t="s">
        <v>107</v>
      </c>
      <c r="H2818" s="841"/>
      <c r="I2818" s="480" t="s">
        <v>108</v>
      </c>
      <c r="J2818" s="480" t="s">
        <v>235</v>
      </c>
      <c r="K2818" s="840" t="s">
        <v>109</v>
      </c>
      <c r="L2818" s="913"/>
      <c r="M2818" s="913"/>
      <c r="N2818" s="841"/>
      <c r="O2818" s="840" t="s">
        <v>226</v>
      </c>
      <c r="P2818" s="913"/>
      <c r="Q2818" s="913"/>
      <c r="R2818" s="841"/>
      <c r="S2818" s="840" t="s">
        <v>233</v>
      </c>
      <c r="T2818" s="913"/>
      <c r="U2818" s="914"/>
    </row>
    <row r="2819" spans="2:21" ht="18" customHeight="1" thickBot="1" x14ac:dyDescent="0.2">
      <c r="B2819" s="882"/>
      <c r="C2819" s="908"/>
      <c r="D2819" s="479" t="s">
        <v>221</v>
      </c>
      <c r="E2819" s="479" t="s">
        <v>223</v>
      </c>
      <c r="F2819" s="910"/>
      <c r="G2819" s="911"/>
      <c r="H2819" s="912"/>
      <c r="I2819" s="481" t="s">
        <v>110</v>
      </c>
      <c r="J2819" s="481" t="s">
        <v>236</v>
      </c>
      <c r="K2819" s="911"/>
      <c r="L2819" s="915"/>
      <c r="M2819" s="915"/>
      <c r="N2819" s="912"/>
      <c r="O2819" s="911"/>
      <c r="P2819" s="915"/>
      <c r="Q2819" s="915"/>
      <c r="R2819" s="912"/>
      <c r="S2819" s="911" t="s">
        <v>234</v>
      </c>
      <c r="T2819" s="915"/>
      <c r="U2819" s="916"/>
    </row>
    <row r="2820" spans="2:21" ht="24" customHeight="1" x14ac:dyDescent="0.15">
      <c r="B2820" s="880">
        <v>1</v>
      </c>
      <c r="C2820" s="883"/>
      <c r="D2820" s="883"/>
      <c r="E2820" s="883"/>
      <c r="F2820" s="294"/>
      <c r="G2820" s="886"/>
      <c r="H2820" s="887"/>
      <c r="I2820" s="294"/>
      <c r="J2820" s="295"/>
      <c r="K2820" s="298"/>
      <c r="L2820" s="279" t="s">
        <v>220</v>
      </c>
      <c r="M2820" s="301"/>
      <c r="N2820" s="280" t="s">
        <v>225</v>
      </c>
      <c r="O2820" s="298"/>
      <c r="P2820" s="279" t="s">
        <v>220</v>
      </c>
      <c r="Q2820" s="301"/>
      <c r="R2820" s="280" t="s">
        <v>225</v>
      </c>
      <c r="S2820" s="888" t="str">
        <f t="shared" ref="S2820" si="486">IF(COUNT(J2820:J2824)=0,"",SUM(J2820:J2824))</f>
        <v/>
      </c>
      <c r="T2820" s="889"/>
      <c r="U2820" s="890"/>
    </row>
    <row r="2821" spans="2:21" ht="24" customHeight="1" x14ac:dyDescent="0.15">
      <c r="B2821" s="881"/>
      <c r="C2821" s="884"/>
      <c r="D2821" s="884"/>
      <c r="E2821" s="884"/>
      <c r="F2821" s="296"/>
      <c r="G2821" s="897"/>
      <c r="H2821" s="898"/>
      <c r="I2821" s="296"/>
      <c r="J2821" s="297"/>
      <c r="K2821" s="299"/>
      <c r="L2821" s="284" t="s">
        <v>220</v>
      </c>
      <c r="M2821" s="302"/>
      <c r="N2821" s="285" t="s">
        <v>225</v>
      </c>
      <c r="O2821" s="299"/>
      <c r="P2821" s="284" t="s">
        <v>220</v>
      </c>
      <c r="Q2821" s="302"/>
      <c r="R2821" s="285" t="s">
        <v>225</v>
      </c>
      <c r="S2821" s="891"/>
      <c r="T2821" s="892"/>
      <c r="U2821" s="893"/>
    </row>
    <row r="2822" spans="2:21" ht="23.25" customHeight="1" x14ac:dyDescent="0.15">
      <c r="B2822" s="881"/>
      <c r="C2822" s="884"/>
      <c r="D2822" s="884"/>
      <c r="E2822" s="884"/>
      <c r="F2822" s="296"/>
      <c r="G2822" s="897"/>
      <c r="H2822" s="898"/>
      <c r="I2822" s="296"/>
      <c r="J2822" s="297"/>
      <c r="K2822" s="299"/>
      <c r="L2822" s="284" t="s">
        <v>220</v>
      </c>
      <c r="M2822" s="302"/>
      <c r="N2822" s="285" t="s">
        <v>225</v>
      </c>
      <c r="O2822" s="299"/>
      <c r="P2822" s="284" t="s">
        <v>220</v>
      </c>
      <c r="Q2822" s="302"/>
      <c r="R2822" s="285" t="s">
        <v>225</v>
      </c>
      <c r="S2822" s="891"/>
      <c r="T2822" s="892"/>
      <c r="U2822" s="893"/>
    </row>
    <row r="2823" spans="2:21" ht="24" customHeight="1" x14ac:dyDescent="0.15">
      <c r="B2823" s="881"/>
      <c r="C2823" s="884"/>
      <c r="D2823" s="884"/>
      <c r="E2823" s="884"/>
      <c r="F2823" s="296"/>
      <c r="G2823" s="897"/>
      <c r="H2823" s="898"/>
      <c r="I2823" s="296"/>
      <c r="J2823" s="297"/>
      <c r="K2823" s="299"/>
      <c r="L2823" s="284" t="s">
        <v>220</v>
      </c>
      <c r="M2823" s="302"/>
      <c r="N2823" s="285" t="s">
        <v>225</v>
      </c>
      <c r="O2823" s="299"/>
      <c r="P2823" s="284" t="s">
        <v>220</v>
      </c>
      <c r="Q2823" s="302"/>
      <c r="R2823" s="285" t="s">
        <v>225</v>
      </c>
      <c r="S2823" s="891"/>
      <c r="T2823" s="892"/>
      <c r="U2823" s="893"/>
    </row>
    <row r="2824" spans="2:21" ht="24" customHeight="1" thickBot="1" x14ac:dyDescent="0.2">
      <c r="B2824" s="882"/>
      <c r="C2824" s="885"/>
      <c r="D2824" s="885"/>
      <c r="E2824" s="885"/>
      <c r="F2824" s="286" t="s">
        <v>232</v>
      </c>
      <c r="G2824" s="5"/>
      <c r="H2824" s="899" t="s">
        <v>239</v>
      </c>
      <c r="I2824" s="900"/>
      <c r="J2824" s="300"/>
      <c r="K2824" s="901"/>
      <c r="L2824" s="902"/>
      <c r="M2824" s="902"/>
      <c r="N2824" s="902"/>
      <c r="O2824" s="902"/>
      <c r="P2824" s="902"/>
      <c r="Q2824" s="902"/>
      <c r="R2824" s="903"/>
      <c r="S2824" s="894"/>
      <c r="T2824" s="895"/>
      <c r="U2824" s="896"/>
    </row>
    <row r="2825" spans="2:21" ht="24" customHeight="1" x14ac:dyDescent="0.15">
      <c r="B2825" s="880">
        <v>2</v>
      </c>
      <c r="C2825" s="883"/>
      <c r="D2825" s="883"/>
      <c r="E2825" s="883"/>
      <c r="F2825" s="294"/>
      <c r="G2825" s="886"/>
      <c r="H2825" s="887"/>
      <c r="I2825" s="294"/>
      <c r="J2825" s="295"/>
      <c r="K2825" s="298"/>
      <c r="L2825" s="279" t="s">
        <v>220</v>
      </c>
      <c r="M2825" s="301"/>
      <c r="N2825" s="280" t="s">
        <v>225</v>
      </c>
      <c r="O2825" s="298"/>
      <c r="P2825" s="279" t="s">
        <v>220</v>
      </c>
      <c r="Q2825" s="301"/>
      <c r="R2825" s="280" t="s">
        <v>225</v>
      </c>
      <c r="S2825" s="888" t="str">
        <f t="shared" ref="S2825" si="487">IF(COUNT(J2825:J2829)=0,"",SUM(J2825:J2829))</f>
        <v/>
      </c>
      <c r="T2825" s="889"/>
      <c r="U2825" s="890"/>
    </row>
    <row r="2826" spans="2:21" ht="24" customHeight="1" x14ac:dyDescent="0.15">
      <c r="B2826" s="881"/>
      <c r="C2826" s="884"/>
      <c r="D2826" s="884"/>
      <c r="E2826" s="884"/>
      <c r="F2826" s="296"/>
      <c r="G2826" s="897"/>
      <c r="H2826" s="898"/>
      <c r="I2826" s="296"/>
      <c r="J2826" s="297"/>
      <c r="K2826" s="299"/>
      <c r="L2826" s="284" t="s">
        <v>220</v>
      </c>
      <c r="M2826" s="302"/>
      <c r="N2826" s="285" t="s">
        <v>225</v>
      </c>
      <c r="O2826" s="299"/>
      <c r="P2826" s="284" t="s">
        <v>220</v>
      </c>
      <c r="Q2826" s="302"/>
      <c r="R2826" s="285" t="s">
        <v>225</v>
      </c>
      <c r="S2826" s="891"/>
      <c r="T2826" s="892"/>
      <c r="U2826" s="893"/>
    </row>
    <row r="2827" spans="2:21" ht="24" customHeight="1" x14ac:dyDescent="0.15">
      <c r="B2827" s="881"/>
      <c r="C2827" s="884"/>
      <c r="D2827" s="884"/>
      <c r="E2827" s="884"/>
      <c r="F2827" s="296"/>
      <c r="G2827" s="897"/>
      <c r="H2827" s="898"/>
      <c r="I2827" s="296"/>
      <c r="J2827" s="297"/>
      <c r="K2827" s="299"/>
      <c r="L2827" s="284" t="s">
        <v>220</v>
      </c>
      <c r="M2827" s="302"/>
      <c r="N2827" s="285" t="s">
        <v>225</v>
      </c>
      <c r="O2827" s="299"/>
      <c r="P2827" s="284" t="s">
        <v>220</v>
      </c>
      <c r="Q2827" s="302"/>
      <c r="R2827" s="285" t="s">
        <v>225</v>
      </c>
      <c r="S2827" s="891"/>
      <c r="T2827" s="892"/>
      <c r="U2827" s="893"/>
    </row>
    <row r="2828" spans="2:21" ht="24" customHeight="1" x14ac:dyDescent="0.15">
      <c r="B2828" s="881"/>
      <c r="C2828" s="884"/>
      <c r="D2828" s="884"/>
      <c r="E2828" s="884"/>
      <c r="F2828" s="296"/>
      <c r="G2828" s="897"/>
      <c r="H2828" s="898"/>
      <c r="I2828" s="296"/>
      <c r="J2828" s="297"/>
      <c r="K2828" s="299"/>
      <c r="L2828" s="284" t="s">
        <v>220</v>
      </c>
      <c r="M2828" s="302"/>
      <c r="N2828" s="285" t="s">
        <v>225</v>
      </c>
      <c r="O2828" s="299"/>
      <c r="P2828" s="284" t="s">
        <v>220</v>
      </c>
      <c r="Q2828" s="302"/>
      <c r="R2828" s="285" t="s">
        <v>225</v>
      </c>
      <c r="S2828" s="891"/>
      <c r="T2828" s="892"/>
      <c r="U2828" s="893"/>
    </row>
    <row r="2829" spans="2:21" ht="24" customHeight="1" thickBot="1" x14ac:dyDescent="0.2">
      <c r="B2829" s="882"/>
      <c r="C2829" s="885"/>
      <c r="D2829" s="885"/>
      <c r="E2829" s="885"/>
      <c r="F2829" s="286" t="s">
        <v>232</v>
      </c>
      <c r="G2829" s="5"/>
      <c r="H2829" s="899" t="s">
        <v>239</v>
      </c>
      <c r="I2829" s="900"/>
      <c r="J2829" s="300"/>
      <c r="K2829" s="901"/>
      <c r="L2829" s="902"/>
      <c r="M2829" s="902"/>
      <c r="N2829" s="902"/>
      <c r="O2829" s="902"/>
      <c r="P2829" s="902"/>
      <c r="Q2829" s="902"/>
      <c r="R2829" s="903"/>
      <c r="S2829" s="894"/>
      <c r="T2829" s="895"/>
      <c r="U2829" s="896"/>
    </row>
    <row r="2830" spans="2:21" ht="24" customHeight="1" x14ac:dyDescent="0.15">
      <c r="B2830" s="880">
        <v>3</v>
      </c>
      <c r="C2830" s="883"/>
      <c r="D2830" s="883"/>
      <c r="E2830" s="883"/>
      <c r="F2830" s="294"/>
      <c r="G2830" s="886"/>
      <c r="H2830" s="887"/>
      <c r="I2830" s="294"/>
      <c r="J2830" s="295"/>
      <c r="K2830" s="298"/>
      <c r="L2830" s="279" t="s">
        <v>220</v>
      </c>
      <c r="M2830" s="301"/>
      <c r="N2830" s="280" t="s">
        <v>225</v>
      </c>
      <c r="O2830" s="298"/>
      <c r="P2830" s="279" t="s">
        <v>220</v>
      </c>
      <c r="Q2830" s="301"/>
      <c r="R2830" s="280" t="s">
        <v>225</v>
      </c>
      <c r="S2830" s="888" t="str">
        <f t="shared" ref="S2830" si="488">IF(COUNT(J2830:J2834)=0,"",SUM(J2830:J2834))</f>
        <v/>
      </c>
      <c r="T2830" s="889"/>
      <c r="U2830" s="890"/>
    </row>
    <row r="2831" spans="2:21" ht="24" customHeight="1" x14ac:dyDescent="0.15">
      <c r="B2831" s="881"/>
      <c r="C2831" s="884"/>
      <c r="D2831" s="884"/>
      <c r="E2831" s="884"/>
      <c r="F2831" s="296"/>
      <c r="G2831" s="897"/>
      <c r="H2831" s="898"/>
      <c r="I2831" s="296"/>
      <c r="J2831" s="297"/>
      <c r="K2831" s="299"/>
      <c r="L2831" s="284" t="s">
        <v>220</v>
      </c>
      <c r="M2831" s="302"/>
      <c r="N2831" s="285" t="s">
        <v>225</v>
      </c>
      <c r="O2831" s="299"/>
      <c r="P2831" s="284" t="s">
        <v>220</v>
      </c>
      <c r="Q2831" s="302"/>
      <c r="R2831" s="285" t="s">
        <v>225</v>
      </c>
      <c r="S2831" s="891"/>
      <c r="T2831" s="892"/>
      <c r="U2831" s="893"/>
    </row>
    <row r="2832" spans="2:21" ht="24" customHeight="1" x14ac:dyDescent="0.15">
      <c r="B2832" s="881"/>
      <c r="C2832" s="884"/>
      <c r="D2832" s="884"/>
      <c r="E2832" s="884"/>
      <c r="F2832" s="296"/>
      <c r="G2832" s="897"/>
      <c r="H2832" s="898"/>
      <c r="I2832" s="296"/>
      <c r="J2832" s="297"/>
      <c r="K2832" s="299"/>
      <c r="L2832" s="284" t="s">
        <v>220</v>
      </c>
      <c r="M2832" s="302"/>
      <c r="N2832" s="285" t="s">
        <v>225</v>
      </c>
      <c r="O2832" s="299"/>
      <c r="P2832" s="284" t="s">
        <v>220</v>
      </c>
      <c r="Q2832" s="302"/>
      <c r="R2832" s="285" t="s">
        <v>225</v>
      </c>
      <c r="S2832" s="891"/>
      <c r="T2832" s="892"/>
      <c r="U2832" s="893"/>
    </row>
    <row r="2833" spans="1:31" ht="24" customHeight="1" x14ac:dyDescent="0.15">
      <c r="B2833" s="881"/>
      <c r="C2833" s="884"/>
      <c r="D2833" s="884"/>
      <c r="E2833" s="884"/>
      <c r="F2833" s="296"/>
      <c r="G2833" s="897"/>
      <c r="H2833" s="898"/>
      <c r="I2833" s="296"/>
      <c r="J2833" s="297"/>
      <c r="K2833" s="299"/>
      <c r="L2833" s="284" t="s">
        <v>220</v>
      </c>
      <c r="M2833" s="302"/>
      <c r="N2833" s="285" t="s">
        <v>225</v>
      </c>
      <c r="O2833" s="299"/>
      <c r="P2833" s="284" t="s">
        <v>220</v>
      </c>
      <c r="Q2833" s="302"/>
      <c r="R2833" s="285" t="s">
        <v>225</v>
      </c>
      <c r="S2833" s="891"/>
      <c r="T2833" s="892"/>
      <c r="U2833" s="893"/>
    </row>
    <row r="2834" spans="1:31" ht="24" customHeight="1" thickBot="1" x14ac:dyDescent="0.2">
      <c r="B2834" s="882"/>
      <c r="C2834" s="885"/>
      <c r="D2834" s="885"/>
      <c r="E2834" s="885"/>
      <c r="F2834" s="286" t="s">
        <v>232</v>
      </c>
      <c r="G2834" s="5"/>
      <c r="H2834" s="899" t="s">
        <v>239</v>
      </c>
      <c r="I2834" s="900"/>
      <c r="J2834" s="300"/>
      <c r="K2834" s="901"/>
      <c r="L2834" s="902"/>
      <c r="M2834" s="902"/>
      <c r="N2834" s="902"/>
      <c r="O2834" s="902"/>
      <c r="P2834" s="902"/>
      <c r="Q2834" s="902"/>
      <c r="R2834" s="903"/>
      <c r="S2834" s="894"/>
      <c r="T2834" s="895"/>
      <c r="U2834" s="896"/>
    </row>
    <row r="2835" spans="1:31" ht="24" customHeight="1" x14ac:dyDescent="0.15">
      <c r="B2835" s="880">
        <v>4</v>
      </c>
      <c r="C2835" s="883"/>
      <c r="D2835" s="883"/>
      <c r="E2835" s="883"/>
      <c r="F2835" s="294"/>
      <c r="G2835" s="886"/>
      <c r="H2835" s="887"/>
      <c r="I2835" s="294"/>
      <c r="J2835" s="295"/>
      <c r="K2835" s="298"/>
      <c r="L2835" s="279" t="s">
        <v>220</v>
      </c>
      <c r="M2835" s="301"/>
      <c r="N2835" s="280" t="s">
        <v>225</v>
      </c>
      <c r="O2835" s="298"/>
      <c r="P2835" s="279" t="s">
        <v>220</v>
      </c>
      <c r="Q2835" s="301"/>
      <c r="R2835" s="280" t="s">
        <v>225</v>
      </c>
      <c r="S2835" s="888" t="str">
        <f t="shared" ref="S2835" si="489">IF(COUNT(J2835:J2839)=0,"",SUM(J2835:J2839))</f>
        <v/>
      </c>
      <c r="T2835" s="889"/>
      <c r="U2835" s="890"/>
    </row>
    <row r="2836" spans="1:31" ht="24" customHeight="1" x14ac:dyDescent="0.15">
      <c r="B2836" s="881"/>
      <c r="C2836" s="884"/>
      <c r="D2836" s="884"/>
      <c r="E2836" s="884"/>
      <c r="F2836" s="296"/>
      <c r="G2836" s="897"/>
      <c r="H2836" s="898"/>
      <c r="I2836" s="296"/>
      <c r="J2836" s="297"/>
      <c r="K2836" s="299"/>
      <c r="L2836" s="284" t="s">
        <v>220</v>
      </c>
      <c r="M2836" s="302"/>
      <c r="N2836" s="285" t="s">
        <v>225</v>
      </c>
      <c r="O2836" s="299"/>
      <c r="P2836" s="284" t="s">
        <v>220</v>
      </c>
      <c r="Q2836" s="302"/>
      <c r="R2836" s="285" t="s">
        <v>225</v>
      </c>
      <c r="S2836" s="891"/>
      <c r="T2836" s="892"/>
      <c r="U2836" s="893"/>
    </row>
    <row r="2837" spans="1:31" ht="24" customHeight="1" x14ac:dyDescent="0.15">
      <c r="B2837" s="881"/>
      <c r="C2837" s="884"/>
      <c r="D2837" s="884"/>
      <c r="E2837" s="884"/>
      <c r="F2837" s="296"/>
      <c r="G2837" s="897"/>
      <c r="H2837" s="898"/>
      <c r="I2837" s="296"/>
      <c r="J2837" s="297"/>
      <c r="K2837" s="299"/>
      <c r="L2837" s="284" t="s">
        <v>220</v>
      </c>
      <c r="M2837" s="302"/>
      <c r="N2837" s="285" t="s">
        <v>225</v>
      </c>
      <c r="O2837" s="299"/>
      <c r="P2837" s="284" t="s">
        <v>220</v>
      </c>
      <c r="Q2837" s="302"/>
      <c r="R2837" s="285" t="s">
        <v>225</v>
      </c>
      <c r="S2837" s="891"/>
      <c r="T2837" s="892"/>
      <c r="U2837" s="893"/>
    </row>
    <row r="2838" spans="1:31" ht="24" customHeight="1" x14ac:dyDescent="0.15">
      <c r="B2838" s="881"/>
      <c r="C2838" s="884"/>
      <c r="D2838" s="884"/>
      <c r="E2838" s="884"/>
      <c r="F2838" s="296"/>
      <c r="G2838" s="897"/>
      <c r="H2838" s="898"/>
      <c r="I2838" s="296"/>
      <c r="J2838" s="297"/>
      <c r="K2838" s="299"/>
      <c r="L2838" s="284" t="s">
        <v>220</v>
      </c>
      <c r="M2838" s="302"/>
      <c r="N2838" s="285" t="s">
        <v>225</v>
      </c>
      <c r="O2838" s="299"/>
      <c r="P2838" s="284" t="s">
        <v>220</v>
      </c>
      <c r="Q2838" s="302"/>
      <c r="R2838" s="285" t="s">
        <v>225</v>
      </c>
      <c r="S2838" s="891"/>
      <c r="T2838" s="892"/>
      <c r="U2838" s="893"/>
    </row>
    <row r="2839" spans="1:31" ht="24" customHeight="1" thickBot="1" x14ac:dyDescent="0.2">
      <c r="B2839" s="882"/>
      <c r="C2839" s="885"/>
      <c r="D2839" s="885"/>
      <c r="E2839" s="885"/>
      <c r="F2839" s="286" t="s">
        <v>232</v>
      </c>
      <c r="G2839" s="5"/>
      <c r="H2839" s="899" t="s">
        <v>239</v>
      </c>
      <c r="I2839" s="900"/>
      <c r="J2839" s="300"/>
      <c r="K2839" s="901"/>
      <c r="L2839" s="902"/>
      <c r="M2839" s="902"/>
      <c r="N2839" s="902"/>
      <c r="O2839" s="902"/>
      <c r="P2839" s="902"/>
      <c r="Q2839" s="902"/>
      <c r="R2839" s="903"/>
      <c r="S2839" s="894"/>
      <c r="T2839" s="895"/>
      <c r="U2839" s="896"/>
    </row>
    <row r="2840" spans="1:31" ht="19.5" customHeight="1" thickBot="1" x14ac:dyDescent="0.2">
      <c r="B2840" s="287" t="s">
        <v>112</v>
      </c>
      <c r="C2840" s="172"/>
      <c r="D2840" s="288"/>
      <c r="E2840" s="288"/>
      <c r="F2840" s="289"/>
      <c r="G2840" s="288"/>
      <c r="H2840" s="288"/>
      <c r="O2840" s="917" t="s">
        <v>496</v>
      </c>
      <c r="P2840" s="918"/>
      <c r="Q2840" s="918"/>
      <c r="R2840" s="918"/>
      <c r="S2840" s="919" t="str">
        <f>IF(COUNT(S2820:U2839)=0,"",SUMIFS(S2820:S2839,E2820:E2839,"&lt;&gt;"&amp;""))</f>
        <v/>
      </c>
      <c r="T2840" s="920"/>
      <c r="U2840" s="921"/>
    </row>
    <row r="2841" spans="1:31" ht="19.5" customHeight="1" thickBot="1" x14ac:dyDescent="0.2">
      <c r="B2841" s="486" t="s">
        <v>242</v>
      </c>
      <c r="C2841" s="172"/>
      <c r="D2841" s="171"/>
      <c r="E2841" s="290"/>
      <c r="F2841" s="485"/>
      <c r="G2841" s="485"/>
      <c r="H2841" s="485"/>
      <c r="O2841" s="922" t="s">
        <v>497</v>
      </c>
      <c r="P2841" s="923"/>
      <c r="Q2841" s="923"/>
      <c r="R2841" s="924"/>
      <c r="S2841" s="919" t="str">
        <f>IF(COUNT(S2820:U2839)=0,"",SUMIF(E2820:E2839,"元請",S2820:U2839))</f>
        <v/>
      </c>
      <c r="T2841" s="920"/>
      <c r="U2841" s="921"/>
    </row>
    <row r="2842" spans="1:31" ht="19.5" customHeight="1" x14ac:dyDescent="0.15">
      <c r="B2842" s="287" t="s">
        <v>240</v>
      </c>
      <c r="C2842" s="172"/>
      <c r="D2842" s="171"/>
      <c r="E2842" s="172"/>
      <c r="F2842" s="172"/>
      <c r="G2842" s="485"/>
      <c r="H2842" s="485"/>
    </row>
    <row r="2843" spans="1:31" ht="19.5" customHeight="1" x14ac:dyDescent="0.15">
      <c r="B2843" s="485"/>
      <c r="C2843" s="172"/>
      <c r="D2843" s="171"/>
      <c r="E2843" s="290"/>
      <c r="F2843" s="485"/>
      <c r="G2843" s="485"/>
      <c r="H2843" s="485"/>
    </row>
    <row r="2844" spans="1:31" s="172" customFormat="1" ht="20.25" customHeight="1" x14ac:dyDescent="0.15">
      <c r="A2844" s="171"/>
      <c r="B2844" s="171"/>
      <c r="C2844" s="172" t="s">
        <v>104</v>
      </c>
      <c r="G2844" s="262"/>
      <c r="H2844" s="262"/>
      <c r="I2844" s="171"/>
      <c r="J2844" s="171"/>
      <c r="K2844" s="171"/>
      <c r="L2844" s="171"/>
      <c r="M2844" s="171"/>
      <c r="N2844" s="171"/>
      <c r="O2844" s="171"/>
      <c r="P2844" s="171"/>
      <c r="Q2844" s="171"/>
      <c r="R2844" s="171"/>
      <c r="S2844" s="171"/>
      <c r="T2844" s="196" t="s">
        <v>241</v>
      </c>
      <c r="U2844" s="263" t="str">
        <f t="shared" ref="U2844" si="490">IF(COUNT(S2820:U2839)=0,"",U2815+1)</f>
        <v/>
      </c>
      <c r="W2844" s="171"/>
      <c r="X2844" s="171"/>
      <c r="Y2844" s="171"/>
      <c r="Z2844" s="291"/>
      <c r="AA2844" s="291"/>
      <c r="AB2844" s="291"/>
      <c r="AC2844" s="291"/>
      <c r="AD2844" s="291"/>
      <c r="AE2844" s="171"/>
    </row>
    <row r="2845" spans="1:31" s="172" customFormat="1" ht="27.75" x14ac:dyDescent="0.15">
      <c r="A2845" s="171"/>
      <c r="B2845" s="904" t="s">
        <v>105</v>
      </c>
      <c r="C2845" s="904"/>
      <c r="D2845" s="904"/>
      <c r="E2845" s="904"/>
      <c r="F2845" s="904"/>
      <c r="G2845" s="904"/>
      <c r="H2845" s="904"/>
      <c r="I2845" s="904"/>
      <c r="J2845" s="905" t="s">
        <v>243</v>
      </c>
      <c r="K2845" s="905"/>
      <c r="L2845" s="905"/>
      <c r="M2845" s="905"/>
      <c r="N2845" s="905"/>
      <c r="O2845" s="905"/>
      <c r="P2845" s="905"/>
      <c r="Q2845" s="905"/>
      <c r="R2845" s="905"/>
      <c r="S2845" s="905"/>
      <c r="T2845" s="905"/>
      <c r="U2845" s="905"/>
      <c r="W2845" s="171"/>
      <c r="X2845" s="171"/>
      <c r="Y2845" s="171"/>
      <c r="Z2845" s="291"/>
      <c r="AA2845" s="291"/>
      <c r="AB2845" s="291"/>
      <c r="AC2845" s="291"/>
      <c r="AD2845" s="291"/>
      <c r="AE2845" s="171"/>
    </row>
    <row r="2846" spans="1:31" ht="21.75" thickBot="1" x14ac:dyDescent="0.2">
      <c r="D2846" s="265" t="s">
        <v>228</v>
      </c>
      <c r="E2846" s="906"/>
      <c r="F2846" s="906"/>
      <c r="G2846" s="266" t="s">
        <v>229</v>
      </c>
      <c r="H2846" s="267"/>
      <c r="L2846" s="268" t="s">
        <v>231</v>
      </c>
      <c r="M2846" s="483" t="str">
        <f>$M$4</f>
        <v/>
      </c>
      <c r="N2846" s="269" t="s">
        <v>220</v>
      </c>
      <c r="O2846" s="483" t="str">
        <f>$O$4</f>
        <v/>
      </c>
      <c r="P2846" s="269" t="s">
        <v>225</v>
      </c>
      <c r="Q2846" s="269" t="s">
        <v>205</v>
      </c>
      <c r="R2846" s="483" t="str">
        <f>$R$4</f>
        <v/>
      </c>
      <c r="S2846" s="269" t="s">
        <v>220</v>
      </c>
      <c r="T2846" s="483" t="str">
        <f>$T$4</f>
        <v/>
      </c>
      <c r="U2846" s="269" t="s">
        <v>230</v>
      </c>
    </row>
    <row r="2847" spans="1:31" ht="18" customHeight="1" x14ac:dyDescent="0.15">
      <c r="B2847" s="880" t="s">
        <v>227</v>
      </c>
      <c r="C2847" s="907" t="s">
        <v>224</v>
      </c>
      <c r="D2847" s="478" t="s">
        <v>237</v>
      </c>
      <c r="E2847" s="478" t="s">
        <v>222</v>
      </c>
      <c r="F2847" s="909" t="s">
        <v>106</v>
      </c>
      <c r="G2847" s="840" t="s">
        <v>107</v>
      </c>
      <c r="H2847" s="841"/>
      <c r="I2847" s="480" t="s">
        <v>108</v>
      </c>
      <c r="J2847" s="480" t="s">
        <v>235</v>
      </c>
      <c r="K2847" s="840" t="s">
        <v>109</v>
      </c>
      <c r="L2847" s="913"/>
      <c r="M2847" s="913"/>
      <c r="N2847" s="841"/>
      <c r="O2847" s="840" t="s">
        <v>226</v>
      </c>
      <c r="P2847" s="913"/>
      <c r="Q2847" s="913"/>
      <c r="R2847" s="841"/>
      <c r="S2847" s="840" t="s">
        <v>233</v>
      </c>
      <c r="T2847" s="913"/>
      <c r="U2847" s="914"/>
    </row>
    <row r="2848" spans="1:31" ht="18" customHeight="1" thickBot="1" x14ac:dyDescent="0.2">
      <c r="B2848" s="882"/>
      <c r="C2848" s="908"/>
      <c r="D2848" s="479" t="s">
        <v>221</v>
      </c>
      <c r="E2848" s="479" t="s">
        <v>223</v>
      </c>
      <c r="F2848" s="910"/>
      <c r="G2848" s="911"/>
      <c r="H2848" s="912"/>
      <c r="I2848" s="481" t="s">
        <v>110</v>
      </c>
      <c r="J2848" s="481" t="s">
        <v>236</v>
      </c>
      <c r="K2848" s="911"/>
      <c r="L2848" s="915"/>
      <c r="M2848" s="915"/>
      <c r="N2848" s="912"/>
      <c r="O2848" s="911"/>
      <c r="P2848" s="915"/>
      <c r="Q2848" s="915"/>
      <c r="R2848" s="912"/>
      <c r="S2848" s="911" t="s">
        <v>234</v>
      </c>
      <c r="T2848" s="915"/>
      <c r="U2848" s="916"/>
    </row>
    <row r="2849" spans="2:21" ht="24" customHeight="1" x14ac:dyDescent="0.15">
      <c r="B2849" s="880">
        <v>1</v>
      </c>
      <c r="C2849" s="883"/>
      <c r="D2849" s="883"/>
      <c r="E2849" s="883"/>
      <c r="F2849" s="294"/>
      <c r="G2849" s="886"/>
      <c r="H2849" s="887"/>
      <c r="I2849" s="294"/>
      <c r="J2849" s="295"/>
      <c r="K2849" s="298"/>
      <c r="L2849" s="279" t="s">
        <v>220</v>
      </c>
      <c r="M2849" s="301"/>
      <c r="N2849" s="280" t="s">
        <v>225</v>
      </c>
      <c r="O2849" s="298"/>
      <c r="P2849" s="279" t="s">
        <v>220</v>
      </c>
      <c r="Q2849" s="301"/>
      <c r="R2849" s="280" t="s">
        <v>225</v>
      </c>
      <c r="S2849" s="888" t="str">
        <f t="shared" ref="S2849" si="491">IF(COUNT(J2849:J2853)=0,"",SUM(J2849:J2853))</f>
        <v/>
      </c>
      <c r="T2849" s="889"/>
      <c r="U2849" s="890"/>
    </row>
    <row r="2850" spans="2:21" ht="24" customHeight="1" x14ac:dyDescent="0.15">
      <c r="B2850" s="881"/>
      <c r="C2850" s="884"/>
      <c r="D2850" s="884"/>
      <c r="E2850" s="884"/>
      <c r="F2850" s="296"/>
      <c r="G2850" s="897"/>
      <c r="H2850" s="898"/>
      <c r="I2850" s="296"/>
      <c r="J2850" s="297"/>
      <c r="K2850" s="299"/>
      <c r="L2850" s="284" t="s">
        <v>220</v>
      </c>
      <c r="M2850" s="302"/>
      <c r="N2850" s="285" t="s">
        <v>225</v>
      </c>
      <c r="O2850" s="299"/>
      <c r="P2850" s="284" t="s">
        <v>220</v>
      </c>
      <c r="Q2850" s="302"/>
      <c r="R2850" s="285" t="s">
        <v>225</v>
      </c>
      <c r="S2850" s="891"/>
      <c r="T2850" s="892"/>
      <c r="U2850" s="893"/>
    </row>
    <row r="2851" spans="2:21" ht="23.25" customHeight="1" x14ac:dyDescent="0.15">
      <c r="B2851" s="881"/>
      <c r="C2851" s="884"/>
      <c r="D2851" s="884"/>
      <c r="E2851" s="884"/>
      <c r="F2851" s="296"/>
      <c r="G2851" s="897"/>
      <c r="H2851" s="898"/>
      <c r="I2851" s="296"/>
      <c r="J2851" s="297"/>
      <c r="K2851" s="299"/>
      <c r="L2851" s="284" t="s">
        <v>220</v>
      </c>
      <c r="M2851" s="302"/>
      <c r="N2851" s="285" t="s">
        <v>225</v>
      </c>
      <c r="O2851" s="299"/>
      <c r="P2851" s="284" t="s">
        <v>220</v>
      </c>
      <c r="Q2851" s="302"/>
      <c r="R2851" s="285" t="s">
        <v>225</v>
      </c>
      <c r="S2851" s="891"/>
      <c r="T2851" s="892"/>
      <c r="U2851" s="893"/>
    </row>
    <row r="2852" spans="2:21" ht="24" customHeight="1" x14ac:dyDescent="0.15">
      <c r="B2852" s="881"/>
      <c r="C2852" s="884"/>
      <c r="D2852" s="884"/>
      <c r="E2852" s="884"/>
      <c r="F2852" s="296"/>
      <c r="G2852" s="897"/>
      <c r="H2852" s="898"/>
      <c r="I2852" s="296"/>
      <c r="J2852" s="297"/>
      <c r="K2852" s="299"/>
      <c r="L2852" s="284" t="s">
        <v>220</v>
      </c>
      <c r="M2852" s="302"/>
      <c r="N2852" s="285" t="s">
        <v>225</v>
      </c>
      <c r="O2852" s="299"/>
      <c r="P2852" s="284" t="s">
        <v>220</v>
      </c>
      <c r="Q2852" s="302"/>
      <c r="R2852" s="285" t="s">
        <v>225</v>
      </c>
      <c r="S2852" s="891"/>
      <c r="T2852" s="892"/>
      <c r="U2852" s="893"/>
    </row>
    <row r="2853" spans="2:21" ht="24" customHeight="1" thickBot="1" x14ac:dyDescent="0.2">
      <c r="B2853" s="882"/>
      <c r="C2853" s="885"/>
      <c r="D2853" s="885"/>
      <c r="E2853" s="885"/>
      <c r="F2853" s="286" t="s">
        <v>232</v>
      </c>
      <c r="G2853" s="5"/>
      <c r="H2853" s="899" t="s">
        <v>239</v>
      </c>
      <c r="I2853" s="900"/>
      <c r="J2853" s="300"/>
      <c r="K2853" s="901"/>
      <c r="L2853" s="902"/>
      <c r="M2853" s="902"/>
      <c r="N2853" s="902"/>
      <c r="O2853" s="902"/>
      <c r="P2853" s="902"/>
      <c r="Q2853" s="902"/>
      <c r="R2853" s="903"/>
      <c r="S2853" s="894"/>
      <c r="T2853" s="895"/>
      <c r="U2853" s="896"/>
    </row>
    <row r="2854" spans="2:21" ht="24" customHeight="1" x14ac:dyDescent="0.15">
      <c r="B2854" s="880">
        <v>2</v>
      </c>
      <c r="C2854" s="883"/>
      <c r="D2854" s="883"/>
      <c r="E2854" s="883"/>
      <c r="F2854" s="294"/>
      <c r="G2854" s="886"/>
      <c r="H2854" s="887"/>
      <c r="I2854" s="294"/>
      <c r="J2854" s="295"/>
      <c r="K2854" s="298"/>
      <c r="L2854" s="279" t="s">
        <v>220</v>
      </c>
      <c r="M2854" s="301"/>
      <c r="N2854" s="280" t="s">
        <v>225</v>
      </c>
      <c r="O2854" s="298"/>
      <c r="P2854" s="279" t="s">
        <v>220</v>
      </c>
      <c r="Q2854" s="301"/>
      <c r="R2854" s="280" t="s">
        <v>225</v>
      </c>
      <c r="S2854" s="888" t="str">
        <f t="shared" ref="S2854" si="492">IF(COUNT(J2854:J2858)=0,"",SUM(J2854:J2858))</f>
        <v/>
      </c>
      <c r="T2854" s="889"/>
      <c r="U2854" s="890"/>
    </row>
    <row r="2855" spans="2:21" ht="24" customHeight="1" x14ac:dyDescent="0.15">
      <c r="B2855" s="881"/>
      <c r="C2855" s="884"/>
      <c r="D2855" s="884"/>
      <c r="E2855" s="884"/>
      <c r="F2855" s="296"/>
      <c r="G2855" s="897"/>
      <c r="H2855" s="898"/>
      <c r="I2855" s="296"/>
      <c r="J2855" s="297"/>
      <c r="K2855" s="299"/>
      <c r="L2855" s="284" t="s">
        <v>220</v>
      </c>
      <c r="M2855" s="302"/>
      <c r="N2855" s="285" t="s">
        <v>225</v>
      </c>
      <c r="O2855" s="299"/>
      <c r="P2855" s="284" t="s">
        <v>220</v>
      </c>
      <c r="Q2855" s="302"/>
      <c r="R2855" s="285" t="s">
        <v>225</v>
      </c>
      <c r="S2855" s="891"/>
      <c r="T2855" s="892"/>
      <c r="U2855" s="893"/>
    </row>
    <row r="2856" spans="2:21" ht="24" customHeight="1" x14ac:dyDescent="0.15">
      <c r="B2856" s="881"/>
      <c r="C2856" s="884"/>
      <c r="D2856" s="884"/>
      <c r="E2856" s="884"/>
      <c r="F2856" s="296"/>
      <c r="G2856" s="897"/>
      <c r="H2856" s="898"/>
      <c r="I2856" s="296"/>
      <c r="J2856" s="297"/>
      <c r="K2856" s="299"/>
      <c r="L2856" s="284" t="s">
        <v>220</v>
      </c>
      <c r="M2856" s="302"/>
      <c r="N2856" s="285" t="s">
        <v>225</v>
      </c>
      <c r="O2856" s="299"/>
      <c r="P2856" s="284" t="s">
        <v>220</v>
      </c>
      <c r="Q2856" s="302"/>
      <c r="R2856" s="285" t="s">
        <v>225</v>
      </c>
      <c r="S2856" s="891"/>
      <c r="T2856" s="892"/>
      <c r="U2856" s="893"/>
    </row>
    <row r="2857" spans="2:21" ht="24" customHeight="1" x14ac:dyDescent="0.15">
      <c r="B2857" s="881"/>
      <c r="C2857" s="884"/>
      <c r="D2857" s="884"/>
      <c r="E2857" s="884"/>
      <c r="F2857" s="296"/>
      <c r="G2857" s="897"/>
      <c r="H2857" s="898"/>
      <c r="I2857" s="296"/>
      <c r="J2857" s="297"/>
      <c r="K2857" s="299"/>
      <c r="L2857" s="284" t="s">
        <v>220</v>
      </c>
      <c r="M2857" s="302"/>
      <c r="N2857" s="285" t="s">
        <v>225</v>
      </c>
      <c r="O2857" s="299"/>
      <c r="P2857" s="284" t="s">
        <v>220</v>
      </c>
      <c r="Q2857" s="302"/>
      <c r="R2857" s="285" t="s">
        <v>225</v>
      </c>
      <c r="S2857" s="891"/>
      <c r="T2857" s="892"/>
      <c r="U2857" s="893"/>
    </row>
    <row r="2858" spans="2:21" ht="24" customHeight="1" thickBot="1" x14ac:dyDescent="0.2">
      <c r="B2858" s="882"/>
      <c r="C2858" s="885"/>
      <c r="D2858" s="885"/>
      <c r="E2858" s="885"/>
      <c r="F2858" s="286" t="s">
        <v>232</v>
      </c>
      <c r="G2858" s="5"/>
      <c r="H2858" s="899" t="s">
        <v>239</v>
      </c>
      <c r="I2858" s="900"/>
      <c r="J2858" s="300"/>
      <c r="K2858" s="901"/>
      <c r="L2858" s="902"/>
      <c r="M2858" s="902"/>
      <c r="N2858" s="902"/>
      <c r="O2858" s="902"/>
      <c r="P2858" s="902"/>
      <c r="Q2858" s="902"/>
      <c r="R2858" s="903"/>
      <c r="S2858" s="894"/>
      <c r="T2858" s="895"/>
      <c r="U2858" s="896"/>
    </row>
    <row r="2859" spans="2:21" ht="24" customHeight="1" x14ac:dyDescent="0.15">
      <c r="B2859" s="880">
        <v>3</v>
      </c>
      <c r="C2859" s="883"/>
      <c r="D2859" s="883"/>
      <c r="E2859" s="883"/>
      <c r="F2859" s="294"/>
      <c r="G2859" s="886"/>
      <c r="H2859" s="887"/>
      <c r="I2859" s="294"/>
      <c r="J2859" s="295"/>
      <c r="K2859" s="298"/>
      <c r="L2859" s="279" t="s">
        <v>220</v>
      </c>
      <c r="M2859" s="301"/>
      <c r="N2859" s="280" t="s">
        <v>225</v>
      </c>
      <c r="O2859" s="298"/>
      <c r="P2859" s="279" t="s">
        <v>220</v>
      </c>
      <c r="Q2859" s="301"/>
      <c r="R2859" s="280" t="s">
        <v>225</v>
      </c>
      <c r="S2859" s="888" t="str">
        <f t="shared" ref="S2859" si="493">IF(COUNT(J2859:J2863)=0,"",SUM(J2859:J2863))</f>
        <v/>
      </c>
      <c r="T2859" s="889"/>
      <c r="U2859" s="890"/>
    </row>
    <row r="2860" spans="2:21" ht="24" customHeight="1" x14ac:dyDescent="0.15">
      <c r="B2860" s="881"/>
      <c r="C2860" s="884"/>
      <c r="D2860" s="884"/>
      <c r="E2860" s="884"/>
      <c r="F2860" s="296"/>
      <c r="G2860" s="897"/>
      <c r="H2860" s="898"/>
      <c r="I2860" s="296"/>
      <c r="J2860" s="297"/>
      <c r="K2860" s="299"/>
      <c r="L2860" s="284" t="s">
        <v>220</v>
      </c>
      <c r="M2860" s="302"/>
      <c r="N2860" s="285" t="s">
        <v>225</v>
      </c>
      <c r="O2860" s="299"/>
      <c r="P2860" s="284" t="s">
        <v>220</v>
      </c>
      <c r="Q2860" s="302"/>
      <c r="R2860" s="285" t="s">
        <v>225</v>
      </c>
      <c r="S2860" s="891"/>
      <c r="T2860" s="892"/>
      <c r="U2860" s="893"/>
    </row>
    <row r="2861" spans="2:21" ht="24" customHeight="1" x14ac:dyDescent="0.15">
      <c r="B2861" s="881"/>
      <c r="C2861" s="884"/>
      <c r="D2861" s="884"/>
      <c r="E2861" s="884"/>
      <c r="F2861" s="296"/>
      <c r="G2861" s="897"/>
      <c r="H2861" s="898"/>
      <c r="I2861" s="296"/>
      <c r="J2861" s="297"/>
      <c r="K2861" s="299"/>
      <c r="L2861" s="284" t="s">
        <v>220</v>
      </c>
      <c r="M2861" s="302"/>
      <c r="N2861" s="285" t="s">
        <v>225</v>
      </c>
      <c r="O2861" s="299"/>
      <c r="P2861" s="284" t="s">
        <v>220</v>
      </c>
      <c r="Q2861" s="302"/>
      <c r="R2861" s="285" t="s">
        <v>225</v>
      </c>
      <c r="S2861" s="891"/>
      <c r="T2861" s="892"/>
      <c r="U2861" s="893"/>
    </row>
    <row r="2862" spans="2:21" ht="24" customHeight="1" x14ac:dyDescent="0.15">
      <c r="B2862" s="881"/>
      <c r="C2862" s="884"/>
      <c r="D2862" s="884"/>
      <c r="E2862" s="884"/>
      <c r="F2862" s="296"/>
      <c r="G2862" s="897"/>
      <c r="H2862" s="898"/>
      <c r="I2862" s="296"/>
      <c r="J2862" s="297"/>
      <c r="K2862" s="299"/>
      <c r="L2862" s="284" t="s">
        <v>220</v>
      </c>
      <c r="M2862" s="302"/>
      <c r="N2862" s="285" t="s">
        <v>225</v>
      </c>
      <c r="O2862" s="299"/>
      <c r="P2862" s="284" t="s">
        <v>220</v>
      </c>
      <c r="Q2862" s="302"/>
      <c r="R2862" s="285" t="s">
        <v>225</v>
      </c>
      <c r="S2862" s="891"/>
      <c r="T2862" s="892"/>
      <c r="U2862" s="893"/>
    </row>
    <row r="2863" spans="2:21" ht="24" customHeight="1" thickBot="1" x14ac:dyDescent="0.2">
      <c r="B2863" s="882"/>
      <c r="C2863" s="885"/>
      <c r="D2863" s="885"/>
      <c r="E2863" s="885"/>
      <c r="F2863" s="286" t="s">
        <v>232</v>
      </c>
      <c r="G2863" s="5"/>
      <c r="H2863" s="899" t="s">
        <v>239</v>
      </c>
      <c r="I2863" s="900"/>
      <c r="J2863" s="300"/>
      <c r="K2863" s="901"/>
      <c r="L2863" s="902"/>
      <c r="M2863" s="902"/>
      <c r="N2863" s="902"/>
      <c r="O2863" s="902"/>
      <c r="P2863" s="902"/>
      <c r="Q2863" s="902"/>
      <c r="R2863" s="903"/>
      <c r="S2863" s="894"/>
      <c r="T2863" s="895"/>
      <c r="U2863" s="896"/>
    </row>
    <row r="2864" spans="2:21" ht="24" customHeight="1" x14ac:dyDescent="0.15">
      <c r="B2864" s="880">
        <v>4</v>
      </c>
      <c r="C2864" s="883"/>
      <c r="D2864" s="883"/>
      <c r="E2864" s="883"/>
      <c r="F2864" s="294"/>
      <c r="G2864" s="886"/>
      <c r="H2864" s="887"/>
      <c r="I2864" s="294"/>
      <c r="J2864" s="295"/>
      <c r="K2864" s="298"/>
      <c r="L2864" s="279" t="s">
        <v>220</v>
      </c>
      <c r="M2864" s="301"/>
      <c r="N2864" s="280" t="s">
        <v>225</v>
      </c>
      <c r="O2864" s="298"/>
      <c r="P2864" s="279" t="s">
        <v>220</v>
      </c>
      <c r="Q2864" s="301"/>
      <c r="R2864" s="280" t="s">
        <v>225</v>
      </c>
      <c r="S2864" s="888" t="str">
        <f t="shared" ref="S2864" si="494">IF(COUNT(J2864:J2868)=0,"",SUM(J2864:J2868))</f>
        <v/>
      </c>
      <c r="T2864" s="889"/>
      <c r="U2864" s="890"/>
    </row>
    <row r="2865" spans="1:31" ht="24" customHeight="1" x14ac:dyDescent="0.15">
      <c r="B2865" s="881"/>
      <c r="C2865" s="884"/>
      <c r="D2865" s="884"/>
      <c r="E2865" s="884"/>
      <c r="F2865" s="296"/>
      <c r="G2865" s="897"/>
      <c r="H2865" s="898"/>
      <c r="I2865" s="296"/>
      <c r="J2865" s="297"/>
      <c r="K2865" s="299"/>
      <c r="L2865" s="284" t="s">
        <v>220</v>
      </c>
      <c r="M2865" s="302"/>
      <c r="N2865" s="285" t="s">
        <v>225</v>
      </c>
      <c r="O2865" s="299"/>
      <c r="P2865" s="284" t="s">
        <v>220</v>
      </c>
      <c r="Q2865" s="302"/>
      <c r="R2865" s="285" t="s">
        <v>225</v>
      </c>
      <c r="S2865" s="891"/>
      <c r="T2865" s="892"/>
      <c r="U2865" s="893"/>
    </row>
    <row r="2866" spans="1:31" ht="24" customHeight="1" x14ac:dyDescent="0.15">
      <c r="B2866" s="881"/>
      <c r="C2866" s="884"/>
      <c r="D2866" s="884"/>
      <c r="E2866" s="884"/>
      <c r="F2866" s="296"/>
      <c r="G2866" s="897"/>
      <c r="H2866" s="898"/>
      <c r="I2866" s="296"/>
      <c r="J2866" s="297"/>
      <c r="K2866" s="299"/>
      <c r="L2866" s="284" t="s">
        <v>220</v>
      </c>
      <c r="M2866" s="302"/>
      <c r="N2866" s="285" t="s">
        <v>225</v>
      </c>
      <c r="O2866" s="299"/>
      <c r="P2866" s="284" t="s">
        <v>220</v>
      </c>
      <c r="Q2866" s="302"/>
      <c r="R2866" s="285" t="s">
        <v>225</v>
      </c>
      <c r="S2866" s="891"/>
      <c r="T2866" s="892"/>
      <c r="U2866" s="893"/>
    </row>
    <row r="2867" spans="1:31" ht="24" customHeight="1" x14ac:dyDescent="0.15">
      <c r="B2867" s="881"/>
      <c r="C2867" s="884"/>
      <c r="D2867" s="884"/>
      <c r="E2867" s="884"/>
      <c r="F2867" s="296"/>
      <c r="G2867" s="897"/>
      <c r="H2867" s="898"/>
      <c r="I2867" s="296"/>
      <c r="J2867" s="297"/>
      <c r="K2867" s="299"/>
      <c r="L2867" s="284" t="s">
        <v>220</v>
      </c>
      <c r="M2867" s="302"/>
      <c r="N2867" s="285" t="s">
        <v>225</v>
      </c>
      <c r="O2867" s="299"/>
      <c r="P2867" s="284" t="s">
        <v>220</v>
      </c>
      <c r="Q2867" s="302"/>
      <c r="R2867" s="285" t="s">
        <v>225</v>
      </c>
      <c r="S2867" s="891"/>
      <c r="T2867" s="892"/>
      <c r="U2867" s="893"/>
    </row>
    <row r="2868" spans="1:31" ht="24" customHeight="1" thickBot="1" x14ac:dyDescent="0.2">
      <c r="B2868" s="882"/>
      <c r="C2868" s="885"/>
      <c r="D2868" s="885"/>
      <c r="E2868" s="885"/>
      <c r="F2868" s="286" t="s">
        <v>232</v>
      </c>
      <c r="G2868" s="5"/>
      <c r="H2868" s="899" t="s">
        <v>239</v>
      </c>
      <c r="I2868" s="900"/>
      <c r="J2868" s="300"/>
      <c r="K2868" s="901"/>
      <c r="L2868" s="902"/>
      <c r="M2868" s="902"/>
      <c r="N2868" s="902"/>
      <c r="O2868" s="902"/>
      <c r="P2868" s="902"/>
      <c r="Q2868" s="902"/>
      <c r="R2868" s="903"/>
      <c r="S2868" s="894"/>
      <c r="T2868" s="895"/>
      <c r="U2868" s="896"/>
    </row>
    <row r="2869" spans="1:31" ht="19.5" customHeight="1" thickBot="1" x14ac:dyDescent="0.2">
      <c r="B2869" s="287" t="s">
        <v>112</v>
      </c>
      <c r="C2869" s="172"/>
      <c r="D2869" s="288"/>
      <c r="E2869" s="288"/>
      <c r="F2869" s="289"/>
      <c r="G2869" s="288"/>
      <c r="H2869" s="288"/>
      <c r="O2869" s="917" t="s">
        <v>496</v>
      </c>
      <c r="P2869" s="918"/>
      <c r="Q2869" s="918"/>
      <c r="R2869" s="918"/>
      <c r="S2869" s="919" t="str">
        <f>IF(COUNT(S2849:U2868)=0,"",SUMIFS(S2849:S2868,E2849:E2868,"&lt;&gt;"&amp;""))</f>
        <v/>
      </c>
      <c r="T2869" s="920"/>
      <c r="U2869" s="921"/>
    </row>
    <row r="2870" spans="1:31" ht="19.5" customHeight="1" thickBot="1" x14ac:dyDescent="0.2">
      <c r="B2870" s="486" t="s">
        <v>242</v>
      </c>
      <c r="C2870" s="172"/>
      <c r="D2870" s="171"/>
      <c r="E2870" s="290"/>
      <c r="F2870" s="485"/>
      <c r="G2870" s="485"/>
      <c r="H2870" s="485"/>
      <c r="O2870" s="922" t="s">
        <v>497</v>
      </c>
      <c r="P2870" s="923"/>
      <c r="Q2870" s="923"/>
      <c r="R2870" s="924"/>
      <c r="S2870" s="919" t="str">
        <f>IF(COUNT(S2849:U2868)=0,"",SUMIF(E2849:E2868,"元請",S2849:U2868))</f>
        <v/>
      </c>
      <c r="T2870" s="920"/>
      <c r="U2870" s="921"/>
    </row>
    <row r="2871" spans="1:31" ht="19.5" customHeight="1" x14ac:dyDescent="0.15">
      <c r="B2871" s="287" t="s">
        <v>240</v>
      </c>
      <c r="C2871" s="172"/>
      <c r="D2871" s="171"/>
      <c r="E2871" s="172"/>
      <c r="F2871" s="172"/>
      <c r="G2871" s="485"/>
      <c r="H2871" s="485"/>
    </row>
    <row r="2872" spans="1:31" ht="19.5" customHeight="1" x14ac:dyDescent="0.15">
      <c r="B2872" s="485"/>
      <c r="C2872" s="172"/>
      <c r="D2872" s="171"/>
      <c r="E2872" s="290"/>
      <c r="F2872" s="485"/>
      <c r="G2872" s="485"/>
      <c r="H2872" s="485"/>
    </row>
    <row r="2873" spans="1:31" s="172" customFormat="1" ht="20.25" customHeight="1" x14ac:dyDescent="0.15">
      <c r="A2873" s="171"/>
      <c r="B2873" s="171"/>
      <c r="C2873" s="172" t="s">
        <v>104</v>
      </c>
      <c r="G2873" s="262"/>
      <c r="H2873" s="262"/>
      <c r="I2873" s="171"/>
      <c r="J2873" s="171"/>
      <c r="K2873" s="171"/>
      <c r="L2873" s="171"/>
      <c r="M2873" s="171"/>
      <c r="N2873" s="171"/>
      <c r="O2873" s="171"/>
      <c r="P2873" s="171"/>
      <c r="Q2873" s="171"/>
      <c r="R2873" s="171"/>
      <c r="S2873" s="171"/>
      <c r="T2873" s="196" t="s">
        <v>241</v>
      </c>
      <c r="U2873" s="263" t="str">
        <f t="shared" ref="U2873" si="495">IF(COUNT(S2849:U2868)=0,"",U2844+1)</f>
        <v/>
      </c>
      <c r="W2873" s="171"/>
      <c r="X2873" s="171"/>
      <c r="Y2873" s="171"/>
      <c r="Z2873" s="291"/>
      <c r="AA2873" s="291"/>
      <c r="AB2873" s="291"/>
      <c r="AC2873" s="291"/>
      <c r="AD2873" s="291"/>
      <c r="AE2873" s="171"/>
    </row>
    <row r="2874" spans="1:31" s="172" customFormat="1" ht="27.75" x14ac:dyDescent="0.15">
      <c r="A2874" s="171"/>
      <c r="B2874" s="904" t="s">
        <v>105</v>
      </c>
      <c r="C2874" s="904"/>
      <c r="D2874" s="904"/>
      <c r="E2874" s="904"/>
      <c r="F2874" s="904"/>
      <c r="G2874" s="904"/>
      <c r="H2874" s="904"/>
      <c r="I2874" s="904"/>
      <c r="J2874" s="905" t="s">
        <v>243</v>
      </c>
      <c r="K2874" s="905"/>
      <c r="L2874" s="905"/>
      <c r="M2874" s="905"/>
      <c r="N2874" s="905"/>
      <c r="O2874" s="905"/>
      <c r="P2874" s="905"/>
      <c r="Q2874" s="905"/>
      <c r="R2874" s="905"/>
      <c r="S2874" s="905"/>
      <c r="T2874" s="905"/>
      <c r="U2874" s="905"/>
      <c r="W2874" s="171"/>
      <c r="X2874" s="171"/>
      <c r="Y2874" s="171"/>
      <c r="Z2874" s="291"/>
      <c r="AA2874" s="291"/>
      <c r="AB2874" s="291"/>
      <c r="AC2874" s="291"/>
      <c r="AD2874" s="291"/>
      <c r="AE2874" s="171"/>
    </row>
    <row r="2875" spans="1:31" ht="21.75" thickBot="1" x14ac:dyDescent="0.2">
      <c r="D2875" s="265" t="s">
        <v>228</v>
      </c>
      <c r="E2875" s="906"/>
      <c r="F2875" s="906"/>
      <c r="G2875" s="266" t="s">
        <v>229</v>
      </c>
      <c r="H2875" s="267"/>
      <c r="L2875" s="268" t="s">
        <v>231</v>
      </c>
      <c r="M2875" s="483" t="str">
        <f>$M$4</f>
        <v/>
      </c>
      <c r="N2875" s="269" t="s">
        <v>220</v>
      </c>
      <c r="O2875" s="483" t="str">
        <f>$O$4</f>
        <v/>
      </c>
      <c r="P2875" s="269" t="s">
        <v>225</v>
      </c>
      <c r="Q2875" s="269" t="s">
        <v>205</v>
      </c>
      <c r="R2875" s="483" t="str">
        <f>$R$4</f>
        <v/>
      </c>
      <c r="S2875" s="269" t="s">
        <v>220</v>
      </c>
      <c r="T2875" s="483" t="str">
        <f>$T$4</f>
        <v/>
      </c>
      <c r="U2875" s="269" t="s">
        <v>230</v>
      </c>
    </row>
    <row r="2876" spans="1:31" ht="18" customHeight="1" x14ac:dyDescent="0.15">
      <c r="B2876" s="880" t="s">
        <v>227</v>
      </c>
      <c r="C2876" s="907" t="s">
        <v>224</v>
      </c>
      <c r="D2876" s="478" t="s">
        <v>237</v>
      </c>
      <c r="E2876" s="478" t="s">
        <v>222</v>
      </c>
      <c r="F2876" s="909" t="s">
        <v>106</v>
      </c>
      <c r="G2876" s="840" t="s">
        <v>107</v>
      </c>
      <c r="H2876" s="841"/>
      <c r="I2876" s="480" t="s">
        <v>108</v>
      </c>
      <c r="J2876" s="480" t="s">
        <v>235</v>
      </c>
      <c r="K2876" s="840" t="s">
        <v>109</v>
      </c>
      <c r="L2876" s="913"/>
      <c r="M2876" s="913"/>
      <c r="N2876" s="841"/>
      <c r="O2876" s="840" t="s">
        <v>226</v>
      </c>
      <c r="P2876" s="913"/>
      <c r="Q2876" s="913"/>
      <c r="R2876" s="841"/>
      <c r="S2876" s="840" t="s">
        <v>233</v>
      </c>
      <c r="T2876" s="913"/>
      <c r="U2876" s="914"/>
    </row>
    <row r="2877" spans="1:31" ht="18" customHeight="1" thickBot="1" x14ac:dyDescent="0.2">
      <c r="B2877" s="882"/>
      <c r="C2877" s="908"/>
      <c r="D2877" s="479" t="s">
        <v>221</v>
      </c>
      <c r="E2877" s="479" t="s">
        <v>223</v>
      </c>
      <c r="F2877" s="910"/>
      <c r="G2877" s="911"/>
      <c r="H2877" s="912"/>
      <c r="I2877" s="481" t="s">
        <v>110</v>
      </c>
      <c r="J2877" s="481" t="s">
        <v>236</v>
      </c>
      <c r="K2877" s="911"/>
      <c r="L2877" s="915"/>
      <c r="M2877" s="915"/>
      <c r="N2877" s="912"/>
      <c r="O2877" s="911"/>
      <c r="P2877" s="915"/>
      <c r="Q2877" s="915"/>
      <c r="R2877" s="912"/>
      <c r="S2877" s="911" t="s">
        <v>234</v>
      </c>
      <c r="T2877" s="915"/>
      <c r="U2877" s="916"/>
    </row>
    <row r="2878" spans="1:31" ht="24" customHeight="1" x14ac:dyDescent="0.15">
      <c r="B2878" s="880">
        <v>1</v>
      </c>
      <c r="C2878" s="883"/>
      <c r="D2878" s="883"/>
      <c r="E2878" s="883"/>
      <c r="F2878" s="294"/>
      <c r="G2878" s="886"/>
      <c r="H2878" s="887"/>
      <c r="I2878" s="294"/>
      <c r="J2878" s="295"/>
      <c r="K2878" s="298"/>
      <c r="L2878" s="279" t="s">
        <v>220</v>
      </c>
      <c r="M2878" s="301"/>
      <c r="N2878" s="280" t="s">
        <v>225</v>
      </c>
      <c r="O2878" s="298"/>
      <c r="P2878" s="279" t="s">
        <v>220</v>
      </c>
      <c r="Q2878" s="301"/>
      <c r="R2878" s="280" t="s">
        <v>225</v>
      </c>
      <c r="S2878" s="888" t="str">
        <f t="shared" ref="S2878" si="496">IF(COUNT(J2878:J2882)=0,"",SUM(J2878:J2882))</f>
        <v/>
      </c>
      <c r="T2878" s="889"/>
      <c r="U2878" s="890"/>
    </row>
    <row r="2879" spans="1:31" ht="24" customHeight="1" x14ac:dyDescent="0.15">
      <c r="B2879" s="881"/>
      <c r="C2879" s="884"/>
      <c r="D2879" s="884"/>
      <c r="E2879" s="884"/>
      <c r="F2879" s="296"/>
      <c r="G2879" s="897"/>
      <c r="H2879" s="898"/>
      <c r="I2879" s="296"/>
      <c r="J2879" s="297"/>
      <c r="K2879" s="299"/>
      <c r="L2879" s="284" t="s">
        <v>220</v>
      </c>
      <c r="M2879" s="302"/>
      <c r="N2879" s="285" t="s">
        <v>225</v>
      </c>
      <c r="O2879" s="299"/>
      <c r="P2879" s="284" t="s">
        <v>220</v>
      </c>
      <c r="Q2879" s="302"/>
      <c r="R2879" s="285" t="s">
        <v>225</v>
      </c>
      <c r="S2879" s="891"/>
      <c r="T2879" s="892"/>
      <c r="U2879" s="893"/>
    </row>
    <row r="2880" spans="1:31" ht="23.25" customHeight="1" x14ac:dyDescent="0.15">
      <c r="B2880" s="881"/>
      <c r="C2880" s="884"/>
      <c r="D2880" s="884"/>
      <c r="E2880" s="884"/>
      <c r="F2880" s="296"/>
      <c r="G2880" s="897"/>
      <c r="H2880" s="898"/>
      <c r="I2880" s="296"/>
      <c r="J2880" s="297"/>
      <c r="K2880" s="299"/>
      <c r="L2880" s="284" t="s">
        <v>220</v>
      </c>
      <c r="M2880" s="302"/>
      <c r="N2880" s="285" t="s">
        <v>225</v>
      </c>
      <c r="O2880" s="299"/>
      <c r="P2880" s="284" t="s">
        <v>220</v>
      </c>
      <c r="Q2880" s="302"/>
      <c r="R2880" s="285" t="s">
        <v>225</v>
      </c>
      <c r="S2880" s="891"/>
      <c r="T2880" s="892"/>
      <c r="U2880" s="893"/>
    </row>
    <row r="2881" spans="2:21" ht="24" customHeight="1" x14ac:dyDescent="0.15">
      <c r="B2881" s="881"/>
      <c r="C2881" s="884"/>
      <c r="D2881" s="884"/>
      <c r="E2881" s="884"/>
      <c r="F2881" s="296"/>
      <c r="G2881" s="897"/>
      <c r="H2881" s="898"/>
      <c r="I2881" s="296"/>
      <c r="J2881" s="297"/>
      <c r="K2881" s="299"/>
      <c r="L2881" s="284" t="s">
        <v>220</v>
      </c>
      <c r="M2881" s="302"/>
      <c r="N2881" s="285" t="s">
        <v>225</v>
      </c>
      <c r="O2881" s="299"/>
      <c r="P2881" s="284" t="s">
        <v>220</v>
      </c>
      <c r="Q2881" s="302"/>
      <c r="R2881" s="285" t="s">
        <v>225</v>
      </c>
      <c r="S2881" s="891"/>
      <c r="T2881" s="892"/>
      <c r="U2881" s="893"/>
    </row>
    <row r="2882" spans="2:21" ht="24" customHeight="1" thickBot="1" x14ac:dyDescent="0.2">
      <c r="B2882" s="882"/>
      <c r="C2882" s="885"/>
      <c r="D2882" s="885"/>
      <c r="E2882" s="885"/>
      <c r="F2882" s="286" t="s">
        <v>232</v>
      </c>
      <c r="G2882" s="5"/>
      <c r="H2882" s="899" t="s">
        <v>239</v>
      </c>
      <c r="I2882" s="900"/>
      <c r="J2882" s="300"/>
      <c r="K2882" s="901"/>
      <c r="L2882" s="902"/>
      <c r="M2882" s="902"/>
      <c r="N2882" s="902"/>
      <c r="O2882" s="902"/>
      <c r="P2882" s="902"/>
      <c r="Q2882" s="902"/>
      <c r="R2882" s="903"/>
      <c r="S2882" s="894"/>
      <c r="T2882" s="895"/>
      <c r="U2882" s="896"/>
    </row>
    <row r="2883" spans="2:21" ht="24" customHeight="1" x14ac:dyDescent="0.15">
      <c r="B2883" s="880">
        <v>2</v>
      </c>
      <c r="C2883" s="883"/>
      <c r="D2883" s="883"/>
      <c r="E2883" s="883"/>
      <c r="F2883" s="294"/>
      <c r="G2883" s="886"/>
      <c r="H2883" s="887"/>
      <c r="I2883" s="294"/>
      <c r="J2883" s="295"/>
      <c r="K2883" s="298"/>
      <c r="L2883" s="279" t="s">
        <v>220</v>
      </c>
      <c r="M2883" s="301"/>
      <c r="N2883" s="280" t="s">
        <v>225</v>
      </c>
      <c r="O2883" s="298"/>
      <c r="P2883" s="279" t="s">
        <v>220</v>
      </c>
      <c r="Q2883" s="301"/>
      <c r="R2883" s="280" t="s">
        <v>225</v>
      </c>
      <c r="S2883" s="888" t="str">
        <f t="shared" ref="S2883" si="497">IF(COUNT(J2883:J2887)=0,"",SUM(J2883:J2887))</f>
        <v/>
      </c>
      <c r="T2883" s="889"/>
      <c r="U2883" s="890"/>
    </row>
    <row r="2884" spans="2:21" ht="24" customHeight="1" x14ac:dyDescent="0.15">
      <c r="B2884" s="881"/>
      <c r="C2884" s="884"/>
      <c r="D2884" s="884"/>
      <c r="E2884" s="884"/>
      <c r="F2884" s="296"/>
      <c r="G2884" s="897"/>
      <c r="H2884" s="898"/>
      <c r="I2884" s="296"/>
      <c r="J2884" s="297"/>
      <c r="K2884" s="299"/>
      <c r="L2884" s="284" t="s">
        <v>220</v>
      </c>
      <c r="M2884" s="302"/>
      <c r="N2884" s="285" t="s">
        <v>225</v>
      </c>
      <c r="O2884" s="299"/>
      <c r="P2884" s="284" t="s">
        <v>220</v>
      </c>
      <c r="Q2884" s="302"/>
      <c r="R2884" s="285" t="s">
        <v>225</v>
      </c>
      <c r="S2884" s="891"/>
      <c r="T2884" s="892"/>
      <c r="U2884" s="893"/>
    </row>
    <row r="2885" spans="2:21" ht="24" customHeight="1" x14ac:dyDescent="0.15">
      <c r="B2885" s="881"/>
      <c r="C2885" s="884"/>
      <c r="D2885" s="884"/>
      <c r="E2885" s="884"/>
      <c r="F2885" s="296"/>
      <c r="G2885" s="897"/>
      <c r="H2885" s="898"/>
      <c r="I2885" s="296"/>
      <c r="J2885" s="297"/>
      <c r="K2885" s="299"/>
      <c r="L2885" s="284" t="s">
        <v>220</v>
      </c>
      <c r="M2885" s="302"/>
      <c r="N2885" s="285" t="s">
        <v>225</v>
      </c>
      <c r="O2885" s="299"/>
      <c r="P2885" s="284" t="s">
        <v>220</v>
      </c>
      <c r="Q2885" s="302"/>
      <c r="R2885" s="285" t="s">
        <v>225</v>
      </c>
      <c r="S2885" s="891"/>
      <c r="T2885" s="892"/>
      <c r="U2885" s="893"/>
    </row>
    <row r="2886" spans="2:21" ht="24" customHeight="1" x14ac:dyDescent="0.15">
      <c r="B2886" s="881"/>
      <c r="C2886" s="884"/>
      <c r="D2886" s="884"/>
      <c r="E2886" s="884"/>
      <c r="F2886" s="296"/>
      <c r="G2886" s="897"/>
      <c r="H2886" s="898"/>
      <c r="I2886" s="296"/>
      <c r="J2886" s="297"/>
      <c r="K2886" s="299"/>
      <c r="L2886" s="284" t="s">
        <v>220</v>
      </c>
      <c r="M2886" s="302"/>
      <c r="N2886" s="285" t="s">
        <v>225</v>
      </c>
      <c r="O2886" s="299"/>
      <c r="P2886" s="284" t="s">
        <v>220</v>
      </c>
      <c r="Q2886" s="302"/>
      <c r="R2886" s="285" t="s">
        <v>225</v>
      </c>
      <c r="S2886" s="891"/>
      <c r="T2886" s="892"/>
      <c r="U2886" s="893"/>
    </row>
    <row r="2887" spans="2:21" ht="24" customHeight="1" thickBot="1" x14ac:dyDescent="0.2">
      <c r="B2887" s="882"/>
      <c r="C2887" s="885"/>
      <c r="D2887" s="885"/>
      <c r="E2887" s="885"/>
      <c r="F2887" s="286" t="s">
        <v>232</v>
      </c>
      <c r="G2887" s="5"/>
      <c r="H2887" s="899" t="s">
        <v>239</v>
      </c>
      <c r="I2887" s="900"/>
      <c r="J2887" s="300"/>
      <c r="K2887" s="901"/>
      <c r="L2887" s="902"/>
      <c r="M2887" s="902"/>
      <c r="N2887" s="902"/>
      <c r="O2887" s="902"/>
      <c r="P2887" s="902"/>
      <c r="Q2887" s="902"/>
      <c r="R2887" s="903"/>
      <c r="S2887" s="894"/>
      <c r="T2887" s="895"/>
      <c r="U2887" s="896"/>
    </row>
    <row r="2888" spans="2:21" ht="24" customHeight="1" x14ac:dyDescent="0.15">
      <c r="B2888" s="880">
        <v>3</v>
      </c>
      <c r="C2888" s="883"/>
      <c r="D2888" s="883"/>
      <c r="E2888" s="883"/>
      <c r="F2888" s="294"/>
      <c r="G2888" s="886"/>
      <c r="H2888" s="887"/>
      <c r="I2888" s="294"/>
      <c r="J2888" s="295"/>
      <c r="K2888" s="298"/>
      <c r="L2888" s="279" t="s">
        <v>220</v>
      </c>
      <c r="M2888" s="301"/>
      <c r="N2888" s="280" t="s">
        <v>225</v>
      </c>
      <c r="O2888" s="298"/>
      <c r="P2888" s="279" t="s">
        <v>220</v>
      </c>
      <c r="Q2888" s="301"/>
      <c r="R2888" s="280" t="s">
        <v>225</v>
      </c>
      <c r="S2888" s="888" t="str">
        <f t="shared" ref="S2888" si="498">IF(COUNT(J2888:J2892)=0,"",SUM(J2888:J2892))</f>
        <v/>
      </c>
      <c r="T2888" s="889"/>
      <c r="U2888" s="890"/>
    </row>
    <row r="2889" spans="2:21" ht="24" customHeight="1" x14ac:dyDescent="0.15">
      <c r="B2889" s="881"/>
      <c r="C2889" s="884"/>
      <c r="D2889" s="884"/>
      <c r="E2889" s="884"/>
      <c r="F2889" s="296"/>
      <c r="G2889" s="897"/>
      <c r="H2889" s="898"/>
      <c r="I2889" s="296"/>
      <c r="J2889" s="297"/>
      <c r="K2889" s="299"/>
      <c r="L2889" s="284" t="s">
        <v>220</v>
      </c>
      <c r="M2889" s="302"/>
      <c r="N2889" s="285" t="s">
        <v>225</v>
      </c>
      <c r="O2889" s="299"/>
      <c r="P2889" s="284" t="s">
        <v>220</v>
      </c>
      <c r="Q2889" s="302"/>
      <c r="R2889" s="285" t="s">
        <v>225</v>
      </c>
      <c r="S2889" s="891"/>
      <c r="T2889" s="892"/>
      <c r="U2889" s="893"/>
    </row>
    <row r="2890" spans="2:21" ht="24" customHeight="1" x14ac:dyDescent="0.15">
      <c r="B2890" s="881"/>
      <c r="C2890" s="884"/>
      <c r="D2890" s="884"/>
      <c r="E2890" s="884"/>
      <c r="F2890" s="296"/>
      <c r="G2890" s="897"/>
      <c r="H2890" s="898"/>
      <c r="I2890" s="296"/>
      <c r="J2890" s="297"/>
      <c r="K2890" s="299"/>
      <c r="L2890" s="284" t="s">
        <v>220</v>
      </c>
      <c r="M2890" s="302"/>
      <c r="N2890" s="285" t="s">
        <v>225</v>
      </c>
      <c r="O2890" s="299"/>
      <c r="P2890" s="284" t="s">
        <v>220</v>
      </c>
      <c r="Q2890" s="302"/>
      <c r="R2890" s="285" t="s">
        <v>225</v>
      </c>
      <c r="S2890" s="891"/>
      <c r="T2890" s="892"/>
      <c r="U2890" s="893"/>
    </row>
    <row r="2891" spans="2:21" ht="24" customHeight="1" x14ac:dyDescent="0.15">
      <c r="B2891" s="881"/>
      <c r="C2891" s="884"/>
      <c r="D2891" s="884"/>
      <c r="E2891" s="884"/>
      <c r="F2891" s="296"/>
      <c r="G2891" s="897"/>
      <c r="H2891" s="898"/>
      <c r="I2891" s="296"/>
      <c r="J2891" s="297"/>
      <c r="K2891" s="299"/>
      <c r="L2891" s="284" t="s">
        <v>220</v>
      </c>
      <c r="M2891" s="302"/>
      <c r="N2891" s="285" t="s">
        <v>225</v>
      </c>
      <c r="O2891" s="299"/>
      <c r="P2891" s="284" t="s">
        <v>220</v>
      </c>
      <c r="Q2891" s="302"/>
      <c r="R2891" s="285" t="s">
        <v>225</v>
      </c>
      <c r="S2891" s="891"/>
      <c r="T2891" s="892"/>
      <c r="U2891" s="893"/>
    </row>
    <row r="2892" spans="2:21" ht="24" customHeight="1" thickBot="1" x14ac:dyDescent="0.2">
      <c r="B2892" s="882"/>
      <c r="C2892" s="885"/>
      <c r="D2892" s="885"/>
      <c r="E2892" s="885"/>
      <c r="F2892" s="286" t="s">
        <v>232</v>
      </c>
      <c r="G2892" s="5"/>
      <c r="H2892" s="899" t="s">
        <v>239</v>
      </c>
      <c r="I2892" s="900"/>
      <c r="J2892" s="300"/>
      <c r="K2892" s="901"/>
      <c r="L2892" s="902"/>
      <c r="M2892" s="902"/>
      <c r="N2892" s="902"/>
      <c r="O2892" s="902"/>
      <c r="P2892" s="902"/>
      <c r="Q2892" s="902"/>
      <c r="R2892" s="903"/>
      <c r="S2892" s="894"/>
      <c r="T2892" s="895"/>
      <c r="U2892" s="896"/>
    </row>
    <row r="2893" spans="2:21" ht="24" customHeight="1" x14ac:dyDescent="0.15">
      <c r="B2893" s="880">
        <v>4</v>
      </c>
      <c r="C2893" s="883"/>
      <c r="D2893" s="883"/>
      <c r="E2893" s="883"/>
      <c r="F2893" s="294"/>
      <c r="G2893" s="886"/>
      <c r="H2893" s="887"/>
      <c r="I2893" s="294"/>
      <c r="J2893" s="295"/>
      <c r="K2893" s="298"/>
      <c r="L2893" s="279" t="s">
        <v>220</v>
      </c>
      <c r="M2893" s="301"/>
      <c r="N2893" s="280" t="s">
        <v>225</v>
      </c>
      <c r="O2893" s="298"/>
      <c r="P2893" s="279" t="s">
        <v>220</v>
      </c>
      <c r="Q2893" s="301"/>
      <c r="R2893" s="280" t="s">
        <v>225</v>
      </c>
      <c r="S2893" s="888" t="str">
        <f t="shared" ref="S2893" si="499">IF(COUNT(J2893:J2897)=0,"",SUM(J2893:J2897))</f>
        <v/>
      </c>
      <c r="T2893" s="889"/>
      <c r="U2893" s="890"/>
    </row>
    <row r="2894" spans="2:21" ht="24" customHeight="1" x14ac:dyDescent="0.15">
      <c r="B2894" s="881"/>
      <c r="C2894" s="884"/>
      <c r="D2894" s="884"/>
      <c r="E2894" s="884"/>
      <c r="F2894" s="296"/>
      <c r="G2894" s="897"/>
      <c r="H2894" s="898"/>
      <c r="I2894" s="296"/>
      <c r="J2894" s="297"/>
      <c r="K2894" s="299"/>
      <c r="L2894" s="284" t="s">
        <v>220</v>
      </c>
      <c r="M2894" s="302"/>
      <c r="N2894" s="285" t="s">
        <v>225</v>
      </c>
      <c r="O2894" s="299"/>
      <c r="P2894" s="284" t="s">
        <v>220</v>
      </c>
      <c r="Q2894" s="302"/>
      <c r="R2894" s="285" t="s">
        <v>225</v>
      </c>
      <c r="S2894" s="891"/>
      <c r="T2894" s="892"/>
      <c r="U2894" s="893"/>
    </row>
    <row r="2895" spans="2:21" ht="24" customHeight="1" x14ac:dyDescent="0.15">
      <c r="B2895" s="881"/>
      <c r="C2895" s="884"/>
      <c r="D2895" s="884"/>
      <c r="E2895" s="884"/>
      <c r="F2895" s="296"/>
      <c r="G2895" s="897"/>
      <c r="H2895" s="898"/>
      <c r="I2895" s="296"/>
      <c r="J2895" s="297"/>
      <c r="K2895" s="299"/>
      <c r="L2895" s="284" t="s">
        <v>220</v>
      </c>
      <c r="M2895" s="302"/>
      <c r="N2895" s="285" t="s">
        <v>225</v>
      </c>
      <c r="O2895" s="299"/>
      <c r="P2895" s="284" t="s">
        <v>220</v>
      </c>
      <c r="Q2895" s="302"/>
      <c r="R2895" s="285" t="s">
        <v>225</v>
      </c>
      <c r="S2895" s="891"/>
      <c r="T2895" s="892"/>
      <c r="U2895" s="893"/>
    </row>
    <row r="2896" spans="2:21" ht="24" customHeight="1" x14ac:dyDescent="0.15">
      <c r="B2896" s="881"/>
      <c r="C2896" s="884"/>
      <c r="D2896" s="884"/>
      <c r="E2896" s="884"/>
      <c r="F2896" s="296"/>
      <c r="G2896" s="897"/>
      <c r="H2896" s="898"/>
      <c r="I2896" s="296"/>
      <c r="J2896" s="297"/>
      <c r="K2896" s="299"/>
      <c r="L2896" s="284" t="s">
        <v>220</v>
      </c>
      <c r="M2896" s="302"/>
      <c r="N2896" s="285" t="s">
        <v>225</v>
      </c>
      <c r="O2896" s="299"/>
      <c r="P2896" s="284" t="s">
        <v>220</v>
      </c>
      <c r="Q2896" s="302"/>
      <c r="R2896" s="285" t="s">
        <v>225</v>
      </c>
      <c r="S2896" s="891"/>
      <c r="T2896" s="892"/>
      <c r="U2896" s="893"/>
    </row>
    <row r="2897" spans="2:21" ht="24" customHeight="1" thickBot="1" x14ac:dyDescent="0.2">
      <c r="B2897" s="882"/>
      <c r="C2897" s="885"/>
      <c r="D2897" s="885"/>
      <c r="E2897" s="885"/>
      <c r="F2897" s="286" t="s">
        <v>232</v>
      </c>
      <c r="G2897" s="5"/>
      <c r="H2897" s="899" t="s">
        <v>239</v>
      </c>
      <c r="I2897" s="900"/>
      <c r="J2897" s="300"/>
      <c r="K2897" s="901"/>
      <c r="L2897" s="902"/>
      <c r="M2897" s="902"/>
      <c r="N2897" s="902"/>
      <c r="O2897" s="902"/>
      <c r="P2897" s="902"/>
      <c r="Q2897" s="902"/>
      <c r="R2897" s="903"/>
      <c r="S2897" s="894"/>
      <c r="T2897" s="895"/>
      <c r="U2897" s="896"/>
    </row>
    <row r="2898" spans="2:21" ht="19.5" customHeight="1" thickBot="1" x14ac:dyDescent="0.2">
      <c r="B2898" s="287" t="s">
        <v>112</v>
      </c>
      <c r="C2898" s="172"/>
      <c r="D2898" s="288"/>
      <c r="E2898" s="288"/>
      <c r="F2898" s="289"/>
      <c r="G2898" s="288"/>
      <c r="H2898" s="288"/>
      <c r="O2898" s="917" t="s">
        <v>496</v>
      </c>
      <c r="P2898" s="918"/>
      <c r="Q2898" s="918"/>
      <c r="R2898" s="918"/>
      <c r="S2898" s="919" t="str">
        <f>IF(COUNT(S2878:U2897)=0,"",SUMIFS(S2878:S2897,E2878:E2897,"&lt;&gt;"&amp;""))</f>
        <v/>
      </c>
      <c r="T2898" s="920"/>
      <c r="U2898" s="921"/>
    </row>
    <row r="2899" spans="2:21" ht="19.5" customHeight="1" thickBot="1" x14ac:dyDescent="0.2">
      <c r="B2899" s="486" t="s">
        <v>242</v>
      </c>
      <c r="C2899" s="172"/>
      <c r="D2899" s="171"/>
      <c r="E2899" s="290"/>
      <c r="F2899" s="485"/>
      <c r="G2899" s="485"/>
      <c r="H2899" s="485"/>
      <c r="O2899" s="922" t="s">
        <v>497</v>
      </c>
      <c r="P2899" s="923"/>
      <c r="Q2899" s="923"/>
      <c r="R2899" s="924"/>
      <c r="S2899" s="919" t="str">
        <f>IF(COUNT(S2878:U2897)=0,"",SUMIF(E2878:E2897,"元請",S2878:U2897))</f>
        <v/>
      </c>
      <c r="T2899" s="920"/>
      <c r="U2899" s="921"/>
    </row>
    <row r="2900" spans="2:21" ht="19.5" customHeight="1" x14ac:dyDescent="0.15">
      <c r="B2900" s="287" t="s">
        <v>240</v>
      </c>
      <c r="C2900" s="172"/>
      <c r="D2900" s="171"/>
      <c r="E2900" s="172"/>
      <c r="F2900" s="172"/>
      <c r="G2900" s="485"/>
      <c r="H2900" s="485"/>
    </row>
    <row r="2901" spans="2:21" ht="19.5" customHeight="1" x14ac:dyDescent="0.15">
      <c r="B2901" s="485"/>
      <c r="C2901" s="172"/>
      <c r="D2901" s="171"/>
      <c r="E2901" s="290"/>
      <c r="F2901" s="485"/>
      <c r="G2901" s="485"/>
      <c r="H2901" s="485"/>
    </row>
  </sheetData>
  <sheetProtection password="CC25" sheet="1" selectLockedCells="1"/>
  <mergeCells count="6100">
    <mergeCell ref="O2898:R2898"/>
    <mergeCell ref="S2898:U2898"/>
    <mergeCell ref="O2899:R2899"/>
    <mergeCell ref="S2899:U2899"/>
    <mergeCell ref="O2725:R2725"/>
    <mergeCell ref="S2725:U2725"/>
    <mergeCell ref="O2753:R2753"/>
    <mergeCell ref="S2753:U2753"/>
    <mergeCell ref="O2754:R2754"/>
    <mergeCell ref="S2754:U2754"/>
    <mergeCell ref="O2782:R2782"/>
    <mergeCell ref="S2782:U2782"/>
    <mergeCell ref="O2783:R2783"/>
    <mergeCell ref="S2783:U2783"/>
    <mergeCell ref="O2811:R2811"/>
    <mergeCell ref="S2811:U2811"/>
    <mergeCell ref="O2812:R2812"/>
    <mergeCell ref="S2812:U2812"/>
    <mergeCell ref="O2840:R2840"/>
    <mergeCell ref="S2840:U2840"/>
    <mergeCell ref="O2841:R2841"/>
    <mergeCell ref="S2841:U2841"/>
    <mergeCell ref="O2608:R2608"/>
    <mergeCell ref="S2608:U2608"/>
    <mergeCell ref="O2609:R2609"/>
    <mergeCell ref="S2609:U2609"/>
    <mergeCell ref="O2637:R2637"/>
    <mergeCell ref="S2637:U2637"/>
    <mergeCell ref="O2638:R2638"/>
    <mergeCell ref="S2638:U2638"/>
    <mergeCell ref="O2666:R2666"/>
    <mergeCell ref="S2666:U2666"/>
    <mergeCell ref="O2667:R2667"/>
    <mergeCell ref="S2667:U2667"/>
    <mergeCell ref="O2695:R2695"/>
    <mergeCell ref="S2695:U2695"/>
    <mergeCell ref="O2696:R2696"/>
    <mergeCell ref="S2696:U2696"/>
    <mergeCell ref="O2724:R2724"/>
    <mergeCell ref="S2724:U2724"/>
    <mergeCell ref="O2435:R2435"/>
    <mergeCell ref="S2435:U2435"/>
    <mergeCell ref="O2463:R2463"/>
    <mergeCell ref="S2463:U2463"/>
    <mergeCell ref="O2464:R2464"/>
    <mergeCell ref="S2464:U2464"/>
    <mergeCell ref="O2492:R2492"/>
    <mergeCell ref="S2492:U2492"/>
    <mergeCell ref="O2493:R2493"/>
    <mergeCell ref="S2493:U2493"/>
    <mergeCell ref="O2521:R2521"/>
    <mergeCell ref="S2521:U2521"/>
    <mergeCell ref="O2522:R2522"/>
    <mergeCell ref="S2522:U2522"/>
    <mergeCell ref="O2550:R2550"/>
    <mergeCell ref="S2550:U2550"/>
    <mergeCell ref="O2551:R2551"/>
    <mergeCell ref="S2551:U2551"/>
    <mergeCell ref="O2318:R2318"/>
    <mergeCell ref="S2318:U2318"/>
    <mergeCell ref="O2319:R2319"/>
    <mergeCell ref="S2319:U2319"/>
    <mergeCell ref="O2347:R2347"/>
    <mergeCell ref="S2347:U2347"/>
    <mergeCell ref="O2348:R2348"/>
    <mergeCell ref="S2348:U2348"/>
    <mergeCell ref="O2376:R2376"/>
    <mergeCell ref="S2376:U2376"/>
    <mergeCell ref="O2377:R2377"/>
    <mergeCell ref="S2377:U2377"/>
    <mergeCell ref="O2405:R2405"/>
    <mergeCell ref="S2405:U2405"/>
    <mergeCell ref="O2406:R2406"/>
    <mergeCell ref="S2406:U2406"/>
    <mergeCell ref="O2434:R2434"/>
    <mergeCell ref="S2434:U2434"/>
    <mergeCell ref="O2145:R2145"/>
    <mergeCell ref="S2145:U2145"/>
    <mergeCell ref="O2173:R2173"/>
    <mergeCell ref="S2173:U2173"/>
    <mergeCell ref="O2174:R2174"/>
    <mergeCell ref="S2174:U2174"/>
    <mergeCell ref="O2202:R2202"/>
    <mergeCell ref="S2202:U2202"/>
    <mergeCell ref="O2203:R2203"/>
    <mergeCell ref="S2203:U2203"/>
    <mergeCell ref="O2231:R2231"/>
    <mergeCell ref="S2231:U2231"/>
    <mergeCell ref="O2232:R2232"/>
    <mergeCell ref="S2232:U2232"/>
    <mergeCell ref="O2260:R2260"/>
    <mergeCell ref="S2260:U2260"/>
    <mergeCell ref="O2261:R2261"/>
    <mergeCell ref="S2261:U2261"/>
    <mergeCell ref="O2028:R2028"/>
    <mergeCell ref="S2028:U2028"/>
    <mergeCell ref="O2029:R2029"/>
    <mergeCell ref="S2029:U2029"/>
    <mergeCell ref="O2057:R2057"/>
    <mergeCell ref="S2057:U2057"/>
    <mergeCell ref="O2058:R2058"/>
    <mergeCell ref="S2058:U2058"/>
    <mergeCell ref="O2086:R2086"/>
    <mergeCell ref="S2086:U2086"/>
    <mergeCell ref="O2087:R2087"/>
    <mergeCell ref="S2087:U2087"/>
    <mergeCell ref="O2115:R2115"/>
    <mergeCell ref="S2115:U2115"/>
    <mergeCell ref="O2116:R2116"/>
    <mergeCell ref="S2116:U2116"/>
    <mergeCell ref="O2144:R2144"/>
    <mergeCell ref="S2144:U2144"/>
    <mergeCell ref="O1855:R1855"/>
    <mergeCell ref="S1855:U1855"/>
    <mergeCell ref="O1883:R1883"/>
    <mergeCell ref="S1883:U1883"/>
    <mergeCell ref="O1884:R1884"/>
    <mergeCell ref="S1884:U1884"/>
    <mergeCell ref="O1912:R1912"/>
    <mergeCell ref="S1912:U1912"/>
    <mergeCell ref="O1913:R1913"/>
    <mergeCell ref="S1913:U1913"/>
    <mergeCell ref="O1941:R1941"/>
    <mergeCell ref="S1941:U1941"/>
    <mergeCell ref="O1942:R1942"/>
    <mergeCell ref="S1942:U1942"/>
    <mergeCell ref="O1970:R1970"/>
    <mergeCell ref="S1970:U1970"/>
    <mergeCell ref="O1971:R1971"/>
    <mergeCell ref="S1971:U1971"/>
    <mergeCell ref="O1738:R1738"/>
    <mergeCell ref="S1738:U1738"/>
    <mergeCell ref="O1739:R1739"/>
    <mergeCell ref="S1739:U1739"/>
    <mergeCell ref="O1767:R1767"/>
    <mergeCell ref="S1767:U1767"/>
    <mergeCell ref="O1768:R1768"/>
    <mergeCell ref="S1768:U1768"/>
    <mergeCell ref="O1796:R1796"/>
    <mergeCell ref="S1796:U1796"/>
    <mergeCell ref="O1797:R1797"/>
    <mergeCell ref="S1797:U1797"/>
    <mergeCell ref="O1825:R1825"/>
    <mergeCell ref="S1825:U1825"/>
    <mergeCell ref="O1826:R1826"/>
    <mergeCell ref="S1826:U1826"/>
    <mergeCell ref="O1854:R1854"/>
    <mergeCell ref="S1854:U1854"/>
    <mergeCell ref="O1565:R1565"/>
    <mergeCell ref="S1565:U1565"/>
    <mergeCell ref="O1593:R1593"/>
    <mergeCell ref="S1593:U1593"/>
    <mergeCell ref="O1594:R1594"/>
    <mergeCell ref="S1594:U1594"/>
    <mergeCell ref="O1622:R1622"/>
    <mergeCell ref="S1622:U1622"/>
    <mergeCell ref="O1623:R1623"/>
    <mergeCell ref="S1623:U1623"/>
    <mergeCell ref="O1651:R1651"/>
    <mergeCell ref="S1651:U1651"/>
    <mergeCell ref="O1652:R1652"/>
    <mergeCell ref="S1652:U1652"/>
    <mergeCell ref="O1680:R1680"/>
    <mergeCell ref="S1680:U1680"/>
    <mergeCell ref="O1681:R1681"/>
    <mergeCell ref="S1681:U1681"/>
    <mergeCell ref="O1448:R1448"/>
    <mergeCell ref="S1448:U1448"/>
    <mergeCell ref="O1449:R1449"/>
    <mergeCell ref="S1449:U1449"/>
    <mergeCell ref="O1477:R1477"/>
    <mergeCell ref="S1477:U1477"/>
    <mergeCell ref="O1478:R1478"/>
    <mergeCell ref="S1478:U1478"/>
    <mergeCell ref="O1506:R1506"/>
    <mergeCell ref="S1506:U1506"/>
    <mergeCell ref="O1507:R1507"/>
    <mergeCell ref="S1507:U1507"/>
    <mergeCell ref="O1535:R1535"/>
    <mergeCell ref="S1535:U1535"/>
    <mergeCell ref="O1536:R1536"/>
    <mergeCell ref="S1536:U1536"/>
    <mergeCell ref="O1564:R1564"/>
    <mergeCell ref="S1564:U1564"/>
    <mergeCell ref="O1275:R1275"/>
    <mergeCell ref="S1275:U1275"/>
    <mergeCell ref="O1303:R1303"/>
    <mergeCell ref="S1303:U1303"/>
    <mergeCell ref="O1304:R1304"/>
    <mergeCell ref="S1304:U1304"/>
    <mergeCell ref="O1332:R1332"/>
    <mergeCell ref="S1332:U1332"/>
    <mergeCell ref="O1333:R1333"/>
    <mergeCell ref="S1333:U1333"/>
    <mergeCell ref="O1361:R1361"/>
    <mergeCell ref="S1361:U1361"/>
    <mergeCell ref="O1362:R1362"/>
    <mergeCell ref="S1362:U1362"/>
    <mergeCell ref="O1390:R1390"/>
    <mergeCell ref="S1390:U1390"/>
    <mergeCell ref="O1391:R1391"/>
    <mergeCell ref="S1391:U1391"/>
    <mergeCell ref="O1158:R1158"/>
    <mergeCell ref="S1158:U1158"/>
    <mergeCell ref="O1159:R1159"/>
    <mergeCell ref="S1159:U1159"/>
    <mergeCell ref="O1187:R1187"/>
    <mergeCell ref="S1187:U1187"/>
    <mergeCell ref="O1188:R1188"/>
    <mergeCell ref="S1188:U1188"/>
    <mergeCell ref="O1216:R1216"/>
    <mergeCell ref="S1216:U1216"/>
    <mergeCell ref="O1217:R1217"/>
    <mergeCell ref="S1217:U1217"/>
    <mergeCell ref="O1245:R1245"/>
    <mergeCell ref="S1245:U1245"/>
    <mergeCell ref="O1246:R1246"/>
    <mergeCell ref="S1246:U1246"/>
    <mergeCell ref="O1274:R1274"/>
    <mergeCell ref="S1274:U1274"/>
    <mergeCell ref="O985:R985"/>
    <mergeCell ref="S985:U985"/>
    <mergeCell ref="O1013:R1013"/>
    <mergeCell ref="S1013:U1013"/>
    <mergeCell ref="O1014:R1014"/>
    <mergeCell ref="S1014:U1014"/>
    <mergeCell ref="O1042:R1042"/>
    <mergeCell ref="S1042:U1042"/>
    <mergeCell ref="O1043:R1043"/>
    <mergeCell ref="S1043:U1043"/>
    <mergeCell ref="O1071:R1071"/>
    <mergeCell ref="S1071:U1071"/>
    <mergeCell ref="O1072:R1072"/>
    <mergeCell ref="S1072:U1072"/>
    <mergeCell ref="O1100:R1100"/>
    <mergeCell ref="S1100:U1100"/>
    <mergeCell ref="O1101:R1101"/>
    <mergeCell ref="S1101:U1101"/>
    <mergeCell ref="O868:R868"/>
    <mergeCell ref="S868:U868"/>
    <mergeCell ref="O869:R869"/>
    <mergeCell ref="S869:U869"/>
    <mergeCell ref="O897:R897"/>
    <mergeCell ref="S897:U897"/>
    <mergeCell ref="O898:R898"/>
    <mergeCell ref="S898:U898"/>
    <mergeCell ref="O926:R926"/>
    <mergeCell ref="S926:U926"/>
    <mergeCell ref="O927:R927"/>
    <mergeCell ref="S927:U927"/>
    <mergeCell ref="O955:R955"/>
    <mergeCell ref="S955:U955"/>
    <mergeCell ref="O956:R956"/>
    <mergeCell ref="S956:U956"/>
    <mergeCell ref="O984:R984"/>
    <mergeCell ref="S984:U984"/>
    <mergeCell ref="O695:R695"/>
    <mergeCell ref="S695:U695"/>
    <mergeCell ref="O723:R723"/>
    <mergeCell ref="S723:U723"/>
    <mergeCell ref="O724:R724"/>
    <mergeCell ref="S724:U724"/>
    <mergeCell ref="O752:R752"/>
    <mergeCell ref="S752:U752"/>
    <mergeCell ref="O753:R753"/>
    <mergeCell ref="S753:U753"/>
    <mergeCell ref="O781:R781"/>
    <mergeCell ref="S781:U781"/>
    <mergeCell ref="O782:R782"/>
    <mergeCell ref="S782:U782"/>
    <mergeCell ref="O810:R810"/>
    <mergeCell ref="S810:U810"/>
    <mergeCell ref="O811:R811"/>
    <mergeCell ref="S811:U811"/>
    <mergeCell ref="O578:R578"/>
    <mergeCell ref="S578:U578"/>
    <mergeCell ref="O579:R579"/>
    <mergeCell ref="S579:U579"/>
    <mergeCell ref="O607:R607"/>
    <mergeCell ref="S607:U607"/>
    <mergeCell ref="O608:R608"/>
    <mergeCell ref="S608:U608"/>
    <mergeCell ref="O636:R636"/>
    <mergeCell ref="S636:U636"/>
    <mergeCell ref="O637:R637"/>
    <mergeCell ref="S637:U637"/>
    <mergeCell ref="O665:R665"/>
    <mergeCell ref="S665:U665"/>
    <mergeCell ref="O666:R666"/>
    <mergeCell ref="S666:U666"/>
    <mergeCell ref="O694:R694"/>
    <mergeCell ref="S694:U694"/>
    <mergeCell ref="O405:R405"/>
    <mergeCell ref="S405:U405"/>
    <mergeCell ref="O433:R433"/>
    <mergeCell ref="S433:U433"/>
    <mergeCell ref="O434:R434"/>
    <mergeCell ref="S434:U434"/>
    <mergeCell ref="O462:R462"/>
    <mergeCell ref="S462:U462"/>
    <mergeCell ref="O463:R463"/>
    <mergeCell ref="S463:U463"/>
    <mergeCell ref="O491:R491"/>
    <mergeCell ref="S491:U491"/>
    <mergeCell ref="O492:R492"/>
    <mergeCell ref="S492:U492"/>
    <mergeCell ref="O520:R520"/>
    <mergeCell ref="S520:U520"/>
    <mergeCell ref="O521:R521"/>
    <mergeCell ref="S521:U521"/>
    <mergeCell ref="O288:R288"/>
    <mergeCell ref="S288:U288"/>
    <mergeCell ref="O289:R289"/>
    <mergeCell ref="S289:U289"/>
    <mergeCell ref="O317:R317"/>
    <mergeCell ref="S317:U317"/>
    <mergeCell ref="O318:R318"/>
    <mergeCell ref="S318:U318"/>
    <mergeCell ref="O346:R346"/>
    <mergeCell ref="S346:U346"/>
    <mergeCell ref="O347:R347"/>
    <mergeCell ref="S347:U347"/>
    <mergeCell ref="O375:R375"/>
    <mergeCell ref="S375:U375"/>
    <mergeCell ref="O376:R376"/>
    <mergeCell ref="S376:U376"/>
    <mergeCell ref="O404:R404"/>
    <mergeCell ref="S404:U404"/>
    <mergeCell ref="S115:U115"/>
    <mergeCell ref="O143:R143"/>
    <mergeCell ref="S143:U143"/>
    <mergeCell ref="O144:R144"/>
    <mergeCell ref="S144:U144"/>
    <mergeCell ref="O172:R172"/>
    <mergeCell ref="S172:U172"/>
    <mergeCell ref="O173:R173"/>
    <mergeCell ref="S173:U173"/>
    <mergeCell ref="O201:R201"/>
    <mergeCell ref="S201:U201"/>
    <mergeCell ref="O202:R202"/>
    <mergeCell ref="S202:U202"/>
    <mergeCell ref="O230:R230"/>
    <mergeCell ref="S230:U230"/>
    <mergeCell ref="O231:R231"/>
    <mergeCell ref="S231:U231"/>
    <mergeCell ref="S138:U142"/>
    <mergeCell ref="S151:U151"/>
    <mergeCell ref="B2888:B2892"/>
    <mergeCell ref="C2888:C2892"/>
    <mergeCell ref="D2888:D2892"/>
    <mergeCell ref="E2888:E2892"/>
    <mergeCell ref="G2888:H2888"/>
    <mergeCell ref="S2888:U2892"/>
    <mergeCell ref="G2889:H2889"/>
    <mergeCell ref="G2890:H2890"/>
    <mergeCell ref="G2891:H2891"/>
    <mergeCell ref="H2892:I2892"/>
    <mergeCell ref="K2892:R2892"/>
    <mergeCell ref="B2893:B2897"/>
    <mergeCell ref="C2893:C2897"/>
    <mergeCell ref="D2893:D2897"/>
    <mergeCell ref="E2893:E2897"/>
    <mergeCell ref="G2893:H2893"/>
    <mergeCell ref="S2893:U2897"/>
    <mergeCell ref="G2894:H2894"/>
    <mergeCell ref="G2895:H2895"/>
    <mergeCell ref="G2896:H2896"/>
    <mergeCell ref="H2897:I2897"/>
    <mergeCell ref="K2897:R2897"/>
    <mergeCell ref="B2878:B2882"/>
    <mergeCell ref="C2878:C2882"/>
    <mergeCell ref="D2878:D2882"/>
    <mergeCell ref="E2878:E2882"/>
    <mergeCell ref="G2878:H2878"/>
    <mergeCell ref="S2878:U2882"/>
    <mergeCell ref="G2879:H2879"/>
    <mergeCell ref="G2880:H2880"/>
    <mergeCell ref="G2881:H2881"/>
    <mergeCell ref="H2882:I2882"/>
    <mergeCell ref="K2882:R2882"/>
    <mergeCell ref="B2883:B2887"/>
    <mergeCell ref="C2883:C2887"/>
    <mergeCell ref="D2883:D2887"/>
    <mergeCell ref="E2883:E2887"/>
    <mergeCell ref="G2883:H2883"/>
    <mergeCell ref="S2883:U2887"/>
    <mergeCell ref="G2884:H2884"/>
    <mergeCell ref="G2885:H2885"/>
    <mergeCell ref="G2886:H2886"/>
    <mergeCell ref="H2887:I2887"/>
    <mergeCell ref="K2887:R2887"/>
    <mergeCell ref="B2864:B2868"/>
    <mergeCell ref="C2864:C2868"/>
    <mergeCell ref="D2864:D2868"/>
    <mergeCell ref="E2864:E2868"/>
    <mergeCell ref="G2864:H2864"/>
    <mergeCell ref="S2864:U2868"/>
    <mergeCell ref="G2865:H2865"/>
    <mergeCell ref="G2866:H2866"/>
    <mergeCell ref="G2867:H2867"/>
    <mergeCell ref="H2868:I2868"/>
    <mergeCell ref="K2868:R2868"/>
    <mergeCell ref="B2874:I2874"/>
    <mergeCell ref="J2874:U2874"/>
    <mergeCell ref="E2875:F2875"/>
    <mergeCell ref="B2876:B2877"/>
    <mergeCell ref="C2876:C2877"/>
    <mergeCell ref="F2876:F2877"/>
    <mergeCell ref="G2876:H2877"/>
    <mergeCell ref="K2876:N2876"/>
    <mergeCell ref="O2876:R2876"/>
    <mergeCell ref="S2876:U2876"/>
    <mergeCell ref="K2877:N2877"/>
    <mergeCell ref="O2877:R2877"/>
    <mergeCell ref="S2877:U2877"/>
    <mergeCell ref="O2869:R2869"/>
    <mergeCell ref="S2869:U2869"/>
    <mergeCell ref="O2870:R2870"/>
    <mergeCell ref="S2870:U2870"/>
    <mergeCell ref="B2854:B2858"/>
    <mergeCell ref="C2854:C2858"/>
    <mergeCell ref="D2854:D2858"/>
    <mergeCell ref="E2854:E2858"/>
    <mergeCell ref="G2854:H2854"/>
    <mergeCell ref="S2854:U2858"/>
    <mergeCell ref="G2855:H2855"/>
    <mergeCell ref="G2856:H2856"/>
    <mergeCell ref="G2857:H2857"/>
    <mergeCell ref="H2858:I2858"/>
    <mergeCell ref="K2858:R2858"/>
    <mergeCell ref="B2859:B2863"/>
    <mergeCell ref="C2859:C2863"/>
    <mergeCell ref="D2859:D2863"/>
    <mergeCell ref="E2859:E2863"/>
    <mergeCell ref="G2859:H2859"/>
    <mergeCell ref="S2859:U2863"/>
    <mergeCell ref="G2860:H2860"/>
    <mergeCell ref="G2861:H2861"/>
    <mergeCell ref="G2862:H2862"/>
    <mergeCell ref="H2863:I2863"/>
    <mergeCell ref="K2863:R2863"/>
    <mergeCell ref="B2845:I2845"/>
    <mergeCell ref="J2845:U2845"/>
    <mergeCell ref="E2846:F2846"/>
    <mergeCell ref="B2847:B2848"/>
    <mergeCell ref="C2847:C2848"/>
    <mergeCell ref="F2847:F2848"/>
    <mergeCell ref="G2847:H2848"/>
    <mergeCell ref="K2847:N2847"/>
    <mergeCell ref="O2847:R2847"/>
    <mergeCell ref="S2847:U2847"/>
    <mergeCell ref="K2848:N2848"/>
    <mergeCell ref="O2848:R2848"/>
    <mergeCell ref="S2848:U2848"/>
    <mergeCell ref="B2849:B2853"/>
    <mergeCell ref="C2849:C2853"/>
    <mergeCell ref="D2849:D2853"/>
    <mergeCell ref="E2849:E2853"/>
    <mergeCell ref="G2849:H2849"/>
    <mergeCell ref="S2849:U2853"/>
    <mergeCell ref="G2850:H2850"/>
    <mergeCell ref="G2851:H2851"/>
    <mergeCell ref="G2852:H2852"/>
    <mergeCell ref="H2853:I2853"/>
    <mergeCell ref="K2853:R2853"/>
    <mergeCell ref="B2830:B2834"/>
    <mergeCell ref="C2830:C2834"/>
    <mergeCell ref="D2830:D2834"/>
    <mergeCell ref="E2830:E2834"/>
    <mergeCell ref="G2830:H2830"/>
    <mergeCell ref="S2830:U2834"/>
    <mergeCell ref="G2831:H2831"/>
    <mergeCell ref="G2832:H2832"/>
    <mergeCell ref="G2833:H2833"/>
    <mergeCell ref="H2834:I2834"/>
    <mergeCell ref="K2834:R2834"/>
    <mergeCell ref="B2835:B2839"/>
    <mergeCell ref="C2835:C2839"/>
    <mergeCell ref="D2835:D2839"/>
    <mergeCell ref="E2835:E2839"/>
    <mergeCell ref="G2835:H2835"/>
    <mergeCell ref="S2835:U2839"/>
    <mergeCell ref="G2836:H2836"/>
    <mergeCell ref="G2837:H2837"/>
    <mergeCell ref="G2838:H2838"/>
    <mergeCell ref="H2839:I2839"/>
    <mergeCell ref="K2839:R2839"/>
    <mergeCell ref="B2820:B2824"/>
    <mergeCell ref="C2820:C2824"/>
    <mergeCell ref="D2820:D2824"/>
    <mergeCell ref="E2820:E2824"/>
    <mergeCell ref="G2820:H2820"/>
    <mergeCell ref="S2820:U2824"/>
    <mergeCell ref="G2821:H2821"/>
    <mergeCell ref="G2822:H2822"/>
    <mergeCell ref="G2823:H2823"/>
    <mergeCell ref="H2824:I2824"/>
    <mergeCell ref="K2824:R2824"/>
    <mergeCell ref="B2825:B2829"/>
    <mergeCell ref="C2825:C2829"/>
    <mergeCell ref="D2825:D2829"/>
    <mergeCell ref="E2825:E2829"/>
    <mergeCell ref="G2825:H2825"/>
    <mergeCell ref="S2825:U2829"/>
    <mergeCell ref="G2826:H2826"/>
    <mergeCell ref="G2827:H2827"/>
    <mergeCell ref="G2828:H2828"/>
    <mergeCell ref="H2829:I2829"/>
    <mergeCell ref="K2829:R2829"/>
    <mergeCell ref="B2806:B2810"/>
    <mergeCell ref="C2806:C2810"/>
    <mergeCell ref="D2806:D2810"/>
    <mergeCell ref="E2806:E2810"/>
    <mergeCell ref="G2806:H2806"/>
    <mergeCell ref="S2806:U2810"/>
    <mergeCell ref="G2807:H2807"/>
    <mergeCell ref="G2808:H2808"/>
    <mergeCell ref="G2809:H2809"/>
    <mergeCell ref="H2810:I2810"/>
    <mergeCell ref="K2810:R2810"/>
    <mergeCell ref="B2816:I2816"/>
    <mergeCell ref="J2816:U2816"/>
    <mergeCell ref="E2817:F2817"/>
    <mergeCell ref="B2818:B2819"/>
    <mergeCell ref="C2818:C2819"/>
    <mergeCell ref="F2818:F2819"/>
    <mergeCell ref="G2818:H2819"/>
    <mergeCell ref="K2818:N2818"/>
    <mergeCell ref="O2818:R2818"/>
    <mergeCell ref="S2818:U2818"/>
    <mergeCell ref="K2819:N2819"/>
    <mergeCell ref="O2819:R2819"/>
    <mergeCell ref="S2819:U2819"/>
    <mergeCell ref="B2796:B2800"/>
    <mergeCell ref="C2796:C2800"/>
    <mergeCell ref="D2796:D2800"/>
    <mergeCell ref="E2796:E2800"/>
    <mergeCell ref="G2796:H2796"/>
    <mergeCell ref="S2796:U2800"/>
    <mergeCell ref="G2797:H2797"/>
    <mergeCell ref="G2798:H2798"/>
    <mergeCell ref="G2799:H2799"/>
    <mergeCell ref="H2800:I2800"/>
    <mergeCell ref="K2800:R2800"/>
    <mergeCell ref="B2801:B2805"/>
    <mergeCell ref="C2801:C2805"/>
    <mergeCell ref="D2801:D2805"/>
    <mergeCell ref="E2801:E2805"/>
    <mergeCell ref="G2801:H2801"/>
    <mergeCell ref="S2801:U2805"/>
    <mergeCell ref="G2802:H2802"/>
    <mergeCell ref="G2803:H2803"/>
    <mergeCell ref="G2804:H2804"/>
    <mergeCell ref="H2805:I2805"/>
    <mergeCell ref="K2805:R2805"/>
    <mergeCell ref="B2787:I2787"/>
    <mergeCell ref="J2787:U2787"/>
    <mergeCell ref="E2788:F2788"/>
    <mergeCell ref="B2789:B2790"/>
    <mergeCell ref="C2789:C2790"/>
    <mergeCell ref="F2789:F2790"/>
    <mergeCell ref="G2789:H2790"/>
    <mergeCell ref="K2789:N2789"/>
    <mergeCell ref="O2789:R2789"/>
    <mergeCell ref="S2789:U2789"/>
    <mergeCell ref="K2790:N2790"/>
    <mergeCell ref="O2790:R2790"/>
    <mergeCell ref="S2790:U2790"/>
    <mergeCell ref="B2791:B2795"/>
    <mergeCell ref="C2791:C2795"/>
    <mergeCell ref="D2791:D2795"/>
    <mergeCell ref="E2791:E2795"/>
    <mergeCell ref="G2791:H2791"/>
    <mergeCell ref="S2791:U2795"/>
    <mergeCell ref="G2792:H2792"/>
    <mergeCell ref="G2793:H2793"/>
    <mergeCell ref="G2794:H2794"/>
    <mergeCell ref="H2795:I2795"/>
    <mergeCell ref="K2795:R2795"/>
    <mergeCell ref="B2772:B2776"/>
    <mergeCell ref="C2772:C2776"/>
    <mergeCell ref="D2772:D2776"/>
    <mergeCell ref="E2772:E2776"/>
    <mergeCell ref="G2772:H2772"/>
    <mergeCell ref="S2772:U2776"/>
    <mergeCell ref="G2773:H2773"/>
    <mergeCell ref="G2774:H2774"/>
    <mergeCell ref="G2775:H2775"/>
    <mergeCell ref="H2776:I2776"/>
    <mergeCell ref="K2776:R2776"/>
    <mergeCell ref="B2777:B2781"/>
    <mergeCell ref="C2777:C2781"/>
    <mergeCell ref="D2777:D2781"/>
    <mergeCell ref="E2777:E2781"/>
    <mergeCell ref="G2777:H2777"/>
    <mergeCell ref="S2777:U2781"/>
    <mergeCell ref="G2778:H2778"/>
    <mergeCell ref="G2779:H2779"/>
    <mergeCell ref="G2780:H2780"/>
    <mergeCell ref="H2781:I2781"/>
    <mergeCell ref="K2781:R2781"/>
    <mergeCell ref="B2762:B2766"/>
    <mergeCell ref="C2762:C2766"/>
    <mergeCell ref="D2762:D2766"/>
    <mergeCell ref="E2762:E2766"/>
    <mergeCell ref="G2762:H2762"/>
    <mergeCell ref="S2762:U2766"/>
    <mergeCell ref="G2763:H2763"/>
    <mergeCell ref="G2764:H2764"/>
    <mergeCell ref="G2765:H2765"/>
    <mergeCell ref="H2766:I2766"/>
    <mergeCell ref="K2766:R2766"/>
    <mergeCell ref="B2767:B2771"/>
    <mergeCell ref="C2767:C2771"/>
    <mergeCell ref="D2767:D2771"/>
    <mergeCell ref="E2767:E2771"/>
    <mergeCell ref="G2767:H2767"/>
    <mergeCell ref="S2767:U2771"/>
    <mergeCell ref="G2768:H2768"/>
    <mergeCell ref="G2769:H2769"/>
    <mergeCell ref="G2770:H2770"/>
    <mergeCell ref="H2771:I2771"/>
    <mergeCell ref="K2771:R2771"/>
    <mergeCell ref="B2748:B2752"/>
    <mergeCell ref="C2748:C2752"/>
    <mergeCell ref="D2748:D2752"/>
    <mergeCell ref="E2748:E2752"/>
    <mergeCell ref="G2748:H2748"/>
    <mergeCell ref="S2748:U2752"/>
    <mergeCell ref="G2749:H2749"/>
    <mergeCell ref="G2750:H2750"/>
    <mergeCell ref="G2751:H2751"/>
    <mergeCell ref="H2752:I2752"/>
    <mergeCell ref="K2752:R2752"/>
    <mergeCell ref="B2758:I2758"/>
    <mergeCell ref="J2758:U2758"/>
    <mergeCell ref="E2759:F2759"/>
    <mergeCell ref="B2760:B2761"/>
    <mergeCell ref="C2760:C2761"/>
    <mergeCell ref="F2760:F2761"/>
    <mergeCell ref="G2760:H2761"/>
    <mergeCell ref="K2760:N2760"/>
    <mergeCell ref="O2760:R2760"/>
    <mergeCell ref="S2760:U2760"/>
    <mergeCell ref="K2761:N2761"/>
    <mergeCell ref="O2761:R2761"/>
    <mergeCell ref="S2761:U2761"/>
    <mergeCell ref="B2738:B2742"/>
    <mergeCell ref="C2738:C2742"/>
    <mergeCell ref="D2738:D2742"/>
    <mergeCell ref="E2738:E2742"/>
    <mergeCell ref="G2738:H2738"/>
    <mergeCell ref="S2738:U2742"/>
    <mergeCell ref="G2739:H2739"/>
    <mergeCell ref="G2740:H2740"/>
    <mergeCell ref="G2741:H2741"/>
    <mergeCell ref="H2742:I2742"/>
    <mergeCell ref="K2742:R2742"/>
    <mergeCell ref="B2743:B2747"/>
    <mergeCell ref="C2743:C2747"/>
    <mergeCell ref="D2743:D2747"/>
    <mergeCell ref="E2743:E2747"/>
    <mergeCell ref="G2743:H2743"/>
    <mergeCell ref="S2743:U2747"/>
    <mergeCell ref="G2744:H2744"/>
    <mergeCell ref="G2745:H2745"/>
    <mergeCell ref="G2746:H2746"/>
    <mergeCell ref="H2747:I2747"/>
    <mergeCell ref="K2747:R2747"/>
    <mergeCell ref="B2729:I2729"/>
    <mergeCell ref="J2729:U2729"/>
    <mergeCell ref="E2730:F2730"/>
    <mergeCell ref="B2731:B2732"/>
    <mergeCell ref="C2731:C2732"/>
    <mergeCell ref="F2731:F2732"/>
    <mergeCell ref="G2731:H2732"/>
    <mergeCell ref="K2731:N2731"/>
    <mergeCell ref="O2731:R2731"/>
    <mergeCell ref="S2731:U2731"/>
    <mergeCell ref="K2732:N2732"/>
    <mergeCell ref="O2732:R2732"/>
    <mergeCell ref="S2732:U2732"/>
    <mergeCell ref="B2733:B2737"/>
    <mergeCell ref="C2733:C2737"/>
    <mergeCell ref="D2733:D2737"/>
    <mergeCell ref="E2733:E2737"/>
    <mergeCell ref="G2733:H2733"/>
    <mergeCell ref="S2733:U2737"/>
    <mergeCell ref="G2734:H2734"/>
    <mergeCell ref="G2735:H2735"/>
    <mergeCell ref="G2736:H2736"/>
    <mergeCell ref="H2737:I2737"/>
    <mergeCell ref="K2737:R2737"/>
    <mergeCell ref="B2714:B2718"/>
    <mergeCell ref="C2714:C2718"/>
    <mergeCell ref="D2714:D2718"/>
    <mergeCell ref="E2714:E2718"/>
    <mergeCell ref="G2714:H2714"/>
    <mergeCell ref="S2714:U2718"/>
    <mergeCell ref="G2715:H2715"/>
    <mergeCell ref="G2716:H2716"/>
    <mergeCell ref="G2717:H2717"/>
    <mergeCell ref="H2718:I2718"/>
    <mergeCell ref="K2718:R2718"/>
    <mergeCell ref="B2719:B2723"/>
    <mergeCell ref="C2719:C2723"/>
    <mergeCell ref="D2719:D2723"/>
    <mergeCell ref="E2719:E2723"/>
    <mergeCell ref="G2719:H2719"/>
    <mergeCell ref="S2719:U2723"/>
    <mergeCell ref="G2720:H2720"/>
    <mergeCell ref="G2721:H2721"/>
    <mergeCell ref="G2722:H2722"/>
    <mergeCell ref="H2723:I2723"/>
    <mergeCell ref="K2723:R2723"/>
    <mergeCell ref="B2704:B2708"/>
    <mergeCell ref="C2704:C2708"/>
    <mergeCell ref="D2704:D2708"/>
    <mergeCell ref="E2704:E2708"/>
    <mergeCell ref="G2704:H2704"/>
    <mergeCell ref="S2704:U2708"/>
    <mergeCell ref="G2705:H2705"/>
    <mergeCell ref="G2706:H2706"/>
    <mergeCell ref="G2707:H2707"/>
    <mergeCell ref="H2708:I2708"/>
    <mergeCell ref="K2708:R2708"/>
    <mergeCell ref="B2709:B2713"/>
    <mergeCell ref="C2709:C2713"/>
    <mergeCell ref="D2709:D2713"/>
    <mergeCell ref="E2709:E2713"/>
    <mergeCell ref="G2709:H2709"/>
    <mergeCell ref="S2709:U2713"/>
    <mergeCell ref="G2710:H2710"/>
    <mergeCell ref="G2711:H2711"/>
    <mergeCell ref="G2712:H2712"/>
    <mergeCell ref="H2713:I2713"/>
    <mergeCell ref="K2713:R2713"/>
    <mergeCell ref="B2690:B2694"/>
    <mergeCell ref="C2690:C2694"/>
    <mergeCell ref="D2690:D2694"/>
    <mergeCell ref="E2690:E2694"/>
    <mergeCell ref="G2690:H2690"/>
    <mergeCell ref="S2690:U2694"/>
    <mergeCell ref="G2691:H2691"/>
    <mergeCell ref="G2692:H2692"/>
    <mergeCell ref="G2693:H2693"/>
    <mergeCell ref="H2694:I2694"/>
    <mergeCell ref="K2694:R2694"/>
    <mergeCell ref="B2700:I2700"/>
    <mergeCell ref="J2700:U2700"/>
    <mergeCell ref="E2701:F2701"/>
    <mergeCell ref="B2702:B2703"/>
    <mergeCell ref="C2702:C2703"/>
    <mergeCell ref="F2702:F2703"/>
    <mergeCell ref="G2702:H2703"/>
    <mergeCell ref="K2702:N2702"/>
    <mergeCell ref="O2702:R2702"/>
    <mergeCell ref="S2702:U2702"/>
    <mergeCell ref="K2703:N2703"/>
    <mergeCell ref="O2703:R2703"/>
    <mergeCell ref="S2703:U2703"/>
    <mergeCell ref="B2680:B2684"/>
    <mergeCell ref="C2680:C2684"/>
    <mergeCell ref="D2680:D2684"/>
    <mergeCell ref="E2680:E2684"/>
    <mergeCell ref="G2680:H2680"/>
    <mergeCell ref="S2680:U2684"/>
    <mergeCell ref="G2681:H2681"/>
    <mergeCell ref="G2682:H2682"/>
    <mergeCell ref="G2683:H2683"/>
    <mergeCell ref="H2684:I2684"/>
    <mergeCell ref="K2684:R2684"/>
    <mergeCell ref="B2685:B2689"/>
    <mergeCell ref="C2685:C2689"/>
    <mergeCell ref="D2685:D2689"/>
    <mergeCell ref="E2685:E2689"/>
    <mergeCell ref="G2685:H2685"/>
    <mergeCell ref="S2685:U2689"/>
    <mergeCell ref="G2686:H2686"/>
    <mergeCell ref="G2687:H2687"/>
    <mergeCell ref="G2688:H2688"/>
    <mergeCell ref="H2689:I2689"/>
    <mergeCell ref="K2689:R2689"/>
    <mergeCell ref="B2671:I2671"/>
    <mergeCell ref="J2671:U2671"/>
    <mergeCell ref="E2672:F2672"/>
    <mergeCell ref="B2673:B2674"/>
    <mergeCell ref="C2673:C2674"/>
    <mergeCell ref="F2673:F2674"/>
    <mergeCell ref="G2673:H2674"/>
    <mergeCell ref="K2673:N2673"/>
    <mergeCell ref="O2673:R2673"/>
    <mergeCell ref="S2673:U2673"/>
    <mergeCell ref="K2674:N2674"/>
    <mergeCell ref="O2674:R2674"/>
    <mergeCell ref="S2674:U2674"/>
    <mergeCell ref="B2675:B2679"/>
    <mergeCell ref="C2675:C2679"/>
    <mergeCell ref="D2675:D2679"/>
    <mergeCell ref="E2675:E2679"/>
    <mergeCell ref="G2675:H2675"/>
    <mergeCell ref="S2675:U2679"/>
    <mergeCell ref="G2676:H2676"/>
    <mergeCell ref="G2677:H2677"/>
    <mergeCell ref="G2678:H2678"/>
    <mergeCell ref="H2679:I2679"/>
    <mergeCell ref="K2679:R2679"/>
    <mergeCell ref="B2656:B2660"/>
    <mergeCell ref="C2656:C2660"/>
    <mergeCell ref="D2656:D2660"/>
    <mergeCell ref="E2656:E2660"/>
    <mergeCell ref="G2656:H2656"/>
    <mergeCell ref="S2656:U2660"/>
    <mergeCell ref="G2657:H2657"/>
    <mergeCell ref="G2658:H2658"/>
    <mergeCell ref="G2659:H2659"/>
    <mergeCell ref="H2660:I2660"/>
    <mergeCell ref="K2660:R2660"/>
    <mergeCell ref="B2661:B2665"/>
    <mergeCell ref="C2661:C2665"/>
    <mergeCell ref="D2661:D2665"/>
    <mergeCell ref="E2661:E2665"/>
    <mergeCell ref="G2661:H2661"/>
    <mergeCell ref="S2661:U2665"/>
    <mergeCell ref="G2662:H2662"/>
    <mergeCell ref="G2663:H2663"/>
    <mergeCell ref="G2664:H2664"/>
    <mergeCell ref="H2665:I2665"/>
    <mergeCell ref="K2665:R2665"/>
    <mergeCell ref="B2646:B2650"/>
    <mergeCell ref="C2646:C2650"/>
    <mergeCell ref="D2646:D2650"/>
    <mergeCell ref="E2646:E2650"/>
    <mergeCell ref="G2646:H2646"/>
    <mergeCell ref="S2646:U2650"/>
    <mergeCell ref="G2647:H2647"/>
    <mergeCell ref="G2648:H2648"/>
    <mergeCell ref="G2649:H2649"/>
    <mergeCell ref="H2650:I2650"/>
    <mergeCell ref="K2650:R2650"/>
    <mergeCell ref="B2651:B2655"/>
    <mergeCell ref="C2651:C2655"/>
    <mergeCell ref="D2651:D2655"/>
    <mergeCell ref="E2651:E2655"/>
    <mergeCell ref="G2651:H2651"/>
    <mergeCell ref="S2651:U2655"/>
    <mergeCell ref="G2652:H2652"/>
    <mergeCell ref="G2653:H2653"/>
    <mergeCell ref="G2654:H2654"/>
    <mergeCell ref="H2655:I2655"/>
    <mergeCell ref="K2655:R2655"/>
    <mergeCell ref="B2632:B2636"/>
    <mergeCell ref="C2632:C2636"/>
    <mergeCell ref="D2632:D2636"/>
    <mergeCell ref="E2632:E2636"/>
    <mergeCell ref="G2632:H2632"/>
    <mergeCell ref="S2632:U2636"/>
    <mergeCell ref="G2633:H2633"/>
    <mergeCell ref="G2634:H2634"/>
    <mergeCell ref="G2635:H2635"/>
    <mergeCell ref="H2636:I2636"/>
    <mergeCell ref="K2636:R2636"/>
    <mergeCell ref="B2642:I2642"/>
    <mergeCell ref="J2642:U2642"/>
    <mergeCell ref="E2643:F2643"/>
    <mergeCell ref="B2644:B2645"/>
    <mergeCell ref="C2644:C2645"/>
    <mergeCell ref="F2644:F2645"/>
    <mergeCell ref="G2644:H2645"/>
    <mergeCell ref="K2644:N2644"/>
    <mergeCell ref="O2644:R2644"/>
    <mergeCell ref="S2644:U2644"/>
    <mergeCell ref="K2645:N2645"/>
    <mergeCell ref="O2645:R2645"/>
    <mergeCell ref="S2645:U2645"/>
    <mergeCell ref="B2622:B2626"/>
    <mergeCell ref="C2622:C2626"/>
    <mergeCell ref="D2622:D2626"/>
    <mergeCell ref="E2622:E2626"/>
    <mergeCell ref="G2622:H2622"/>
    <mergeCell ref="S2622:U2626"/>
    <mergeCell ref="G2623:H2623"/>
    <mergeCell ref="G2624:H2624"/>
    <mergeCell ref="G2625:H2625"/>
    <mergeCell ref="H2626:I2626"/>
    <mergeCell ref="K2626:R2626"/>
    <mergeCell ref="B2627:B2631"/>
    <mergeCell ref="C2627:C2631"/>
    <mergeCell ref="D2627:D2631"/>
    <mergeCell ref="E2627:E2631"/>
    <mergeCell ref="G2627:H2627"/>
    <mergeCell ref="S2627:U2631"/>
    <mergeCell ref="G2628:H2628"/>
    <mergeCell ref="G2629:H2629"/>
    <mergeCell ref="G2630:H2630"/>
    <mergeCell ref="H2631:I2631"/>
    <mergeCell ref="K2631:R2631"/>
    <mergeCell ref="B2613:I2613"/>
    <mergeCell ref="J2613:U2613"/>
    <mergeCell ref="E2614:F2614"/>
    <mergeCell ref="B2615:B2616"/>
    <mergeCell ref="C2615:C2616"/>
    <mergeCell ref="F2615:F2616"/>
    <mergeCell ref="G2615:H2616"/>
    <mergeCell ref="K2615:N2615"/>
    <mergeCell ref="O2615:R2615"/>
    <mergeCell ref="S2615:U2615"/>
    <mergeCell ref="K2616:N2616"/>
    <mergeCell ref="O2616:R2616"/>
    <mergeCell ref="S2616:U2616"/>
    <mergeCell ref="B2617:B2621"/>
    <mergeCell ref="C2617:C2621"/>
    <mergeCell ref="D2617:D2621"/>
    <mergeCell ref="E2617:E2621"/>
    <mergeCell ref="G2617:H2617"/>
    <mergeCell ref="S2617:U2621"/>
    <mergeCell ref="G2618:H2618"/>
    <mergeCell ref="G2619:H2619"/>
    <mergeCell ref="G2620:H2620"/>
    <mergeCell ref="H2621:I2621"/>
    <mergeCell ref="K2621:R2621"/>
    <mergeCell ref="B2598:B2602"/>
    <mergeCell ref="C2598:C2602"/>
    <mergeCell ref="D2598:D2602"/>
    <mergeCell ref="E2598:E2602"/>
    <mergeCell ref="G2598:H2598"/>
    <mergeCell ref="S2598:U2602"/>
    <mergeCell ref="G2599:H2599"/>
    <mergeCell ref="G2600:H2600"/>
    <mergeCell ref="G2601:H2601"/>
    <mergeCell ref="H2602:I2602"/>
    <mergeCell ref="K2602:R2602"/>
    <mergeCell ref="B2603:B2607"/>
    <mergeCell ref="C2603:C2607"/>
    <mergeCell ref="D2603:D2607"/>
    <mergeCell ref="E2603:E2607"/>
    <mergeCell ref="G2603:H2603"/>
    <mergeCell ref="S2603:U2607"/>
    <mergeCell ref="G2604:H2604"/>
    <mergeCell ref="G2605:H2605"/>
    <mergeCell ref="G2606:H2606"/>
    <mergeCell ref="H2607:I2607"/>
    <mergeCell ref="K2607:R2607"/>
    <mergeCell ref="B2588:B2592"/>
    <mergeCell ref="C2588:C2592"/>
    <mergeCell ref="D2588:D2592"/>
    <mergeCell ref="E2588:E2592"/>
    <mergeCell ref="G2588:H2588"/>
    <mergeCell ref="S2588:U2592"/>
    <mergeCell ref="G2589:H2589"/>
    <mergeCell ref="G2590:H2590"/>
    <mergeCell ref="G2591:H2591"/>
    <mergeCell ref="H2592:I2592"/>
    <mergeCell ref="K2592:R2592"/>
    <mergeCell ref="B2593:B2597"/>
    <mergeCell ref="C2593:C2597"/>
    <mergeCell ref="D2593:D2597"/>
    <mergeCell ref="E2593:E2597"/>
    <mergeCell ref="G2593:H2593"/>
    <mergeCell ref="S2593:U2597"/>
    <mergeCell ref="G2594:H2594"/>
    <mergeCell ref="G2595:H2595"/>
    <mergeCell ref="G2596:H2596"/>
    <mergeCell ref="H2597:I2597"/>
    <mergeCell ref="K2597:R2597"/>
    <mergeCell ref="B2574:B2578"/>
    <mergeCell ref="C2574:C2578"/>
    <mergeCell ref="D2574:D2578"/>
    <mergeCell ref="E2574:E2578"/>
    <mergeCell ref="G2574:H2574"/>
    <mergeCell ref="S2574:U2578"/>
    <mergeCell ref="G2575:H2575"/>
    <mergeCell ref="G2576:H2576"/>
    <mergeCell ref="G2577:H2577"/>
    <mergeCell ref="H2578:I2578"/>
    <mergeCell ref="K2578:R2578"/>
    <mergeCell ref="B2584:I2584"/>
    <mergeCell ref="J2584:U2584"/>
    <mergeCell ref="E2585:F2585"/>
    <mergeCell ref="B2586:B2587"/>
    <mergeCell ref="C2586:C2587"/>
    <mergeCell ref="F2586:F2587"/>
    <mergeCell ref="G2586:H2587"/>
    <mergeCell ref="K2586:N2586"/>
    <mergeCell ref="O2586:R2586"/>
    <mergeCell ref="S2586:U2586"/>
    <mergeCell ref="K2587:N2587"/>
    <mergeCell ref="O2587:R2587"/>
    <mergeCell ref="S2587:U2587"/>
    <mergeCell ref="O2579:R2579"/>
    <mergeCell ref="S2579:U2579"/>
    <mergeCell ref="O2580:R2580"/>
    <mergeCell ref="S2580:U2580"/>
    <mergeCell ref="B2564:B2568"/>
    <mergeCell ref="C2564:C2568"/>
    <mergeCell ref="D2564:D2568"/>
    <mergeCell ref="E2564:E2568"/>
    <mergeCell ref="G2564:H2564"/>
    <mergeCell ref="S2564:U2568"/>
    <mergeCell ref="G2565:H2565"/>
    <mergeCell ref="G2566:H2566"/>
    <mergeCell ref="G2567:H2567"/>
    <mergeCell ref="H2568:I2568"/>
    <mergeCell ref="K2568:R2568"/>
    <mergeCell ref="B2569:B2573"/>
    <mergeCell ref="C2569:C2573"/>
    <mergeCell ref="D2569:D2573"/>
    <mergeCell ref="E2569:E2573"/>
    <mergeCell ref="G2569:H2569"/>
    <mergeCell ref="S2569:U2573"/>
    <mergeCell ref="G2570:H2570"/>
    <mergeCell ref="G2571:H2571"/>
    <mergeCell ref="G2572:H2572"/>
    <mergeCell ref="H2573:I2573"/>
    <mergeCell ref="K2573:R2573"/>
    <mergeCell ref="B2555:I2555"/>
    <mergeCell ref="J2555:U2555"/>
    <mergeCell ref="E2556:F2556"/>
    <mergeCell ref="B2557:B2558"/>
    <mergeCell ref="C2557:C2558"/>
    <mergeCell ref="F2557:F2558"/>
    <mergeCell ref="G2557:H2558"/>
    <mergeCell ref="K2557:N2557"/>
    <mergeCell ref="O2557:R2557"/>
    <mergeCell ref="S2557:U2557"/>
    <mergeCell ref="K2558:N2558"/>
    <mergeCell ref="O2558:R2558"/>
    <mergeCell ref="S2558:U2558"/>
    <mergeCell ref="B2559:B2563"/>
    <mergeCell ref="C2559:C2563"/>
    <mergeCell ref="D2559:D2563"/>
    <mergeCell ref="E2559:E2563"/>
    <mergeCell ref="G2559:H2559"/>
    <mergeCell ref="S2559:U2563"/>
    <mergeCell ref="G2560:H2560"/>
    <mergeCell ref="G2561:H2561"/>
    <mergeCell ref="G2562:H2562"/>
    <mergeCell ref="H2563:I2563"/>
    <mergeCell ref="K2563:R2563"/>
    <mergeCell ref="B2540:B2544"/>
    <mergeCell ref="C2540:C2544"/>
    <mergeCell ref="D2540:D2544"/>
    <mergeCell ref="E2540:E2544"/>
    <mergeCell ref="G2540:H2540"/>
    <mergeCell ref="S2540:U2544"/>
    <mergeCell ref="G2541:H2541"/>
    <mergeCell ref="G2542:H2542"/>
    <mergeCell ref="G2543:H2543"/>
    <mergeCell ref="H2544:I2544"/>
    <mergeCell ref="K2544:R2544"/>
    <mergeCell ref="B2545:B2549"/>
    <mergeCell ref="C2545:C2549"/>
    <mergeCell ref="D2545:D2549"/>
    <mergeCell ref="E2545:E2549"/>
    <mergeCell ref="G2545:H2545"/>
    <mergeCell ref="S2545:U2549"/>
    <mergeCell ref="G2546:H2546"/>
    <mergeCell ref="G2547:H2547"/>
    <mergeCell ref="G2548:H2548"/>
    <mergeCell ref="H2549:I2549"/>
    <mergeCell ref="K2549:R2549"/>
    <mergeCell ref="B2530:B2534"/>
    <mergeCell ref="C2530:C2534"/>
    <mergeCell ref="D2530:D2534"/>
    <mergeCell ref="E2530:E2534"/>
    <mergeCell ref="G2530:H2530"/>
    <mergeCell ref="S2530:U2534"/>
    <mergeCell ref="G2531:H2531"/>
    <mergeCell ref="G2532:H2532"/>
    <mergeCell ref="G2533:H2533"/>
    <mergeCell ref="H2534:I2534"/>
    <mergeCell ref="K2534:R2534"/>
    <mergeCell ref="B2535:B2539"/>
    <mergeCell ref="C2535:C2539"/>
    <mergeCell ref="D2535:D2539"/>
    <mergeCell ref="E2535:E2539"/>
    <mergeCell ref="G2535:H2535"/>
    <mergeCell ref="S2535:U2539"/>
    <mergeCell ref="G2536:H2536"/>
    <mergeCell ref="G2537:H2537"/>
    <mergeCell ref="G2538:H2538"/>
    <mergeCell ref="H2539:I2539"/>
    <mergeCell ref="K2539:R2539"/>
    <mergeCell ref="B2516:B2520"/>
    <mergeCell ref="C2516:C2520"/>
    <mergeCell ref="D2516:D2520"/>
    <mergeCell ref="E2516:E2520"/>
    <mergeCell ref="G2516:H2516"/>
    <mergeCell ref="S2516:U2520"/>
    <mergeCell ref="G2517:H2517"/>
    <mergeCell ref="G2518:H2518"/>
    <mergeCell ref="G2519:H2519"/>
    <mergeCell ref="H2520:I2520"/>
    <mergeCell ref="K2520:R2520"/>
    <mergeCell ref="B2526:I2526"/>
    <mergeCell ref="J2526:U2526"/>
    <mergeCell ref="E2527:F2527"/>
    <mergeCell ref="B2528:B2529"/>
    <mergeCell ref="C2528:C2529"/>
    <mergeCell ref="F2528:F2529"/>
    <mergeCell ref="G2528:H2529"/>
    <mergeCell ref="K2528:N2528"/>
    <mergeCell ref="O2528:R2528"/>
    <mergeCell ref="S2528:U2528"/>
    <mergeCell ref="K2529:N2529"/>
    <mergeCell ref="O2529:R2529"/>
    <mergeCell ref="S2529:U2529"/>
    <mergeCell ref="B2506:B2510"/>
    <mergeCell ref="C2506:C2510"/>
    <mergeCell ref="D2506:D2510"/>
    <mergeCell ref="E2506:E2510"/>
    <mergeCell ref="G2506:H2506"/>
    <mergeCell ref="S2506:U2510"/>
    <mergeCell ref="G2507:H2507"/>
    <mergeCell ref="G2508:H2508"/>
    <mergeCell ref="G2509:H2509"/>
    <mergeCell ref="H2510:I2510"/>
    <mergeCell ref="K2510:R2510"/>
    <mergeCell ref="B2511:B2515"/>
    <mergeCell ref="C2511:C2515"/>
    <mergeCell ref="D2511:D2515"/>
    <mergeCell ref="E2511:E2515"/>
    <mergeCell ref="G2511:H2511"/>
    <mergeCell ref="S2511:U2515"/>
    <mergeCell ref="G2512:H2512"/>
    <mergeCell ref="G2513:H2513"/>
    <mergeCell ref="G2514:H2514"/>
    <mergeCell ref="H2515:I2515"/>
    <mergeCell ref="K2515:R2515"/>
    <mergeCell ref="B2497:I2497"/>
    <mergeCell ref="J2497:U2497"/>
    <mergeCell ref="E2498:F2498"/>
    <mergeCell ref="B2499:B2500"/>
    <mergeCell ref="C2499:C2500"/>
    <mergeCell ref="F2499:F2500"/>
    <mergeCell ref="G2499:H2500"/>
    <mergeCell ref="K2499:N2499"/>
    <mergeCell ref="O2499:R2499"/>
    <mergeCell ref="S2499:U2499"/>
    <mergeCell ref="K2500:N2500"/>
    <mergeCell ref="O2500:R2500"/>
    <mergeCell ref="S2500:U2500"/>
    <mergeCell ref="B2501:B2505"/>
    <mergeCell ref="C2501:C2505"/>
    <mergeCell ref="D2501:D2505"/>
    <mergeCell ref="E2501:E2505"/>
    <mergeCell ref="G2501:H2501"/>
    <mergeCell ref="S2501:U2505"/>
    <mergeCell ref="G2502:H2502"/>
    <mergeCell ref="G2503:H2503"/>
    <mergeCell ref="G2504:H2504"/>
    <mergeCell ref="H2505:I2505"/>
    <mergeCell ref="K2505:R2505"/>
    <mergeCell ref="B2482:B2486"/>
    <mergeCell ref="C2482:C2486"/>
    <mergeCell ref="D2482:D2486"/>
    <mergeCell ref="E2482:E2486"/>
    <mergeCell ref="G2482:H2482"/>
    <mergeCell ref="S2482:U2486"/>
    <mergeCell ref="G2483:H2483"/>
    <mergeCell ref="G2484:H2484"/>
    <mergeCell ref="G2485:H2485"/>
    <mergeCell ref="H2486:I2486"/>
    <mergeCell ref="K2486:R2486"/>
    <mergeCell ref="B2487:B2491"/>
    <mergeCell ref="C2487:C2491"/>
    <mergeCell ref="D2487:D2491"/>
    <mergeCell ref="E2487:E2491"/>
    <mergeCell ref="G2487:H2487"/>
    <mergeCell ref="S2487:U2491"/>
    <mergeCell ref="G2488:H2488"/>
    <mergeCell ref="G2489:H2489"/>
    <mergeCell ref="G2490:H2490"/>
    <mergeCell ref="H2491:I2491"/>
    <mergeCell ref="K2491:R2491"/>
    <mergeCell ref="B2472:B2476"/>
    <mergeCell ref="C2472:C2476"/>
    <mergeCell ref="D2472:D2476"/>
    <mergeCell ref="E2472:E2476"/>
    <mergeCell ref="G2472:H2472"/>
    <mergeCell ref="S2472:U2476"/>
    <mergeCell ref="G2473:H2473"/>
    <mergeCell ref="G2474:H2474"/>
    <mergeCell ref="G2475:H2475"/>
    <mergeCell ref="H2476:I2476"/>
    <mergeCell ref="K2476:R2476"/>
    <mergeCell ref="B2477:B2481"/>
    <mergeCell ref="C2477:C2481"/>
    <mergeCell ref="D2477:D2481"/>
    <mergeCell ref="E2477:E2481"/>
    <mergeCell ref="G2477:H2477"/>
    <mergeCell ref="S2477:U2481"/>
    <mergeCell ref="G2478:H2478"/>
    <mergeCell ref="G2479:H2479"/>
    <mergeCell ref="G2480:H2480"/>
    <mergeCell ref="H2481:I2481"/>
    <mergeCell ref="K2481:R2481"/>
    <mergeCell ref="B2458:B2462"/>
    <mergeCell ref="C2458:C2462"/>
    <mergeCell ref="D2458:D2462"/>
    <mergeCell ref="E2458:E2462"/>
    <mergeCell ref="G2458:H2458"/>
    <mergeCell ref="S2458:U2462"/>
    <mergeCell ref="G2459:H2459"/>
    <mergeCell ref="G2460:H2460"/>
    <mergeCell ref="G2461:H2461"/>
    <mergeCell ref="H2462:I2462"/>
    <mergeCell ref="K2462:R2462"/>
    <mergeCell ref="B2468:I2468"/>
    <mergeCell ref="J2468:U2468"/>
    <mergeCell ref="E2469:F2469"/>
    <mergeCell ref="B2470:B2471"/>
    <mergeCell ref="C2470:C2471"/>
    <mergeCell ref="F2470:F2471"/>
    <mergeCell ref="G2470:H2471"/>
    <mergeCell ref="K2470:N2470"/>
    <mergeCell ref="O2470:R2470"/>
    <mergeCell ref="S2470:U2470"/>
    <mergeCell ref="K2471:N2471"/>
    <mergeCell ref="O2471:R2471"/>
    <mergeCell ref="S2471:U2471"/>
    <mergeCell ref="B2448:B2452"/>
    <mergeCell ref="C2448:C2452"/>
    <mergeCell ref="D2448:D2452"/>
    <mergeCell ref="E2448:E2452"/>
    <mergeCell ref="G2448:H2448"/>
    <mergeCell ref="S2448:U2452"/>
    <mergeCell ref="G2449:H2449"/>
    <mergeCell ref="G2450:H2450"/>
    <mergeCell ref="G2451:H2451"/>
    <mergeCell ref="H2452:I2452"/>
    <mergeCell ref="K2452:R2452"/>
    <mergeCell ref="B2453:B2457"/>
    <mergeCell ref="C2453:C2457"/>
    <mergeCell ref="D2453:D2457"/>
    <mergeCell ref="E2453:E2457"/>
    <mergeCell ref="G2453:H2453"/>
    <mergeCell ref="S2453:U2457"/>
    <mergeCell ref="G2454:H2454"/>
    <mergeCell ref="G2455:H2455"/>
    <mergeCell ref="G2456:H2456"/>
    <mergeCell ref="H2457:I2457"/>
    <mergeCell ref="K2457:R2457"/>
    <mergeCell ref="B2439:I2439"/>
    <mergeCell ref="J2439:U2439"/>
    <mergeCell ref="E2440:F2440"/>
    <mergeCell ref="B2441:B2442"/>
    <mergeCell ref="C2441:C2442"/>
    <mergeCell ref="F2441:F2442"/>
    <mergeCell ref="G2441:H2442"/>
    <mergeCell ref="K2441:N2441"/>
    <mergeCell ref="O2441:R2441"/>
    <mergeCell ref="S2441:U2441"/>
    <mergeCell ref="K2442:N2442"/>
    <mergeCell ref="O2442:R2442"/>
    <mergeCell ref="S2442:U2442"/>
    <mergeCell ref="B2443:B2447"/>
    <mergeCell ref="C2443:C2447"/>
    <mergeCell ref="D2443:D2447"/>
    <mergeCell ref="E2443:E2447"/>
    <mergeCell ref="G2443:H2443"/>
    <mergeCell ref="S2443:U2447"/>
    <mergeCell ref="G2444:H2444"/>
    <mergeCell ref="G2445:H2445"/>
    <mergeCell ref="G2446:H2446"/>
    <mergeCell ref="H2447:I2447"/>
    <mergeCell ref="K2447:R2447"/>
    <mergeCell ref="B2424:B2428"/>
    <mergeCell ref="C2424:C2428"/>
    <mergeCell ref="D2424:D2428"/>
    <mergeCell ref="E2424:E2428"/>
    <mergeCell ref="G2424:H2424"/>
    <mergeCell ref="S2424:U2428"/>
    <mergeCell ref="G2425:H2425"/>
    <mergeCell ref="G2426:H2426"/>
    <mergeCell ref="G2427:H2427"/>
    <mergeCell ref="H2428:I2428"/>
    <mergeCell ref="K2428:R2428"/>
    <mergeCell ref="B2429:B2433"/>
    <mergeCell ref="C2429:C2433"/>
    <mergeCell ref="D2429:D2433"/>
    <mergeCell ref="E2429:E2433"/>
    <mergeCell ref="G2429:H2429"/>
    <mergeCell ref="S2429:U2433"/>
    <mergeCell ref="G2430:H2430"/>
    <mergeCell ref="G2431:H2431"/>
    <mergeCell ref="G2432:H2432"/>
    <mergeCell ref="H2433:I2433"/>
    <mergeCell ref="K2433:R2433"/>
    <mergeCell ref="B2414:B2418"/>
    <mergeCell ref="C2414:C2418"/>
    <mergeCell ref="D2414:D2418"/>
    <mergeCell ref="E2414:E2418"/>
    <mergeCell ref="G2414:H2414"/>
    <mergeCell ref="S2414:U2418"/>
    <mergeCell ref="G2415:H2415"/>
    <mergeCell ref="G2416:H2416"/>
    <mergeCell ref="G2417:H2417"/>
    <mergeCell ref="H2418:I2418"/>
    <mergeCell ref="K2418:R2418"/>
    <mergeCell ref="B2419:B2423"/>
    <mergeCell ref="C2419:C2423"/>
    <mergeCell ref="D2419:D2423"/>
    <mergeCell ref="E2419:E2423"/>
    <mergeCell ref="G2419:H2419"/>
    <mergeCell ref="S2419:U2423"/>
    <mergeCell ref="G2420:H2420"/>
    <mergeCell ref="G2421:H2421"/>
    <mergeCell ref="G2422:H2422"/>
    <mergeCell ref="H2423:I2423"/>
    <mergeCell ref="K2423:R2423"/>
    <mergeCell ref="B2400:B2404"/>
    <mergeCell ref="C2400:C2404"/>
    <mergeCell ref="D2400:D2404"/>
    <mergeCell ref="E2400:E2404"/>
    <mergeCell ref="G2400:H2400"/>
    <mergeCell ref="S2400:U2404"/>
    <mergeCell ref="G2401:H2401"/>
    <mergeCell ref="G2402:H2402"/>
    <mergeCell ref="G2403:H2403"/>
    <mergeCell ref="H2404:I2404"/>
    <mergeCell ref="K2404:R2404"/>
    <mergeCell ref="B2410:I2410"/>
    <mergeCell ref="J2410:U2410"/>
    <mergeCell ref="E2411:F2411"/>
    <mergeCell ref="B2412:B2413"/>
    <mergeCell ref="C2412:C2413"/>
    <mergeCell ref="F2412:F2413"/>
    <mergeCell ref="G2412:H2413"/>
    <mergeCell ref="K2412:N2412"/>
    <mergeCell ref="O2412:R2412"/>
    <mergeCell ref="S2412:U2412"/>
    <mergeCell ref="K2413:N2413"/>
    <mergeCell ref="O2413:R2413"/>
    <mergeCell ref="S2413:U2413"/>
    <mergeCell ref="B2390:B2394"/>
    <mergeCell ref="C2390:C2394"/>
    <mergeCell ref="D2390:D2394"/>
    <mergeCell ref="E2390:E2394"/>
    <mergeCell ref="G2390:H2390"/>
    <mergeCell ref="S2390:U2394"/>
    <mergeCell ref="G2391:H2391"/>
    <mergeCell ref="G2392:H2392"/>
    <mergeCell ref="G2393:H2393"/>
    <mergeCell ref="H2394:I2394"/>
    <mergeCell ref="K2394:R2394"/>
    <mergeCell ref="B2395:B2399"/>
    <mergeCell ref="C2395:C2399"/>
    <mergeCell ref="D2395:D2399"/>
    <mergeCell ref="E2395:E2399"/>
    <mergeCell ref="G2395:H2395"/>
    <mergeCell ref="S2395:U2399"/>
    <mergeCell ref="G2396:H2396"/>
    <mergeCell ref="G2397:H2397"/>
    <mergeCell ref="G2398:H2398"/>
    <mergeCell ref="H2399:I2399"/>
    <mergeCell ref="K2399:R2399"/>
    <mergeCell ref="B2381:I2381"/>
    <mergeCell ref="J2381:U2381"/>
    <mergeCell ref="E2382:F2382"/>
    <mergeCell ref="B2383:B2384"/>
    <mergeCell ref="C2383:C2384"/>
    <mergeCell ref="F2383:F2384"/>
    <mergeCell ref="G2383:H2384"/>
    <mergeCell ref="K2383:N2383"/>
    <mergeCell ref="O2383:R2383"/>
    <mergeCell ref="S2383:U2383"/>
    <mergeCell ref="K2384:N2384"/>
    <mergeCell ref="O2384:R2384"/>
    <mergeCell ref="S2384:U2384"/>
    <mergeCell ref="B2385:B2389"/>
    <mergeCell ref="C2385:C2389"/>
    <mergeCell ref="D2385:D2389"/>
    <mergeCell ref="E2385:E2389"/>
    <mergeCell ref="G2385:H2385"/>
    <mergeCell ref="S2385:U2389"/>
    <mergeCell ref="G2386:H2386"/>
    <mergeCell ref="G2387:H2387"/>
    <mergeCell ref="G2388:H2388"/>
    <mergeCell ref="H2389:I2389"/>
    <mergeCell ref="K2389:R2389"/>
    <mergeCell ref="B2366:B2370"/>
    <mergeCell ref="C2366:C2370"/>
    <mergeCell ref="D2366:D2370"/>
    <mergeCell ref="E2366:E2370"/>
    <mergeCell ref="G2366:H2366"/>
    <mergeCell ref="S2366:U2370"/>
    <mergeCell ref="G2367:H2367"/>
    <mergeCell ref="G2368:H2368"/>
    <mergeCell ref="G2369:H2369"/>
    <mergeCell ref="H2370:I2370"/>
    <mergeCell ref="K2370:R2370"/>
    <mergeCell ref="B2371:B2375"/>
    <mergeCell ref="C2371:C2375"/>
    <mergeCell ref="D2371:D2375"/>
    <mergeCell ref="E2371:E2375"/>
    <mergeCell ref="G2371:H2371"/>
    <mergeCell ref="S2371:U2375"/>
    <mergeCell ref="G2372:H2372"/>
    <mergeCell ref="G2373:H2373"/>
    <mergeCell ref="G2374:H2374"/>
    <mergeCell ref="H2375:I2375"/>
    <mergeCell ref="K2375:R2375"/>
    <mergeCell ref="B2356:B2360"/>
    <mergeCell ref="C2356:C2360"/>
    <mergeCell ref="D2356:D2360"/>
    <mergeCell ref="E2356:E2360"/>
    <mergeCell ref="G2356:H2356"/>
    <mergeCell ref="S2356:U2360"/>
    <mergeCell ref="G2357:H2357"/>
    <mergeCell ref="G2358:H2358"/>
    <mergeCell ref="G2359:H2359"/>
    <mergeCell ref="H2360:I2360"/>
    <mergeCell ref="K2360:R2360"/>
    <mergeCell ref="B2361:B2365"/>
    <mergeCell ref="C2361:C2365"/>
    <mergeCell ref="D2361:D2365"/>
    <mergeCell ref="E2361:E2365"/>
    <mergeCell ref="G2361:H2361"/>
    <mergeCell ref="S2361:U2365"/>
    <mergeCell ref="G2362:H2362"/>
    <mergeCell ref="G2363:H2363"/>
    <mergeCell ref="G2364:H2364"/>
    <mergeCell ref="H2365:I2365"/>
    <mergeCell ref="K2365:R2365"/>
    <mergeCell ref="B2342:B2346"/>
    <mergeCell ref="C2342:C2346"/>
    <mergeCell ref="D2342:D2346"/>
    <mergeCell ref="E2342:E2346"/>
    <mergeCell ref="G2342:H2342"/>
    <mergeCell ref="S2342:U2346"/>
    <mergeCell ref="G2343:H2343"/>
    <mergeCell ref="G2344:H2344"/>
    <mergeCell ref="G2345:H2345"/>
    <mergeCell ref="H2346:I2346"/>
    <mergeCell ref="K2346:R2346"/>
    <mergeCell ref="B2352:I2352"/>
    <mergeCell ref="J2352:U2352"/>
    <mergeCell ref="E2353:F2353"/>
    <mergeCell ref="B2354:B2355"/>
    <mergeCell ref="C2354:C2355"/>
    <mergeCell ref="F2354:F2355"/>
    <mergeCell ref="G2354:H2355"/>
    <mergeCell ref="K2354:N2354"/>
    <mergeCell ref="O2354:R2354"/>
    <mergeCell ref="S2354:U2354"/>
    <mergeCell ref="K2355:N2355"/>
    <mergeCell ref="O2355:R2355"/>
    <mergeCell ref="S2355:U2355"/>
    <mergeCell ref="B2332:B2336"/>
    <mergeCell ref="C2332:C2336"/>
    <mergeCell ref="D2332:D2336"/>
    <mergeCell ref="E2332:E2336"/>
    <mergeCell ref="G2332:H2332"/>
    <mergeCell ref="S2332:U2336"/>
    <mergeCell ref="G2333:H2333"/>
    <mergeCell ref="G2334:H2334"/>
    <mergeCell ref="G2335:H2335"/>
    <mergeCell ref="H2336:I2336"/>
    <mergeCell ref="K2336:R2336"/>
    <mergeCell ref="B2337:B2341"/>
    <mergeCell ref="C2337:C2341"/>
    <mergeCell ref="D2337:D2341"/>
    <mergeCell ref="E2337:E2341"/>
    <mergeCell ref="G2337:H2337"/>
    <mergeCell ref="S2337:U2341"/>
    <mergeCell ref="G2338:H2338"/>
    <mergeCell ref="G2339:H2339"/>
    <mergeCell ref="G2340:H2340"/>
    <mergeCell ref="H2341:I2341"/>
    <mergeCell ref="K2341:R2341"/>
    <mergeCell ref="B2323:I2323"/>
    <mergeCell ref="J2323:U2323"/>
    <mergeCell ref="E2324:F2324"/>
    <mergeCell ref="B2325:B2326"/>
    <mergeCell ref="C2325:C2326"/>
    <mergeCell ref="F2325:F2326"/>
    <mergeCell ref="G2325:H2326"/>
    <mergeCell ref="K2325:N2325"/>
    <mergeCell ref="O2325:R2325"/>
    <mergeCell ref="S2325:U2325"/>
    <mergeCell ref="K2326:N2326"/>
    <mergeCell ref="O2326:R2326"/>
    <mergeCell ref="S2326:U2326"/>
    <mergeCell ref="B2327:B2331"/>
    <mergeCell ref="C2327:C2331"/>
    <mergeCell ref="D2327:D2331"/>
    <mergeCell ref="E2327:E2331"/>
    <mergeCell ref="G2327:H2327"/>
    <mergeCell ref="S2327:U2331"/>
    <mergeCell ref="G2328:H2328"/>
    <mergeCell ref="G2329:H2329"/>
    <mergeCell ref="G2330:H2330"/>
    <mergeCell ref="H2331:I2331"/>
    <mergeCell ref="K2331:R2331"/>
    <mergeCell ref="B2308:B2312"/>
    <mergeCell ref="C2308:C2312"/>
    <mergeCell ref="D2308:D2312"/>
    <mergeCell ref="E2308:E2312"/>
    <mergeCell ref="G2308:H2308"/>
    <mergeCell ref="S2308:U2312"/>
    <mergeCell ref="G2309:H2309"/>
    <mergeCell ref="G2310:H2310"/>
    <mergeCell ref="G2311:H2311"/>
    <mergeCell ref="H2312:I2312"/>
    <mergeCell ref="K2312:R2312"/>
    <mergeCell ref="B2313:B2317"/>
    <mergeCell ref="C2313:C2317"/>
    <mergeCell ref="D2313:D2317"/>
    <mergeCell ref="E2313:E2317"/>
    <mergeCell ref="G2313:H2313"/>
    <mergeCell ref="S2313:U2317"/>
    <mergeCell ref="G2314:H2314"/>
    <mergeCell ref="G2315:H2315"/>
    <mergeCell ref="G2316:H2316"/>
    <mergeCell ref="H2317:I2317"/>
    <mergeCell ref="K2317:R2317"/>
    <mergeCell ref="B2298:B2302"/>
    <mergeCell ref="C2298:C2302"/>
    <mergeCell ref="D2298:D2302"/>
    <mergeCell ref="E2298:E2302"/>
    <mergeCell ref="G2298:H2298"/>
    <mergeCell ref="S2298:U2302"/>
    <mergeCell ref="G2299:H2299"/>
    <mergeCell ref="G2300:H2300"/>
    <mergeCell ref="G2301:H2301"/>
    <mergeCell ref="H2302:I2302"/>
    <mergeCell ref="K2302:R2302"/>
    <mergeCell ref="B2303:B2307"/>
    <mergeCell ref="C2303:C2307"/>
    <mergeCell ref="D2303:D2307"/>
    <mergeCell ref="E2303:E2307"/>
    <mergeCell ref="G2303:H2303"/>
    <mergeCell ref="S2303:U2307"/>
    <mergeCell ref="G2304:H2304"/>
    <mergeCell ref="G2305:H2305"/>
    <mergeCell ref="G2306:H2306"/>
    <mergeCell ref="H2307:I2307"/>
    <mergeCell ref="K2307:R2307"/>
    <mergeCell ref="B2284:B2288"/>
    <mergeCell ref="C2284:C2288"/>
    <mergeCell ref="D2284:D2288"/>
    <mergeCell ref="E2284:E2288"/>
    <mergeCell ref="G2284:H2284"/>
    <mergeCell ref="S2284:U2288"/>
    <mergeCell ref="G2285:H2285"/>
    <mergeCell ref="G2286:H2286"/>
    <mergeCell ref="G2287:H2287"/>
    <mergeCell ref="H2288:I2288"/>
    <mergeCell ref="K2288:R2288"/>
    <mergeCell ref="B2294:I2294"/>
    <mergeCell ref="J2294:U2294"/>
    <mergeCell ref="E2295:F2295"/>
    <mergeCell ref="B2296:B2297"/>
    <mergeCell ref="C2296:C2297"/>
    <mergeCell ref="F2296:F2297"/>
    <mergeCell ref="G2296:H2297"/>
    <mergeCell ref="K2296:N2296"/>
    <mergeCell ref="O2296:R2296"/>
    <mergeCell ref="S2296:U2296"/>
    <mergeCell ref="K2297:N2297"/>
    <mergeCell ref="O2297:R2297"/>
    <mergeCell ref="S2297:U2297"/>
    <mergeCell ref="O2289:R2289"/>
    <mergeCell ref="S2289:U2289"/>
    <mergeCell ref="O2290:R2290"/>
    <mergeCell ref="S2290:U2290"/>
    <mergeCell ref="B2274:B2278"/>
    <mergeCell ref="C2274:C2278"/>
    <mergeCell ref="D2274:D2278"/>
    <mergeCell ref="E2274:E2278"/>
    <mergeCell ref="G2274:H2274"/>
    <mergeCell ref="S2274:U2278"/>
    <mergeCell ref="G2275:H2275"/>
    <mergeCell ref="G2276:H2276"/>
    <mergeCell ref="G2277:H2277"/>
    <mergeCell ref="H2278:I2278"/>
    <mergeCell ref="K2278:R2278"/>
    <mergeCell ref="B2279:B2283"/>
    <mergeCell ref="C2279:C2283"/>
    <mergeCell ref="D2279:D2283"/>
    <mergeCell ref="E2279:E2283"/>
    <mergeCell ref="G2279:H2279"/>
    <mergeCell ref="S2279:U2283"/>
    <mergeCell ref="G2280:H2280"/>
    <mergeCell ref="G2281:H2281"/>
    <mergeCell ref="G2282:H2282"/>
    <mergeCell ref="H2283:I2283"/>
    <mergeCell ref="K2283:R2283"/>
    <mergeCell ref="B2265:I2265"/>
    <mergeCell ref="J2265:U2265"/>
    <mergeCell ref="E2266:F2266"/>
    <mergeCell ref="B2267:B2268"/>
    <mergeCell ref="C2267:C2268"/>
    <mergeCell ref="F2267:F2268"/>
    <mergeCell ref="G2267:H2268"/>
    <mergeCell ref="K2267:N2267"/>
    <mergeCell ref="O2267:R2267"/>
    <mergeCell ref="S2267:U2267"/>
    <mergeCell ref="K2268:N2268"/>
    <mergeCell ref="O2268:R2268"/>
    <mergeCell ref="S2268:U2268"/>
    <mergeCell ref="B2269:B2273"/>
    <mergeCell ref="C2269:C2273"/>
    <mergeCell ref="D2269:D2273"/>
    <mergeCell ref="E2269:E2273"/>
    <mergeCell ref="G2269:H2269"/>
    <mergeCell ref="S2269:U2273"/>
    <mergeCell ref="G2270:H2270"/>
    <mergeCell ref="G2271:H2271"/>
    <mergeCell ref="G2272:H2272"/>
    <mergeCell ref="H2273:I2273"/>
    <mergeCell ref="K2273:R2273"/>
    <mergeCell ref="B2250:B2254"/>
    <mergeCell ref="C2250:C2254"/>
    <mergeCell ref="D2250:D2254"/>
    <mergeCell ref="E2250:E2254"/>
    <mergeCell ref="G2250:H2250"/>
    <mergeCell ref="S2250:U2254"/>
    <mergeCell ref="G2251:H2251"/>
    <mergeCell ref="G2252:H2252"/>
    <mergeCell ref="G2253:H2253"/>
    <mergeCell ref="H2254:I2254"/>
    <mergeCell ref="K2254:R2254"/>
    <mergeCell ref="B2255:B2259"/>
    <mergeCell ref="C2255:C2259"/>
    <mergeCell ref="D2255:D2259"/>
    <mergeCell ref="E2255:E2259"/>
    <mergeCell ref="G2255:H2255"/>
    <mergeCell ref="S2255:U2259"/>
    <mergeCell ref="G2256:H2256"/>
    <mergeCell ref="G2257:H2257"/>
    <mergeCell ref="G2258:H2258"/>
    <mergeCell ref="H2259:I2259"/>
    <mergeCell ref="K2259:R2259"/>
    <mergeCell ref="B2240:B2244"/>
    <mergeCell ref="C2240:C2244"/>
    <mergeCell ref="D2240:D2244"/>
    <mergeCell ref="E2240:E2244"/>
    <mergeCell ref="G2240:H2240"/>
    <mergeCell ref="S2240:U2244"/>
    <mergeCell ref="G2241:H2241"/>
    <mergeCell ref="G2242:H2242"/>
    <mergeCell ref="G2243:H2243"/>
    <mergeCell ref="H2244:I2244"/>
    <mergeCell ref="K2244:R2244"/>
    <mergeCell ref="B2245:B2249"/>
    <mergeCell ref="C2245:C2249"/>
    <mergeCell ref="D2245:D2249"/>
    <mergeCell ref="E2245:E2249"/>
    <mergeCell ref="G2245:H2245"/>
    <mergeCell ref="S2245:U2249"/>
    <mergeCell ref="G2246:H2246"/>
    <mergeCell ref="G2247:H2247"/>
    <mergeCell ref="G2248:H2248"/>
    <mergeCell ref="H2249:I2249"/>
    <mergeCell ref="K2249:R2249"/>
    <mergeCell ref="B2226:B2230"/>
    <mergeCell ref="C2226:C2230"/>
    <mergeCell ref="D2226:D2230"/>
    <mergeCell ref="E2226:E2230"/>
    <mergeCell ref="G2226:H2226"/>
    <mergeCell ref="S2226:U2230"/>
    <mergeCell ref="G2227:H2227"/>
    <mergeCell ref="G2228:H2228"/>
    <mergeCell ref="G2229:H2229"/>
    <mergeCell ref="H2230:I2230"/>
    <mergeCell ref="K2230:R2230"/>
    <mergeCell ref="B2236:I2236"/>
    <mergeCell ref="J2236:U2236"/>
    <mergeCell ref="E2237:F2237"/>
    <mergeCell ref="B2238:B2239"/>
    <mergeCell ref="C2238:C2239"/>
    <mergeCell ref="F2238:F2239"/>
    <mergeCell ref="G2238:H2239"/>
    <mergeCell ref="K2238:N2238"/>
    <mergeCell ref="O2238:R2238"/>
    <mergeCell ref="S2238:U2238"/>
    <mergeCell ref="K2239:N2239"/>
    <mergeCell ref="O2239:R2239"/>
    <mergeCell ref="S2239:U2239"/>
    <mergeCell ref="B2216:B2220"/>
    <mergeCell ref="C2216:C2220"/>
    <mergeCell ref="D2216:D2220"/>
    <mergeCell ref="E2216:E2220"/>
    <mergeCell ref="G2216:H2216"/>
    <mergeCell ref="S2216:U2220"/>
    <mergeCell ref="G2217:H2217"/>
    <mergeCell ref="G2218:H2218"/>
    <mergeCell ref="G2219:H2219"/>
    <mergeCell ref="H2220:I2220"/>
    <mergeCell ref="K2220:R2220"/>
    <mergeCell ref="B2221:B2225"/>
    <mergeCell ref="C2221:C2225"/>
    <mergeCell ref="D2221:D2225"/>
    <mergeCell ref="E2221:E2225"/>
    <mergeCell ref="G2221:H2221"/>
    <mergeCell ref="S2221:U2225"/>
    <mergeCell ref="G2222:H2222"/>
    <mergeCell ref="G2223:H2223"/>
    <mergeCell ref="G2224:H2224"/>
    <mergeCell ref="H2225:I2225"/>
    <mergeCell ref="K2225:R2225"/>
    <mergeCell ref="B2207:I2207"/>
    <mergeCell ref="J2207:U2207"/>
    <mergeCell ref="E2208:F2208"/>
    <mergeCell ref="B2209:B2210"/>
    <mergeCell ref="C2209:C2210"/>
    <mergeCell ref="F2209:F2210"/>
    <mergeCell ref="G2209:H2210"/>
    <mergeCell ref="K2209:N2209"/>
    <mergeCell ref="O2209:R2209"/>
    <mergeCell ref="S2209:U2209"/>
    <mergeCell ref="K2210:N2210"/>
    <mergeCell ref="O2210:R2210"/>
    <mergeCell ref="S2210:U2210"/>
    <mergeCell ref="B2211:B2215"/>
    <mergeCell ref="C2211:C2215"/>
    <mergeCell ref="D2211:D2215"/>
    <mergeCell ref="E2211:E2215"/>
    <mergeCell ref="G2211:H2211"/>
    <mergeCell ref="S2211:U2215"/>
    <mergeCell ref="G2212:H2212"/>
    <mergeCell ref="G2213:H2213"/>
    <mergeCell ref="G2214:H2214"/>
    <mergeCell ref="H2215:I2215"/>
    <mergeCell ref="K2215:R2215"/>
    <mergeCell ref="B2192:B2196"/>
    <mergeCell ref="C2192:C2196"/>
    <mergeCell ref="D2192:D2196"/>
    <mergeCell ref="E2192:E2196"/>
    <mergeCell ref="G2192:H2192"/>
    <mergeCell ref="S2192:U2196"/>
    <mergeCell ref="G2193:H2193"/>
    <mergeCell ref="G2194:H2194"/>
    <mergeCell ref="G2195:H2195"/>
    <mergeCell ref="H2196:I2196"/>
    <mergeCell ref="K2196:R2196"/>
    <mergeCell ref="B2197:B2201"/>
    <mergeCell ref="C2197:C2201"/>
    <mergeCell ref="D2197:D2201"/>
    <mergeCell ref="E2197:E2201"/>
    <mergeCell ref="G2197:H2197"/>
    <mergeCell ref="S2197:U2201"/>
    <mergeCell ref="G2198:H2198"/>
    <mergeCell ref="G2199:H2199"/>
    <mergeCell ref="G2200:H2200"/>
    <mergeCell ref="H2201:I2201"/>
    <mergeCell ref="K2201:R2201"/>
    <mergeCell ref="B2182:B2186"/>
    <mergeCell ref="C2182:C2186"/>
    <mergeCell ref="D2182:D2186"/>
    <mergeCell ref="E2182:E2186"/>
    <mergeCell ref="G2182:H2182"/>
    <mergeCell ref="S2182:U2186"/>
    <mergeCell ref="G2183:H2183"/>
    <mergeCell ref="G2184:H2184"/>
    <mergeCell ref="G2185:H2185"/>
    <mergeCell ref="H2186:I2186"/>
    <mergeCell ref="K2186:R2186"/>
    <mergeCell ref="B2187:B2191"/>
    <mergeCell ref="C2187:C2191"/>
    <mergeCell ref="D2187:D2191"/>
    <mergeCell ref="E2187:E2191"/>
    <mergeCell ref="G2187:H2187"/>
    <mergeCell ref="S2187:U2191"/>
    <mergeCell ref="G2188:H2188"/>
    <mergeCell ref="G2189:H2189"/>
    <mergeCell ref="G2190:H2190"/>
    <mergeCell ref="H2191:I2191"/>
    <mergeCell ref="K2191:R2191"/>
    <mergeCell ref="B2168:B2172"/>
    <mergeCell ref="C2168:C2172"/>
    <mergeCell ref="D2168:D2172"/>
    <mergeCell ref="E2168:E2172"/>
    <mergeCell ref="G2168:H2168"/>
    <mergeCell ref="S2168:U2172"/>
    <mergeCell ref="G2169:H2169"/>
    <mergeCell ref="G2170:H2170"/>
    <mergeCell ref="G2171:H2171"/>
    <mergeCell ref="H2172:I2172"/>
    <mergeCell ref="K2172:R2172"/>
    <mergeCell ref="B2178:I2178"/>
    <mergeCell ref="J2178:U2178"/>
    <mergeCell ref="E2179:F2179"/>
    <mergeCell ref="B2180:B2181"/>
    <mergeCell ref="C2180:C2181"/>
    <mergeCell ref="F2180:F2181"/>
    <mergeCell ref="G2180:H2181"/>
    <mergeCell ref="K2180:N2180"/>
    <mergeCell ref="O2180:R2180"/>
    <mergeCell ref="S2180:U2180"/>
    <mergeCell ref="K2181:N2181"/>
    <mergeCell ref="O2181:R2181"/>
    <mergeCell ref="S2181:U2181"/>
    <mergeCell ref="B2158:B2162"/>
    <mergeCell ref="C2158:C2162"/>
    <mergeCell ref="D2158:D2162"/>
    <mergeCell ref="E2158:E2162"/>
    <mergeCell ref="G2158:H2158"/>
    <mergeCell ref="S2158:U2162"/>
    <mergeCell ref="G2159:H2159"/>
    <mergeCell ref="G2160:H2160"/>
    <mergeCell ref="G2161:H2161"/>
    <mergeCell ref="H2162:I2162"/>
    <mergeCell ref="K2162:R2162"/>
    <mergeCell ref="B2163:B2167"/>
    <mergeCell ref="C2163:C2167"/>
    <mergeCell ref="D2163:D2167"/>
    <mergeCell ref="E2163:E2167"/>
    <mergeCell ref="G2163:H2163"/>
    <mergeCell ref="S2163:U2167"/>
    <mergeCell ref="G2164:H2164"/>
    <mergeCell ref="G2165:H2165"/>
    <mergeCell ref="G2166:H2166"/>
    <mergeCell ref="H2167:I2167"/>
    <mergeCell ref="K2167:R2167"/>
    <mergeCell ref="B2149:I2149"/>
    <mergeCell ref="J2149:U2149"/>
    <mergeCell ref="E2150:F2150"/>
    <mergeCell ref="B2151:B2152"/>
    <mergeCell ref="C2151:C2152"/>
    <mergeCell ref="F2151:F2152"/>
    <mergeCell ref="G2151:H2152"/>
    <mergeCell ref="K2151:N2151"/>
    <mergeCell ref="O2151:R2151"/>
    <mergeCell ref="S2151:U2151"/>
    <mergeCell ref="K2152:N2152"/>
    <mergeCell ref="O2152:R2152"/>
    <mergeCell ref="S2152:U2152"/>
    <mergeCell ref="B2153:B2157"/>
    <mergeCell ref="C2153:C2157"/>
    <mergeCell ref="D2153:D2157"/>
    <mergeCell ref="E2153:E2157"/>
    <mergeCell ref="G2153:H2153"/>
    <mergeCell ref="S2153:U2157"/>
    <mergeCell ref="G2154:H2154"/>
    <mergeCell ref="G2155:H2155"/>
    <mergeCell ref="G2156:H2156"/>
    <mergeCell ref="H2157:I2157"/>
    <mergeCell ref="K2157:R2157"/>
    <mergeCell ref="B2134:B2138"/>
    <mergeCell ref="C2134:C2138"/>
    <mergeCell ref="D2134:D2138"/>
    <mergeCell ref="E2134:E2138"/>
    <mergeCell ref="G2134:H2134"/>
    <mergeCell ref="S2134:U2138"/>
    <mergeCell ref="G2135:H2135"/>
    <mergeCell ref="G2136:H2136"/>
    <mergeCell ref="G2137:H2137"/>
    <mergeCell ref="H2138:I2138"/>
    <mergeCell ref="K2138:R2138"/>
    <mergeCell ref="B2139:B2143"/>
    <mergeCell ref="C2139:C2143"/>
    <mergeCell ref="D2139:D2143"/>
    <mergeCell ref="E2139:E2143"/>
    <mergeCell ref="G2139:H2139"/>
    <mergeCell ref="S2139:U2143"/>
    <mergeCell ref="G2140:H2140"/>
    <mergeCell ref="G2141:H2141"/>
    <mergeCell ref="G2142:H2142"/>
    <mergeCell ref="H2143:I2143"/>
    <mergeCell ref="K2143:R2143"/>
    <mergeCell ref="B2124:B2128"/>
    <mergeCell ref="C2124:C2128"/>
    <mergeCell ref="D2124:D2128"/>
    <mergeCell ref="E2124:E2128"/>
    <mergeCell ref="G2124:H2124"/>
    <mergeCell ref="S2124:U2128"/>
    <mergeCell ref="G2125:H2125"/>
    <mergeCell ref="G2126:H2126"/>
    <mergeCell ref="G2127:H2127"/>
    <mergeCell ref="H2128:I2128"/>
    <mergeCell ref="K2128:R2128"/>
    <mergeCell ref="B2129:B2133"/>
    <mergeCell ref="C2129:C2133"/>
    <mergeCell ref="D2129:D2133"/>
    <mergeCell ref="E2129:E2133"/>
    <mergeCell ref="G2129:H2129"/>
    <mergeCell ref="S2129:U2133"/>
    <mergeCell ref="G2130:H2130"/>
    <mergeCell ref="G2131:H2131"/>
    <mergeCell ref="G2132:H2132"/>
    <mergeCell ref="H2133:I2133"/>
    <mergeCell ref="K2133:R2133"/>
    <mergeCell ref="B2110:B2114"/>
    <mergeCell ref="C2110:C2114"/>
    <mergeCell ref="D2110:D2114"/>
    <mergeCell ref="E2110:E2114"/>
    <mergeCell ref="G2110:H2110"/>
    <mergeCell ref="S2110:U2114"/>
    <mergeCell ref="G2111:H2111"/>
    <mergeCell ref="G2112:H2112"/>
    <mergeCell ref="G2113:H2113"/>
    <mergeCell ref="H2114:I2114"/>
    <mergeCell ref="K2114:R2114"/>
    <mergeCell ref="B2120:I2120"/>
    <mergeCell ref="J2120:U2120"/>
    <mergeCell ref="E2121:F2121"/>
    <mergeCell ref="B2122:B2123"/>
    <mergeCell ref="C2122:C2123"/>
    <mergeCell ref="F2122:F2123"/>
    <mergeCell ref="G2122:H2123"/>
    <mergeCell ref="K2122:N2122"/>
    <mergeCell ref="O2122:R2122"/>
    <mergeCell ref="S2122:U2122"/>
    <mergeCell ref="K2123:N2123"/>
    <mergeCell ref="O2123:R2123"/>
    <mergeCell ref="S2123:U2123"/>
    <mergeCell ref="B2100:B2104"/>
    <mergeCell ref="C2100:C2104"/>
    <mergeCell ref="D2100:D2104"/>
    <mergeCell ref="E2100:E2104"/>
    <mergeCell ref="G2100:H2100"/>
    <mergeCell ref="S2100:U2104"/>
    <mergeCell ref="G2101:H2101"/>
    <mergeCell ref="G2102:H2102"/>
    <mergeCell ref="G2103:H2103"/>
    <mergeCell ref="H2104:I2104"/>
    <mergeCell ref="K2104:R2104"/>
    <mergeCell ref="B2105:B2109"/>
    <mergeCell ref="C2105:C2109"/>
    <mergeCell ref="D2105:D2109"/>
    <mergeCell ref="E2105:E2109"/>
    <mergeCell ref="G2105:H2105"/>
    <mergeCell ref="S2105:U2109"/>
    <mergeCell ref="G2106:H2106"/>
    <mergeCell ref="G2107:H2107"/>
    <mergeCell ref="G2108:H2108"/>
    <mergeCell ref="H2109:I2109"/>
    <mergeCell ref="K2109:R2109"/>
    <mergeCell ref="B2091:I2091"/>
    <mergeCell ref="J2091:U2091"/>
    <mergeCell ref="E2092:F2092"/>
    <mergeCell ref="B2093:B2094"/>
    <mergeCell ref="C2093:C2094"/>
    <mergeCell ref="F2093:F2094"/>
    <mergeCell ref="G2093:H2094"/>
    <mergeCell ref="K2093:N2093"/>
    <mergeCell ref="O2093:R2093"/>
    <mergeCell ref="S2093:U2093"/>
    <mergeCell ref="K2094:N2094"/>
    <mergeCell ref="O2094:R2094"/>
    <mergeCell ref="S2094:U2094"/>
    <mergeCell ref="B2095:B2099"/>
    <mergeCell ref="C2095:C2099"/>
    <mergeCell ref="D2095:D2099"/>
    <mergeCell ref="E2095:E2099"/>
    <mergeCell ref="G2095:H2095"/>
    <mergeCell ref="S2095:U2099"/>
    <mergeCell ref="G2096:H2096"/>
    <mergeCell ref="G2097:H2097"/>
    <mergeCell ref="G2098:H2098"/>
    <mergeCell ref="H2099:I2099"/>
    <mergeCell ref="K2099:R2099"/>
    <mergeCell ref="B2076:B2080"/>
    <mergeCell ref="C2076:C2080"/>
    <mergeCell ref="D2076:D2080"/>
    <mergeCell ref="E2076:E2080"/>
    <mergeCell ref="G2076:H2076"/>
    <mergeCell ref="S2076:U2080"/>
    <mergeCell ref="G2077:H2077"/>
    <mergeCell ref="G2078:H2078"/>
    <mergeCell ref="G2079:H2079"/>
    <mergeCell ref="H2080:I2080"/>
    <mergeCell ref="K2080:R2080"/>
    <mergeCell ref="B2081:B2085"/>
    <mergeCell ref="C2081:C2085"/>
    <mergeCell ref="D2081:D2085"/>
    <mergeCell ref="E2081:E2085"/>
    <mergeCell ref="G2081:H2081"/>
    <mergeCell ref="S2081:U2085"/>
    <mergeCell ref="G2082:H2082"/>
    <mergeCell ref="G2083:H2083"/>
    <mergeCell ref="G2084:H2084"/>
    <mergeCell ref="H2085:I2085"/>
    <mergeCell ref="K2085:R2085"/>
    <mergeCell ref="B2066:B2070"/>
    <mergeCell ref="C2066:C2070"/>
    <mergeCell ref="D2066:D2070"/>
    <mergeCell ref="E2066:E2070"/>
    <mergeCell ref="G2066:H2066"/>
    <mergeCell ref="S2066:U2070"/>
    <mergeCell ref="G2067:H2067"/>
    <mergeCell ref="G2068:H2068"/>
    <mergeCell ref="G2069:H2069"/>
    <mergeCell ref="H2070:I2070"/>
    <mergeCell ref="K2070:R2070"/>
    <mergeCell ref="B2071:B2075"/>
    <mergeCell ref="C2071:C2075"/>
    <mergeCell ref="D2071:D2075"/>
    <mergeCell ref="E2071:E2075"/>
    <mergeCell ref="G2071:H2071"/>
    <mergeCell ref="S2071:U2075"/>
    <mergeCell ref="G2072:H2072"/>
    <mergeCell ref="G2073:H2073"/>
    <mergeCell ref="G2074:H2074"/>
    <mergeCell ref="H2075:I2075"/>
    <mergeCell ref="K2075:R2075"/>
    <mergeCell ref="B2052:B2056"/>
    <mergeCell ref="C2052:C2056"/>
    <mergeCell ref="D2052:D2056"/>
    <mergeCell ref="E2052:E2056"/>
    <mergeCell ref="G2052:H2052"/>
    <mergeCell ref="S2052:U2056"/>
    <mergeCell ref="G2053:H2053"/>
    <mergeCell ref="G2054:H2054"/>
    <mergeCell ref="G2055:H2055"/>
    <mergeCell ref="H2056:I2056"/>
    <mergeCell ref="K2056:R2056"/>
    <mergeCell ref="B2062:I2062"/>
    <mergeCell ref="J2062:U2062"/>
    <mergeCell ref="E2063:F2063"/>
    <mergeCell ref="B2064:B2065"/>
    <mergeCell ref="C2064:C2065"/>
    <mergeCell ref="F2064:F2065"/>
    <mergeCell ref="G2064:H2065"/>
    <mergeCell ref="K2064:N2064"/>
    <mergeCell ref="O2064:R2064"/>
    <mergeCell ref="S2064:U2064"/>
    <mergeCell ref="K2065:N2065"/>
    <mergeCell ref="O2065:R2065"/>
    <mergeCell ref="S2065:U2065"/>
    <mergeCell ref="B2042:B2046"/>
    <mergeCell ref="C2042:C2046"/>
    <mergeCell ref="D2042:D2046"/>
    <mergeCell ref="E2042:E2046"/>
    <mergeCell ref="G2042:H2042"/>
    <mergeCell ref="S2042:U2046"/>
    <mergeCell ref="G2043:H2043"/>
    <mergeCell ref="G2044:H2044"/>
    <mergeCell ref="G2045:H2045"/>
    <mergeCell ref="H2046:I2046"/>
    <mergeCell ref="K2046:R2046"/>
    <mergeCell ref="B2047:B2051"/>
    <mergeCell ref="C2047:C2051"/>
    <mergeCell ref="D2047:D2051"/>
    <mergeCell ref="E2047:E2051"/>
    <mergeCell ref="G2047:H2047"/>
    <mergeCell ref="S2047:U2051"/>
    <mergeCell ref="G2048:H2048"/>
    <mergeCell ref="G2049:H2049"/>
    <mergeCell ref="G2050:H2050"/>
    <mergeCell ref="H2051:I2051"/>
    <mergeCell ref="K2051:R2051"/>
    <mergeCell ref="B2033:I2033"/>
    <mergeCell ref="J2033:U2033"/>
    <mergeCell ref="E2034:F2034"/>
    <mergeCell ref="B2035:B2036"/>
    <mergeCell ref="C2035:C2036"/>
    <mergeCell ref="F2035:F2036"/>
    <mergeCell ref="G2035:H2036"/>
    <mergeCell ref="K2035:N2035"/>
    <mergeCell ref="O2035:R2035"/>
    <mergeCell ref="S2035:U2035"/>
    <mergeCell ref="K2036:N2036"/>
    <mergeCell ref="O2036:R2036"/>
    <mergeCell ref="S2036:U2036"/>
    <mergeCell ref="B2037:B2041"/>
    <mergeCell ref="C2037:C2041"/>
    <mergeCell ref="D2037:D2041"/>
    <mergeCell ref="E2037:E2041"/>
    <mergeCell ref="G2037:H2037"/>
    <mergeCell ref="S2037:U2041"/>
    <mergeCell ref="G2038:H2038"/>
    <mergeCell ref="G2039:H2039"/>
    <mergeCell ref="G2040:H2040"/>
    <mergeCell ref="H2041:I2041"/>
    <mergeCell ref="K2041:R2041"/>
    <mergeCell ref="B2018:B2022"/>
    <mergeCell ref="C2018:C2022"/>
    <mergeCell ref="D2018:D2022"/>
    <mergeCell ref="E2018:E2022"/>
    <mergeCell ref="G2018:H2018"/>
    <mergeCell ref="S2018:U2022"/>
    <mergeCell ref="G2019:H2019"/>
    <mergeCell ref="G2020:H2020"/>
    <mergeCell ref="G2021:H2021"/>
    <mergeCell ref="H2022:I2022"/>
    <mergeCell ref="K2022:R2022"/>
    <mergeCell ref="B2023:B2027"/>
    <mergeCell ref="C2023:C2027"/>
    <mergeCell ref="D2023:D2027"/>
    <mergeCell ref="E2023:E2027"/>
    <mergeCell ref="G2023:H2023"/>
    <mergeCell ref="S2023:U2027"/>
    <mergeCell ref="G2024:H2024"/>
    <mergeCell ref="G2025:H2025"/>
    <mergeCell ref="G2026:H2026"/>
    <mergeCell ref="H2027:I2027"/>
    <mergeCell ref="K2027:R2027"/>
    <mergeCell ref="B2008:B2012"/>
    <mergeCell ref="C2008:C2012"/>
    <mergeCell ref="D2008:D2012"/>
    <mergeCell ref="E2008:E2012"/>
    <mergeCell ref="G2008:H2008"/>
    <mergeCell ref="S2008:U2012"/>
    <mergeCell ref="G2009:H2009"/>
    <mergeCell ref="G2010:H2010"/>
    <mergeCell ref="G2011:H2011"/>
    <mergeCell ref="H2012:I2012"/>
    <mergeCell ref="K2012:R2012"/>
    <mergeCell ref="B2013:B2017"/>
    <mergeCell ref="C2013:C2017"/>
    <mergeCell ref="D2013:D2017"/>
    <mergeCell ref="E2013:E2017"/>
    <mergeCell ref="G2013:H2013"/>
    <mergeCell ref="S2013:U2017"/>
    <mergeCell ref="G2014:H2014"/>
    <mergeCell ref="G2015:H2015"/>
    <mergeCell ref="G2016:H2016"/>
    <mergeCell ref="H2017:I2017"/>
    <mergeCell ref="K2017:R2017"/>
    <mergeCell ref="B1994:B1998"/>
    <mergeCell ref="C1994:C1998"/>
    <mergeCell ref="D1994:D1998"/>
    <mergeCell ref="E1994:E1998"/>
    <mergeCell ref="G1994:H1994"/>
    <mergeCell ref="S1994:U1998"/>
    <mergeCell ref="G1995:H1995"/>
    <mergeCell ref="G1996:H1996"/>
    <mergeCell ref="G1997:H1997"/>
    <mergeCell ref="H1998:I1998"/>
    <mergeCell ref="K1998:R1998"/>
    <mergeCell ref="B2004:I2004"/>
    <mergeCell ref="J2004:U2004"/>
    <mergeCell ref="E2005:F2005"/>
    <mergeCell ref="B2006:B2007"/>
    <mergeCell ref="C2006:C2007"/>
    <mergeCell ref="F2006:F2007"/>
    <mergeCell ref="G2006:H2007"/>
    <mergeCell ref="K2006:N2006"/>
    <mergeCell ref="O2006:R2006"/>
    <mergeCell ref="S2006:U2006"/>
    <mergeCell ref="K2007:N2007"/>
    <mergeCell ref="O2007:R2007"/>
    <mergeCell ref="S2007:U2007"/>
    <mergeCell ref="O1999:R1999"/>
    <mergeCell ref="S1999:U1999"/>
    <mergeCell ref="O2000:R2000"/>
    <mergeCell ref="S2000:U2000"/>
    <mergeCell ref="B1984:B1988"/>
    <mergeCell ref="C1984:C1988"/>
    <mergeCell ref="D1984:D1988"/>
    <mergeCell ref="E1984:E1988"/>
    <mergeCell ref="G1984:H1984"/>
    <mergeCell ref="S1984:U1988"/>
    <mergeCell ref="G1985:H1985"/>
    <mergeCell ref="G1986:H1986"/>
    <mergeCell ref="G1987:H1987"/>
    <mergeCell ref="H1988:I1988"/>
    <mergeCell ref="K1988:R1988"/>
    <mergeCell ref="B1989:B1993"/>
    <mergeCell ref="C1989:C1993"/>
    <mergeCell ref="D1989:D1993"/>
    <mergeCell ref="E1989:E1993"/>
    <mergeCell ref="G1989:H1989"/>
    <mergeCell ref="S1989:U1993"/>
    <mergeCell ref="G1990:H1990"/>
    <mergeCell ref="G1991:H1991"/>
    <mergeCell ref="G1992:H1992"/>
    <mergeCell ref="H1993:I1993"/>
    <mergeCell ref="K1993:R1993"/>
    <mergeCell ref="B1975:I1975"/>
    <mergeCell ref="J1975:U1975"/>
    <mergeCell ref="E1976:F1976"/>
    <mergeCell ref="B1977:B1978"/>
    <mergeCell ref="C1977:C1978"/>
    <mergeCell ref="F1977:F1978"/>
    <mergeCell ref="G1977:H1978"/>
    <mergeCell ref="K1977:N1977"/>
    <mergeCell ref="O1977:R1977"/>
    <mergeCell ref="S1977:U1977"/>
    <mergeCell ref="K1978:N1978"/>
    <mergeCell ref="O1978:R1978"/>
    <mergeCell ref="S1978:U1978"/>
    <mergeCell ref="B1979:B1983"/>
    <mergeCell ref="C1979:C1983"/>
    <mergeCell ref="D1979:D1983"/>
    <mergeCell ref="E1979:E1983"/>
    <mergeCell ref="G1979:H1979"/>
    <mergeCell ref="S1979:U1983"/>
    <mergeCell ref="G1980:H1980"/>
    <mergeCell ref="G1981:H1981"/>
    <mergeCell ref="G1982:H1982"/>
    <mergeCell ref="H1983:I1983"/>
    <mergeCell ref="K1983:R1983"/>
    <mergeCell ref="B1960:B1964"/>
    <mergeCell ref="C1960:C1964"/>
    <mergeCell ref="D1960:D1964"/>
    <mergeCell ref="E1960:E1964"/>
    <mergeCell ref="G1960:H1960"/>
    <mergeCell ref="S1960:U1964"/>
    <mergeCell ref="G1961:H1961"/>
    <mergeCell ref="G1962:H1962"/>
    <mergeCell ref="G1963:H1963"/>
    <mergeCell ref="H1964:I1964"/>
    <mergeCell ref="K1964:R1964"/>
    <mergeCell ref="B1965:B1969"/>
    <mergeCell ref="C1965:C1969"/>
    <mergeCell ref="D1965:D1969"/>
    <mergeCell ref="E1965:E1969"/>
    <mergeCell ref="G1965:H1965"/>
    <mergeCell ref="S1965:U1969"/>
    <mergeCell ref="G1966:H1966"/>
    <mergeCell ref="G1967:H1967"/>
    <mergeCell ref="G1968:H1968"/>
    <mergeCell ref="H1969:I1969"/>
    <mergeCell ref="K1969:R1969"/>
    <mergeCell ref="B1950:B1954"/>
    <mergeCell ref="C1950:C1954"/>
    <mergeCell ref="D1950:D1954"/>
    <mergeCell ref="E1950:E1954"/>
    <mergeCell ref="G1950:H1950"/>
    <mergeCell ref="S1950:U1954"/>
    <mergeCell ref="G1951:H1951"/>
    <mergeCell ref="G1952:H1952"/>
    <mergeCell ref="G1953:H1953"/>
    <mergeCell ref="H1954:I1954"/>
    <mergeCell ref="K1954:R1954"/>
    <mergeCell ref="B1955:B1959"/>
    <mergeCell ref="C1955:C1959"/>
    <mergeCell ref="D1955:D1959"/>
    <mergeCell ref="E1955:E1959"/>
    <mergeCell ref="G1955:H1955"/>
    <mergeCell ref="S1955:U1959"/>
    <mergeCell ref="G1956:H1956"/>
    <mergeCell ref="G1957:H1957"/>
    <mergeCell ref="G1958:H1958"/>
    <mergeCell ref="H1959:I1959"/>
    <mergeCell ref="K1959:R1959"/>
    <mergeCell ref="B1936:B1940"/>
    <mergeCell ref="C1936:C1940"/>
    <mergeCell ref="D1936:D1940"/>
    <mergeCell ref="E1936:E1940"/>
    <mergeCell ref="G1936:H1936"/>
    <mergeCell ref="S1936:U1940"/>
    <mergeCell ref="G1937:H1937"/>
    <mergeCell ref="G1938:H1938"/>
    <mergeCell ref="G1939:H1939"/>
    <mergeCell ref="H1940:I1940"/>
    <mergeCell ref="K1940:R1940"/>
    <mergeCell ref="B1946:I1946"/>
    <mergeCell ref="J1946:U1946"/>
    <mergeCell ref="E1947:F1947"/>
    <mergeCell ref="B1948:B1949"/>
    <mergeCell ref="C1948:C1949"/>
    <mergeCell ref="F1948:F1949"/>
    <mergeCell ref="G1948:H1949"/>
    <mergeCell ref="K1948:N1948"/>
    <mergeCell ref="O1948:R1948"/>
    <mergeCell ref="S1948:U1948"/>
    <mergeCell ref="K1949:N1949"/>
    <mergeCell ref="O1949:R1949"/>
    <mergeCell ref="S1949:U1949"/>
    <mergeCell ref="B1926:B1930"/>
    <mergeCell ref="C1926:C1930"/>
    <mergeCell ref="D1926:D1930"/>
    <mergeCell ref="E1926:E1930"/>
    <mergeCell ref="G1926:H1926"/>
    <mergeCell ref="S1926:U1930"/>
    <mergeCell ref="G1927:H1927"/>
    <mergeCell ref="G1928:H1928"/>
    <mergeCell ref="G1929:H1929"/>
    <mergeCell ref="H1930:I1930"/>
    <mergeCell ref="K1930:R1930"/>
    <mergeCell ref="B1931:B1935"/>
    <mergeCell ref="C1931:C1935"/>
    <mergeCell ref="D1931:D1935"/>
    <mergeCell ref="E1931:E1935"/>
    <mergeCell ref="G1931:H1931"/>
    <mergeCell ref="S1931:U1935"/>
    <mergeCell ref="G1932:H1932"/>
    <mergeCell ref="G1933:H1933"/>
    <mergeCell ref="G1934:H1934"/>
    <mergeCell ref="H1935:I1935"/>
    <mergeCell ref="K1935:R1935"/>
    <mergeCell ref="B1917:I1917"/>
    <mergeCell ref="J1917:U1917"/>
    <mergeCell ref="E1918:F1918"/>
    <mergeCell ref="B1919:B1920"/>
    <mergeCell ref="C1919:C1920"/>
    <mergeCell ref="F1919:F1920"/>
    <mergeCell ref="G1919:H1920"/>
    <mergeCell ref="K1919:N1919"/>
    <mergeCell ref="O1919:R1919"/>
    <mergeCell ref="S1919:U1919"/>
    <mergeCell ref="K1920:N1920"/>
    <mergeCell ref="O1920:R1920"/>
    <mergeCell ref="S1920:U1920"/>
    <mergeCell ref="B1921:B1925"/>
    <mergeCell ref="C1921:C1925"/>
    <mergeCell ref="D1921:D1925"/>
    <mergeCell ref="E1921:E1925"/>
    <mergeCell ref="G1921:H1921"/>
    <mergeCell ref="S1921:U1925"/>
    <mergeCell ref="G1922:H1922"/>
    <mergeCell ref="G1923:H1923"/>
    <mergeCell ref="G1924:H1924"/>
    <mergeCell ref="H1925:I1925"/>
    <mergeCell ref="K1925:R1925"/>
    <mergeCell ref="B1902:B1906"/>
    <mergeCell ref="C1902:C1906"/>
    <mergeCell ref="D1902:D1906"/>
    <mergeCell ref="E1902:E1906"/>
    <mergeCell ref="G1902:H1902"/>
    <mergeCell ref="S1902:U1906"/>
    <mergeCell ref="G1903:H1903"/>
    <mergeCell ref="G1904:H1904"/>
    <mergeCell ref="G1905:H1905"/>
    <mergeCell ref="H1906:I1906"/>
    <mergeCell ref="K1906:R1906"/>
    <mergeCell ref="B1907:B1911"/>
    <mergeCell ref="C1907:C1911"/>
    <mergeCell ref="D1907:D1911"/>
    <mergeCell ref="E1907:E1911"/>
    <mergeCell ref="G1907:H1907"/>
    <mergeCell ref="S1907:U1911"/>
    <mergeCell ref="G1908:H1908"/>
    <mergeCell ref="G1909:H1909"/>
    <mergeCell ref="G1910:H1910"/>
    <mergeCell ref="H1911:I1911"/>
    <mergeCell ref="K1911:R1911"/>
    <mergeCell ref="B1892:B1896"/>
    <mergeCell ref="C1892:C1896"/>
    <mergeCell ref="D1892:D1896"/>
    <mergeCell ref="E1892:E1896"/>
    <mergeCell ref="G1892:H1892"/>
    <mergeCell ref="S1892:U1896"/>
    <mergeCell ref="G1893:H1893"/>
    <mergeCell ref="G1894:H1894"/>
    <mergeCell ref="G1895:H1895"/>
    <mergeCell ref="H1896:I1896"/>
    <mergeCell ref="K1896:R1896"/>
    <mergeCell ref="B1897:B1901"/>
    <mergeCell ref="C1897:C1901"/>
    <mergeCell ref="D1897:D1901"/>
    <mergeCell ref="E1897:E1901"/>
    <mergeCell ref="G1897:H1897"/>
    <mergeCell ref="S1897:U1901"/>
    <mergeCell ref="G1898:H1898"/>
    <mergeCell ref="G1899:H1899"/>
    <mergeCell ref="G1900:H1900"/>
    <mergeCell ref="H1901:I1901"/>
    <mergeCell ref="K1901:R1901"/>
    <mergeCell ref="B1878:B1882"/>
    <mergeCell ref="C1878:C1882"/>
    <mergeCell ref="D1878:D1882"/>
    <mergeCell ref="E1878:E1882"/>
    <mergeCell ref="G1878:H1878"/>
    <mergeCell ref="S1878:U1882"/>
    <mergeCell ref="G1879:H1879"/>
    <mergeCell ref="G1880:H1880"/>
    <mergeCell ref="G1881:H1881"/>
    <mergeCell ref="H1882:I1882"/>
    <mergeCell ref="K1882:R1882"/>
    <mergeCell ref="B1888:I1888"/>
    <mergeCell ref="J1888:U1888"/>
    <mergeCell ref="E1889:F1889"/>
    <mergeCell ref="B1890:B1891"/>
    <mergeCell ref="C1890:C1891"/>
    <mergeCell ref="F1890:F1891"/>
    <mergeCell ref="G1890:H1891"/>
    <mergeCell ref="K1890:N1890"/>
    <mergeCell ref="O1890:R1890"/>
    <mergeCell ref="S1890:U1890"/>
    <mergeCell ref="K1891:N1891"/>
    <mergeCell ref="O1891:R1891"/>
    <mergeCell ref="S1891:U1891"/>
    <mergeCell ref="B1868:B1872"/>
    <mergeCell ref="C1868:C1872"/>
    <mergeCell ref="D1868:D1872"/>
    <mergeCell ref="E1868:E1872"/>
    <mergeCell ref="G1868:H1868"/>
    <mergeCell ref="S1868:U1872"/>
    <mergeCell ref="G1869:H1869"/>
    <mergeCell ref="G1870:H1870"/>
    <mergeCell ref="G1871:H1871"/>
    <mergeCell ref="H1872:I1872"/>
    <mergeCell ref="K1872:R1872"/>
    <mergeCell ref="B1873:B1877"/>
    <mergeCell ref="C1873:C1877"/>
    <mergeCell ref="D1873:D1877"/>
    <mergeCell ref="E1873:E1877"/>
    <mergeCell ref="G1873:H1873"/>
    <mergeCell ref="S1873:U1877"/>
    <mergeCell ref="G1874:H1874"/>
    <mergeCell ref="G1875:H1875"/>
    <mergeCell ref="G1876:H1876"/>
    <mergeCell ref="H1877:I1877"/>
    <mergeCell ref="K1877:R1877"/>
    <mergeCell ref="B1859:I1859"/>
    <mergeCell ref="J1859:U1859"/>
    <mergeCell ref="E1860:F1860"/>
    <mergeCell ref="B1861:B1862"/>
    <mergeCell ref="C1861:C1862"/>
    <mergeCell ref="F1861:F1862"/>
    <mergeCell ref="G1861:H1862"/>
    <mergeCell ref="K1861:N1861"/>
    <mergeCell ref="O1861:R1861"/>
    <mergeCell ref="S1861:U1861"/>
    <mergeCell ref="K1862:N1862"/>
    <mergeCell ref="O1862:R1862"/>
    <mergeCell ref="S1862:U1862"/>
    <mergeCell ref="B1863:B1867"/>
    <mergeCell ref="C1863:C1867"/>
    <mergeCell ref="D1863:D1867"/>
    <mergeCell ref="E1863:E1867"/>
    <mergeCell ref="G1863:H1863"/>
    <mergeCell ref="S1863:U1867"/>
    <mergeCell ref="G1864:H1864"/>
    <mergeCell ref="G1865:H1865"/>
    <mergeCell ref="G1866:H1866"/>
    <mergeCell ref="H1867:I1867"/>
    <mergeCell ref="K1867:R1867"/>
    <mergeCell ref="B1844:B1848"/>
    <mergeCell ref="C1844:C1848"/>
    <mergeCell ref="D1844:D1848"/>
    <mergeCell ref="E1844:E1848"/>
    <mergeCell ref="G1844:H1844"/>
    <mergeCell ref="S1844:U1848"/>
    <mergeCell ref="G1845:H1845"/>
    <mergeCell ref="G1846:H1846"/>
    <mergeCell ref="G1847:H1847"/>
    <mergeCell ref="H1848:I1848"/>
    <mergeCell ref="K1848:R1848"/>
    <mergeCell ref="B1849:B1853"/>
    <mergeCell ref="C1849:C1853"/>
    <mergeCell ref="D1849:D1853"/>
    <mergeCell ref="E1849:E1853"/>
    <mergeCell ref="G1849:H1849"/>
    <mergeCell ref="S1849:U1853"/>
    <mergeCell ref="G1850:H1850"/>
    <mergeCell ref="G1851:H1851"/>
    <mergeCell ref="G1852:H1852"/>
    <mergeCell ref="H1853:I1853"/>
    <mergeCell ref="K1853:R1853"/>
    <mergeCell ref="B1834:B1838"/>
    <mergeCell ref="C1834:C1838"/>
    <mergeCell ref="D1834:D1838"/>
    <mergeCell ref="E1834:E1838"/>
    <mergeCell ref="G1834:H1834"/>
    <mergeCell ref="S1834:U1838"/>
    <mergeCell ref="G1835:H1835"/>
    <mergeCell ref="G1836:H1836"/>
    <mergeCell ref="G1837:H1837"/>
    <mergeCell ref="H1838:I1838"/>
    <mergeCell ref="K1838:R1838"/>
    <mergeCell ref="B1839:B1843"/>
    <mergeCell ref="C1839:C1843"/>
    <mergeCell ref="D1839:D1843"/>
    <mergeCell ref="E1839:E1843"/>
    <mergeCell ref="G1839:H1839"/>
    <mergeCell ref="S1839:U1843"/>
    <mergeCell ref="G1840:H1840"/>
    <mergeCell ref="G1841:H1841"/>
    <mergeCell ref="G1842:H1842"/>
    <mergeCell ref="H1843:I1843"/>
    <mergeCell ref="K1843:R1843"/>
    <mergeCell ref="B1820:B1824"/>
    <mergeCell ref="C1820:C1824"/>
    <mergeCell ref="D1820:D1824"/>
    <mergeCell ref="E1820:E1824"/>
    <mergeCell ref="G1820:H1820"/>
    <mergeCell ref="S1820:U1824"/>
    <mergeCell ref="G1821:H1821"/>
    <mergeCell ref="G1822:H1822"/>
    <mergeCell ref="G1823:H1823"/>
    <mergeCell ref="H1824:I1824"/>
    <mergeCell ref="K1824:R1824"/>
    <mergeCell ref="B1830:I1830"/>
    <mergeCell ref="J1830:U1830"/>
    <mergeCell ref="E1831:F1831"/>
    <mergeCell ref="B1832:B1833"/>
    <mergeCell ref="C1832:C1833"/>
    <mergeCell ref="F1832:F1833"/>
    <mergeCell ref="G1832:H1833"/>
    <mergeCell ref="K1832:N1832"/>
    <mergeCell ref="O1832:R1832"/>
    <mergeCell ref="S1832:U1832"/>
    <mergeCell ref="K1833:N1833"/>
    <mergeCell ref="O1833:R1833"/>
    <mergeCell ref="S1833:U1833"/>
    <mergeCell ref="B1810:B1814"/>
    <mergeCell ref="C1810:C1814"/>
    <mergeCell ref="D1810:D1814"/>
    <mergeCell ref="E1810:E1814"/>
    <mergeCell ref="G1810:H1810"/>
    <mergeCell ref="S1810:U1814"/>
    <mergeCell ref="G1811:H1811"/>
    <mergeCell ref="G1812:H1812"/>
    <mergeCell ref="G1813:H1813"/>
    <mergeCell ref="H1814:I1814"/>
    <mergeCell ref="K1814:R1814"/>
    <mergeCell ref="B1815:B1819"/>
    <mergeCell ref="C1815:C1819"/>
    <mergeCell ref="D1815:D1819"/>
    <mergeCell ref="E1815:E1819"/>
    <mergeCell ref="G1815:H1815"/>
    <mergeCell ref="S1815:U1819"/>
    <mergeCell ref="G1816:H1816"/>
    <mergeCell ref="G1817:H1817"/>
    <mergeCell ref="G1818:H1818"/>
    <mergeCell ref="H1819:I1819"/>
    <mergeCell ref="K1819:R1819"/>
    <mergeCell ref="B1801:I1801"/>
    <mergeCell ref="J1801:U1801"/>
    <mergeCell ref="E1802:F1802"/>
    <mergeCell ref="B1803:B1804"/>
    <mergeCell ref="C1803:C1804"/>
    <mergeCell ref="F1803:F1804"/>
    <mergeCell ref="G1803:H1804"/>
    <mergeCell ref="K1803:N1803"/>
    <mergeCell ref="O1803:R1803"/>
    <mergeCell ref="S1803:U1803"/>
    <mergeCell ref="K1804:N1804"/>
    <mergeCell ref="O1804:R1804"/>
    <mergeCell ref="S1804:U1804"/>
    <mergeCell ref="B1805:B1809"/>
    <mergeCell ref="C1805:C1809"/>
    <mergeCell ref="D1805:D1809"/>
    <mergeCell ref="E1805:E1809"/>
    <mergeCell ref="G1805:H1805"/>
    <mergeCell ref="S1805:U1809"/>
    <mergeCell ref="G1806:H1806"/>
    <mergeCell ref="G1807:H1807"/>
    <mergeCell ref="G1808:H1808"/>
    <mergeCell ref="H1809:I1809"/>
    <mergeCell ref="K1809:R1809"/>
    <mergeCell ref="B1786:B1790"/>
    <mergeCell ref="C1786:C1790"/>
    <mergeCell ref="D1786:D1790"/>
    <mergeCell ref="E1786:E1790"/>
    <mergeCell ref="G1786:H1786"/>
    <mergeCell ref="S1786:U1790"/>
    <mergeCell ref="G1787:H1787"/>
    <mergeCell ref="G1788:H1788"/>
    <mergeCell ref="G1789:H1789"/>
    <mergeCell ref="H1790:I1790"/>
    <mergeCell ref="K1790:R1790"/>
    <mergeCell ref="B1791:B1795"/>
    <mergeCell ref="C1791:C1795"/>
    <mergeCell ref="D1791:D1795"/>
    <mergeCell ref="E1791:E1795"/>
    <mergeCell ref="G1791:H1791"/>
    <mergeCell ref="S1791:U1795"/>
    <mergeCell ref="G1792:H1792"/>
    <mergeCell ref="G1793:H1793"/>
    <mergeCell ref="G1794:H1794"/>
    <mergeCell ref="H1795:I1795"/>
    <mergeCell ref="K1795:R1795"/>
    <mergeCell ref="B1776:B1780"/>
    <mergeCell ref="C1776:C1780"/>
    <mergeCell ref="D1776:D1780"/>
    <mergeCell ref="E1776:E1780"/>
    <mergeCell ref="G1776:H1776"/>
    <mergeCell ref="S1776:U1780"/>
    <mergeCell ref="G1777:H1777"/>
    <mergeCell ref="G1778:H1778"/>
    <mergeCell ref="G1779:H1779"/>
    <mergeCell ref="H1780:I1780"/>
    <mergeCell ref="K1780:R1780"/>
    <mergeCell ref="B1781:B1785"/>
    <mergeCell ref="C1781:C1785"/>
    <mergeCell ref="D1781:D1785"/>
    <mergeCell ref="E1781:E1785"/>
    <mergeCell ref="G1781:H1781"/>
    <mergeCell ref="S1781:U1785"/>
    <mergeCell ref="G1782:H1782"/>
    <mergeCell ref="G1783:H1783"/>
    <mergeCell ref="G1784:H1784"/>
    <mergeCell ref="H1785:I1785"/>
    <mergeCell ref="K1785:R1785"/>
    <mergeCell ref="B1762:B1766"/>
    <mergeCell ref="C1762:C1766"/>
    <mergeCell ref="D1762:D1766"/>
    <mergeCell ref="E1762:E1766"/>
    <mergeCell ref="G1762:H1762"/>
    <mergeCell ref="S1762:U1766"/>
    <mergeCell ref="G1763:H1763"/>
    <mergeCell ref="G1764:H1764"/>
    <mergeCell ref="G1765:H1765"/>
    <mergeCell ref="H1766:I1766"/>
    <mergeCell ref="K1766:R1766"/>
    <mergeCell ref="B1772:I1772"/>
    <mergeCell ref="J1772:U1772"/>
    <mergeCell ref="E1773:F1773"/>
    <mergeCell ref="B1774:B1775"/>
    <mergeCell ref="C1774:C1775"/>
    <mergeCell ref="F1774:F1775"/>
    <mergeCell ref="G1774:H1775"/>
    <mergeCell ref="K1774:N1774"/>
    <mergeCell ref="O1774:R1774"/>
    <mergeCell ref="S1774:U1774"/>
    <mergeCell ref="K1775:N1775"/>
    <mergeCell ref="O1775:R1775"/>
    <mergeCell ref="S1775:U1775"/>
    <mergeCell ref="B1752:B1756"/>
    <mergeCell ref="C1752:C1756"/>
    <mergeCell ref="D1752:D1756"/>
    <mergeCell ref="E1752:E1756"/>
    <mergeCell ref="G1752:H1752"/>
    <mergeCell ref="S1752:U1756"/>
    <mergeCell ref="G1753:H1753"/>
    <mergeCell ref="G1754:H1754"/>
    <mergeCell ref="G1755:H1755"/>
    <mergeCell ref="H1756:I1756"/>
    <mergeCell ref="K1756:R1756"/>
    <mergeCell ref="B1757:B1761"/>
    <mergeCell ref="C1757:C1761"/>
    <mergeCell ref="D1757:D1761"/>
    <mergeCell ref="E1757:E1761"/>
    <mergeCell ref="G1757:H1757"/>
    <mergeCell ref="S1757:U1761"/>
    <mergeCell ref="G1758:H1758"/>
    <mergeCell ref="G1759:H1759"/>
    <mergeCell ref="G1760:H1760"/>
    <mergeCell ref="H1761:I1761"/>
    <mergeCell ref="K1761:R1761"/>
    <mergeCell ref="B1743:I1743"/>
    <mergeCell ref="J1743:U1743"/>
    <mergeCell ref="E1744:F1744"/>
    <mergeCell ref="B1745:B1746"/>
    <mergeCell ref="C1745:C1746"/>
    <mergeCell ref="F1745:F1746"/>
    <mergeCell ref="G1745:H1746"/>
    <mergeCell ref="K1745:N1745"/>
    <mergeCell ref="O1745:R1745"/>
    <mergeCell ref="S1745:U1745"/>
    <mergeCell ref="K1746:N1746"/>
    <mergeCell ref="O1746:R1746"/>
    <mergeCell ref="S1746:U1746"/>
    <mergeCell ref="B1747:B1751"/>
    <mergeCell ref="C1747:C1751"/>
    <mergeCell ref="D1747:D1751"/>
    <mergeCell ref="E1747:E1751"/>
    <mergeCell ref="G1747:H1747"/>
    <mergeCell ref="S1747:U1751"/>
    <mergeCell ref="G1748:H1748"/>
    <mergeCell ref="G1749:H1749"/>
    <mergeCell ref="G1750:H1750"/>
    <mergeCell ref="H1751:I1751"/>
    <mergeCell ref="K1751:R1751"/>
    <mergeCell ref="B1728:B1732"/>
    <mergeCell ref="C1728:C1732"/>
    <mergeCell ref="D1728:D1732"/>
    <mergeCell ref="E1728:E1732"/>
    <mergeCell ref="G1728:H1728"/>
    <mergeCell ref="S1728:U1732"/>
    <mergeCell ref="G1729:H1729"/>
    <mergeCell ref="G1730:H1730"/>
    <mergeCell ref="G1731:H1731"/>
    <mergeCell ref="H1732:I1732"/>
    <mergeCell ref="K1732:R1732"/>
    <mergeCell ref="B1733:B1737"/>
    <mergeCell ref="C1733:C1737"/>
    <mergeCell ref="D1733:D1737"/>
    <mergeCell ref="E1733:E1737"/>
    <mergeCell ref="G1733:H1733"/>
    <mergeCell ref="S1733:U1737"/>
    <mergeCell ref="G1734:H1734"/>
    <mergeCell ref="G1735:H1735"/>
    <mergeCell ref="G1736:H1736"/>
    <mergeCell ref="H1737:I1737"/>
    <mergeCell ref="K1737:R1737"/>
    <mergeCell ref="B1718:B1722"/>
    <mergeCell ref="C1718:C1722"/>
    <mergeCell ref="D1718:D1722"/>
    <mergeCell ref="E1718:E1722"/>
    <mergeCell ref="G1718:H1718"/>
    <mergeCell ref="S1718:U1722"/>
    <mergeCell ref="G1719:H1719"/>
    <mergeCell ref="G1720:H1720"/>
    <mergeCell ref="G1721:H1721"/>
    <mergeCell ref="H1722:I1722"/>
    <mergeCell ref="K1722:R1722"/>
    <mergeCell ref="B1723:B1727"/>
    <mergeCell ref="C1723:C1727"/>
    <mergeCell ref="D1723:D1727"/>
    <mergeCell ref="E1723:E1727"/>
    <mergeCell ref="G1723:H1723"/>
    <mergeCell ref="S1723:U1727"/>
    <mergeCell ref="G1724:H1724"/>
    <mergeCell ref="G1725:H1725"/>
    <mergeCell ref="G1726:H1726"/>
    <mergeCell ref="H1727:I1727"/>
    <mergeCell ref="K1727:R1727"/>
    <mergeCell ref="B1704:B1708"/>
    <mergeCell ref="C1704:C1708"/>
    <mergeCell ref="D1704:D1708"/>
    <mergeCell ref="E1704:E1708"/>
    <mergeCell ref="G1704:H1704"/>
    <mergeCell ref="S1704:U1708"/>
    <mergeCell ref="G1705:H1705"/>
    <mergeCell ref="G1706:H1706"/>
    <mergeCell ref="G1707:H1707"/>
    <mergeCell ref="H1708:I1708"/>
    <mergeCell ref="K1708:R1708"/>
    <mergeCell ref="B1714:I1714"/>
    <mergeCell ref="J1714:U1714"/>
    <mergeCell ref="E1715:F1715"/>
    <mergeCell ref="B1716:B1717"/>
    <mergeCell ref="C1716:C1717"/>
    <mergeCell ref="F1716:F1717"/>
    <mergeCell ref="G1716:H1717"/>
    <mergeCell ref="K1716:N1716"/>
    <mergeCell ref="O1716:R1716"/>
    <mergeCell ref="S1716:U1716"/>
    <mergeCell ref="K1717:N1717"/>
    <mergeCell ref="O1717:R1717"/>
    <mergeCell ref="S1717:U1717"/>
    <mergeCell ref="O1709:R1709"/>
    <mergeCell ref="S1709:U1709"/>
    <mergeCell ref="O1710:R1710"/>
    <mergeCell ref="S1710:U1710"/>
    <mergeCell ref="B1694:B1698"/>
    <mergeCell ref="C1694:C1698"/>
    <mergeCell ref="D1694:D1698"/>
    <mergeCell ref="E1694:E1698"/>
    <mergeCell ref="G1694:H1694"/>
    <mergeCell ref="S1694:U1698"/>
    <mergeCell ref="G1695:H1695"/>
    <mergeCell ref="G1696:H1696"/>
    <mergeCell ref="G1697:H1697"/>
    <mergeCell ref="H1698:I1698"/>
    <mergeCell ref="K1698:R1698"/>
    <mergeCell ref="B1699:B1703"/>
    <mergeCell ref="C1699:C1703"/>
    <mergeCell ref="D1699:D1703"/>
    <mergeCell ref="E1699:E1703"/>
    <mergeCell ref="G1699:H1699"/>
    <mergeCell ref="S1699:U1703"/>
    <mergeCell ref="G1700:H1700"/>
    <mergeCell ref="G1701:H1701"/>
    <mergeCell ref="G1702:H1702"/>
    <mergeCell ref="H1703:I1703"/>
    <mergeCell ref="K1703:R1703"/>
    <mergeCell ref="B1685:I1685"/>
    <mergeCell ref="J1685:U1685"/>
    <mergeCell ref="E1686:F1686"/>
    <mergeCell ref="B1687:B1688"/>
    <mergeCell ref="C1687:C1688"/>
    <mergeCell ref="F1687:F1688"/>
    <mergeCell ref="G1687:H1688"/>
    <mergeCell ref="K1687:N1687"/>
    <mergeCell ref="O1687:R1687"/>
    <mergeCell ref="S1687:U1687"/>
    <mergeCell ref="K1688:N1688"/>
    <mergeCell ref="O1688:R1688"/>
    <mergeCell ref="S1688:U1688"/>
    <mergeCell ref="B1689:B1693"/>
    <mergeCell ref="C1689:C1693"/>
    <mergeCell ref="D1689:D1693"/>
    <mergeCell ref="E1689:E1693"/>
    <mergeCell ref="G1689:H1689"/>
    <mergeCell ref="S1689:U1693"/>
    <mergeCell ref="G1690:H1690"/>
    <mergeCell ref="G1691:H1691"/>
    <mergeCell ref="G1692:H1692"/>
    <mergeCell ref="H1693:I1693"/>
    <mergeCell ref="K1693:R1693"/>
    <mergeCell ref="B1670:B1674"/>
    <mergeCell ref="C1670:C1674"/>
    <mergeCell ref="D1670:D1674"/>
    <mergeCell ref="E1670:E1674"/>
    <mergeCell ref="G1670:H1670"/>
    <mergeCell ref="S1670:U1674"/>
    <mergeCell ref="G1671:H1671"/>
    <mergeCell ref="G1672:H1672"/>
    <mergeCell ref="G1673:H1673"/>
    <mergeCell ref="H1674:I1674"/>
    <mergeCell ref="K1674:R1674"/>
    <mergeCell ref="B1675:B1679"/>
    <mergeCell ref="C1675:C1679"/>
    <mergeCell ref="D1675:D1679"/>
    <mergeCell ref="E1675:E1679"/>
    <mergeCell ref="G1675:H1675"/>
    <mergeCell ref="S1675:U1679"/>
    <mergeCell ref="G1676:H1676"/>
    <mergeCell ref="G1677:H1677"/>
    <mergeCell ref="G1678:H1678"/>
    <mergeCell ref="H1679:I1679"/>
    <mergeCell ref="K1679:R1679"/>
    <mergeCell ref="B1660:B1664"/>
    <mergeCell ref="C1660:C1664"/>
    <mergeCell ref="D1660:D1664"/>
    <mergeCell ref="E1660:E1664"/>
    <mergeCell ref="G1660:H1660"/>
    <mergeCell ref="S1660:U1664"/>
    <mergeCell ref="G1661:H1661"/>
    <mergeCell ref="G1662:H1662"/>
    <mergeCell ref="G1663:H1663"/>
    <mergeCell ref="H1664:I1664"/>
    <mergeCell ref="K1664:R1664"/>
    <mergeCell ref="B1665:B1669"/>
    <mergeCell ref="C1665:C1669"/>
    <mergeCell ref="D1665:D1669"/>
    <mergeCell ref="E1665:E1669"/>
    <mergeCell ref="G1665:H1665"/>
    <mergeCell ref="S1665:U1669"/>
    <mergeCell ref="G1666:H1666"/>
    <mergeCell ref="G1667:H1667"/>
    <mergeCell ref="G1668:H1668"/>
    <mergeCell ref="H1669:I1669"/>
    <mergeCell ref="K1669:R1669"/>
    <mergeCell ref="B1646:B1650"/>
    <mergeCell ref="C1646:C1650"/>
    <mergeCell ref="D1646:D1650"/>
    <mergeCell ref="E1646:E1650"/>
    <mergeCell ref="G1646:H1646"/>
    <mergeCell ref="S1646:U1650"/>
    <mergeCell ref="G1647:H1647"/>
    <mergeCell ref="G1648:H1648"/>
    <mergeCell ref="G1649:H1649"/>
    <mergeCell ref="H1650:I1650"/>
    <mergeCell ref="K1650:R1650"/>
    <mergeCell ref="B1656:I1656"/>
    <mergeCell ref="J1656:U1656"/>
    <mergeCell ref="E1657:F1657"/>
    <mergeCell ref="B1658:B1659"/>
    <mergeCell ref="C1658:C1659"/>
    <mergeCell ref="F1658:F1659"/>
    <mergeCell ref="G1658:H1659"/>
    <mergeCell ref="K1658:N1658"/>
    <mergeCell ref="O1658:R1658"/>
    <mergeCell ref="S1658:U1658"/>
    <mergeCell ref="K1659:N1659"/>
    <mergeCell ref="O1659:R1659"/>
    <mergeCell ref="S1659:U1659"/>
    <mergeCell ref="B1636:B1640"/>
    <mergeCell ref="C1636:C1640"/>
    <mergeCell ref="D1636:D1640"/>
    <mergeCell ref="E1636:E1640"/>
    <mergeCell ref="G1636:H1636"/>
    <mergeCell ref="S1636:U1640"/>
    <mergeCell ref="G1637:H1637"/>
    <mergeCell ref="G1638:H1638"/>
    <mergeCell ref="G1639:H1639"/>
    <mergeCell ref="H1640:I1640"/>
    <mergeCell ref="K1640:R1640"/>
    <mergeCell ref="B1641:B1645"/>
    <mergeCell ref="C1641:C1645"/>
    <mergeCell ref="D1641:D1645"/>
    <mergeCell ref="E1641:E1645"/>
    <mergeCell ref="G1641:H1641"/>
    <mergeCell ref="S1641:U1645"/>
    <mergeCell ref="G1642:H1642"/>
    <mergeCell ref="G1643:H1643"/>
    <mergeCell ref="G1644:H1644"/>
    <mergeCell ref="H1645:I1645"/>
    <mergeCell ref="K1645:R1645"/>
    <mergeCell ref="B1627:I1627"/>
    <mergeCell ref="J1627:U1627"/>
    <mergeCell ref="E1628:F1628"/>
    <mergeCell ref="B1629:B1630"/>
    <mergeCell ref="C1629:C1630"/>
    <mergeCell ref="F1629:F1630"/>
    <mergeCell ref="G1629:H1630"/>
    <mergeCell ref="K1629:N1629"/>
    <mergeCell ref="O1629:R1629"/>
    <mergeCell ref="S1629:U1629"/>
    <mergeCell ref="K1630:N1630"/>
    <mergeCell ref="O1630:R1630"/>
    <mergeCell ref="S1630:U1630"/>
    <mergeCell ref="B1631:B1635"/>
    <mergeCell ref="C1631:C1635"/>
    <mergeCell ref="D1631:D1635"/>
    <mergeCell ref="E1631:E1635"/>
    <mergeCell ref="G1631:H1631"/>
    <mergeCell ref="S1631:U1635"/>
    <mergeCell ref="G1632:H1632"/>
    <mergeCell ref="G1633:H1633"/>
    <mergeCell ref="G1634:H1634"/>
    <mergeCell ref="H1635:I1635"/>
    <mergeCell ref="K1635:R1635"/>
    <mergeCell ref="B1612:B1616"/>
    <mergeCell ref="C1612:C1616"/>
    <mergeCell ref="D1612:D1616"/>
    <mergeCell ref="E1612:E1616"/>
    <mergeCell ref="G1612:H1612"/>
    <mergeCell ref="S1612:U1616"/>
    <mergeCell ref="G1613:H1613"/>
    <mergeCell ref="G1614:H1614"/>
    <mergeCell ref="G1615:H1615"/>
    <mergeCell ref="H1616:I1616"/>
    <mergeCell ref="K1616:R1616"/>
    <mergeCell ref="B1617:B1621"/>
    <mergeCell ref="C1617:C1621"/>
    <mergeCell ref="D1617:D1621"/>
    <mergeCell ref="E1617:E1621"/>
    <mergeCell ref="G1617:H1617"/>
    <mergeCell ref="S1617:U1621"/>
    <mergeCell ref="G1618:H1618"/>
    <mergeCell ref="G1619:H1619"/>
    <mergeCell ref="G1620:H1620"/>
    <mergeCell ref="H1621:I1621"/>
    <mergeCell ref="K1621:R1621"/>
    <mergeCell ref="B1602:B1606"/>
    <mergeCell ref="C1602:C1606"/>
    <mergeCell ref="D1602:D1606"/>
    <mergeCell ref="E1602:E1606"/>
    <mergeCell ref="G1602:H1602"/>
    <mergeCell ref="S1602:U1606"/>
    <mergeCell ref="G1603:H1603"/>
    <mergeCell ref="G1604:H1604"/>
    <mergeCell ref="G1605:H1605"/>
    <mergeCell ref="H1606:I1606"/>
    <mergeCell ref="K1606:R1606"/>
    <mergeCell ref="B1607:B1611"/>
    <mergeCell ref="C1607:C1611"/>
    <mergeCell ref="D1607:D1611"/>
    <mergeCell ref="E1607:E1611"/>
    <mergeCell ref="G1607:H1607"/>
    <mergeCell ref="S1607:U1611"/>
    <mergeCell ref="G1608:H1608"/>
    <mergeCell ref="G1609:H1609"/>
    <mergeCell ref="G1610:H1610"/>
    <mergeCell ref="H1611:I1611"/>
    <mergeCell ref="K1611:R1611"/>
    <mergeCell ref="B1588:B1592"/>
    <mergeCell ref="C1588:C1592"/>
    <mergeCell ref="D1588:D1592"/>
    <mergeCell ref="E1588:E1592"/>
    <mergeCell ref="G1588:H1588"/>
    <mergeCell ref="S1588:U1592"/>
    <mergeCell ref="G1589:H1589"/>
    <mergeCell ref="G1590:H1590"/>
    <mergeCell ref="G1591:H1591"/>
    <mergeCell ref="H1592:I1592"/>
    <mergeCell ref="K1592:R1592"/>
    <mergeCell ref="B1598:I1598"/>
    <mergeCell ref="J1598:U1598"/>
    <mergeCell ref="E1599:F1599"/>
    <mergeCell ref="B1600:B1601"/>
    <mergeCell ref="C1600:C1601"/>
    <mergeCell ref="F1600:F1601"/>
    <mergeCell ref="G1600:H1601"/>
    <mergeCell ref="K1600:N1600"/>
    <mergeCell ref="O1600:R1600"/>
    <mergeCell ref="S1600:U1600"/>
    <mergeCell ref="K1601:N1601"/>
    <mergeCell ref="O1601:R1601"/>
    <mergeCell ref="S1601:U1601"/>
    <mergeCell ref="B1578:B1582"/>
    <mergeCell ref="C1578:C1582"/>
    <mergeCell ref="D1578:D1582"/>
    <mergeCell ref="E1578:E1582"/>
    <mergeCell ref="G1578:H1578"/>
    <mergeCell ref="S1578:U1582"/>
    <mergeCell ref="G1579:H1579"/>
    <mergeCell ref="G1580:H1580"/>
    <mergeCell ref="G1581:H1581"/>
    <mergeCell ref="H1582:I1582"/>
    <mergeCell ref="K1582:R1582"/>
    <mergeCell ref="B1583:B1587"/>
    <mergeCell ref="C1583:C1587"/>
    <mergeCell ref="D1583:D1587"/>
    <mergeCell ref="E1583:E1587"/>
    <mergeCell ref="G1583:H1583"/>
    <mergeCell ref="S1583:U1587"/>
    <mergeCell ref="G1584:H1584"/>
    <mergeCell ref="G1585:H1585"/>
    <mergeCell ref="G1586:H1586"/>
    <mergeCell ref="H1587:I1587"/>
    <mergeCell ref="K1587:R1587"/>
    <mergeCell ref="B1569:I1569"/>
    <mergeCell ref="J1569:U1569"/>
    <mergeCell ref="E1570:F1570"/>
    <mergeCell ref="B1571:B1572"/>
    <mergeCell ref="C1571:C1572"/>
    <mergeCell ref="F1571:F1572"/>
    <mergeCell ref="G1571:H1572"/>
    <mergeCell ref="K1571:N1571"/>
    <mergeCell ref="O1571:R1571"/>
    <mergeCell ref="S1571:U1571"/>
    <mergeCell ref="K1572:N1572"/>
    <mergeCell ref="O1572:R1572"/>
    <mergeCell ref="S1572:U1572"/>
    <mergeCell ref="B1573:B1577"/>
    <mergeCell ref="C1573:C1577"/>
    <mergeCell ref="D1573:D1577"/>
    <mergeCell ref="E1573:E1577"/>
    <mergeCell ref="G1573:H1573"/>
    <mergeCell ref="S1573:U1577"/>
    <mergeCell ref="G1574:H1574"/>
    <mergeCell ref="G1575:H1575"/>
    <mergeCell ref="G1576:H1576"/>
    <mergeCell ref="H1577:I1577"/>
    <mergeCell ref="K1577:R1577"/>
    <mergeCell ref="B1554:B1558"/>
    <mergeCell ref="C1554:C1558"/>
    <mergeCell ref="D1554:D1558"/>
    <mergeCell ref="E1554:E1558"/>
    <mergeCell ref="G1554:H1554"/>
    <mergeCell ref="S1554:U1558"/>
    <mergeCell ref="G1555:H1555"/>
    <mergeCell ref="G1556:H1556"/>
    <mergeCell ref="G1557:H1557"/>
    <mergeCell ref="H1558:I1558"/>
    <mergeCell ref="K1558:R1558"/>
    <mergeCell ref="B1559:B1563"/>
    <mergeCell ref="C1559:C1563"/>
    <mergeCell ref="D1559:D1563"/>
    <mergeCell ref="E1559:E1563"/>
    <mergeCell ref="G1559:H1559"/>
    <mergeCell ref="S1559:U1563"/>
    <mergeCell ref="G1560:H1560"/>
    <mergeCell ref="G1561:H1561"/>
    <mergeCell ref="G1562:H1562"/>
    <mergeCell ref="H1563:I1563"/>
    <mergeCell ref="K1563:R1563"/>
    <mergeCell ref="B1544:B1548"/>
    <mergeCell ref="C1544:C1548"/>
    <mergeCell ref="D1544:D1548"/>
    <mergeCell ref="E1544:E1548"/>
    <mergeCell ref="G1544:H1544"/>
    <mergeCell ref="S1544:U1548"/>
    <mergeCell ref="G1545:H1545"/>
    <mergeCell ref="G1546:H1546"/>
    <mergeCell ref="G1547:H1547"/>
    <mergeCell ref="H1548:I1548"/>
    <mergeCell ref="K1548:R1548"/>
    <mergeCell ref="B1549:B1553"/>
    <mergeCell ref="C1549:C1553"/>
    <mergeCell ref="D1549:D1553"/>
    <mergeCell ref="E1549:E1553"/>
    <mergeCell ref="G1549:H1549"/>
    <mergeCell ref="S1549:U1553"/>
    <mergeCell ref="G1550:H1550"/>
    <mergeCell ref="G1551:H1551"/>
    <mergeCell ref="G1552:H1552"/>
    <mergeCell ref="H1553:I1553"/>
    <mergeCell ref="K1553:R1553"/>
    <mergeCell ref="B1530:B1534"/>
    <mergeCell ref="C1530:C1534"/>
    <mergeCell ref="D1530:D1534"/>
    <mergeCell ref="E1530:E1534"/>
    <mergeCell ref="G1530:H1530"/>
    <mergeCell ref="S1530:U1534"/>
    <mergeCell ref="G1531:H1531"/>
    <mergeCell ref="G1532:H1532"/>
    <mergeCell ref="G1533:H1533"/>
    <mergeCell ref="H1534:I1534"/>
    <mergeCell ref="K1534:R1534"/>
    <mergeCell ref="B1540:I1540"/>
    <mergeCell ref="J1540:U1540"/>
    <mergeCell ref="E1541:F1541"/>
    <mergeCell ref="B1542:B1543"/>
    <mergeCell ref="C1542:C1543"/>
    <mergeCell ref="F1542:F1543"/>
    <mergeCell ref="G1542:H1543"/>
    <mergeCell ref="K1542:N1542"/>
    <mergeCell ref="O1542:R1542"/>
    <mergeCell ref="S1542:U1542"/>
    <mergeCell ref="K1543:N1543"/>
    <mergeCell ref="O1543:R1543"/>
    <mergeCell ref="S1543:U1543"/>
    <mergeCell ref="B1520:B1524"/>
    <mergeCell ref="C1520:C1524"/>
    <mergeCell ref="D1520:D1524"/>
    <mergeCell ref="E1520:E1524"/>
    <mergeCell ref="G1520:H1520"/>
    <mergeCell ref="S1520:U1524"/>
    <mergeCell ref="G1521:H1521"/>
    <mergeCell ref="G1522:H1522"/>
    <mergeCell ref="G1523:H1523"/>
    <mergeCell ref="H1524:I1524"/>
    <mergeCell ref="K1524:R1524"/>
    <mergeCell ref="B1525:B1529"/>
    <mergeCell ref="C1525:C1529"/>
    <mergeCell ref="D1525:D1529"/>
    <mergeCell ref="E1525:E1529"/>
    <mergeCell ref="G1525:H1525"/>
    <mergeCell ref="S1525:U1529"/>
    <mergeCell ref="G1526:H1526"/>
    <mergeCell ref="G1527:H1527"/>
    <mergeCell ref="G1528:H1528"/>
    <mergeCell ref="H1529:I1529"/>
    <mergeCell ref="K1529:R1529"/>
    <mergeCell ref="B1511:I1511"/>
    <mergeCell ref="J1511:U1511"/>
    <mergeCell ref="E1512:F1512"/>
    <mergeCell ref="B1513:B1514"/>
    <mergeCell ref="C1513:C1514"/>
    <mergeCell ref="F1513:F1514"/>
    <mergeCell ref="G1513:H1514"/>
    <mergeCell ref="K1513:N1513"/>
    <mergeCell ref="O1513:R1513"/>
    <mergeCell ref="S1513:U1513"/>
    <mergeCell ref="K1514:N1514"/>
    <mergeCell ref="O1514:R1514"/>
    <mergeCell ref="S1514:U1514"/>
    <mergeCell ref="B1515:B1519"/>
    <mergeCell ref="C1515:C1519"/>
    <mergeCell ref="D1515:D1519"/>
    <mergeCell ref="E1515:E1519"/>
    <mergeCell ref="G1515:H1515"/>
    <mergeCell ref="S1515:U1519"/>
    <mergeCell ref="G1516:H1516"/>
    <mergeCell ref="G1517:H1517"/>
    <mergeCell ref="G1518:H1518"/>
    <mergeCell ref="H1519:I1519"/>
    <mergeCell ref="K1519:R1519"/>
    <mergeCell ref="B1496:B1500"/>
    <mergeCell ref="C1496:C1500"/>
    <mergeCell ref="D1496:D1500"/>
    <mergeCell ref="E1496:E1500"/>
    <mergeCell ref="G1496:H1496"/>
    <mergeCell ref="S1496:U1500"/>
    <mergeCell ref="G1497:H1497"/>
    <mergeCell ref="G1498:H1498"/>
    <mergeCell ref="G1499:H1499"/>
    <mergeCell ref="H1500:I1500"/>
    <mergeCell ref="K1500:R1500"/>
    <mergeCell ref="B1501:B1505"/>
    <mergeCell ref="C1501:C1505"/>
    <mergeCell ref="D1501:D1505"/>
    <mergeCell ref="E1501:E1505"/>
    <mergeCell ref="G1501:H1501"/>
    <mergeCell ref="S1501:U1505"/>
    <mergeCell ref="G1502:H1502"/>
    <mergeCell ref="G1503:H1503"/>
    <mergeCell ref="G1504:H1504"/>
    <mergeCell ref="H1505:I1505"/>
    <mergeCell ref="K1505:R1505"/>
    <mergeCell ref="B1486:B1490"/>
    <mergeCell ref="C1486:C1490"/>
    <mergeCell ref="D1486:D1490"/>
    <mergeCell ref="E1486:E1490"/>
    <mergeCell ref="G1486:H1486"/>
    <mergeCell ref="S1486:U1490"/>
    <mergeCell ref="G1487:H1487"/>
    <mergeCell ref="G1488:H1488"/>
    <mergeCell ref="G1489:H1489"/>
    <mergeCell ref="H1490:I1490"/>
    <mergeCell ref="K1490:R1490"/>
    <mergeCell ref="B1491:B1495"/>
    <mergeCell ref="C1491:C1495"/>
    <mergeCell ref="D1491:D1495"/>
    <mergeCell ref="E1491:E1495"/>
    <mergeCell ref="G1491:H1491"/>
    <mergeCell ref="S1491:U1495"/>
    <mergeCell ref="G1492:H1492"/>
    <mergeCell ref="G1493:H1493"/>
    <mergeCell ref="G1494:H1494"/>
    <mergeCell ref="H1495:I1495"/>
    <mergeCell ref="K1495:R1495"/>
    <mergeCell ref="B1472:B1476"/>
    <mergeCell ref="C1472:C1476"/>
    <mergeCell ref="D1472:D1476"/>
    <mergeCell ref="E1472:E1476"/>
    <mergeCell ref="G1472:H1472"/>
    <mergeCell ref="S1472:U1476"/>
    <mergeCell ref="G1473:H1473"/>
    <mergeCell ref="G1474:H1474"/>
    <mergeCell ref="G1475:H1475"/>
    <mergeCell ref="H1476:I1476"/>
    <mergeCell ref="K1476:R1476"/>
    <mergeCell ref="B1482:I1482"/>
    <mergeCell ref="J1482:U1482"/>
    <mergeCell ref="E1483:F1483"/>
    <mergeCell ref="B1484:B1485"/>
    <mergeCell ref="C1484:C1485"/>
    <mergeCell ref="F1484:F1485"/>
    <mergeCell ref="G1484:H1485"/>
    <mergeCell ref="K1484:N1484"/>
    <mergeCell ref="O1484:R1484"/>
    <mergeCell ref="S1484:U1484"/>
    <mergeCell ref="K1485:N1485"/>
    <mergeCell ref="O1485:R1485"/>
    <mergeCell ref="S1485:U1485"/>
    <mergeCell ref="B1462:B1466"/>
    <mergeCell ref="C1462:C1466"/>
    <mergeCell ref="D1462:D1466"/>
    <mergeCell ref="E1462:E1466"/>
    <mergeCell ref="G1462:H1462"/>
    <mergeCell ref="S1462:U1466"/>
    <mergeCell ref="G1463:H1463"/>
    <mergeCell ref="G1464:H1464"/>
    <mergeCell ref="G1465:H1465"/>
    <mergeCell ref="H1466:I1466"/>
    <mergeCell ref="K1466:R1466"/>
    <mergeCell ref="B1467:B1471"/>
    <mergeCell ref="C1467:C1471"/>
    <mergeCell ref="D1467:D1471"/>
    <mergeCell ref="E1467:E1471"/>
    <mergeCell ref="G1467:H1467"/>
    <mergeCell ref="S1467:U1471"/>
    <mergeCell ref="G1468:H1468"/>
    <mergeCell ref="G1469:H1469"/>
    <mergeCell ref="G1470:H1470"/>
    <mergeCell ref="H1471:I1471"/>
    <mergeCell ref="K1471:R1471"/>
    <mergeCell ref="B1453:I1453"/>
    <mergeCell ref="J1453:U1453"/>
    <mergeCell ref="E1454:F1454"/>
    <mergeCell ref="B1455:B1456"/>
    <mergeCell ref="C1455:C1456"/>
    <mergeCell ref="F1455:F1456"/>
    <mergeCell ref="G1455:H1456"/>
    <mergeCell ref="K1455:N1455"/>
    <mergeCell ref="O1455:R1455"/>
    <mergeCell ref="S1455:U1455"/>
    <mergeCell ref="K1456:N1456"/>
    <mergeCell ref="O1456:R1456"/>
    <mergeCell ref="S1456:U1456"/>
    <mergeCell ref="B1457:B1461"/>
    <mergeCell ref="C1457:C1461"/>
    <mergeCell ref="D1457:D1461"/>
    <mergeCell ref="E1457:E1461"/>
    <mergeCell ref="G1457:H1457"/>
    <mergeCell ref="S1457:U1461"/>
    <mergeCell ref="G1458:H1458"/>
    <mergeCell ref="G1459:H1459"/>
    <mergeCell ref="G1460:H1460"/>
    <mergeCell ref="H1461:I1461"/>
    <mergeCell ref="K1461:R1461"/>
    <mergeCell ref="B1438:B1442"/>
    <mergeCell ref="C1438:C1442"/>
    <mergeCell ref="D1438:D1442"/>
    <mergeCell ref="E1438:E1442"/>
    <mergeCell ref="G1438:H1438"/>
    <mergeCell ref="S1438:U1442"/>
    <mergeCell ref="G1439:H1439"/>
    <mergeCell ref="G1440:H1440"/>
    <mergeCell ref="G1441:H1441"/>
    <mergeCell ref="H1442:I1442"/>
    <mergeCell ref="K1442:R1442"/>
    <mergeCell ref="B1443:B1447"/>
    <mergeCell ref="C1443:C1447"/>
    <mergeCell ref="D1443:D1447"/>
    <mergeCell ref="E1443:E1447"/>
    <mergeCell ref="G1443:H1443"/>
    <mergeCell ref="S1443:U1447"/>
    <mergeCell ref="G1444:H1444"/>
    <mergeCell ref="G1445:H1445"/>
    <mergeCell ref="G1446:H1446"/>
    <mergeCell ref="H1447:I1447"/>
    <mergeCell ref="K1447:R1447"/>
    <mergeCell ref="B1428:B1432"/>
    <mergeCell ref="C1428:C1432"/>
    <mergeCell ref="D1428:D1432"/>
    <mergeCell ref="E1428:E1432"/>
    <mergeCell ref="G1428:H1428"/>
    <mergeCell ref="S1428:U1432"/>
    <mergeCell ref="G1429:H1429"/>
    <mergeCell ref="G1430:H1430"/>
    <mergeCell ref="G1431:H1431"/>
    <mergeCell ref="H1432:I1432"/>
    <mergeCell ref="K1432:R1432"/>
    <mergeCell ref="B1433:B1437"/>
    <mergeCell ref="C1433:C1437"/>
    <mergeCell ref="D1433:D1437"/>
    <mergeCell ref="E1433:E1437"/>
    <mergeCell ref="G1433:H1433"/>
    <mergeCell ref="S1433:U1437"/>
    <mergeCell ref="G1434:H1434"/>
    <mergeCell ref="G1435:H1435"/>
    <mergeCell ref="G1436:H1436"/>
    <mergeCell ref="H1437:I1437"/>
    <mergeCell ref="K1437:R1437"/>
    <mergeCell ref="B1414:B1418"/>
    <mergeCell ref="C1414:C1418"/>
    <mergeCell ref="D1414:D1418"/>
    <mergeCell ref="E1414:E1418"/>
    <mergeCell ref="G1414:H1414"/>
    <mergeCell ref="S1414:U1418"/>
    <mergeCell ref="G1415:H1415"/>
    <mergeCell ref="G1416:H1416"/>
    <mergeCell ref="G1417:H1417"/>
    <mergeCell ref="H1418:I1418"/>
    <mergeCell ref="K1418:R1418"/>
    <mergeCell ref="B1424:I1424"/>
    <mergeCell ref="J1424:U1424"/>
    <mergeCell ref="E1425:F1425"/>
    <mergeCell ref="B1426:B1427"/>
    <mergeCell ref="C1426:C1427"/>
    <mergeCell ref="F1426:F1427"/>
    <mergeCell ref="G1426:H1427"/>
    <mergeCell ref="K1426:N1426"/>
    <mergeCell ref="O1426:R1426"/>
    <mergeCell ref="S1426:U1426"/>
    <mergeCell ref="K1427:N1427"/>
    <mergeCell ref="O1427:R1427"/>
    <mergeCell ref="S1427:U1427"/>
    <mergeCell ref="O1419:R1419"/>
    <mergeCell ref="S1419:U1419"/>
    <mergeCell ref="O1420:R1420"/>
    <mergeCell ref="S1420:U1420"/>
    <mergeCell ref="B1404:B1408"/>
    <mergeCell ref="C1404:C1408"/>
    <mergeCell ref="D1404:D1408"/>
    <mergeCell ref="E1404:E1408"/>
    <mergeCell ref="G1404:H1404"/>
    <mergeCell ref="S1404:U1408"/>
    <mergeCell ref="G1405:H1405"/>
    <mergeCell ref="G1406:H1406"/>
    <mergeCell ref="G1407:H1407"/>
    <mergeCell ref="H1408:I1408"/>
    <mergeCell ref="K1408:R1408"/>
    <mergeCell ref="B1409:B1413"/>
    <mergeCell ref="C1409:C1413"/>
    <mergeCell ref="D1409:D1413"/>
    <mergeCell ref="E1409:E1413"/>
    <mergeCell ref="G1409:H1409"/>
    <mergeCell ref="S1409:U1413"/>
    <mergeCell ref="G1410:H1410"/>
    <mergeCell ref="G1411:H1411"/>
    <mergeCell ref="G1412:H1412"/>
    <mergeCell ref="H1413:I1413"/>
    <mergeCell ref="K1413:R1413"/>
    <mergeCell ref="B1395:I1395"/>
    <mergeCell ref="J1395:U1395"/>
    <mergeCell ref="E1396:F1396"/>
    <mergeCell ref="B1397:B1398"/>
    <mergeCell ref="C1397:C1398"/>
    <mergeCell ref="F1397:F1398"/>
    <mergeCell ref="G1397:H1398"/>
    <mergeCell ref="K1397:N1397"/>
    <mergeCell ref="O1397:R1397"/>
    <mergeCell ref="S1397:U1397"/>
    <mergeCell ref="K1398:N1398"/>
    <mergeCell ref="O1398:R1398"/>
    <mergeCell ref="S1398:U1398"/>
    <mergeCell ref="B1399:B1403"/>
    <mergeCell ref="C1399:C1403"/>
    <mergeCell ref="D1399:D1403"/>
    <mergeCell ref="E1399:E1403"/>
    <mergeCell ref="G1399:H1399"/>
    <mergeCell ref="S1399:U1403"/>
    <mergeCell ref="G1400:H1400"/>
    <mergeCell ref="G1401:H1401"/>
    <mergeCell ref="G1402:H1402"/>
    <mergeCell ref="H1403:I1403"/>
    <mergeCell ref="K1403:R1403"/>
    <mergeCell ref="B1380:B1384"/>
    <mergeCell ref="C1380:C1384"/>
    <mergeCell ref="D1380:D1384"/>
    <mergeCell ref="E1380:E1384"/>
    <mergeCell ref="G1380:H1380"/>
    <mergeCell ref="S1380:U1384"/>
    <mergeCell ref="G1381:H1381"/>
    <mergeCell ref="G1382:H1382"/>
    <mergeCell ref="G1383:H1383"/>
    <mergeCell ref="H1384:I1384"/>
    <mergeCell ref="K1384:R1384"/>
    <mergeCell ref="B1385:B1389"/>
    <mergeCell ref="C1385:C1389"/>
    <mergeCell ref="D1385:D1389"/>
    <mergeCell ref="E1385:E1389"/>
    <mergeCell ref="G1385:H1385"/>
    <mergeCell ref="S1385:U1389"/>
    <mergeCell ref="G1386:H1386"/>
    <mergeCell ref="G1387:H1387"/>
    <mergeCell ref="G1388:H1388"/>
    <mergeCell ref="H1389:I1389"/>
    <mergeCell ref="K1389:R1389"/>
    <mergeCell ref="B1370:B1374"/>
    <mergeCell ref="C1370:C1374"/>
    <mergeCell ref="D1370:D1374"/>
    <mergeCell ref="E1370:E1374"/>
    <mergeCell ref="G1370:H1370"/>
    <mergeCell ref="S1370:U1374"/>
    <mergeCell ref="G1371:H1371"/>
    <mergeCell ref="G1372:H1372"/>
    <mergeCell ref="G1373:H1373"/>
    <mergeCell ref="H1374:I1374"/>
    <mergeCell ref="K1374:R1374"/>
    <mergeCell ref="B1375:B1379"/>
    <mergeCell ref="C1375:C1379"/>
    <mergeCell ref="D1375:D1379"/>
    <mergeCell ref="E1375:E1379"/>
    <mergeCell ref="G1375:H1375"/>
    <mergeCell ref="S1375:U1379"/>
    <mergeCell ref="G1376:H1376"/>
    <mergeCell ref="G1377:H1377"/>
    <mergeCell ref="G1378:H1378"/>
    <mergeCell ref="H1379:I1379"/>
    <mergeCell ref="K1379:R1379"/>
    <mergeCell ref="B1356:B1360"/>
    <mergeCell ref="C1356:C1360"/>
    <mergeCell ref="D1356:D1360"/>
    <mergeCell ref="E1356:E1360"/>
    <mergeCell ref="G1356:H1356"/>
    <mergeCell ref="S1356:U1360"/>
    <mergeCell ref="G1357:H1357"/>
    <mergeCell ref="G1358:H1358"/>
    <mergeCell ref="G1359:H1359"/>
    <mergeCell ref="H1360:I1360"/>
    <mergeCell ref="K1360:R1360"/>
    <mergeCell ref="B1366:I1366"/>
    <mergeCell ref="J1366:U1366"/>
    <mergeCell ref="E1367:F1367"/>
    <mergeCell ref="B1368:B1369"/>
    <mergeCell ref="C1368:C1369"/>
    <mergeCell ref="F1368:F1369"/>
    <mergeCell ref="G1368:H1369"/>
    <mergeCell ref="K1368:N1368"/>
    <mergeCell ref="O1368:R1368"/>
    <mergeCell ref="S1368:U1368"/>
    <mergeCell ref="K1369:N1369"/>
    <mergeCell ref="O1369:R1369"/>
    <mergeCell ref="S1369:U1369"/>
    <mergeCell ref="B1346:B1350"/>
    <mergeCell ref="C1346:C1350"/>
    <mergeCell ref="D1346:D1350"/>
    <mergeCell ref="E1346:E1350"/>
    <mergeCell ref="G1346:H1346"/>
    <mergeCell ref="S1346:U1350"/>
    <mergeCell ref="G1347:H1347"/>
    <mergeCell ref="G1348:H1348"/>
    <mergeCell ref="G1349:H1349"/>
    <mergeCell ref="H1350:I1350"/>
    <mergeCell ref="K1350:R1350"/>
    <mergeCell ref="B1351:B1355"/>
    <mergeCell ref="C1351:C1355"/>
    <mergeCell ref="D1351:D1355"/>
    <mergeCell ref="E1351:E1355"/>
    <mergeCell ref="G1351:H1351"/>
    <mergeCell ref="S1351:U1355"/>
    <mergeCell ref="G1352:H1352"/>
    <mergeCell ref="G1353:H1353"/>
    <mergeCell ref="G1354:H1354"/>
    <mergeCell ref="H1355:I1355"/>
    <mergeCell ref="K1355:R1355"/>
    <mergeCell ref="B1337:I1337"/>
    <mergeCell ref="J1337:U1337"/>
    <mergeCell ref="E1338:F1338"/>
    <mergeCell ref="B1339:B1340"/>
    <mergeCell ref="C1339:C1340"/>
    <mergeCell ref="F1339:F1340"/>
    <mergeCell ref="G1339:H1340"/>
    <mergeCell ref="K1339:N1339"/>
    <mergeCell ref="O1339:R1339"/>
    <mergeCell ref="S1339:U1339"/>
    <mergeCell ref="K1340:N1340"/>
    <mergeCell ref="O1340:R1340"/>
    <mergeCell ref="S1340:U1340"/>
    <mergeCell ref="B1341:B1345"/>
    <mergeCell ref="C1341:C1345"/>
    <mergeCell ref="D1341:D1345"/>
    <mergeCell ref="E1341:E1345"/>
    <mergeCell ref="G1341:H1341"/>
    <mergeCell ref="S1341:U1345"/>
    <mergeCell ref="G1342:H1342"/>
    <mergeCell ref="G1343:H1343"/>
    <mergeCell ref="G1344:H1344"/>
    <mergeCell ref="H1345:I1345"/>
    <mergeCell ref="K1345:R1345"/>
    <mergeCell ref="B1322:B1326"/>
    <mergeCell ref="C1322:C1326"/>
    <mergeCell ref="D1322:D1326"/>
    <mergeCell ref="E1322:E1326"/>
    <mergeCell ref="G1322:H1322"/>
    <mergeCell ref="S1322:U1326"/>
    <mergeCell ref="G1323:H1323"/>
    <mergeCell ref="G1324:H1324"/>
    <mergeCell ref="G1325:H1325"/>
    <mergeCell ref="H1326:I1326"/>
    <mergeCell ref="K1326:R1326"/>
    <mergeCell ref="B1327:B1331"/>
    <mergeCell ref="C1327:C1331"/>
    <mergeCell ref="D1327:D1331"/>
    <mergeCell ref="E1327:E1331"/>
    <mergeCell ref="G1327:H1327"/>
    <mergeCell ref="S1327:U1331"/>
    <mergeCell ref="G1328:H1328"/>
    <mergeCell ref="G1329:H1329"/>
    <mergeCell ref="G1330:H1330"/>
    <mergeCell ref="H1331:I1331"/>
    <mergeCell ref="K1331:R1331"/>
    <mergeCell ref="B1312:B1316"/>
    <mergeCell ref="C1312:C1316"/>
    <mergeCell ref="D1312:D1316"/>
    <mergeCell ref="E1312:E1316"/>
    <mergeCell ref="G1312:H1312"/>
    <mergeCell ref="S1312:U1316"/>
    <mergeCell ref="G1313:H1313"/>
    <mergeCell ref="G1314:H1314"/>
    <mergeCell ref="G1315:H1315"/>
    <mergeCell ref="H1316:I1316"/>
    <mergeCell ref="K1316:R1316"/>
    <mergeCell ref="B1317:B1321"/>
    <mergeCell ref="C1317:C1321"/>
    <mergeCell ref="D1317:D1321"/>
    <mergeCell ref="E1317:E1321"/>
    <mergeCell ref="G1317:H1317"/>
    <mergeCell ref="S1317:U1321"/>
    <mergeCell ref="G1318:H1318"/>
    <mergeCell ref="G1319:H1319"/>
    <mergeCell ref="G1320:H1320"/>
    <mergeCell ref="H1321:I1321"/>
    <mergeCell ref="K1321:R1321"/>
    <mergeCell ref="B1298:B1302"/>
    <mergeCell ref="C1298:C1302"/>
    <mergeCell ref="D1298:D1302"/>
    <mergeCell ref="E1298:E1302"/>
    <mergeCell ref="G1298:H1298"/>
    <mergeCell ref="S1298:U1302"/>
    <mergeCell ref="G1299:H1299"/>
    <mergeCell ref="G1300:H1300"/>
    <mergeCell ref="G1301:H1301"/>
    <mergeCell ref="H1302:I1302"/>
    <mergeCell ref="K1302:R1302"/>
    <mergeCell ref="B1308:I1308"/>
    <mergeCell ref="J1308:U1308"/>
    <mergeCell ref="E1309:F1309"/>
    <mergeCell ref="B1310:B1311"/>
    <mergeCell ref="C1310:C1311"/>
    <mergeCell ref="F1310:F1311"/>
    <mergeCell ref="G1310:H1311"/>
    <mergeCell ref="K1310:N1310"/>
    <mergeCell ref="O1310:R1310"/>
    <mergeCell ref="S1310:U1310"/>
    <mergeCell ref="K1311:N1311"/>
    <mergeCell ref="O1311:R1311"/>
    <mergeCell ref="S1311:U1311"/>
    <mergeCell ref="B1288:B1292"/>
    <mergeCell ref="C1288:C1292"/>
    <mergeCell ref="D1288:D1292"/>
    <mergeCell ref="E1288:E1292"/>
    <mergeCell ref="G1288:H1288"/>
    <mergeCell ref="S1288:U1292"/>
    <mergeCell ref="G1289:H1289"/>
    <mergeCell ref="G1290:H1290"/>
    <mergeCell ref="G1291:H1291"/>
    <mergeCell ref="H1292:I1292"/>
    <mergeCell ref="K1292:R1292"/>
    <mergeCell ref="B1293:B1297"/>
    <mergeCell ref="C1293:C1297"/>
    <mergeCell ref="D1293:D1297"/>
    <mergeCell ref="E1293:E1297"/>
    <mergeCell ref="G1293:H1293"/>
    <mergeCell ref="S1293:U1297"/>
    <mergeCell ref="G1294:H1294"/>
    <mergeCell ref="G1295:H1295"/>
    <mergeCell ref="G1296:H1296"/>
    <mergeCell ref="H1297:I1297"/>
    <mergeCell ref="K1297:R1297"/>
    <mergeCell ref="B1279:I1279"/>
    <mergeCell ref="J1279:U1279"/>
    <mergeCell ref="E1280:F1280"/>
    <mergeCell ref="B1281:B1282"/>
    <mergeCell ref="C1281:C1282"/>
    <mergeCell ref="F1281:F1282"/>
    <mergeCell ref="G1281:H1282"/>
    <mergeCell ref="K1281:N1281"/>
    <mergeCell ref="O1281:R1281"/>
    <mergeCell ref="S1281:U1281"/>
    <mergeCell ref="K1282:N1282"/>
    <mergeCell ref="O1282:R1282"/>
    <mergeCell ref="S1282:U1282"/>
    <mergeCell ref="B1283:B1287"/>
    <mergeCell ref="C1283:C1287"/>
    <mergeCell ref="D1283:D1287"/>
    <mergeCell ref="E1283:E1287"/>
    <mergeCell ref="G1283:H1283"/>
    <mergeCell ref="S1283:U1287"/>
    <mergeCell ref="G1284:H1284"/>
    <mergeCell ref="G1285:H1285"/>
    <mergeCell ref="G1286:H1286"/>
    <mergeCell ref="H1287:I1287"/>
    <mergeCell ref="K1287:R1287"/>
    <mergeCell ref="B1264:B1268"/>
    <mergeCell ref="C1264:C1268"/>
    <mergeCell ref="D1264:D1268"/>
    <mergeCell ref="E1264:E1268"/>
    <mergeCell ref="G1264:H1264"/>
    <mergeCell ref="S1264:U1268"/>
    <mergeCell ref="G1265:H1265"/>
    <mergeCell ref="G1266:H1266"/>
    <mergeCell ref="G1267:H1267"/>
    <mergeCell ref="H1268:I1268"/>
    <mergeCell ref="K1268:R1268"/>
    <mergeCell ref="B1269:B1273"/>
    <mergeCell ref="C1269:C1273"/>
    <mergeCell ref="D1269:D1273"/>
    <mergeCell ref="E1269:E1273"/>
    <mergeCell ref="G1269:H1269"/>
    <mergeCell ref="S1269:U1273"/>
    <mergeCell ref="G1270:H1270"/>
    <mergeCell ref="G1271:H1271"/>
    <mergeCell ref="G1272:H1272"/>
    <mergeCell ref="H1273:I1273"/>
    <mergeCell ref="K1273:R1273"/>
    <mergeCell ref="B1254:B1258"/>
    <mergeCell ref="C1254:C1258"/>
    <mergeCell ref="D1254:D1258"/>
    <mergeCell ref="E1254:E1258"/>
    <mergeCell ref="G1254:H1254"/>
    <mergeCell ref="S1254:U1258"/>
    <mergeCell ref="G1255:H1255"/>
    <mergeCell ref="G1256:H1256"/>
    <mergeCell ref="G1257:H1257"/>
    <mergeCell ref="H1258:I1258"/>
    <mergeCell ref="K1258:R1258"/>
    <mergeCell ref="B1259:B1263"/>
    <mergeCell ref="C1259:C1263"/>
    <mergeCell ref="D1259:D1263"/>
    <mergeCell ref="E1259:E1263"/>
    <mergeCell ref="G1259:H1259"/>
    <mergeCell ref="S1259:U1263"/>
    <mergeCell ref="G1260:H1260"/>
    <mergeCell ref="G1261:H1261"/>
    <mergeCell ref="G1262:H1262"/>
    <mergeCell ref="H1263:I1263"/>
    <mergeCell ref="K1263:R1263"/>
    <mergeCell ref="B1240:B1244"/>
    <mergeCell ref="C1240:C1244"/>
    <mergeCell ref="D1240:D1244"/>
    <mergeCell ref="E1240:E1244"/>
    <mergeCell ref="G1240:H1240"/>
    <mergeCell ref="S1240:U1244"/>
    <mergeCell ref="G1241:H1241"/>
    <mergeCell ref="G1242:H1242"/>
    <mergeCell ref="G1243:H1243"/>
    <mergeCell ref="H1244:I1244"/>
    <mergeCell ref="K1244:R1244"/>
    <mergeCell ref="B1250:I1250"/>
    <mergeCell ref="J1250:U1250"/>
    <mergeCell ref="E1251:F1251"/>
    <mergeCell ref="B1252:B1253"/>
    <mergeCell ref="C1252:C1253"/>
    <mergeCell ref="F1252:F1253"/>
    <mergeCell ref="G1252:H1253"/>
    <mergeCell ref="K1252:N1252"/>
    <mergeCell ref="O1252:R1252"/>
    <mergeCell ref="S1252:U1252"/>
    <mergeCell ref="K1253:N1253"/>
    <mergeCell ref="O1253:R1253"/>
    <mergeCell ref="S1253:U1253"/>
    <mergeCell ref="B1230:B1234"/>
    <mergeCell ref="C1230:C1234"/>
    <mergeCell ref="D1230:D1234"/>
    <mergeCell ref="E1230:E1234"/>
    <mergeCell ref="G1230:H1230"/>
    <mergeCell ref="S1230:U1234"/>
    <mergeCell ref="G1231:H1231"/>
    <mergeCell ref="G1232:H1232"/>
    <mergeCell ref="G1233:H1233"/>
    <mergeCell ref="H1234:I1234"/>
    <mergeCell ref="K1234:R1234"/>
    <mergeCell ref="B1235:B1239"/>
    <mergeCell ref="C1235:C1239"/>
    <mergeCell ref="D1235:D1239"/>
    <mergeCell ref="E1235:E1239"/>
    <mergeCell ref="G1235:H1235"/>
    <mergeCell ref="S1235:U1239"/>
    <mergeCell ref="G1236:H1236"/>
    <mergeCell ref="G1237:H1237"/>
    <mergeCell ref="G1238:H1238"/>
    <mergeCell ref="H1239:I1239"/>
    <mergeCell ref="K1239:R1239"/>
    <mergeCell ref="B1221:I1221"/>
    <mergeCell ref="J1221:U1221"/>
    <mergeCell ref="E1222:F1222"/>
    <mergeCell ref="B1223:B1224"/>
    <mergeCell ref="C1223:C1224"/>
    <mergeCell ref="F1223:F1224"/>
    <mergeCell ref="G1223:H1224"/>
    <mergeCell ref="K1223:N1223"/>
    <mergeCell ref="O1223:R1223"/>
    <mergeCell ref="S1223:U1223"/>
    <mergeCell ref="K1224:N1224"/>
    <mergeCell ref="O1224:R1224"/>
    <mergeCell ref="S1224:U1224"/>
    <mergeCell ref="B1225:B1229"/>
    <mergeCell ref="C1225:C1229"/>
    <mergeCell ref="D1225:D1229"/>
    <mergeCell ref="E1225:E1229"/>
    <mergeCell ref="G1225:H1225"/>
    <mergeCell ref="S1225:U1229"/>
    <mergeCell ref="G1226:H1226"/>
    <mergeCell ref="G1227:H1227"/>
    <mergeCell ref="G1228:H1228"/>
    <mergeCell ref="H1229:I1229"/>
    <mergeCell ref="K1229:R1229"/>
    <mergeCell ref="B1206:B1210"/>
    <mergeCell ref="C1206:C1210"/>
    <mergeCell ref="D1206:D1210"/>
    <mergeCell ref="E1206:E1210"/>
    <mergeCell ref="G1206:H1206"/>
    <mergeCell ref="S1206:U1210"/>
    <mergeCell ref="G1207:H1207"/>
    <mergeCell ref="G1208:H1208"/>
    <mergeCell ref="G1209:H1209"/>
    <mergeCell ref="H1210:I1210"/>
    <mergeCell ref="K1210:R1210"/>
    <mergeCell ref="B1211:B1215"/>
    <mergeCell ref="C1211:C1215"/>
    <mergeCell ref="D1211:D1215"/>
    <mergeCell ref="E1211:E1215"/>
    <mergeCell ref="G1211:H1211"/>
    <mergeCell ref="S1211:U1215"/>
    <mergeCell ref="G1212:H1212"/>
    <mergeCell ref="G1213:H1213"/>
    <mergeCell ref="G1214:H1214"/>
    <mergeCell ref="H1215:I1215"/>
    <mergeCell ref="K1215:R1215"/>
    <mergeCell ref="B1196:B1200"/>
    <mergeCell ref="C1196:C1200"/>
    <mergeCell ref="D1196:D1200"/>
    <mergeCell ref="E1196:E1200"/>
    <mergeCell ref="G1196:H1196"/>
    <mergeCell ref="S1196:U1200"/>
    <mergeCell ref="G1197:H1197"/>
    <mergeCell ref="G1198:H1198"/>
    <mergeCell ref="G1199:H1199"/>
    <mergeCell ref="H1200:I1200"/>
    <mergeCell ref="K1200:R1200"/>
    <mergeCell ref="B1201:B1205"/>
    <mergeCell ref="C1201:C1205"/>
    <mergeCell ref="D1201:D1205"/>
    <mergeCell ref="E1201:E1205"/>
    <mergeCell ref="G1201:H1201"/>
    <mergeCell ref="S1201:U1205"/>
    <mergeCell ref="G1202:H1202"/>
    <mergeCell ref="G1203:H1203"/>
    <mergeCell ref="G1204:H1204"/>
    <mergeCell ref="H1205:I1205"/>
    <mergeCell ref="K1205:R1205"/>
    <mergeCell ref="B1182:B1186"/>
    <mergeCell ref="C1182:C1186"/>
    <mergeCell ref="D1182:D1186"/>
    <mergeCell ref="E1182:E1186"/>
    <mergeCell ref="G1182:H1182"/>
    <mergeCell ref="S1182:U1186"/>
    <mergeCell ref="G1183:H1183"/>
    <mergeCell ref="G1184:H1184"/>
    <mergeCell ref="G1185:H1185"/>
    <mergeCell ref="H1186:I1186"/>
    <mergeCell ref="K1186:R1186"/>
    <mergeCell ref="B1192:I1192"/>
    <mergeCell ref="J1192:U1192"/>
    <mergeCell ref="E1193:F1193"/>
    <mergeCell ref="B1194:B1195"/>
    <mergeCell ref="C1194:C1195"/>
    <mergeCell ref="F1194:F1195"/>
    <mergeCell ref="G1194:H1195"/>
    <mergeCell ref="K1194:N1194"/>
    <mergeCell ref="O1194:R1194"/>
    <mergeCell ref="S1194:U1194"/>
    <mergeCell ref="K1195:N1195"/>
    <mergeCell ref="O1195:R1195"/>
    <mergeCell ref="S1195:U1195"/>
    <mergeCell ref="B1172:B1176"/>
    <mergeCell ref="C1172:C1176"/>
    <mergeCell ref="D1172:D1176"/>
    <mergeCell ref="E1172:E1176"/>
    <mergeCell ref="G1172:H1172"/>
    <mergeCell ref="S1172:U1176"/>
    <mergeCell ref="G1173:H1173"/>
    <mergeCell ref="G1174:H1174"/>
    <mergeCell ref="G1175:H1175"/>
    <mergeCell ref="H1176:I1176"/>
    <mergeCell ref="K1176:R1176"/>
    <mergeCell ref="B1177:B1181"/>
    <mergeCell ref="C1177:C1181"/>
    <mergeCell ref="D1177:D1181"/>
    <mergeCell ref="E1177:E1181"/>
    <mergeCell ref="G1177:H1177"/>
    <mergeCell ref="S1177:U1181"/>
    <mergeCell ref="G1178:H1178"/>
    <mergeCell ref="G1179:H1179"/>
    <mergeCell ref="G1180:H1180"/>
    <mergeCell ref="H1181:I1181"/>
    <mergeCell ref="K1181:R1181"/>
    <mergeCell ref="B1163:I1163"/>
    <mergeCell ref="J1163:U1163"/>
    <mergeCell ref="E1164:F1164"/>
    <mergeCell ref="B1165:B1166"/>
    <mergeCell ref="C1165:C1166"/>
    <mergeCell ref="F1165:F1166"/>
    <mergeCell ref="G1165:H1166"/>
    <mergeCell ref="K1165:N1165"/>
    <mergeCell ref="O1165:R1165"/>
    <mergeCell ref="S1165:U1165"/>
    <mergeCell ref="K1166:N1166"/>
    <mergeCell ref="O1166:R1166"/>
    <mergeCell ref="S1166:U1166"/>
    <mergeCell ref="B1167:B1171"/>
    <mergeCell ref="C1167:C1171"/>
    <mergeCell ref="D1167:D1171"/>
    <mergeCell ref="E1167:E1171"/>
    <mergeCell ref="G1167:H1167"/>
    <mergeCell ref="S1167:U1171"/>
    <mergeCell ref="G1168:H1168"/>
    <mergeCell ref="G1169:H1169"/>
    <mergeCell ref="G1170:H1170"/>
    <mergeCell ref="H1171:I1171"/>
    <mergeCell ref="K1171:R1171"/>
    <mergeCell ref="B1148:B1152"/>
    <mergeCell ref="C1148:C1152"/>
    <mergeCell ref="D1148:D1152"/>
    <mergeCell ref="E1148:E1152"/>
    <mergeCell ref="G1148:H1148"/>
    <mergeCell ref="S1148:U1152"/>
    <mergeCell ref="G1149:H1149"/>
    <mergeCell ref="G1150:H1150"/>
    <mergeCell ref="G1151:H1151"/>
    <mergeCell ref="H1152:I1152"/>
    <mergeCell ref="K1152:R1152"/>
    <mergeCell ref="B1153:B1157"/>
    <mergeCell ref="C1153:C1157"/>
    <mergeCell ref="D1153:D1157"/>
    <mergeCell ref="E1153:E1157"/>
    <mergeCell ref="G1153:H1153"/>
    <mergeCell ref="S1153:U1157"/>
    <mergeCell ref="G1154:H1154"/>
    <mergeCell ref="G1155:H1155"/>
    <mergeCell ref="G1156:H1156"/>
    <mergeCell ref="H1157:I1157"/>
    <mergeCell ref="K1157:R1157"/>
    <mergeCell ref="B1138:B1142"/>
    <mergeCell ref="C1138:C1142"/>
    <mergeCell ref="D1138:D1142"/>
    <mergeCell ref="E1138:E1142"/>
    <mergeCell ref="G1138:H1138"/>
    <mergeCell ref="S1138:U1142"/>
    <mergeCell ref="G1139:H1139"/>
    <mergeCell ref="G1140:H1140"/>
    <mergeCell ref="G1141:H1141"/>
    <mergeCell ref="H1142:I1142"/>
    <mergeCell ref="K1142:R1142"/>
    <mergeCell ref="B1143:B1147"/>
    <mergeCell ref="C1143:C1147"/>
    <mergeCell ref="D1143:D1147"/>
    <mergeCell ref="E1143:E1147"/>
    <mergeCell ref="G1143:H1143"/>
    <mergeCell ref="S1143:U1147"/>
    <mergeCell ref="G1144:H1144"/>
    <mergeCell ref="G1145:H1145"/>
    <mergeCell ref="G1146:H1146"/>
    <mergeCell ref="H1147:I1147"/>
    <mergeCell ref="K1147:R1147"/>
    <mergeCell ref="B1124:B1128"/>
    <mergeCell ref="C1124:C1128"/>
    <mergeCell ref="D1124:D1128"/>
    <mergeCell ref="E1124:E1128"/>
    <mergeCell ref="G1124:H1124"/>
    <mergeCell ref="S1124:U1128"/>
    <mergeCell ref="G1125:H1125"/>
    <mergeCell ref="G1126:H1126"/>
    <mergeCell ref="G1127:H1127"/>
    <mergeCell ref="H1128:I1128"/>
    <mergeCell ref="K1128:R1128"/>
    <mergeCell ref="B1134:I1134"/>
    <mergeCell ref="J1134:U1134"/>
    <mergeCell ref="E1135:F1135"/>
    <mergeCell ref="B1136:B1137"/>
    <mergeCell ref="C1136:C1137"/>
    <mergeCell ref="F1136:F1137"/>
    <mergeCell ref="G1136:H1137"/>
    <mergeCell ref="K1136:N1136"/>
    <mergeCell ref="O1136:R1136"/>
    <mergeCell ref="S1136:U1136"/>
    <mergeCell ref="K1137:N1137"/>
    <mergeCell ref="O1137:R1137"/>
    <mergeCell ref="S1137:U1137"/>
    <mergeCell ref="O1129:R1129"/>
    <mergeCell ref="S1129:U1129"/>
    <mergeCell ref="O1130:R1130"/>
    <mergeCell ref="S1130:U1130"/>
    <mergeCell ref="B1114:B1118"/>
    <mergeCell ref="C1114:C1118"/>
    <mergeCell ref="D1114:D1118"/>
    <mergeCell ref="E1114:E1118"/>
    <mergeCell ref="G1114:H1114"/>
    <mergeCell ref="S1114:U1118"/>
    <mergeCell ref="G1115:H1115"/>
    <mergeCell ref="G1116:H1116"/>
    <mergeCell ref="G1117:H1117"/>
    <mergeCell ref="H1118:I1118"/>
    <mergeCell ref="K1118:R1118"/>
    <mergeCell ref="B1119:B1123"/>
    <mergeCell ref="C1119:C1123"/>
    <mergeCell ref="D1119:D1123"/>
    <mergeCell ref="E1119:E1123"/>
    <mergeCell ref="G1119:H1119"/>
    <mergeCell ref="S1119:U1123"/>
    <mergeCell ref="G1120:H1120"/>
    <mergeCell ref="G1121:H1121"/>
    <mergeCell ref="G1122:H1122"/>
    <mergeCell ref="H1123:I1123"/>
    <mergeCell ref="K1123:R1123"/>
    <mergeCell ref="B1105:I1105"/>
    <mergeCell ref="J1105:U1105"/>
    <mergeCell ref="E1106:F1106"/>
    <mergeCell ref="B1107:B1108"/>
    <mergeCell ref="C1107:C1108"/>
    <mergeCell ref="F1107:F1108"/>
    <mergeCell ref="G1107:H1108"/>
    <mergeCell ref="K1107:N1107"/>
    <mergeCell ref="O1107:R1107"/>
    <mergeCell ref="S1107:U1107"/>
    <mergeCell ref="K1108:N1108"/>
    <mergeCell ref="O1108:R1108"/>
    <mergeCell ref="S1108:U1108"/>
    <mergeCell ref="B1109:B1113"/>
    <mergeCell ref="C1109:C1113"/>
    <mergeCell ref="D1109:D1113"/>
    <mergeCell ref="E1109:E1113"/>
    <mergeCell ref="G1109:H1109"/>
    <mergeCell ref="S1109:U1113"/>
    <mergeCell ref="G1110:H1110"/>
    <mergeCell ref="G1111:H1111"/>
    <mergeCell ref="G1112:H1112"/>
    <mergeCell ref="H1113:I1113"/>
    <mergeCell ref="K1113:R1113"/>
    <mergeCell ref="B1090:B1094"/>
    <mergeCell ref="C1090:C1094"/>
    <mergeCell ref="D1090:D1094"/>
    <mergeCell ref="E1090:E1094"/>
    <mergeCell ref="G1090:H1090"/>
    <mergeCell ref="S1090:U1094"/>
    <mergeCell ref="G1091:H1091"/>
    <mergeCell ref="G1092:H1092"/>
    <mergeCell ref="G1093:H1093"/>
    <mergeCell ref="H1094:I1094"/>
    <mergeCell ref="K1094:R1094"/>
    <mergeCell ref="B1095:B1099"/>
    <mergeCell ref="C1095:C1099"/>
    <mergeCell ref="D1095:D1099"/>
    <mergeCell ref="E1095:E1099"/>
    <mergeCell ref="G1095:H1095"/>
    <mergeCell ref="S1095:U1099"/>
    <mergeCell ref="G1096:H1096"/>
    <mergeCell ref="G1097:H1097"/>
    <mergeCell ref="G1098:H1098"/>
    <mergeCell ref="H1099:I1099"/>
    <mergeCell ref="K1099:R1099"/>
    <mergeCell ref="B1080:B1084"/>
    <mergeCell ref="C1080:C1084"/>
    <mergeCell ref="D1080:D1084"/>
    <mergeCell ref="E1080:E1084"/>
    <mergeCell ref="G1080:H1080"/>
    <mergeCell ref="S1080:U1084"/>
    <mergeCell ref="G1081:H1081"/>
    <mergeCell ref="G1082:H1082"/>
    <mergeCell ref="G1083:H1083"/>
    <mergeCell ref="H1084:I1084"/>
    <mergeCell ref="K1084:R1084"/>
    <mergeCell ref="B1085:B1089"/>
    <mergeCell ref="C1085:C1089"/>
    <mergeCell ref="D1085:D1089"/>
    <mergeCell ref="E1085:E1089"/>
    <mergeCell ref="G1085:H1085"/>
    <mergeCell ref="S1085:U1089"/>
    <mergeCell ref="G1086:H1086"/>
    <mergeCell ref="G1087:H1087"/>
    <mergeCell ref="G1088:H1088"/>
    <mergeCell ref="H1089:I1089"/>
    <mergeCell ref="K1089:R1089"/>
    <mergeCell ref="B1066:B1070"/>
    <mergeCell ref="C1066:C1070"/>
    <mergeCell ref="D1066:D1070"/>
    <mergeCell ref="E1066:E1070"/>
    <mergeCell ref="G1066:H1066"/>
    <mergeCell ref="S1066:U1070"/>
    <mergeCell ref="G1067:H1067"/>
    <mergeCell ref="G1068:H1068"/>
    <mergeCell ref="G1069:H1069"/>
    <mergeCell ref="H1070:I1070"/>
    <mergeCell ref="K1070:R1070"/>
    <mergeCell ref="B1076:I1076"/>
    <mergeCell ref="J1076:U1076"/>
    <mergeCell ref="E1077:F1077"/>
    <mergeCell ref="B1078:B1079"/>
    <mergeCell ref="C1078:C1079"/>
    <mergeCell ref="F1078:F1079"/>
    <mergeCell ref="G1078:H1079"/>
    <mergeCell ref="K1078:N1078"/>
    <mergeCell ref="O1078:R1078"/>
    <mergeCell ref="S1078:U1078"/>
    <mergeCell ref="K1079:N1079"/>
    <mergeCell ref="O1079:R1079"/>
    <mergeCell ref="S1079:U1079"/>
    <mergeCell ref="B1056:B1060"/>
    <mergeCell ref="C1056:C1060"/>
    <mergeCell ref="D1056:D1060"/>
    <mergeCell ref="E1056:E1060"/>
    <mergeCell ref="G1056:H1056"/>
    <mergeCell ref="S1056:U1060"/>
    <mergeCell ref="G1057:H1057"/>
    <mergeCell ref="G1058:H1058"/>
    <mergeCell ref="G1059:H1059"/>
    <mergeCell ref="H1060:I1060"/>
    <mergeCell ref="K1060:R1060"/>
    <mergeCell ref="B1061:B1065"/>
    <mergeCell ref="C1061:C1065"/>
    <mergeCell ref="D1061:D1065"/>
    <mergeCell ref="E1061:E1065"/>
    <mergeCell ref="G1061:H1061"/>
    <mergeCell ref="S1061:U1065"/>
    <mergeCell ref="G1062:H1062"/>
    <mergeCell ref="G1063:H1063"/>
    <mergeCell ref="G1064:H1064"/>
    <mergeCell ref="H1065:I1065"/>
    <mergeCell ref="K1065:R1065"/>
    <mergeCell ref="B1047:I1047"/>
    <mergeCell ref="J1047:U1047"/>
    <mergeCell ref="E1048:F1048"/>
    <mergeCell ref="B1049:B1050"/>
    <mergeCell ref="C1049:C1050"/>
    <mergeCell ref="F1049:F1050"/>
    <mergeCell ref="G1049:H1050"/>
    <mergeCell ref="K1049:N1049"/>
    <mergeCell ref="O1049:R1049"/>
    <mergeCell ref="S1049:U1049"/>
    <mergeCell ref="K1050:N1050"/>
    <mergeCell ref="O1050:R1050"/>
    <mergeCell ref="S1050:U1050"/>
    <mergeCell ref="B1051:B1055"/>
    <mergeCell ref="C1051:C1055"/>
    <mergeCell ref="D1051:D1055"/>
    <mergeCell ref="E1051:E1055"/>
    <mergeCell ref="G1051:H1051"/>
    <mergeCell ref="S1051:U1055"/>
    <mergeCell ref="G1052:H1052"/>
    <mergeCell ref="G1053:H1053"/>
    <mergeCell ref="G1054:H1054"/>
    <mergeCell ref="H1055:I1055"/>
    <mergeCell ref="K1055:R1055"/>
    <mergeCell ref="B1032:B1036"/>
    <mergeCell ref="C1032:C1036"/>
    <mergeCell ref="D1032:D1036"/>
    <mergeCell ref="E1032:E1036"/>
    <mergeCell ref="G1032:H1032"/>
    <mergeCell ref="S1032:U1036"/>
    <mergeCell ref="G1033:H1033"/>
    <mergeCell ref="G1034:H1034"/>
    <mergeCell ref="G1035:H1035"/>
    <mergeCell ref="H1036:I1036"/>
    <mergeCell ref="K1036:R1036"/>
    <mergeCell ref="B1037:B1041"/>
    <mergeCell ref="C1037:C1041"/>
    <mergeCell ref="D1037:D1041"/>
    <mergeCell ref="E1037:E1041"/>
    <mergeCell ref="G1037:H1037"/>
    <mergeCell ref="S1037:U1041"/>
    <mergeCell ref="G1038:H1038"/>
    <mergeCell ref="G1039:H1039"/>
    <mergeCell ref="G1040:H1040"/>
    <mergeCell ref="H1041:I1041"/>
    <mergeCell ref="K1041:R1041"/>
    <mergeCell ref="B1022:B1026"/>
    <mergeCell ref="C1022:C1026"/>
    <mergeCell ref="D1022:D1026"/>
    <mergeCell ref="E1022:E1026"/>
    <mergeCell ref="G1022:H1022"/>
    <mergeCell ref="S1022:U1026"/>
    <mergeCell ref="G1023:H1023"/>
    <mergeCell ref="G1024:H1024"/>
    <mergeCell ref="G1025:H1025"/>
    <mergeCell ref="H1026:I1026"/>
    <mergeCell ref="K1026:R1026"/>
    <mergeCell ref="B1027:B1031"/>
    <mergeCell ref="C1027:C1031"/>
    <mergeCell ref="D1027:D1031"/>
    <mergeCell ref="E1027:E1031"/>
    <mergeCell ref="G1027:H1027"/>
    <mergeCell ref="S1027:U1031"/>
    <mergeCell ref="G1028:H1028"/>
    <mergeCell ref="G1029:H1029"/>
    <mergeCell ref="G1030:H1030"/>
    <mergeCell ref="H1031:I1031"/>
    <mergeCell ref="K1031:R1031"/>
    <mergeCell ref="B1008:B1012"/>
    <mergeCell ref="C1008:C1012"/>
    <mergeCell ref="D1008:D1012"/>
    <mergeCell ref="E1008:E1012"/>
    <mergeCell ref="G1008:H1008"/>
    <mergeCell ref="S1008:U1012"/>
    <mergeCell ref="G1009:H1009"/>
    <mergeCell ref="G1010:H1010"/>
    <mergeCell ref="G1011:H1011"/>
    <mergeCell ref="H1012:I1012"/>
    <mergeCell ref="K1012:R1012"/>
    <mergeCell ref="B1018:I1018"/>
    <mergeCell ref="J1018:U1018"/>
    <mergeCell ref="E1019:F1019"/>
    <mergeCell ref="B1020:B1021"/>
    <mergeCell ref="C1020:C1021"/>
    <mergeCell ref="F1020:F1021"/>
    <mergeCell ref="G1020:H1021"/>
    <mergeCell ref="K1020:N1020"/>
    <mergeCell ref="O1020:R1020"/>
    <mergeCell ref="S1020:U1020"/>
    <mergeCell ref="K1021:N1021"/>
    <mergeCell ref="O1021:R1021"/>
    <mergeCell ref="S1021:U1021"/>
    <mergeCell ref="B998:B1002"/>
    <mergeCell ref="C998:C1002"/>
    <mergeCell ref="D998:D1002"/>
    <mergeCell ref="E998:E1002"/>
    <mergeCell ref="G998:H998"/>
    <mergeCell ref="S998:U1002"/>
    <mergeCell ref="G999:H999"/>
    <mergeCell ref="G1000:H1000"/>
    <mergeCell ref="G1001:H1001"/>
    <mergeCell ref="H1002:I1002"/>
    <mergeCell ref="K1002:R1002"/>
    <mergeCell ref="B1003:B1007"/>
    <mergeCell ref="C1003:C1007"/>
    <mergeCell ref="D1003:D1007"/>
    <mergeCell ref="E1003:E1007"/>
    <mergeCell ref="G1003:H1003"/>
    <mergeCell ref="S1003:U1007"/>
    <mergeCell ref="G1004:H1004"/>
    <mergeCell ref="G1005:H1005"/>
    <mergeCell ref="G1006:H1006"/>
    <mergeCell ref="H1007:I1007"/>
    <mergeCell ref="K1007:R1007"/>
    <mergeCell ref="B989:I989"/>
    <mergeCell ref="J989:U989"/>
    <mergeCell ref="E990:F990"/>
    <mergeCell ref="B991:B992"/>
    <mergeCell ref="C991:C992"/>
    <mergeCell ref="F991:F992"/>
    <mergeCell ref="G991:H992"/>
    <mergeCell ref="K991:N991"/>
    <mergeCell ref="O991:R991"/>
    <mergeCell ref="S991:U991"/>
    <mergeCell ref="K992:N992"/>
    <mergeCell ref="O992:R992"/>
    <mergeCell ref="S992:U992"/>
    <mergeCell ref="B993:B997"/>
    <mergeCell ref="C993:C997"/>
    <mergeCell ref="D993:D997"/>
    <mergeCell ref="E993:E997"/>
    <mergeCell ref="G993:H993"/>
    <mergeCell ref="S993:U997"/>
    <mergeCell ref="G994:H994"/>
    <mergeCell ref="G995:H995"/>
    <mergeCell ref="G996:H996"/>
    <mergeCell ref="H997:I997"/>
    <mergeCell ref="K997:R997"/>
    <mergeCell ref="B974:B978"/>
    <mergeCell ref="C974:C978"/>
    <mergeCell ref="D974:D978"/>
    <mergeCell ref="E974:E978"/>
    <mergeCell ref="G974:H974"/>
    <mergeCell ref="S974:U978"/>
    <mergeCell ref="G975:H975"/>
    <mergeCell ref="G976:H976"/>
    <mergeCell ref="G977:H977"/>
    <mergeCell ref="H978:I978"/>
    <mergeCell ref="K978:R978"/>
    <mergeCell ref="B979:B983"/>
    <mergeCell ref="C979:C983"/>
    <mergeCell ref="D979:D983"/>
    <mergeCell ref="E979:E983"/>
    <mergeCell ref="G979:H979"/>
    <mergeCell ref="S979:U983"/>
    <mergeCell ref="G980:H980"/>
    <mergeCell ref="G981:H981"/>
    <mergeCell ref="G982:H982"/>
    <mergeCell ref="H983:I983"/>
    <mergeCell ref="K983:R983"/>
    <mergeCell ref="B964:B968"/>
    <mergeCell ref="C964:C968"/>
    <mergeCell ref="D964:D968"/>
    <mergeCell ref="E964:E968"/>
    <mergeCell ref="G964:H964"/>
    <mergeCell ref="S964:U968"/>
    <mergeCell ref="G965:H965"/>
    <mergeCell ref="G966:H966"/>
    <mergeCell ref="G967:H967"/>
    <mergeCell ref="H968:I968"/>
    <mergeCell ref="K968:R968"/>
    <mergeCell ref="B969:B973"/>
    <mergeCell ref="C969:C973"/>
    <mergeCell ref="D969:D973"/>
    <mergeCell ref="E969:E973"/>
    <mergeCell ref="G969:H969"/>
    <mergeCell ref="S969:U973"/>
    <mergeCell ref="G970:H970"/>
    <mergeCell ref="G971:H971"/>
    <mergeCell ref="G972:H972"/>
    <mergeCell ref="H973:I973"/>
    <mergeCell ref="K973:R973"/>
    <mergeCell ref="B950:B954"/>
    <mergeCell ref="C950:C954"/>
    <mergeCell ref="D950:D954"/>
    <mergeCell ref="E950:E954"/>
    <mergeCell ref="G950:H950"/>
    <mergeCell ref="S950:U954"/>
    <mergeCell ref="G951:H951"/>
    <mergeCell ref="G952:H952"/>
    <mergeCell ref="G953:H953"/>
    <mergeCell ref="H954:I954"/>
    <mergeCell ref="K954:R954"/>
    <mergeCell ref="B960:I960"/>
    <mergeCell ref="J960:U960"/>
    <mergeCell ref="E961:F961"/>
    <mergeCell ref="B962:B963"/>
    <mergeCell ref="C962:C963"/>
    <mergeCell ref="F962:F963"/>
    <mergeCell ref="G962:H963"/>
    <mergeCell ref="K962:N962"/>
    <mergeCell ref="O962:R962"/>
    <mergeCell ref="S962:U962"/>
    <mergeCell ref="K963:N963"/>
    <mergeCell ref="O963:R963"/>
    <mergeCell ref="S963:U963"/>
    <mergeCell ref="B940:B944"/>
    <mergeCell ref="C940:C944"/>
    <mergeCell ref="D940:D944"/>
    <mergeCell ref="E940:E944"/>
    <mergeCell ref="G940:H940"/>
    <mergeCell ref="S940:U944"/>
    <mergeCell ref="G941:H941"/>
    <mergeCell ref="G942:H942"/>
    <mergeCell ref="G943:H943"/>
    <mergeCell ref="H944:I944"/>
    <mergeCell ref="K944:R944"/>
    <mergeCell ref="B945:B949"/>
    <mergeCell ref="C945:C949"/>
    <mergeCell ref="D945:D949"/>
    <mergeCell ref="E945:E949"/>
    <mergeCell ref="G945:H945"/>
    <mergeCell ref="S945:U949"/>
    <mergeCell ref="G946:H946"/>
    <mergeCell ref="G947:H947"/>
    <mergeCell ref="G948:H948"/>
    <mergeCell ref="H949:I949"/>
    <mergeCell ref="K949:R949"/>
    <mergeCell ref="B931:I931"/>
    <mergeCell ref="J931:U931"/>
    <mergeCell ref="E932:F932"/>
    <mergeCell ref="B933:B934"/>
    <mergeCell ref="C933:C934"/>
    <mergeCell ref="F933:F934"/>
    <mergeCell ref="G933:H934"/>
    <mergeCell ref="K933:N933"/>
    <mergeCell ref="O933:R933"/>
    <mergeCell ref="S933:U933"/>
    <mergeCell ref="K934:N934"/>
    <mergeCell ref="O934:R934"/>
    <mergeCell ref="S934:U934"/>
    <mergeCell ref="B935:B939"/>
    <mergeCell ref="C935:C939"/>
    <mergeCell ref="D935:D939"/>
    <mergeCell ref="E935:E939"/>
    <mergeCell ref="G935:H935"/>
    <mergeCell ref="S935:U939"/>
    <mergeCell ref="G936:H936"/>
    <mergeCell ref="G937:H937"/>
    <mergeCell ref="G938:H938"/>
    <mergeCell ref="H939:I939"/>
    <mergeCell ref="K939:R939"/>
    <mergeCell ref="B916:B920"/>
    <mergeCell ref="C916:C920"/>
    <mergeCell ref="D916:D920"/>
    <mergeCell ref="E916:E920"/>
    <mergeCell ref="G916:H916"/>
    <mergeCell ref="S916:U920"/>
    <mergeCell ref="G917:H917"/>
    <mergeCell ref="G918:H918"/>
    <mergeCell ref="G919:H919"/>
    <mergeCell ref="H920:I920"/>
    <mergeCell ref="K920:R920"/>
    <mergeCell ref="B921:B925"/>
    <mergeCell ref="C921:C925"/>
    <mergeCell ref="D921:D925"/>
    <mergeCell ref="E921:E925"/>
    <mergeCell ref="G921:H921"/>
    <mergeCell ref="S921:U925"/>
    <mergeCell ref="G922:H922"/>
    <mergeCell ref="G923:H923"/>
    <mergeCell ref="G924:H924"/>
    <mergeCell ref="H925:I925"/>
    <mergeCell ref="K925:R925"/>
    <mergeCell ref="B906:B910"/>
    <mergeCell ref="C906:C910"/>
    <mergeCell ref="D906:D910"/>
    <mergeCell ref="E906:E910"/>
    <mergeCell ref="G906:H906"/>
    <mergeCell ref="S906:U910"/>
    <mergeCell ref="G907:H907"/>
    <mergeCell ref="G908:H908"/>
    <mergeCell ref="G909:H909"/>
    <mergeCell ref="H910:I910"/>
    <mergeCell ref="K910:R910"/>
    <mergeCell ref="B911:B915"/>
    <mergeCell ref="C911:C915"/>
    <mergeCell ref="D911:D915"/>
    <mergeCell ref="E911:E915"/>
    <mergeCell ref="G911:H911"/>
    <mergeCell ref="S911:U915"/>
    <mergeCell ref="G912:H912"/>
    <mergeCell ref="G913:H913"/>
    <mergeCell ref="G914:H914"/>
    <mergeCell ref="H915:I915"/>
    <mergeCell ref="K915:R915"/>
    <mergeCell ref="B892:B896"/>
    <mergeCell ref="C892:C896"/>
    <mergeCell ref="D892:D896"/>
    <mergeCell ref="E892:E896"/>
    <mergeCell ref="G892:H892"/>
    <mergeCell ref="S892:U896"/>
    <mergeCell ref="G893:H893"/>
    <mergeCell ref="G894:H894"/>
    <mergeCell ref="G895:H895"/>
    <mergeCell ref="H896:I896"/>
    <mergeCell ref="K896:R896"/>
    <mergeCell ref="B902:I902"/>
    <mergeCell ref="J902:U902"/>
    <mergeCell ref="E903:F903"/>
    <mergeCell ref="B904:B905"/>
    <mergeCell ref="C904:C905"/>
    <mergeCell ref="F904:F905"/>
    <mergeCell ref="G904:H905"/>
    <mergeCell ref="K904:N904"/>
    <mergeCell ref="O904:R904"/>
    <mergeCell ref="S904:U904"/>
    <mergeCell ref="K905:N905"/>
    <mergeCell ref="O905:R905"/>
    <mergeCell ref="S905:U905"/>
    <mergeCell ref="B882:B886"/>
    <mergeCell ref="C882:C886"/>
    <mergeCell ref="D882:D886"/>
    <mergeCell ref="E882:E886"/>
    <mergeCell ref="G882:H882"/>
    <mergeCell ref="S882:U886"/>
    <mergeCell ref="G883:H883"/>
    <mergeCell ref="G884:H884"/>
    <mergeCell ref="G885:H885"/>
    <mergeCell ref="H886:I886"/>
    <mergeCell ref="K886:R886"/>
    <mergeCell ref="B887:B891"/>
    <mergeCell ref="C887:C891"/>
    <mergeCell ref="D887:D891"/>
    <mergeCell ref="E887:E891"/>
    <mergeCell ref="G887:H887"/>
    <mergeCell ref="S887:U891"/>
    <mergeCell ref="G888:H888"/>
    <mergeCell ref="G889:H889"/>
    <mergeCell ref="G890:H890"/>
    <mergeCell ref="H891:I891"/>
    <mergeCell ref="K891:R891"/>
    <mergeCell ref="B873:I873"/>
    <mergeCell ref="J873:U873"/>
    <mergeCell ref="E874:F874"/>
    <mergeCell ref="B875:B876"/>
    <mergeCell ref="C875:C876"/>
    <mergeCell ref="F875:F876"/>
    <mergeCell ref="G875:H876"/>
    <mergeCell ref="K875:N875"/>
    <mergeCell ref="O875:R875"/>
    <mergeCell ref="S875:U875"/>
    <mergeCell ref="K876:N876"/>
    <mergeCell ref="O876:R876"/>
    <mergeCell ref="S876:U876"/>
    <mergeCell ref="B877:B881"/>
    <mergeCell ref="C877:C881"/>
    <mergeCell ref="D877:D881"/>
    <mergeCell ref="E877:E881"/>
    <mergeCell ref="G877:H877"/>
    <mergeCell ref="S877:U881"/>
    <mergeCell ref="G878:H878"/>
    <mergeCell ref="G879:H879"/>
    <mergeCell ref="G880:H880"/>
    <mergeCell ref="H881:I881"/>
    <mergeCell ref="K881:R881"/>
    <mergeCell ref="B858:B862"/>
    <mergeCell ref="C858:C862"/>
    <mergeCell ref="D858:D862"/>
    <mergeCell ref="E858:E862"/>
    <mergeCell ref="G858:H858"/>
    <mergeCell ref="S858:U862"/>
    <mergeCell ref="G859:H859"/>
    <mergeCell ref="G860:H860"/>
    <mergeCell ref="G861:H861"/>
    <mergeCell ref="H862:I862"/>
    <mergeCell ref="K862:R862"/>
    <mergeCell ref="B863:B867"/>
    <mergeCell ref="C863:C867"/>
    <mergeCell ref="D863:D867"/>
    <mergeCell ref="E863:E867"/>
    <mergeCell ref="G863:H863"/>
    <mergeCell ref="S863:U867"/>
    <mergeCell ref="G864:H864"/>
    <mergeCell ref="G865:H865"/>
    <mergeCell ref="G866:H866"/>
    <mergeCell ref="H867:I867"/>
    <mergeCell ref="K867:R867"/>
    <mergeCell ref="B848:B852"/>
    <mergeCell ref="C848:C852"/>
    <mergeCell ref="D848:D852"/>
    <mergeCell ref="E848:E852"/>
    <mergeCell ref="G848:H848"/>
    <mergeCell ref="S848:U852"/>
    <mergeCell ref="G849:H849"/>
    <mergeCell ref="G850:H850"/>
    <mergeCell ref="G851:H851"/>
    <mergeCell ref="H852:I852"/>
    <mergeCell ref="K852:R852"/>
    <mergeCell ref="B853:B857"/>
    <mergeCell ref="C853:C857"/>
    <mergeCell ref="D853:D857"/>
    <mergeCell ref="E853:E857"/>
    <mergeCell ref="G853:H853"/>
    <mergeCell ref="S853:U857"/>
    <mergeCell ref="G854:H854"/>
    <mergeCell ref="G855:H855"/>
    <mergeCell ref="G856:H856"/>
    <mergeCell ref="H857:I857"/>
    <mergeCell ref="K857:R857"/>
    <mergeCell ref="B834:B838"/>
    <mergeCell ref="C834:C838"/>
    <mergeCell ref="D834:D838"/>
    <mergeCell ref="E834:E838"/>
    <mergeCell ref="G834:H834"/>
    <mergeCell ref="S834:U838"/>
    <mergeCell ref="G835:H835"/>
    <mergeCell ref="G836:H836"/>
    <mergeCell ref="G837:H837"/>
    <mergeCell ref="H838:I838"/>
    <mergeCell ref="K838:R838"/>
    <mergeCell ref="B844:I844"/>
    <mergeCell ref="J844:U844"/>
    <mergeCell ref="E845:F845"/>
    <mergeCell ref="B846:B847"/>
    <mergeCell ref="C846:C847"/>
    <mergeCell ref="F846:F847"/>
    <mergeCell ref="G846:H847"/>
    <mergeCell ref="K846:N846"/>
    <mergeCell ref="O846:R846"/>
    <mergeCell ref="S846:U846"/>
    <mergeCell ref="K847:N847"/>
    <mergeCell ref="O847:R847"/>
    <mergeCell ref="S847:U847"/>
    <mergeCell ref="O839:R839"/>
    <mergeCell ref="S839:U839"/>
    <mergeCell ref="O840:R840"/>
    <mergeCell ref="S840:U840"/>
    <mergeCell ref="B824:B828"/>
    <mergeCell ref="C824:C828"/>
    <mergeCell ref="D824:D828"/>
    <mergeCell ref="E824:E828"/>
    <mergeCell ref="G824:H824"/>
    <mergeCell ref="S824:U828"/>
    <mergeCell ref="G825:H825"/>
    <mergeCell ref="G826:H826"/>
    <mergeCell ref="G827:H827"/>
    <mergeCell ref="H828:I828"/>
    <mergeCell ref="K828:R828"/>
    <mergeCell ref="B829:B833"/>
    <mergeCell ref="C829:C833"/>
    <mergeCell ref="D829:D833"/>
    <mergeCell ref="E829:E833"/>
    <mergeCell ref="G829:H829"/>
    <mergeCell ref="S829:U833"/>
    <mergeCell ref="G830:H830"/>
    <mergeCell ref="G831:H831"/>
    <mergeCell ref="G832:H832"/>
    <mergeCell ref="H833:I833"/>
    <mergeCell ref="K833:R833"/>
    <mergeCell ref="B815:I815"/>
    <mergeCell ref="J815:U815"/>
    <mergeCell ref="E816:F816"/>
    <mergeCell ref="B817:B818"/>
    <mergeCell ref="C817:C818"/>
    <mergeCell ref="F817:F818"/>
    <mergeCell ref="G817:H818"/>
    <mergeCell ref="K817:N817"/>
    <mergeCell ref="O817:R817"/>
    <mergeCell ref="S817:U817"/>
    <mergeCell ref="K818:N818"/>
    <mergeCell ref="O818:R818"/>
    <mergeCell ref="S818:U818"/>
    <mergeCell ref="B819:B823"/>
    <mergeCell ref="C819:C823"/>
    <mergeCell ref="D819:D823"/>
    <mergeCell ref="E819:E823"/>
    <mergeCell ref="G819:H819"/>
    <mergeCell ref="S819:U823"/>
    <mergeCell ref="G820:H820"/>
    <mergeCell ref="G821:H821"/>
    <mergeCell ref="G822:H822"/>
    <mergeCell ref="H823:I823"/>
    <mergeCell ref="K823:R823"/>
    <mergeCell ref="B800:B804"/>
    <mergeCell ref="C800:C804"/>
    <mergeCell ref="D800:D804"/>
    <mergeCell ref="E800:E804"/>
    <mergeCell ref="G800:H800"/>
    <mergeCell ref="S800:U804"/>
    <mergeCell ref="G801:H801"/>
    <mergeCell ref="G802:H802"/>
    <mergeCell ref="G803:H803"/>
    <mergeCell ref="H804:I804"/>
    <mergeCell ref="K804:R804"/>
    <mergeCell ref="B805:B809"/>
    <mergeCell ref="C805:C809"/>
    <mergeCell ref="D805:D809"/>
    <mergeCell ref="E805:E809"/>
    <mergeCell ref="G805:H805"/>
    <mergeCell ref="S805:U809"/>
    <mergeCell ref="G806:H806"/>
    <mergeCell ref="G807:H807"/>
    <mergeCell ref="G808:H808"/>
    <mergeCell ref="H809:I809"/>
    <mergeCell ref="K809:R809"/>
    <mergeCell ref="B790:B794"/>
    <mergeCell ref="C790:C794"/>
    <mergeCell ref="D790:D794"/>
    <mergeCell ref="E790:E794"/>
    <mergeCell ref="G790:H790"/>
    <mergeCell ref="S790:U794"/>
    <mergeCell ref="G791:H791"/>
    <mergeCell ref="G792:H792"/>
    <mergeCell ref="G793:H793"/>
    <mergeCell ref="H794:I794"/>
    <mergeCell ref="K794:R794"/>
    <mergeCell ref="B795:B799"/>
    <mergeCell ref="C795:C799"/>
    <mergeCell ref="D795:D799"/>
    <mergeCell ref="E795:E799"/>
    <mergeCell ref="G795:H795"/>
    <mergeCell ref="S795:U799"/>
    <mergeCell ref="G796:H796"/>
    <mergeCell ref="G797:H797"/>
    <mergeCell ref="G798:H798"/>
    <mergeCell ref="H799:I799"/>
    <mergeCell ref="K799:R799"/>
    <mergeCell ref="B776:B780"/>
    <mergeCell ref="C776:C780"/>
    <mergeCell ref="D776:D780"/>
    <mergeCell ref="E776:E780"/>
    <mergeCell ref="G776:H776"/>
    <mergeCell ref="S776:U780"/>
    <mergeCell ref="G777:H777"/>
    <mergeCell ref="G778:H778"/>
    <mergeCell ref="G779:H779"/>
    <mergeCell ref="H780:I780"/>
    <mergeCell ref="K780:R780"/>
    <mergeCell ref="B786:I786"/>
    <mergeCell ref="J786:U786"/>
    <mergeCell ref="E787:F787"/>
    <mergeCell ref="B788:B789"/>
    <mergeCell ref="C788:C789"/>
    <mergeCell ref="F788:F789"/>
    <mergeCell ref="G788:H789"/>
    <mergeCell ref="K788:N788"/>
    <mergeCell ref="O788:R788"/>
    <mergeCell ref="S788:U788"/>
    <mergeCell ref="K789:N789"/>
    <mergeCell ref="O789:R789"/>
    <mergeCell ref="S789:U789"/>
    <mergeCell ref="B766:B770"/>
    <mergeCell ref="C766:C770"/>
    <mergeCell ref="D766:D770"/>
    <mergeCell ref="E766:E770"/>
    <mergeCell ref="G766:H766"/>
    <mergeCell ref="S766:U770"/>
    <mergeCell ref="G767:H767"/>
    <mergeCell ref="G768:H768"/>
    <mergeCell ref="G769:H769"/>
    <mergeCell ref="H770:I770"/>
    <mergeCell ref="K770:R770"/>
    <mergeCell ref="B771:B775"/>
    <mergeCell ref="C771:C775"/>
    <mergeCell ref="D771:D775"/>
    <mergeCell ref="E771:E775"/>
    <mergeCell ref="G771:H771"/>
    <mergeCell ref="S771:U775"/>
    <mergeCell ref="G772:H772"/>
    <mergeCell ref="G773:H773"/>
    <mergeCell ref="G774:H774"/>
    <mergeCell ref="H775:I775"/>
    <mergeCell ref="K775:R775"/>
    <mergeCell ref="B757:I757"/>
    <mergeCell ref="J757:U757"/>
    <mergeCell ref="E758:F758"/>
    <mergeCell ref="B759:B760"/>
    <mergeCell ref="C759:C760"/>
    <mergeCell ref="F759:F760"/>
    <mergeCell ref="G759:H760"/>
    <mergeCell ref="K759:N759"/>
    <mergeCell ref="O759:R759"/>
    <mergeCell ref="S759:U759"/>
    <mergeCell ref="K760:N760"/>
    <mergeCell ref="O760:R760"/>
    <mergeCell ref="S760:U760"/>
    <mergeCell ref="B761:B765"/>
    <mergeCell ref="C761:C765"/>
    <mergeCell ref="D761:D765"/>
    <mergeCell ref="E761:E765"/>
    <mergeCell ref="G761:H761"/>
    <mergeCell ref="S761:U765"/>
    <mergeCell ref="G762:H762"/>
    <mergeCell ref="G763:H763"/>
    <mergeCell ref="G764:H764"/>
    <mergeCell ref="H765:I765"/>
    <mergeCell ref="K765:R765"/>
    <mergeCell ref="B742:B746"/>
    <mergeCell ref="C742:C746"/>
    <mergeCell ref="D742:D746"/>
    <mergeCell ref="E742:E746"/>
    <mergeCell ref="G742:H742"/>
    <mergeCell ref="S742:U746"/>
    <mergeCell ref="G743:H743"/>
    <mergeCell ref="G744:H744"/>
    <mergeCell ref="G745:H745"/>
    <mergeCell ref="H746:I746"/>
    <mergeCell ref="K746:R746"/>
    <mergeCell ref="B747:B751"/>
    <mergeCell ref="C747:C751"/>
    <mergeCell ref="D747:D751"/>
    <mergeCell ref="E747:E751"/>
    <mergeCell ref="G747:H747"/>
    <mergeCell ref="S747:U751"/>
    <mergeCell ref="G748:H748"/>
    <mergeCell ref="G749:H749"/>
    <mergeCell ref="G750:H750"/>
    <mergeCell ref="H751:I751"/>
    <mergeCell ref="K751:R751"/>
    <mergeCell ref="B732:B736"/>
    <mergeCell ref="C732:C736"/>
    <mergeCell ref="D732:D736"/>
    <mergeCell ref="E732:E736"/>
    <mergeCell ref="G732:H732"/>
    <mergeCell ref="S732:U736"/>
    <mergeCell ref="G733:H733"/>
    <mergeCell ref="G734:H734"/>
    <mergeCell ref="G735:H735"/>
    <mergeCell ref="H736:I736"/>
    <mergeCell ref="K736:R736"/>
    <mergeCell ref="B737:B741"/>
    <mergeCell ref="C737:C741"/>
    <mergeCell ref="D737:D741"/>
    <mergeCell ref="E737:E741"/>
    <mergeCell ref="G737:H737"/>
    <mergeCell ref="S737:U741"/>
    <mergeCell ref="G738:H738"/>
    <mergeCell ref="G739:H739"/>
    <mergeCell ref="G740:H740"/>
    <mergeCell ref="H741:I741"/>
    <mergeCell ref="K741:R741"/>
    <mergeCell ref="B718:B722"/>
    <mergeCell ref="C718:C722"/>
    <mergeCell ref="D718:D722"/>
    <mergeCell ref="E718:E722"/>
    <mergeCell ref="G718:H718"/>
    <mergeCell ref="S718:U722"/>
    <mergeCell ref="G719:H719"/>
    <mergeCell ref="G720:H720"/>
    <mergeCell ref="G721:H721"/>
    <mergeCell ref="H722:I722"/>
    <mergeCell ref="K722:R722"/>
    <mergeCell ref="B728:I728"/>
    <mergeCell ref="J728:U728"/>
    <mergeCell ref="E729:F729"/>
    <mergeCell ref="B730:B731"/>
    <mergeCell ref="C730:C731"/>
    <mergeCell ref="F730:F731"/>
    <mergeCell ref="G730:H731"/>
    <mergeCell ref="K730:N730"/>
    <mergeCell ref="O730:R730"/>
    <mergeCell ref="S730:U730"/>
    <mergeCell ref="K731:N731"/>
    <mergeCell ref="O731:R731"/>
    <mergeCell ref="S731:U731"/>
    <mergeCell ref="B708:B712"/>
    <mergeCell ref="C708:C712"/>
    <mergeCell ref="D708:D712"/>
    <mergeCell ref="E708:E712"/>
    <mergeCell ref="G708:H708"/>
    <mergeCell ref="S708:U712"/>
    <mergeCell ref="G709:H709"/>
    <mergeCell ref="G710:H710"/>
    <mergeCell ref="G711:H711"/>
    <mergeCell ref="H712:I712"/>
    <mergeCell ref="K712:R712"/>
    <mergeCell ref="B713:B717"/>
    <mergeCell ref="C713:C717"/>
    <mergeCell ref="D713:D717"/>
    <mergeCell ref="E713:E717"/>
    <mergeCell ref="G713:H713"/>
    <mergeCell ref="S713:U717"/>
    <mergeCell ref="G714:H714"/>
    <mergeCell ref="G715:H715"/>
    <mergeCell ref="G716:H716"/>
    <mergeCell ref="H717:I717"/>
    <mergeCell ref="K717:R717"/>
    <mergeCell ref="B699:I699"/>
    <mergeCell ref="J699:U699"/>
    <mergeCell ref="E700:F700"/>
    <mergeCell ref="B701:B702"/>
    <mergeCell ref="C701:C702"/>
    <mergeCell ref="F701:F702"/>
    <mergeCell ref="G701:H702"/>
    <mergeCell ref="K701:N701"/>
    <mergeCell ref="O701:R701"/>
    <mergeCell ref="S701:U701"/>
    <mergeCell ref="K702:N702"/>
    <mergeCell ref="O702:R702"/>
    <mergeCell ref="S702:U702"/>
    <mergeCell ref="B703:B707"/>
    <mergeCell ref="C703:C707"/>
    <mergeCell ref="D703:D707"/>
    <mergeCell ref="E703:E707"/>
    <mergeCell ref="G703:H703"/>
    <mergeCell ref="S703:U707"/>
    <mergeCell ref="G704:H704"/>
    <mergeCell ref="G705:H705"/>
    <mergeCell ref="G706:H706"/>
    <mergeCell ref="H707:I707"/>
    <mergeCell ref="K707:R707"/>
    <mergeCell ref="B684:B688"/>
    <mergeCell ref="C684:C688"/>
    <mergeCell ref="D684:D688"/>
    <mergeCell ref="E684:E688"/>
    <mergeCell ref="G684:H684"/>
    <mergeCell ref="S684:U688"/>
    <mergeCell ref="G685:H685"/>
    <mergeCell ref="G686:H686"/>
    <mergeCell ref="G687:H687"/>
    <mergeCell ref="H688:I688"/>
    <mergeCell ref="K688:R688"/>
    <mergeCell ref="B689:B693"/>
    <mergeCell ref="C689:C693"/>
    <mergeCell ref="D689:D693"/>
    <mergeCell ref="E689:E693"/>
    <mergeCell ref="G689:H689"/>
    <mergeCell ref="S689:U693"/>
    <mergeCell ref="G690:H690"/>
    <mergeCell ref="G691:H691"/>
    <mergeCell ref="G692:H692"/>
    <mergeCell ref="H693:I693"/>
    <mergeCell ref="K693:R693"/>
    <mergeCell ref="B674:B678"/>
    <mergeCell ref="C674:C678"/>
    <mergeCell ref="D674:D678"/>
    <mergeCell ref="E674:E678"/>
    <mergeCell ref="G674:H674"/>
    <mergeCell ref="S674:U678"/>
    <mergeCell ref="G675:H675"/>
    <mergeCell ref="G676:H676"/>
    <mergeCell ref="G677:H677"/>
    <mergeCell ref="H678:I678"/>
    <mergeCell ref="K678:R678"/>
    <mergeCell ref="B679:B683"/>
    <mergeCell ref="C679:C683"/>
    <mergeCell ref="D679:D683"/>
    <mergeCell ref="E679:E683"/>
    <mergeCell ref="G679:H679"/>
    <mergeCell ref="S679:U683"/>
    <mergeCell ref="G680:H680"/>
    <mergeCell ref="G681:H681"/>
    <mergeCell ref="G682:H682"/>
    <mergeCell ref="H683:I683"/>
    <mergeCell ref="K683:R683"/>
    <mergeCell ref="B660:B664"/>
    <mergeCell ref="C660:C664"/>
    <mergeCell ref="D660:D664"/>
    <mergeCell ref="E660:E664"/>
    <mergeCell ref="G660:H660"/>
    <mergeCell ref="S660:U664"/>
    <mergeCell ref="G661:H661"/>
    <mergeCell ref="G662:H662"/>
    <mergeCell ref="G663:H663"/>
    <mergeCell ref="H664:I664"/>
    <mergeCell ref="K664:R664"/>
    <mergeCell ref="B670:I670"/>
    <mergeCell ref="J670:U670"/>
    <mergeCell ref="E671:F671"/>
    <mergeCell ref="B672:B673"/>
    <mergeCell ref="C672:C673"/>
    <mergeCell ref="F672:F673"/>
    <mergeCell ref="G672:H673"/>
    <mergeCell ref="K672:N672"/>
    <mergeCell ref="O672:R672"/>
    <mergeCell ref="S672:U672"/>
    <mergeCell ref="K673:N673"/>
    <mergeCell ref="O673:R673"/>
    <mergeCell ref="S673:U673"/>
    <mergeCell ref="B650:B654"/>
    <mergeCell ref="C650:C654"/>
    <mergeCell ref="D650:D654"/>
    <mergeCell ref="E650:E654"/>
    <mergeCell ref="G650:H650"/>
    <mergeCell ref="S650:U654"/>
    <mergeCell ref="G651:H651"/>
    <mergeCell ref="G652:H652"/>
    <mergeCell ref="G653:H653"/>
    <mergeCell ref="H654:I654"/>
    <mergeCell ref="K654:R654"/>
    <mergeCell ref="B655:B659"/>
    <mergeCell ref="C655:C659"/>
    <mergeCell ref="D655:D659"/>
    <mergeCell ref="E655:E659"/>
    <mergeCell ref="G655:H655"/>
    <mergeCell ref="S655:U659"/>
    <mergeCell ref="G656:H656"/>
    <mergeCell ref="G657:H657"/>
    <mergeCell ref="G658:H658"/>
    <mergeCell ref="H659:I659"/>
    <mergeCell ref="K659:R659"/>
    <mergeCell ref="B641:I641"/>
    <mergeCell ref="J641:U641"/>
    <mergeCell ref="E642:F642"/>
    <mergeCell ref="B643:B644"/>
    <mergeCell ref="C643:C644"/>
    <mergeCell ref="F643:F644"/>
    <mergeCell ref="G643:H644"/>
    <mergeCell ref="K643:N643"/>
    <mergeCell ref="O643:R643"/>
    <mergeCell ref="S643:U643"/>
    <mergeCell ref="K644:N644"/>
    <mergeCell ref="O644:R644"/>
    <mergeCell ref="S644:U644"/>
    <mergeCell ref="B645:B649"/>
    <mergeCell ref="C645:C649"/>
    <mergeCell ref="D645:D649"/>
    <mergeCell ref="E645:E649"/>
    <mergeCell ref="G645:H645"/>
    <mergeCell ref="S645:U649"/>
    <mergeCell ref="G646:H646"/>
    <mergeCell ref="G647:H647"/>
    <mergeCell ref="G648:H648"/>
    <mergeCell ref="H649:I649"/>
    <mergeCell ref="K649:R649"/>
    <mergeCell ref="B626:B630"/>
    <mergeCell ref="C626:C630"/>
    <mergeCell ref="D626:D630"/>
    <mergeCell ref="E626:E630"/>
    <mergeCell ref="G626:H626"/>
    <mergeCell ref="S626:U630"/>
    <mergeCell ref="G627:H627"/>
    <mergeCell ref="G628:H628"/>
    <mergeCell ref="G629:H629"/>
    <mergeCell ref="H630:I630"/>
    <mergeCell ref="K630:R630"/>
    <mergeCell ref="B631:B635"/>
    <mergeCell ref="C631:C635"/>
    <mergeCell ref="D631:D635"/>
    <mergeCell ref="E631:E635"/>
    <mergeCell ref="G631:H631"/>
    <mergeCell ref="S631:U635"/>
    <mergeCell ref="G632:H632"/>
    <mergeCell ref="G633:H633"/>
    <mergeCell ref="G634:H634"/>
    <mergeCell ref="H635:I635"/>
    <mergeCell ref="K635:R635"/>
    <mergeCell ref="B616:B620"/>
    <mergeCell ref="C616:C620"/>
    <mergeCell ref="D616:D620"/>
    <mergeCell ref="E616:E620"/>
    <mergeCell ref="G616:H616"/>
    <mergeCell ref="S616:U620"/>
    <mergeCell ref="G617:H617"/>
    <mergeCell ref="G618:H618"/>
    <mergeCell ref="G619:H619"/>
    <mergeCell ref="H620:I620"/>
    <mergeCell ref="K620:R620"/>
    <mergeCell ref="B621:B625"/>
    <mergeCell ref="C621:C625"/>
    <mergeCell ref="D621:D625"/>
    <mergeCell ref="E621:E625"/>
    <mergeCell ref="G621:H621"/>
    <mergeCell ref="S621:U625"/>
    <mergeCell ref="G622:H622"/>
    <mergeCell ref="G623:H623"/>
    <mergeCell ref="G624:H624"/>
    <mergeCell ref="H625:I625"/>
    <mergeCell ref="K625:R625"/>
    <mergeCell ref="B602:B606"/>
    <mergeCell ref="C602:C606"/>
    <mergeCell ref="D602:D606"/>
    <mergeCell ref="E602:E606"/>
    <mergeCell ref="G602:H602"/>
    <mergeCell ref="S602:U606"/>
    <mergeCell ref="G603:H603"/>
    <mergeCell ref="G604:H604"/>
    <mergeCell ref="G605:H605"/>
    <mergeCell ref="H606:I606"/>
    <mergeCell ref="K606:R606"/>
    <mergeCell ref="B612:I612"/>
    <mergeCell ref="J612:U612"/>
    <mergeCell ref="E613:F613"/>
    <mergeCell ref="B614:B615"/>
    <mergeCell ref="C614:C615"/>
    <mergeCell ref="F614:F615"/>
    <mergeCell ref="G614:H615"/>
    <mergeCell ref="K614:N614"/>
    <mergeCell ref="O614:R614"/>
    <mergeCell ref="S614:U614"/>
    <mergeCell ref="K615:N615"/>
    <mergeCell ref="O615:R615"/>
    <mergeCell ref="S615:U615"/>
    <mergeCell ref="B592:B596"/>
    <mergeCell ref="C592:C596"/>
    <mergeCell ref="D592:D596"/>
    <mergeCell ref="E592:E596"/>
    <mergeCell ref="G592:H592"/>
    <mergeCell ref="S592:U596"/>
    <mergeCell ref="G593:H593"/>
    <mergeCell ref="G594:H594"/>
    <mergeCell ref="G595:H595"/>
    <mergeCell ref="H596:I596"/>
    <mergeCell ref="K596:R596"/>
    <mergeCell ref="B597:B601"/>
    <mergeCell ref="C597:C601"/>
    <mergeCell ref="D597:D601"/>
    <mergeCell ref="E597:E601"/>
    <mergeCell ref="G597:H597"/>
    <mergeCell ref="S597:U601"/>
    <mergeCell ref="G598:H598"/>
    <mergeCell ref="G599:H599"/>
    <mergeCell ref="G600:H600"/>
    <mergeCell ref="H601:I601"/>
    <mergeCell ref="K601:R601"/>
    <mergeCell ref="B583:I583"/>
    <mergeCell ref="J583:U583"/>
    <mergeCell ref="E584:F584"/>
    <mergeCell ref="B585:B586"/>
    <mergeCell ref="C585:C586"/>
    <mergeCell ref="F585:F586"/>
    <mergeCell ref="G585:H586"/>
    <mergeCell ref="K585:N585"/>
    <mergeCell ref="O585:R585"/>
    <mergeCell ref="S585:U585"/>
    <mergeCell ref="K586:N586"/>
    <mergeCell ref="O586:R586"/>
    <mergeCell ref="S586:U586"/>
    <mergeCell ref="B587:B591"/>
    <mergeCell ref="C587:C591"/>
    <mergeCell ref="D587:D591"/>
    <mergeCell ref="E587:E591"/>
    <mergeCell ref="G587:H587"/>
    <mergeCell ref="S587:U591"/>
    <mergeCell ref="G588:H588"/>
    <mergeCell ref="G589:H589"/>
    <mergeCell ref="G590:H590"/>
    <mergeCell ref="H591:I591"/>
    <mergeCell ref="K591:R591"/>
    <mergeCell ref="G223:H223"/>
    <mergeCell ref="H224:I224"/>
    <mergeCell ref="K224:R224"/>
    <mergeCell ref="J177:U177"/>
    <mergeCell ref="S181:U185"/>
    <mergeCell ref="S167:U171"/>
    <mergeCell ref="K179:N179"/>
    <mergeCell ref="O179:R179"/>
    <mergeCell ref="S179:U179"/>
    <mergeCell ref="K166:R166"/>
    <mergeCell ref="S162:U166"/>
    <mergeCell ref="K171:R171"/>
    <mergeCell ref="K180:N180"/>
    <mergeCell ref="O180:R180"/>
    <mergeCell ref="S180:U180"/>
    <mergeCell ref="B3:I3"/>
    <mergeCell ref="J3:U3"/>
    <mergeCell ref="B32:I32"/>
    <mergeCell ref="J32:U32"/>
    <mergeCell ref="B61:I61"/>
    <mergeCell ref="J61:U61"/>
    <mergeCell ref="K161:R161"/>
    <mergeCell ref="K185:R185"/>
    <mergeCell ref="K190:R190"/>
    <mergeCell ref="S157:U161"/>
    <mergeCell ref="J148:U148"/>
    <mergeCell ref="S133:U137"/>
    <mergeCell ref="O150:R150"/>
    <mergeCell ref="S150:U150"/>
    <mergeCell ref="K151:N151"/>
    <mergeCell ref="K103:R103"/>
    <mergeCell ref="K108:R108"/>
    <mergeCell ref="B215:B219"/>
    <mergeCell ref="C215:C219"/>
    <mergeCell ref="D215:D219"/>
    <mergeCell ref="E215:E219"/>
    <mergeCell ref="G215:H215"/>
    <mergeCell ref="S215:U219"/>
    <mergeCell ref="G216:H216"/>
    <mergeCell ref="G217:H217"/>
    <mergeCell ref="G218:H218"/>
    <mergeCell ref="H219:I219"/>
    <mergeCell ref="K219:R219"/>
    <mergeCell ref="S104:U108"/>
    <mergeCell ref="S99:U103"/>
    <mergeCell ref="B225:B229"/>
    <mergeCell ref="C225:C229"/>
    <mergeCell ref="D225:D229"/>
    <mergeCell ref="E225:E229"/>
    <mergeCell ref="G225:H225"/>
    <mergeCell ref="S225:U229"/>
    <mergeCell ref="G226:H226"/>
    <mergeCell ref="G227:H227"/>
    <mergeCell ref="G228:H228"/>
    <mergeCell ref="H229:I229"/>
    <mergeCell ref="K229:R229"/>
    <mergeCell ref="B220:B224"/>
    <mergeCell ref="C220:C224"/>
    <mergeCell ref="D220:D224"/>
    <mergeCell ref="E220:E224"/>
    <mergeCell ref="G220:H220"/>
    <mergeCell ref="S220:U224"/>
    <mergeCell ref="G221:H221"/>
    <mergeCell ref="G222:H222"/>
    <mergeCell ref="B208:B209"/>
    <mergeCell ref="C208:C209"/>
    <mergeCell ref="F208:F209"/>
    <mergeCell ref="G208:H209"/>
    <mergeCell ref="K208:N208"/>
    <mergeCell ref="O208:R208"/>
    <mergeCell ref="S208:U208"/>
    <mergeCell ref="K209:N209"/>
    <mergeCell ref="O209:R209"/>
    <mergeCell ref="S209:U209"/>
    <mergeCell ref="B210:B214"/>
    <mergeCell ref="C210:C214"/>
    <mergeCell ref="D210:D214"/>
    <mergeCell ref="E210:E214"/>
    <mergeCell ref="G210:H210"/>
    <mergeCell ref="S210:U214"/>
    <mergeCell ref="G211:H211"/>
    <mergeCell ref="G212:H212"/>
    <mergeCell ref="G213:H213"/>
    <mergeCell ref="H214:I214"/>
    <mergeCell ref="K214:R214"/>
    <mergeCell ref="B206:I206"/>
    <mergeCell ref="J206:U206"/>
    <mergeCell ref="S191:U195"/>
    <mergeCell ref="G192:H192"/>
    <mergeCell ref="G193:H193"/>
    <mergeCell ref="G194:H194"/>
    <mergeCell ref="H195:I195"/>
    <mergeCell ref="B196:B200"/>
    <mergeCell ref="C196:C200"/>
    <mergeCell ref="D196:D200"/>
    <mergeCell ref="G199:H199"/>
    <mergeCell ref="H200:I200"/>
    <mergeCell ref="K200:R200"/>
    <mergeCell ref="E196:E200"/>
    <mergeCell ref="G196:H196"/>
    <mergeCell ref="K195:R195"/>
    <mergeCell ref="E207:F207"/>
    <mergeCell ref="B181:B185"/>
    <mergeCell ref="C181:C185"/>
    <mergeCell ref="D181:D185"/>
    <mergeCell ref="E181:E185"/>
    <mergeCell ref="G181:H181"/>
    <mergeCell ref="G182:H182"/>
    <mergeCell ref="G183:H183"/>
    <mergeCell ref="G184:H184"/>
    <mergeCell ref="H185:I185"/>
    <mergeCell ref="G187:H187"/>
    <mergeCell ref="G188:H188"/>
    <mergeCell ref="G189:H189"/>
    <mergeCell ref="H190:I190"/>
    <mergeCell ref="S196:U200"/>
    <mergeCell ref="G197:H197"/>
    <mergeCell ref="G198:H198"/>
    <mergeCell ref="B191:B195"/>
    <mergeCell ref="C191:C195"/>
    <mergeCell ref="D191:D195"/>
    <mergeCell ref="E191:E195"/>
    <mergeCell ref="G191:H191"/>
    <mergeCell ref="B186:B190"/>
    <mergeCell ref="C186:C190"/>
    <mergeCell ref="D186:D190"/>
    <mergeCell ref="E186:E190"/>
    <mergeCell ref="G186:H186"/>
    <mergeCell ref="S186:U190"/>
    <mergeCell ref="B162:B166"/>
    <mergeCell ref="C162:C166"/>
    <mergeCell ref="D162:D166"/>
    <mergeCell ref="E162:E166"/>
    <mergeCell ref="G162:H162"/>
    <mergeCell ref="G163:H163"/>
    <mergeCell ref="G164:H164"/>
    <mergeCell ref="G165:H165"/>
    <mergeCell ref="H166:I166"/>
    <mergeCell ref="E178:F178"/>
    <mergeCell ref="B179:B180"/>
    <mergeCell ref="C179:C180"/>
    <mergeCell ref="F179:F180"/>
    <mergeCell ref="G179:H180"/>
    <mergeCell ref="B177:I177"/>
    <mergeCell ref="B167:B171"/>
    <mergeCell ref="C167:C171"/>
    <mergeCell ref="D167:D171"/>
    <mergeCell ref="E167:E171"/>
    <mergeCell ref="G167:H167"/>
    <mergeCell ref="G168:H168"/>
    <mergeCell ref="G169:H169"/>
    <mergeCell ref="G170:H170"/>
    <mergeCell ref="H171:I171"/>
    <mergeCell ref="B152:B156"/>
    <mergeCell ref="C152:C156"/>
    <mergeCell ref="D152:D156"/>
    <mergeCell ref="E152:E156"/>
    <mergeCell ref="G152:H152"/>
    <mergeCell ref="S152:U156"/>
    <mergeCell ref="G153:H153"/>
    <mergeCell ref="G154:H154"/>
    <mergeCell ref="G155:H155"/>
    <mergeCell ref="H156:I156"/>
    <mergeCell ref="K156:R156"/>
    <mergeCell ref="B157:B161"/>
    <mergeCell ref="C157:C161"/>
    <mergeCell ref="D157:D161"/>
    <mergeCell ref="E157:E161"/>
    <mergeCell ref="G157:H157"/>
    <mergeCell ref="G158:H158"/>
    <mergeCell ref="G159:H159"/>
    <mergeCell ref="G160:H160"/>
    <mergeCell ref="H161:I161"/>
    <mergeCell ref="G139:H139"/>
    <mergeCell ref="G140:H140"/>
    <mergeCell ref="G141:H141"/>
    <mergeCell ref="H142:I142"/>
    <mergeCell ref="K142:R142"/>
    <mergeCell ref="G133:H133"/>
    <mergeCell ref="E149:F149"/>
    <mergeCell ref="B150:B151"/>
    <mergeCell ref="C150:C151"/>
    <mergeCell ref="F150:F151"/>
    <mergeCell ref="G150:H151"/>
    <mergeCell ref="G135:H135"/>
    <mergeCell ref="G136:H136"/>
    <mergeCell ref="H137:I137"/>
    <mergeCell ref="B148:I148"/>
    <mergeCell ref="B138:B142"/>
    <mergeCell ref="C138:C142"/>
    <mergeCell ref="D138:D142"/>
    <mergeCell ref="E138:E142"/>
    <mergeCell ref="G138:H138"/>
    <mergeCell ref="B133:B137"/>
    <mergeCell ref="C133:C137"/>
    <mergeCell ref="D133:D137"/>
    <mergeCell ref="E133:E137"/>
    <mergeCell ref="O151:R151"/>
    <mergeCell ref="K150:N150"/>
    <mergeCell ref="B128:B132"/>
    <mergeCell ref="C128:C132"/>
    <mergeCell ref="D128:D132"/>
    <mergeCell ref="E128:E132"/>
    <mergeCell ref="G128:H128"/>
    <mergeCell ref="B123:B127"/>
    <mergeCell ref="C123:C127"/>
    <mergeCell ref="D123:D127"/>
    <mergeCell ref="E123:E127"/>
    <mergeCell ref="G123:H123"/>
    <mergeCell ref="K137:R137"/>
    <mergeCell ref="S128:U132"/>
    <mergeCell ref="G129:H129"/>
    <mergeCell ref="G130:H130"/>
    <mergeCell ref="G131:H131"/>
    <mergeCell ref="H132:I132"/>
    <mergeCell ref="G134:H134"/>
    <mergeCell ref="K127:R127"/>
    <mergeCell ref="K132:R132"/>
    <mergeCell ref="B119:I119"/>
    <mergeCell ref="J119:U119"/>
    <mergeCell ref="S109:U113"/>
    <mergeCell ref="B121:B122"/>
    <mergeCell ref="C121:C122"/>
    <mergeCell ref="F121:F122"/>
    <mergeCell ref="G121:H122"/>
    <mergeCell ref="B109:B113"/>
    <mergeCell ref="C109:C113"/>
    <mergeCell ref="D109:D113"/>
    <mergeCell ref="E109:E113"/>
    <mergeCell ref="G109:H109"/>
    <mergeCell ref="G110:H110"/>
    <mergeCell ref="G111:H111"/>
    <mergeCell ref="G112:H112"/>
    <mergeCell ref="H113:I113"/>
    <mergeCell ref="S123:U127"/>
    <mergeCell ref="G124:H124"/>
    <mergeCell ref="G125:H125"/>
    <mergeCell ref="G126:H126"/>
    <mergeCell ref="H127:I127"/>
    <mergeCell ref="K122:N122"/>
    <mergeCell ref="O122:R122"/>
    <mergeCell ref="S122:U122"/>
    <mergeCell ref="E120:F120"/>
    <mergeCell ref="K113:R113"/>
    <mergeCell ref="K121:N121"/>
    <mergeCell ref="O121:R121"/>
    <mergeCell ref="S121:U121"/>
    <mergeCell ref="O114:R114"/>
    <mergeCell ref="S114:U114"/>
    <mergeCell ref="O115:R115"/>
    <mergeCell ref="B99:B103"/>
    <mergeCell ref="C99:C103"/>
    <mergeCell ref="D99:D103"/>
    <mergeCell ref="E99:E103"/>
    <mergeCell ref="G99:H99"/>
    <mergeCell ref="G100:H100"/>
    <mergeCell ref="G101:H101"/>
    <mergeCell ref="G102:H102"/>
    <mergeCell ref="H103:I103"/>
    <mergeCell ref="B104:B108"/>
    <mergeCell ref="C104:C108"/>
    <mergeCell ref="D104:D108"/>
    <mergeCell ref="E104:E108"/>
    <mergeCell ref="G104:H104"/>
    <mergeCell ref="G105:H105"/>
    <mergeCell ref="G106:H106"/>
    <mergeCell ref="G107:H107"/>
    <mergeCell ref="H108:I108"/>
    <mergeCell ref="K93:N93"/>
    <mergeCell ref="O93:R93"/>
    <mergeCell ref="S93:U93"/>
    <mergeCell ref="E91:F91"/>
    <mergeCell ref="B92:B93"/>
    <mergeCell ref="C92:C93"/>
    <mergeCell ref="S80:U84"/>
    <mergeCell ref="G81:H81"/>
    <mergeCell ref="G82:H82"/>
    <mergeCell ref="G83:H83"/>
    <mergeCell ref="H84:I84"/>
    <mergeCell ref="K84:R84"/>
    <mergeCell ref="F92:F93"/>
    <mergeCell ref="G92:H93"/>
    <mergeCell ref="K92:N92"/>
    <mergeCell ref="B94:B98"/>
    <mergeCell ref="C94:C98"/>
    <mergeCell ref="D94:D98"/>
    <mergeCell ref="E94:E98"/>
    <mergeCell ref="G94:H94"/>
    <mergeCell ref="S94:U98"/>
    <mergeCell ref="G95:H95"/>
    <mergeCell ref="G96:H96"/>
    <mergeCell ref="G97:H97"/>
    <mergeCell ref="H98:I98"/>
    <mergeCell ref="K98:R98"/>
    <mergeCell ref="J90:U90"/>
    <mergeCell ref="O85:R85"/>
    <mergeCell ref="S85:U85"/>
    <mergeCell ref="O86:R86"/>
    <mergeCell ref="S86:U86"/>
    <mergeCell ref="B75:B79"/>
    <mergeCell ref="C75:C79"/>
    <mergeCell ref="D75:D79"/>
    <mergeCell ref="E75:E79"/>
    <mergeCell ref="G75:H75"/>
    <mergeCell ref="S75:U79"/>
    <mergeCell ref="G76:H76"/>
    <mergeCell ref="G77:H77"/>
    <mergeCell ref="G78:H78"/>
    <mergeCell ref="H79:I79"/>
    <mergeCell ref="K79:R79"/>
    <mergeCell ref="C80:C84"/>
    <mergeCell ref="D80:D84"/>
    <mergeCell ref="E80:E84"/>
    <mergeCell ref="G80:H80"/>
    <mergeCell ref="O92:R92"/>
    <mergeCell ref="B90:I90"/>
    <mergeCell ref="B80:B84"/>
    <mergeCell ref="S92:U92"/>
    <mergeCell ref="S65:U69"/>
    <mergeCell ref="G66:H66"/>
    <mergeCell ref="G67:H67"/>
    <mergeCell ref="G68:H68"/>
    <mergeCell ref="H69:I69"/>
    <mergeCell ref="O64:R64"/>
    <mergeCell ref="B70:B74"/>
    <mergeCell ref="C70:C74"/>
    <mergeCell ref="D70:D74"/>
    <mergeCell ref="E70:E74"/>
    <mergeCell ref="G70:H70"/>
    <mergeCell ref="B65:B69"/>
    <mergeCell ref="C65:C69"/>
    <mergeCell ref="D65:D69"/>
    <mergeCell ref="E65:E69"/>
    <mergeCell ref="G65:H65"/>
    <mergeCell ref="S70:U74"/>
    <mergeCell ref="G71:H71"/>
    <mergeCell ref="G72:H72"/>
    <mergeCell ref="G73:H73"/>
    <mergeCell ref="H74:I74"/>
    <mergeCell ref="K69:R69"/>
    <mergeCell ref="K74:R74"/>
    <mergeCell ref="S64:U64"/>
    <mergeCell ref="B51:B55"/>
    <mergeCell ref="C51:C55"/>
    <mergeCell ref="D51:D55"/>
    <mergeCell ref="E51:E55"/>
    <mergeCell ref="G51:H51"/>
    <mergeCell ref="S51:U55"/>
    <mergeCell ref="G52:H52"/>
    <mergeCell ref="G53:H53"/>
    <mergeCell ref="G54:H54"/>
    <mergeCell ref="H55:I55"/>
    <mergeCell ref="K55:R55"/>
    <mergeCell ref="K63:N63"/>
    <mergeCell ref="O63:R63"/>
    <mergeCell ref="S63:U63"/>
    <mergeCell ref="K64:N64"/>
    <mergeCell ref="E62:F62"/>
    <mergeCell ref="B63:B64"/>
    <mergeCell ref="C63:C64"/>
    <mergeCell ref="F63:F64"/>
    <mergeCell ref="G63:H64"/>
    <mergeCell ref="O56:R56"/>
    <mergeCell ref="S56:U56"/>
    <mergeCell ref="O57:R57"/>
    <mergeCell ref="S57:U57"/>
    <mergeCell ref="B46:B50"/>
    <mergeCell ref="C46:C50"/>
    <mergeCell ref="D46:D50"/>
    <mergeCell ref="E46:E50"/>
    <mergeCell ref="G46:H46"/>
    <mergeCell ref="S46:U50"/>
    <mergeCell ref="G47:H47"/>
    <mergeCell ref="G48:H48"/>
    <mergeCell ref="G49:H49"/>
    <mergeCell ref="H50:I50"/>
    <mergeCell ref="K50:R50"/>
    <mergeCell ref="K45:R45"/>
    <mergeCell ref="S41:U45"/>
    <mergeCell ref="H45:I45"/>
    <mergeCell ref="K40:R40"/>
    <mergeCell ref="B12:B16"/>
    <mergeCell ref="B17:B21"/>
    <mergeCell ref="C12:C16"/>
    <mergeCell ref="C17:C21"/>
    <mergeCell ref="D17:D21"/>
    <mergeCell ref="D12:D16"/>
    <mergeCell ref="G42:H42"/>
    <mergeCell ref="B22:B26"/>
    <mergeCell ref="C22:C26"/>
    <mergeCell ref="D22:D26"/>
    <mergeCell ref="B41:B45"/>
    <mergeCell ref="C41:C45"/>
    <mergeCell ref="D41:D45"/>
    <mergeCell ref="E41:E45"/>
    <mergeCell ref="G41:H41"/>
    <mergeCell ref="B36:B40"/>
    <mergeCell ref="C36:C40"/>
    <mergeCell ref="E4:F4"/>
    <mergeCell ref="G17:H17"/>
    <mergeCell ref="S17:U21"/>
    <mergeCell ref="G18:H18"/>
    <mergeCell ref="G19:H19"/>
    <mergeCell ref="G20:H20"/>
    <mergeCell ref="H21:I21"/>
    <mergeCell ref="K6:N6"/>
    <mergeCell ref="K5:N5"/>
    <mergeCell ref="S5:U5"/>
    <mergeCell ref="S7:U11"/>
    <mergeCell ref="G12:H12"/>
    <mergeCell ref="S12:U16"/>
    <mergeCell ref="G13:H13"/>
    <mergeCell ref="G14:H14"/>
    <mergeCell ref="G15:H15"/>
    <mergeCell ref="H16:I16"/>
    <mergeCell ref="S6:U6"/>
    <mergeCell ref="G9:H9"/>
    <mergeCell ref="K11:R11"/>
    <mergeCell ref="E17:E21"/>
    <mergeCell ref="K16:R16"/>
    <mergeCell ref="K21:R21"/>
    <mergeCell ref="E12:E16"/>
    <mergeCell ref="B34:B35"/>
    <mergeCell ref="C34:C35"/>
    <mergeCell ref="F34:F35"/>
    <mergeCell ref="G43:H43"/>
    <mergeCell ref="G44:H44"/>
    <mergeCell ref="S36:U40"/>
    <mergeCell ref="G37:H37"/>
    <mergeCell ref="G38:H38"/>
    <mergeCell ref="G39:H39"/>
    <mergeCell ref="H40:I40"/>
    <mergeCell ref="O34:R34"/>
    <mergeCell ref="S34:U34"/>
    <mergeCell ref="K35:N35"/>
    <mergeCell ref="O35:R35"/>
    <mergeCell ref="S35:U35"/>
    <mergeCell ref="G34:H35"/>
    <mergeCell ref="K34:N34"/>
    <mergeCell ref="D36:D40"/>
    <mergeCell ref="E36:E40"/>
    <mergeCell ref="G36:H36"/>
    <mergeCell ref="B5:B6"/>
    <mergeCell ref="B7:B11"/>
    <mergeCell ref="G5:H6"/>
    <mergeCell ref="G10:H10"/>
    <mergeCell ref="H11:I11"/>
    <mergeCell ref="F5:F6"/>
    <mergeCell ref="O6:R6"/>
    <mergeCell ref="C7:C11"/>
    <mergeCell ref="C5:C6"/>
    <mergeCell ref="O5:R5"/>
    <mergeCell ref="G8:H8"/>
    <mergeCell ref="G7:H7"/>
    <mergeCell ref="E7:E11"/>
    <mergeCell ref="D7:D11"/>
    <mergeCell ref="E33:F33"/>
    <mergeCell ref="G22:H22"/>
    <mergeCell ref="S22:U26"/>
    <mergeCell ref="G23:H23"/>
    <mergeCell ref="G24:H24"/>
    <mergeCell ref="G25:H25"/>
    <mergeCell ref="H26:I26"/>
    <mergeCell ref="K26:R26"/>
    <mergeCell ref="E22:E26"/>
    <mergeCell ref="O27:R27"/>
    <mergeCell ref="S27:U27"/>
    <mergeCell ref="O28:R28"/>
    <mergeCell ref="S28:U28"/>
    <mergeCell ref="B239:B243"/>
    <mergeCell ref="C239:C243"/>
    <mergeCell ref="D239:D243"/>
    <mergeCell ref="E239:E243"/>
    <mergeCell ref="G239:H239"/>
    <mergeCell ref="S239:U243"/>
    <mergeCell ref="G240:H240"/>
    <mergeCell ref="G241:H241"/>
    <mergeCell ref="G242:H242"/>
    <mergeCell ref="H243:I243"/>
    <mergeCell ref="K243:R243"/>
    <mergeCell ref="B235:I235"/>
    <mergeCell ref="J235:U235"/>
    <mergeCell ref="E236:F236"/>
    <mergeCell ref="B237:B238"/>
    <mergeCell ref="C237:C238"/>
    <mergeCell ref="F237:F238"/>
    <mergeCell ref="G237:H238"/>
    <mergeCell ref="K237:N237"/>
    <mergeCell ref="O237:R237"/>
    <mergeCell ref="S237:U237"/>
    <mergeCell ref="K238:N238"/>
    <mergeCell ref="O238:R238"/>
    <mergeCell ref="S238:U238"/>
    <mergeCell ref="B249:B253"/>
    <mergeCell ref="C249:C253"/>
    <mergeCell ref="D249:D253"/>
    <mergeCell ref="E249:E253"/>
    <mergeCell ref="G249:H249"/>
    <mergeCell ref="S249:U253"/>
    <mergeCell ref="G250:H250"/>
    <mergeCell ref="G251:H251"/>
    <mergeCell ref="G252:H252"/>
    <mergeCell ref="H253:I253"/>
    <mergeCell ref="K253:R253"/>
    <mergeCell ref="B244:B248"/>
    <mergeCell ref="C244:C248"/>
    <mergeCell ref="D244:D248"/>
    <mergeCell ref="E244:E248"/>
    <mergeCell ref="G244:H244"/>
    <mergeCell ref="S244:U248"/>
    <mergeCell ref="G245:H245"/>
    <mergeCell ref="G246:H246"/>
    <mergeCell ref="G247:H247"/>
    <mergeCell ref="H248:I248"/>
    <mergeCell ref="K248:R248"/>
    <mergeCell ref="B264:I264"/>
    <mergeCell ref="J264:U264"/>
    <mergeCell ref="E265:F265"/>
    <mergeCell ref="B266:B267"/>
    <mergeCell ref="C266:C267"/>
    <mergeCell ref="F266:F267"/>
    <mergeCell ref="G266:H267"/>
    <mergeCell ref="K266:N266"/>
    <mergeCell ref="O266:R266"/>
    <mergeCell ref="S266:U266"/>
    <mergeCell ref="K267:N267"/>
    <mergeCell ref="O267:R267"/>
    <mergeCell ref="S267:U267"/>
    <mergeCell ref="B254:B258"/>
    <mergeCell ref="C254:C258"/>
    <mergeCell ref="D254:D258"/>
    <mergeCell ref="E254:E258"/>
    <mergeCell ref="G254:H254"/>
    <mergeCell ref="S254:U258"/>
    <mergeCell ref="G255:H255"/>
    <mergeCell ref="G256:H256"/>
    <mergeCell ref="G257:H257"/>
    <mergeCell ref="H258:I258"/>
    <mergeCell ref="K258:R258"/>
    <mergeCell ref="O259:R259"/>
    <mergeCell ref="S259:U259"/>
    <mergeCell ref="O260:R260"/>
    <mergeCell ref="S260:U260"/>
    <mergeCell ref="B273:B277"/>
    <mergeCell ref="C273:C277"/>
    <mergeCell ref="D273:D277"/>
    <mergeCell ref="E273:E277"/>
    <mergeCell ref="G273:H273"/>
    <mergeCell ref="S273:U277"/>
    <mergeCell ref="G274:H274"/>
    <mergeCell ref="G275:H275"/>
    <mergeCell ref="G276:H276"/>
    <mergeCell ref="H277:I277"/>
    <mergeCell ref="K277:R277"/>
    <mergeCell ref="B268:B272"/>
    <mergeCell ref="C268:C272"/>
    <mergeCell ref="D268:D272"/>
    <mergeCell ref="E268:E272"/>
    <mergeCell ref="G268:H268"/>
    <mergeCell ref="S268:U272"/>
    <mergeCell ref="G269:H269"/>
    <mergeCell ref="G270:H270"/>
    <mergeCell ref="G271:H271"/>
    <mergeCell ref="H272:I272"/>
    <mergeCell ref="K272:R272"/>
    <mergeCell ref="B283:B287"/>
    <mergeCell ref="C283:C287"/>
    <mergeCell ref="D283:D287"/>
    <mergeCell ref="E283:E287"/>
    <mergeCell ref="G283:H283"/>
    <mergeCell ref="S283:U287"/>
    <mergeCell ref="G284:H284"/>
    <mergeCell ref="G285:H285"/>
    <mergeCell ref="G286:H286"/>
    <mergeCell ref="H287:I287"/>
    <mergeCell ref="K287:R287"/>
    <mergeCell ref="B278:B282"/>
    <mergeCell ref="C278:C282"/>
    <mergeCell ref="D278:D282"/>
    <mergeCell ref="E278:E282"/>
    <mergeCell ref="G278:H278"/>
    <mergeCell ref="S278:U282"/>
    <mergeCell ref="G279:H279"/>
    <mergeCell ref="G280:H280"/>
    <mergeCell ref="G281:H281"/>
    <mergeCell ref="H282:I282"/>
    <mergeCell ref="K282:R282"/>
    <mergeCell ref="B297:B301"/>
    <mergeCell ref="C297:C301"/>
    <mergeCell ref="D297:D301"/>
    <mergeCell ref="E297:E301"/>
    <mergeCell ref="G297:H297"/>
    <mergeCell ref="S297:U301"/>
    <mergeCell ref="G298:H298"/>
    <mergeCell ref="G299:H299"/>
    <mergeCell ref="G300:H300"/>
    <mergeCell ref="H301:I301"/>
    <mergeCell ref="K301:R301"/>
    <mergeCell ref="B293:I293"/>
    <mergeCell ref="J293:U293"/>
    <mergeCell ref="E294:F294"/>
    <mergeCell ref="B295:B296"/>
    <mergeCell ref="C295:C296"/>
    <mergeCell ref="F295:F296"/>
    <mergeCell ref="G295:H296"/>
    <mergeCell ref="K295:N295"/>
    <mergeCell ref="O295:R295"/>
    <mergeCell ref="S295:U295"/>
    <mergeCell ref="K296:N296"/>
    <mergeCell ref="O296:R296"/>
    <mergeCell ref="S296:U296"/>
    <mergeCell ref="B307:B311"/>
    <mergeCell ref="C307:C311"/>
    <mergeCell ref="D307:D311"/>
    <mergeCell ref="E307:E311"/>
    <mergeCell ref="G307:H307"/>
    <mergeCell ref="S307:U311"/>
    <mergeCell ref="G308:H308"/>
    <mergeCell ref="G309:H309"/>
    <mergeCell ref="G310:H310"/>
    <mergeCell ref="H311:I311"/>
    <mergeCell ref="K311:R311"/>
    <mergeCell ref="B302:B306"/>
    <mergeCell ref="C302:C306"/>
    <mergeCell ref="D302:D306"/>
    <mergeCell ref="E302:E306"/>
    <mergeCell ref="G302:H302"/>
    <mergeCell ref="S302:U306"/>
    <mergeCell ref="G303:H303"/>
    <mergeCell ref="G304:H304"/>
    <mergeCell ref="G305:H305"/>
    <mergeCell ref="H306:I306"/>
    <mergeCell ref="K306:R306"/>
    <mergeCell ref="B322:I322"/>
    <mergeCell ref="J322:U322"/>
    <mergeCell ref="E323:F323"/>
    <mergeCell ref="B324:B325"/>
    <mergeCell ref="C324:C325"/>
    <mergeCell ref="F324:F325"/>
    <mergeCell ref="G324:H325"/>
    <mergeCell ref="K324:N324"/>
    <mergeCell ref="O324:R324"/>
    <mergeCell ref="S324:U324"/>
    <mergeCell ref="K325:N325"/>
    <mergeCell ref="O325:R325"/>
    <mergeCell ref="S325:U325"/>
    <mergeCell ref="B312:B316"/>
    <mergeCell ref="C312:C316"/>
    <mergeCell ref="D312:D316"/>
    <mergeCell ref="E312:E316"/>
    <mergeCell ref="G312:H312"/>
    <mergeCell ref="S312:U316"/>
    <mergeCell ref="G313:H313"/>
    <mergeCell ref="G314:H314"/>
    <mergeCell ref="G315:H315"/>
    <mergeCell ref="H316:I316"/>
    <mergeCell ref="K316:R316"/>
    <mergeCell ref="B331:B335"/>
    <mergeCell ref="C331:C335"/>
    <mergeCell ref="D331:D335"/>
    <mergeCell ref="E331:E335"/>
    <mergeCell ref="G331:H331"/>
    <mergeCell ref="S331:U335"/>
    <mergeCell ref="G332:H332"/>
    <mergeCell ref="G333:H333"/>
    <mergeCell ref="G334:H334"/>
    <mergeCell ref="H335:I335"/>
    <mergeCell ref="K335:R335"/>
    <mergeCell ref="B326:B330"/>
    <mergeCell ref="C326:C330"/>
    <mergeCell ref="D326:D330"/>
    <mergeCell ref="E326:E330"/>
    <mergeCell ref="G326:H326"/>
    <mergeCell ref="S326:U330"/>
    <mergeCell ref="G327:H327"/>
    <mergeCell ref="G328:H328"/>
    <mergeCell ref="G329:H329"/>
    <mergeCell ref="H330:I330"/>
    <mergeCell ref="K330:R330"/>
    <mergeCell ref="B341:B345"/>
    <mergeCell ref="C341:C345"/>
    <mergeCell ref="D341:D345"/>
    <mergeCell ref="E341:E345"/>
    <mergeCell ref="G341:H341"/>
    <mergeCell ref="S341:U345"/>
    <mergeCell ref="G342:H342"/>
    <mergeCell ref="G343:H343"/>
    <mergeCell ref="G344:H344"/>
    <mergeCell ref="H345:I345"/>
    <mergeCell ref="K345:R345"/>
    <mergeCell ref="B336:B340"/>
    <mergeCell ref="C336:C340"/>
    <mergeCell ref="D336:D340"/>
    <mergeCell ref="E336:E340"/>
    <mergeCell ref="G336:H336"/>
    <mergeCell ref="S336:U340"/>
    <mergeCell ref="G337:H337"/>
    <mergeCell ref="G338:H338"/>
    <mergeCell ref="G339:H339"/>
    <mergeCell ref="H340:I340"/>
    <mergeCell ref="K340:R340"/>
    <mergeCell ref="B355:B359"/>
    <mergeCell ref="C355:C359"/>
    <mergeCell ref="D355:D359"/>
    <mergeCell ref="E355:E359"/>
    <mergeCell ref="G355:H355"/>
    <mergeCell ref="S355:U359"/>
    <mergeCell ref="G356:H356"/>
    <mergeCell ref="G357:H357"/>
    <mergeCell ref="G358:H358"/>
    <mergeCell ref="H359:I359"/>
    <mergeCell ref="K359:R359"/>
    <mergeCell ref="B351:I351"/>
    <mergeCell ref="J351:U351"/>
    <mergeCell ref="E352:F352"/>
    <mergeCell ref="B353:B354"/>
    <mergeCell ref="C353:C354"/>
    <mergeCell ref="F353:F354"/>
    <mergeCell ref="G353:H354"/>
    <mergeCell ref="K353:N353"/>
    <mergeCell ref="O353:R353"/>
    <mergeCell ref="S353:U353"/>
    <mergeCell ref="K354:N354"/>
    <mergeCell ref="O354:R354"/>
    <mergeCell ref="S354:U354"/>
    <mergeCell ref="B365:B369"/>
    <mergeCell ref="C365:C369"/>
    <mergeCell ref="D365:D369"/>
    <mergeCell ref="E365:E369"/>
    <mergeCell ref="G365:H365"/>
    <mergeCell ref="S365:U369"/>
    <mergeCell ref="G366:H366"/>
    <mergeCell ref="G367:H367"/>
    <mergeCell ref="G368:H368"/>
    <mergeCell ref="H369:I369"/>
    <mergeCell ref="K369:R369"/>
    <mergeCell ref="B360:B364"/>
    <mergeCell ref="C360:C364"/>
    <mergeCell ref="D360:D364"/>
    <mergeCell ref="E360:E364"/>
    <mergeCell ref="G360:H360"/>
    <mergeCell ref="S360:U364"/>
    <mergeCell ref="G361:H361"/>
    <mergeCell ref="G362:H362"/>
    <mergeCell ref="G363:H363"/>
    <mergeCell ref="H364:I364"/>
    <mergeCell ref="K364:R364"/>
    <mergeCell ref="B380:I380"/>
    <mergeCell ref="J380:U380"/>
    <mergeCell ref="E381:F381"/>
    <mergeCell ref="B382:B383"/>
    <mergeCell ref="C382:C383"/>
    <mergeCell ref="F382:F383"/>
    <mergeCell ref="G382:H383"/>
    <mergeCell ref="K382:N382"/>
    <mergeCell ref="O382:R382"/>
    <mergeCell ref="S382:U382"/>
    <mergeCell ref="K383:N383"/>
    <mergeCell ref="O383:R383"/>
    <mergeCell ref="S383:U383"/>
    <mergeCell ref="B370:B374"/>
    <mergeCell ref="C370:C374"/>
    <mergeCell ref="D370:D374"/>
    <mergeCell ref="E370:E374"/>
    <mergeCell ref="G370:H370"/>
    <mergeCell ref="S370:U374"/>
    <mergeCell ref="G371:H371"/>
    <mergeCell ref="G372:H372"/>
    <mergeCell ref="G373:H373"/>
    <mergeCell ref="H374:I374"/>
    <mergeCell ref="K374:R374"/>
    <mergeCell ref="B389:B393"/>
    <mergeCell ref="C389:C393"/>
    <mergeCell ref="D389:D393"/>
    <mergeCell ref="E389:E393"/>
    <mergeCell ref="G389:H389"/>
    <mergeCell ref="S389:U393"/>
    <mergeCell ref="G390:H390"/>
    <mergeCell ref="G391:H391"/>
    <mergeCell ref="G392:H392"/>
    <mergeCell ref="H393:I393"/>
    <mergeCell ref="K393:R393"/>
    <mergeCell ref="B384:B388"/>
    <mergeCell ref="C384:C388"/>
    <mergeCell ref="D384:D388"/>
    <mergeCell ref="E384:E388"/>
    <mergeCell ref="G384:H384"/>
    <mergeCell ref="S384:U388"/>
    <mergeCell ref="G385:H385"/>
    <mergeCell ref="G386:H386"/>
    <mergeCell ref="G387:H387"/>
    <mergeCell ref="H388:I388"/>
    <mergeCell ref="K388:R388"/>
    <mergeCell ref="B399:B403"/>
    <mergeCell ref="C399:C403"/>
    <mergeCell ref="D399:D403"/>
    <mergeCell ref="E399:E403"/>
    <mergeCell ref="G399:H399"/>
    <mergeCell ref="S399:U403"/>
    <mergeCell ref="G400:H400"/>
    <mergeCell ref="G401:H401"/>
    <mergeCell ref="G402:H402"/>
    <mergeCell ref="H403:I403"/>
    <mergeCell ref="K403:R403"/>
    <mergeCell ref="B394:B398"/>
    <mergeCell ref="C394:C398"/>
    <mergeCell ref="D394:D398"/>
    <mergeCell ref="E394:E398"/>
    <mergeCell ref="G394:H394"/>
    <mergeCell ref="S394:U398"/>
    <mergeCell ref="G395:H395"/>
    <mergeCell ref="G396:H396"/>
    <mergeCell ref="G397:H397"/>
    <mergeCell ref="H398:I398"/>
    <mergeCell ref="K398:R398"/>
    <mergeCell ref="B413:B417"/>
    <mergeCell ref="C413:C417"/>
    <mergeCell ref="D413:D417"/>
    <mergeCell ref="E413:E417"/>
    <mergeCell ref="G413:H413"/>
    <mergeCell ref="S413:U417"/>
    <mergeCell ref="G414:H414"/>
    <mergeCell ref="G415:H415"/>
    <mergeCell ref="G416:H416"/>
    <mergeCell ref="H417:I417"/>
    <mergeCell ref="K417:R417"/>
    <mergeCell ref="B409:I409"/>
    <mergeCell ref="J409:U409"/>
    <mergeCell ref="E410:F410"/>
    <mergeCell ref="B411:B412"/>
    <mergeCell ref="C411:C412"/>
    <mergeCell ref="F411:F412"/>
    <mergeCell ref="G411:H412"/>
    <mergeCell ref="K411:N411"/>
    <mergeCell ref="O411:R411"/>
    <mergeCell ref="S411:U411"/>
    <mergeCell ref="K412:N412"/>
    <mergeCell ref="O412:R412"/>
    <mergeCell ref="S412:U412"/>
    <mergeCell ref="B423:B427"/>
    <mergeCell ref="C423:C427"/>
    <mergeCell ref="D423:D427"/>
    <mergeCell ref="E423:E427"/>
    <mergeCell ref="G423:H423"/>
    <mergeCell ref="S423:U427"/>
    <mergeCell ref="G424:H424"/>
    <mergeCell ref="G425:H425"/>
    <mergeCell ref="G426:H426"/>
    <mergeCell ref="H427:I427"/>
    <mergeCell ref="K427:R427"/>
    <mergeCell ref="B418:B422"/>
    <mergeCell ref="C418:C422"/>
    <mergeCell ref="D418:D422"/>
    <mergeCell ref="E418:E422"/>
    <mergeCell ref="G418:H418"/>
    <mergeCell ref="S418:U422"/>
    <mergeCell ref="G419:H419"/>
    <mergeCell ref="G420:H420"/>
    <mergeCell ref="G421:H421"/>
    <mergeCell ref="H422:I422"/>
    <mergeCell ref="K422:R422"/>
    <mergeCell ref="B438:I438"/>
    <mergeCell ref="J438:U438"/>
    <mergeCell ref="E439:F439"/>
    <mergeCell ref="B440:B441"/>
    <mergeCell ref="C440:C441"/>
    <mergeCell ref="F440:F441"/>
    <mergeCell ref="G440:H441"/>
    <mergeCell ref="K440:N440"/>
    <mergeCell ref="O440:R440"/>
    <mergeCell ref="S440:U440"/>
    <mergeCell ref="K441:N441"/>
    <mergeCell ref="O441:R441"/>
    <mergeCell ref="S441:U441"/>
    <mergeCell ref="B428:B432"/>
    <mergeCell ref="C428:C432"/>
    <mergeCell ref="D428:D432"/>
    <mergeCell ref="E428:E432"/>
    <mergeCell ref="G428:H428"/>
    <mergeCell ref="S428:U432"/>
    <mergeCell ref="G429:H429"/>
    <mergeCell ref="G430:H430"/>
    <mergeCell ref="G431:H431"/>
    <mergeCell ref="H432:I432"/>
    <mergeCell ref="K432:R432"/>
    <mergeCell ref="B447:B451"/>
    <mergeCell ref="C447:C451"/>
    <mergeCell ref="D447:D451"/>
    <mergeCell ref="E447:E451"/>
    <mergeCell ref="G447:H447"/>
    <mergeCell ref="S447:U451"/>
    <mergeCell ref="G448:H448"/>
    <mergeCell ref="G449:H449"/>
    <mergeCell ref="G450:H450"/>
    <mergeCell ref="H451:I451"/>
    <mergeCell ref="K451:R451"/>
    <mergeCell ref="B442:B446"/>
    <mergeCell ref="C442:C446"/>
    <mergeCell ref="D442:D446"/>
    <mergeCell ref="E442:E446"/>
    <mergeCell ref="G442:H442"/>
    <mergeCell ref="S442:U446"/>
    <mergeCell ref="G443:H443"/>
    <mergeCell ref="G444:H444"/>
    <mergeCell ref="G445:H445"/>
    <mergeCell ref="H446:I446"/>
    <mergeCell ref="K446:R446"/>
    <mergeCell ref="B457:B461"/>
    <mergeCell ref="C457:C461"/>
    <mergeCell ref="D457:D461"/>
    <mergeCell ref="E457:E461"/>
    <mergeCell ref="G457:H457"/>
    <mergeCell ref="S457:U461"/>
    <mergeCell ref="G458:H458"/>
    <mergeCell ref="G459:H459"/>
    <mergeCell ref="G460:H460"/>
    <mergeCell ref="H461:I461"/>
    <mergeCell ref="K461:R461"/>
    <mergeCell ref="B452:B456"/>
    <mergeCell ref="C452:C456"/>
    <mergeCell ref="D452:D456"/>
    <mergeCell ref="E452:E456"/>
    <mergeCell ref="G452:H452"/>
    <mergeCell ref="S452:U456"/>
    <mergeCell ref="G453:H453"/>
    <mergeCell ref="G454:H454"/>
    <mergeCell ref="G455:H455"/>
    <mergeCell ref="H456:I456"/>
    <mergeCell ref="K456:R456"/>
    <mergeCell ref="B471:B475"/>
    <mergeCell ref="C471:C475"/>
    <mergeCell ref="D471:D475"/>
    <mergeCell ref="E471:E475"/>
    <mergeCell ref="G471:H471"/>
    <mergeCell ref="S471:U475"/>
    <mergeCell ref="G472:H472"/>
    <mergeCell ref="G473:H473"/>
    <mergeCell ref="G474:H474"/>
    <mergeCell ref="H475:I475"/>
    <mergeCell ref="K475:R475"/>
    <mergeCell ref="B467:I467"/>
    <mergeCell ref="J467:U467"/>
    <mergeCell ref="E468:F468"/>
    <mergeCell ref="B469:B470"/>
    <mergeCell ref="C469:C470"/>
    <mergeCell ref="F469:F470"/>
    <mergeCell ref="G469:H470"/>
    <mergeCell ref="K469:N469"/>
    <mergeCell ref="O469:R469"/>
    <mergeCell ref="S469:U469"/>
    <mergeCell ref="K470:N470"/>
    <mergeCell ref="O470:R470"/>
    <mergeCell ref="S470:U470"/>
    <mergeCell ref="B481:B485"/>
    <mergeCell ref="C481:C485"/>
    <mergeCell ref="D481:D485"/>
    <mergeCell ref="E481:E485"/>
    <mergeCell ref="G481:H481"/>
    <mergeCell ref="S481:U485"/>
    <mergeCell ref="G482:H482"/>
    <mergeCell ref="G483:H483"/>
    <mergeCell ref="G484:H484"/>
    <mergeCell ref="H485:I485"/>
    <mergeCell ref="K485:R485"/>
    <mergeCell ref="B476:B480"/>
    <mergeCell ref="C476:C480"/>
    <mergeCell ref="D476:D480"/>
    <mergeCell ref="E476:E480"/>
    <mergeCell ref="G476:H476"/>
    <mergeCell ref="S476:U480"/>
    <mergeCell ref="G477:H477"/>
    <mergeCell ref="G478:H478"/>
    <mergeCell ref="G479:H479"/>
    <mergeCell ref="H480:I480"/>
    <mergeCell ref="K480:R480"/>
    <mergeCell ref="B496:I496"/>
    <mergeCell ref="J496:U496"/>
    <mergeCell ref="E497:F497"/>
    <mergeCell ref="B498:B499"/>
    <mergeCell ref="C498:C499"/>
    <mergeCell ref="F498:F499"/>
    <mergeCell ref="G498:H499"/>
    <mergeCell ref="K498:N498"/>
    <mergeCell ref="O498:R498"/>
    <mergeCell ref="S498:U498"/>
    <mergeCell ref="K499:N499"/>
    <mergeCell ref="O499:R499"/>
    <mergeCell ref="S499:U499"/>
    <mergeCell ref="B486:B490"/>
    <mergeCell ref="C486:C490"/>
    <mergeCell ref="D486:D490"/>
    <mergeCell ref="E486:E490"/>
    <mergeCell ref="G486:H486"/>
    <mergeCell ref="S486:U490"/>
    <mergeCell ref="G487:H487"/>
    <mergeCell ref="G488:H488"/>
    <mergeCell ref="G489:H489"/>
    <mergeCell ref="H490:I490"/>
    <mergeCell ref="K490:R490"/>
    <mergeCell ref="B505:B509"/>
    <mergeCell ref="C505:C509"/>
    <mergeCell ref="D505:D509"/>
    <mergeCell ref="E505:E509"/>
    <mergeCell ref="G505:H505"/>
    <mergeCell ref="S505:U509"/>
    <mergeCell ref="G506:H506"/>
    <mergeCell ref="G507:H507"/>
    <mergeCell ref="G508:H508"/>
    <mergeCell ref="H509:I509"/>
    <mergeCell ref="K509:R509"/>
    <mergeCell ref="B500:B504"/>
    <mergeCell ref="C500:C504"/>
    <mergeCell ref="D500:D504"/>
    <mergeCell ref="E500:E504"/>
    <mergeCell ref="G500:H500"/>
    <mergeCell ref="S500:U504"/>
    <mergeCell ref="G501:H501"/>
    <mergeCell ref="G502:H502"/>
    <mergeCell ref="G503:H503"/>
    <mergeCell ref="H504:I504"/>
    <mergeCell ref="K504:R504"/>
    <mergeCell ref="B515:B519"/>
    <mergeCell ref="C515:C519"/>
    <mergeCell ref="D515:D519"/>
    <mergeCell ref="E515:E519"/>
    <mergeCell ref="G515:H515"/>
    <mergeCell ref="S515:U519"/>
    <mergeCell ref="G516:H516"/>
    <mergeCell ref="G517:H517"/>
    <mergeCell ref="G518:H518"/>
    <mergeCell ref="H519:I519"/>
    <mergeCell ref="K519:R519"/>
    <mergeCell ref="B510:B514"/>
    <mergeCell ref="C510:C514"/>
    <mergeCell ref="D510:D514"/>
    <mergeCell ref="E510:E514"/>
    <mergeCell ref="G510:H510"/>
    <mergeCell ref="S510:U514"/>
    <mergeCell ref="G511:H511"/>
    <mergeCell ref="G512:H512"/>
    <mergeCell ref="G513:H513"/>
    <mergeCell ref="H514:I514"/>
    <mergeCell ref="K514:R514"/>
    <mergeCell ref="B529:B533"/>
    <mergeCell ref="C529:C533"/>
    <mergeCell ref="D529:D533"/>
    <mergeCell ref="E529:E533"/>
    <mergeCell ref="G529:H529"/>
    <mergeCell ref="S529:U533"/>
    <mergeCell ref="G530:H530"/>
    <mergeCell ref="G531:H531"/>
    <mergeCell ref="G532:H532"/>
    <mergeCell ref="H533:I533"/>
    <mergeCell ref="K533:R533"/>
    <mergeCell ref="B525:I525"/>
    <mergeCell ref="J525:U525"/>
    <mergeCell ref="E526:F526"/>
    <mergeCell ref="B527:B528"/>
    <mergeCell ref="C527:C528"/>
    <mergeCell ref="F527:F528"/>
    <mergeCell ref="G527:H528"/>
    <mergeCell ref="K527:N527"/>
    <mergeCell ref="O527:R527"/>
    <mergeCell ref="S527:U527"/>
    <mergeCell ref="K528:N528"/>
    <mergeCell ref="O528:R528"/>
    <mergeCell ref="S528:U528"/>
    <mergeCell ref="B539:B543"/>
    <mergeCell ref="C539:C543"/>
    <mergeCell ref="D539:D543"/>
    <mergeCell ref="E539:E543"/>
    <mergeCell ref="G539:H539"/>
    <mergeCell ref="S539:U543"/>
    <mergeCell ref="G540:H540"/>
    <mergeCell ref="G541:H541"/>
    <mergeCell ref="G542:H542"/>
    <mergeCell ref="H543:I543"/>
    <mergeCell ref="K543:R543"/>
    <mergeCell ref="B534:B538"/>
    <mergeCell ref="C534:C538"/>
    <mergeCell ref="D534:D538"/>
    <mergeCell ref="E534:E538"/>
    <mergeCell ref="G534:H534"/>
    <mergeCell ref="S534:U538"/>
    <mergeCell ref="G535:H535"/>
    <mergeCell ref="G536:H536"/>
    <mergeCell ref="G537:H537"/>
    <mergeCell ref="H538:I538"/>
    <mergeCell ref="K538:R538"/>
    <mergeCell ref="B554:I554"/>
    <mergeCell ref="J554:U554"/>
    <mergeCell ref="E555:F555"/>
    <mergeCell ref="B556:B557"/>
    <mergeCell ref="C556:C557"/>
    <mergeCell ref="F556:F557"/>
    <mergeCell ref="G556:H557"/>
    <mergeCell ref="K556:N556"/>
    <mergeCell ref="O556:R556"/>
    <mergeCell ref="S556:U556"/>
    <mergeCell ref="K557:N557"/>
    <mergeCell ref="O557:R557"/>
    <mergeCell ref="S557:U557"/>
    <mergeCell ref="B544:B548"/>
    <mergeCell ref="C544:C548"/>
    <mergeCell ref="D544:D548"/>
    <mergeCell ref="E544:E548"/>
    <mergeCell ref="G544:H544"/>
    <mergeCell ref="S544:U548"/>
    <mergeCell ref="G545:H545"/>
    <mergeCell ref="G546:H546"/>
    <mergeCell ref="G547:H547"/>
    <mergeCell ref="H548:I548"/>
    <mergeCell ref="K548:R548"/>
    <mergeCell ref="O549:R549"/>
    <mergeCell ref="S549:U549"/>
    <mergeCell ref="O550:R550"/>
    <mergeCell ref="S550:U550"/>
    <mergeCell ref="B563:B567"/>
    <mergeCell ref="C563:C567"/>
    <mergeCell ref="D563:D567"/>
    <mergeCell ref="E563:E567"/>
    <mergeCell ref="G563:H563"/>
    <mergeCell ref="S563:U567"/>
    <mergeCell ref="G564:H564"/>
    <mergeCell ref="G565:H565"/>
    <mergeCell ref="G566:H566"/>
    <mergeCell ref="H567:I567"/>
    <mergeCell ref="K567:R567"/>
    <mergeCell ref="B558:B562"/>
    <mergeCell ref="C558:C562"/>
    <mergeCell ref="D558:D562"/>
    <mergeCell ref="E558:E562"/>
    <mergeCell ref="G558:H558"/>
    <mergeCell ref="S558:U562"/>
    <mergeCell ref="G559:H559"/>
    <mergeCell ref="G560:H560"/>
    <mergeCell ref="G561:H561"/>
    <mergeCell ref="H562:I562"/>
    <mergeCell ref="K562:R562"/>
    <mergeCell ref="B573:B577"/>
    <mergeCell ref="C573:C577"/>
    <mergeCell ref="D573:D577"/>
    <mergeCell ref="E573:E577"/>
    <mergeCell ref="G573:H573"/>
    <mergeCell ref="S573:U577"/>
    <mergeCell ref="G574:H574"/>
    <mergeCell ref="G575:H575"/>
    <mergeCell ref="G576:H576"/>
    <mergeCell ref="H577:I577"/>
    <mergeCell ref="K577:R577"/>
    <mergeCell ref="B568:B572"/>
    <mergeCell ref="C568:C572"/>
    <mergeCell ref="D568:D572"/>
    <mergeCell ref="E568:E572"/>
    <mergeCell ref="G568:H568"/>
    <mergeCell ref="S568:U572"/>
    <mergeCell ref="G569:H569"/>
    <mergeCell ref="G570:H570"/>
    <mergeCell ref="G571:H571"/>
    <mergeCell ref="H572:I572"/>
    <mergeCell ref="K572:R572"/>
  </mergeCells>
  <phoneticPr fontId="3"/>
  <dataValidations count="4">
    <dataValidation type="list" allowBlank="1" showInputMessage="1" showErrorMessage="1" sqref="D181:D200 D94:D113 D123:D142 D7:D26 D152:D171 D36:D55 D65:D84 D210:D229 D239:D258 D268:D287 D297:D316 D326:D345 D355:D374 D384:D403 D413:D432 D442:D461 D471:D490 D500:D519 D529:D548 D558:D577 D587:D606 D616:D635 D645:D664 D674:D693 D703:D722 D732:D751 D761:D780 D790:D809 D819:D838 D848:D867 D877:D896 D906:D925 D935:D954 D964:D983 D993:D1012 D1022:D1041 D1051:D1070 D1080:D1099 D1109:D1128 D1138:D1157 D1167:D1186 D1196:D1215 D1225:D1244 D1254:D1273 D1283:D1302 D1312:D1331 D1341:D1360 D1370:D1389 D1399:D1418 D1428:D1447 D1457:D1476 D1486:D1505 D1515:D1534 D1544:D1563 D1573:D1592 D1602:D1621 D1631:D1650 D1660:D1679 D1689:D1708 D1718:D1737 D1747:D1766 D1776:D1795 D1805:D1824 D1834:D1853 D1863:D1882 D1892:D1911 D1921:D1940 D1950:D1969 D1979:D1998 D2008:D2027 D2037:D2056 D2066:D2085 D2095:D2114 D2124:D2143 D2153:D2172 D2182:D2201 D2211:D2230 D2240:D2259 D2269:D2288 D2298:D2317 D2327:D2346 D2356:D2375 D2385:D2404 D2414:D2433 D2443:D2462 D2472:D2491 D2501:D2520 D2530:D2549 D2559:D2578 D2588:D2607 D2617:D2636 D2646:D2665 D2675:D2694 D2704:D2723 D2733:D2752 D2762:D2781 D2791:D2810 D2820:D2839 D2849:D2868 D2878:D2897" xr:uid="{00000000-0002-0000-0400-000000000000}">
      <formula1>"公共,民間"</formula1>
    </dataValidation>
    <dataValidation type="list" allowBlank="1" showInputMessage="1" showErrorMessage="1" sqref="E7:E26 E210:E229 E181:E200 E152:E171 E123:E142 E94:E113 E65:E84 E36:E55 E239:E258 E268:E287 E297:E316 E326:E345 E355:E374 E384:E403 E413:E432 E442:E461 E471:E490 E500:E519 E529:E548 E558:E577 E587:E606 E616:E635 E645:E664 E674:E693 E703:E722 E732:E751 E761:E780 E790:E809 E819:E838 E848:E867 E877:E896 E906:E925 E935:E954 E964:E983 E993:E1012 E1022:E1041 E1051:E1070 E1080:E1099 E1109:E1128 E1138:E1157 E1167:E1186 E1196:E1215 E1225:E1244 E1254:E1273 E1283:E1302 E1312:E1331 E1341:E1360 E1370:E1389 E1399:E1418 E1428:E1447 E1457:E1476 E1486:E1505 E1515:E1534 E1544:E1563 E1573:E1592 E1602:E1621 E1631:E1650 E1660:E1679 E1689:E1708 E1718:E1737 E1747:E1766 E1776:E1795 E1805:E1824 E1834:E1853 E1863:E1882 E1892:E1911 E1921:E1940 E1950:E1969 E1979:E1998 E2008:E2027 E2037:E2056 E2066:E2085 E2095:E2114 E2124:E2143 E2153:E2172 E2182:E2201 E2211:E2230 E2240:E2259 E2269:E2288 E2298:E2317 E2327:E2346 E2356:E2375 E2385:E2404 E2414:E2433 E2443:E2462 E2472:E2491 E2501:E2520 E2530:E2549 E2559:E2578 E2588:E2607 E2617:E2636 E2646:E2665 E2675:E2694 E2704:E2723 E2733:E2752 E2762:E2781 E2791:E2810 E2820:E2839 E2849:E2868 E2878:E2897" xr:uid="{00000000-0002-0000-0400-000001000000}">
      <formula1>$E$5:$E$6</formula1>
    </dataValidation>
    <dataValidation type="list" allowBlank="1" showInputMessage="1" showErrorMessage="1" sqref="E4:F4 E33:F33 E62:F62 E91:F91 E120:F120 E149:F149 E178:F178 E207:F207 E236:F236 E265:F265 E294:F294 E323:F323 E352:F352 E381:F381 E410:F410 E439:F439 E468:F468 E497:F497 E526:F526 E555:F555 E584:F584 E613:F613 E642:F642 E671:F671 E700:F700 E729:F729 E758:F758 E787:F787 E816:F816 E845:F845 E874:F874 E903:F903 E932:F932 E961:F961 E990:F990 E1019:F1019 E1048:F1048 E1077:F1077 E1106:F1106 E1135:F1135 E1164:F1164 E1193:F1193 E1222:F1222 E1251:F1251 E1280:F1280 E1309:F1309 E1338:F1338 E1367:F1367 E1396:F1396 E1425:F1425 E1454:F1454 E1483:F1483 E1512:F1512 E1541:F1541 E1570:F1570 E1599:F1599 E1628:F1628 E1657:F1657 E1686:F1686 E1715:F1715 E1744:F1744 E1773:F1773 E1802:F1802 E1831:F1831 E1860:F1860 E1889:F1889 E1918:F1918 E1947:F1947 E1976:F1976 E2005:F2005 E2034:F2034 E2063:F2063 E2092:F2092 E2121:F2121 E2150:F2150 E2179:F2179 E2208:F2208 E2237:F2237 E2266:F2266 E2295:F2295 E2324:F2324 E2353:F2353 E2382:F2382 E2411:F2411 E2440:F2440 E2469:F2469 E2498:F2498 E2527:F2527 E2556:F2556 E2585:F2585 E2614:F2614 E2643:F2643 E2672:F2672 E2701:F2701 E2730:F2730 E2759:F2759 E2788:F2788 E2817:F2817 E2846:F2846 E2875:F2875" xr:uid="{00000000-0002-0000-0400-000002000000}">
      <formula1>$X$2:$X$20</formula1>
    </dataValidation>
    <dataValidation type="list" allowBlank="1" showInputMessage="1" showErrorMessage="1" sqref="C7:C26 C36 C41 C46 C51 C65 C70 C75 C80 C94 C99 C104 C109 C123 C128 C133 C138 C152 C157 C162 C167 C181 C186 C191 C196 C210 C215 C220 C225 C239 C268 C297 C326 C355 C384 C413 C442 C471 C500 C529 C244 C273 C302 C331 C360 C389 C418 C447 C476 C505 C534 C249 C278 C307 C336 C365 C394 C423 C452 C481 C510 C539 C254 C283 C312 C341 C370 C399 C428 C457 C486 C515 C544 C558 C587 C616 C645 C674 C703 C732 C761 C790 C819 C848 C877 C906 C935 C964 C993 C1022 C1051 C1080 C1109 C1138 C1167 C1196 C1225 C1254 C1283 C1312 C1341 C1370 C1399 C1428 C1457 C1486 C1515 C1544 C1573 C1602 C1631 C1660 C1689 C1718 C1747 C1776 C1805 C1834 C1863 C1892 C1921 C1950 C1979 C2008 C2037 C2066 C2095 C2124 C2153 C2182 C2211 C2240 C2269 C2298 C2327 C2356 C2385 C2414 C2443 C2472 C2501 C2530 C2559 C2588 C2617 C2646 C2675 C2704 C2733 C2762 C2791 C2820 C2849 C2878 C563 C592 C621 C650 C679 C708 C737 C766 C795 C824 C853 C882 C911 C940 C969 C998 C1027 C1056 C1085 C1114 C1143 C1172 C1201 C1230 C1259 C1288 C1317 C1346 C1375 C1404 C1433 C1462 C1491 C1520 C1549 C1578 C1607 C1636 C1665 C1694 C1723 C1752 C1781 C1810 C1839 C1868 C1897 C1926 C1955 C1984 C2013 C2042 C2071 C2100 C2129 C2158 C2187 C2216 C2245 C2274 C2303 C2332 C2361 C2390 C2419 C2448 C2477 C2506 C2535 C2564 C2593 C2622 C2651 C2680 C2709 C2738 C2767 C2796 C2825 C2854 C2883 C568 C597 C626 C655 C684 C713 C742 C771 C800 C829 C858 C887 C916 C945 C974 C1003 C1032 C1061 C1090 C1119 C1148 C1177 C1206 C1235 C1264 C1293 C1322 C1351 C1380 C1409 C1438 C1467 C1496 C1525 C1554 C1583 C1612 C1641 C1670 C1699 C1728 C1757 C1786 C1815 C1844 C1873 C1902 C1931 C1960 C1989 C2018 C2047 C2076 C2105 C2134 C2163 C2192 C2221 C2250 C2279 C2308 C2337 C2366 C2395 C2424 C2453 C2482 C2511 C2540 C2569 C2598 C2627 C2656 C2685 C2714 C2743 C2772 C2801 C2830 C2859 C2888 C573 C602 C631 C660 C689 C718 C747 C776 C805 C834 C863 C892 C921 C950 C979 C1008 C1037 C1066 C1095 C1124 C1153 C1182 C1211 C1240 C1269 C1298 C1327 C1356 C1385 C1414 C1443 C1472 C1501 C1530 C1559 C1588 C1617 C1646 C1675 C1704 C1733 C1762 C1791 C1820 C1849 C1878 C1907 C1936 C1965 C1994 C2023 C2052 C2081 C2110 C2139 C2168 C2197 C2226 C2255 C2284 C2313 C2342 C2371 C2400 C2429 C2458 C2487 C2516 C2545 C2574 C2603 C2632 C2661 C2690 C2719 C2748 C2777 C2806 C2835 C2864 C2893" xr:uid="{00000000-0002-0000-0400-000003000000}">
      <formula1>$Y$2:$Y$30</formula1>
    </dataValidation>
  </dataValidations>
  <pageMargins left="0.27559055118110237" right="0.31496062992125984" top="0.47244094488188981" bottom="0.23622047244094491" header="0.51181102362204722" footer="0.19685039370078741"/>
  <pageSetup paperSize="9" scale="90" orientation="landscape" blackAndWhite="1" r:id="rId1"/>
  <headerFooter alignWithMargins="0"/>
  <rowBreaks count="1" manualBreakCount="1">
    <brk id="30"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indexed="13"/>
  </sheetPr>
  <dimension ref="A2:AG2901"/>
  <sheetViews>
    <sheetView view="pageBreakPreview" zoomScale="85" zoomScaleNormal="75" zoomScaleSheetLayoutView="85" workbookViewId="0">
      <selection activeCell="E4" sqref="E4:F4"/>
    </sheetView>
  </sheetViews>
  <sheetFormatPr defaultRowHeight="15.95" customHeight="1" x14ac:dyDescent="0.15"/>
  <cols>
    <col min="1" max="1" width="1.25" style="171" customWidth="1"/>
    <col min="2" max="2" width="3" style="171" customWidth="1"/>
    <col min="3" max="3" width="13.5" style="170" customWidth="1"/>
    <col min="4" max="4" width="7.875" style="170" customWidth="1"/>
    <col min="5" max="5" width="7.875" style="171" customWidth="1"/>
    <col min="6" max="6" width="19.5" style="171" customWidth="1"/>
    <col min="7" max="7" width="6.75" style="171" customWidth="1"/>
    <col min="8" max="8" width="29" style="171" customWidth="1"/>
    <col min="9" max="9" width="11.875" style="171" customWidth="1"/>
    <col min="10" max="10" width="13.25" style="171" customWidth="1"/>
    <col min="11" max="11" width="4.125" style="171" customWidth="1"/>
    <col min="12" max="12" width="3.625" style="171" customWidth="1"/>
    <col min="13" max="13" width="4.125" style="171" customWidth="1"/>
    <col min="14" max="14" width="3.625" style="171" customWidth="1"/>
    <col min="15" max="15" width="4.125" style="171" customWidth="1"/>
    <col min="16" max="16" width="3.625" style="171" customWidth="1"/>
    <col min="17" max="17" width="4.125" style="171" customWidth="1"/>
    <col min="18" max="19" width="3.625" style="171" customWidth="1"/>
    <col min="20" max="20" width="4.125" style="171" customWidth="1"/>
    <col min="21" max="21" width="6.5" style="171" customWidth="1"/>
    <col min="22" max="22" width="9" style="171"/>
    <col min="23" max="23" width="3.25" style="171" hidden="1" customWidth="1"/>
    <col min="24" max="25" width="9" style="171" hidden="1" customWidth="1"/>
    <col min="26" max="27" width="9" style="291" hidden="1" customWidth="1"/>
    <col min="28" max="29" width="4.375" style="291" hidden="1" customWidth="1"/>
    <col min="30" max="30" width="9" style="291" hidden="1" customWidth="1"/>
    <col min="31" max="31" width="9" style="171" hidden="1" customWidth="1"/>
    <col min="32" max="16384" width="9" style="171"/>
  </cols>
  <sheetData>
    <row r="2" spans="1:31" s="172" customFormat="1" ht="20.25" customHeight="1" x14ac:dyDescent="0.15">
      <c r="A2" s="171"/>
      <c r="B2" s="171"/>
      <c r="C2" s="172" t="s">
        <v>104</v>
      </c>
      <c r="G2" s="262"/>
      <c r="H2" s="262"/>
      <c r="I2" s="171"/>
      <c r="J2" s="171"/>
      <c r="K2" s="171"/>
      <c r="L2" s="171"/>
      <c r="M2" s="171"/>
      <c r="N2" s="171"/>
      <c r="O2" s="171"/>
      <c r="P2" s="171"/>
      <c r="Q2" s="171"/>
      <c r="R2" s="171"/>
      <c r="S2" s="171"/>
      <c r="T2" s="196" t="s">
        <v>241</v>
      </c>
      <c r="U2" s="263">
        <v>1</v>
      </c>
      <c r="W2" s="171">
        <v>1</v>
      </c>
      <c r="X2" s="171" t="s">
        <v>133</v>
      </c>
      <c r="Y2" s="171" t="s">
        <v>196</v>
      </c>
      <c r="Z2" s="264"/>
      <c r="AA2" s="264"/>
      <c r="AB2" s="264"/>
      <c r="AC2" s="264"/>
      <c r="AD2" s="264"/>
    </row>
    <row r="3" spans="1:31" s="172" customFormat="1" ht="28.5" thickBot="1" x14ac:dyDescent="0.2">
      <c r="A3" s="171"/>
      <c r="B3" s="904" t="s">
        <v>105</v>
      </c>
      <c r="C3" s="904"/>
      <c r="D3" s="904"/>
      <c r="E3" s="904"/>
      <c r="F3" s="904"/>
      <c r="G3" s="904"/>
      <c r="H3" s="904"/>
      <c r="I3" s="904"/>
      <c r="J3" s="905" t="s">
        <v>387</v>
      </c>
      <c r="K3" s="905"/>
      <c r="L3" s="905"/>
      <c r="M3" s="905"/>
      <c r="N3" s="905"/>
      <c r="O3" s="905"/>
      <c r="P3" s="905"/>
      <c r="Q3" s="905"/>
      <c r="R3" s="905"/>
      <c r="S3" s="905"/>
      <c r="T3" s="905"/>
      <c r="U3" s="905"/>
      <c r="W3" s="171">
        <v>2</v>
      </c>
      <c r="X3" s="171" t="s">
        <v>180</v>
      </c>
      <c r="Y3" s="171" t="s">
        <v>197</v>
      </c>
      <c r="Z3" s="264"/>
      <c r="AA3" s="264"/>
      <c r="AB3" s="264"/>
      <c r="AC3" s="264"/>
      <c r="AD3" s="264"/>
    </row>
    <row r="4" spans="1:31" ht="23.25" customHeight="1" thickBot="1" x14ac:dyDescent="0.2">
      <c r="D4" s="265" t="s">
        <v>228</v>
      </c>
      <c r="E4" s="906"/>
      <c r="F4" s="906"/>
      <c r="G4" s="266" t="s">
        <v>229</v>
      </c>
      <c r="H4" s="267"/>
      <c r="L4" s="268" t="s">
        <v>231</v>
      </c>
      <c r="M4" s="482" t="str">
        <f>IF('様式1-10-1'!S88="","",'様式1-10-1'!S88)</f>
        <v/>
      </c>
      <c r="N4" s="269" t="s">
        <v>220</v>
      </c>
      <c r="O4" s="482" t="str">
        <f>IF('様式1-10-1'!U88="","",'様式1-10-1'!U88)</f>
        <v/>
      </c>
      <c r="P4" s="269" t="s">
        <v>225</v>
      </c>
      <c r="Q4" s="269" t="s">
        <v>205</v>
      </c>
      <c r="R4" s="482" t="str">
        <f>IF('様式1-10-1'!X88="","",'様式1-10-1'!X88)</f>
        <v/>
      </c>
      <c r="S4" s="269" t="s">
        <v>220</v>
      </c>
      <c r="T4" s="482" t="str">
        <f>IF('様式1-10-1'!Z88="","",'様式1-10-1'!Z88)</f>
        <v/>
      </c>
      <c r="U4" s="269" t="s">
        <v>230</v>
      </c>
      <c r="W4" s="171">
        <v>3</v>
      </c>
      <c r="X4" s="171" t="s">
        <v>135</v>
      </c>
      <c r="Y4" s="171" t="s">
        <v>154</v>
      </c>
      <c r="Z4" s="270">
        <f t="shared" ref="Z4:Z35" si="0">INDEX(E$4:E$3000,1+($AE4-1)*29,1)</f>
        <v>0</v>
      </c>
      <c r="AA4" s="271">
        <f>INDEX(C$7:C$3000,1+($AE4-1)*29,1)</f>
        <v>0</v>
      </c>
      <c r="AB4" s="271">
        <f>INDEX(D$7:D$3000,1+($AE4-1)*29,1)</f>
        <v>0</v>
      </c>
      <c r="AC4" s="271">
        <f>INDEX(E$7:E$3000,1+($AE4-1)*29,1)</f>
        <v>0</v>
      </c>
      <c r="AD4" s="272" t="str">
        <f>INDEX(S$7:S$3000,1+($AE4-1)*29,1)</f>
        <v/>
      </c>
      <c r="AE4" s="171">
        <v>1</v>
      </c>
    </row>
    <row r="5" spans="1:31" ht="18" customHeight="1" x14ac:dyDescent="0.15">
      <c r="B5" s="880" t="s">
        <v>227</v>
      </c>
      <c r="C5" s="907" t="s">
        <v>224</v>
      </c>
      <c r="D5" s="273" t="s">
        <v>237</v>
      </c>
      <c r="E5" s="273" t="s">
        <v>222</v>
      </c>
      <c r="F5" s="909" t="s">
        <v>106</v>
      </c>
      <c r="G5" s="840" t="s">
        <v>107</v>
      </c>
      <c r="H5" s="841"/>
      <c r="I5" s="181" t="s">
        <v>108</v>
      </c>
      <c r="J5" s="181" t="s">
        <v>235</v>
      </c>
      <c r="K5" s="840" t="s">
        <v>109</v>
      </c>
      <c r="L5" s="913"/>
      <c r="M5" s="913"/>
      <c r="N5" s="841"/>
      <c r="O5" s="840" t="s">
        <v>226</v>
      </c>
      <c r="P5" s="913"/>
      <c r="Q5" s="913"/>
      <c r="R5" s="841"/>
      <c r="S5" s="840" t="s">
        <v>233</v>
      </c>
      <c r="T5" s="913"/>
      <c r="U5" s="914"/>
      <c r="W5" s="171">
        <v>4</v>
      </c>
      <c r="X5" s="171" t="s">
        <v>136</v>
      </c>
      <c r="Y5" s="171" t="s">
        <v>155</v>
      </c>
      <c r="Z5" s="274">
        <f t="shared" si="0"/>
        <v>0</v>
      </c>
      <c r="AA5" s="275">
        <f>INDEX(C$7:C$3000,6+($AE5-1)*29,1)</f>
        <v>0</v>
      </c>
      <c r="AB5" s="275">
        <f>INDEX(D$7:D$3000,6+($AE5-1)*29,1)</f>
        <v>0</v>
      </c>
      <c r="AC5" s="275">
        <f>INDEX(E$7:E$3000,6+($AE5-1)*29,1)</f>
        <v>0</v>
      </c>
      <c r="AD5" s="276" t="str">
        <f>INDEX(S$7:S$3000,6+($AE5-1)*29,1)</f>
        <v/>
      </c>
      <c r="AE5" s="171">
        <f>AE4</f>
        <v>1</v>
      </c>
    </row>
    <row r="6" spans="1:31" ht="18" customHeight="1" thickBot="1" x14ac:dyDescent="0.2">
      <c r="B6" s="882"/>
      <c r="C6" s="908"/>
      <c r="D6" s="277" t="s">
        <v>221</v>
      </c>
      <c r="E6" s="277" t="s">
        <v>223</v>
      </c>
      <c r="F6" s="910"/>
      <c r="G6" s="911"/>
      <c r="H6" s="912"/>
      <c r="I6" s="278" t="s">
        <v>110</v>
      </c>
      <c r="J6" s="278" t="s">
        <v>236</v>
      </c>
      <c r="K6" s="911"/>
      <c r="L6" s="915"/>
      <c r="M6" s="915"/>
      <c r="N6" s="912"/>
      <c r="O6" s="911"/>
      <c r="P6" s="915"/>
      <c r="Q6" s="915"/>
      <c r="R6" s="912"/>
      <c r="S6" s="911" t="s">
        <v>234</v>
      </c>
      <c r="T6" s="915"/>
      <c r="U6" s="916"/>
      <c r="W6" s="171">
        <v>5</v>
      </c>
      <c r="X6" s="171" t="s">
        <v>164</v>
      </c>
      <c r="Y6" s="171" t="s">
        <v>172</v>
      </c>
      <c r="Z6" s="274">
        <f t="shared" si="0"/>
        <v>0</v>
      </c>
      <c r="AA6" s="275">
        <f>INDEX(C$7:C$3000,11+($AE6-1)*29,1)</f>
        <v>0</v>
      </c>
      <c r="AB6" s="275">
        <f>INDEX(D$7:D$3000,11+($AE6-1)*29,1)</f>
        <v>0</v>
      </c>
      <c r="AC6" s="275">
        <f>INDEX(E$7:E$3000,11+($AE6-1)*29,1)</f>
        <v>0</v>
      </c>
      <c r="AD6" s="276" t="str">
        <f>INDEX(S$7:S$3000,11+($AE6-1)*29,1)</f>
        <v/>
      </c>
      <c r="AE6" s="171">
        <f t="shared" ref="AE6:AE69" si="1">AE5</f>
        <v>1</v>
      </c>
    </row>
    <row r="7" spans="1:31" ht="24" customHeight="1" thickBot="1" x14ac:dyDescent="0.2">
      <c r="B7" s="880">
        <v>1</v>
      </c>
      <c r="C7" s="883"/>
      <c r="D7" s="883"/>
      <c r="E7" s="883"/>
      <c r="F7" s="294"/>
      <c r="G7" s="886"/>
      <c r="H7" s="887"/>
      <c r="I7" s="294"/>
      <c r="J7" s="295"/>
      <c r="K7" s="298"/>
      <c r="L7" s="279" t="s">
        <v>220</v>
      </c>
      <c r="M7" s="301"/>
      <c r="N7" s="280" t="s">
        <v>225</v>
      </c>
      <c r="O7" s="298"/>
      <c r="P7" s="279" t="s">
        <v>220</v>
      </c>
      <c r="Q7" s="301"/>
      <c r="R7" s="280" t="s">
        <v>225</v>
      </c>
      <c r="S7" s="888" t="str">
        <f>IF(COUNT(J7:J11)=0,"",SUM(J7:J11))</f>
        <v/>
      </c>
      <c r="T7" s="889"/>
      <c r="U7" s="890"/>
      <c r="W7" s="171">
        <v>6</v>
      </c>
      <c r="X7" s="171" t="s">
        <v>137</v>
      </c>
      <c r="Y7" s="171" t="s">
        <v>173</v>
      </c>
      <c r="Z7" s="281">
        <f t="shared" si="0"/>
        <v>0</v>
      </c>
      <c r="AA7" s="282">
        <f>INDEX(C$7:C$3000,16+($AE7-1)*29,1)</f>
        <v>0</v>
      </c>
      <c r="AB7" s="282">
        <f>INDEX(D$7:D$3000,16+($AE7-1)*29,1)</f>
        <v>0</v>
      </c>
      <c r="AC7" s="282">
        <f>INDEX(E$7:E$3000,16+($AE7-1)*29,1)</f>
        <v>0</v>
      </c>
      <c r="AD7" s="283" t="str">
        <f>INDEX(S$7:S$3000,16+($AE7-1)*29,1)</f>
        <v/>
      </c>
      <c r="AE7" s="171">
        <f t="shared" si="1"/>
        <v>1</v>
      </c>
    </row>
    <row r="8" spans="1:31" ht="24" customHeight="1" x14ac:dyDescent="0.15">
      <c r="B8" s="881"/>
      <c r="C8" s="884"/>
      <c r="D8" s="884"/>
      <c r="E8" s="884"/>
      <c r="F8" s="296"/>
      <c r="G8" s="897"/>
      <c r="H8" s="898"/>
      <c r="I8" s="296"/>
      <c r="J8" s="297"/>
      <c r="K8" s="299"/>
      <c r="L8" s="284" t="s">
        <v>220</v>
      </c>
      <c r="M8" s="302"/>
      <c r="N8" s="285" t="s">
        <v>225</v>
      </c>
      <c r="O8" s="299"/>
      <c r="P8" s="284" t="s">
        <v>220</v>
      </c>
      <c r="Q8" s="302"/>
      <c r="R8" s="285" t="s">
        <v>225</v>
      </c>
      <c r="S8" s="891"/>
      <c r="T8" s="892"/>
      <c r="U8" s="893"/>
      <c r="W8" s="171">
        <v>7</v>
      </c>
      <c r="X8" s="171" t="s">
        <v>138</v>
      </c>
      <c r="Y8" s="171" t="s">
        <v>174</v>
      </c>
      <c r="Z8" s="270">
        <f t="shared" si="0"/>
        <v>0</v>
      </c>
      <c r="AA8" s="271">
        <f>INDEX(C$7:C$3000,1+($AE8-1)*29,1)</f>
        <v>0</v>
      </c>
      <c r="AB8" s="271">
        <f>INDEX(D$7:D$3000,1+($AE8-1)*29,1)</f>
        <v>0</v>
      </c>
      <c r="AC8" s="271">
        <f>INDEX(E$7:E$3000,1+($AE8-1)*29,1)</f>
        <v>0</v>
      </c>
      <c r="AD8" s="272" t="str">
        <f>INDEX(S$7:S$3000,1+($AE8-1)*29,1)</f>
        <v/>
      </c>
      <c r="AE8" s="171">
        <v>2</v>
      </c>
    </row>
    <row r="9" spans="1:31" ht="23.25" customHeight="1" x14ac:dyDescent="0.15">
      <c r="B9" s="881"/>
      <c r="C9" s="884"/>
      <c r="D9" s="884"/>
      <c r="E9" s="884"/>
      <c r="F9" s="296"/>
      <c r="G9" s="897"/>
      <c r="H9" s="898"/>
      <c r="I9" s="296"/>
      <c r="J9" s="297"/>
      <c r="K9" s="299"/>
      <c r="L9" s="284" t="s">
        <v>220</v>
      </c>
      <c r="M9" s="302"/>
      <c r="N9" s="285" t="s">
        <v>225</v>
      </c>
      <c r="O9" s="299"/>
      <c r="P9" s="284" t="s">
        <v>220</v>
      </c>
      <c r="Q9" s="302"/>
      <c r="R9" s="285" t="s">
        <v>225</v>
      </c>
      <c r="S9" s="891"/>
      <c r="T9" s="892"/>
      <c r="U9" s="893"/>
      <c r="W9" s="171">
        <v>8</v>
      </c>
      <c r="X9" s="171" t="s">
        <v>139</v>
      </c>
      <c r="Y9" s="171" t="s">
        <v>175</v>
      </c>
      <c r="Z9" s="274">
        <f t="shared" si="0"/>
        <v>0</v>
      </c>
      <c r="AA9" s="275">
        <f>INDEX(C$7:C$3000,6+($AE9-1)*29,1)</f>
        <v>0</v>
      </c>
      <c r="AB9" s="275">
        <f>INDEX(D$7:D$3000,6+($AE9-1)*29,1)</f>
        <v>0</v>
      </c>
      <c r="AC9" s="275">
        <f>INDEX(E$7:E$3000,6+($AE9-1)*29,1)</f>
        <v>0</v>
      </c>
      <c r="AD9" s="276" t="str">
        <f>INDEX(S$7:S$3000,6+($AE9-1)*29,1)</f>
        <v/>
      </c>
      <c r="AE9" s="171">
        <f t="shared" si="1"/>
        <v>2</v>
      </c>
    </row>
    <row r="10" spans="1:31" ht="24" customHeight="1" x14ac:dyDescent="0.15">
      <c r="B10" s="881"/>
      <c r="C10" s="884"/>
      <c r="D10" s="884"/>
      <c r="E10" s="884"/>
      <c r="F10" s="296"/>
      <c r="G10" s="897"/>
      <c r="H10" s="898"/>
      <c r="I10" s="296"/>
      <c r="J10" s="297"/>
      <c r="K10" s="299"/>
      <c r="L10" s="284" t="s">
        <v>220</v>
      </c>
      <c r="M10" s="302"/>
      <c r="N10" s="285" t="s">
        <v>225</v>
      </c>
      <c r="O10" s="299"/>
      <c r="P10" s="284" t="s">
        <v>220</v>
      </c>
      <c r="Q10" s="302"/>
      <c r="R10" s="285" t="s">
        <v>225</v>
      </c>
      <c r="S10" s="891"/>
      <c r="T10" s="892"/>
      <c r="U10" s="893"/>
      <c r="W10" s="171">
        <v>9</v>
      </c>
      <c r="X10" s="171" t="s">
        <v>140</v>
      </c>
      <c r="Y10" s="171" t="s">
        <v>176</v>
      </c>
      <c r="Z10" s="274">
        <f t="shared" si="0"/>
        <v>0</v>
      </c>
      <c r="AA10" s="275">
        <f>INDEX(C$7:C$3000,11+($AE10-1)*29,1)</f>
        <v>0</v>
      </c>
      <c r="AB10" s="275">
        <f>INDEX(D$7:D$3000,11+($AE10-1)*29,1)</f>
        <v>0</v>
      </c>
      <c r="AC10" s="275">
        <f>INDEX(E$7:E$3000,11+($AE10-1)*29,1)</f>
        <v>0</v>
      </c>
      <c r="AD10" s="276" t="str">
        <f>INDEX(S$7:S$3000,11+($AE10-1)*29,1)</f>
        <v/>
      </c>
      <c r="AE10" s="171">
        <f t="shared" si="1"/>
        <v>2</v>
      </c>
    </row>
    <row r="11" spans="1:31" ht="24" customHeight="1" thickBot="1" x14ac:dyDescent="0.2">
      <c r="B11" s="882"/>
      <c r="C11" s="885"/>
      <c r="D11" s="885"/>
      <c r="E11" s="885"/>
      <c r="F11" s="286" t="s">
        <v>232</v>
      </c>
      <c r="G11" s="5"/>
      <c r="H11" s="899" t="s">
        <v>239</v>
      </c>
      <c r="I11" s="900"/>
      <c r="J11" s="300"/>
      <c r="K11" s="901"/>
      <c r="L11" s="902"/>
      <c r="M11" s="902"/>
      <c r="N11" s="902"/>
      <c r="O11" s="902"/>
      <c r="P11" s="902"/>
      <c r="Q11" s="902"/>
      <c r="R11" s="903"/>
      <c r="S11" s="894"/>
      <c r="T11" s="895"/>
      <c r="U11" s="896"/>
      <c r="W11" s="171">
        <v>10</v>
      </c>
      <c r="X11" s="171" t="s">
        <v>141</v>
      </c>
      <c r="Y11" s="171" t="s">
        <v>177</v>
      </c>
      <c r="Z11" s="281">
        <f t="shared" si="0"/>
        <v>0</v>
      </c>
      <c r="AA11" s="282">
        <f>INDEX(C$7:C$3000,16+($AE11-1)*29,1)</f>
        <v>0</v>
      </c>
      <c r="AB11" s="282">
        <f>INDEX(D$7:D$3000,16+($AE11-1)*29,1)</f>
        <v>0</v>
      </c>
      <c r="AC11" s="282">
        <f>INDEX(E$7:E$3000,16+($AE11-1)*29,1)</f>
        <v>0</v>
      </c>
      <c r="AD11" s="283" t="str">
        <f>INDEX(S$7:S$3000,16+($AE11-1)*29,1)</f>
        <v/>
      </c>
      <c r="AE11" s="171">
        <f t="shared" si="1"/>
        <v>2</v>
      </c>
    </row>
    <row r="12" spans="1:31" ht="24" customHeight="1" x14ac:dyDescent="0.15">
      <c r="B12" s="880">
        <v>2</v>
      </c>
      <c r="C12" s="883"/>
      <c r="D12" s="883"/>
      <c r="E12" s="883"/>
      <c r="F12" s="294"/>
      <c r="G12" s="886"/>
      <c r="H12" s="887"/>
      <c r="I12" s="294"/>
      <c r="J12" s="295"/>
      <c r="K12" s="298"/>
      <c r="L12" s="279" t="s">
        <v>220</v>
      </c>
      <c r="M12" s="301"/>
      <c r="N12" s="280" t="s">
        <v>225</v>
      </c>
      <c r="O12" s="298"/>
      <c r="P12" s="279" t="s">
        <v>220</v>
      </c>
      <c r="Q12" s="301"/>
      <c r="R12" s="280" t="s">
        <v>225</v>
      </c>
      <c r="S12" s="888" t="str">
        <f t="shared" ref="S12" si="2">IF(COUNT(J12:J16)=0,"",SUM(J12:J16))</f>
        <v/>
      </c>
      <c r="T12" s="889"/>
      <c r="U12" s="890"/>
      <c r="W12" s="171">
        <v>11</v>
      </c>
      <c r="X12" s="171" t="s">
        <v>142</v>
      </c>
      <c r="Y12" s="171" t="s">
        <v>178</v>
      </c>
      <c r="Z12" s="270">
        <f t="shared" si="0"/>
        <v>0</v>
      </c>
      <c r="AA12" s="271">
        <f>INDEX(C$7:C$3000,1+($AE12-1)*29,1)</f>
        <v>0</v>
      </c>
      <c r="AB12" s="271">
        <f>INDEX(D$7:D$3000,1+($AE12-1)*29,1)</f>
        <v>0</v>
      </c>
      <c r="AC12" s="271">
        <f>INDEX(E$7:E$3000,1+($AE12-1)*29,1)</f>
        <v>0</v>
      </c>
      <c r="AD12" s="272" t="str">
        <f>INDEX(S$7:S$3000,1+($AE12-1)*29,1)</f>
        <v/>
      </c>
      <c r="AE12" s="171">
        <v>3</v>
      </c>
    </row>
    <row r="13" spans="1:31" ht="24" customHeight="1" x14ac:dyDescent="0.15">
      <c r="B13" s="881"/>
      <c r="C13" s="884"/>
      <c r="D13" s="884"/>
      <c r="E13" s="884"/>
      <c r="F13" s="296"/>
      <c r="G13" s="897"/>
      <c r="H13" s="898"/>
      <c r="I13" s="296"/>
      <c r="J13" s="297"/>
      <c r="K13" s="299"/>
      <c r="L13" s="284" t="s">
        <v>220</v>
      </c>
      <c r="M13" s="302"/>
      <c r="N13" s="285" t="s">
        <v>225</v>
      </c>
      <c r="O13" s="299"/>
      <c r="P13" s="284" t="s">
        <v>220</v>
      </c>
      <c r="Q13" s="302"/>
      <c r="R13" s="285" t="s">
        <v>225</v>
      </c>
      <c r="S13" s="891"/>
      <c r="T13" s="892"/>
      <c r="U13" s="893"/>
      <c r="W13" s="171">
        <v>12</v>
      </c>
      <c r="X13" s="171" t="s">
        <v>143</v>
      </c>
      <c r="Y13" s="171" t="s">
        <v>179</v>
      </c>
      <c r="Z13" s="274">
        <f t="shared" si="0"/>
        <v>0</v>
      </c>
      <c r="AA13" s="275">
        <f>INDEX(C$7:C$3000,6+($AE13-1)*29,1)</f>
        <v>0</v>
      </c>
      <c r="AB13" s="275">
        <f>INDEX(D$7:D$3000,6+($AE13-1)*29,1)</f>
        <v>0</v>
      </c>
      <c r="AC13" s="275">
        <f>INDEX(E$7:E$3000,6+($AE13-1)*29,1)</f>
        <v>0</v>
      </c>
      <c r="AD13" s="276" t="str">
        <f>INDEX(S$7:S$3000,6+($AE13-1)*29,1)</f>
        <v/>
      </c>
      <c r="AE13" s="171">
        <f t="shared" si="1"/>
        <v>3</v>
      </c>
    </row>
    <row r="14" spans="1:31" ht="24" customHeight="1" x14ac:dyDescent="0.15">
      <c r="B14" s="881"/>
      <c r="C14" s="884"/>
      <c r="D14" s="884"/>
      <c r="E14" s="884"/>
      <c r="F14" s="296"/>
      <c r="G14" s="897"/>
      <c r="H14" s="898"/>
      <c r="I14" s="296"/>
      <c r="J14" s="297"/>
      <c r="K14" s="299"/>
      <c r="L14" s="284" t="s">
        <v>220</v>
      </c>
      <c r="M14" s="302"/>
      <c r="N14" s="285" t="s">
        <v>225</v>
      </c>
      <c r="O14" s="299"/>
      <c r="P14" s="284" t="s">
        <v>220</v>
      </c>
      <c r="Q14" s="302"/>
      <c r="R14" s="285" t="s">
        <v>225</v>
      </c>
      <c r="S14" s="891"/>
      <c r="T14" s="892"/>
      <c r="U14" s="893"/>
      <c r="W14" s="171">
        <v>13</v>
      </c>
      <c r="X14" s="171" t="s">
        <v>275</v>
      </c>
      <c r="Y14" s="171" t="s">
        <v>180</v>
      </c>
      <c r="Z14" s="274">
        <f t="shared" si="0"/>
        <v>0</v>
      </c>
      <c r="AA14" s="275">
        <f>INDEX(C$7:C$3000,11+($AE14-1)*29,1)</f>
        <v>0</v>
      </c>
      <c r="AB14" s="275">
        <f>INDEX(D$7:D$3000,11+($AE14-1)*29,1)</f>
        <v>0</v>
      </c>
      <c r="AC14" s="275">
        <f>INDEX(E$7:E$3000,11+($AE14-1)*29,1)</f>
        <v>0</v>
      </c>
      <c r="AD14" s="276" t="str">
        <f>INDEX(S$7:S$3000,11+($AE14-1)*29,1)</f>
        <v/>
      </c>
      <c r="AE14" s="171">
        <f t="shared" si="1"/>
        <v>3</v>
      </c>
    </row>
    <row r="15" spans="1:31" ht="24" customHeight="1" thickBot="1" x14ac:dyDescent="0.2">
      <c r="B15" s="881"/>
      <c r="C15" s="884"/>
      <c r="D15" s="884"/>
      <c r="E15" s="884"/>
      <c r="F15" s="296"/>
      <c r="G15" s="897"/>
      <c r="H15" s="898"/>
      <c r="I15" s="296"/>
      <c r="J15" s="297"/>
      <c r="K15" s="299"/>
      <c r="L15" s="284" t="s">
        <v>220</v>
      </c>
      <c r="M15" s="302"/>
      <c r="N15" s="285" t="s">
        <v>225</v>
      </c>
      <c r="O15" s="299"/>
      <c r="P15" s="284" t="s">
        <v>220</v>
      </c>
      <c r="Q15" s="302"/>
      <c r="R15" s="285" t="s">
        <v>225</v>
      </c>
      <c r="S15" s="891"/>
      <c r="T15" s="892"/>
      <c r="U15" s="893"/>
      <c r="W15" s="171">
        <v>14</v>
      </c>
      <c r="X15" s="171" t="s">
        <v>145</v>
      </c>
      <c r="Y15" s="171" t="s">
        <v>181</v>
      </c>
      <c r="Z15" s="281">
        <f t="shared" si="0"/>
        <v>0</v>
      </c>
      <c r="AA15" s="282">
        <f>INDEX(C$7:C$3000,16+($AE15-1)*29,1)</f>
        <v>0</v>
      </c>
      <c r="AB15" s="282">
        <f>INDEX(D$7:D$3000,16+($AE15-1)*29,1)</f>
        <v>0</v>
      </c>
      <c r="AC15" s="282">
        <f>INDEX(E$7:E$3000,16+($AE15-1)*29,1)</f>
        <v>0</v>
      </c>
      <c r="AD15" s="283" t="str">
        <f>INDEX(S$7:S$3000,16+($AE15-1)*29,1)</f>
        <v/>
      </c>
      <c r="AE15" s="171">
        <f t="shared" si="1"/>
        <v>3</v>
      </c>
    </row>
    <row r="16" spans="1:31" ht="24" customHeight="1" thickBot="1" x14ac:dyDescent="0.2">
      <c r="B16" s="882"/>
      <c r="C16" s="885"/>
      <c r="D16" s="885"/>
      <c r="E16" s="885"/>
      <c r="F16" s="286" t="s">
        <v>232</v>
      </c>
      <c r="G16" s="5"/>
      <c r="H16" s="899" t="s">
        <v>239</v>
      </c>
      <c r="I16" s="900"/>
      <c r="J16" s="300"/>
      <c r="K16" s="901"/>
      <c r="L16" s="902"/>
      <c r="M16" s="902"/>
      <c r="N16" s="902"/>
      <c r="O16" s="902"/>
      <c r="P16" s="902"/>
      <c r="Q16" s="902"/>
      <c r="R16" s="903"/>
      <c r="S16" s="894"/>
      <c r="T16" s="895"/>
      <c r="U16" s="896"/>
      <c r="W16" s="171">
        <v>15</v>
      </c>
      <c r="X16" s="171" t="s">
        <v>146</v>
      </c>
      <c r="Y16" s="171" t="s">
        <v>182</v>
      </c>
      <c r="Z16" s="270">
        <f t="shared" si="0"/>
        <v>0</v>
      </c>
      <c r="AA16" s="271">
        <f>INDEX(C$7:C$3000,1+($AE16-1)*29,1)</f>
        <v>0</v>
      </c>
      <c r="AB16" s="271">
        <f>INDEX(D$7:D$3000,1+($AE16-1)*29,1)</f>
        <v>0</v>
      </c>
      <c r="AC16" s="271">
        <f>INDEX(E$7:E$3000,1+($AE16-1)*29,1)</f>
        <v>0</v>
      </c>
      <c r="AD16" s="272" t="str">
        <f>INDEX(S$7:S$3000,1+($AE16-1)*29,1)</f>
        <v/>
      </c>
      <c r="AE16" s="171">
        <v>4</v>
      </c>
    </row>
    <row r="17" spans="1:31" ht="24" customHeight="1" x14ac:dyDescent="0.15">
      <c r="B17" s="880">
        <v>3</v>
      </c>
      <c r="C17" s="883"/>
      <c r="D17" s="883"/>
      <c r="E17" s="883"/>
      <c r="F17" s="294"/>
      <c r="G17" s="886"/>
      <c r="H17" s="887"/>
      <c r="I17" s="294"/>
      <c r="J17" s="295"/>
      <c r="K17" s="298"/>
      <c r="L17" s="279" t="s">
        <v>220</v>
      </c>
      <c r="M17" s="301"/>
      <c r="N17" s="280" t="s">
        <v>225</v>
      </c>
      <c r="O17" s="298"/>
      <c r="P17" s="279" t="s">
        <v>220</v>
      </c>
      <c r="Q17" s="301"/>
      <c r="R17" s="280" t="s">
        <v>225</v>
      </c>
      <c r="S17" s="888" t="str">
        <f t="shared" ref="S17" si="3">IF(COUNT(J17:J21)=0,"",SUM(J17:J21))</f>
        <v/>
      </c>
      <c r="T17" s="889"/>
      <c r="U17" s="890"/>
      <c r="W17" s="171">
        <v>16</v>
      </c>
      <c r="X17" s="171" t="s">
        <v>189</v>
      </c>
      <c r="Y17" s="171" t="s">
        <v>183</v>
      </c>
      <c r="Z17" s="274">
        <f t="shared" si="0"/>
        <v>0</v>
      </c>
      <c r="AA17" s="275">
        <f>INDEX(C$7:C$3000,6+($AE17-1)*29,1)</f>
        <v>0</v>
      </c>
      <c r="AB17" s="275">
        <f>INDEX(D$7:D$3000,6+($AE17-1)*29,1)</f>
        <v>0</v>
      </c>
      <c r="AC17" s="275">
        <f>INDEX(E$7:E$3000,6+($AE17-1)*29,1)</f>
        <v>0</v>
      </c>
      <c r="AD17" s="276" t="str">
        <f>INDEX(S$7:S$3000,6+($AE17-1)*29,1)</f>
        <v/>
      </c>
      <c r="AE17" s="171">
        <f t="shared" si="1"/>
        <v>4</v>
      </c>
    </row>
    <row r="18" spans="1:31" ht="24" customHeight="1" x14ac:dyDescent="0.15">
      <c r="B18" s="881"/>
      <c r="C18" s="884"/>
      <c r="D18" s="884"/>
      <c r="E18" s="884"/>
      <c r="F18" s="296"/>
      <c r="G18" s="897"/>
      <c r="H18" s="898"/>
      <c r="I18" s="296"/>
      <c r="J18" s="297"/>
      <c r="K18" s="299"/>
      <c r="L18" s="284" t="s">
        <v>220</v>
      </c>
      <c r="M18" s="302"/>
      <c r="N18" s="285" t="s">
        <v>225</v>
      </c>
      <c r="O18" s="299"/>
      <c r="P18" s="284" t="s">
        <v>220</v>
      </c>
      <c r="Q18" s="302"/>
      <c r="R18" s="285" t="s">
        <v>225</v>
      </c>
      <c r="S18" s="891"/>
      <c r="T18" s="892"/>
      <c r="U18" s="893"/>
      <c r="W18" s="171">
        <v>17</v>
      </c>
      <c r="X18" s="171" t="s">
        <v>148</v>
      </c>
      <c r="Y18" s="171" t="s">
        <v>140</v>
      </c>
      <c r="Z18" s="274">
        <f t="shared" si="0"/>
        <v>0</v>
      </c>
      <c r="AA18" s="275">
        <f>INDEX(C$7:C$3000,11+($AE18-1)*29,1)</f>
        <v>0</v>
      </c>
      <c r="AB18" s="275">
        <f>INDEX(D$7:D$3000,11+($AE18-1)*29,1)</f>
        <v>0</v>
      </c>
      <c r="AC18" s="275">
        <f>INDEX(E$7:E$3000,11+($AE18-1)*29,1)</f>
        <v>0</v>
      </c>
      <c r="AD18" s="276" t="str">
        <f>INDEX(S$7:S$3000,11+($AE18-1)*29,1)</f>
        <v/>
      </c>
      <c r="AE18" s="171">
        <f t="shared" si="1"/>
        <v>4</v>
      </c>
    </row>
    <row r="19" spans="1:31" ht="24" customHeight="1" thickBot="1" x14ac:dyDescent="0.2">
      <c r="B19" s="881"/>
      <c r="C19" s="884"/>
      <c r="D19" s="884"/>
      <c r="E19" s="884"/>
      <c r="F19" s="296"/>
      <c r="G19" s="897"/>
      <c r="H19" s="898"/>
      <c r="I19" s="296"/>
      <c r="J19" s="297"/>
      <c r="K19" s="299"/>
      <c r="L19" s="284" t="s">
        <v>220</v>
      </c>
      <c r="M19" s="302"/>
      <c r="N19" s="285" t="s">
        <v>225</v>
      </c>
      <c r="O19" s="299"/>
      <c r="P19" s="284" t="s">
        <v>220</v>
      </c>
      <c r="Q19" s="302"/>
      <c r="R19" s="285" t="s">
        <v>225</v>
      </c>
      <c r="S19" s="891"/>
      <c r="T19" s="892"/>
      <c r="U19" s="893"/>
      <c r="W19" s="171">
        <v>18</v>
      </c>
      <c r="X19" s="171" t="s">
        <v>149</v>
      </c>
      <c r="Y19" s="171" t="s">
        <v>184</v>
      </c>
      <c r="Z19" s="281">
        <f t="shared" si="0"/>
        <v>0</v>
      </c>
      <c r="AA19" s="282">
        <f>INDEX(C$7:C$3000,16+($AE19-1)*29,1)</f>
        <v>0</v>
      </c>
      <c r="AB19" s="282">
        <f>INDEX(D$7:D$3000,16+($AE19-1)*29,1)</f>
        <v>0</v>
      </c>
      <c r="AC19" s="282">
        <f>INDEX(E$7:E$3000,16+($AE19-1)*29,1)</f>
        <v>0</v>
      </c>
      <c r="AD19" s="283" t="str">
        <f>INDEX(S$7:S$3000,16+($AE19-1)*29,1)</f>
        <v/>
      </c>
      <c r="AE19" s="171">
        <f t="shared" si="1"/>
        <v>4</v>
      </c>
    </row>
    <row r="20" spans="1:31" ht="24" customHeight="1" x14ac:dyDescent="0.15">
      <c r="B20" s="881"/>
      <c r="C20" s="884"/>
      <c r="D20" s="884"/>
      <c r="E20" s="884"/>
      <c r="F20" s="296"/>
      <c r="G20" s="897"/>
      <c r="H20" s="898"/>
      <c r="I20" s="296"/>
      <c r="J20" s="297"/>
      <c r="K20" s="299"/>
      <c r="L20" s="284" t="s">
        <v>220</v>
      </c>
      <c r="M20" s="302"/>
      <c r="N20" s="285" t="s">
        <v>225</v>
      </c>
      <c r="O20" s="299"/>
      <c r="P20" s="284" t="s">
        <v>220</v>
      </c>
      <c r="Q20" s="302"/>
      <c r="R20" s="285" t="s">
        <v>225</v>
      </c>
      <c r="S20" s="891"/>
      <c r="T20" s="892"/>
      <c r="U20" s="893"/>
      <c r="W20" s="171">
        <v>20</v>
      </c>
      <c r="X20" s="171" t="s">
        <v>150</v>
      </c>
      <c r="Y20" s="171" t="s">
        <v>185</v>
      </c>
      <c r="Z20" s="270">
        <f t="shared" si="0"/>
        <v>0</v>
      </c>
      <c r="AA20" s="271">
        <f>INDEX(C$7:C$3000,1+($AE20-1)*29,1)</f>
        <v>0</v>
      </c>
      <c r="AB20" s="271">
        <f>INDEX(D$7:D$3000,1+($AE20-1)*29,1)</f>
        <v>0</v>
      </c>
      <c r="AC20" s="271">
        <f>INDEX(E$7:E$3000,1+($AE20-1)*29,1)</f>
        <v>0</v>
      </c>
      <c r="AD20" s="272" t="str">
        <f>INDEX(S$7:S$3000,1+($AE20-1)*29,1)</f>
        <v/>
      </c>
      <c r="AE20" s="171">
        <v>5</v>
      </c>
    </row>
    <row r="21" spans="1:31" ht="24" customHeight="1" thickBot="1" x14ac:dyDescent="0.2">
      <c r="B21" s="882"/>
      <c r="C21" s="885"/>
      <c r="D21" s="885"/>
      <c r="E21" s="885"/>
      <c r="F21" s="286" t="s">
        <v>232</v>
      </c>
      <c r="G21" s="5"/>
      <c r="H21" s="899" t="s">
        <v>239</v>
      </c>
      <c r="I21" s="900"/>
      <c r="J21" s="300"/>
      <c r="K21" s="901"/>
      <c r="L21" s="902"/>
      <c r="M21" s="902"/>
      <c r="N21" s="902"/>
      <c r="O21" s="902"/>
      <c r="P21" s="902"/>
      <c r="Q21" s="902"/>
      <c r="R21" s="903"/>
      <c r="S21" s="894"/>
      <c r="T21" s="895"/>
      <c r="U21" s="896"/>
      <c r="Y21" s="171" t="s">
        <v>186</v>
      </c>
      <c r="Z21" s="274">
        <f t="shared" si="0"/>
        <v>0</v>
      </c>
      <c r="AA21" s="275">
        <f>INDEX(C$7:C$3000,6+($AE21-1)*29,1)</f>
        <v>0</v>
      </c>
      <c r="AB21" s="275">
        <f>INDEX(D$7:D$3000,6+($AE21-1)*29,1)</f>
        <v>0</v>
      </c>
      <c r="AC21" s="275">
        <f>INDEX(E$7:E$3000,6+($AE21-1)*29,1)</f>
        <v>0</v>
      </c>
      <c r="AD21" s="276" t="str">
        <f>INDEX(S$7:S$3000,6+($AE21-1)*29,1)</f>
        <v/>
      </c>
      <c r="AE21" s="171">
        <f t="shared" si="1"/>
        <v>5</v>
      </c>
    </row>
    <row r="22" spans="1:31" ht="24" customHeight="1" x14ac:dyDescent="0.15">
      <c r="B22" s="880">
        <v>4</v>
      </c>
      <c r="C22" s="883"/>
      <c r="D22" s="883"/>
      <c r="E22" s="883"/>
      <c r="F22" s="294"/>
      <c r="G22" s="886"/>
      <c r="H22" s="887"/>
      <c r="I22" s="294"/>
      <c r="J22" s="295"/>
      <c r="K22" s="298"/>
      <c r="L22" s="279" t="s">
        <v>220</v>
      </c>
      <c r="M22" s="301"/>
      <c r="N22" s="280" t="s">
        <v>225</v>
      </c>
      <c r="O22" s="298"/>
      <c r="P22" s="279" t="s">
        <v>220</v>
      </c>
      <c r="Q22" s="301"/>
      <c r="R22" s="280" t="s">
        <v>225</v>
      </c>
      <c r="S22" s="888" t="str">
        <f>IF(COUNT(J22:J26)=0,"",SUM(J22:J26))</f>
        <v/>
      </c>
      <c r="T22" s="889"/>
      <c r="U22" s="890"/>
      <c r="Y22" s="171" t="s">
        <v>187</v>
      </c>
      <c r="Z22" s="274">
        <f t="shared" si="0"/>
        <v>0</v>
      </c>
      <c r="AA22" s="275">
        <f>INDEX(C$7:C$3000,11+($AE22-1)*29,1)</f>
        <v>0</v>
      </c>
      <c r="AB22" s="275">
        <f>INDEX(D$7:D$3000,11+($AE22-1)*29,1)</f>
        <v>0</v>
      </c>
      <c r="AC22" s="275">
        <f>INDEX(E$7:E$3000,11+($AE22-1)*29,1)</f>
        <v>0</v>
      </c>
      <c r="AD22" s="276" t="str">
        <f>INDEX(S$7:S$3000,11+($AE22-1)*29,1)</f>
        <v/>
      </c>
      <c r="AE22" s="171">
        <f t="shared" si="1"/>
        <v>5</v>
      </c>
    </row>
    <row r="23" spans="1:31" ht="24" customHeight="1" thickBot="1" x14ac:dyDescent="0.2">
      <c r="B23" s="881"/>
      <c r="C23" s="884"/>
      <c r="D23" s="884"/>
      <c r="E23" s="884"/>
      <c r="F23" s="296"/>
      <c r="G23" s="897"/>
      <c r="H23" s="898"/>
      <c r="I23" s="296"/>
      <c r="J23" s="297"/>
      <c r="K23" s="299"/>
      <c r="L23" s="284" t="s">
        <v>220</v>
      </c>
      <c r="M23" s="302"/>
      <c r="N23" s="285" t="s">
        <v>225</v>
      </c>
      <c r="O23" s="299"/>
      <c r="P23" s="284" t="s">
        <v>220</v>
      </c>
      <c r="Q23" s="302"/>
      <c r="R23" s="285" t="s">
        <v>225</v>
      </c>
      <c r="S23" s="891"/>
      <c r="T23" s="892"/>
      <c r="U23" s="893"/>
      <c r="Y23" s="171" t="s">
        <v>188</v>
      </c>
      <c r="Z23" s="281">
        <f t="shared" si="0"/>
        <v>0</v>
      </c>
      <c r="AA23" s="282">
        <f>INDEX(C$7:C$3000,16+($AE23-1)*29,1)</f>
        <v>0</v>
      </c>
      <c r="AB23" s="282">
        <f>INDEX(D$7:D$3000,16+($AE23-1)*29,1)</f>
        <v>0</v>
      </c>
      <c r="AC23" s="282">
        <f>INDEX(E$7:E$3000,16+($AE23-1)*29,1)</f>
        <v>0</v>
      </c>
      <c r="AD23" s="283" t="str">
        <f>INDEX(S$7:S$3000,16+($AE23-1)*29,1)</f>
        <v/>
      </c>
      <c r="AE23" s="171">
        <f t="shared" si="1"/>
        <v>5</v>
      </c>
    </row>
    <row r="24" spans="1:31" ht="24" customHeight="1" x14ac:dyDescent="0.15">
      <c r="B24" s="881"/>
      <c r="C24" s="884"/>
      <c r="D24" s="884"/>
      <c r="E24" s="884"/>
      <c r="F24" s="296"/>
      <c r="G24" s="897"/>
      <c r="H24" s="898"/>
      <c r="I24" s="296"/>
      <c r="J24" s="297"/>
      <c r="K24" s="299"/>
      <c r="L24" s="284" t="s">
        <v>220</v>
      </c>
      <c r="M24" s="302"/>
      <c r="N24" s="285" t="s">
        <v>225</v>
      </c>
      <c r="O24" s="299"/>
      <c r="P24" s="284" t="s">
        <v>220</v>
      </c>
      <c r="Q24" s="302"/>
      <c r="R24" s="285" t="s">
        <v>225</v>
      </c>
      <c r="S24" s="891"/>
      <c r="T24" s="892"/>
      <c r="U24" s="893"/>
      <c r="Y24" s="171" t="s">
        <v>189</v>
      </c>
      <c r="Z24" s="270">
        <f t="shared" si="0"/>
        <v>0</v>
      </c>
      <c r="AA24" s="271">
        <f>INDEX(C$7:C$3000,1+($AE24-1)*29,1)</f>
        <v>0</v>
      </c>
      <c r="AB24" s="271">
        <f>INDEX(D$7:D$3000,1+($AE24-1)*29,1)</f>
        <v>0</v>
      </c>
      <c r="AC24" s="271">
        <f>INDEX(E$7:E$3000,1+($AE24-1)*29,1)</f>
        <v>0</v>
      </c>
      <c r="AD24" s="272" t="str">
        <f>INDEX(S$7:S$3000,1+($AE24-1)*29,1)</f>
        <v/>
      </c>
      <c r="AE24" s="171">
        <v>6</v>
      </c>
    </row>
    <row r="25" spans="1:31" ht="24" customHeight="1" x14ac:dyDescent="0.15">
      <c r="B25" s="881"/>
      <c r="C25" s="884"/>
      <c r="D25" s="884"/>
      <c r="E25" s="884"/>
      <c r="F25" s="296"/>
      <c r="G25" s="897"/>
      <c r="H25" s="898"/>
      <c r="I25" s="296"/>
      <c r="J25" s="297"/>
      <c r="K25" s="299"/>
      <c r="L25" s="284" t="s">
        <v>220</v>
      </c>
      <c r="M25" s="302"/>
      <c r="N25" s="285" t="s">
        <v>225</v>
      </c>
      <c r="O25" s="299"/>
      <c r="P25" s="284" t="s">
        <v>220</v>
      </c>
      <c r="Q25" s="302"/>
      <c r="R25" s="285" t="s">
        <v>225</v>
      </c>
      <c r="S25" s="891"/>
      <c r="T25" s="892"/>
      <c r="U25" s="893"/>
      <c r="Y25" s="171" t="s">
        <v>190</v>
      </c>
      <c r="Z25" s="274">
        <f t="shared" si="0"/>
        <v>0</v>
      </c>
      <c r="AA25" s="275">
        <f>INDEX(C$7:C$3000,6+($AE25-1)*29,1)</f>
        <v>0</v>
      </c>
      <c r="AB25" s="275">
        <f>INDEX(D$7:D$3000,6+($AE25-1)*29,1)</f>
        <v>0</v>
      </c>
      <c r="AC25" s="275">
        <f>INDEX(E$7:E$3000,6+($AE25-1)*29,1)</f>
        <v>0</v>
      </c>
      <c r="AD25" s="276" t="str">
        <f>INDEX(S$7:S$3000,6+($AE25-1)*29,1)</f>
        <v/>
      </c>
      <c r="AE25" s="171">
        <f t="shared" si="1"/>
        <v>6</v>
      </c>
    </row>
    <row r="26" spans="1:31" ht="24" customHeight="1" thickBot="1" x14ac:dyDescent="0.2">
      <c r="B26" s="882"/>
      <c r="C26" s="885"/>
      <c r="D26" s="885"/>
      <c r="E26" s="885"/>
      <c r="F26" s="286" t="s">
        <v>232</v>
      </c>
      <c r="G26" s="5"/>
      <c r="H26" s="899" t="s">
        <v>239</v>
      </c>
      <c r="I26" s="900"/>
      <c r="J26" s="300"/>
      <c r="K26" s="901"/>
      <c r="L26" s="902"/>
      <c r="M26" s="902"/>
      <c r="N26" s="902"/>
      <c r="O26" s="925"/>
      <c r="P26" s="925"/>
      <c r="Q26" s="925"/>
      <c r="R26" s="926"/>
      <c r="S26" s="891"/>
      <c r="T26" s="892"/>
      <c r="U26" s="893"/>
      <c r="Y26" s="171" t="s">
        <v>191</v>
      </c>
      <c r="Z26" s="274">
        <f t="shared" si="0"/>
        <v>0</v>
      </c>
      <c r="AA26" s="275">
        <f>INDEX(C$7:C$3000,11+($AE26-1)*29,1)</f>
        <v>0</v>
      </c>
      <c r="AB26" s="275">
        <f>INDEX(D$7:D$3000,11+($AE26-1)*29,1)</f>
        <v>0</v>
      </c>
      <c r="AC26" s="275">
        <f>INDEX(E$7:E$3000,11+($AE26-1)*29,1)</f>
        <v>0</v>
      </c>
      <c r="AD26" s="276" t="str">
        <f>INDEX(S$7:S$3000,11+($AE26-1)*29,1)</f>
        <v/>
      </c>
      <c r="AE26" s="171">
        <f t="shared" si="1"/>
        <v>6</v>
      </c>
    </row>
    <row r="27" spans="1:31" ht="19.5" customHeight="1" thickBot="1" x14ac:dyDescent="0.2">
      <c r="B27" s="287" t="s">
        <v>112</v>
      </c>
      <c r="C27" s="172"/>
      <c r="D27" s="288"/>
      <c r="E27" s="288"/>
      <c r="F27" s="289"/>
      <c r="G27" s="288"/>
      <c r="H27" s="288"/>
      <c r="O27" s="917" t="s">
        <v>496</v>
      </c>
      <c r="P27" s="918"/>
      <c r="Q27" s="918"/>
      <c r="R27" s="918"/>
      <c r="S27" s="919" t="str">
        <f>IF(COUNT(S7:U26)=0,"",SUMIFS(S7:S26,E7:E26,"&lt;&gt;"&amp;""))</f>
        <v/>
      </c>
      <c r="T27" s="920"/>
      <c r="U27" s="921"/>
      <c r="Y27" s="171" t="s">
        <v>192</v>
      </c>
      <c r="Z27" s="281">
        <f t="shared" si="0"/>
        <v>0</v>
      </c>
      <c r="AA27" s="282">
        <f>INDEX(C$7:C$3000,16+($AE27-1)*29,1)</f>
        <v>0</v>
      </c>
      <c r="AB27" s="282">
        <f>INDEX(D$7:D$3000,16+($AE27-1)*29,1)</f>
        <v>0</v>
      </c>
      <c r="AC27" s="282">
        <f>INDEX(E$7:E$3000,16+($AE27-1)*29,1)</f>
        <v>0</v>
      </c>
      <c r="AD27" s="283" t="str">
        <f>INDEX(S$7:S$3000,16+($AE27-1)*29,1)</f>
        <v/>
      </c>
      <c r="AE27" s="171">
        <f t="shared" si="1"/>
        <v>6</v>
      </c>
    </row>
    <row r="28" spans="1:31" ht="19.5" customHeight="1" thickBot="1" x14ac:dyDescent="0.2">
      <c r="B28" s="486" t="s">
        <v>242</v>
      </c>
      <c r="C28" s="172"/>
      <c r="D28" s="171"/>
      <c r="E28" s="290"/>
      <c r="F28" s="188"/>
      <c r="G28" s="188"/>
      <c r="H28" s="188"/>
      <c r="O28" s="922" t="s">
        <v>497</v>
      </c>
      <c r="P28" s="923"/>
      <c r="Q28" s="923"/>
      <c r="R28" s="924"/>
      <c r="S28" s="919" t="str">
        <f>IF(COUNT(S7:U26)=0,"",SUMIF(E7:E26,"元請",S7:U26))</f>
        <v/>
      </c>
      <c r="T28" s="920"/>
      <c r="U28" s="921"/>
      <c r="Y28" s="171" t="s">
        <v>193</v>
      </c>
      <c r="Z28" s="270">
        <f t="shared" si="0"/>
        <v>0</v>
      </c>
      <c r="AA28" s="271">
        <f>INDEX(C$7:C$3000,1+($AE28-1)*29,1)</f>
        <v>0</v>
      </c>
      <c r="AB28" s="271">
        <f>INDEX(D$7:D$3000,1+($AE28-1)*29,1)</f>
        <v>0</v>
      </c>
      <c r="AC28" s="271">
        <f>INDEX(E$7:E$3000,1+($AE28-1)*29,1)</f>
        <v>0</v>
      </c>
      <c r="AD28" s="272" t="str">
        <f>INDEX(S$7:S$3000,1+($AE28-1)*29,1)</f>
        <v/>
      </c>
      <c r="AE28" s="171">
        <v>7</v>
      </c>
    </row>
    <row r="29" spans="1:31" ht="19.5" customHeight="1" x14ac:dyDescent="0.15">
      <c r="B29" s="287" t="s">
        <v>240</v>
      </c>
      <c r="C29" s="172"/>
      <c r="D29" s="171"/>
      <c r="E29" s="172"/>
      <c r="F29" s="172"/>
      <c r="G29" s="188"/>
      <c r="H29" s="188"/>
      <c r="Y29" s="171" t="s">
        <v>194</v>
      </c>
      <c r="Z29" s="274">
        <f t="shared" si="0"/>
        <v>0</v>
      </c>
      <c r="AA29" s="275">
        <f>INDEX(C$7:C$3000,6+($AE29-1)*29,1)</f>
        <v>0</v>
      </c>
      <c r="AB29" s="275">
        <f>INDEX(D$7:D$3000,6+($AE29-1)*29,1)</f>
        <v>0</v>
      </c>
      <c r="AC29" s="275">
        <f>INDEX(E$7:E$3000,6+($AE29-1)*29,1)</f>
        <v>0</v>
      </c>
      <c r="AD29" s="276" t="str">
        <f>INDEX(S$7:S$3000,6+($AE29-1)*29,1)</f>
        <v/>
      </c>
      <c r="AE29" s="171">
        <f t="shared" si="1"/>
        <v>7</v>
      </c>
    </row>
    <row r="30" spans="1:31" ht="19.5" customHeight="1" x14ac:dyDescent="0.15">
      <c r="B30" s="188"/>
      <c r="C30" s="172"/>
      <c r="D30" s="171"/>
      <c r="E30" s="290"/>
      <c r="F30" s="188"/>
      <c r="G30" s="188"/>
      <c r="H30" s="188"/>
      <c r="Y30" s="171" t="s">
        <v>195</v>
      </c>
      <c r="Z30" s="274">
        <f t="shared" si="0"/>
        <v>0</v>
      </c>
      <c r="AA30" s="275">
        <f>INDEX(C$7:C$3000,11+($AE30-1)*29,1)</f>
        <v>0</v>
      </c>
      <c r="AB30" s="275">
        <f>INDEX(D$7:D$3000,11+($AE30-1)*29,1)</f>
        <v>0</v>
      </c>
      <c r="AC30" s="275">
        <f>INDEX(E$7:E$3000,11+($AE30-1)*29,1)</f>
        <v>0</v>
      </c>
      <c r="AD30" s="276" t="str">
        <f>INDEX(S$7:S$3000,11+($AE30-1)*29,1)</f>
        <v/>
      </c>
      <c r="AE30" s="171">
        <f t="shared" si="1"/>
        <v>7</v>
      </c>
    </row>
    <row r="31" spans="1:31" s="172" customFormat="1" ht="20.25" customHeight="1" thickBot="1" x14ac:dyDescent="0.2">
      <c r="A31" s="171"/>
      <c r="B31" s="171"/>
      <c r="C31" s="172" t="s">
        <v>104</v>
      </c>
      <c r="G31" s="262"/>
      <c r="H31" s="262"/>
      <c r="I31" s="171"/>
      <c r="J31" s="171"/>
      <c r="K31" s="171"/>
      <c r="L31" s="171"/>
      <c r="M31" s="171"/>
      <c r="N31" s="171"/>
      <c r="O31" s="171"/>
      <c r="P31" s="171"/>
      <c r="Q31" s="171"/>
      <c r="R31" s="171"/>
      <c r="S31" s="171"/>
      <c r="T31" s="196" t="s">
        <v>241</v>
      </c>
      <c r="U31" s="263" t="str">
        <f>IF(COUNT(S7:U26)=0,"",U2+1)</f>
        <v/>
      </c>
      <c r="W31" s="171"/>
      <c r="X31" s="171"/>
      <c r="Y31" s="171"/>
      <c r="Z31" s="281">
        <f t="shared" si="0"/>
        <v>0</v>
      </c>
      <c r="AA31" s="282">
        <f>INDEX(C$7:C$3000,16+($AE31-1)*29,1)</f>
        <v>0</v>
      </c>
      <c r="AB31" s="282">
        <f>INDEX(D$7:D$3000,16+($AE31-1)*29,1)</f>
        <v>0</v>
      </c>
      <c r="AC31" s="282">
        <f>INDEX(E$7:E$3000,16+($AE31-1)*29,1)</f>
        <v>0</v>
      </c>
      <c r="AD31" s="283" t="str">
        <f>INDEX(S$7:S$3000,16+($AE31-1)*29,1)</f>
        <v/>
      </c>
      <c r="AE31" s="171">
        <f t="shared" si="1"/>
        <v>7</v>
      </c>
    </row>
    <row r="32" spans="1:31" s="172" customFormat="1" ht="27.75" x14ac:dyDescent="0.15">
      <c r="A32" s="171"/>
      <c r="B32" s="904" t="s">
        <v>105</v>
      </c>
      <c r="C32" s="904"/>
      <c r="D32" s="904"/>
      <c r="E32" s="904"/>
      <c r="F32" s="904"/>
      <c r="G32" s="904"/>
      <c r="H32" s="904"/>
      <c r="I32" s="904"/>
      <c r="J32" s="905" t="s">
        <v>387</v>
      </c>
      <c r="K32" s="905"/>
      <c r="L32" s="905"/>
      <c r="M32" s="905"/>
      <c r="N32" s="905"/>
      <c r="O32" s="905"/>
      <c r="P32" s="905"/>
      <c r="Q32" s="905"/>
      <c r="R32" s="905"/>
      <c r="S32" s="905"/>
      <c r="T32" s="905"/>
      <c r="U32" s="905"/>
      <c r="W32" s="171"/>
      <c r="X32" s="171"/>
      <c r="Y32" s="171"/>
      <c r="Z32" s="270">
        <f t="shared" si="0"/>
        <v>0</v>
      </c>
      <c r="AA32" s="271">
        <f>INDEX(C$7:C$3000,1+($AE32-1)*29,1)</f>
        <v>0</v>
      </c>
      <c r="AB32" s="271">
        <f>INDEX(D$7:D$3000,1+($AE32-1)*29,1)</f>
        <v>0</v>
      </c>
      <c r="AC32" s="271">
        <f>INDEX(E$7:E$3000,1+($AE32-1)*29,1)</f>
        <v>0</v>
      </c>
      <c r="AD32" s="272" t="str">
        <f>INDEX(S$7:S$3000,1+($AE32-1)*29,1)</f>
        <v/>
      </c>
      <c r="AE32" s="171">
        <v>8</v>
      </c>
    </row>
    <row r="33" spans="2:31" ht="21.75" thickBot="1" x14ac:dyDescent="0.2">
      <c r="D33" s="265" t="s">
        <v>228</v>
      </c>
      <c r="E33" s="906"/>
      <c r="F33" s="906"/>
      <c r="G33" s="266" t="s">
        <v>229</v>
      </c>
      <c r="H33" s="267"/>
      <c r="L33" s="268" t="s">
        <v>231</v>
      </c>
      <c r="M33" s="482" t="str">
        <f>M$4</f>
        <v/>
      </c>
      <c r="N33" s="269" t="s">
        <v>220</v>
      </c>
      <c r="O33" s="482" t="str">
        <f>O$4</f>
        <v/>
      </c>
      <c r="P33" s="269" t="s">
        <v>225</v>
      </c>
      <c r="Q33" s="269" t="s">
        <v>205</v>
      </c>
      <c r="R33" s="482" t="str">
        <f>R$4</f>
        <v/>
      </c>
      <c r="S33" s="269" t="s">
        <v>220</v>
      </c>
      <c r="T33" s="482" t="str">
        <f>T$4</f>
        <v/>
      </c>
      <c r="U33" s="269" t="s">
        <v>230</v>
      </c>
      <c r="Z33" s="274">
        <f t="shared" si="0"/>
        <v>0</v>
      </c>
      <c r="AA33" s="275">
        <f>INDEX(C$7:C$3000,6+($AE33-1)*29,1)</f>
        <v>0</v>
      </c>
      <c r="AB33" s="275">
        <f>INDEX(D$7:D$3000,6+($AE33-1)*29,1)</f>
        <v>0</v>
      </c>
      <c r="AC33" s="275">
        <f>INDEX(E$7:E$3000,6+($AE33-1)*29,1)</f>
        <v>0</v>
      </c>
      <c r="AD33" s="276" t="str">
        <f>INDEX(S$7:S$3000,6+($AE33-1)*29,1)</f>
        <v/>
      </c>
      <c r="AE33" s="171">
        <f t="shared" si="1"/>
        <v>8</v>
      </c>
    </row>
    <row r="34" spans="2:31" ht="18" customHeight="1" x14ac:dyDescent="0.15">
      <c r="B34" s="880" t="s">
        <v>227</v>
      </c>
      <c r="C34" s="907" t="s">
        <v>224</v>
      </c>
      <c r="D34" s="273" t="s">
        <v>237</v>
      </c>
      <c r="E34" s="273" t="s">
        <v>222</v>
      </c>
      <c r="F34" s="909" t="s">
        <v>106</v>
      </c>
      <c r="G34" s="840" t="s">
        <v>107</v>
      </c>
      <c r="H34" s="841"/>
      <c r="I34" s="181" t="s">
        <v>108</v>
      </c>
      <c r="J34" s="181" t="s">
        <v>235</v>
      </c>
      <c r="K34" s="840" t="s">
        <v>109</v>
      </c>
      <c r="L34" s="913"/>
      <c r="M34" s="913"/>
      <c r="N34" s="841"/>
      <c r="O34" s="840" t="s">
        <v>226</v>
      </c>
      <c r="P34" s="913"/>
      <c r="Q34" s="913"/>
      <c r="R34" s="841"/>
      <c r="S34" s="840" t="s">
        <v>233</v>
      </c>
      <c r="T34" s="913"/>
      <c r="U34" s="914"/>
      <c r="Z34" s="274">
        <f t="shared" si="0"/>
        <v>0</v>
      </c>
      <c r="AA34" s="275">
        <f>INDEX(C$7:C$3000,11+($AE34-1)*29,1)</f>
        <v>0</v>
      </c>
      <c r="AB34" s="275">
        <f>INDEX(D$7:D$3000,11+($AE34-1)*29,1)</f>
        <v>0</v>
      </c>
      <c r="AC34" s="275">
        <f>INDEX(E$7:E$3000,11+($AE34-1)*29,1)</f>
        <v>0</v>
      </c>
      <c r="AD34" s="276" t="str">
        <f>INDEX(S$7:S$3000,11+($AE34-1)*29,1)</f>
        <v/>
      </c>
      <c r="AE34" s="171">
        <f t="shared" si="1"/>
        <v>8</v>
      </c>
    </row>
    <row r="35" spans="2:31" ht="18" customHeight="1" thickBot="1" x14ac:dyDescent="0.2">
      <c r="B35" s="882"/>
      <c r="C35" s="908"/>
      <c r="D35" s="277" t="s">
        <v>221</v>
      </c>
      <c r="E35" s="277" t="s">
        <v>223</v>
      </c>
      <c r="F35" s="910"/>
      <c r="G35" s="911"/>
      <c r="H35" s="912"/>
      <c r="I35" s="278" t="s">
        <v>110</v>
      </c>
      <c r="J35" s="278" t="s">
        <v>236</v>
      </c>
      <c r="K35" s="911"/>
      <c r="L35" s="915"/>
      <c r="M35" s="915"/>
      <c r="N35" s="912"/>
      <c r="O35" s="911"/>
      <c r="P35" s="915"/>
      <c r="Q35" s="915"/>
      <c r="R35" s="912"/>
      <c r="S35" s="911" t="s">
        <v>234</v>
      </c>
      <c r="T35" s="915"/>
      <c r="U35" s="916"/>
      <c r="Z35" s="281">
        <f t="shared" si="0"/>
        <v>0</v>
      </c>
      <c r="AA35" s="282">
        <f>INDEX(C$7:C$3000,16+($AE35-1)*29,1)</f>
        <v>0</v>
      </c>
      <c r="AB35" s="282">
        <f>INDEX(D$7:D$3000,16+($AE35-1)*29,1)</f>
        <v>0</v>
      </c>
      <c r="AC35" s="282">
        <f>INDEX(E$7:E$3000,16+($AE35-1)*29,1)</f>
        <v>0</v>
      </c>
      <c r="AD35" s="283" t="str">
        <f>INDEX(S$7:S$3000,16+($AE35-1)*29,1)</f>
        <v/>
      </c>
      <c r="AE35" s="171">
        <f t="shared" si="1"/>
        <v>8</v>
      </c>
    </row>
    <row r="36" spans="2:31" ht="24" customHeight="1" x14ac:dyDescent="0.15">
      <c r="B36" s="880">
        <v>1</v>
      </c>
      <c r="C36" s="883"/>
      <c r="D36" s="883"/>
      <c r="E36" s="883"/>
      <c r="F36" s="294"/>
      <c r="G36" s="886"/>
      <c r="H36" s="887"/>
      <c r="I36" s="294"/>
      <c r="J36" s="295"/>
      <c r="K36" s="298"/>
      <c r="L36" s="279" t="s">
        <v>220</v>
      </c>
      <c r="M36" s="301"/>
      <c r="N36" s="280" t="s">
        <v>225</v>
      </c>
      <c r="O36" s="298"/>
      <c r="P36" s="279" t="s">
        <v>220</v>
      </c>
      <c r="Q36" s="301"/>
      <c r="R36" s="280" t="s">
        <v>225</v>
      </c>
      <c r="S36" s="888" t="str">
        <f t="shared" ref="S36" si="4">IF(COUNT(J36:J40)=0,"",SUM(J36:J40))</f>
        <v/>
      </c>
      <c r="T36" s="889"/>
      <c r="U36" s="890"/>
      <c r="Z36" s="270">
        <f t="shared" ref="Z36:Z67" si="5">INDEX(E$4:E$3000,1+($AE36-1)*29,1)</f>
        <v>0</v>
      </c>
      <c r="AA36" s="271">
        <f>INDEX(C$7:C$3000,1+($AE36-1)*29,1)</f>
        <v>0</v>
      </c>
      <c r="AB36" s="271">
        <f>INDEX(D$7:D$3000,1+($AE36-1)*29,1)</f>
        <v>0</v>
      </c>
      <c r="AC36" s="271">
        <f>INDEX(E$7:E$3000,1+($AE36-1)*29,1)</f>
        <v>0</v>
      </c>
      <c r="AD36" s="272" t="str">
        <f>INDEX(S$7:S$3000,1+($AE36-1)*29,1)</f>
        <v/>
      </c>
      <c r="AE36" s="171">
        <v>9</v>
      </c>
    </row>
    <row r="37" spans="2:31" ht="24" customHeight="1" x14ac:dyDescent="0.15">
      <c r="B37" s="881"/>
      <c r="C37" s="884"/>
      <c r="D37" s="884"/>
      <c r="E37" s="884"/>
      <c r="F37" s="296"/>
      <c r="G37" s="897"/>
      <c r="H37" s="898"/>
      <c r="I37" s="296"/>
      <c r="J37" s="297"/>
      <c r="K37" s="299"/>
      <c r="L37" s="284" t="s">
        <v>220</v>
      </c>
      <c r="M37" s="302"/>
      <c r="N37" s="285" t="s">
        <v>225</v>
      </c>
      <c r="O37" s="299"/>
      <c r="P37" s="284" t="s">
        <v>220</v>
      </c>
      <c r="Q37" s="302"/>
      <c r="R37" s="285" t="s">
        <v>225</v>
      </c>
      <c r="S37" s="891"/>
      <c r="T37" s="892"/>
      <c r="U37" s="893"/>
      <c r="Z37" s="274">
        <f t="shared" si="5"/>
        <v>0</v>
      </c>
      <c r="AA37" s="275">
        <f>INDEX(C$7:C$3000,6+($AE37-1)*29,1)</f>
        <v>0</v>
      </c>
      <c r="AB37" s="275">
        <f>INDEX(D$7:D$3000,6+($AE37-1)*29,1)</f>
        <v>0</v>
      </c>
      <c r="AC37" s="275">
        <f>INDEX(E$7:E$3000,6+($AE37-1)*29,1)</f>
        <v>0</v>
      </c>
      <c r="AD37" s="276" t="str">
        <f>INDEX(S$7:S$3000,6+($AE37-1)*29,1)</f>
        <v/>
      </c>
      <c r="AE37" s="171">
        <f t="shared" si="1"/>
        <v>9</v>
      </c>
    </row>
    <row r="38" spans="2:31" ht="23.25" customHeight="1" x14ac:dyDescent="0.15">
      <c r="B38" s="881"/>
      <c r="C38" s="884"/>
      <c r="D38" s="884"/>
      <c r="E38" s="884"/>
      <c r="F38" s="296"/>
      <c r="G38" s="897"/>
      <c r="H38" s="898"/>
      <c r="I38" s="296"/>
      <c r="J38" s="297"/>
      <c r="K38" s="299"/>
      <c r="L38" s="284" t="s">
        <v>220</v>
      </c>
      <c r="M38" s="302"/>
      <c r="N38" s="285" t="s">
        <v>225</v>
      </c>
      <c r="O38" s="299"/>
      <c r="P38" s="284" t="s">
        <v>220</v>
      </c>
      <c r="Q38" s="302"/>
      <c r="R38" s="285" t="s">
        <v>225</v>
      </c>
      <c r="S38" s="891"/>
      <c r="T38" s="892"/>
      <c r="U38" s="893"/>
      <c r="Z38" s="274">
        <f t="shared" si="5"/>
        <v>0</v>
      </c>
      <c r="AA38" s="275">
        <f>INDEX(C$7:C$3000,11+($AE38-1)*29,1)</f>
        <v>0</v>
      </c>
      <c r="AB38" s="275">
        <f>INDEX(D$7:D$3000,11+($AE38-1)*29,1)</f>
        <v>0</v>
      </c>
      <c r="AC38" s="275">
        <f>INDEX(E$7:E$3000,11+($AE38-1)*29,1)</f>
        <v>0</v>
      </c>
      <c r="AD38" s="276" t="str">
        <f>INDEX(S$7:S$3000,11+($AE38-1)*29,1)</f>
        <v/>
      </c>
      <c r="AE38" s="171">
        <f t="shared" si="1"/>
        <v>9</v>
      </c>
    </row>
    <row r="39" spans="2:31" ht="24" customHeight="1" thickBot="1" x14ac:dyDescent="0.2">
      <c r="B39" s="881"/>
      <c r="C39" s="884"/>
      <c r="D39" s="884"/>
      <c r="E39" s="884"/>
      <c r="F39" s="296"/>
      <c r="G39" s="897"/>
      <c r="H39" s="898"/>
      <c r="I39" s="296"/>
      <c r="J39" s="297"/>
      <c r="K39" s="299"/>
      <c r="L39" s="284" t="s">
        <v>220</v>
      </c>
      <c r="M39" s="302"/>
      <c r="N39" s="285" t="s">
        <v>225</v>
      </c>
      <c r="O39" s="299"/>
      <c r="P39" s="284" t="s">
        <v>220</v>
      </c>
      <c r="Q39" s="302"/>
      <c r="R39" s="285" t="s">
        <v>225</v>
      </c>
      <c r="S39" s="891"/>
      <c r="T39" s="892"/>
      <c r="U39" s="893"/>
      <c r="Z39" s="281">
        <f t="shared" si="5"/>
        <v>0</v>
      </c>
      <c r="AA39" s="282">
        <f>INDEX(C$7:C$3000,16+($AE39-1)*29,1)</f>
        <v>0</v>
      </c>
      <c r="AB39" s="282">
        <f>INDEX(D$7:D$3000,16+($AE39-1)*29,1)</f>
        <v>0</v>
      </c>
      <c r="AC39" s="282">
        <f>INDEX(E$7:E$3000,16+($AE39-1)*29,1)</f>
        <v>0</v>
      </c>
      <c r="AD39" s="283" t="str">
        <f>INDEX(S$7:S$3000,16+($AE39-1)*29,1)</f>
        <v/>
      </c>
      <c r="AE39" s="171">
        <f t="shared" si="1"/>
        <v>9</v>
      </c>
    </row>
    <row r="40" spans="2:31" ht="24" customHeight="1" thickBot="1" x14ac:dyDescent="0.2">
      <c r="B40" s="882"/>
      <c r="C40" s="885"/>
      <c r="D40" s="885"/>
      <c r="E40" s="885"/>
      <c r="F40" s="286" t="s">
        <v>232</v>
      </c>
      <c r="G40" s="5"/>
      <c r="H40" s="899" t="s">
        <v>239</v>
      </c>
      <c r="I40" s="900"/>
      <c r="J40" s="300"/>
      <c r="K40" s="901"/>
      <c r="L40" s="902"/>
      <c r="M40" s="902"/>
      <c r="N40" s="902"/>
      <c r="O40" s="902"/>
      <c r="P40" s="902"/>
      <c r="Q40" s="902"/>
      <c r="R40" s="903"/>
      <c r="S40" s="894"/>
      <c r="T40" s="895"/>
      <c r="U40" s="896"/>
      <c r="Z40" s="270">
        <f t="shared" si="5"/>
        <v>0</v>
      </c>
      <c r="AA40" s="271">
        <f>INDEX(C$7:C$3000,1+($AE40-1)*29,1)</f>
        <v>0</v>
      </c>
      <c r="AB40" s="271">
        <f>INDEX(D$7:D$3000,1+($AE40-1)*29,1)</f>
        <v>0</v>
      </c>
      <c r="AC40" s="271">
        <f>INDEX(E$7:E$3000,1+($AE40-1)*29,1)</f>
        <v>0</v>
      </c>
      <c r="AD40" s="272" t="str">
        <f>INDEX(S$7:S$3000,1+($AE40-1)*29,1)</f>
        <v/>
      </c>
      <c r="AE40" s="171">
        <v>10</v>
      </c>
    </row>
    <row r="41" spans="2:31" ht="24" customHeight="1" x14ac:dyDescent="0.15">
      <c r="B41" s="880">
        <v>2</v>
      </c>
      <c r="C41" s="883"/>
      <c r="D41" s="883"/>
      <c r="E41" s="883"/>
      <c r="F41" s="294"/>
      <c r="G41" s="886"/>
      <c r="H41" s="887"/>
      <c r="I41" s="294"/>
      <c r="J41" s="295"/>
      <c r="K41" s="298"/>
      <c r="L41" s="279" t="s">
        <v>220</v>
      </c>
      <c r="M41" s="301"/>
      <c r="N41" s="280" t="s">
        <v>225</v>
      </c>
      <c r="O41" s="298"/>
      <c r="P41" s="279" t="s">
        <v>220</v>
      </c>
      <c r="Q41" s="301"/>
      <c r="R41" s="280" t="s">
        <v>225</v>
      </c>
      <c r="S41" s="888" t="str">
        <f t="shared" ref="S41" si="6">IF(COUNT(J41:J45)=0,"",SUM(J41:J45))</f>
        <v/>
      </c>
      <c r="T41" s="889"/>
      <c r="U41" s="890"/>
      <c r="Z41" s="274">
        <f t="shared" si="5"/>
        <v>0</v>
      </c>
      <c r="AA41" s="275">
        <f>INDEX(C$7:C$3000,6+($AE41-1)*29,1)</f>
        <v>0</v>
      </c>
      <c r="AB41" s="275">
        <f>INDEX(D$7:D$3000,6+($AE41-1)*29,1)</f>
        <v>0</v>
      </c>
      <c r="AC41" s="275">
        <f>INDEX(E$7:E$3000,6+($AE41-1)*29,1)</f>
        <v>0</v>
      </c>
      <c r="AD41" s="276" t="str">
        <f>INDEX(S$7:S$3000,6+($AE41-1)*29,1)</f>
        <v/>
      </c>
      <c r="AE41" s="171">
        <f t="shared" si="1"/>
        <v>10</v>
      </c>
    </row>
    <row r="42" spans="2:31" ht="24" customHeight="1" x14ac:dyDescent="0.15">
      <c r="B42" s="881"/>
      <c r="C42" s="884"/>
      <c r="D42" s="884"/>
      <c r="E42" s="884"/>
      <c r="F42" s="296"/>
      <c r="G42" s="897"/>
      <c r="H42" s="898"/>
      <c r="I42" s="296"/>
      <c r="J42" s="297"/>
      <c r="K42" s="299"/>
      <c r="L42" s="284" t="s">
        <v>220</v>
      </c>
      <c r="M42" s="302"/>
      <c r="N42" s="285" t="s">
        <v>225</v>
      </c>
      <c r="O42" s="299"/>
      <c r="P42" s="284" t="s">
        <v>220</v>
      </c>
      <c r="Q42" s="302"/>
      <c r="R42" s="285" t="s">
        <v>225</v>
      </c>
      <c r="S42" s="891"/>
      <c r="T42" s="892"/>
      <c r="U42" s="893"/>
      <c r="Z42" s="274">
        <f t="shared" si="5"/>
        <v>0</v>
      </c>
      <c r="AA42" s="275">
        <f>INDEX(C$7:C$3000,11+($AE42-1)*29,1)</f>
        <v>0</v>
      </c>
      <c r="AB42" s="275">
        <f>INDEX(D$7:D$3000,11+($AE42-1)*29,1)</f>
        <v>0</v>
      </c>
      <c r="AC42" s="275">
        <f>INDEX(E$7:E$3000,11+($AE42-1)*29,1)</f>
        <v>0</v>
      </c>
      <c r="AD42" s="276" t="str">
        <f>INDEX(S$7:S$3000,11+($AE42-1)*29,1)</f>
        <v/>
      </c>
      <c r="AE42" s="171">
        <f t="shared" si="1"/>
        <v>10</v>
      </c>
    </row>
    <row r="43" spans="2:31" ht="24" customHeight="1" thickBot="1" x14ac:dyDescent="0.2">
      <c r="B43" s="881"/>
      <c r="C43" s="884"/>
      <c r="D43" s="884"/>
      <c r="E43" s="884"/>
      <c r="F43" s="296"/>
      <c r="G43" s="897"/>
      <c r="H43" s="898"/>
      <c r="I43" s="296"/>
      <c r="J43" s="297"/>
      <c r="K43" s="299"/>
      <c r="L43" s="284" t="s">
        <v>220</v>
      </c>
      <c r="M43" s="302"/>
      <c r="N43" s="285" t="s">
        <v>225</v>
      </c>
      <c r="O43" s="299"/>
      <c r="P43" s="284" t="s">
        <v>220</v>
      </c>
      <c r="Q43" s="302"/>
      <c r="R43" s="285" t="s">
        <v>225</v>
      </c>
      <c r="S43" s="891"/>
      <c r="T43" s="892"/>
      <c r="U43" s="893"/>
      <c r="Z43" s="281">
        <f t="shared" si="5"/>
        <v>0</v>
      </c>
      <c r="AA43" s="282">
        <f>INDEX(C$7:C$3000,16+($AE43-1)*29,1)</f>
        <v>0</v>
      </c>
      <c r="AB43" s="282">
        <f>INDEX(D$7:D$3000,16+($AE43-1)*29,1)</f>
        <v>0</v>
      </c>
      <c r="AC43" s="282">
        <f>INDEX(E$7:E$3000,16+($AE43-1)*29,1)</f>
        <v>0</v>
      </c>
      <c r="AD43" s="283" t="str">
        <f>INDEX(S$7:S$3000,16+($AE43-1)*29,1)</f>
        <v/>
      </c>
      <c r="AE43" s="171">
        <f t="shared" si="1"/>
        <v>10</v>
      </c>
    </row>
    <row r="44" spans="2:31" ht="24" customHeight="1" x14ac:dyDescent="0.15">
      <c r="B44" s="881"/>
      <c r="C44" s="884"/>
      <c r="D44" s="884"/>
      <c r="E44" s="884"/>
      <c r="F44" s="296"/>
      <c r="G44" s="897"/>
      <c r="H44" s="898"/>
      <c r="I44" s="296"/>
      <c r="J44" s="297"/>
      <c r="K44" s="299"/>
      <c r="L44" s="284" t="s">
        <v>220</v>
      </c>
      <c r="M44" s="302"/>
      <c r="N44" s="285" t="s">
        <v>225</v>
      </c>
      <c r="O44" s="299"/>
      <c r="P44" s="284" t="s">
        <v>220</v>
      </c>
      <c r="Q44" s="302"/>
      <c r="R44" s="285" t="s">
        <v>225</v>
      </c>
      <c r="S44" s="891"/>
      <c r="T44" s="892"/>
      <c r="U44" s="893"/>
      <c r="Z44" s="270">
        <f t="shared" si="5"/>
        <v>0</v>
      </c>
      <c r="AA44" s="271">
        <f>INDEX(C$7:C$3000,1+($AE44-1)*29,1)</f>
        <v>0</v>
      </c>
      <c r="AB44" s="271">
        <f>INDEX(D$7:D$3000,1+($AE44-1)*29,1)</f>
        <v>0</v>
      </c>
      <c r="AC44" s="271">
        <f>INDEX(E$7:E$3000,1+($AE44-1)*29,1)</f>
        <v>0</v>
      </c>
      <c r="AD44" s="272" t="str">
        <f>INDEX(S$7:S$3000,1+($AE44-1)*29,1)</f>
        <v/>
      </c>
      <c r="AE44" s="171">
        <v>11</v>
      </c>
    </row>
    <row r="45" spans="2:31" ht="24" customHeight="1" thickBot="1" x14ac:dyDescent="0.2">
      <c r="B45" s="882"/>
      <c r="C45" s="885"/>
      <c r="D45" s="885"/>
      <c r="E45" s="885"/>
      <c r="F45" s="286" t="s">
        <v>232</v>
      </c>
      <c r="G45" s="5"/>
      <c r="H45" s="899" t="s">
        <v>239</v>
      </c>
      <c r="I45" s="900"/>
      <c r="J45" s="300"/>
      <c r="K45" s="901"/>
      <c r="L45" s="902"/>
      <c r="M45" s="902"/>
      <c r="N45" s="902"/>
      <c r="O45" s="902"/>
      <c r="P45" s="902"/>
      <c r="Q45" s="902"/>
      <c r="R45" s="903"/>
      <c r="S45" s="894"/>
      <c r="T45" s="895"/>
      <c r="U45" s="896"/>
      <c r="Z45" s="274">
        <f t="shared" si="5"/>
        <v>0</v>
      </c>
      <c r="AA45" s="275">
        <f>INDEX(C$7:C$3000,6+($AE45-1)*29,1)</f>
        <v>0</v>
      </c>
      <c r="AB45" s="275">
        <f>INDEX(D$7:D$3000,6+($AE45-1)*29,1)</f>
        <v>0</v>
      </c>
      <c r="AC45" s="275">
        <f>INDEX(E$7:E$3000,6+($AE45-1)*29,1)</f>
        <v>0</v>
      </c>
      <c r="AD45" s="276" t="str">
        <f>INDEX(S$7:S$3000,6+($AE45-1)*29,1)</f>
        <v/>
      </c>
      <c r="AE45" s="171">
        <f t="shared" si="1"/>
        <v>11</v>
      </c>
    </row>
    <row r="46" spans="2:31" ht="24" customHeight="1" x14ac:dyDescent="0.15">
      <c r="B46" s="880">
        <v>3</v>
      </c>
      <c r="C46" s="883"/>
      <c r="D46" s="883"/>
      <c r="E46" s="883"/>
      <c r="F46" s="294"/>
      <c r="G46" s="886"/>
      <c r="H46" s="887"/>
      <c r="I46" s="294"/>
      <c r="J46" s="295"/>
      <c r="K46" s="298"/>
      <c r="L46" s="279" t="s">
        <v>220</v>
      </c>
      <c r="M46" s="301"/>
      <c r="N46" s="280" t="s">
        <v>225</v>
      </c>
      <c r="O46" s="298"/>
      <c r="P46" s="279" t="s">
        <v>220</v>
      </c>
      <c r="Q46" s="301"/>
      <c r="R46" s="280" t="s">
        <v>225</v>
      </c>
      <c r="S46" s="888" t="str">
        <f t="shared" ref="S46" si="7">IF(COUNT(J46:J50)=0,"",SUM(J46:J50))</f>
        <v/>
      </c>
      <c r="T46" s="889"/>
      <c r="U46" s="890"/>
      <c r="Z46" s="274">
        <f t="shared" si="5"/>
        <v>0</v>
      </c>
      <c r="AA46" s="275">
        <f>INDEX(C$7:C$3000,11+($AE46-1)*29,1)</f>
        <v>0</v>
      </c>
      <c r="AB46" s="275">
        <f>INDEX(D$7:D$3000,11+($AE46-1)*29,1)</f>
        <v>0</v>
      </c>
      <c r="AC46" s="275">
        <f>INDEX(E$7:E$3000,11+($AE46-1)*29,1)</f>
        <v>0</v>
      </c>
      <c r="AD46" s="276" t="str">
        <f>INDEX(S$7:S$3000,11+($AE46-1)*29,1)</f>
        <v/>
      </c>
      <c r="AE46" s="171">
        <f t="shared" si="1"/>
        <v>11</v>
      </c>
    </row>
    <row r="47" spans="2:31" ht="24" customHeight="1" thickBot="1" x14ac:dyDescent="0.2">
      <c r="B47" s="881"/>
      <c r="C47" s="884"/>
      <c r="D47" s="884"/>
      <c r="E47" s="884"/>
      <c r="F47" s="296"/>
      <c r="G47" s="897"/>
      <c r="H47" s="898"/>
      <c r="I47" s="296"/>
      <c r="J47" s="297"/>
      <c r="K47" s="299"/>
      <c r="L47" s="284" t="s">
        <v>220</v>
      </c>
      <c r="M47" s="302"/>
      <c r="N47" s="285" t="s">
        <v>225</v>
      </c>
      <c r="O47" s="299"/>
      <c r="P47" s="284" t="s">
        <v>220</v>
      </c>
      <c r="Q47" s="302"/>
      <c r="R47" s="285" t="s">
        <v>225</v>
      </c>
      <c r="S47" s="891"/>
      <c r="T47" s="892"/>
      <c r="U47" s="893"/>
      <c r="Z47" s="281">
        <f t="shared" si="5"/>
        <v>0</v>
      </c>
      <c r="AA47" s="282">
        <f>INDEX(C$7:C$3000,16+($AE47-1)*29,1)</f>
        <v>0</v>
      </c>
      <c r="AB47" s="282">
        <f>INDEX(D$7:D$3000,16+($AE47-1)*29,1)</f>
        <v>0</v>
      </c>
      <c r="AC47" s="282">
        <f>INDEX(E$7:E$3000,16+($AE47-1)*29,1)</f>
        <v>0</v>
      </c>
      <c r="AD47" s="283" t="str">
        <f>INDEX(S$7:S$3000,16+($AE47-1)*29,1)</f>
        <v/>
      </c>
      <c r="AE47" s="171">
        <f t="shared" si="1"/>
        <v>11</v>
      </c>
    </row>
    <row r="48" spans="2:31" ht="24" customHeight="1" x14ac:dyDescent="0.15">
      <c r="B48" s="881"/>
      <c r="C48" s="884"/>
      <c r="D48" s="884"/>
      <c r="E48" s="884"/>
      <c r="F48" s="296"/>
      <c r="G48" s="897"/>
      <c r="H48" s="898"/>
      <c r="I48" s="296"/>
      <c r="J48" s="297"/>
      <c r="K48" s="299"/>
      <c r="L48" s="284" t="s">
        <v>220</v>
      </c>
      <c r="M48" s="302"/>
      <c r="N48" s="285" t="s">
        <v>225</v>
      </c>
      <c r="O48" s="299"/>
      <c r="P48" s="284" t="s">
        <v>220</v>
      </c>
      <c r="Q48" s="302"/>
      <c r="R48" s="285" t="s">
        <v>225</v>
      </c>
      <c r="S48" s="891"/>
      <c r="T48" s="892"/>
      <c r="U48" s="893"/>
      <c r="Z48" s="270">
        <f t="shared" si="5"/>
        <v>0</v>
      </c>
      <c r="AA48" s="271">
        <f>INDEX(C$7:C$3000,1+($AE48-1)*29,1)</f>
        <v>0</v>
      </c>
      <c r="AB48" s="271">
        <f>INDEX(D$7:D$3000,1+($AE48-1)*29,1)</f>
        <v>0</v>
      </c>
      <c r="AC48" s="271">
        <f>INDEX(E$7:E$3000,1+($AE48-1)*29,1)</f>
        <v>0</v>
      </c>
      <c r="AD48" s="272" t="str">
        <f>INDEX(S$7:S$3000,1+($AE48-1)*29,1)</f>
        <v/>
      </c>
      <c r="AE48" s="171">
        <v>12</v>
      </c>
    </row>
    <row r="49" spans="1:31" ht="24" customHeight="1" x14ac:dyDescent="0.15">
      <c r="B49" s="881"/>
      <c r="C49" s="884"/>
      <c r="D49" s="884"/>
      <c r="E49" s="884"/>
      <c r="F49" s="296"/>
      <c r="G49" s="897"/>
      <c r="H49" s="898"/>
      <c r="I49" s="296"/>
      <c r="J49" s="297"/>
      <c r="K49" s="299"/>
      <c r="L49" s="284" t="s">
        <v>220</v>
      </c>
      <c r="M49" s="302"/>
      <c r="N49" s="285" t="s">
        <v>225</v>
      </c>
      <c r="O49" s="299"/>
      <c r="P49" s="284" t="s">
        <v>220</v>
      </c>
      <c r="Q49" s="302"/>
      <c r="R49" s="285" t="s">
        <v>225</v>
      </c>
      <c r="S49" s="891"/>
      <c r="T49" s="892"/>
      <c r="U49" s="893"/>
      <c r="Z49" s="274">
        <f t="shared" si="5"/>
        <v>0</v>
      </c>
      <c r="AA49" s="275">
        <f>INDEX(C$7:C$3000,6+($AE49-1)*29,1)</f>
        <v>0</v>
      </c>
      <c r="AB49" s="275">
        <f>INDEX(D$7:D$3000,6+($AE49-1)*29,1)</f>
        <v>0</v>
      </c>
      <c r="AC49" s="275">
        <f>INDEX(E$7:E$3000,6+($AE49-1)*29,1)</f>
        <v>0</v>
      </c>
      <c r="AD49" s="276" t="str">
        <f>INDEX(S$7:S$3000,6+($AE49-1)*29,1)</f>
        <v/>
      </c>
      <c r="AE49" s="171">
        <f t="shared" si="1"/>
        <v>12</v>
      </c>
    </row>
    <row r="50" spans="1:31" ht="24" customHeight="1" thickBot="1" x14ac:dyDescent="0.2">
      <c r="B50" s="882"/>
      <c r="C50" s="885"/>
      <c r="D50" s="885"/>
      <c r="E50" s="885"/>
      <c r="F50" s="286" t="s">
        <v>232</v>
      </c>
      <c r="G50" s="5"/>
      <c r="H50" s="899" t="s">
        <v>239</v>
      </c>
      <c r="I50" s="900"/>
      <c r="J50" s="300"/>
      <c r="K50" s="901"/>
      <c r="L50" s="902"/>
      <c r="M50" s="902"/>
      <c r="N50" s="902"/>
      <c r="O50" s="902"/>
      <c r="P50" s="902"/>
      <c r="Q50" s="902"/>
      <c r="R50" s="903"/>
      <c r="S50" s="894"/>
      <c r="T50" s="895"/>
      <c r="U50" s="896"/>
      <c r="Z50" s="274">
        <f t="shared" si="5"/>
        <v>0</v>
      </c>
      <c r="AA50" s="275">
        <f>INDEX(C$7:C$3000,11+($AE50-1)*29,1)</f>
        <v>0</v>
      </c>
      <c r="AB50" s="275">
        <f>INDEX(D$7:D$3000,11+($AE50-1)*29,1)</f>
        <v>0</v>
      </c>
      <c r="AC50" s="275">
        <f>INDEX(E$7:E$3000,11+($AE50-1)*29,1)</f>
        <v>0</v>
      </c>
      <c r="AD50" s="276" t="str">
        <f>INDEX(S$7:S$3000,11+($AE50-1)*29,1)</f>
        <v/>
      </c>
      <c r="AE50" s="171">
        <f t="shared" si="1"/>
        <v>12</v>
      </c>
    </row>
    <row r="51" spans="1:31" ht="24" customHeight="1" thickBot="1" x14ac:dyDescent="0.2">
      <c r="B51" s="880">
        <v>4</v>
      </c>
      <c r="C51" s="883"/>
      <c r="D51" s="883"/>
      <c r="E51" s="883"/>
      <c r="F51" s="294"/>
      <c r="G51" s="886"/>
      <c r="H51" s="887"/>
      <c r="I51" s="294"/>
      <c r="J51" s="295"/>
      <c r="K51" s="298"/>
      <c r="L51" s="279" t="s">
        <v>220</v>
      </c>
      <c r="M51" s="301"/>
      <c r="N51" s="280" t="s">
        <v>225</v>
      </c>
      <c r="O51" s="298"/>
      <c r="P51" s="279" t="s">
        <v>220</v>
      </c>
      <c r="Q51" s="301"/>
      <c r="R51" s="280" t="s">
        <v>225</v>
      </c>
      <c r="S51" s="888" t="str">
        <f t="shared" ref="S51" si="8">IF(COUNT(J51:J55)=0,"",SUM(J51:J55))</f>
        <v/>
      </c>
      <c r="T51" s="889"/>
      <c r="U51" s="890"/>
      <c r="Z51" s="281">
        <f t="shared" si="5"/>
        <v>0</v>
      </c>
      <c r="AA51" s="282">
        <f>INDEX(C$7:C$3000,16+($AE51-1)*29,1)</f>
        <v>0</v>
      </c>
      <c r="AB51" s="282">
        <f>INDEX(D$7:D$3000,16+($AE51-1)*29,1)</f>
        <v>0</v>
      </c>
      <c r="AC51" s="282">
        <f>INDEX(E$7:E$3000,16+($AE51-1)*29,1)</f>
        <v>0</v>
      </c>
      <c r="AD51" s="283" t="str">
        <f>INDEX(S$7:S$3000,16+($AE51-1)*29,1)</f>
        <v/>
      </c>
      <c r="AE51" s="171">
        <f t="shared" si="1"/>
        <v>12</v>
      </c>
    </row>
    <row r="52" spans="1:31" ht="24" customHeight="1" x14ac:dyDescent="0.15">
      <c r="B52" s="881"/>
      <c r="C52" s="884"/>
      <c r="D52" s="884"/>
      <c r="E52" s="884"/>
      <c r="F52" s="296"/>
      <c r="G52" s="897"/>
      <c r="H52" s="898"/>
      <c r="I52" s="296"/>
      <c r="J52" s="297"/>
      <c r="K52" s="299"/>
      <c r="L52" s="284" t="s">
        <v>220</v>
      </c>
      <c r="M52" s="302"/>
      <c r="N52" s="285" t="s">
        <v>225</v>
      </c>
      <c r="O52" s="299"/>
      <c r="P52" s="284" t="s">
        <v>220</v>
      </c>
      <c r="Q52" s="302"/>
      <c r="R52" s="285" t="s">
        <v>225</v>
      </c>
      <c r="S52" s="891"/>
      <c r="T52" s="892"/>
      <c r="U52" s="893"/>
      <c r="Z52" s="270">
        <f t="shared" si="5"/>
        <v>0</v>
      </c>
      <c r="AA52" s="271">
        <f>INDEX(C$7:C$3000,1+($AE52-1)*29,1)</f>
        <v>0</v>
      </c>
      <c r="AB52" s="271">
        <f>INDEX(D$7:D$3000,1+($AE52-1)*29,1)</f>
        <v>0</v>
      </c>
      <c r="AC52" s="271">
        <f>INDEX(E$7:E$3000,1+($AE52-1)*29,1)</f>
        <v>0</v>
      </c>
      <c r="AD52" s="272" t="str">
        <f>INDEX(S$7:S$3000,1+($AE52-1)*29,1)</f>
        <v/>
      </c>
      <c r="AE52" s="171">
        <v>13</v>
      </c>
    </row>
    <row r="53" spans="1:31" ht="24" customHeight="1" x14ac:dyDescent="0.15">
      <c r="B53" s="881"/>
      <c r="C53" s="884"/>
      <c r="D53" s="884"/>
      <c r="E53" s="884"/>
      <c r="F53" s="296"/>
      <c r="G53" s="897"/>
      <c r="H53" s="898"/>
      <c r="I53" s="296"/>
      <c r="J53" s="297"/>
      <c r="K53" s="299"/>
      <c r="L53" s="284" t="s">
        <v>220</v>
      </c>
      <c r="M53" s="302"/>
      <c r="N53" s="285" t="s">
        <v>225</v>
      </c>
      <c r="O53" s="299"/>
      <c r="P53" s="284" t="s">
        <v>220</v>
      </c>
      <c r="Q53" s="302"/>
      <c r="R53" s="285" t="s">
        <v>225</v>
      </c>
      <c r="S53" s="891"/>
      <c r="T53" s="892"/>
      <c r="U53" s="893"/>
      <c r="Z53" s="274">
        <f t="shared" si="5"/>
        <v>0</v>
      </c>
      <c r="AA53" s="275">
        <f>INDEX(C$7:C$3000,6+($AE53-1)*29,1)</f>
        <v>0</v>
      </c>
      <c r="AB53" s="275">
        <f>INDEX(D$7:D$3000,6+($AE53-1)*29,1)</f>
        <v>0</v>
      </c>
      <c r="AC53" s="275">
        <f>INDEX(E$7:E$3000,6+($AE53-1)*29,1)</f>
        <v>0</v>
      </c>
      <c r="AD53" s="276" t="str">
        <f>INDEX(S$7:S$3000,6+($AE53-1)*29,1)</f>
        <v/>
      </c>
      <c r="AE53" s="171">
        <f t="shared" si="1"/>
        <v>13</v>
      </c>
    </row>
    <row r="54" spans="1:31" ht="24" customHeight="1" x14ac:dyDescent="0.15">
      <c r="B54" s="881"/>
      <c r="C54" s="884"/>
      <c r="D54" s="884"/>
      <c r="E54" s="884"/>
      <c r="F54" s="296"/>
      <c r="G54" s="897"/>
      <c r="H54" s="898"/>
      <c r="I54" s="296"/>
      <c r="J54" s="297"/>
      <c r="K54" s="299"/>
      <c r="L54" s="284" t="s">
        <v>220</v>
      </c>
      <c r="M54" s="302"/>
      <c r="N54" s="285" t="s">
        <v>225</v>
      </c>
      <c r="O54" s="299"/>
      <c r="P54" s="284" t="s">
        <v>220</v>
      </c>
      <c r="Q54" s="302"/>
      <c r="R54" s="285" t="s">
        <v>225</v>
      </c>
      <c r="S54" s="891"/>
      <c r="T54" s="892"/>
      <c r="U54" s="893"/>
      <c r="Z54" s="274">
        <f t="shared" si="5"/>
        <v>0</v>
      </c>
      <c r="AA54" s="275">
        <f>INDEX(C$7:C$3000,11+($AE54-1)*29,1)</f>
        <v>0</v>
      </c>
      <c r="AB54" s="275">
        <f>INDEX(D$7:D$3000,11+($AE54-1)*29,1)</f>
        <v>0</v>
      </c>
      <c r="AC54" s="275">
        <f>INDEX(E$7:E$3000,11+($AE54-1)*29,1)</f>
        <v>0</v>
      </c>
      <c r="AD54" s="276" t="str">
        <f>INDEX(S$7:S$3000,11+($AE54-1)*29,1)</f>
        <v/>
      </c>
      <c r="AE54" s="171">
        <f t="shared" si="1"/>
        <v>13</v>
      </c>
    </row>
    <row r="55" spans="1:31" ht="24" customHeight="1" thickBot="1" x14ac:dyDescent="0.2">
      <c r="B55" s="882"/>
      <c r="C55" s="885"/>
      <c r="D55" s="885"/>
      <c r="E55" s="885"/>
      <c r="F55" s="286" t="s">
        <v>232</v>
      </c>
      <c r="G55" s="5"/>
      <c r="H55" s="899" t="s">
        <v>239</v>
      </c>
      <c r="I55" s="900"/>
      <c r="J55" s="300"/>
      <c r="K55" s="901"/>
      <c r="L55" s="902"/>
      <c r="M55" s="902"/>
      <c r="N55" s="902"/>
      <c r="O55" s="902"/>
      <c r="P55" s="902"/>
      <c r="Q55" s="902"/>
      <c r="R55" s="903"/>
      <c r="S55" s="894"/>
      <c r="T55" s="895"/>
      <c r="U55" s="896"/>
      <c r="Z55" s="281">
        <f t="shared" si="5"/>
        <v>0</v>
      </c>
      <c r="AA55" s="282">
        <f>INDEX(C$7:C$3000,16+($AE55-1)*29,1)</f>
        <v>0</v>
      </c>
      <c r="AB55" s="282">
        <f>INDEX(D$7:D$3000,16+($AE55-1)*29,1)</f>
        <v>0</v>
      </c>
      <c r="AC55" s="282">
        <f>INDEX(E$7:E$3000,16+($AE55-1)*29,1)</f>
        <v>0</v>
      </c>
      <c r="AD55" s="283" t="str">
        <f>INDEX(S$7:S$3000,16+($AE55-1)*29,1)</f>
        <v/>
      </c>
      <c r="AE55" s="171">
        <f t="shared" si="1"/>
        <v>13</v>
      </c>
    </row>
    <row r="56" spans="1:31" ht="19.5" customHeight="1" thickBot="1" x14ac:dyDescent="0.2">
      <c r="B56" s="287" t="s">
        <v>112</v>
      </c>
      <c r="C56" s="172"/>
      <c r="D56" s="288"/>
      <c r="E56" s="288"/>
      <c r="F56" s="289"/>
      <c r="G56" s="288"/>
      <c r="H56" s="288"/>
      <c r="O56" s="917" t="s">
        <v>496</v>
      </c>
      <c r="P56" s="918"/>
      <c r="Q56" s="918"/>
      <c r="R56" s="918"/>
      <c r="S56" s="919" t="str">
        <f>IF(COUNT(S36:U55)=0,"",SUMIFS(S36:S55,E36:E55,"&lt;&gt;"&amp;""))</f>
        <v/>
      </c>
      <c r="T56" s="920"/>
      <c r="U56" s="921"/>
      <c r="Z56" s="270">
        <f t="shared" si="5"/>
        <v>0</v>
      </c>
      <c r="AA56" s="271">
        <f>INDEX(C$7:C$3000,1+($AE56-1)*29,1)</f>
        <v>0</v>
      </c>
      <c r="AB56" s="271">
        <f>INDEX(D$7:D$3000,1+($AE56-1)*29,1)</f>
        <v>0</v>
      </c>
      <c r="AC56" s="271">
        <f>INDEX(E$7:E$3000,1+($AE56-1)*29,1)</f>
        <v>0</v>
      </c>
      <c r="AD56" s="272" t="str">
        <f>INDEX(S$7:S$3000,1+($AE56-1)*29,1)</f>
        <v/>
      </c>
      <c r="AE56" s="171">
        <v>14</v>
      </c>
    </row>
    <row r="57" spans="1:31" ht="19.5" customHeight="1" thickBot="1" x14ac:dyDescent="0.2">
      <c r="B57" s="486" t="s">
        <v>242</v>
      </c>
      <c r="C57" s="172"/>
      <c r="D57" s="171"/>
      <c r="E57" s="290"/>
      <c r="F57" s="485"/>
      <c r="G57" s="485"/>
      <c r="H57" s="485"/>
      <c r="O57" s="922" t="s">
        <v>497</v>
      </c>
      <c r="P57" s="923"/>
      <c r="Q57" s="923"/>
      <c r="R57" s="924"/>
      <c r="S57" s="919" t="str">
        <f>IF(COUNT(S36:U55)=0,"",SUMIF(E36:E55,"元請",S36:U55))</f>
        <v/>
      </c>
      <c r="T57" s="920"/>
      <c r="U57" s="921"/>
      <c r="Z57" s="274">
        <f t="shared" si="5"/>
        <v>0</v>
      </c>
      <c r="AA57" s="275">
        <f>INDEX(C$7:C$3000,6+($AE57-1)*29,1)</f>
        <v>0</v>
      </c>
      <c r="AB57" s="275">
        <f>INDEX(D$7:D$3000,6+($AE57-1)*29,1)</f>
        <v>0</v>
      </c>
      <c r="AC57" s="275">
        <f>INDEX(E$7:E$3000,6+($AE57-1)*29,1)</f>
        <v>0</v>
      </c>
      <c r="AD57" s="276" t="str">
        <f>INDEX(S$7:S$3000,6+($AE57-1)*29,1)</f>
        <v/>
      </c>
      <c r="AE57" s="171">
        <f t="shared" si="1"/>
        <v>14</v>
      </c>
    </row>
    <row r="58" spans="1:31" ht="19.5" customHeight="1" x14ac:dyDescent="0.15">
      <c r="B58" s="287" t="s">
        <v>240</v>
      </c>
      <c r="C58" s="172"/>
      <c r="D58" s="171"/>
      <c r="E58" s="172"/>
      <c r="F58" s="172"/>
      <c r="G58" s="485"/>
      <c r="H58" s="485"/>
      <c r="Z58" s="274">
        <f t="shared" si="5"/>
        <v>0</v>
      </c>
      <c r="AA58" s="275">
        <f>INDEX(C$7:C$3000,11+($AE58-1)*29,1)</f>
        <v>0</v>
      </c>
      <c r="AB58" s="275">
        <f>INDEX(D$7:D$3000,11+($AE58-1)*29,1)</f>
        <v>0</v>
      </c>
      <c r="AC58" s="275">
        <f>INDEX(E$7:E$3000,11+($AE58-1)*29,1)</f>
        <v>0</v>
      </c>
      <c r="AD58" s="276" t="str">
        <f>INDEX(S$7:S$3000,11+($AE58-1)*29,1)</f>
        <v/>
      </c>
      <c r="AE58" s="171">
        <f t="shared" si="1"/>
        <v>14</v>
      </c>
    </row>
    <row r="59" spans="1:31" ht="19.5" customHeight="1" thickBot="1" x14ac:dyDescent="0.2">
      <c r="B59" s="485"/>
      <c r="C59" s="172"/>
      <c r="D59" s="171"/>
      <c r="E59" s="290"/>
      <c r="F59" s="485"/>
      <c r="G59" s="485"/>
      <c r="H59" s="485"/>
      <c r="Z59" s="281">
        <f t="shared" si="5"/>
        <v>0</v>
      </c>
      <c r="AA59" s="282">
        <f>INDEX(C$7:C$3000,16+($AE59-1)*29,1)</f>
        <v>0</v>
      </c>
      <c r="AB59" s="282">
        <f>INDEX(D$7:D$3000,16+($AE59-1)*29,1)</f>
        <v>0</v>
      </c>
      <c r="AC59" s="282">
        <f>INDEX(E$7:E$3000,16+($AE59-1)*29,1)</f>
        <v>0</v>
      </c>
      <c r="AD59" s="283" t="str">
        <f>INDEX(S$7:S$3000,16+($AE59-1)*29,1)</f>
        <v/>
      </c>
      <c r="AE59" s="171">
        <f t="shared" si="1"/>
        <v>14</v>
      </c>
    </row>
    <row r="60" spans="1:31" s="172" customFormat="1" ht="20.25" customHeight="1" x14ac:dyDescent="0.15">
      <c r="A60" s="171"/>
      <c r="B60" s="171"/>
      <c r="C60" s="172" t="s">
        <v>104</v>
      </c>
      <c r="G60" s="262"/>
      <c r="H60" s="262"/>
      <c r="I60" s="171"/>
      <c r="J60" s="171"/>
      <c r="K60" s="171"/>
      <c r="L60" s="171"/>
      <c r="M60" s="171"/>
      <c r="N60" s="171"/>
      <c r="O60" s="171"/>
      <c r="P60" s="171"/>
      <c r="Q60" s="171"/>
      <c r="R60" s="171"/>
      <c r="S60" s="171"/>
      <c r="T60" s="196" t="s">
        <v>241</v>
      </c>
      <c r="U60" s="263" t="str">
        <f>IF(COUNT(S36:U55)=0,"",U31+1)</f>
        <v/>
      </c>
      <c r="W60" s="171"/>
      <c r="X60" s="171"/>
      <c r="Y60" s="171"/>
      <c r="Z60" s="270">
        <f t="shared" si="5"/>
        <v>0</v>
      </c>
      <c r="AA60" s="271">
        <f>INDEX(C$7:C$3000,1+($AE60-1)*29,1)</f>
        <v>0</v>
      </c>
      <c r="AB60" s="271">
        <f>INDEX(D$7:D$3000,1+($AE60-1)*29,1)</f>
        <v>0</v>
      </c>
      <c r="AC60" s="271">
        <f>INDEX(E$7:E$3000,1+($AE60-1)*29,1)</f>
        <v>0</v>
      </c>
      <c r="AD60" s="272" t="str">
        <f>INDEX(S$7:S$3000,1+($AE60-1)*29,1)</f>
        <v/>
      </c>
      <c r="AE60" s="171">
        <v>15</v>
      </c>
    </row>
    <row r="61" spans="1:31" s="172" customFormat="1" ht="27.75" x14ac:dyDescent="0.15">
      <c r="A61" s="171"/>
      <c r="B61" s="904" t="s">
        <v>105</v>
      </c>
      <c r="C61" s="904"/>
      <c r="D61" s="904"/>
      <c r="E61" s="904"/>
      <c r="F61" s="904"/>
      <c r="G61" s="904"/>
      <c r="H61" s="904"/>
      <c r="I61" s="904"/>
      <c r="J61" s="905" t="s">
        <v>387</v>
      </c>
      <c r="K61" s="905"/>
      <c r="L61" s="905"/>
      <c r="M61" s="905"/>
      <c r="N61" s="905"/>
      <c r="O61" s="905"/>
      <c r="P61" s="905"/>
      <c r="Q61" s="905"/>
      <c r="R61" s="905"/>
      <c r="S61" s="905"/>
      <c r="T61" s="905"/>
      <c r="U61" s="905"/>
      <c r="W61" s="171"/>
      <c r="X61" s="171"/>
      <c r="Y61" s="171"/>
      <c r="Z61" s="274">
        <f t="shared" si="5"/>
        <v>0</v>
      </c>
      <c r="AA61" s="275">
        <f>INDEX(C$7:C$3000,6+($AE61-1)*29,1)</f>
        <v>0</v>
      </c>
      <c r="AB61" s="275">
        <f>INDEX(D$7:D$3000,6+($AE61-1)*29,1)</f>
        <v>0</v>
      </c>
      <c r="AC61" s="275">
        <f>INDEX(E$7:E$3000,6+($AE61-1)*29,1)</f>
        <v>0</v>
      </c>
      <c r="AD61" s="276" t="str">
        <f>INDEX(S$7:S$3000,6+($AE61-1)*29,1)</f>
        <v/>
      </c>
      <c r="AE61" s="171">
        <f t="shared" si="1"/>
        <v>15</v>
      </c>
    </row>
    <row r="62" spans="1:31" ht="21.75" thickBot="1" x14ac:dyDescent="0.2">
      <c r="D62" s="265" t="s">
        <v>228</v>
      </c>
      <c r="E62" s="906"/>
      <c r="F62" s="906"/>
      <c r="G62" s="266" t="s">
        <v>229</v>
      </c>
      <c r="H62" s="267"/>
      <c r="L62" s="268" t="s">
        <v>231</v>
      </c>
      <c r="M62" s="482" t="str">
        <f>M$4</f>
        <v/>
      </c>
      <c r="N62" s="269" t="s">
        <v>220</v>
      </c>
      <c r="O62" s="482" t="str">
        <f>O$4</f>
        <v/>
      </c>
      <c r="P62" s="269" t="s">
        <v>225</v>
      </c>
      <c r="Q62" s="269" t="s">
        <v>205</v>
      </c>
      <c r="R62" s="482" t="str">
        <f>R$4</f>
        <v/>
      </c>
      <c r="S62" s="269" t="s">
        <v>220</v>
      </c>
      <c r="T62" s="482" t="str">
        <f>T$4</f>
        <v/>
      </c>
      <c r="U62" s="269" t="s">
        <v>230</v>
      </c>
      <c r="Z62" s="274">
        <f t="shared" si="5"/>
        <v>0</v>
      </c>
      <c r="AA62" s="275">
        <f>INDEX(C$7:C$3000,11+($AE62-1)*29,1)</f>
        <v>0</v>
      </c>
      <c r="AB62" s="275">
        <f>INDEX(D$7:D$3000,11+($AE62-1)*29,1)</f>
        <v>0</v>
      </c>
      <c r="AC62" s="275">
        <f>INDEX(E$7:E$3000,11+($AE62-1)*29,1)</f>
        <v>0</v>
      </c>
      <c r="AD62" s="276" t="str">
        <f>INDEX(S$7:S$3000,11+($AE62-1)*29,1)</f>
        <v/>
      </c>
      <c r="AE62" s="171">
        <f t="shared" si="1"/>
        <v>15</v>
      </c>
    </row>
    <row r="63" spans="1:31" ht="18" customHeight="1" thickBot="1" x14ac:dyDescent="0.2">
      <c r="B63" s="880" t="s">
        <v>227</v>
      </c>
      <c r="C63" s="907" t="s">
        <v>224</v>
      </c>
      <c r="D63" s="273" t="s">
        <v>237</v>
      </c>
      <c r="E63" s="273" t="s">
        <v>222</v>
      </c>
      <c r="F63" s="909" t="s">
        <v>106</v>
      </c>
      <c r="G63" s="840" t="s">
        <v>107</v>
      </c>
      <c r="H63" s="841"/>
      <c r="I63" s="181" t="s">
        <v>108</v>
      </c>
      <c r="J63" s="181" t="s">
        <v>235</v>
      </c>
      <c r="K63" s="840" t="s">
        <v>109</v>
      </c>
      <c r="L63" s="913"/>
      <c r="M63" s="913"/>
      <c r="N63" s="841"/>
      <c r="O63" s="840" t="s">
        <v>226</v>
      </c>
      <c r="P63" s="913"/>
      <c r="Q63" s="913"/>
      <c r="R63" s="841"/>
      <c r="S63" s="840" t="s">
        <v>233</v>
      </c>
      <c r="T63" s="913"/>
      <c r="U63" s="914"/>
      <c r="Z63" s="281">
        <f t="shared" si="5"/>
        <v>0</v>
      </c>
      <c r="AA63" s="282">
        <f>INDEX(C$7:C$3000,16+($AE63-1)*29,1)</f>
        <v>0</v>
      </c>
      <c r="AB63" s="282">
        <f>INDEX(D$7:D$3000,16+($AE63-1)*29,1)</f>
        <v>0</v>
      </c>
      <c r="AC63" s="282">
        <f>INDEX(E$7:E$3000,16+($AE63-1)*29,1)</f>
        <v>0</v>
      </c>
      <c r="AD63" s="283" t="str">
        <f>INDEX(S$7:S$3000,16+($AE63-1)*29,1)</f>
        <v/>
      </c>
      <c r="AE63" s="171">
        <f t="shared" si="1"/>
        <v>15</v>
      </c>
    </row>
    <row r="64" spans="1:31" ht="18" customHeight="1" thickBot="1" x14ac:dyDescent="0.2">
      <c r="B64" s="882"/>
      <c r="C64" s="908"/>
      <c r="D64" s="277" t="s">
        <v>221</v>
      </c>
      <c r="E64" s="277" t="s">
        <v>223</v>
      </c>
      <c r="F64" s="910"/>
      <c r="G64" s="911"/>
      <c r="H64" s="912"/>
      <c r="I64" s="278" t="s">
        <v>110</v>
      </c>
      <c r="J64" s="278" t="s">
        <v>236</v>
      </c>
      <c r="K64" s="911"/>
      <c r="L64" s="915"/>
      <c r="M64" s="915"/>
      <c r="N64" s="912"/>
      <c r="O64" s="911"/>
      <c r="P64" s="915"/>
      <c r="Q64" s="915"/>
      <c r="R64" s="912"/>
      <c r="S64" s="911" t="s">
        <v>234</v>
      </c>
      <c r="T64" s="915"/>
      <c r="U64" s="916"/>
      <c r="Z64" s="270">
        <f t="shared" si="5"/>
        <v>0</v>
      </c>
      <c r="AA64" s="271">
        <f>INDEX(C$7:C$3000,1+($AE64-1)*29,1)</f>
        <v>0</v>
      </c>
      <c r="AB64" s="271">
        <f>INDEX(D$7:D$3000,1+($AE64-1)*29,1)</f>
        <v>0</v>
      </c>
      <c r="AC64" s="271">
        <f>INDEX(E$7:E$3000,1+($AE64-1)*29,1)</f>
        <v>0</v>
      </c>
      <c r="AD64" s="272" t="str">
        <f>INDEX(S$7:S$3000,1+($AE64-1)*29,1)</f>
        <v/>
      </c>
      <c r="AE64" s="171">
        <v>16</v>
      </c>
    </row>
    <row r="65" spans="2:31" ht="24" customHeight="1" x14ac:dyDescent="0.15">
      <c r="B65" s="880">
        <v>1</v>
      </c>
      <c r="C65" s="883"/>
      <c r="D65" s="883"/>
      <c r="E65" s="883"/>
      <c r="F65" s="294"/>
      <c r="G65" s="886"/>
      <c r="H65" s="887"/>
      <c r="I65" s="294"/>
      <c r="J65" s="295"/>
      <c r="K65" s="298"/>
      <c r="L65" s="279" t="s">
        <v>220</v>
      </c>
      <c r="M65" s="301"/>
      <c r="N65" s="280" t="s">
        <v>225</v>
      </c>
      <c r="O65" s="298"/>
      <c r="P65" s="279" t="s">
        <v>220</v>
      </c>
      <c r="Q65" s="301"/>
      <c r="R65" s="280" t="s">
        <v>225</v>
      </c>
      <c r="S65" s="888" t="str">
        <f t="shared" ref="S65" si="9">IF(COUNT(J65:J69)=0,"",SUM(J65:J69))</f>
        <v/>
      </c>
      <c r="T65" s="889"/>
      <c r="U65" s="890"/>
      <c r="Z65" s="274">
        <f t="shared" si="5"/>
        <v>0</v>
      </c>
      <c r="AA65" s="275">
        <f>INDEX(C$7:C$3000,6+($AE65-1)*29,1)</f>
        <v>0</v>
      </c>
      <c r="AB65" s="275">
        <f>INDEX(D$7:D$3000,6+($AE65-1)*29,1)</f>
        <v>0</v>
      </c>
      <c r="AC65" s="275">
        <f>INDEX(E$7:E$3000,6+($AE65-1)*29,1)</f>
        <v>0</v>
      </c>
      <c r="AD65" s="276" t="str">
        <f>INDEX(S$7:S$3000,6+($AE65-1)*29,1)</f>
        <v/>
      </c>
      <c r="AE65" s="171">
        <f t="shared" si="1"/>
        <v>16</v>
      </c>
    </row>
    <row r="66" spans="2:31" ht="24" customHeight="1" x14ac:dyDescent="0.15">
      <c r="B66" s="881"/>
      <c r="C66" s="884"/>
      <c r="D66" s="884"/>
      <c r="E66" s="884"/>
      <c r="F66" s="296"/>
      <c r="G66" s="897"/>
      <c r="H66" s="898"/>
      <c r="I66" s="296"/>
      <c r="J66" s="297"/>
      <c r="K66" s="299"/>
      <c r="L66" s="284" t="s">
        <v>220</v>
      </c>
      <c r="M66" s="302"/>
      <c r="N66" s="285" t="s">
        <v>225</v>
      </c>
      <c r="O66" s="299"/>
      <c r="P66" s="284" t="s">
        <v>220</v>
      </c>
      <c r="Q66" s="302"/>
      <c r="R66" s="285" t="s">
        <v>225</v>
      </c>
      <c r="S66" s="891"/>
      <c r="T66" s="892"/>
      <c r="U66" s="893"/>
      <c r="Z66" s="274">
        <f t="shared" si="5"/>
        <v>0</v>
      </c>
      <c r="AA66" s="275">
        <f>INDEX(C$7:C$3000,11+($AE66-1)*29,1)</f>
        <v>0</v>
      </c>
      <c r="AB66" s="275">
        <f>INDEX(D$7:D$3000,11+($AE66-1)*29,1)</f>
        <v>0</v>
      </c>
      <c r="AC66" s="275">
        <f>INDEX(E$7:E$3000,11+($AE66-1)*29,1)</f>
        <v>0</v>
      </c>
      <c r="AD66" s="276" t="str">
        <f>INDEX(S$7:S$3000,11+($AE66-1)*29,1)</f>
        <v/>
      </c>
      <c r="AE66" s="171">
        <f t="shared" si="1"/>
        <v>16</v>
      </c>
    </row>
    <row r="67" spans="2:31" ht="23.25" customHeight="1" thickBot="1" x14ac:dyDescent="0.2">
      <c r="B67" s="881"/>
      <c r="C67" s="884"/>
      <c r="D67" s="884"/>
      <c r="E67" s="884"/>
      <c r="F67" s="296"/>
      <c r="G67" s="897"/>
      <c r="H67" s="898"/>
      <c r="I67" s="296"/>
      <c r="J67" s="297"/>
      <c r="K67" s="299"/>
      <c r="L67" s="284" t="s">
        <v>220</v>
      </c>
      <c r="M67" s="302"/>
      <c r="N67" s="285" t="s">
        <v>225</v>
      </c>
      <c r="O67" s="299"/>
      <c r="P67" s="284" t="s">
        <v>220</v>
      </c>
      <c r="Q67" s="302"/>
      <c r="R67" s="285" t="s">
        <v>225</v>
      </c>
      <c r="S67" s="891"/>
      <c r="T67" s="892"/>
      <c r="U67" s="893"/>
      <c r="Z67" s="281">
        <f t="shared" si="5"/>
        <v>0</v>
      </c>
      <c r="AA67" s="282">
        <f>INDEX(C$7:C$3000,16+($AE67-1)*29,1)</f>
        <v>0</v>
      </c>
      <c r="AB67" s="282">
        <f>INDEX(D$7:D$3000,16+($AE67-1)*29,1)</f>
        <v>0</v>
      </c>
      <c r="AC67" s="282">
        <f>INDEX(E$7:E$3000,16+($AE67-1)*29,1)</f>
        <v>0</v>
      </c>
      <c r="AD67" s="283" t="str">
        <f>INDEX(S$7:S$3000,16+($AE67-1)*29,1)</f>
        <v/>
      </c>
      <c r="AE67" s="171">
        <f t="shared" si="1"/>
        <v>16</v>
      </c>
    </row>
    <row r="68" spans="2:31" ht="24" customHeight="1" x14ac:dyDescent="0.15">
      <c r="B68" s="881"/>
      <c r="C68" s="884"/>
      <c r="D68" s="884"/>
      <c r="E68" s="884"/>
      <c r="F68" s="296"/>
      <c r="G68" s="897"/>
      <c r="H68" s="898"/>
      <c r="I68" s="296"/>
      <c r="J68" s="297"/>
      <c r="K68" s="299"/>
      <c r="L68" s="284" t="s">
        <v>220</v>
      </c>
      <c r="M68" s="302"/>
      <c r="N68" s="285" t="s">
        <v>225</v>
      </c>
      <c r="O68" s="299"/>
      <c r="P68" s="284" t="s">
        <v>220</v>
      </c>
      <c r="Q68" s="302"/>
      <c r="R68" s="285" t="s">
        <v>225</v>
      </c>
      <c r="S68" s="891"/>
      <c r="T68" s="892"/>
      <c r="U68" s="893"/>
      <c r="Z68" s="270">
        <f t="shared" ref="Z68:Z99" si="10">INDEX(E$4:E$3000,1+($AE68-1)*29,1)</f>
        <v>0</v>
      </c>
      <c r="AA68" s="271">
        <f>INDEX(C$7:C$3000,1+($AE68-1)*29,1)</f>
        <v>0</v>
      </c>
      <c r="AB68" s="271">
        <f>INDEX(D$7:D$3000,1+($AE68-1)*29,1)</f>
        <v>0</v>
      </c>
      <c r="AC68" s="271">
        <f>INDEX(E$7:E$3000,1+($AE68-1)*29,1)</f>
        <v>0</v>
      </c>
      <c r="AD68" s="272" t="str">
        <f>INDEX(S$7:S$3000,1+($AE68-1)*29,1)</f>
        <v/>
      </c>
      <c r="AE68" s="171">
        <v>17</v>
      </c>
    </row>
    <row r="69" spans="2:31" ht="24" customHeight="1" thickBot="1" x14ac:dyDescent="0.2">
      <c r="B69" s="882"/>
      <c r="C69" s="885"/>
      <c r="D69" s="885"/>
      <c r="E69" s="885"/>
      <c r="F69" s="286" t="s">
        <v>232</v>
      </c>
      <c r="G69" s="5"/>
      <c r="H69" s="899" t="s">
        <v>239</v>
      </c>
      <c r="I69" s="900"/>
      <c r="J69" s="300"/>
      <c r="K69" s="901"/>
      <c r="L69" s="902"/>
      <c r="M69" s="902"/>
      <c r="N69" s="902"/>
      <c r="O69" s="902"/>
      <c r="P69" s="902"/>
      <c r="Q69" s="902"/>
      <c r="R69" s="903"/>
      <c r="S69" s="894"/>
      <c r="T69" s="895"/>
      <c r="U69" s="896"/>
      <c r="Z69" s="274">
        <f t="shared" si="10"/>
        <v>0</v>
      </c>
      <c r="AA69" s="275">
        <f>INDEX(C$7:C$3000,6+($AE69-1)*29,1)</f>
        <v>0</v>
      </c>
      <c r="AB69" s="275">
        <f>INDEX(D$7:D$3000,6+($AE69-1)*29,1)</f>
        <v>0</v>
      </c>
      <c r="AC69" s="275">
        <f>INDEX(E$7:E$3000,6+($AE69-1)*29,1)</f>
        <v>0</v>
      </c>
      <c r="AD69" s="276" t="str">
        <f>INDEX(S$7:S$3000,6+($AE69-1)*29,1)</f>
        <v/>
      </c>
      <c r="AE69" s="171">
        <f t="shared" si="1"/>
        <v>17</v>
      </c>
    </row>
    <row r="70" spans="2:31" ht="24" customHeight="1" x14ac:dyDescent="0.15">
      <c r="B70" s="880">
        <v>2</v>
      </c>
      <c r="C70" s="883"/>
      <c r="D70" s="883"/>
      <c r="E70" s="883"/>
      <c r="F70" s="294"/>
      <c r="G70" s="886"/>
      <c r="H70" s="887"/>
      <c r="I70" s="294"/>
      <c r="J70" s="295"/>
      <c r="K70" s="298"/>
      <c r="L70" s="279" t="s">
        <v>220</v>
      </c>
      <c r="M70" s="301"/>
      <c r="N70" s="280" t="s">
        <v>225</v>
      </c>
      <c r="O70" s="298"/>
      <c r="P70" s="279" t="s">
        <v>220</v>
      </c>
      <c r="Q70" s="301"/>
      <c r="R70" s="280" t="s">
        <v>225</v>
      </c>
      <c r="S70" s="888" t="str">
        <f t="shared" ref="S70" si="11">IF(COUNT(J70:J74)=0,"",SUM(J70:J74))</f>
        <v/>
      </c>
      <c r="T70" s="889"/>
      <c r="U70" s="890"/>
      <c r="Z70" s="274">
        <f t="shared" si="10"/>
        <v>0</v>
      </c>
      <c r="AA70" s="275">
        <f>INDEX(C$7:C$3000,11+($AE70-1)*29,1)</f>
        <v>0</v>
      </c>
      <c r="AB70" s="275">
        <f>INDEX(D$7:D$3000,11+($AE70-1)*29,1)</f>
        <v>0</v>
      </c>
      <c r="AC70" s="275">
        <f>INDEX(E$7:E$3000,11+($AE70-1)*29,1)</f>
        <v>0</v>
      </c>
      <c r="AD70" s="276" t="str">
        <f>INDEX(S$7:S$3000,11+($AE70-1)*29,1)</f>
        <v/>
      </c>
      <c r="AE70" s="171">
        <f t="shared" ref="AE70:AE71" si="12">AE69</f>
        <v>17</v>
      </c>
    </row>
    <row r="71" spans="2:31" ht="24" customHeight="1" thickBot="1" x14ac:dyDescent="0.2">
      <c r="B71" s="881"/>
      <c r="C71" s="884"/>
      <c r="D71" s="884"/>
      <c r="E71" s="884"/>
      <c r="F71" s="296"/>
      <c r="G71" s="897"/>
      <c r="H71" s="898"/>
      <c r="I71" s="296"/>
      <c r="J71" s="297"/>
      <c r="K71" s="299"/>
      <c r="L71" s="284" t="s">
        <v>220</v>
      </c>
      <c r="M71" s="302"/>
      <c r="N71" s="285" t="s">
        <v>225</v>
      </c>
      <c r="O71" s="299"/>
      <c r="P71" s="284" t="s">
        <v>220</v>
      </c>
      <c r="Q71" s="302"/>
      <c r="R71" s="285" t="s">
        <v>225</v>
      </c>
      <c r="S71" s="891"/>
      <c r="T71" s="892"/>
      <c r="U71" s="893"/>
      <c r="Z71" s="281">
        <f t="shared" si="10"/>
        <v>0</v>
      </c>
      <c r="AA71" s="282">
        <f>INDEX(C$7:C$3000,16+($AE71-1)*29,1)</f>
        <v>0</v>
      </c>
      <c r="AB71" s="282">
        <f>INDEX(D$7:D$3000,16+($AE71-1)*29,1)</f>
        <v>0</v>
      </c>
      <c r="AC71" s="282">
        <f>INDEX(E$7:E$3000,16+($AE71-1)*29,1)</f>
        <v>0</v>
      </c>
      <c r="AD71" s="283" t="str">
        <f>INDEX(S$7:S$3000,16+($AE71-1)*29,1)</f>
        <v/>
      </c>
      <c r="AE71" s="171">
        <f t="shared" si="12"/>
        <v>17</v>
      </c>
    </row>
    <row r="72" spans="2:31" ht="24" customHeight="1" x14ac:dyDescent="0.15">
      <c r="B72" s="881"/>
      <c r="C72" s="884"/>
      <c r="D72" s="884"/>
      <c r="E72" s="884"/>
      <c r="F72" s="296"/>
      <c r="G72" s="897"/>
      <c r="H72" s="898"/>
      <c r="I72" s="296"/>
      <c r="J72" s="297"/>
      <c r="K72" s="299"/>
      <c r="L72" s="284" t="s">
        <v>220</v>
      </c>
      <c r="M72" s="302"/>
      <c r="N72" s="285" t="s">
        <v>225</v>
      </c>
      <c r="O72" s="299"/>
      <c r="P72" s="284" t="s">
        <v>220</v>
      </c>
      <c r="Q72" s="302"/>
      <c r="R72" s="285" t="s">
        <v>225</v>
      </c>
      <c r="S72" s="891"/>
      <c r="T72" s="892"/>
      <c r="U72" s="893"/>
      <c r="Z72" s="270">
        <f t="shared" si="10"/>
        <v>0</v>
      </c>
      <c r="AA72" s="271">
        <f>INDEX(C$7:C$3000,1+($AE72-1)*29,1)</f>
        <v>0</v>
      </c>
      <c r="AB72" s="271">
        <f>INDEX(D$7:D$3000,1+($AE72-1)*29,1)</f>
        <v>0</v>
      </c>
      <c r="AC72" s="271">
        <f>INDEX(E$7:E$3000,1+($AE72-1)*29,1)</f>
        <v>0</v>
      </c>
      <c r="AD72" s="272" t="str">
        <f>INDEX(S$7:S$3000,1+($AE72-1)*29,1)</f>
        <v/>
      </c>
      <c r="AE72" s="171">
        <v>18</v>
      </c>
    </row>
    <row r="73" spans="2:31" ht="24" customHeight="1" x14ac:dyDescent="0.15">
      <c r="B73" s="881"/>
      <c r="C73" s="884"/>
      <c r="D73" s="884"/>
      <c r="E73" s="884"/>
      <c r="F73" s="296"/>
      <c r="G73" s="897"/>
      <c r="H73" s="898"/>
      <c r="I73" s="296"/>
      <c r="J73" s="297"/>
      <c r="K73" s="299"/>
      <c r="L73" s="284" t="s">
        <v>220</v>
      </c>
      <c r="M73" s="302"/>
      <c r="N73" s="285" t="s">
        <v>225</v>
      </c>
      <c r="O73" s="299"/>
      <c r="P73" s="284" t="s">
        <v>220</v>
      </c>
      <c r="Q73" s="302"/>
      <c r="R73" s="285" t="s">
        <v>225</v>
      </c>
      <c r="S73" s="891"/>
      <c r="T73" s="892"/>
      <c r="U73" s="893"/>
      <c r="Z73" s="274">
        <f t="shared" si="10"/>
        <v>0</v>
      </c>
      <c r="AA73" s="275">
        <f>INDEX(C$7:C$3000,6+($AE73-1)*29,1)</f>
        <v>0</v>
      </c>
      <c r="AB73" s="275">
        <f>INDEX(D$7:D$3000,6+($AE73-1)*29,1)</f>
        <v>0</v>
      </c>
      <c r="AC73" s="275">
        <f>INDEX(E$7:E$3000,6+($AE73-1)*29,1)</f>
        <v>0</v>
      </c>
      <c r="AD73" s="276" t="str">
        <f>INDEX(S$7:S$3000,6+($AE73-1)*29,1)</f>
        <v/>
      </c>
      <c r="AE73" s="171">
        <f t="shared" ref="AE73:AE75" si="13">AE72</f>
        <v>18</v>
      </c>
    </row>
    <row r="74" spans="2:31" ht="24" customHeight="1" thickBot="1" x14ac:dyDescent="0.2">
      <c r="B74" s="882"/>
      <c r="C74" s="885"/>
      <c r="D74" s="885"/>
      <c r="E74" s="885"/>
      <c r="F74" s="286" t="s">
        <v>232</v>
      </c>
      <c r="G74" s="5"/>
      <c r="H74" s="899" t="s">
        <v>239</v>
      </c>
      <c r="I74" s="900"/>
      <c r="J74" s="300"/>
      <c r="K74" s="901"/>
      <c r="L74" s="902"/>
      <c r="M74" s="902"/>
      <c r="N74" s="902"/>
      <c r="O74" s="902"/>
      <c r="P74" s="902"/>
      <c r="Q74" s="902"/>
      <c r="R74" s="903"/>
      <c r="S74" s="894"/>
      <c r="T74" s="895"/>
      <c r="U74" s="896"/>
      <c r="Z74" s="274">
        <f t="shared" si="10"/>
        <v>0</v>
      </c>
      <c r="AA74" s="275">
        <f>INDEX(C$7:C$3000,11+($AE74-1)*29,1)</f>
        <v>0</v>
      </c>
      <c r="AB74" s="275">
        <f>INDEX(D$7:D$3000,11+($AE74-1)*29,1)</f>
        <v>0</v>
      </c>
      <c r="AC74" s="275">
        <f>INDEX(E$7:E$3000,11+($AE74-1)*29,1)</f>
        <v>0</v>
      </c>
      <c r="AD74" s="276" t="str">
        <f>INDEX(S$7:S$3000,11+($AE74-1)*29,1)</f>
        <v/>
      </c>
      <c r="AE74" s="171">
        <f t="shared" si="13"/>
        <v>18</v>
      </c>
    </row>
    <row r="75" spans="2:31" ht="24" customHeight="1" thickBot="1" x14ac:dyDescent="0.2">
      <c r="B75" s="880">
        <v>3</v>
      </c>
      <c r="C75" s="883"/>
      <c r="D75" s="883"/>
      <c r="E75" s="883"/>
      <c r="F75" s="294"/>
      <c r="G75" s="886"/>
      <c r="H75" s="887"/>
      <c r="I75" s="294"/>
      <c r="J75" s="295"/>
      <c r="K75" s="298"/>
      <c r="L75" s="279" t="s">
        <v>220</v>
      </c>
      <c r="M75" s="301"/>
      <c r="N75" s="280" t="s">
        <v>225</v>
      </c>
      <c r="O75" s="298"/>
      <c r="P75" s="279" t="s">
        <v>220</v>
      </c>
      <c r="Q75" s="301"/>
      <c r="R75" s="280" t="s">
        <v>225</v>
      </c>
      <c r="S75" s="888" t="str">
        <f t="shared" ref="S75" si="14">IF(COUNT(J75:J79)=0,"",SUM(J75:J79))</f>
        <v/>
      </c>
      <c r="T75" s="889"/>
      <c r="U75" s="890"/>
      <c r="Z75" s="281">
        <f t="shared" si="10"/>
        <v>0</v>
      </c>
      <c r="AA75" s="282">
        <f>INDEX(C$7:C$3000,16+($AE75-1)*29,1)</f>
        <v>0</v>
      </c>
      <c r="AB75" s="282">
        <f>INDEX(D$7:D$3000,16+($AE75-1)*29,1)</f>
        <v>0</v>
      </c>
      <c r="AC75" s="282">
        <f>INDEX(E$7:E$3000,16+($AE75-1)*29,1)</f>
        <v>0</v>
      </c>
      <c r="AD75" s="283" t="str">
        <f>INDEX(S$7:S$3000,16+($AE75-1)*29,1)</f>
        <v/>
      </c>
      <c r="AE75" s="171">
        <f t="shared" si="13"/>
        <v>18</v>
      </c>
    </row>
    <row r="76" spans="2:31" ht="24" customHeight="1" x14ac:dyDescent="0.15">
      <c r="B76" s="881"/>
      <c r="C76" s="884"/>
      <c r="D76" s="884"/>
      <c r="E76" s="884"/>
      <c r="F76" s="296"/>
      <c r="G76" s="897"/>
      <c r="H76" s="898"/>
      <c r="I76" s="296"/>
      <c r="J76" s="297"/>
      <c r="K76" s="299"/>
      <c r="L76" s="284" t="s">
        <v>220</v>
      </c>
      <c r="M76" s="302"/>
      <c r="N76" s="285" t="s">
        <v>225</v>
      </c>
      <c r="O76" s="299"/>
      <c r="P76" s="284" t="s">
        <v>220</v>
      </c>
      <c r="Q76" s="302"/>
      <c r="R76" s="285" t="s">
        <v>225</v>
      </c>
      <c r="S76" s="891"/>
      <c r="T76" s="892"/>
      <c r="U76" s="893"/>
      <c r="Z76" s="270">
        <f t="shared" si="10"/>
        <v>0</v>
      </c>
      <c r="AA76" s="271">
        <f>INDEX(C$7:C$3000,1+($AE76-1)*29,1)</f>
        <v>0</v>
      </c>
      <c r="AB76" s="271">
        <f>INDEX(D$7:D$3000,1+($AE76-1)*29,1)</f>
        <v>0</v>
      </c>
      <c r="AC76" s="271">
        <f>INDEX(E$7:E$3000,1+($AE76-1)*29,1)</f>
        <v>0</v>
      </c>
      <c r="AD76" s="272" t="str">
        <f>INDEX(S$7:S$3000,1+($AE76-1)*29,1)</f>
        <v/>
      </c>
      <c r="AE76" s="171">
        <v>19</v>
      </c>
    </row>
    <row r="77" spans="2:31" ht="24" customHeight="1" x14ac:dyDescent="0.15">
      <c r="B77" s="881"/>
      <c r="C77" s="884"/>
      <c r="D77" s="884"/>
      <c r="E77" s="884"/>
      <c r="F77" s="296"/>
      <c r="G77" s="897"/>
      <c r="H77" s="898"/>
      <c r="I77" s="296"/>
      <c r="J77" s="297"/>
      <c r="K77" s="299"/>
      <c r="L77" s="284" t="s">
        <v>220</v>
      </c>
      <c r="M77" s="302"/>
      <c r="N77" s="285" t="s">
        <v>225</v>
      </c>
      <c r="O77" s="299"/>
      <c r="P77" s="284" t="s">
        <v>220</v>
      </c>
      <c r="Q77" s="302"/>
      <c r="R77" s="285" t="s">
        <v>225</v>
      </c>
      <c r="S77" s="891"/>
      <c r="T77" s="892"/>
      <c r="U77" s="893"/>
      <c r="Z77" s="274">
        <f t="shared" si="10"/>
        <v>0</v>
      </c>
      <c r="AA77" s="275">
        <f>INDEX(C$7:C$3000,6+($AE77-1)*29,1)</f>
        <v>0</v>
      </c>
      <c r="AB77" s="275">
        <f>INDEX(D$7:D$3000,6+($AE77-1)*29,1)</f>
        <v>0</v>
      </c>
      <c r="AC77" s="275">
        <f>INDEX(E$7:E$3000,6+($AE77-1)*29,1)</f>
        <v>0</v>
      </c>
      <c r="AD77" s="276" t="str">
        <f>INDEX(S$7:S$3000,6+($AE77-1)*29,1)</f>
        <v/>
      </c>
      <c r="AE77" s="171">
        <f t="shared" ref="AE77:AE79" si="15">AE76</f>
        <v>19</v>
      </c>
    </row>
    <row r="78" spans="2:31" ht="24" customHeight="1" x14ac:dyDescent="0.15">
      <c r="B78" s="881"/>
      <c r="C78" s="884"/>
      <c r="D78" s="884"/>
      <c r="E78" s="884"/>
      <c r="F78" s="296"/>
      <c r="G78" s="897"/>
      <c r="H78" s="898"/>
      <c r="I78" s="296"/>
      <c r="J78" s="297"/>
      <c r="K78" s="299"/>
      <c r="L78" s="284" t="s">
        <v>220</v>
      </c>
      <c r="M78" s="302"/>
      <c r="N78" s="285" t="s">
        <v>225</v>
      </c>
      <c r="O78" s="299"/>
      <c r="P78" s="284" t="s">
        <v>220</v>
      </c>
      <c r="Q78" s="302"/>
      <c r="R78" s="285" t="s">
        <v>225</v>
      </c>
      <c r="S78" s="891"/>
      <c r="T78" s="892"/>
      <c r="U78" s="893"/>
      <c r="Z78" s="274">
        <f t="shared" si="10"/>
        <v>0</v>
      </c>
      <c r="AA78" s="275">
        <f>INDEX(C$7:C$3000,11+($AE78-1)*29,1)</f>
        <v>0</v>
      </c>
      <c r="AB78" s="275">
        <f>INDEX(D$7:D$3000,11+($AE78-1)*29,1)</f>
        <v>0</v>
      </c>
      <c r="AC78" s="275">
        <f>INDEX(E$7:E$3000,11+($AE78-1)*29,1)</f>
        <v>0</v>
      </c>
      <c r="AD78" s="276" t="str">
        <f>INDEX(S$7:S$3000,11+($AE78-1)*29,1)</f>
        <v/>
      </c>
      <c r="AE78" s="171">
        <f t="shared" si="15"/>
        <v>19</v>
      </c>
    </row>
    <row r="79" spans="2:31" ht="24" customHeight="1" thickBot="1" x14ac:dyDescent="0.2">
      <c r="B79" s="882"/>
      <c r="C79" s="885"/>
      <c r="D79" s="885"/>
      <c r="E79" s="885"/>
      <c r="F79" s="286" t="s">
        <v>232</v>
      </c>
      <c r="G79" s="5"/>
      <c r="H79" s="899" t="s">
        <v>239</v>
      </c>
      <c r="I79" s="900"/>
      <c r="J79" s="300"/>
      <c r="K79" s="901"/>
      <c r="L79" s="902"/>
      <c r="M79" s="902"/>
      <c r="N79" s="902"/>
      <c r="O79" s="902"/>
      <c r="P79" s="902"/>
      <c r="Q79" s="902"/>
      <c r="R79" s="903"/>
      <c r="S79" s="894"/>
      <c r="T79" s="895"/>
      <c r="U79" s="896"/>
      <c r="Z79" s="281">
        <f t="shared" si="10"/>
        <v>0</v>
      </c>
      <c r="AA79" s="282">
        <f>INDEX(C$7:C$3000,16+($AE79-1)*29,1)</f>
        <v>0</v>
      </c>
      <c r="AB79" s="282">
        <f>INDEX(D$7:D$3000,16+($AE79-1)*29,1)</f>
        <v>0</v>
      </c>
      <c r="AC79" s="282">
        <f>INDEX(E$7:E$3000,16+($AE79-1)*29,1)</f>
        <v>0</v>
      </c>
      <c r="AD79" s="283" t="str">
        <f>INDEX(S$7:S$3000,16+($AE79-1)*29,1)</f>
        <v/>
      </c>
      <c r="AE79" s="171">
        <f t="shared" si="15"/>
        <v>19</v>
      </c>
    </row>
    <row r="80" spans="2:31" ht="24" customHeight="1" x14ac:dyDescent="0.15">
      <c r="B80" s="880">
        <v>4</v>
      </c>
      <c r="C80" s="883"/>
      <c r="D80" s="883"/>
      <c r="E80" s="883"/>
      <c r="F80" s="294"/>
      <c r="G80" s="886"/>
      <c r="H80" s="887"/>
      <c r="I80" s="294"/>
      <c r="J80" s="295"/>
      <c r="K80" s="298"/>
      <c r="L80" s="279" t="s">
        <v>220</v>
      </c>
      <c r="M80" s="301"/>
      <c r="N80" s="280" t="s">
        <v>225</v>
      </c>
      <c r="O80" s="298"/>
      <c r="P80" s="279" t="s">
        <v>220</v>
      </c>
      <c r="Q80" s="301"/>
      <c r="R80" s="280" t="s">
        <v>225</v>
      </c>
      <c r="S80" s="888" t="str">
        <f t="shared" ref="S80" si="16">IF(COUNT(J80:J84)=0,"",SUM(J80:J84))</f>
        <v/>
      </c>
      <c r="T80" s="889"/>
      <c r="U80" s="890"/>
      <c r="Z80" s="270">
        <f t="shared" si="10"/>
        <v>0</v>
      </c>
      <c r="AA80" s="271">
        <f>INDEX(C$7:C$3000,1+($AE80-1)*29,1)</f>
        <v>0</v>
      </c>
      <c r="AB80" s="271">
        <f>INDEX(D$7:D$3000,1+($AE80-1)*29,1)</f>
        <v>0</v>
      </c>
      <c r="AC80" s="271">
        <f>INDEX(E$7:E$3000,1+($AE80-1)*29,1)</f>
        <v>0</v>
      </c>
      <c r="AD80" s="272" t="str">
        <f>INDEX(S$7:S$3000,1+($AE80-1)*29,1)</f>
        <v/>
      </c>
      <c r="AE80" s="171">
        <v>20</v>
      </c>
    </row>
    <row r="81" spans="1:31" ht="24" customHeight="1" x14ac:dyDescent="0.15">
      <c r="B81" s="881"/>
      <c r="C81" s="884"/>
      <c r="D81" s="884"/>
      <c r="E81" s="884"/>
      <c r="F81" s="296"/>
      <c r="G81" s="897"/>
      <c r="H81" s="898"/>
      <c r="I81" s="296"/>
      <c r="J81" s="297"/>
      <c r="K81" s="299"/>
      <c r="L81" s="284" t="s">
        <v>220</v>
      </c>
      <c r="M81" s="302"/>
      <c r="N81" s="285" t="s">
        <v>225</v>
      </c>
      <c r="O81" s="299"/>
      <c r="P81" s="284" t="s">
        <v>220</v>
      </c>
      <c r="Q81" s="302"/>
      <c r="R81" s="285" t="s">
        <v>225</v>
      </c>
      <c r="S81" s="891"/>
      <c r="T81" s="892"/>
      <c r="U81" s="893"/>
      <c r="Z81" s="274">
        <f t="shared" si="10"/>
        <v>0</v>
      </c>
      <c r="AA81" s="275">
        <f>INDEX(C$7:C$3000,6+($AE81-1)*29,1)</f>
        <v>0</v>
      </c>
      <c r="AB81" s="275">
        <f>INDEX(D$7:D$3000,6+($AE81-1)*29,1)</f>
        <v>0</v>
      </c>
      <c r="AC81" s="275">
        <f>INDEX(E$7:E$3000,6+($AE81-1)*29,1)</f>
        <v>0</v>
      </c>
      <c r="AD81" s="276" t="str">
        <f>INDEX(S$7:S$3000,6+($AE81-1)*29,1)</f>
        <v/>
      </c>
      <c r="AE81" s="171">
        <f t="shared" ref="AE81:AE143" si="17">AE80</f>
        <v>20</v>
      </c>
    </row>
    <row r="82" spans="1:31" ht="24" customHeight="1" x14ac:dyDescent="0.15">
      <c r="B82" s="881"/>
      <c r="C82" s="884"/>
      <c r="D82" s="884"/>
      <c r="E82" s="884"/>
      <c r="F82" s="296"/>
      <c r="G82" s="897"/>
      <c r="H82" s="898"/>
      <c r="I82" s="296"/>
      <c r="J82" s="297"/>
      <c r="K82" s="299"/>
      <c r="L82" s="284" t="s">
        <v>220</v>
      </c>
      <c r="M82" s="302"/>
      <c r="N82" s="285" t="s">
        <v>225</v>
      </c>
      <c r="O82" s="299"/>
      <c r="P82" s="284" t="s">
        <v>220</v>
      </c>
      <c r="Q82" s="302"/>
      <c r="R82" s="285" t="s">
        <v>225</v>
      </c>
      <c r="S82" s="891"/>
      <c r="T82" s="892"/>
      <c r="U82" s="893"/>
      <c r="Z82" s="274">
        <f t="shared" si="10"/>
        <v>0</v>
      </c>
      <c r="AA82" s="275">
        <f>INDEX(C$7:C$3000,11+($AE82-1)*29,1)</f>
        <v>0</v>
      </c>
      <c r="AB82" s="275">
        <f>INDEX(D$7:D$3000,11+($AE82-1)*29,1)</f>
        <v>0</v>
      </c>
      <c r="AC82" s="275">
        <f>INDEX(E$7:E$3000,11+($AE82-1)*29,1)</f>
        <v>0</v>
      </c>
      <c r="AD82" s="276" t="str">
        <f>INDEX(S$7:S$3000,11+($AE82-1)*29,1)</f>
        <v/>
      </c>
      <c r="AE82" s="171">
        <f t="shared" si="17"/>
        <v>20</v>
      </c>
    </row>
    <row r="83" spans="1:31" ht="24" customHeight="1" thickBot="1" x14ac:dyDescent="0.2">
      <c r="B83" s="881"/>
      <c r="C83" s="884"/>
      <c r="D83" s="884"/>
      <c r="E83" s="884"/>
      <c r="F83" s="296"/>
      <c r="G83" s="897"/>
      <c r="H83" s="898"/>
      <c r="I83" s="296"/>
      <c r="J83" s="297"/>
      <c r="K83" s="299"/>
      <c r="L83" s="284" t="s">
        <v>220</v>
      </c>
      <c r="M83" s="302"/>
      <c r="N83" s="285" t="s">
        <v>225</v>
      </c>
      <c r="O83" s="299"/>
      <c r="P83" s="284" t="s">
        <v>220</v>
      </c>
      <c r="Q83" s="302"/>
      <c r="R83" s="285" t="s">
        <v>225</v>
      </c>
      <c r="S83" s="891"/>
      <c r="T83" s="892"/>
      <c r="U83" s="893"/>
      <c r="Z83" s="281">
        <f t="shared" si="10"/>
        <v>0</v>
      </c>
      <c r="AA83" s="282">
        <f>INDEX(C$7:C$3000,16+($AE83-1)*29,1)</f>
        <v>0</v>
      </c>
      <c r="AB83" s="282">
        <f>INDEX(D$7:D$3000,16+($AE83-1)*29,1)</f>
        <v>0</v>
      </c>
      <c r="AC83" s="282">
        <f>INDEX(E$7:E$3000,16+($AE83-1)*29,1)</f>
        <v>0</v>
      </c>
      <c r="AD83" s="283" t="str">
        <f>INDEX(S$7:S$3000,16+($AE83-1)*29,1)</f>
        <v/>
      </c>
      <c r="AE83" s="171">
        <f t="shared" si="17"/>
        <v>20</v>
      </c>
    </row>
    <row r="84" spans="1:31" ht="24" customHeight="1" thickBot="1" x14ac:dyDescent="0.2">
      <c r="B84" s="882"/>
      <c r="C84" s="885"/>
      <c r="D84" s="885"/>
      <c r="E84" s="885"/>
      <c r="F84" s="286" t="s">
        <v>232</v>
      </c>
      <c r="G84" s="5"/>
      <c r="H84" s="899" t="s">
        <v>239</v>
      </c>
      <c r="I84" s="900"/>
      <c r="J84" s="300"/>
      <c r="K84" s="901"/>
      <c r="L84" s="902"/>
      <c r="M84" s="902"/>
      <c r="N84" s="902"/>
      <c r="O84" s="902"/>
      <c r="P84" s="902"/>
      <c r="Q84" s="902"/>
      <c r="R84" s="903"/>
      <c r="S84" s="894"/>
      <c r="T84" s="895"/>
      <c r="U84" s="896"/>
      <c r="Z84" s="270">
        <f t="shared" si="10"/>
        <v>0</v>
      </c>
      <c r="AA84" s="271">
        <f>INDEX(C$7:C$3000,1+($AE84-1)*29,1)</f>
        <v>0</v>
      </c>
      <c r="AB84" s="271">
        <f>INDEX(D$7:D$3000,1+($AE84-1)*29,1)</f>
        <v>0</v>
      </c>
      <c r="AC84" s="271">
        <f>INDEX(E$7:E$3000,1+($AE84-1)*29,1)</f>
        <v>0</v>
      </c>
      <c r="AD84" s="272" t="str">
        <f>INDEX(S$7:S$3000,1+($AE84-1)*29,1)</f>
        <v/>
      </c>
      <c r="AE84" s="171">
        <v>21</v>
      </c>
    </row>
    <row r="85" spans="1:31" ht="19.5" customHeight="1" thickBot="1" x14ac:dyDescent="0.2">
      <c r="B85" s="287" t="s">
        <v>112</v>
      </c>
      <c r="C85" s="172"/>
      <c r="D85" s="288"/>
      <c r="E85" s="288"/>
      <c r="F85" s="289"/>
      <c r="G85" s="288"/>
      <c r="H85" s="288"/>
      <c r="O85" s="917" t="s">
        <v>496</v>
      </c>
      <c r="P85" s="918"/>
      <c r="Q85" s="918"/>
      <c r="R85" s="918"/>
      <c r="S85" s="919" t="str">
        <f>IF(COUNT(S65:U84)=0,"",SUMIFS(S65:S84,E65:E84,"&lt;&gt;"&amp;""))</f>
        <v/>
      </c>
      <c r="T85" s="920"/>
      <c r="U85" s="921"/>
      <c r="Z85" s="274">
        <f t="shared" si="10"/>
        <v>0</v>
      </c>
      <c r="AA85" s="275">
        <f>INDEX(C$7:C$3000,6+($AE85-1)*29,1)</f>
        <v>0</v>
      </c>
      <c r="AB85" s="275">
        <f>INDEX(D$7:D$3000,6+($AE85-1)*29,1)</f>
        <v>0</v>
      </c>
      <c r="AC85" s="275">
        <f>INDEX(E$7:E$3000,6+($AE85-1)*29,1)</f>
        <v>0</v>
      </c>
      <c r="AD85" s="276" t="str">
        <f>INDEX(S$7:S$3000,6+($AE85-1)*29,1)</f>
        <v/>
      </c>
      <c r="AE85" s="171">
        <f t="shared" si="17"/>
        <v>21</v>
      </c>
    </row>
    <row r="86" spans="1:31" ht="19.5" customHeight="1" thickBot="1" x14ac:dyDescent="0.2">
      <c r="B86" s="486" t="s">
        <v>242</v>
      </c>
      <c r="C86" s="172"/>
      <c r="D86" s="171"/>
      <c r="E86" s="290"/>
      <c r="F86" s="485"/>
      <c r="G86" s="485"/>
      <c r="H86" s="485"/>
      <c r="O86" s="922" t="s">
        <v>497</v>
      </c>
      <c r="P86" s="923"/>
      <c r="Q86" s="923"/>
      <c r="R86" s="924"/>
      <c r="S86" s="919" t="str">
        <f>IF(COUNT(S65:U84)=0,"",SUMIF(E65:E84,"元請",S65:U84))</f>
        <v/>
      </c>
      <c r="T86" s="920"/>
      <c r="U86" s="921"/>
      <c r="Z86" s="274">
        <f t="shared" si="10"/>
        <v>0</v>
      </c>
      <c r="AA86" s="275">
        <f>INDEX(C$7:C$3000,11+($AE86-1)*29,1)</f>
        <v>0</v>
      </c>
      <c r="AB86" s="275">
        <f>INDEX(D$7:D$3000,11+($AE86-1)*29,1)</f>
        <v>0</v>
      </c>
      <c r="AC86" s="275">
        <f>INDEX(E$7:E$3000,11+($AE86-1)*29,1)</f>
        <v>0</v>
      </c>
      <c r="AD86" s="276" t="str">
        <f>INDEX(S$7:S$3000,11+($AE86-1)*29,1)</f>
        <v/>
      </c>
      <c r="AE86" s="171">
        <f t="shared" si="17"/>
        <v>21</v>
      </c>
    </row>
    <row r="87" spans="1:31" ht="19.5" customHeight="1" thickBot="1" x14ac:dyDescent="0.2">
      <c r="B87" s="287" t="s">
        <v>240</v>
      </c>
      <c r="C87" s="172"/>
      <c r="D87" s="171"/>
      <c r="E87" s="172"/>
      <c r="F87" s="172"/>
      <c r="G87" s="485"/>
      <c r="H87" s="485"/>
      <c r="Z87" s="281">
        <f t="shared" si="10"/>
        <v>0</v>
      </c>
      <c r="AA87" s="282">
        <f>INDEX(C$7:C$3000,16+($AE87-1)*29,1)</f>
        <v>0</v>
      </c>
      <c r="AB87" s="282">
        <f>INDEX(D$7:D$3000,16+($AE87-1)*29,1)</f>
        <v>0</v>
      </c>
      <c r="AC87" s="282">
        <f>INDEX(E$7:E$3000,16+($AE87-1)*29,1)</f>
        <v>0</v>
      </c>
      <c r="AD87" s="283" t="str">
        <f>INDEX(S$7:S$3000,16+($AE87-1)*29,1)</f>
        <v/>
      </c>
      <c r="AE87" s="171">
        <f t="shared" si="17"/>
        <v>21</v>
      </c>
    </row>
    <row r="88" spans="1:31" ht="19.5" customHeight="1" x14ac:dyDescent="0.15">
      <c r="B88" s="485"/>
      <c r="C88" s="172"/>
      <c r="D88" s="171"/>
      <c r="E88" s="290"/>
      <c r="F88" s="485"/>
      <c r="G88" s="485"/>
      <c r="H88" s="485"/>
      <c r="Z88" s="270">
        <f t="shared" si="10"/>
        <v>0</v>
      </c>
      <c r="AA88" s="271">
        <f>INDEX(C$7:C$3000,1+($AE88-1)*29,1)</f>
        <v>0</v>
      </c>
      <c r="AB88" s="271">
        <f>INDEX(D$7:D$3000,1+($AE88-1)*29,1)</f>
        <v>0</v>
      </c>
      <c r="AC88" s="271">
        <f>INDEX(E$7:E$3000,1+($AE88-1)*29,1)</f>
        <v>0</v>
      </c>
      <c r="AD88" s="272" t="str">
        <f>INDEX(S$7:S$3000,1+($AE88-1)*29,1)</f>
        <v/>
      </c>
      <c r="AE88" s="171">
        <v>22</v>
      </c>
    </row>
    <row r="89" spans="1:31" s="172" customFormat="1" ht="20.25" customHeight="1" x14ac:dyDescent="0.15">
      <c r="A89" s="171"/>
      <c r="B89" s="171"/>
      <c r="C89" s="172" t="s">
        <v>104</v>
      </c>
      <c r="G89" s="262"/>
      <c r="H89" s="262"/>
      <c r="I89" s="171"/>
      <c r="J89" s="171"/>
      <c r="K89" s="171"/>
      <c r="L89" s="171"/>
      <c r="M89" s="171"/>
      <c r="N89" s="171"/>
      <c r="O89" s="171"/>
      <c r="P89" s="171"/>
      <c r="Q89" s="171"/>
      <c r="R89" s="171"/>
      <c r="S89" s="171"/>
      <c r="T89" s="196" t="s">
        <v>241</v>
      </c>
      <c r="U89" s="263" t="str">
        <f>IF(COUNT(S65:U84)=0,"",U60+1)</f>
        <v/>
      </c>
      <c r="W89" s="171"/>
      <c r="X89" s="171"/>
      <c r="Y89" s="171"/>
      <c r="Z89" s="274">
        <f t="shared" si="10"/>
        <v>0</v>
      </c>
      <c r="AA89" s="275">
        <f>INDEX(C$7:C$3000,6+($AE89-1)*29,1)</f>
        <v>0</v>
      </c>
      <c r="AB89" s="275">
        <f>INDEX(D$7:D$3000,6+($AE89-1)*29,1)</f>
        <v>0</v>
      </c>
      <c r="AC89" s="275">
        <f>INDEX(E$7:E$3000,6+($AE89-1)*29,1)</f>
        <v>0</v>
      </c>
      <c r="AD89" s="276" t="str">
        <f>INDEX(S$7:S$3000,6+($AE89-1)*29,1)</f>
        <v/>
      </c>
      <c r="AE89" s="171">
        <f t="shared" si="17"/>
        <v>22</v>
      </c>
    </row>
    <row r="90" spans="1:31" s="172" customFormat="1" ht="27.75" x14ac:dyDescent="0.15">
      <c r="A90" s="171"/>
      <c r="B90" s="904" t="s">
        <v>105</v>
      </c>
      <c r="C90" s="904"/>
      <c r="D90" s="904"/>
      <c r="E90" s="904"/>
      <c r="F90" s="904"/>
      <c r="G90" s="904"/>
      <c r="H90" s="904"/>
      <c r="I90" s="904"/>
      <c r="J90" s="905" t="s">
        <v>387</v>
      </c>
      <c r="K90" s="905"/>
      <c r="L90" s="905"/>
      <c r="M90" s="905"/>
      <c r="N90" s="905"/>
      <c r="O90" s="905"/>
      <c r="P90" s="905"/>
      <c r="Q90" s="905"/>
      <c r="R90" s="905"/>
      <c r="S90" s="905"/>
      <c r="T90" s="905"/>
      <c r="U90" s="905"/>
      <c r="W90" s="171"/>
      <c r="X90" s="171"/>
      <c r="Y90" s="171"/>
      <c r="Z90" s="274">
        <f t="shared" si="10"/>
        <v>0</v>
      </c>
      <c r="AA90" s="275">
        <f>INDEX(C$7:C$3000,11+($AE90-1)*29,1)</f>
        <v>0</v>
      </c>
      <c r="AB90" s="275">
        <f>INDEX(D$7:D$3000,11+($AE90-1)*29,1)</f>
        <v>0</v>
      </c>
      <c r="AC90" s="275">
        <f>INDEX(E$7:E$3000,11+($AE90-1)*29,1)</f>
        <v>0</v>
      </c>
      <c r="AD90" s="276" t="str">
        <f>INDEX(S$7:S$3000,11+($AE90-1)*29,1)</f>
        <v/>
      </c>
      <c r="AE90" s="171">
        <f t="shared" si="17"/>
        <v>22</v>
      </c>
    </row>
    <row r="91" spans="1:31" ht="21.75" thickBot="1" x14ac:dyDescent="0.2">
      <c r="D91" s="265" t="s">
        <v>228</v>
      </c>
      <c r="E91" s="906"/>
      <c r="F91" s="906"/>
      <c r="G91" s="266" t="s">
        <v>229</v>
      </c>
      <c r="H91" s="267"/>
      <c r="L91" s="268" t="s">
        <v>231</v>
      </c>
      <c r="M91" s="482" t="str">
        <f>M$4</f>
        <v/>
      </c>
      <c r="N91" s="269" t="s">
        <v>220</v>
      </c>
      <c r="O91" s="482" t="str">
        <f>O$4</f>
        <v/>
      </c>
      <c r="P91" s="269" t="s">
        <v>225</v>
      </c>
      <c r="Q91" s="269" t="s">
        <v>205</v>
      </c>
      <c r="R91" s="482" t="str">
        <f>R$4</f>
        <v/>
      </c>
      <c r="S91" s="269" t="s">
        <v>220</v>
      </c>
      <c r="T91" s="482" t="str">
        <f>T$4</f>
        <v/>
      </c>
      <c r="U91" s="269" t="s">
        <v>230</v>
      </c>
      <c r="Z91" s="281">
        <f t="shared" si="10"/>
        <v>0</v>
      </c>
      <c r="AA91" s="282">
        <f>INDEX(C$7:C$3000,16+($AE91-1)*29,1)</f>
        <v>0</v>
      </c>
      <c r="AB91" s="282">
        <f>INDEX(D$7:D$3000,16+($AE91-1)*29,1)</f>
        <v>0</v>
      </c>
      <c r="AC91" s="282">
        <f>INDEX(E$7:E$3000,16+($AE91-1)*29,1)</f>
        <v>0</v>
      </c>
      <c r="AD91" s="283" t="str">
        <f>INDEX(S$7:S$3000,16+($AE91-1)*29,1)</f>
        <v/>
      </c>
      <c r="AE91" s="171">
        <f t="shared" si="17"/>
        <v>22</v>
      </c>
    </row>
    <row r="92" spans="1:31" ht="18" customHeight="1" x14ac:dyDescent="0.15">
      <c r="B92" s="880" t="s">
        <v>227</v>
      </c>
      <c r="C92" s="907" t="s">
        <v>224</v>
      </c>
      <c r="D92" s="273" t="s">
        <v>237</v>
      </c>
      <c r="E92" s="273" t="s">
        <v>222</v>
      </c>
      <c r="F92" s="909" t="s">
        <v>106</v>
      </c>
      <c r="G92" s="840" t="s">
        <v>107</v>
      </c>
      <c r="H92" s="841"/>
      <c r="I92" s="181" t="s">
        <v>108</v>
      </c>
      <c r="J92" s="181" t="s">
        <v>235</v>
      </c>
      <c r="K92" s="840" t="s">
        <v>109</v>
      </c>
      <c r="L92" s="913"/>
      <c r="M92" s="913"/>
      <c r="N92" s="841"/>
      <c r="O92" s="840" t="s">
        <v>226</v>
      </c>
      <c r="P92" s="913"/>
      <c r="Q92" s="913"/>
      <c r="R92" s="841"/>
      <c r="S92" s="840" t="s">
        <v>233</v>
      </c>
      <c r="T92" s="913"/>
      <c r="U92" s="914"/>
      <c r="Z92" s="270">
        <f t="shared" si="10"/>
        <v>0</v>
      </c>
      <c r="AA92" s="271">
        <f>INDEX(C$7:C$3000,1+($AE92-1)*29,1)</f>
        <v>0</v>
      </c>
      <c r="AB92" s="271">
        <f>INDEX(D$7:D$3000,1+($AE92-1)*29,1)</f>
        <v>0</v>
      </c>
      <c r="AC92" s="271">
        <f>INDEX(E$7:E$3000,1+($AE92-1)*29,1)</f>
        <v>0</v>
      </c>
      <c r="AD92" s="272" t="str">
        <f>INDEX(S$7:S$3000,1+($AE92-1)*29,1)</f>
        <v/>
      </c>
      <c r="AE92" s="171">
        <v>23</v>
      </c>
    </row>
    <row r="93" spans="1:31" ht="18" customHeight="1" thickBot="1" x14ac:dyDescent="0.2">
      <c r="B93" s="882"/>
      <c r="C93" s="908"/>
      <c r="D93" s="277" t="s">
        <v>221</v>
      </c>
      <c r="E93" s="277" t="s">
        <v>223</v>
      </c>
      <c r="F93" s="910"/>
      <c r="G93" s="911"/>
      <c r="H93" s="912"/>
      <c r="I93" s="278" t="s">
        <v>110</v>
      </c>
      <c r="J93" s="278" t="s">
        <v>236</v>
      </c>
      <c r="K93" s="911"/>
      <c r="L93" s="915"/>
      <c r="M93" s="915"/>
      <c r="N93" s="912"/>
      <c r="O93" s="911"/>
      <c r="P93" s="915"/>
      <c r="Q93" s="915"/>
      <c r="R93" s="912"/>
      <c r="S93" s="911" t="s">
        <v>234</v>
      </c>
      <c r="T93" s="915"/>
      <c r="U93" s="916"/>
      <c r="Z93" s="274">
        <f t="shared" si="10"/>
        <v>0</v>
      </c>
      <c r="AA93" s="275">
        <f>INDEX(C$7:C$3000,6+($AE93-1)*29,1)</f>
        <v>0</v>
      </c>
      <c r="AB93" s="275">
        <f>INDEX(D$7:D$3000,6+($AE93-1)*29,1)</f>
        <v>0</v>
      </c>
      <c r="AC93" s="275">
        <f>INDEX(E$7:E$3000,6+($AE93-1)*29,1)</f>
        <v>0</v>
      </c>
      <c r="AD93" s="276" t="str">
        <f>INDEX(S$7:S$3000,6+($AE93-1)*29,1)</f>
        <v/>
      </c>
      <c r="AE93" s="171">
        <f t="shared" si="17"/>
        <v>23</v>
      </c>
    </row>
    <row r="94" spans="1:31" ht="24" customHeight="1" x14ac:dyDescent="0.15">
      <c r="B94" s="880">
        <v>1</v>
      </c>
      <c r="C94" s="883"/>
      <c r="D94" s="883"/>
      <c r="E94" s="883"/>
      <c r="F94" s="294"/>
      <c r="G94" s="886"/>
      <c r="H94" s="887"/>
      <c r="I94" s="294"/>
      <c r="J94" s="295"/>
      <c r="K94" s="298"/>
      <c r="L94" s="279" t="s">
        <v>220</v>
      </c>
      <c r="M94" s="301"/>
      <c r="N94" s="280" t="s">
        <v>225</v>
      </c>
      <c r="O94" s="298"/>
      <c r="P94" s="279" t="s">
        <v>220</v>
      </c>
      <c r="Q94" s="301"/>
      <c r="R94" s="280" t="s">
        <v>225</v>
      </c>
      <c r="S94" s="888" t="str">
        <f t="shared" ref="S94" si="18">IF(COUNT(J94:J98)=0,"",SUM(J94:J98))</f>
        <v/>
      </c>
      <c r="T94" s="889"/>
      <c r="U94" s="890"/>
      <c r="Z94" s="274">
        <f t="shared" si="10"/>
        <v>0</v>
      </c>
      <c r="AA94" s="275">
        <f>INDEX(C$7:C$3000,11+($AE94-1)*29,1)</f>
        <v>0</v>
      </c>
      <c r="AB94" s="275">
        <f>INDEX(D$7:D$3000,11+($AE94-1)*29,1)</f>
        <v>0</v>
      </c>
      <c r="AC94" s="275">
        <f>INDEX(E$7:E$3000,11+($AE94-1)*29,1)</f>
        <v>0</v>
      </c>
      <c r="AD94" s="276" t="str">
        <f>INDEX(S$7:S$3000,11+($AE94-1)*29,1)</f>
        <v/>
      </c>
      <c r="AE94" s="171">
        <f t="shared" si="17"/>
        <v>23</v>
      </c>
    </row>
    <row r="95" spans="1:31" ht="24" customHeight="1" thickBot="1" x14ac:dyDescent="0.2">
      <c r="B95" s="881"/>
      <c r="C95" s="884"/>
      <c r="D95" s="884"/>
      <c r="E95" s="884"/>
      <c r="F95" s="296"/>
      <c r="G95" s="897"/>
      <c r="H95" s="898"/>
      <c r="I95" s="296"/>
      <c r="J95" s="297"/>
      <c r="K95" s="299"/>
      <c r="L95" s="284" t="s">
        <v>220</v>
      </c>
      <c r="M95" s="302"/>
      <c r="N95" s="285" t="s">
        <v>225</v>
      </c>
      <c r="O95" s="299"/>
      <c r="P95" s="284" t="s">
        <v>220</v>
      </c>
      <c r="Q95" s="302"/>
      <c r="R95" s="285" t="s">
        <v>225</v>
      </c>
      <c r="S95" s="891"/>
      <c r="T95" s="892"/>
      <c r="U95" s="893"/>
      <c r="Z95" s="281">
        <f t="shared" si="10"/>
        <v>0</v>
      </c>
      <c r="AA95" s="282">
        <f>INDEX(C$7:C$3000,16+($AE95-1)*29,1)</f>
        <v>0</v>
      </c>
      <c r="AB95" s="282">
        <f>INDEX(D$7:D$3000,16+($AE95-1)*29,1)</f>
        <v>0</v>
      </c>
      <c r="AC95" s="282">
        <f>INDEX(E$7:E$3000,16+($AE95-1)*29,1)</f>
        <v>0</v>
      </c>
      <c r="AD95" s="283" t="str">
        <f>INDEX(S$7:S$3000,16+($AE95-1)*29,1)</f>
        <v/>
      </c>
      <c r="AE95" s="171">
        <f t="shared" si="17"/>
        <v>23</v>
      </c>
    </row>
    <row r="96" spans="1:31" ht="23.25" customHeight="1" x14ac:dyDescent="0.15">
      <c r="B96" s="881"/>
      <c r="C96" s="884"/>
      <c r="D96" s="884"/>
      <c r="E96" s="884"/>
      <c r="F96" s="296"/>
      <c r="G96" s="897"/>
      <c r="H96" s="898"/>
      <c r="I96" s="296"/>
      <c r="J96" s="297"/>
      <c r="K96" s="299"/>
      <c r="L96" s="284" t="s">
        <v>220</v>
      </c>
      <c r="M96" s="302"/>
      <c r="N96" s="285" t="s">
        <v>225</v>
      </c>
      <c r="O96" s="299"/>
      <c r="P96" s="284" t="s">
        <v>220</v>
      </c>
      <c r="Q96" s="302"/>
      <c r="R96" s="285" t="s">
        <v>225</v>
      </c>
      <c r="S96" s="891"/>
      <c r="T96" s="892"/>
      <c r="U96" s="893"/>
      <c r="Z96" s="270">
        <f t="shared" si="10"/>
        <v>0</v>
      </c>
      <c r="AA96" s="271">
        <f>INDEX(C$7:C$3000,1+($AE96-1)*29,1)</f>
        <v>0</v>
      </c>
      <c r="AB96" s="271">
        <f>INDEX(D$7:D$3000,1+($AE96-1)*29,1)</f>
        <v>0</v>
      </c>
      <c r="AC96" s="271">
        <f>INDEX(E$7:E$3000,1+($AE96-1)*29,1)</f>
        <v>0</v>
      </c>
      <c r="AD96" s="272" t="str">
        <f>INDEX(S$7:S$3000,1+($AE96-1)*29,1)</f>
        <v/>
      </c>
      <c r="AE96" s="171">
        <v>24</v>
      </c>
    </row>
    <row r="97" spans="2:31" ht="24" customHeight="1" x14ac:dyDescent="0.15">
      <c r="B97" s="881"/>
      <c r="C97" s="884"/>
      <c r="D97" s="884"/>
      <c r="E97" s="884"/>
      <c r="F97" s="296"/>
      <c r="G97" s="897"/>
      <c r="H97" s="898"/>
      <c r="I97" s="296"/>
      <c r="J97" s="297"/>
      <c r="K97" s="299"/>
      <c r="L97" s="284" t="s">
        <v>220</v>
      </c>
      <c r="M97" s="302"/>
      <c r="N97" s="285" t="s">
        <v>225</v>
      </c>
      <c r="O97" s="299"/>
      <c r="P97" s="284" t="s">
        <v>220</v>
      </c>
      <c r="Q97" s="302"/>
      <c r="R97" s="285" t="s">
        <v>225</v>
      </c>
      <c r="S97" s="891"/>
      <c r="T97" s="892"/>
      <c r="U97" s="893"/>
      <c r="Z97" s="274">
        <f t="shared" si="10"/>
        <v>0</v>
      </c>
      <c r="AA97" s="275">
        <f>INDEX(C$7:C$3000,6+($AE97-1)*29,1)</f>
        <v>0</v>
      </c>
      <c r="AB97" s="275">
        <f>INDEX(D$7:D$3000,6+($AE97-1)*29,1)</f>
        <v>0</v>
      </c>
      <c r="AC97" s="275">
        <f>INDEX(E$7:E$3000,6+($AE97-1)*29,1)</f>
        <v>0</v>
      </c>
      <c r="AD97" s="276" t="str">
        <f>INDEX(S$7:S$3000,6+($AE97-1)*29,1)</f>
        <v/>
      </c>
      <c r="AE97" s="171">
        <f t="shared" si="17"/>
        <v>24</v>
      </c>
    </row>
    <row r="98" spans="2:31" ht="24" customHeight="1" thickBot="1" x14ac:dyDescent="0.2">
      <c r="B98" s="882"/>
      <c r="C98" s="885"/>
      <c r="D98" s="885"/>
      <c r="E98" s="885"/>
      <c r="F98" s="286" t="s">
        <v>232</v>
      </c>
      <c r="G98" s="5"/>
      <c r="H98" s="899" t="s">
        <v>239</v>
      </c>
      <c r="I98" s="900"/>
      <c r="J98" s="300"/>
      <c r="K98" s="901"/>
      <c r="L98" s="902"/>
      <c r="M98" s="902"/>
      <c r="N98" s="902"/>
      <c r="O98" s="902"/>
      <c r="P98" s="902"/>
      <c r="Q98" s="902"/>
      <c r="R98" s="903"/>
      <c r="S98" s="894"/>
      <c r="T98" s="895"/>
      <c r="U98" s="896"/>
      <c r="Z98" s="274">
        <f t="shared" si="10"/>
        <v>0</v>
      </c>
      <c r="AA98" s="275">
        <f>INDEX(C$7:C$3000,11+($AE98-1)*29,1)</f>
        <v>0</v>
      </c>
      <c r="AB98" s="275">
        <f>INDEX(D$7:D$3000,11+($AE98-1)*29,1)</f>
        <v>0</v>
      </c>
      <c r="AC98" s="275">
        <f>INDEX(E$7:E$3000,11+($AE98-1)*29,1)</f>
        <v>0</v>
      </c>
      <c r="AD98" s="276" t="str">
        <f>INDEX(S$7:S$3000,11+($AE98-1)*29,1)</f>
        <v/>
      </c>
      <c r="AE98" s="171">
        <f t="shared" si="17"/>
        <v>24</v>
      </c>
    </row>
    <row r="99" spans="2:31" ht="24" customHeight="1" thickBot="1" x14ac:dyDescent="0.2">
      <c r="B99" s="880">
        <v>2</v>
      </c>
      <c r="C99" s="883"/>
      <c r="D99" s="883"/>
      <c r="E99" s="883"/>
      <c r="F99" s="294"/>
      <c r="G99" s="886"/>
      <c r="H99" s="887"/>
      <c r="I99" s="294"/>
      <c r="J99" s="295"/>
      <c r="K99" s="298"/>
      <c r="L99" s="279" t="s">
        <v>220</v>
      </c>
      <c r="M99" s="301"/>
      <c r="N99" s="280" t="s">
        <v>225</v>
      </c>
      <c r="O99" s="298"/>
      <c r="P99" s="279" t="s">
        <v>220</v>
      </c>
      <c r="Q99" s="301"/>
      <c r="R99" s="280" t="s">
        <v>225</v>
      </c>
      <c r="S99" s="888" t="str">
        <f t="shared" ref="S99" si="19">IF(COUNT(J99:J103)=0,"",SUM(J99:J103))</f>
        <v/>
      </c>
      <c r="T99" s="889"/>
      <c r="U99" s="890"/>
      <c r="Z99" s="281">
        <f t="shared" si="10"/>
        <v>0</v>
      </c>
      <c r="AA99" s="282">
        <f>INDEX(C$7:C$3000,16+($AE99-1)*29,1)</f>
        <v>0</v>
      </c>
      <c r="AB99" s="282">
        <f>INDEX(D$7:D$3000,16+($AE99-1)*29,1)</f>
        <v>0</v>
      </c>
      <c r="AC99" s="282">
        <f>INDEX(E$7:E$3000,16+($AE99-1)*29,1)</f>
        <v>0</v>
      </c>
      <c r="AD99" s="283" t="str">
        <f>INDEX(S$7:S$3000,16+($AE99-1)*29,1)</f>
        <v/>
      </c>
      <c r="AE99" s="171">
        <f t="shared" si="17"/>
        <v>24</v>
      </c>
    </row>
    <row r="100" spans="2:31" ht="24" customHeight="1" x14ac:dyDescent="0.15">
      <c r="B100" s="881"/>
      <c r="C100" s="884"/>
      <c r="D100" s="884"/>
      <c r="E100" s="884"/>
      <c r="F100" s="296"/>
      <c r="G100" s="897"/>
      <c r="H100" s="898"/>
      <c r="I100" s="296"/>
      <c r="J100" s="297"/>
      <c r="K100" s="299"/>
      <c r="L100" s="284" t="s">
        <v>220</v>
      </c>
      <c r="M100" s="302"/>
      <c r="N100" s="285" t="s">
        <v>225</v>
      </c>
      <c r="O100" s="299"/>
      <c r="P100" s="284" t="s">
        <v>220</v>
      </c>
      <c r="Q100" s="302"/>
      <c r="R100" s="285" t="s">
        <v>225</v>
      </c>
      <c r="S100" s="891"/>
      <c r="T100" s="892"/>
      <c r="U100" s="893"/>
      <c r="Z100" s="270">
        <f t="shared" ref="Z100:Z163" si="20">INDEX(E$4:E$3000,1+($AE100-1)*29,1)</f>
        <v>0</v>
      </c>
      <c r="AA100" s="271">
        <f t="shared" ref="AA100" si="21">INDEX(C$7:C$3000,1+($AE100-1)*29,1)</f>
        <v>0</v>
      </c>
      <c r="AB100" s="271">
        <f t="shared" ref="AB100" si="22">INDEX(D$7:D$3000,1+($AE100-1)*29,1)</f>
        <v>0</v>
      </c>
      <c r="AC100" s="271">
        <f t="shared" ref="AC100" si="23">INDEX(E$7:E$3000,1+($AE100-1)*29,1)</f>
        <v>0</v>
      </c>
      <c r="AD100" s="272" t="str">
        <f t="shared" ref="AD100" si="24">INDEX(S$7:S$3000,1+($AE100-1)*29,1)</f>
        <v/>
      </c>
      <c r="AE100" s="171">
        <v>25</v>
      </c>
    </row>
    <row r="101" spans="2:31" ht="24" customHeight="1" x14ac:dyDescent="0.15">
      <c r="B101" s="881"/>
      <c r="C101" s="884"/>
      <c r="D101" s="884"/>
      <c r="E101" s="884"/>
      <c r="F101" s="296"/>
      <c r="G101" s="897"/>
      <c r="H101" s="898"/>
      <c r="I101" s="296"/>
      <c r="J101" s="297"/>
      <c r="K101" s="299"/>
      <c r="L101" s="284" t="s">
        <v>220</v>
      </c>
      <c r="M101" s="302"/>
      <c r="N101" s="285" t="s">
        <v>225</v>
      </c>
      <c r="O101" s="299"/>
      <c r="P101" s="284" t="s">
        <v>220</v>
      </c>
      <c r="Q101" s="302"/>
      <c r="R101" s="285" t="s">
        <v>225</v>
      </c>
      <c r="S101" s="891"/>
      <c r="T101" s="892"/>
      <c r="U101" s="893"/>
      <c r="Z101" s="274">
        <f t="shared" si="20"/>
        <v>0</v>
      </c>
      <c r="AA101" s="275">
        <f t="shared" ref="AA101" si="25">INDEX(C$7:C$3000,6+($AE101-1)*29,1)</f>
        <v>0</v>
      </c>
      <c r="AB101" s="275">
        <f t="shared" ref="AB101" si="26">INDEX(D$7:D$3000,6+($AE101-1)*29,1)</f>
        <v>0</v>
      </c>
      <c r="AC101" s="275">
        <f t="shared" ref="AC101" si="27">INDEX(E$7:E$3000,6+($AE101-1)*29,1)</f>
        <v>0</v>
      </c>
      <c r="AD101" s="276" t="str">
        <f t="shared" ref="AD101" si="28">INDEX(S$7:S$3000,6+($AE101-1)*29,1)</f>
        <v/>
      </c>
      <c r="AE101" s="171">
        <f t="shared" si="17"/>
        <v>25</v>
      </c>
    </row>
    <row r="102" spans="2:31" ht="24" customHeight="1" x14ac:dyDescent="0.15">
      <c r="B102" s="881"/>
      <c r="C102" s="884"/>
      <c r="D102" s="884"/>
      <c r="E102" s="884"/>
      <c r="F102" s="296"/>
      <c r="G102" s="897"/>
      <c r="H102" s="898"/>
      <c r="I102" s="296"/>
      <c r="J102" s="297"/>
      <c r="K102" s="299"/>
      <c r="L102" s="284" t="s">
        <v>220</v>
      </c>
      <c r="M102" s="302"/>
      <c r="N102" s="285" t="s">
        <v>225</v>
      </c>
      <c r="O102" s="299"/>
      <c r="P102" s="284" t="s">
        <v>220</v>
      </c>
      <c r="Q102" s="302"/>
      <c r="R102" s="285" t="s">
        <v>225</v>
      </c>
      <c r="S102" s="891"/>
      <c r="T102" s="892"/>
      <c r="U102" s="893"/>
      <c r="Z102" s="274">
        <f t="shared" si="20"/>
        <v>0</v>
      </c>
      <c r="AA102" s="275">
        <f t="shared" ref="AA102" si="29">INDEX(C$7:C$3000,11+($AE102-1)*29,1)</f>
        <v>0</v>
      </c>
      <c r="AB102" s="275">
        <f t="shared" ref="AB102" si="30">INDEX(D$7:D$3000,11+($AE102-1)*29,1)</f>
        <v>0</v>
      </c>
      <c r="AC102" s="275">
        <f t="shared" ref="AC102" si="31">INDEX(E$7:E$3000,11+($AE102-1)*29,1)</f>
        <v>0</v>
      </c>
      <c r="AD102" s="276" t="str">
        <f t="shared" ref="AD102" si="32">INDEX(S$7:S$3000,11+($AE102-1)*29,1)</f>
        <v/>
      </c>
      <c r="AE102" s="171">
        <f t="shared" si="17"/>
        <v>25</v>
      </c>
    </row>
    <row r="103" spans="2:31" ht="24" customHeight="1" thickBot="1" x14ac:dyDescent="0.2">
      <c r="B103" s="882"/>
      <c r="C103" s="885"/>
      <c r="D103" s="885"/>
      <c r="E103" s="885"/>
      <c r="F103" s="286" t="s">
        <v>232</v>
      </c>
      <c r="G103" s="5"/>
      <c r="H103" s="899" t="s">
        <v>239</v>
      </c>
      <c r="I103" s="900"/>
      <c r="J103" s="300"/>
      <c r="K103" s="901"/>
      <c r="L103" s="902"/>
      <c r="M103" s="902"/>
      <c r="N103" s="902"/>
      <c r="O103" s="902"/>
      <c r="P103" s="902"/>
      <c r="Q103" s="902"/>
      <c r="R103" s="903"/>
      <c r="S103" s="894"/>
      <c r="T103" s="895"/>
      <c r="U103" s="896"/>
      <c r="Z103" s="281">
        <f t="shared" si="20"/>
        <v>0</v>
      </c>
      <c r="AA103" s="282">
        <f t="shared" ref="AA103" si="33">INDEX(C$7:C$3000,16+($AE103-1)*29,1)</f>
        <v>0</v>
      </c>
      <c r="AB103" s="282">
        <f t="shared" ref="AB103" si="34">INDEX(D$7:D$3000,16+($AE103-1)*29,1)</f>
        <v>0</v>
      </c>
      <c r="AC103" s="282">
        <f t="shared" ref="AC103" si="35">INDEX(E$7:E$3000,16+($AE103-1)*29,1)</f>
        <v>0</v>
      </c>
      <c r="AD103" s="283" t="str">
        <f t="shared" ref="AD103" si="36">INDEX(S$7:S$3000,16+($AE103-1)*29,1)</f>
        <v/>
      </c>
      <c r="AE103" s="171">
        <f t="shared" si="17"/>
        <v>25</v>
      </c>
    </row>
    <row r="104" spans="2:31" ht="24" customHeight="1" x14ac:dyDescent="0.15">
      <c r="B104" s="880">
        <v>3</v>
      </c>
      <c r="C104" s="883"/>
      <c r="D104" s="883"/>
      <c r="E104" s="883"/>
      <c r="F104" s="294"/>
      <c r="G104" s="886"/>
      <c r="H104" s="887"/>
      <c r="I104" s="294"/>
      <c r="J104" s="295"/>
      <c r="K104" s="298"/>
      <c r="L104" s="279" t="s">
        <v>220</v>
      </c>
      <c r="M104" s="301"/>
      <c r="N104" s="280" t="s">
        <v>225</v>
      </c>
      <c r="O104" s="298"/>
      <c r="P104" s="279" t="s">
        <v>220</v>
      </c>
      <c r="Q104" s="301"/>
      <c r="R104" s="280" t="s">
        <v>225</v>
      </c>
      <c r="S104" s="888" t="str">
        <f t="shared" ref="S104" si="37">IF(COUNT(J104:J108)=0,"",SUM(J104:J108))</f>
        <v/>
      </c>
      <c r="T104" s="889"/>
      <c r="U104" s="890"/>
      <c r="Z104" s="270">
        <f t="shared" si="20"/>
        <v>0</v>
      </c>
      <c r="AA104" s="271">
        <f t="shared" ref="AA104" si="38">INDEX(C$7:C$3000,1+($AE104-1)*29,1)</f>
        <v>0</v>
      </c>
      <c r="AB104" s="271">
        <f t="shared" ref="AB104" si="39">INDEX(D$7:D$3000,1+($AE104-1)*29,1)</f>
        <v>0</v>
      </c>
      <c r="AC104" s="271">
        <f t="shared" ref="AC104" si="40">INDEX(E$7:E$3000,1+($AE104-1)*29,1)</f>
        <v>0</v>
      </c>
      <c r="AD104" s="272" t="str">
        <f t="shared" ref="AD104" si="41">INDEX(S$7:S$3000,1+($AE104-1)*29,1)</f>
        <v/>
      </c>
      <c r="AE104" s="171">
        <v>26</v>
      </c>
    </row>
    <row r="105" spans="2:31" ht="24" customHeight="1" x14ac:dyDescent="0.15">
      <c r="B105" s="881"/>
      <c r="C105" s="884"/>
      <c r="D105" s="884"/>
      <c r="E105" s="884"/>
      <c r="F105" s="296"/>
      <c r="G105" s="897"/>
      <c r="H105" s="898"/>
      <c r="I105" s="296"/>
      <c r="J105" s="297"/>
      <c r="K105" s="299"/>
      <c r="L105" s="284" t="s">
        <v>220</v>
      </c>
      <c r="M105" s="302"/>
      <c r="N105" s="285" t="s">
        <v>225</v>
      </c>
      <c r="O105" s="299"/>
      <c r="P105" s="284" t="s">
        <v>220</v>
      </c>
      <c r="Q105" s="302"/>
      <c r="R105" s="285" t="s">
        <v>225</v>
      </c>
      <c r="S105" s="891"/>
      <c r="T105" s="892"/>
      <c r="U105" s="893"/>
      <c r="Z105" s="274">
        <f t="shared" si="20"/>
        <v>0</v>
      </c>
      <c r="AA105" s="275">
        <f t="shared" ref="AA105" si="42">INDEX(C$7:C$3000,6+($AE105-1)*29,1)</f>
        <v>0</v>
      </c>
      <c r="AB105" s="275">
        <f t="shared" ref="AB105" si="43">INDEX(D$7:D$3000,6+($AE105-1)*29,1)</f>
        <v>0</v>
      </c>
      <c r="AC105" s="275">
        <f t="shared" ref="AC105" si="44">INDEX(E$7:E$3000,6+($AE105-1)*29,1)</f>
        <v>0</v>
      </c>
      <c r="AD105" s="276" t="str">
        <f t="shared" ref="AD105" si="45">INDEX(S$7:S$3000,6+($AE105-1)*29,1)</f>
        <v/>
      </c>
      <c r="AE105" s="171">
        <f t="shared" si="17"/>
        <v>26</v>
      </c>
    </row>
    <row r="106" spans="2:31" ht="24" customHeight="1" x14ac:dyDescent="0.15">
      <c r="B106" s="881"/>
      <c r="C106" s="884"/>
      <c r="D106" s="884"/>
      <c r="E106" s="884"/>
      <c r="F106" s="296"/>
      <c r="G106" s="897"/>
      <c r="H106" s="898"/>
      <c r="I106" s="296"/>
      <c r="J106" s="297"/>
      <c r="K106" s="299"/>
      <c r="L106" s="284" t="s">
        <v>220</v>
      </c>
      <c r="M106" s="302"/>
      <c r="N106" s="285" t="s">
        <v>225</v>
      </c>
      <c r="O106" s="299"/>
      <c r="P106" s="284" t="s">
        <v>220</v>
      </c>
      <c r="Q106" s="302"/>
      <c r="R106" s="285" t="s">
        <v>225</v>
      </c>
      <c r="S106" s="891"/>
      <c r="T106" s="892"/>
      <c r="U106" s="893"/>
      <c r="Z106" s="274">
        <f t="shared" si="20"/>
        <v>0</v>
      </c>
      <c r="AA106" s="275">
        <f t="shared" ref="AA106" si="46">INDEX(C$7:C$3000,11+($AE106-1)*29,1)</f>
        <v>0</v>
      </c>
      <c r="AB106" s="275">
        <f t="shared" ref="AB106" si="47">INDEX(D$7:D$3000,11+($AE106-1)*29,1)</f>
        <v>0</v>
      </c>
      <c r="AC106" s="275">
        <f t="shared" ref="AC106" si="48">INDEX(E$7:E$3000,11+($AE106-1)*29,1)</f>
        <v>0</v>
      </c>
      <c r="AD106" s="276" t="str">
        <f t="shared" ref="AD106" si="49">INDEX(S$7:S$3000,11+($AE106-1)*29,1)</f>
        <v/>
      </c>
      <c r="AE106" s="171">
        <f t="shared" si="17"/>
        <v>26</v>
      </c>
    </row>
    <row r="107" spans="2:31" ht="24" customHeight="1" thickBot="1" x14ac:dyDescent="0.2">
      <c r="B107" s="881"/>
      <c r="C107" s="884"/>
      <c r="D107" s="884"/>
      <c r="E107" s="884"/>
      <c r="F107" s="296"/>
      <c r="G107" s="897"/>
      <c r="H107" s="898"/>
      <c r="I107" s="296"/>
      <c r="J107" s="297"/>
      <c r="K107" s="299"/>
      <c r="L107" s="284" t="s">
        <v>220</v>
      </c>
      <c r="M107" s="302"/>
      <c r="N107" s="285" t="s">
        <v>225</v>
      </c>
      <c r="O107" s="299"/>
      <c r="P107" s="284" t="s">
        <v>220</v>
      </c>
      <c r="Q107" s="302"/>
      <c r="R107" s="285" t="s">
        <v>225</v>
      </c>
      <c r="S107" s="891"/>
      <c r="T107" s="892"/>
      <c r="U107" s="893"/>
      <c r="Z107" s="281">
        <f t="shared" si="20"/>
        <v>0</v>
      </c>
      <c r="AA107" s="282">
        <f t="shared" ref="AA107" si="50">INDEX(C$7:C$3000,16+($AE107-1)*29,1)</f>
        <v>0</v>
      </c>
      <c r="AB107" s="282">
        <f t="shared" ref="AB107" si="51">INDEX(D$7:D$3000,16+($AE107-1)*29,1)</f>
        <v>0</v>
      </c>
      <c r="AC107" s="282">
        <f t="shared" ref="AC107" si="52">INDEX(E$7:E$3000,16+($AE107-1)*29,1)</f>
        <v>0</v>
      </c>
      <c r="AD107" s="283" t="str">
        <f t="shared" ref="AD107" si="53">INDEX(S$7:S$3000,16+($AE107-1)*29,1)</f>
        <v/>
      </c>
      <c r="AE107" s="171">
        <f t="shared" si="17"/>
        <v>26</v>
      </c>
    </row>
    <row r="108" spans="2:31" ht="24" customHeight="1" thickBot="1" x14ac:dyDescent="0.2">
      <c r="B108" s="882"/>
      <c r="C108" s="885"/>
      <c r="D108" s="885"/>
      <c r="E108" s="885"/>
      <c r="F108" s="286" t="s">
        <v>232</v>
      </c>
      <c r="G108" s="5"/>
      <c r="H108" s="899" t="s">
        <v>239</v>
      </c>
      <c r="I108" s="900"/>
      <c r="J108" s="300"/>
      <c r="K108" s="901"/>
      <c r="L108" s="902"/>
      <c r="M108" s="902"/>
      <c r="N108" s="902"/>
      <c r="O108" s="902"/>
      <c r="P108" s="902"/>
      <c r="Q108" s="902"/>
      <c r="R108" s="903"/>
      <c r="S108" s="894"/>
      <c r="T108" s="895"/>
      <c r="U108" s="896"/>
      <c r="Z108" s="270">
        <f t="shared" si="20"/>
        <v>0</v>
      </c>
      <c r="AA108" s="271">
        <f t="shared" ref="AA108" si="54">INDEX(C$7:C$3000,1+($AE108-1)*29,1)</f>
        <v>0</v>
      </c>
      <c r="AB108" s="271">
        <f t="shared" ref="AB108" si="55">INDEX(D$7:D$3000,1+($AE108-1)*29,1)</f>
        <v>0</v>
      </c>
      <c r="AC108" s="271">
        <f t="shared" ref="AC108" si="56">INDEX(E$7:E$3000,1+($AE108-1)*29,1)</f>
        <v>0</v>
      </c>
      <c r="AD108" s="272" t="str">
        <f t="shared" ref="AD108" si="57">INDEX(S$7:S$3000,1+($AE108-1)*29,1)</f>
        <v/>
      </c>
      <c r="AE108" s="171">
        <v>27</v>
      </c>
    </row>
    <row r="109" spans="2:31" ht="24" customHeight="1" x14ac:dyDescent="0.15">
      <c r="B109" s="880">
        <v>4</v>
      </c>
      <c r="C109" s="883"/>
      <c r="D109" s="883"/>
      <c r="E109" s="883"/>
      <c r="F109" s="294"/>
      <c r="G109" s="886"/>
      <c r="H109" s="887"/>
      <c r="I109" s="294"/>
      <c r="J109" s="295"/>
      <c r="K109" s="298"/>
      <c r="L109" s="279" t="s">
        <v>220</v>
      </c>
      <c r="M109" s="301"/>
      <c r="N109" s="280" t="s">
        <v>225</v>
      </c>
      <c r="O109" s="298"/>
      <c r="P109" s="279" t="s">
        <v>220</v>
      </c>
      <c r="Q109" s="301"/>
      <c r="R109" s="280" t="s">
        <v>225</v>
      </c>
      <c r="S109" s="888" t="str">
        <f t="shared" ref="S109" si="58">IF(COUNT(J109:J113)=0,"",SUM(J109:J113))</f>
        <v/>
      </c>
      <c r="T109" s="889"/>
      <c r="U109" s="890"/>
      <c r="Z109" s="274">
        <f t="shared" si="20"/>
        <v>0</v>
      </c>
      <c r="AA109" s="275">
        <f t="shared" ref="AA109" si="59">INDEX(C$7:C$3000,6+($AE109-1)*29,1)</f>
        <v>0</v>
      </c>
      <c r="AB109" s="275">
        <f t="shared" ref="AB109" si="60">INDEX(D$7:D$3000,6+($AE109-1)*29,1)</f>
        <v>0</v>
      </c>
      <c r="AC109" s="275">
        <f t="shared" ref="AC109" si="61">INDEX(E$7:E$3000,6+($AE109-1)*29,1)</f>
        <v>0</v>
      </c>
      <c r="AD109" s="276" t="str">
        <f t="shared" ref="AD109" si="62">INDEX(S$7:S$3000,6+($AE109-1)*29,1)</f>
        <v/>
      </c>
      <c r="AE109" s="171">
        <f t="shared" si="17"/>
        <v>27</v>
      </c>
    </row>
    <row r="110" spans="2:31" ht="24" customHeight="1" x14ac:dyDescent="0.15">
      <c r="B110" s="881"/>
      <c r="C110" s="884"/>
      <c r="D110" s="884"/>
      <c r="E110" s="884"/>
      <c r="F110" s="296"/>
      <c r="G110" s="897"/>
      <c r="H110" s="898"/>
      <c r="I110" s="296"/>
      <c r="J110" s="297"/>
      <c r="K110" s="299"/>
      <c r="L110" s="284" t="s">
        <v>220</v>
      </c>
      <c r="M110" s="302"/>
      <c r="N110" s="285" t="s">
        <v>225</v>
      </c>
      <c r="O110" s="299"/>
      <c r="P110" s="284" t="s">
        <v>220</v>
      </c>
      <c r="Q110" s="302"/>
      <c r="R110" s="285" t="s">
        <v>225</v>
      </c>
      <c r="S110" s="891"/>
      <c r="T110" s="892"/>
      <c r="U110" s="893"/>
      <c r="Z110" s="274">
        <f t="shared" si="20"/>
        <v>0</v>
      </c>
      <c r="AA110" s="275">
        <f t="shared" ref="AA110" si="63">INDEX(C$7:C$3000,11+($AE110-1)*29,1)</f>
        <v>0</v>
      </c>
      <c r="AB110" s="275">
        <f t="shared" ref="AB110" si="64">INDEX(D$7:D$3000,11+($AE110-1)*29,1)</f>
        <v>0</v>
      </c>
      <c r="AC110" s="275">
        <f t="shared" ref="AC110" si="65">INDEX(E$7:E$3000,11+($AE110-1)*29,1)</f>
        <v>0</v>
      </c>
      <c r="AD110" s="276" t="str">
        <f t="shared" ref="AD110" si="66">INDEX(S$7:S$3000,11+($AE110-1)*29,1)</f>
        <v/>
      </c>
      <c r="AE110" s="171">
        <f t="shared" si="17"/>
        <v>27</v>
      </c>
    </row>
    <row r="111" spans="2:31" ht="24" customHeight="1" thickBot="1" x14ac:dyDescent="0.2">
      <c r="B111" s="881"/>
      <c r="C111" s="884"/>
      <c r="D111" s="884"/>
      <c r="E111" s="884"/>
      <c r="F111" s="296"/>
      <c r="G111" s="897"/>
      <c r="H111" s="898"/>
      <c r="I111" s="296"/>
      <c r="J111" s="297"/>
      <c r="K111" s="299"/>
      <c r="L111" s="284" t="s">
        <v>220</v>
      </c>
      <c r="M111" s="302"/>
      <c r="N111" s="285" t="s">
        <v>225</v>
      </c>
      <c r="O111" s="299"/>
      <c r="P111" s="284" t="s">
        <v>220</v>
      </c>
      <c r="Q111" s="302"/>
      <c r="R111" s="285" t="s">
        <v>225</v>
      </c>
      <c r="S111" s="891"/>
      <c r="T111" s="892"/>
      <c r="U111" s="893"/>
      <c r="Z111" s="281">
        <f t="shared" si="20"/>
        <v>0</v>
      </c>
      <c r="AA111" s="282">
        <f t="shared" ref="AA111" si="67">INDEX(C$7:C$3000,16+($AE111-1)*29,1)</f>
        <v>0</v>
      </c>
      <c r="AB111" s="282">
        <f t="shared" ref="AB111" si="68">INDEX(D$7:D$3000,16+($AE111-1)*29,1)</f>
        <v>0</v>
      </c>
      <c r="AC111" s="282">
        <f t="shared" ref="AC111" si="69">INDEX(E$7:E$3000,16+($AE111-1)*29,1)</f>
        <v>0</v>
      </c>
      <c r="AD111" s="283" t="str">
        <f t="shared" ref="AD111" si="70">INDEX(S$7:S$3000,16+($AE111-1)*29,1)</f>
        <v/>
      </c>
      <c r="AE111" s="171">
        <f t="shared" si="17"/>
        <v>27</v>
      </c>
    </row>
    <row r="112" spans="2:31" ht="24" customHeight="1" x14ac:dyDescent="0.15">
      <c r="B112" s="881"/>
      <c r="C112" s="884"/>
      <c r="D112" s="884"/>
      <c r="E112" s="884"/>
      <c r="F112" s="296"/>
      <c r="G112" s="897"/>
      <c r="H112" s="898"/>
      <c r="I112" s="296"/>
      <c r="J112" s="297"/>
      <c r="K112" s="299"/>
      <c r="L112" s="284" t="s">
        <v>220</v>
      </c>
      <c r="M112" s="302"/>
      <c r="N112" s="285" t="s">
        <v>225</v>
      </c>
      <c r="O112" s="299"/>
      <c r="P112" s="284" t="s">
        <v>220</v>
      </c>
      <c r="Q112" s="302"/>
      <c r="R112" s="285" t="s">
        <v>225</v>
      </c>
      <c r="S112" s="891"/>
      <c r="T112" s="892"/>
      <c r="U112" s="893"/>
      <c r="Z112" s="270">
        <f t="shared" si="20"/>
        <v>0</v>
      </c>
      <c r="AA112" s="271">
        <f t="shared" ref="AA112" si="71">INDEX(C$7:C$3000,1+($AE112-1)*29,1)</f>
        <v>0</v>
      </c>
      <c r="AB112" s="271">
        <f t="shared" ref="AB112" si="72">INDEX(D$7:D$3000,1+($AE112-1)*29,1)</f>
        <v>0</v>
      </c>
      <c r="AC112" s="271">
        <f t="shared" ref="AC112" si="73">INDEX(E$7:E$3000,1+($AE112-1)*29,1)</f>
        <v>0</v>
      </c>
      <c r="AD112" s="272" t="str">
        <f t="shared" ref="AD112" si="74">INDEX(S$7:S$3000,1+($AE112-1)*29,1)</f>
        <v/>
      </c>
      <c r="AE112" s="171">
        <v>28</v>
      </c>
    </row>
    <row r="113" spans="1:31" ht="24" customHeight="1" thickBot="1" x14ac:dyDescent="0.2">
      <c r="B113" s="882"/>
      <c r="C113" s="885"/>
      <c r="D113" s="885"/>
      <c r="E113" s="885"/>
      <c r="F113" s="286" t="s">
        <v>232</v>
      </c>
      <c r="G113" s="5"/>
      <c r="H113" s="899" t="s">
        <v>239</v>
      </c>
      <c r="I113" s="900"/>
      <c r="J113" s="300"/>
      <c r="K113" s="901"/>
      <c r="L113" s="902"/>
      <c r="M113" s="902"/>
      <c r="N113" s="902"/>
      <c r="O113" s="902"/>
      <c r="P113" s="902"/>
      <c r="Q113" s="902"/>
      <c r="R113" s="903"/>
      <c r="S113" s="894"/>
      <c r="T113" s="895"/>
      <c r="U113" s="896"/>
      <c r="Z113" s="274">
        <f t="shared" si="20"/>
        <v>0</v>
      </c>
      <c r="AA113" s="275">
        <f t="shared" ref="AA113" si="75">INDEX(C$7:C$3000,6+($AE113-1)*29,1)</f>
        <v>0</v>
      </c>
      <c r="AB113" s="275">
        <f t="shared" ref="AB113" si="76">INDEX(D$7:D$3000,6+($AE113-1)*29,1)</f>
        <v>0</v>
      </c>
      <c r="AC113" s="275">
        <f t="shared" ref="AC113" si="77">INDEX(E$7:E$3000,6+($AE113-1)*29,1)</f>
        <v>0</v>
      </c>
      <c r="AD113" s="276" t="str">
        <f t="shared" ref="AD113" si="78">INDEX(S$7:S$3000,6+($AE113-1)*29,1)</f>
        <v/>
      </c>
      <c r="AE113" s="171">
        <f t="shared" si="17"/>
        <v>28</v>
      </c>
    </row>
    <row r="114" spans="1:31" ht="19.5" customHeight="1" thickBot="1" x14ac:dyDescent="0.2">
      <c r="B114" s="287" t="s">
        <v>112</v>
      </c>
      <c r="C114" s="172"/>
      <c r="D114" s="288"/>
      <c r="E114" s="288"/>
      <c r="F114" s="289"/>
      <c r="G114" s="288"/>
      <c r="H114" s="288"/>
      <c r="O114" s="917" t="s">
        <v>496</v>
      </c>
      <c r="P114" s="918"/>
      <c r="Q114" s="918"/>
      <c r="R114" s="918"/>
      <c r="S114" s="919" t="str">
        <f>IF(COUNT(S94:U113)=0,"",SUMIFS(S94:S113,E94:E113,"&lt;&gt;"&amp;""))</f>
        <v/>
      </c>
      <c r="T114" s="920"/>
      <c r="U114" s="921"/>
      <c r="Z114" s="274">
        <f t="shared" si="20"/>
        <v>0</v>
      </c>
      <c r="AA114" s="275">
        <f t="shared" ref="AA114" si="79">INDEX(C$7:C$3000,11+($AE114-1)*29,1)</f>
        <v>0</v>
      </c>
      <c r="AB114" s="275">
        <f t="shared" ref="AB114" si="80">INDEX(D$7:D$3000,11+($AE114-1)*29,1)</f>
        <v>0</v>
      </c>
      <c r="AC114" s="275">
        <f t="shared" ref="AC114" si="81">INDEX(E$7:E$3000,11+($AE114-1)*29,1)</f>
        <v>0</v>
      </c>
      <c r="AD114" s="276" t="str">
        <f t="shared" ref="AD114" si="82">INDEX(S$7:S$3000,11+($AE114-1)*29,1)</f>
        <v/>
      </c>
      <c r="AE114" s="171">
        <f t="shared" si="17"/>
        <v>28</v>
      </c>
    </row>
    <row r="115" spans="1:31" ht="19.5" customHeight="1" thickBot="1" x14ac:dyDescent="0.2">
      <c r="B115" s="486" t="s">
        <v>242</v>
      </c>
      <c r="C115" s="172"/>
      <c r="D115" s="171"/>
      <c r="E115" s="290"/>
      <c r="F115" s="485"/>
      <c r="G115" s="485"/>
      <c r="H115" s="485"/>
      <c r="O115" s="922" t="s">
        <v>497</v>
      </c>
      <c r="P115" s="923"/>
      <c r="Q115" s="923"/>
      <c r="R115" s="924"/>
      <c r="S115" s="919" t="str">
        <f>IF(COUNT(S94:U113)=0,"",SUMIF(E94:E113,"元請",S94:U113))</f>
        <v/>
      </c>
      <c r="T115" s="920"/>
      <c r="U115" s="921"/>
      <c r="Z115" s="281">
        <f t="shared" si="20"/>
        <v>0</v>
      </c>
      <c r="AA115" s="282">
        <f t="shared" ref="AA115" si="83">INDEX(C$7:C$3000,16+($AE115-1)*29,1)</f>
        <v>0</v>
      </c>
      <c r="AB115" s="282">
        <f t="shared" ref="AB115" si="84">INDEX(D$7:D$3000,16+($AE115-1)*29,1)</f>
        <v>0</v>
      </c>
      <c r="AC115" s="282">
        <f t="shared" ref="AC115" si="85">INDEX(E$7:E$3000,16+($AE115-1)*29,1)</f>
        <v>0</v>
      </c>
      <c r="AD115" s="283" t="str">
        <f t="shared" ref="AD115" si="86">INDEX(S$7:S$3000,16+($AE115-1)*29,1)</f>
        <v/>
      </c>
      <c r="AE115" s="171">
        <f t="shared" si="17"/>
        <v>28</v>
      </c>
    </row>
    <row r="116" spans="1:31" ht="19.5" customHeight="1" x14ac:dyDescent="0.15">
      <c r="B116" s="287" t="s">
        <v>240</v>
      </c>
      <c r="C116" s="172"/>
      <c r="D116" s="171"/>
      <c r="E116" s="172"/>
      <c r="F116" s="172"/>
      <c r="G116" s="485"/>
      <c r="H116" s="485"/>
      <c r="Z116" s="270">
        <f t="shared" si="20"/>
        <v>0</v>
      </c>
      <c r="AA116" s="271">
        <f t="shared" ref="AA116" si="87">INDEX(C$7:C$3000,1+($AE116-1)*29,1)</f>
        <v>0</v>
      </c>
      <c r="AB116" s="271">
        <f t="shared" ref="AB116" si="88">INDEX(D$7:D$3000,1+($AE116-1)*29,1)</f>
        <v>0</v>
      </c>
      <c r="AC116" s="271">
        <f t="shared" ref="AC116" si="89">INDEX(E$7:E$3000,1+($AE116-1)*29,1)</f>
        <v>0</v>
      </c>
      <c r="AD116" s="272" t="str">
        <f t="shared" ref="AD116" si="90">INDEX(S$7:S$3000,1+($AE116-1)*29,1)</f>
        <v/>
      </c>
      <c r="AE116" s="171">
        <v>29</v>
      </c>
    </row>
    <row r="117" spans="1:31" ht="19.5" customHeight="1" x14ac:dyDescent="0.15">
      <c r="B117" s="485"/>
      <c r="C117" s="172"/>
      <c r="D117" s="171"/>
      <c r="E117" s="290"/>
      <c r="F117" s="485"/>
      <c r="G117" s="485"/>
      <c r="H117" s="485"/>
      <c r="Z117" s="274">
        <f t="shared" si="20"/>
        <v>0</v>
      </c>
      <c r="AA117" s="275">
        <f t="shared" ref="AA117" si="91">INDEX(C$7:C$3000,6+($AE117-1)*29,1)</f>
        <v>0</v>
      </c>
      <c r="AB117" s="275">
        <f t="shared" ref="AB117" si="92">INDEX(D$7:D$3000,6+($AE117-1)*29,1)</f>
        <v>0</v>
      </c>
      <c r="AC117" s="275">
        <f t="shared" ref="AC117" si="93">INDEX(E$7:E$3000,6+($AE117-1)*29,1)</f>
        <v>0</v>
      </c>
      <c r="AD117" s="276" t="str">
        <f t="shared" ref="AD117" si="94">INDEX(S$7:S$3000,6+($AE117-1)*29,1)</f>
        <v/>
      </c>
      <c r="AE117" s="171">
        <f t="shared" si="17"/>
        <v>29</v>
      </c>
    </row>
    <row r="118" spans="1:31" s="172" customFormat="1" ht="20.25" customHeight="1" x14ac:dyDescent="0.15">
      <c r="A118" s="171"/>
      <c r="B118" s="171"/>
      <c r="C118" s="172" t="s">
        <v>104</v>
      </c>
      <c r="G118" s="262"/>
      <c r="H118" s="262"/>
      <c r="I118" s="171"/>
      <c r="J118" s="171"/>
      <c r="K118" s="171"/>
      <c r="L118" s="171"/>
      <c r="M118" s="171"/>
      <c r="N118" s="171"/>
      <c r="O118" s="171"/>
      <c r="P118" s="171"/>
      <c r="Q118" s="171"/>
      <c r="R118" s="171"/>
      <c r="S118" s="171"/>
      <c r="T118" s="196" t="s">
        <v>241</v>
      </c>
      <c r="U118" s="263" t="str">
        <f>IF(COUNT(S94:U113)=0,"",U89+1)</f>
        <v/>
      </c>
      <c r="W118" s="171"/>
      <c r="X118" s="171"/>
      <c r="Y118" s="171"/>
      <c r="Z118" s="274">
        <f t="shared" si="20"/>
        <v>0</v>
      </c>
      <c r="AA118" s="275">
        <f t="shared" ref="AA118" si="95">INDEX(C$7:C$3000,11+($AE118-1)*29,1)</f>
        <v>0</v>
      </c>
      <c r="AB118" s="275">
        <f t="shared" ref="AB118" si="96">INDEX(D$7:D$3000,11+($AE118-1)*29,1)</f>
        <v>0</v>
      </c>
      <c r="AC118" s="275">
        <f t="shared" ref="AC118" si="97">INDEX(E$7:E$3000,11+($AE118-1)*29,1)</f>
        <v>0</v>
      </c>
      <c r="AD118" s="276" t="str">
        <f t="shared" ref="AD118" si="98">INDEX(S$7:S$3000,11+($AE118-1)*29,1)</f>
        <v/>
      </c>
      <c r="AE118" s="171">
        <f t="shared" si="17"/>
        <v>29</v>
      </c>
    </row>
    <row r="119" spans="1:31" s="172" customFormat="1" ht="28.5" thickBot="1" x14ac:dyDescent="0.2">
      <c r="A119" s="171"/>
      <c r="B119" s="904" t="s">
        <v>105</v>
      </c>
      <c r="C119" s="904"/>
      <c r="D119" s="904"/>
      <c r="E119" s="904"/>
      <c r="F119" s="904"/>
      <c r="G119" s="904"/>
      <c r="H119" s="904"/>
      <c r="I119" s="904"/>
      <c r="J119" s="905" t="s">
        <v>387</v>
      </c>
      <c r="K119" s="905"/>
      <c r="L119" s="905"/>
      <c r="M119" s="905"/>
      <c r="N119" s="905"/>
      <c r="O119" s="905"/>
      <c r="P119" s="905"/>
      <c r="Q119" s="905"/>
      <c r="R119" s="905"/>
      <c r="S119" s="905"/>
      <c r="T119" s="905"/>
      <c r="U119" s="905"/>
      <c r="W119" s="171"/>
      <c r="X119" s="171"/>
      <c r="Y119" s="171"/>
      <c r="Z119" s="281">
        <f t="shared" si="20"/>
        <v>0</v>
      </c>
      <c r="AA119" s="282">
        <f t="shared" ref="AA119" si="99">INDEX(C$7:C$3000,16+($AE119-1)*29,1)</f>
        <v>0</v>
      </c>
      <c r="AB119" s="282">
        <f t="shared" ref="AB119" si="100">INDEX(D$7:D$3000,16+($AE119-1)*29,1)</f>
        <v>0</v>
      </c>
      <c r="AC119" s="282">
        <f t="shared" ref="AC119" si="101">INDEX(E$7:E$3000,16+($AE119-1)*29,1)</f>
        <v>0</v>
      </c>
      <c r="AD119" s="283" t="str">
        <f t="shared" ref="AD119" si="102">INDEX(S$7:S$3000,16+($AE119-1)*29,1)</f>
        <v/>
      </c>
      <c r="AE119" s="171">
        <f t="shared" si="17"/>
        <v>29</v>
      </c>
    </row>
    <row r="120" spans="1:31" ht="21.75" thickBot="1" x14ac:dyDescent="0.2">
      <c r="D120" s="265" t="s">
        <v>228</v>
      </c>
      <c r="E120" s="906"/>
      <c r="F120" s="906"/>
      <c r="G120" s="266" t="s">
        <v>229</v>
      </c>
      <c r="H120" s="267"/>
      <c r="L120" s="268" t="s">
        <v>231</v>
      </c>
      <c r="M120" s="482" t="str">
        <f>M$4</f>
        <v/>
      </c>
      <c r="N120" s="269" t="s">
        <v>220</v>
      </c>
      <c r="O120" s="482" t="str">
        <f>O$4</f>
        <v/>
      </c>
      <c r="P120" s="269" t="s">
        <v>225</v>
      </c>
      <c r="Q120" s="269" t="s">
        <v>205</v>
      </c>
      <c r="R120" s="482" t="str">
        <f>R$4</f>
        <v/>
      </c>
      <c r="S120" s="269" t="s">
        <v>220</v>
      </c>
      <c r="T120" s="482" t="str">
        <f>T$4</f>
        <v/>
      </c>
      <c r="U120" s="269" t="s">
        <v>230</v>
      </c>
      <c r="Z120" s="270">
        <f t="shared" si="20"/>
        <v>0</v>
      </c>
      <c r="AA120" s="271">
        <f t="shared" ref="AA120" si="103">INDEX(C$7:C$3000,1+($AE120-1)*29,1)</f>
        <v>0</v>
      </c>
      <c r="AB120" s="271">
        <f t="shared" ref="AB120" si="104">INDEX(D$7:D$3000,1+($AE120-1)*29,1)</f>
        <v>0</v>
      </c>
      <c r="AC120" s="271">
        <f t="shared" ref="AC120" si="105">INDEX(E$7:E$3000,1+($AE120-1)*29,1)</f>
        <v>0</v>
      </c>
      <c r="AD120" s="272" t="str">
        <f t="shared" ref="AD120" si="106">INDEX(S$7:S$3000,1+($AE120-1)*29,1)</f>
        <v/>
      </c>
      <c r="AE120" s="171">
        <v>30</v>
      </c>
    </row>
    <row r="121" spans="1:31" ht="18" customHeight="1" x14ac:dyDescent="0.15">
      <c r="B121" s="880" t="s">
        <v>227</v>
      </c>
      <c r="C121" s="907" t="s">
        <v>224</v>
      </c>
      <c r="D121" s="273" t="s">
        <v>237</v>
      </c>
      <c r="E121" s="273" t="s">
        <v>222</v>
      </c>
      <c r="F121" s="909" t="s">
        <v>106</v>
      </c>
      <c r="G121" s="840" t="s">
        <v>107</v>
      </c>
      <c r="H121" s="841"/>
      <c r="I121" s="181" t="s">
        <v>108</v>
      </c>
      <c r="J121" s="181" t="s">
        <v>235</v>
      </c>
      <c r="K121" s="840" t="s">
        <v>109</v>
      </c>
      <c r="L121" s="913"/>
      <c r="M121" s="913"/>
      <c r="N121" s="841"/>
      <c r="O121" s="840" t="s">
        <v>226</v>
      </c>
      <c r="P121" s="913"/>
      <c r="Q121" s="913"/>
      <c r="R121" s="841"/>
      <c r="S121" s="840" t="s">
        <v>233</v>
      </c>
      <c r="T121" s="913"/>
      <c r="U121" s="914"/>
      <c r="Z121" s="274">
        <f t="shared" si="20"/>
        <v>0</v>
      </c>
      <c r="AA121" s="275">
        <f t="shared" ref="AA121" si="107">INDEX(C$7:C$3000,6+($AE121-1)*29,1)</f>
        <v>0</v>
      </c>
      <c r="AB121" s="275">
        <f t="shared" ref="AB121" si="108">INDEX(D$7:D$3000,6+($AE121-1)*29,1)</f>
        <v>0</v>
      </c>
      <c r="AC121" s="275">
        <f t="shared" ref="AC121" si="109">INDEX(E$7:E$3000,6+($AE121-1)*29,1)</f>
        <v>0</v>
      </c>
      <c r="AD121" s="276" t="str">
        <f t="shared" ref="AD121" si="110">INDEX(S$7:S$3000,6+($AE121-1)*29,1)</f>
        <v/>
      </c>
      <c r="AE121" s="171">
        <f t="shared" si="17"/>
        <v>30</v>
      </c>
    </row>
    <row r="122" spans="1:31" ht="18" customHeight="1" thickBot="1" x14ac:dyDescent="0.2">
      <c r="B122" s="882"/>
      <c r="C122" s="908"/>
      <c r="D122" s="277" t="s">
        <v>221</v>
      </c>
      <c r="E122" s="277" t="s">
        <v>223</v>
      </c>
      <c r="F122" s="910"/>
      <c r="G122" s="911"/>
      <c r="H122" s="912"/>
      <c r="I122" s="278" t="s">
        <v>110</v>
      </c>
      <c r="J122" s="278" t="s">
        <v>236</v>
      </c>
      <c r="K122" s="911"/>
      <c r="L122" s="915"/>
      <c r="M122" s="915"/>
      <c r="N122" s="912"/>
      <c r="O122" s="911"/>
      <c r="P122" s="915"/>
      <c r="Q122" s="915"/>
      <c r="R122" s="912"/>
      <c r="S122" s="911" t="s">
        <v>234</v>
      </c>
      <c r="T122" s="915"/>
      <c r="U122" s="916"/>
      <c r="Z122" s="274">
        <f t="shared" si="20"/>
        <v>0</v>
      </c>
      <c r="AA122" s="275">
        <f t="shared" ref="AA122" si="111">INDEX(C$7:C$3000,11+($AE122-1)*29,1)</f>
        <v>0</v>
      </c>
      <c r="AB122" s="275">
        <f t="shared" ref="AB122" si="112">INDEX(D$7:D$3000,11+($AE122-1)*29,1)</f>
        <v>0</v>
      </c>
      <c r="AC122" s="275">
        <f t="shared" ref="AC122" si="113">INDEX(E$7:E$3000,11+($AE122-1)*29,1)</f>
        <v>0</v>
      </c>
      <c r="AD122" s="276" t="str">
        <f t="shared" ref="AD122" si="114">INDEX(S$7:S$3000,11+($AE122-1)*29,1)</f>
        <v/>
      </c>
      <c r="AE122" s="171">
        <f t="shared" si="17"/>
        <v>30</v>
      </c>
    </row>
    <row r="123" spans="1:31" ht="24" customHeight="1" thickBot="1" x14ac:dyDescent="0.2">
      <c r="B123" s="880">
        <v>1</v>
      </c>
      <c r="C123" s="883"/>
      <c r="D123" s="883"/>
      <c r="E123" s="883"/>
      <c r="F123" s="294"/>
      <c r="G123" s="886"/>
      <c r="H123" s="887"/>
      <c r="I123" s="294"/>
      <c r="J123" s="295"/>
      <c r="K123" s="298"/>
      <c r="L123" s="279" t="s">
        <v>220</v>
      </c>
      <c r="M123" s="301"/>
      <c r="N123" s="280" t="s">
        <v>225</v>
      </c>
      <c r="O123" s="298"/>
      <c r="P123" s="279" t="s">
        <v>220</v>
      </c>
      <c r="Q123" s="301"/>
      <c r="R123" s="280" t="s">
        <v>225</v>
      </c>
      <c r="S123" s="888" t="str">
        <f t="shared" ref="S123" si="115">IF(COUNT(J123:J127)=0,"",SUM(J123:J127))</f>
        <v/>
      </c>
      <c r="T123" s="889"/>
      <c r="U123" s="890"/>
      <c r="Z123" s="281">
        <f t="shared" si="20"/>
        <v>0</v>
      </c>
      <c r="AA123" s="282">
        <f t="shared" ref="AA123" si="116">INDEX(C$7:C$3000,16+($AE123-1)*29,1)</f>
        <v>0</v>
      </c>
      <c r="AB123" s="282">
        <f t="shared" ref="AB123" si="117">INDEX(D$7:D$3000,16+($AE123-1)*29,1)</f>
        <v>0</v>
      </c>
      <c r="AC123" s="282">
        <f t="shared" ref="AC123" si="118">INDEX(E$7:E$3000,16+($AE123-1)*29,1)</f>
        <v>0</v>
      </c>
      <c r="AD123" s="283" t="str">
        <f t="shared" ref="AD123" si="119">INDEX(S$7:S$3000,16+($AE123-1)*29,1)</f>
        <v/>
      </c>
      <c r="AE123" s="171">
        <f t="shared" si="17"/>
        <v>30</v>
      </c>
    </row>
    <row r="124" spans="1:31" ht="24" customHeight="1" x14ac:dyDescent="0.15">
      <c r="B124" s="881"/>
      <c r="C124" s="884"/>
      <c r="D124" s="884"/>
      <c r="E124" s="884"/>
      <c r="F124" s="296"/>
      <c r="G124" s="897"/>
      <c r="H124" s="898"/>
      <c r="I124" s="296"/>
      <c r="J124" s="297"/>
      <c r="K124" s="299"/>
      <c r="L124" s="284" t="s">
        <v>220</v>
      </c>
      <c r="M124" s="302"/>
      <c r="N124" s="285" t="s">
        <v>225</v>
      </c>
      <c r="O124" s="299"/>
      <c r="P124" s="284" t="s">
        <v>220</v>
      </c>
      <c r="Q124" s="302"/>
      <c r="R124" s="285" t="s">
        <v>225</v>
      </c>
      <c r="S124" s="891"/>
      <c r="T124" s="892"/>
      <c r="U124" s="893"/>
      <c r="Z124" s="270">
        <f t="shared" si="20"/>
        <v>0</v>
      </c>
      <c r="AA124" s="271">
        <f t="shared" ref="AA124" si="120">INDEX(C$7:C$3000,1+($AE124-1)*29,1)</f>
        <v>0</v>
      </c>
      <c r="AB124" s="271">
        <f t="shared" ref="AB124" si="121">INDEX(D$7:D$3000,1+($AE124-1)*29,1)</f>
        <v>0</v>
      </c>
      <c r="AC124" s="271">
        <f t="shared" ref="AC124" si="122">INDEX(E$7:E$3000,1+($AE124-1)*29,1)</f>
        <v>0</v>
      </c>
      <c r="AD124" s="272" t="str">
        <f t="shared" ref="AD124" si="123">INDEX(S$7:S$3000,1+($AE124-1)*29,1)</f>
        <v/>
      </c>
      <c r="AE124" s="171">
        <v>31</v>
      </c>
    </row>
    <row r="125" spans="1:31" ht="23.25" customHeight="1" x14ac:dyDescent="0.15">
      <c r="B125" s="881"/>
      <c r="C125" s="884"/>
      <c r="D125" s="884"/>
      <c r="E125" s="884"/>
      <c r="F125" s="296"/>
      <c r="G125" s="897"/>
      <c r="H125" s="898"/>
      <c r="I125" s="296"/>
      <c r="J125" s="297"/>
      <c r="K125" s="299"/>
      <c r="L125" s="284" t="s">
        <v>220</v>
      </c>
      <c r="M125" s="302"/>
      <c r="N125" s="285" t="s">
        <v>225</v>
      </c>
      <c r="O125" s="299"/>
      <c r="P125" s="284" t="s">
        <v>220</v>
      </c>
      <c r="Q125" s="302"/>
      <c r="R125" s="285" t="s">
        <v>225</v>
      </c>
      <c r="S125" s="891"/>
      <c r="T125" s="892"/>
      <c r="U125" s="893"/>
      <c r="Z125" s="274">
        <f t="shared" si="20"/>
        <v>0</v>
      </c>
      <c r="AA125" s="275">
        <f t="shared" ref="AA125" si="124">INDEX(C$7:C$3000,6+($AE125-1)*29,1)</f>
        <v>0</v>
      </c>
      <c r="AB125" s="275">
        <f t="shared" ref="AB125" si="125">INDEX(D$7:D$3000,6+($AE125-1)*29,1)</f>
        <v>0</v>
      </c>
      <c r="AC125" s="275">
        <f t="shared" ref="AC125" si="126">INDEX(E$7:E$3000,6+($AE125-1)*29,1)</f>
        <v>0</v>
      </c>
      <c r="AD125" s="276" t="str">
        <f t="shared" ref="AD125" si="127">INDEX(S$7:S$3000,6+($AE125-1)*29,1)</f>
        <v/>
      </c>
      <c r="AE125" s="171">
        <f t="shared" si="17"/>
        <v>31</v>
      </c>
    </row>
    <row r="126" spans="1:31" ht="24" customHeight="1" x14ac:dyDescent="0.15">
      <c r="B126" s="881"/>
      <c r="C126" s="884"/>
      <c r="D126" s="884"/>
      <c r="E126" s="884"/>
      <c r="F126" s="296"/>
      <c r="G126" s="897"/>
      <c r="H126" s="898"/>
      <c r="I126" s="296"/>
      <c r="J126" s="297"/>
      <c r="K126" s="299"/>
      <c r="L126" s="284" t="s">
        <v>220</v>
      </c>
      <c r="M126" s="302"/>
      <c r="N126" s="285" t="s">
        <v>225</v>
      </c>
      <c r="O126" s="299"/>
      <c r="P126" s="284" t="s">
        <v>220</v>
      </c>
      <c r="Q126" s="302"/>
      <c r="R126" s="285" t="s">
        <v>225</v>
      </c>
      <c r="S126" s="891"/>
      <c r="T126" s="892"/>
      <c r="U126" s="893"/>
      <c r="Z126" s="274">
        <f t="shared" si="20"/>
        <v>0</v>
      </c>
      <c r="AA126" s="275">
        <f t="shared" ref="AA126" si="128">INDEX(C$7:C$3000,11+($AE126-1)*29,1)</f>
        <v>0</v>
      </c>
      <c r="AB126" s="275">
        <f t="shared" ref="AB126" si="129">INDEX(D$7:D$3000,11+($AE126-1)*29,1)</f>
        <v>0</v>
      </c>
      <c r="AC126" s="275">
        <f t="shared" ref="AC126" si="130">INDEX(E$7:E$3000,11+($AE126-1)*29,1)</f>
        <v>0</v>
      </c>
      <c r="AD126" s="276" t="str">
        <f t="shared" ref="AD126" si="131">INDEX(S$7:S$3000,11+($AE126-1)*29,1)</f>
        <v/>
      </c>
      <c r="AE126" s="171">
        <f t="shared" si="17"/>
        <v>31</v>
      </c>
    </row>
    <row r="127" spans="1:31" ht="24" customHeight="1" thickBot="1" x14ac:dyDescent="0.2">
      <c r="B127" s="882"/>
      <c r="C127" s="885"/>
      <c r="D127" s="885"/>
      <c r="E127" s="885"/>
      <c r="F127" s="286" t="s">
        <v>232</v>
      </c>
      <c r="G127" s="5"/>
      <c r="H127" s="899" t="s">
        <v>239</v>
      </c>
      <c r="I127" s="900"/>
      <c r="J127" s="300"/>
      <c r="K127" s="901"/>
      <c r="L127" s="902"/>
      <c r="M127" s="902"/>
      <c r="N127" s="902"/>
      <c r="O127" s="902"/>
      <c r="P127" s="902"/>
      <c r="Q127" s="902"/>
      <c r="R127" s="903"/>
      <c r="S127" s="894"/>
      <c r="T127" s="895"/>
      <c r="U127" s="896"/>
      <c r="Z127" s="281">
        <f t="shared" si="20"/>
        <v>0</v>
      </c>
      <c r="AA127" s="282">
        <f t="shared" ref="AA127" si="132">INDEX(C$7:C$3000,16+($AE127-1)*29,1)</f>
        <v>0</v>
      </c>
      <c r="AB127" s="282">
        <f t="shared" ref="AB127" si="133">INDEX(D$7:D$3000,16+($AE127-1)*29,1)</f>
        <v>0</v>
      </c>
      <c r="AC127" s="282">
        <f t="shared" ref="AC127" si="134">INDEX(E$7:E$3000,16+($AE127-1)*29,1)</f>
        <v>0</v>
      </c>
      <c r="AD127" s="283" t="str">
        <f t="shared" ref="AD127" si="135">INDEX(S$7:S$3000,16+($AE127-1)*29,1)</f>
        <v/>
      </c>
      <c r="AE127" s="171">
        <f t="shared" si="17"/>
        <v>31</v>
      </c>
    </row>
    <row r="128" spans="1:31" ht="24" customHeight="1" x14ac:dyDescent="0.15">
      <c r="B128" s="880">
        <v>2</v>
      </c>
      <c r="C128" s="883"/>
      <c r="D128" s="883"/>
      <c r="E128" s="883"/>
      <c r="F128" s="294"/>
      <c r="G128" s="886"/>
      <c r="H128" s="887"/>
      <c r="I128" s="294"/>
      <c r="J128" s="295"/>
      <c r="K128" s="298"/>
      <c r="L128" s="279" t="s">
        <v>220</v>
      </c>
      <c r="M128" s="301"/>
      <c r="N128" s="280" t="s">
        <v>225</v>
      </c>
      <c r="O128" s="298"/>
      <c r="P128" s="279" t="s">
        <v>220</v>
      </c>
      <c r="Q128" s="301"/>
      <c r="R128" s="280" t="s">
        <v>225</v>
      </c>
      <c r="S128" s="888" t="str">
        <f t="shared" ref="S128" si="136">IF(COUNT(J128:J132)=0,"",SUM(J128:J132))</f>
        <v/>
      </c>
      <c r="T128" s="889"/>
      <c r="U128" s="890"/>
      <c r="Z128" s="270">
        <f t="shared" si="20"/>
        <v>0</v>
      </c>
      <c r="AA128" s="271">
        <f t="shared" ref="AA128" si="137">INDEX(C$7:C$3000,1+($AE128-1)*29,1)</f>
        <v>0</v>
      </c>
      <c r="AB128" s="271">
        <f t="shared" ref="AB128" si="138">INDEX(D$7:D$3000,1+($AE128-1)*29,1)</f>
        <v>0</v>
      </c>
      <c r="AC128" s="271">
        <f t="shared" ref="AC128" si="139">INDEX(E$7:E$3000,1+($AE128-1)*29,1)</f>
        <v>0</v>
      </c>
      <c r="AD128" s="272" t="str">
        <f t="shared" ref="AD128" si="140">INDEX(S$7:S$3000,1+($AE128-1)*29,1)</f>
        <v/>
      </c>
      <c r="AE128" s="171">
        <v>32</v>
      </c>
    </row>
    <row r="129" spans="2:31" ht="24" customHeight="1" x14ac:dyDescent="0.15">
      <c r="B129" s="881"/>
      <c r="C129" s="884"/>
      <c r="D129" s="884"/>
      <c r="E129" s="884"/>
      <c r="F129" s="296"/>
      <c r="G129" s="897"/>
      <c r="H129" s="898"/>
      <c r="I129" s="296"/>
      <c r="J129" s="297"/>
      <c r="K129" s="299"/>
      <c r="L129" s="284" t="s">
        <v>220</v>
      </c>
      <c r="M129" s="302"/>
      <c r="N129" s="285" t="s">
        <v>225</v>
      </c>
      <c r="O129" s="299"/>
      <c r="P129" s="284" t="s">
        <v>220</v>
      </c>
      <c r="Q129" s="302"/>
      <c r="R129" s="285" t="s">
        <v>225</v>
      </c>
      <c r="S129" s="891"/>
      <c r="T129" s="892"/>
      <c r="U129" s="893"/>
      <c r="Z129" s="274">
        <f t="shared" si="20"/>
        <v>0</v>
      </c>
      <c r="AA129" s="275">
        <f t="shared" ref="AA129" si="141">INDEX(C$7:C$3000,6+($AE129-1)*29,1)</f>
        <v>0</v>
      </c>
      <c r="AB129" s="275">
        <f t="shared" ref="AB129" si="142">INDEX(D$7:D$3000,6+($AE129-1)*29,1)</f>
        <v>0</v>
      </c>
      <c r="AC129" s="275">
        <f t="shared" ref="AC129" si="143">INDEX(E$7:E$3000,6+($AE129-1)*29,1)</f>
        <v>0</v>
      </c>
      <c r="AD129" s="276" t="str">
        <f t="shared" ref="AD129" si="144">INDEX(S$7:S$3000,6+($AE129-1)*29,1)</f>
        <v/>
      </c>
      <c r="AE129" s="171">
        <f t="shared" si="17"/>
        <v>32</v>
      </c>
    </row>
    <row r="130" spans="2:31" ht="24" customHeight="1" x14ac:dyDescent="0.15">
      <c r="B130" s="881"/>
      <c r="C130" s="884"/>
      <c r="D130" s="884"/>
      <c r="E130" s="884"/>
      <c r="F130" s="296"/>
      <c r="G130" s="897"/>
      <c r="H130" s="898"/>
      <c r="I130" s="296"/>
      <c r="J130" s="297"/>
      <c r="K130" s="299"/>
      <c r="L130" s="284" t="s">
        <v>220</v>
      </c>
      <c r="M130" s="302"/>
      <c r="N130" s="285" t="s">
        <v>225</v>
      </c>
      <c r="O130" s="299"/>
      <c r="P130" s="284" t="s">
        <v>220</v>
      </c>
      <c r="Q130" s="302"/>
      <c r="R130" s="285" t="s">
        <v>225</v>
      </c>
      <c r="S130" s="891"/>
      <c r="T130" s="892"/>
      <c r="U130" s="893"/>
      <c r="Z130" s="274">
        <f t="shared" si="20"/>
        <v>0</v>
      </c>
      <c r="AA130" s="275">
        <f t="shared" ref="AA130" si="145">INDEX(C$7:C$3000,11+($AE130-1)*29,1)</f>
        <v>0</v>
      </c>
      <c r="AB130" s="275">
        <f t="shared" ref="AB130" si="146">INDEX(D$7:D$3000,11+($AE130-1)*29,1)</f>
        <v>0</v>
      </c>
      <c r="AC130" s="275">
        <f t="shared" ref="AC130" si="147">INDEX(E$7:E$3000,11+($AE130-1)*29,1)</f>
        <v>0</v>
      </c>
      <c r="AD130" s="276" t="str">
        <f t="shared" ref="AD130" si="148">INDEX(S$7:S$3000,11+($AE130-1)*29,1)</f>
        <v/>
      </c>
      <c r="AE130" s="171">
        <f t="shared" si="17"/>
        <v>32</v>
      </c>
    </row>
    <row r="131" spans="2:31" ht="24" customHeight="1" thickBot="1" x14ac:dyDescent="0.2">
      <c r="B131" s="881"/>
      <c r="C131" s="884"/>
      <c r="D131" s="884"/>
      <c r="E131" s="884"/>
      <c r="F131" s="296"/>
      <c r="G131" s="897"/>
      <c r="H131" s="898"/>
      <c r="I131" s="296"/>
      <c r="J131" s="297"/>
      <c r="K131" s="299"/>
      <c r="L131" s="284" t="s">
        <v>220</v>
      </c>
      <c r="M131" s="302"/>
      <c r="N131" s="285" t="s">
        <v>225</v>
      </c>
      <c r="O131" s="299"/>
      <c r="P131" s="284" t="s">
        <v>220</v>
      </c>
      <c r="Q131" s="302"/>
      <c r="R131" s="285" t="s">
        <v>225</v>
      </c>
      <c r="S131" s="891"/>
      <c r="T131" s="892"/>
      <c r="U131" s="893"/>
      <c r="Z131" s="281">
        <f t="shared" si="20"/>
        <v>0</v>
      </c>
      <c r="AA131" s="282">
        <f t="shared" ref="AA131" si="149">INDEX(C$7:C$3000,16+($AE131-1)*29,1)</f>
        <v>0</v>
      </c>
      <c r="AB131" s="282">
        <f t="shared" ref="AB131" si="150">INDEX(D$7:D$3000,16+($AE131-1)*29,1)</f>
        <v>0</v>
      </c>
      <c r="AC131" s="282">
        <f t="shared" ref="AC131" si="151">INDEX(E$7:E$3000,16+($AE131-1)*29,1)</f>
        <v>0</v>
      </c>
      <c r="AD131" s="283" t="str">
        <f t="shared" ref="AD131" si="152">INDEX(S$7:S$3000,16+($AE131-1)*29,1)</f>
        <v/>
      </c>
      <c r="AE131" s="171">
        <f t="shared" si="17"/>
        <v>32</v>
      </c>
    </row>
    <row r="132" spans="2:31" ht="24" customHeight="1" thickBot="1" x14ac:dyDescent="0.2">
      <c r="B132" s="882"/>
      <c r="C132" s="885"/>
      <c r="D132" s="885"/>
      <c r="E132" s="885"/>
      <c r="F132" s="286" t="s">
        <v>232</v>
      </c>
      <c r="G132" s="5"/>
      <c r="H132" s="899" t="s">
        <v>239</v>
      </c>
      <c r="I132" s="900"/>
      <c r="J132" s="300"/>
      <c r="K132" s="901"/>
      <c r="L132" s="902"/>
      <c r="M132" s="902"/>
      <c r="N132" s="902"/>
      <c r="O132" s="902"/>
      <c r="P132" s="902"/>
      <c r="Q132" s="902"/>
      <c r="R132" s="903"/>
      <c r="S132" s="894"/>
      <c r="T132" s="895"/>
      <c r="U132" s="896"/>
      <c r="Z132" s="270">
        <f t="shared" si="20"/>
        <v>0</v>
      </c>
      <c r="AA132" s="271">
        <f t="shared" ref="AA132" si="153">INDEX(C$7:C$3000,1+($AE132-1)*29,1)</f>
        <v>0</v>
      </c>
      <c r="AB132" s="271">
        <f t="shared" ref="AB132" si="154">INDEX(D$7:D$3000,1+($AE132-1)*29,1)</f>
        <v>0</v>
      </c>
      <c r="AC132" s="271">
        <f t="shared" ref="AC132" si="155">INDEX(E$7:E$3000,1+($AE132-1)*29,1)</f>
        <v>0</v>
      </c>
      <c r="AD132" s="272" t="str">
        <f t="shared" ref="AD132" si="156">INDEX(S$7:S$3000,1+($AE132-1)*29,1)</f>
        <v/>
      </c>
      <c r="AE132" s="171">
        <v>33</v>
      </c>
    </row>
    <row r="133" spans="2:31" ht="24" customHeight="1" x14ac:dyDescent="0.15">
      <c r="B133" s="880">
        <v>3</v>
      </c>
      <c r="C133" s="883"/>
      <c r="D133" s="883"/>
      <c r="E133" s="883"/>
      <c r="F133" s="294"/>
      <c r="G133" s="886"/>
      <c r="H133" s="887"/>
      <c r="I133" s="294"/>
      <c r="J133" s="295"/>
      <c r="K133" s="298"/>
      <c r="L133" s="279" t="s">
        <v>220</v>
      </c>
      <c r="M133" s="301"/>
      <c r="N133" s="280" t="s">
        <v>225</v>
      </c>
      <c r="O133" s="298"/>
      <c r="P133" s="279" t="s">
        <v>220</v>
      </c>
      <c r="Q133" s="301"/>
      <c r="R133" s="280" t="s">
        <v>225</v>
      </c>
      <c r="S133" s="888" t="str">
        <f t="shared" ref="S133" si="157">IF(COUNT(J133:J137)=0,"",SUM(J133:J137))</f>
        <v/>
      </c>
      <c r="T133" s="889"/>
      <c r="U133" s="890"/>
      <c r="Z133" s="274">
        <f t="shared" si="20"/>
        <v>0</v>
      </c>
      <c r="AA133" s="275">
        <f t="shared" ref="AA133" si="158">INDEX(C$7:C$3000,6+($AE133-1)*29,1)</f>
        <v>0</v>
      </c>
      <c r="AB133" s="275">
        <f t="shared" ref="AB133" si="159">INDEX(D$7:D$3000,6+($AE133-1)*29,1)</f>
        <v>0</v>
      </c>
      <c r="AC133" s="275">
        <f t="shared" ref="AC133" si="160">INDEX(E$7:E$3000,6+($AE133-1)*29,1)</f>
        <v>0</v>
      </c>
      <c r="AD133" s="276" t="str">
        <f t="shared" ref="AD133" si="161">INDEX(S$7:S$3000,6+($AE133-1)*29,1)</f>
        <v/>
      </c>
      <c r="AE133" s="171">
        <f t="shared" si="17"/>
        <v>33</v>
      </c>
    </row>
    <row r="134" spans="2:31" ht="24" customHeight="1" x14ac:dyDescent="0.15">
      <c r="B134" s="881"/>
      <c r="C134" s="884"/>
      <c r="D134" s="884"/>
      <c r="E134" s="884"/>
      <c r="F134" s="296"/>
      <c r="G134" s="897"/>
      <c r="H134" s="898"/>
      <c r="I134" s="296"/>
      <c r="J134" s="297"/>
      <c r="K134" s="299"/>
      <c r="L134" s="284" t="s">
        <v>220</v>
      </c>
      <c r="M134" s="302"/>
      <c r="N134" s="285" t="s">
        <v>225</v>
      </c>
      <c r="O134" s="299"/>
      <c r="P134" s="284" t="s">
        <v>220</v>
      </c>
      <c r="Q134" s="302"/>
      <c r="R134" s="285" t="s">
        <v>225</v>
      </c>
      <c r="S134" s="891"/>
      <c r="T134" s="892"/>
      <c r="U134" s="893"/>
      <c r="Z134" s="274">
        <f t="shared" si="20"/>
        <v>0</v>
      </c>
      <c r="AA134" s="275">
        <f t="shared" ref="AA134" si="162">INDEX(C$7:C$3000,11+($AE134-1)*29,1)</f>
        <v>0</v>
      </c>
      <c r="AB134" s="275">
        <f t="shared" ref="AB134" si="163">INDEX(D$7:D$3000,11+($AE134-1)*29,1)</f>
        <v>0</v>
      </c>
      <c r="AC134" s="275">
        <f t="shared" ref="AC134" si="164">INDEX(E$7:E$3000,11+($AE134-1)*29,1)</f>
        <v>0</v>
      </c>
      <c r="AD134" s="276" t="str">
        <f t="shared" ref="AD134" si="165">INDEX(S$7:S$3000,11+($AE134-1)*29,1)</f>
        <v/>
      </c>
      <c r="AE134" s="171">
        <f t="shared" si="17"/>
        <v>33</v>
      </c>
    </row>
    <row r="135" spans="2:31" ht="24" customHeight="1" thickBot="1" x14ac:dyDescent="0.2">
      <c r="B135" s="881"/>
      <c r="C135" s="884"/>
      <c r="D135" s="884"/>
      <c r="E135" s="884"/>
      <c r="F135" s="296"/>
      <c r="G135" s="897"/>
      <c r="H135" s="898"/>
      <c r="I135" s="296"/>
      <c r="J135" s="297"/>
      <c r="K135" s="299"/>
      <c r="L135" s="284" t="s">
        <v>220</v>
      </c>
      <c r="M135" s="302"/>
      <c r="N135" s="285" t="s">
        <v>225</v>
      </c>
      <c r="O135" s="299"/>
      <c r="P135" s="284" t="s">
        <v>220</v>
      </c>
      <c r="Q135" s="302"/>
      <c r="R135" s="285" t="s">
        <v>225</v>
      </c>
      <c r="S135" s="891"/>
      <c r="T135" s="892"/>
      <c r="U135" s="893"/>
      <c r="Z135" s="281">
        <f t="shared" si="20"/>
        <v>0</v>
      </c>
      <c r="AA135" s="282">
        <f t="shared" ref="AA135" si="166">INDEX(C$7:C$3000,16+($AE135-1)*29,1)</f>
        <v>0</v>
      </c>
      <c r="AB135" s="282">
        <f t="shared" ref="AB135" si="167">INDEX(D$7:D$3000,16+($AE135-1)*29,1)</f>
        <v>0</v>
      </c>
      <c r="AC135" s="282">
        <f t="shared" ref="AC135" si="168">INDEX(E$7:E$3000,16+($AE135-1)*29,1)</f>
        <v>0</v>
      </c>
      <c r="AD135" s="283" t="str">
        <f t="shared" ref="AD135" si="169">INDEX(S$7:S$3000,16+($AE135-1)*29,1)</f>
        <v/>
      </c>
      <c r="AE135" s="171">
        <f t="shared" si="17"/>
        <v>33</v>
      </c>
    </row>
    <row r="136" spans="2:31" ht="24" customHeight="1" x14ac:dyDescent="0.15">
      <c r="B136" s="881"/>
      <c r="C136" s="884"/>
      <c r="D136" s="884"/>
      <c r="E136" s="884"/>
      <c r="F136" s="296"/>
      <c r="G136" s="897"/>
      <c r="H136" s="898"/>
      <c r="I136" s="296"/>
      <c r="J136" s="297"/>
      <c r="K136" s="299"/>
      <c r="L136" s="284" t="s">
        <v>220</v>
      </c>
      <c r="M136" s="302"/>
      <c r="N136" s="285" t="s">
        <v>225</v>
      </c>
      <c r="O136" s="299"/>
      <c r="P136" s="284" t="s">
        <v>220</v>
      </c>
      <c r="Q136" s="302"/>
      <c r="R136" s="285" t="s">
        <v>225</v>
      </c>
      <c r="S136" s="891"/>
      <c r="T136" s="892"/>
      <c r="U136" s="893"/>
      <c r="Z136" s="270">
        <f t="shared" si="20"/>
        <v>0</v>
      </c>
      <c r="AA136" s="271">
        <f t="shared" ref="AA136" si="170">INDEX(C$7:C$3000,1+($AE136-1)*29,1)</f>
        <v>0</v>
      </c>
      <c r="AB136" s="271">
        <f t="shared" ref="AB136" si="171">INDEX(D$7:D$3000,1+($AE136-1)*29,1)</f>
        <v>0</v>
      </c>
      <c r="AC136" s="271">
        <f t="shared" ref="AC136" si="172">INDEX(E$7:E$3000,1+($AE136-1)*29,1)</f>
        <v>0</v>
      </c>
      <c r="AD136" s="272" t="str">
        <f t="shared" ref="AD136" si="173">INDEX(S$7:S$3000,1+($AE136-1)*29,1)</f>
        <v/>
      </c>
      <c r="AE136" s="171">
        <v>34</v>
      </c>
    </row>
    <row r="137" spans="2:31" ht="24" customHeight="1" thickBot="1" x14ac:dyDescent="0.2">
      <c r="B137" s="882"/>
      <c r="C137" s="885"/>
      <c r="D137" s="885"/>
      <c r="E137" s="885"/>
      <c r="F137" s="286" t="s">
        <v>232</v>
      </c>
      <c r="G137" s="5"/>
      <c r="H137" s="899" t="s">
        <v>239</v>
      </c>
      <c r="I137" s="900"/>
      <c r="J137" s="300"/>
      <c r="K137" s="901"/>
      <c r="L137" s="902"/>
      <c r="M137" s="902"/>
      <c r="N137" s="902"/>
      <c r="O137" s="902"/>
      <c r="P137" s="902"/>
      <c r="Q137" s="902"/>
      <c r="R137" s="903"/>
      <c r="S137" s="894"/>
      <c r="T137" s="895"/>
      <c r="U137" s="896"/>
      <c r="Z137" s="274">
        <f t="shared" si="20"/>
        <v>0</v>
      </c>
      <c r="AA137" s="275">
        <f t="shared" ref="AA137" si="174">INDEX(C$7:C$3000,6+($AE137-1)*29,1)</f>
        <v>0</v>
      </c>
      <c r="AB137" s="275">
        <f t="shared" ref="AB137" si="175">INDEX(D$7:D$3000,6+($AE137-1)*29,1)</f>
        <v>0</v>
      </c>
      <c r="AC137" s="275">
        <f t="shared" ref="AC137" si="176">INDEX(E$7:E$3000,6+($AE137-1)*29,1)</f>
        <v>0</v>
      </c>
      <c r="AD137" s="276" t="str">
        <f t="shared" ref="AD137" si="177">INDEX(S$7:S$3000,6+($AE137-1)*29,1)</f>
        <v/>
      </c>
      <c r="AE137" s="171">
        <f t="shared" si="17"/>
        <v>34</v>
      </c>
    </row>
    <row r="138" spans="2:31" ht="24" customHeight="1" x14ac:dyDescent="0.15">
      <c r="B138" s="880">
        <v>4</v>
      </c>
      <c r="C138" s="883"/>
      <c r="D138" s="883"/>
      <c r="E138" s="883"/>
      <c r="F138" s="294"/>
      <c r="G138" s="886"/>
      <c r="H138" s="887"/>
      <c r="I138" s="294"/>
      <c r="J138" s="295"/>
      <c r="K138" s="298"/>
      <c r="L138" s="279" t="s">
        <v>220</v>
      </c>
      <c r="M138" s="301"/>
      <c r="N138" s="280" t="s">
        <v>225</v>
      </c>
      <c r="O138" s="298"/>
      <c r="P138" s="279" t="s">
        <v>220</v>
      </c>
      <c r="Q138" s="301"/>
      <c r="R138" s="280" t="s">
        <v>225</v>
      </c>
      <c r="S138" s="888" t="str">
        <f t="shared" ref="S138" si="178">IF(COUNT(J138:J142)=0,"",SUM(J138:J142))</f>
        <v/>
      </c>
      <c r="T138" s="889"/>
      <c r="U138" s="890"/>
      <c r="Z138" s="274">
        <f t="shared" si="20"/>
        <v>0</v>
      </c>
      <c r="AA138" s="275">
        <f t="shared" ref="AA138" si="179">INDEX(C$7:C$3000,11+($AE138-1)*29,1)</f>
        <v>0</v>
      </c>
      <c r="AB138" s="275">
        <f t="shared" ref="AB138" si="180">INDEX(D$7:D$3000,11+($AE138-1)*29,1)</f>
        <v>0</v>
      </c>
      <c r="AC138" s="275">
        <f t="shared" ref="AC138" si="181">INDEX(E$7:E$3000,11+($AE138-1)*29,1)</f>
        <v>0</v>
      </c>
      <c r="AD138" s="276" t="str">
        <f t="shared" ref="AD138" si="182">INDEX(S$7:S$3000,11+($AE138-1)*29,1)</f>
        <v/>
      </c>
      <c r="AE138" s="171">
        <f t="shared" si="17"/>
        <v>34</v>
      </c>
    </row>
    <row r="139" spans="2:31" ht="24" customHeight="1" thickBot="1" x14ac:dyDescent="0.2">
      <c r="B139" s="881"/>
      <c r="C139" s="884"/>
      <c r="D139" s="884"/>
      <c r="E139" s="884"/>
      <c r="F139" s="296"/>
      <c r="G139" s="897"/>
      <c r="H139" s="898"/>
      <c r="I139" s="296"/>
      <c r="J139" s="297"/>
      <c r="K139" s="299"/>
      <c r="L139" s="284" t="s">
        <v>220</v>
      </c>
      <c r="M139" s="302"/>
      <c r="N139" s="285" t="s">
        <v>225</v>
      </c>
      <c r="O139" s="299"/>
      <c r="P139" s="284" t="s">
        <v>220</v>
      </c>
      <c r="Q139" s="302"/>
      <c r="R139" s="285" t="s">
        <v>225</v>
      </c>
      <c r="S139" s="891"/>
      <c r="T139" s="892"/>
      <c r="U139" s="893"/>
      <c r="Z139" s="281">
        <f t="shared" si="20"/>
        <v>0</v>
      </c>
      <c r="AA139" s="282">
        <f t="shared" ref="AA139" si="183">INDEX(C$7:C$3000,16+($AE139-1)*29,1)</f>
        <v>0</v>
      </c>
      <c r="AB139" s="282">
        <f t="shared" ref="AB139" si="184">INDEX(D$7:D$3000,16+($AE139-1)*29,1)</f>
        <v>0</v>
      </c>
      <c r="AC139" s="282">
        <f t="shared" ref="AC139" si="185">INDEX(E$7:E$3000,16+($AE139-1)*29,1)</f>
        <v>0</v>
      </c>
      <c r="AD139" s="283" t="str">
        <f t="shared" ref="AD139" si="186">INDEX(S$7:S$3000,16+($AE139-1)*29,1)</f>
        <v/>
      </c>
      <c r="AE139" s="171">
        <f t="shared" si="17"/>
        <v>34</v>
      </c>
    </row>
    <row r="140" spans="2:31" ht="24" customHeight="1" x14ac:dyDescent="0.15">
      <c r="B140" s="881"/>
      <c r="C140" s="884"/>
      <c r="D140" s="884"/>
      <c r="E140" s="884"/>
      <c r="F140" s="296"/>
      <c r="G140" s="897"/>
      <c r="H140" s="898"/>
      <c r="I140" s="296"/>
      <c r="J140" s="297"/>
      <c r="K140" s="299"/>
      <c r="L140" s="284" t="s">
        <v>220</v>
      </c>
      <c r="M140" s="302"/>
      <c r="N140" s="285" t="s">
        <v>225</v>
      </c>
      <c r="O140" s="299"/>
      <c r="P140" s="284" t="s">
        <v>220</v>
      </c>
      <c r="Q140" s="302"/>
      <c r="R140" s="285" t="s">
        <v>225</v>
      </c>
      <c r="S140" s="891"/>
      <c r="T140" s="892"/>
      <c r="U140" s="893"/>
      <c r="Z140" s="270">
        <f t="shared" si="20"/>
        <v>0</v>
      </c>
      <c r="AA140" s="271">
        <f t="shared" ref="AA140" si="187">INDEX(C$7:C$3000,1+($AE140-1)*29,1)</f>
        <v>0</v>
      </c>
      <c r="AB140" s="271">
        <f t="shared" ref="AB140" si="188">INDEX(D$7:D$3000,1+($AE140-1)*29,1)</f>
        <v>0</v>
      </c>
      <c r="AC140" s="271">
        <f t="shared" ref="AC140" si="189">INDEX(E$7:E$3000,1+($AE140-1)*29,1)</f>
        <v>0</v>
      </c>
      <c r="AD140" s="272" t="str">
        <f t="shared" ref="AD140" si="190">INDEX(S$7:S$3000,1+($AE140-1)*29,1)</f>
        <v/>
      </c>
      <c r="AE140" s="171">
        <v>35</v>
      </c>
    </row>
    <row r="141" spans="2:31" ht="24" customHeight="1" x14ac:dyDescent="0.15">
      <c r="B141" s="881"/>
      <c r="C141" s="884"/>
      <c r="D141" s="884"/>
      <c r="E141" s="884"/>
      <c r="F141" s="296"/>
      <c r="G141" s="897"/>
      <c r="H141" s="898"/>
      <c r="I141" s="296"/>
      <c r="J141" s="297"/>
      <c r="K141" s="299"/>
      <c r="L141" s="284" t="s">
        <v>220</v>
      </c>
      <c r="M141" s="302"/>
      <c r="N141" s="285" t="s">
        <v>225</v>
      </c>
      <c r="O141" s="299"/>
      <c r="P141" s="284" t="s">
        <v>220</v>
      </c>
      <c r="Q141" s="302"/>
      <c r="R141" s="285" t="s">
        <v>225</v>
      </c>
      <c r="S141" s="891"/>
      <c r="T141" s="892"/>
      <c r="U141" s="893"/>
      <c r="Z141" s="274">
        <f t="shared" si="20"/>
        <v>0</v>
      </c>
      <c r="AA141" s="275">
        <f t="shared" ref="AA141" si="191">INDEX(C$7:C$3000,6+($AE141-1)*29,1)</f>
        <v>0</v>
      </c>
      <c r="AB141" s="275">
        <f t="shared" ref="AB141" si="192">INDEX(D$7:D$3000,6+($AE141-1)*29,1)</f>
        <v>0</v>
      </c>
      <c r="AC141" s="275">
        <f t="shared" ref="AC141" si="193">INDEX(E$7:E$3000,6+($AE141-1)*29,1)</f>
        <v>0</v>
      </c>
      <c r="AD141" s="276" t="str">
        <f t="shared" ref="AD141" si="194">INDEX(S$7:S$3000,6+($AE141-1)*29,1)</f>
        <v/>
      </c>
      <c r="AE141" s="171">
        <f t="shared" si="17"/>
        <v>35</v>
      </c>
    </row>
    <row r="142" spans="2:31" ht="24" customHeight="1" thickBot="1" x14ac:dyDescent="0.2">
      <c r="B142" s="882"/>
      <c r="C142" s="885"/>
      <c r="D142" s="885"/>
      <c r="E142" s="885"/>
      <c r="F142" s="286" t="s">
        <v>232</v>
      </c>
      <c r="G142" s="5"/>
      <c r="H142" s="899" t="s">
        <v>239</v>
      </c>
      <c r="I142" s="900"/>
      <c r="J142" s="300"/>
      <c r="K142" s="901"/>
      <c r="L142" s="902"/>
      <c r="M142" s="902"/>
      <c r="N142" s="902"/>
      <c r="O142" s="902"/>
      <c r="P142" s="902"/>
      <c r="Q142" s="902"/>
      <c r="R142" s="903"/>
      <c r="S142" s="894"/>
      <c r="T142" s="895"/>
      <c r="U142" s="896"/>
      <c r="Z142" s="274">
        <f t="shared" si="20"/>
        <v>0</v>
      </c>
      <c r="AA142" s="275">
        <f t="shared" ref="AA142" si="195">INDEX(C$7:C$3000,11+($AE142-1)*29,1)</f>
        <v>0</v>
      </c>
      <c r="AB142" s="275">
        <f t="shared" ref="AB142" si="196">INDEX(D$7:D$3000,11+($AE142-1)*29,1)</f>
        <v>0</v>
      </c>
      <c r="AC142" s="275">
        <f t="shared" ref="AC142" si="197">INDEX(E$7:E$3000,11+($AE142-1)*29,1)</f>
        <v>0</v>
      </c>
      <c r="AD142" s="276" t="str">
        <f t="shared" ref="AD142" si="198">INDEX(S$7:S$3000,11+($AE142-1)*29,1)</f>
        <v/>
      </c>
      <c r="AE142" s="171">
        <f t="shared" si="17"/>
        <v>35</v>
      </c>
    </row>
    <row r="143" spans="2:31" ht="19.5" customHeight="1" thickBot="1" x14ac:dyDescent="0.2">
      <c r="B143" s="287" t="s">
        <v>112</v>
      </c>
      <c r="C143" s="172"/>
      <c r="D143" s="288"/>
      <c r="E143" s="288"/>
      <c r="F143" s="289"/>
      <c r="G143" s="288"/>
      <c r="H143" s="288"/>
      <c r="O143" s="917" t="s">
        <v>496</v>
      </c>
      <c r="P143" s="918"/>
      <c r="Q143" s="918"/>
      <c r="R143" s="918"/>
      <c r="S143" s="919" t="str">
        <f>IF(COUNT(S123:U142)=0,"",SUMIFS(S123:S142,E123:E142,"&lt;&gt;"&amp;""))</f>
        <v/>
      </c>
      <c r="T143" s="920"/>
      <c r="U143" s="921"/>
      <c r="Z143" s="281">
        <f t="shared" si="20"/>
        <v>0</v>
      </c>
      <c r="AA143" s="282">
        <f t="shared" ref="AA143" si="199">INDEX(C$7:C$3000,16+($AE143-1)*29,1)</f>
        <v>0</v>
      </c>
      <c r="AB143" s="282">
        <f t="shared" ref="AB143" si="200">INDEX(D$7:D$3000,16+($AE143-1)*29,1)</f>
        <v>0</v>
      </c>
      <c r="AC143" s="282">
        <f t="shared" ref="AC143" si="201">INDEX(E$7:E$3000,16+($AE143-1)*29,1)</f>
        <v>0</v>
      </c>
      <c r="AD143" s="283" t="str">
        <f t="shared" ref="AD143" si="202">INDEX(S$7:S$3000,16+($AE143-1)*29,1)</f>
        <v/>
      </c>
      <c r="AE143" s="171">
        <f t="shared" si="17"/>
        <v>35</v>
      </c>
    </row>
    <row r="144" spans="2:31" ht="19.5" customHeight="1" thickBot="1" x14ac:dyDescent="0.2">
      <c r="B144" s="486" t="s">
        <v>242</v>
      </c>
      <c r="C144" s="172"/>
      <c r="D144" s="171"/>
      <c r="E144" s="290"/>
      <c r="F144" s="485"/>
      <c r="G144" s="485"/>
      <c r="H144" s="485"/>
      <c r="O144" s="922" t="s">
        <v>497</v>
      </c>
      <c r="P144" s="923"/>
      <c r="Q144" s="923"/>
      <c r="R144" s="924"/>
      <c r="S144" s="919" t="str">
        <f>IF(COUNT(S123:U142)=0,"",SUMIF(E123:E142,"元請",S123:U142))</f>
        <v/>
      </c>
      <c r="T144" s="920"/>
      <c r="U144" s="921"/>
      <c r="Z144" s="270">
        <f t="shared" si="20"/>
        <v>0</v>
      </c>
      <c r="AA144" s="271">
        <f t="shared" ref="AA144" si="203">INDEX(C$7:C$3000,1+($AE144-1)*29,1)</f>
        <v>0</v>
      </c>
      <c r="AB144" s="271">
        <f t="shared" ref="AB144" si="204">INDEX(D$7:D$3000,1+($AE144-1)*29,1)</f>
        <v>0</v>
      </c>
      <c r="AC144" s="271">
        <f t="shared" ref="AC144" si="205">INDEX(E$7:E$3000,1+($AE144-1)*29,1)</f>
        <v>0</v>
      </c>
      <c r="AD144" s="272" t="str">
        <f t="shared" ref="AD144" si="206">INDEX(S$7:S$3000,1+($AE144-1)*29,1)</f>
        <v/>
      </c>
      <c r="AE144" s="171">
        <v>36</v>
      </c>
    </row>
    <row r="145" spans="1:31" ht="19.5" customHeight="1" x14ac:dyDescent="0.15">
      <c r="B145" s="287" t="s">
        <v>240</v>
      </c>
      <c r="C145" s="172"/>
      <c r="D145" s="171"/>
      <c r="E145" s="172"/>
      <c r="F145" s="172"/>
      <c r="G145" s="485"/>
      <c r="H145" s="485"/>
      <c r="Z145" s="274">
        <f t="shared" si="20"/>
        <v>0</v>
      </c>
      <c r="AA145" s="275">
        <f t="shared" ref="AA145" si="207">INDEX(C$7:C$3000,6+($AE145-1)*29,1)</f>
        <v>0</v>
      </c>
      <c r="AB145" s="275">
        <f t="shared" ref="AB145" si="208">INDEX(D$7:D$3000,6+($AE145-1)*29,1)</f>
        <v>0</v>
      </c>
      <c r="AC145" s="275">
        <f t="shared" ref="AC145" si="209">INDEX(E$7:E$3000,6+($AE145-1)*29,1)</f>
        <v>0</v>
      </c>
      <c r="AD145" s="276" t="str">
        <f t="shared" ref="AD145" si="210">INDEX(S$7:S$3000,6+($AE145-1)*29,1)</f>
        <v/>
      </c>
      <c r="AE145" s="171">
        <f t="shared" ref="AE145:AE207" si="211">AE144</f>
        <v>36</v>
      </c>
    </row>
    <row r="146" spans="1:31" ht="19.5" customHeight="1" x14ac:dyDescent="0.15">
      <c r="B146" s="485"/>
      <c r="C146" s="172"/>
      <c r="D146" s="171"/>
      <c r="E146" s="290"/>
      <c r="F146" s="485"/>
      <c r="G146" s="485"/>
      <c r="H146" s="485"/>
      <c r="Z146" s="274">
        <f t="shared" si="20"/>
        <v>0</v>
      </c>
      <c r="AA146" s="275">
        <f t="shared" ref="AA146" si="212">INDEX(C$7:C$3000,11+($AE146-1)*29,1)</f>
        <v>0</v>
      </c>
      <c r="AB146" s="275">
        <f t="shared" ref="AB146" si="213">INDEX(D$7:D$3000,11+($AE146-1)*29,1)</f>
        <v>0</v>
      </c>
      <c r="AC146" s="275">
        <f t="shared" ref="AC146" si="214">INDEX(E$7:E$3000,11+($AE146-1)*29,1)</f>
        <v>0</v>
      </c>
      <c r="AD146" s="276" t="str">
        <f t="shared" ref="AD146" si="215">INDEX(S$7:S$3000,11+($AE146-1)*29,1)</f>
        <v/>
      </c>
      <c r="AE146" s="171">
        <f t="shared" si="211"/>
        <v>36</v>
      </c>
    </row>
    <row r="147" spans="1:31" s="172" customFormat="1" ht="20.25" customHeight="1" thickBot="1" x14ac:dyDescent="0.2">
      <c r="A147" s="171"/>
      <c r="B147" s="171"/>
      <c r="C147" s="172" t="s">
        <v>104</v>
      </c>
      <c r="G147" s="262"/>
      <c r="H147" s="262"/>
      <c r="I147" s="171"/>
      <c r="J147" s="171"/>
      <c r="K147" s="171"/>
      <c r="L147" s="171"/>
      <c r="M147" s="171"/>
      <c r="N147" s="171"/>
      <c r="O147" s="171"/>
      <c r="P147" s="171"/>
      <c r="Q147" s="171"/>
      <c r="R147" s="171"/>
      <c r="S147" s="171"/>
      <c r="T147" s="196" t="s">
        <v>241</v>
      </c>
      <c r="U147" s="263" t="str">
        <f>IF(COUNT(S123:U142)=0,"",U118+1)</f>
        <v/>
      </c>
      <c r="W147" s="171"/>
      <c r="X147" s="171"/>
      <c r="Y147" s="171"/>
      <c r="Z147" s="281">
        <f t="shared" si="20"/>
        <v>0</v>
      </c>
      <c r="AA147" s="282">
        <f t="shared" ref="AA147" si="216">INDEX(C$7:C$3000,16+($AE147-1)*29,1)</f>
        <v>0</v>
      </c>
      <c r="AB147" s="282">
        <f t="shared" ref="AB147" si="217">INDEX(D$7:D$3000,16+($AE147-1)*29,1)</f>
        <v>0</v>
      </c>
      <c r="AC147" s="282">
        <f t="shared" ref="AC147" si="218">INDEX(E$7:E$3000,16+($AE147-1)*29,1)</f>
        <v>0</v>
      </c>
      <c r="AD147" s="283" t="str">
        <f t="shared" ref="AD147" si="219">INDEX(S$7:S$3000,16+($AE147-1)*29,1)</f>
        <v/>
      </c>
      <c r="AE147" s="171">
        <f t="shared" si="211"/>
        <v>36</v>
      </c>
    </row>
    <row r="148" spans="1:31" s="172" customFormat="1" ht="27.75" x14ac:dyDescent="0.15">
      <c r="A148" s="171"/>
      <c r="B148" s="904" t="s">
        <v>105</v>
      </c>
      <c r="C148" s="904"/>
      <c r="D148" s="904"/>
      <c r="E148" s="904"/>
      <c r="F148" s="904"/>
      <c r="G148" s="904"/>
      <c r="H148" s="904"/>
      <c r="I148" s="904"/>
      <c r="J148" s="905" t="s">
        <v>387</v>
      </c>
      <c r="K148" s="905"/>
      <c r="L148" s="905"/>
      <c r="M148" s="905"/>
      <c r="N148" s="905"/>
      <c r="O148" s="905"/>
      <c r="P148" s="905"/>
      <c r="Q148" s="905"/>
      <c r="R148" s="905"/>
      <c r="S148" s="905"/>
      <c r="T148" s="905"/>
      <c r="U148" s="905"/>
      <c r="W148" s="171"/>
      <c r="X148" s="171"/>
      <c r="Y148" s="171"/>
      <c r="Z148" s="270">
        <f t="shared" si="20"/>
        <v>0</v>
      </c>
      <c r="AA148" s="271">
        <f t="shared" ref="AA148" si="220">INDEX(C$7:C$3000,1+($AE148-1)*29,1)</f>
        <v>0</v>
      </c>
      <c r="AB148" s="271">
        <f t="shared" ref="AB148" si="221">INDEX(D$7:D$3000,1+($AE148-1)*29,1)</f>
        <v>0</v>
      </c>
      <c r="AC148" s="271">
        <f t="shared" ref="AC148" si="222">INDEX(E$7:E$3000,1+($AE148-1)*29,1)</f>
        <v>0</v>
      </c>
      <c r="AD148" s="272" t="str">
        <f t="shared" ref="AD148" si="223">INDEX(S$7:S$3000,1+($AE148-1)*29,1)</f>
        <v/>
      </c>
      <c r="AE148" s="171">
        <v>37</v>
      </c>
    </row>
    <row r="149" spans="1:31" ht="21.75" thickBot="1" x14ac:dyDescent="0.2">
      <c r="D149" s="265" t="s">
        <v>228</v>
      </c>
      <c r="E149" s="906"/>
      <c r="F149" s="906"/>
      <c r="G149" s="266" t="s">
        <v>229</v>
      </c>
      <c r="H149" s="267"/>
      <c r="L149" s="268" t="s">
        <v>231</v>
      </c>
      <c r="M149" s="482" t="str">
        <f>M$4</f>
        <v/>
      </c>
      <c r="N149" s="269" t="s">
        <v>220</v>
      </c>
      <c r="O149" s="482" t="str">
        <f>O$4</f>
        <v/>
      </c>
      <c r="P149" s="269" t="s">
        <v>225</v>
      </c>
      <c r="Q149" s="269" t="s">
        <v>205</v>
      </c>
      <c r="R149" s="482" t="str">
        <f>R$4</f>
        <v/>
      </c>
      <c r="S149" s="269" t="s">
        <v>220</v>
      </c>
      <c r="T149" s="482" t="str">
        <f>T$4</f>
        <v/>
      </c>
      <c r="U149" s="269" t="s">
        <v>230</v>
      </c>
      <c r="Z149" s="274">
        <f t="shared" si="20"/>
        <v>0</v>
      </c>
      <c r="AA149" s="275">
        <f t="shared" ref="AA149" si="224">INDEX(C$7:C$3000,6+($AE149-1)*29,1)</f>
        <v>0</v>
      </c>
      <c r="AB149" s="275">
        <f t="shared" ref="AB149" si="225">INDEX(D$7:D$3000,6+($AE149-1)*29,1)</f>
        <v>0</v>
      </c>
      <c r="AC149" s="275">
        <f t="shared" ref="AC149" si="226">INDEX(E$7:E$3000,6+($AE149-1)*29,1)</f>
        <v>0</v>
      </c>
      <c r="AD149" s="276" t="str">
        <f t="shared" ref="AD149" si="227">INDEX(S$7:S$3000,6+($AE149-1)*29,1)</f>
        <v/>
      </c>
      <c r="AE149" s="171">
        <f t="shared" si="211"/>
        <v>37</v>
      </c>
    </row>
    <row r="150" spans="1:31" ht="18" customHeight="1" x14ac:dyDescent="0.15">
      <c r="B150" s="880" t="s">
        <v>227</v>
      </c>
      <c r="C150" s="907" t="s">
        <v>224</v>
      </c>
      <c r="D150" s="273" t="s">
        <v>237</v>
      </c>
      <c r="E150" s="273" t="s">
        <v>222</v>
      </c>
      <c r="F150" s="909" t="s">
        <v>106</v>
      </c>
      <c r="G150" s="840" t="s">
        <v>107</v>
      </c>
      <c r="H150" s="841"/>
      <c r="I150" s="181" t="s">
        <v>108</v>
      </c>
      <c r="J150" s="181" t="s">
        <v>235</v>
      </c>
      <c r="K150" s="840" t="s">
        <v>109</v>
      </c>
      <c r="L150" s="913"/>
      <c r="M150" s="913"/>
      <c r="N150" s="841"/>
      <c r="O150" s="840" t="s">
        <v>226</v>
      </c>
      <c r="P150" s="913"/>
      <c r="Q150" s="913"/>
      <c r="R150" s="841"/>
      <c r="S150" s="840" t="s">
        <v>233</v>
      </c>
      <c r="T150" s="913"/>
      <c r="U150" s="914"/>
      <c r="Z150" s="274">
        <f t="shared" si="20"/>
        <v>0</v>
      </c>
      <c r="AA150" s="275">
        <f t="shared" ref="AA150" si="228">INDEX(C$7:C$3000,11+($AE150-1)*29,1)</f>
        <v>0</v>
      </c>
      <c r="AB150" s="275">
        <f t="shared" ref="AB150" si="229">INDEX(D$7:D$3000,11+($AE150-1)*29,1)</f>
        <v>0</v>
      </c>
      <c r="AC150" s="275">
        <f t="shared" ref="AC150" si="230">INDEX(E$7:E$3000,11+($AE150-1)*29,1)</f>
        <v>0</v>
      </c>
      <c r="AD150" s="276" t="str">
        <f t="shared" ref="AD150" si="231">INDEX(S$7:S$3000,11+($AE150-1)*29,1)</f>
        <v/>
      </c>
      <c r="AE150" s="171">
        <f t="shared" si="211"/>
        <v>37</v>
      </c>
    </row>
    <row r="151" spans="1:31" ht="18" customHeight="1" thickBot="1" x14ac:dyDescent="0.2">
      <c r="B151" s="882"/>
      <c r="C151" s="908"/>
      <c r="D151" s="277" t="s">
        <v>221</v>
      </c>
      <c r="E151" s="277" t="s">
        <v>223</v>
      </c>
      <c r="F151" s="910"/>
      <c r="G151" s="911"/>
      <c r="H151" s="912"/>
      <c r="I151" s="278" t="s">
        <v>110</v>
      </c>
      <c r="J151" s="278" t="s">
        <v>236</v>
      </c>
      <c r="K151" s="911"/>
      <c r="L151" s="915"/>
      <c r="M151" s="915"/>
      <c r="N151" s="912"/>
      <c r="O151" s="911"/>
      <c r="P151" s="915"/>
      <c r="Q151" s="915"/>
      <c r="R151" s="912"/>
      <c r="S151" s="911" t="s">
        <v>234</v>
      </c>
      <c r="T151" s="915"/>
      <c r="U151" s="916"/>
      <c r="Z151" s="281">
        <f t="shared" si="20"/>
        <v>0</v>
      </c>
      <c r="AA151" s="282">
        <f t="shared" ref="AA151" si="232">INDEX(C$7:C$3000,16+($AE151-1)*29,1)</f>
        <v>0</v>
      </c>
      <c r="AB151" s="282">
        <f t="shared" ref="AB151" si="233">INDEX(D$7:D$3000,16+($AE151-1)*29,1)</f>
        <v>0</v>
      </c>
      <c r="AC151" s="282">
        <f t="shared" ref="AC151" si="234">INDEX(E$7:E$3000,16+($AE151-1)*29,1)</f>
        <v>0</v>
      </c>
      <c r="AD151" s="283" t="str">
        <f t="shared" ref="AD151" si="235">INDEX(S$7:S$3000,16+($AE151-1)*29,1)</f>
        <v/>
      </c>
      <c r="AE151" s="171">
        <f t="shared" si="211"/>
        <v>37</v>
      </c>
    </row>
    <row r="152" spans="1:31" ht="24" customHeight="1" x14ac:dyDescent="0.15">
      <c r="B152" s="880">
        <v>1</v>
      </c>
      <c r="C152" s="883"/>
      <c r="D152" s="883"/>
      <c r="E152" s="883"/>
      <c r="F152" s="294"/>
      <c r="G152" s="886"/>
      <c r="H152" s="887"/>
      <c r="I152" s="294"/>
      <c r="J152" s="295"/>
      <c r="K152" s="298"/>
      <c r="L152" s="279" t="s">
        <v>220</v>
      </c>
      <c r="M152" s="301"/>
      <c r="N152" s="280" t="s">
        <v>225</v>
      </c>
      <c r="O152" s="298"/>
      <c r="P152" s="279" t="s">
        <v>220</v>
      </c>
      <c r="Q152" s="301"/>
      <c r="R152" s="280" t="s">
        <v>225</v>
      </c>
      <c r="S152" s="888" t="str">
        <f t="shared" ref="S152" si="236">IF(COUNT(J152:J156)=0,"",SUM(J152:J156))</f>
        <v/>
      </c>
      <c r="T152" s="889"/>
      <c r="U152" s="890"/>
      <c r="Z152" s="270">
        <f t="shared" si="20"/>
        <v>0</v>
      </c>
      <c r="AA152" s="271">
        <f t="shared" ref="AA152" si="237">INDEX(C$7:C$3000,1+($AE152-1)*29,1)</f>
        <v>0</v>
      </c>
      <c r="AB152" s="271">
        <f t="shared" ref="AB152" si="238">INDEX(D$7:D$3000,1+($AE152-1)*29,1)</f>
        <v>0</v>
      </c>
      <c r="AC152" s="271">
        <f t="shared" ref="AC152" si="239">INDEX(E$7:E$3000,1+($AE152-1)*29,1)</f>
        <v>0</v>
      </c>
      <c r="AD152" s="272" t="str">
        <f t="shared" ref="AD152" si="240">INDEX(S$7:S$3000,1+($AE152-1)*29,1)</f>
        <v/>
      </c>
      <c r="AE152" s="171">
        <v>38</v>
      </c>
    </row>
    <row r="153" spans="1:31" ht="24" customHeight="1" x14ac:dyDescent="0.15">
      <c r="B153" s="881"/>
      <c r="C153" s="884"/>
      <c r="D153" s="884"/>
      <c r="E153" s="884"/>
      <c r="F153" s="296"/>
      <c r="G153" s="897"/>
      <c r="H153" s="898"/>
      <c r="I153" s="296"/>
      <c r="J153" s="297"/>
      <c r="K153" s="299"/>
      <c r="L153" s="284" t="s">
        <v>220</v>
      </c>
      <c r="M153" s="302"/>
      <c r="N153" s="285" t="s">
        <v>225</v>
      </c>
      <c r="O153" s="299"/>
      <c r="P153" s="284" t="s">
        <v>220</v>
      </c>
      <c r="Q153" s="302"/>
      <c r="R153" s="285" t="s">
        <v>225</v>
      </c>
      <c r="S153" s="891"/>
      <c r="T153" s="892"/>
      <c r="U153" s="893"/>
      <c r="Z153" s="274">
        <f t="shared" si="20"/>
        <v>0</v>
      </c>
      <c r="AA153" s="275">
        <f t="shared" ref="AA153" si="241">INDEX(C$7:C$3000,6+($AE153-1)*29,1)</f>
        <v>0</v>
      </c>
      <c r="AB153" s="275">
        <f t="shared" ref="AB153" si="242">INDEX(D$7:D$3000,6+($AE153-1)*29,1)</f>
        <v>0</v>
      </c>
      <c r="AC153" s="275">
        <f t="shared" ref="AC153" si="243">INDEX(E$7:E$3000,6+($AE153-1)*29,1)</f>
        <v>0</v>
      </c>
      <c r="AD153" s="276" t="str">
        <f t="shared" ref="AD153" si="244">INDEX(S$7:S$3000,6+($AE153-1)*29,1)</f>
        <v/>
      </c>
      <c r="AE153" s="171">
        <f t="shared" si="211"/>
        <v>38</v>
      </c>
    </row>
    <row r="154" spans="1:31" ht="23.25" customHeight="1" x14ac:dyDescent="0.15">
      <c r="B154" s="881"/>
      <c r="C154" s="884"/>
      <c r="D154" s="884"/>
      <c r="E154" s="884"/>
      <c r="F154" s="296"/>
      <c r="G154" s="897"/>
      <c r="H154" s="898"/>
      <c r="I154" s="296"/>
      <c r="J154" s="297"/>
      <c r="K154" s="299"/>
      <c r="L154" s="284" t="s">
        <v>220</v>
      </c>
      <c r="M154" s="302"/>
      <c r="N154" s="285" t="s">
        <v>225</v>
      </c>
      <c r="O154" s="299"/>
      <c r="P154" s="284" t="s">
        <v>220</v>
      </c>
      <c r="Q154" s="302"/>
      <c r="R154" s="285" t="s">
        <v>225</v>
      </c>
      <c r="S154" s="891"/>
      <c r="T154" s="892"/>
      <c r="U154" s="893"/>
      <c r="Z154" s="274">
        <f t="shared" si="20"/>
        <v>0</v>
      </c>
      <c r="AA154" s="275">
        <f t="shared" ref="AA154" si="245">INDEX(C$7:C$3000,11+($AE154-1)*29,1)</f>
        <v>0</v>
      </c>
      <c r="AB154" s="275">
        <f t="shared" ref="AB154" si="246">INDEX(D$7:D$3000,11+($AE154-1)*29,1)</f>
        <v>0</v>
      </c>
      <c r="AC154" s="275">
        <f t="shared" ref="AC154" si="247">INDEX(E$7:E$3000,11+($AE154-1)*29,1)</f>
        <v>0</v>
      </c>
      <c r="AD154" s="276" t="str">
        <f t="shared" ref="AD154" si="248">INDEX(S$7:S$3000,11+($AE154-1)*29,1)</f>
        <v/>
      </c>
      <c r="AE154" s="171">
        <f t="shared" si="211"/>
        <v>38</v>
      </c>
    </row>
    <row r="155" spans="1:31" ht="24" customHeight="1" thickBot="1" x14ac:dyDescent="0.2">
      <c r="B155" s="881"/>
      <c r="C155" s="884"/>
      <c r="D155" s="884"/>
      <c r="E155" s="884"/>
      <c r="F155" s="296"/>
      <c r="G155" s="897"/>
      <c r="H155" s="898"/>
      <c r="I155" s="296"/>
      <c r="J155" s="297"/>
      <c r="K155" s="299"/>
      <c r="L155" s="284" t="s">
        <v>220</v>
      </c>
      <c r="M155" s="302"/>
      <c r="N155" s="285" t="s">
        <v>225</v>
      </c>
      <c r="O155" s="299"/>
      <c r="P155" s="284" t="s">
        <v>220</v>
      </c>
      <c r="Q155" s="302"/>
      <c r="R155" s="285" t="s">
        <v>225</v>
      </c>
      <c r="S155" s="891"/>
      <c r="T155" s="892"/>
      <c r="U155" s="893"/>
      <c r="Z155" s="281">
        <f t="shared" si="20"/>
        <v>0</v>
      </c>
      <c r="AA155" s="282">
        <f t="shared" ref="AA155" si="249">INDEX(C$7:C$3000,16+($AE155-1)*29,1)</f>
        <v>0</v>
      </c>
      <c r="AB155" s="282">
        <f t="shared" ref="AB155" si="250">INDEX(D$7:D$3000,16+($AE155-1)*29,1)</f>
        <v>0</v>
      </c>
      <c r="AC155" s="282">
        <f t="shared" ref="AC155" si="251">INDEX(E$7:E$3000,16+($AE155-1)*29,1)</f>
        <v>0</v>
      </c>
      <c r="AD155" s="283" t="str">
        <f t="shared" ref="AD155" si="252">INDEX(S$7:S$3000,16+($AE155-1)*29,1)</f>
        <v/>
      </c>
      <c r="AE155" s="171">
        <f t="shared" si="211"/>
        <v>38</v>
      </c>
    </row>
    <row r="156" spans="1:31" ht="24" customHeight="1" thickBot="1" x14ac:dyDescent="0.2">
      <c r="B156" s="882"/>
      <c r="C156" s="885"/>
      <c r="D156" s="885"/>
      <c r="E156" s="885"/>
      <c r="F156" s="286" t="s">
        <v>232</v>
      </c>
      <c r="G156" s="5"/>
      <c r="H156" s="899" t="s">
        <v>239</v>
      </c>
      <c r="I156" s="900"/>
      <c r="J156" s="300"/>
      <c r="K156" s="901"/>
      <c r="L156" s="902"/>
      <c r="M156" s="902"/>
      <c r="N156" s="902"/>
      <c r="O156" s="902"/>
      <c r="P156" s="902"/>
      <c r="Q156" s="902"/>
      <c r="R156" s="903"/>
      <c r="S156" s="894"/>
      <c r="T156" s="895"/>
      <c r="U156" s="896"/>
      <c r="Z156" s="270">
        <f t="shared" si="20"/>
        <v>0</v>
      </c>
      <c r="AA156" s="271">
        <f t="shared" ref="AA156" si="253">INDEX(C$7:C$3000,1+($AE156-1)*29,1)</f>
        <v>0</v>
      </c>
      <c r="AB156" s="271">
        <f t="shared" ref="AB156" si="254">INDEX(D$7:D$3000,1+($AE156-1)*29,1)</f>
        <v>0</v>
      </c>
      <c r="AC156" s="271">
        <f t="shared" ref="AC156" si="255">INDEX(E$7:E$3000,1+($AE156-1)*29,1)</f>
        <v>0</v>
      </c>
      <c r="AD156" s="272" t="str">
        <f t="shared" ref="AD156" si="256">INDEX(S$7:S$3000,1+($AE156-1)*29,1)</f>
        <v/>
      </c>
      <c r="AE156" s="171">
        <v>39</v>
      </c>
    </row>
    <row r="157" spans="1:31" ht="24" customHeight="1" x14ac:dyDescent="0.15">
      <c r="B157" s="880">
        <v>2</v>
      </c>
      <c r="C157" s="883"/>
      <c r="D157" s="883"/>
      <c r="E157" s="883"/>
      <c r="F157" s="294"/>
      <c r="G157" s="886"/>
      <c r="H157" s="887"/>
      <c r="I157" s="294"/>
      <c r="J157" s="295"/>
      <c r="K157" s="298"/>
      <c r="L157" s="279" t="s">
        <v>220</v>
      </c>
      <c r="M157" s="301"/>
      <c r="N157" s="280" t="s">
        <v>225</v>
      </c>
      <c r="O157" s="298"/>
      <c r="P157" s="279" t="s">
        <v>220</v>
      </c>
      <c r="Q157" s="301"/>
      <c r="R157" s="280" t="s">
        <v>225</v>
      </c>
      <c r="S157" s="888" t="str">
        <f t="shared" ref="S157" si="257">IF(COUNT(J157:J161)=0,"",SUM(J157:J161))</f>
        <v/>
      </c>
      <c r="T157" s="889"/>
      <c r="U157" s="890"/>
      <c r="Z157" s="274">
        <f t="shared" si="20"/>
        <v>0</v>
      </c>
      <c r="AA157" s="275">
        <f t="shared" ref="AA157" si="258">INDEX(C$7:C$3000,6+($AE157-1)*29,1)</f>
        <v>0</v>
      </c>
      <c r="AB157" s="275">
        <f t="shared" ref="AB157" si="259">INDEX(D$7:D$3000,6+($AE157-1)*29,1)</f>
        <v>0</v>
      </c>
      <c r="AC157" s="275">
        <f t="shared" ref="AC157" si="260">INDEX(E$7:E$3000,6+($AE157-1)*29,1)</f>
        <v>0</v>
      </c>
      <c r="AD157" s="276" t="str">
        <f t="shared" ref="AD157" si="261">INDEX(S$7:S$3000,6+($AE157-1)*29,1)</f>
        <v/>
      </c>
      <c r="AE157" s="171">
        <f t="shared" si="211"/>
        <v>39</v>
      </c>
    </row>
    <row r="158" spans="1:31" ht="24" customHeight="1" x14ac:dyDescent="0.15">
      <c r="B158" s="881"/>
      <c r="C158" s="884"/>
      <c r="D158" s="884"/>
      <c r="E158" s="884"/>
      <c r="F158" s="296"/>
      <c r="G158" s="897"/>
      <c r="H158" s="898"/>
      <c r="I158" s="296"/>
      <c r="J158" s="297"/>
      <c r="K158" s="299"/>
      <c r="L158" s="284" t="s">
        <v>220</v>
      </c>
      <c r="M158" s="302"/>
      <c r="N158" s="285" t="s">
        <v>225</v>
      </c>
      <c r="O158" s="299"/>
      <c r="P158" s="284" t="s">
        <v>220</v>
      </c>
      <c r="Q158" s="302"/>
      <c r="R158" s="285" t="s">
        <v>225</v>
      </c>
      <c r="S158" s="891"/>
      <c r="T158" s="892"/>
      <c r="U158" s="893"/>
      <c r="Z158" s="274">
        <f t="shared" si="20"/>
        <v>0</v>
      </c>
      <c r="AA158" s="275">
        <f t="shared" ref="AA158" si="262">INDEX(C$7:C$3000,11+($AE158-1)*29,1)</f>
        <v>0</v>
      </c>
      <c r="AB158" s="275">
        <f t="shared" ref="AB158" si="263">INDEX(D$7:D$3000,11+($AE158-1)*29,1)</f>
        <v>0</v>
      </c>
      <c r="AC158" s="275">
        <f t="shared" ref="AC158" si="264">INDEX(E$7:E$3000,11+($AE158-1)*29,1)</f>
        <v>0</v>
      </c>
      <c r="AD158" s="276" t="str">
        <f t="shared" ref="AD158" si="265">INDEX(S$7:S$3000,11+($AE158-1)*29,1)</f>
        <v/>
      </c>
      <c r="AE158" s="171">
        <f t="shared" si="211"/>
        <v>39</v>
      </c>
    </row>
    <row r="159" spans="1:31" ht="24" customHeight="1" thickBot="1" x14ac:dyDescent="0.2">
      <c r="B159" s="881"/>
      <c r="C159" s="884"/>
      <c r="D159" s="884"/>
      <c r="E159" s="884"/>
      <c r="F159" s="296"/>
      <c r="G159" s="897"/>
      <c r="H159" s="898"/>
      <c r="I159" s="296"/>
      <c r="J159" s="297"/>
      <c r="K159" s="299"/>
      <c r="L159" s="284" t="s">
        <v>220</v>
      </c>
      <c r="M159" s="302"/>
      <c r="N159" s="285" t="s">
        <v>225</v>
      </c>
      <c r="O159" s="299"/>
      <c r="P159" s="284" t="s">
        <v>220</v>
      </c>
      <c r="Q159" s="302"/>
      <c r="R159" s="285" t="s">
        <v>225</v>
      </c>
      <c r="S159" s="891"/>
      <c r="T159" s="892"/>
      <c r="U159" s="893"/>
      <c r="Z159" s="281">
        <f t="shared" si="20"/>
        <v>0</v>
      </c>
      <c r="AA159" s="282">
        <f t="shared" ref="AA159" si="266">INDEX(C$7:C$3000,16+($AE159-1)*29,1)</f>
        <v>0</v>
      </c>
      <c r="AB159" s="282">
        <f t="shared" ref="AB159" si="267">INDEX(D$7:D$3000,16+($AE159-1)*29,1)</f>
        <v>0</v>
      </c>
      <c r="AC159" s="282">
        <f t="shared" ref="AC159" si="268">INDEX(E$7:E$3000,16+($AE159-1)*29,1)</f>
        <v>0</v>
      </c>
      <c r="AD159" s="283" t="str">
        <f t="shared" ref="AD159" si="269">INDEX(S$7:S$3000,16+($AE159-1)*29,1)</f>
        <v/>
      </c>
      <c r="AE159" s="171">
        <f t="shared" si="211"/>
        <v>39</v>
      </c>
    </row>
    <row r="160" spans="1:31" ht="24" customHeight="1" x14ac:dyDescent="0.15">
      <c r="B160" s="881"/>
      <c r="C160" s="884"/>
      <c r="D160" s="884"/>
      <c r="E160" s="884"/>
      <c r="F160" s="296"/>
      <c r="G160" s="897"/>
      <c r="H160" s="898"/>
      <c r="I160" s="296"/>
      <c r="J160" s="297"/>
      <c r="K160" s="299"/>
      <c r="L160" s="284" t="s">
        <v>220</v>
      </c>
      <c r="M160" s="302"/>
      <c r="N160" s="285" t="s">
        <v>225</v>
      </c>
      <c r="O160" s="299"/>
      <c r="P160" s="284" t="s">
        <v>220</v>
      </c>
      <c r="Q160" s="302"/>
      <c r="R160" s="285" t="s">
        <v>225</v>
      </c>
      <c r="S160" s="891"/>
      <c r="T160" s="892"/>
      <c r="U160" s="893"/>
      <c r="Z160" s="270">
        <f t="shared" si="20"/>
        <v>0</v>
      </c>
      <c r="AA160" s="271">
        <f t="shared" ref="AA160" si="270">INDEX(C$7:C$3000,1+($AE160-1)*29,1)</f>
        <v>0</v>
      </c>
      <c r="AB160" s="271">
        <f t="shared" ref="AB160" si="271">INDEX(D$7:D$3000,1+($AE160-1)*29,1)</f>
        <v>0</v>
      </c>
      <c r="AC160" s="271">
        <f t="shared" ref="AC160" si="272">INDEX(E$7:E$3000,1+($AE160-1)*29,1)</f>
        <v>0</v>
      </c>
      <c r="AD160" s="272" t="str">
        <f t="shared" ref="AD160" si="273">INDEX(S$7:S$3000,1+($AE160-1)*29,1)</f>
        <v/>
      </c>
      <c r="AE160" s="171">
        <v>40</v>
      </c>
    </row>
    <row r="161" spans="1:31" ht="24" customHeight="1" thickBot="1" x14ac:dyDescent="0.2">
      <c r="B161" s="882"/>
      <c r="C161" s="885"/>
      <c r="D161" s="885"/>
      <c r="E161" s="885"/>
      <c r="F161" s="286" t="s">
        <v>232</v>
      </c>
      <c r="G161" s="5"/>
      <c r="H161" s="899" t="s">
        <v>239</v>
      </c>
      <c r="I161" s="900"/>
      <c r="J161" s="300"/>
      <c r="K161" s="901"/>
      <c r="L161" s="902"/>
      <c r="M161" s="902"/>
      <c r="N161" s="902"/>
      <c r="O161" s="902"/>
      <c r="P161" s="902"/>
      <c r="Q161" s="902"/>
      <c r="R161" s="903"/>
      <c r="S161" s="894"/>
      <c r="T161" s="895"/>
      <c r="U161" s="896"/>
      <c r="Z161" s="274">
        <f t="shared" si="20"/>
        <v>0</v>
      </c>
      <c r="AA161" s="275">
        <f t="shared" ref="AA161" si="274">INDEX(C$7:C$3000,6+($AE161-1)*29,1)</f>
        <v>0</v>
      </c>
      <c r="AB161" s="275">
        <f t="shared" ref="AB161" si="275">INDEX(D$7:D$3000,6+($AE161-1)*29,1)</f>
        <v>0</v>
      </c>
      <c r="AC161" s="275">
        <f t="shared" ref="AC161" si="276">INDEX(E$7:E$3000,6+($AE161-1)*29,1)</f>
        <v>0</v>
      </c>
      <c r="AD161" s="276" t="str">
        <f t="shared" ref="AD161" si="277">INDEX(S$7:S$3000,6+($AE161-1)*29,1)</f>
        <v/>
      </c>
      <c r="AE161" s="171">
        <f t="shared" si="211"/>
        <v>40</v>
      </c>
    </row>
    <row r="162" spans="1:31" ht="24" customHeight="1" x14ac:dyDescent="0.15">
      <c r="B162" s="880">
        <v>3</v>
      </c>
      <c r="C162" s="883"/>
      <c r="D162" s="883"/>
      <c r="E162" s="883"/>
      <c r="F162" s="294"/>
      <c r="G162" s="886"/>
      <c r="H162" s="887"/>
      <c r="I162" s="294"/>
      <c r="J162" s="295"/>
      <c r="K162" s="298"/>
      <c r="L162" s="279" t="s">
        <v>220</v>
      </c>
      <c r="M162" s="301"/>
      <c r="N162" s="280" t="s">
        <v>225</v>
      </c>
      <c r="O162" s="298"/>
      <c r="P162" s="279" t="s">
        <v>220</v>
      </c>
      <c r="Q162" s="301"/>
      <c r="R162" s="280" t="s">
        <v>225</v>
      </c>
      <c r="S162" s="888" t="str">
        <f t="shared" ref="S162" si="278">IF(COUNT(J162:J166)=0,"",SUM(J162:J166))</f>
        <v/>
      </c>
      <c r="T162" s="889"/>
      <c r="U162" s="890"/>
      <c r="Z162" s="274">
        <f t="shared" si="20"/>
        <v>0</v>
      </c>
      <c r="AA162" s="275">
        <f t="shared" ref="AA162" si="279">INDEX(C$7:C$3000,11+($AE162-1)*29,1)</f>
        <v>0</v>
      </c>
      <c r="AB162" s="275">
        <f t="shared" ref="AB162" si="280">INDEX(D$7:D$3000,11+($AE162-1)*29,1)</f>
        <v>0</v>
      </c>
      <c r="AC162" s="275">
        <f t="shared" ref="AC162" si="281">INDEX(E$7:E$3000,11+($AE162-1)*29,1)</f>
        <v>0</v>
      </c>
      <c r="AD162" s="276" t="str">
        <f t="shared" ref="AD162" si="282">INDEX(S$7:S$3000,11+($AE162-1)*29,1)</f>
        <v/>
      </c>
      <c r="AE162" s="171">
        <f t="shared" si="211"/>
        <v>40</v>
      </c>
    </row>
    <row r="163" spans="1:31" ht="24" customHeight="1" thickBot="1" x14ac:dyDescent="0.2">
      <c r="B163" s="881"/>
      <c r="C163" s="884"/>
      <c r="D163" s="884"/>
      <c r="E163" s="884"/>
      <c r="F163" s="296"/>
      <c r="G163" s="897"/>
      <c r="H163" s="898"/>
      <c r="I163" s="296"/>
      <c r="J163" s="297"/>
      <c r="K163" s="299"/>
      <c r="L163" s="284" t="s">
        <v>220</v>
      </c>
      <c r="M163" s="302"/>
      <c r="N163" s="285" t="s">
        <v>225</v>
      </c>
      <c r="O163" s="299"/>
      <c r="P163" s="284" t="s">
        <v>220</v>
      </c>
      <c r="Q163" s="302"/>
      <c r="R163" s="285" t="s">
        <v>225</v>
      </c>
      <c r="S163" s="891"/>
      <c r="T163" s="892"/>
      <c r="U163" s="893"/>
      <c r="Z163" s="281">
        <f t="shared" si="20"/>
        <v>0</v>
      </c>
      <c r="AA163" s="282">
        <f t="shared" ref="AA163" si="283">INDEX(C$7:C$3000,16+($AE163-1)*29,1)</f>
        <v>0</v>
      </c>
      <c r="AB163" s="282">
        <f t="shared" ref="AB163" si="284">INDEX(D$7:D$3000,16+($AE163-1)*29,1)</f>
        <v>0</v>
      </c>
      <c r="AC163" s="282">
        <f t="shared" ref="AC163" si="285">INDEX(E$7:E$3000,16+($AE163-1)*29,1)</f>
        <v>0</v>
      </c>
      <c r="AD163" s="283" t="str">
        <f t="shared" ref="AD163" si="286">INDEX(S$7:S$3000,16+($AE163-1)*29,1)</f>
        <v/>
      </c>
      <c r="AE163" s="171">
        <f t="shared" si="211"/>
        <v>40</v>
      </c>
    </row>
    <row r="164" spans="1:31" ht="24" customHeight="1" x14ac:dyDescent="0.15">
      <c r="B164" s="881"/>
      <c r="C164" s="884"/>
      <c r="D164" s="884"/>
      <c r="E164" s="884"/>
      <c r="F164" s="296"/>
      <c r="G164" s="897"/>
      <c r="H164" s="898"/>
      <c r="I164" s="296"/>
      <c r="J164" s="297"/>
      <c r="K164" s="299"/>
      <c r="L164" s="284" t="s">
        <v>220</v>
      </c>
      <c r="M164" s="302"/>
      <c r="N164" s="285" t="s">
        <v>225</v>
      </c>
      <c r="O164" s="299"/>
      <c r="P164" s="284" t="s">
        <v>220</v>
      </c>
      <c r="Q164" s="302"/>
      <c r="R164" s="285" t="s">
        <v>225</v>
      </c>
      <c r="S164" s="891"/>
      <c r="T164" s="892"/>
      <c r="U164" s="893"/>
      <c r="Z164" s="270">
        <f t="shared" ref="Z164:Z227" si="287">INDEX(E$4:E$3000,1+($AE164-1)*29,1)</f>
        <v>0</v>
      </c>
      <c r="AA164" s="271">
        <f t="shared" ref="AA164" si="288">INDEX(C$7:C$3000,1+($AE164-1)*29,1)</f>
        <v>0</v>
      </c>
      <c r="AB164" s="271">
        <f t="shared" ref="AB164" si="289">INDEX(D$7:D$3000,1+($AE164-1)*29,1)</f>
        <v>0</v>
      </c>
      <c r="AC164" s="271">
        <f t="shared" ref="AC164" si="290">INDEX(E$7:E$3000,1+($AE164-1)*29,1)</f>
        <v>0</v>
      </c>
      <c r="AD164" s="272" t="str">
        <f t="shared" ref="AD164" si="291">INDEX(S$7:S$3000,1+($AE164-1)*29,1)</f>
        <v/>
      </c>
      <c r="AE164" s="171">
        <v>41</v>
      </c>
    </row>
    <row r="165" spans="1:31" ht="24" customHeight="1" x14ac:dyDescent="0.15">
      <c r="B165" s="881"/>
      <c r="C165" s="884"/>
      <c r="D165" s="884"/>
      <c r="E165" s="884"/>
      <c r="F165" s="296"/>
      <c r="G165" s="897"/>
      <c r="H165" s="898"/>
      <c r="I165" s="296"/>
      <c r="J165" s="297"/>
      <c r="K165" s="299"/>
      <c r="L165" s="284" t="s">
        <v>220</v>
      </c>
      <c r="M165" s="302"/>
      <c r="N165" s="285" t="s">
        <v>225</v>
      </c>
      <c r="O165" s="299"/>
      <c r="P165" s="284" t="s">
        <v>220</v>
      </c>
      <c r="Q165" s="302"/>
      <c r="R165" s="285" t="s">
        <v>225</v>
      </c>
      <c r="S165" s="891"/>
      <c r="T165" s="892"/>
      <c r="U165" s="893"/>
      <c r="Z165" s="274">
        <f t="shared" si="287"/>
        <v>0</v>
      </c>
      <c r="AA165" s="275">
        <f t="shared" ref="AA165" si="292">INDEX(C$7:C$3000,6+($AE165-1)*29,1)</f>
        <v>0</v>
      </c>
      <c r="AB165" s="275">
        <f t="shared" ref="AB165" si="293">INDEX(D$7:D$3000,6+($AE165-1)*29,1)</f>
        <v>0</v>
      </c>
      <c r="AC165" s="275">
        <f t="shared" ref="AC165" si="294">INDEX(E$7:E$3000,6+($AE165-1)*29,1)</f>
        <v>0</v>
      </c>
      <c r="AD165" s="276" t="str">
        <f t="shared" ref="AD165" si="295">INDEX(S$7:S$3000,6+($AE165-1)*29,1)</f>
        <v/>
      </c>
      <c r="AE165" s="171">
        <f t="shared" si="211"/>
        <v>41</v>
      </c>
    </row>
    <row r="166" spans="1:31" ht="24" customHeight="1" thickBot="1" x14ac:dyDescent="0.2">
      <c r="B166" s="882"/>
      <c r="C166" s="885"/>
      <c r="D166" s="885"/>
      <c r="E166" s="885"/>
      <c r="F166" s="286" t="s">
        <v>232</v>
      </c>
      <c r="G166" s="5"/>
      <c r="H166" s="899" t="s">
        <v>239</v>
      </c>
      <c r="I166" s="900"/>
      <c r="J166" s="300"/>
      <c r="K166" s="901"/>
      <c r="L166" s="902"/>
      <c r="M166" s="902"/>
      <c r="N166" s="902"/>
      <c r="O166" s="902"/>
      <c r="P166" s="902"/>
      <c r="Q166" s="902"/>
      <c r="R166" s="903"/>
      <c r="S166" s="894"/>
      <c r="T166" s="895"/>
      <c r="U166" s="896"/>
      <c r="Z166" s="274">
        <f t="shared" si="287"/>
        <v>0</v>
      </c>
      <c r="AA166" s="275">
        <f t="shared" ref="AA166" si="296">INDEX(C$7:C$3000,11+($AE166-1)*29,1)</f>
        <v>0</v>
      </c>
      <c r="AB166" s="275">
        <f t="shared" ref="AB166" si="297">INDEX(D$7:D$3000,11+($AE166-1)*29,1)</f>
        <v>0</v>
      </c>
      <c r="AC166" s="275">
        <f t="shared" ref="AC166" si="298">INDEX(E$7:E$3000,11+($AE166-1)*29,1)</f>
        <v>0</v>
      </c>
      <c r="AD166" s="276" t="str">
        <f t="shared" ref="AD166" si="299">INDEX(S$7:S$3000,11+($AE166-1)*29,1)</f>
        <v/>
      </c>
      <c r="AE166" s="171">
        <f t="shared" si="211"/>
        <v>41</v>
      </c>
    </row>
    <row r="167" spans="1:31" ht="24" customHeight="1" thickBot="1" x14ac:dyDescent="0.2">
      <c r="B167" s="880">
        <v>4</v>
      </c>
      <c r="C167" s="883"/>
      <c r="D167" s="883"/>
      <c r="E167" s="883"/>
      <c r="F167" s="294"/>
      <c r="G167" s="886"/>
      <c r="H167" s="887"/>
      <c r="I167" s="294"/>
      <c r="J167" s="295"/>
      <c r="K167" s="298"/>
      <c r="L167" s="279" t="s">
        <v>220</v>
      </c>
      <c r="M167" s="301"/>
      <c r="N167" s="280" t="s">
        <v>225</v>
      </c>
      <c r="O167" s="298"/>
      <c r="P167" s="279" t="s">
        <v>220</v>
      </c>
      <c r="Q167" s="301"/>
      <c r="R167" s="280" t="s">
        <v>225</v>
      </c>
      <c r="S167" s="888" t="str">
        <f t="shared" ref="S167" si="300">IF(COUNT(J167:J171)=0,"",SUM(J167:J171))</f>
        <v/>
      </c>
      <c r="T167" s="889"/>
      <c r="U167" s="890"/>
      <c r="Z167" s="281">
        <f t="shared" si="287"/>
        <v>0</v>
      </c>
      <c r="AA167" s="282">
        <f t="shared" ref="AA167" si="301">INDEX(C$7:C$3000,16+($AE167-1)*29,1)</f>
        <v>0</v>
      </c>
      <c r="AB167" s="282">
        <f t="shared" ref="AB167" si="302">INDEX(D$7:D$3000,16+($AE167-1)*29,1)</f>
        <v>0</v>
      </c>
      <c r="AC167" s="282">
        <f t="shared" ref="AC167" si="303">INDEX(E$7:E$3000,16+($AE167-1)*29,1)</f>
        <v>0</v>
      </c>
      <c r="AD167" s="283" t="str">
        <f t="shared" ref="AD167" si="304">INDEX(S$7:S$3000,16+($AE167-1)*29,1)</f>
        <v/>
      </c>
      <c r="AE167" s="171">
        <f t="shared" si="211"/>
        <v>41</v>
      </c>
    </row>
    <row r="168" spans="1:31" ht="24" customHeight="1" x14ac:dyDescent="0.15">
      <c r="B168" s="881"/>
      <c r="C168" s="884"/>
      <c r="D168" s="884"/>
      <c r="E168" s="884"/>
      <c r="F168" s="296"/>
      <c r="G168" s="897"/>
      <c r="H168" s="898"/>
      <c r="I168" s="296"/>
      <c r="J168" s="297"/>
      <c r="K168" s="299"/>
      <c r="L168" s="284" t="s">
        <v>220</v>
      </c>
      <c r="M168" s="302"/>
      <c r="N168" s="285" t="s">
        <v>225</v>
      </c>
      <c r="O168" s="299"/>
      <c r="P168" s="284" t="s">
        <v>220</v>
      </c>
      <c r="Q168" s="302"/>
      <c r="R168" s="285" t="s">
        <v>225</v>
      </c>
      <c r="S168" s="891"/>
      <c r="T168" s="892"/>
      <c r="U168" s="893"/>
      <c r="Z168" s="270">
        <f t="shared" si="287"/>
        <v>0</v>
      </c>
      <c r="AA168" s="271">
        <f t="shared" ref="AA168" si="305">INDEX(C$7:C$3000,1+($AE168-1)*29,1)</f>
        <v>0</v>
      </c>
      <c r="AB168" s="271">
        <f t="shared" ref="AB168" si="306">INDEX(D$7:D$3000,1+($AE168-1)*29,1)</f>
        <v>0</v>
      </c>
      <c r="AC168" s="271">
        <f t="shared" ref="AC168" si="307">INDEX(E$7:E$3000,1+($AE168-1)*29,1)</f>
        <v>0</v>
      </c>
      <c r="AD168" s="272" t="str">
        <f t="shared" ref="AD168" si="308">INDEX(S$7:S$3000,1+($AE168-1)*29,1)</f>
        <v/>
      </c>
      <c r="AE168" s="171">
        <v>42</v>
      </c>
    </row>
    <row r="169" spans="1:31" ht="24" customHeight="1" x14ac:dyDescent="0.15">
      <c r="B169" s="881"/>
      <c r="C169" s="884"/>
      <c r="D169" s="884"/>
      <c r="E169" s="884"/>
      <c r="F169" s="296"/>
      <c r="G169" s="897"/>
      <c r="H169" s="898"/>
      <c r="I169" s="296"/>
      <c r="J169" s="297"/>
      <c r="K169" s="299"/>
      <c r="L169" s="284" t="s">
        <v>220</v>
      </c>
      <c r="M169" s="302"/>
      <c r="N169" s="285" t="s">
        <v>225</v>
      </c>
      <c r="O169" s="299"/>
      <c r="P169" s="284" t="s">
        <v>220</v>
      </c>
      <c r="Q169" s="302"/>
      <c r="R169" s="285" t="s">
        <v>225</v>
      </c>
      <c r="S169" s="891"/>
      <c r="T169" s="892"/>
      <c r="U169" s="893"/>
      <c r="Z169" s="274">
        <f t="shared" si="287"/>
        <v>0</v>
      </c>
      <c r="AA169" s="275">
        <f t="shared" ref="AA169" si="309">INDEX(C$7:C$3000,6+($AE169-1)*29,1)</f>
        <v>0</v>
      </c>
      <c r="AB169" s="275">
        <f t="shared" ref="AB169" si="310">INDEX(D$7:D$3000,6+($AE169-1)*29,1)</f>
        <v>0</v>
      </c>
      <c r="AC169" s="275">
        <f t="shared" ref="AC169" si="311">INDEX(E$7:E$3000,6+($AE169-1)*29,1)</f>
        <v>0</v>
      </c>
      <c r="AD169" s="276" t="str">
        <f t="shared" ref="AD169" si="312">INDEX(S$7:S$3000,6+($AE169-1)*29,1)</f>
        <v/>
      </c>
      <c r="AE169" s="171">
        <f t="shared" si="211"/>
        <v>42</v>
      </c>
    </row>
    <row r="170" spans="1:31" ht="24" customHeight="1" x14ac:dyDescent="0.15">
      <c r="B170" s="881"/>
      <c r="C170" s="884"/>
      <c r="D170" s="884"/>
      <c r="E170" s="884"/>
      <c r="F170" s="296"/>
      <c r="G170" s="897"/>
      <c r="H170" s="898"/>
      <c r="I170" s="296"/>
      <c r="J170" s="297"/>
      <c r="K170" s="299"/>
      <c r="L170" s="284" t="s">
        <v>220</v>
      </c>
      <c r="M170" s="302"/>
      <c r="N170" s="285" t="s">
        <v>225</v>
      </c>
      <c r="O170" s="299"/>
      <c r="P170" s="284" t="s">
        <v>220</v>
      </c>
      <c r="Q170" s="302"/>
      <c r="R170" s="285" t="s">
        <v>225</v>
      </c>
      <c r="S170" s="891"/>
      <c r="T170" s="892"/>
      <c r="U170" s="893"/>
      <c r="Z170" s="274">
        <f t="shared" si="287"/>
        <v>0</v>
      </c>
      <c r="AA170" s="275">
        <f t="shared" ref="AA170" si="313">INDEX(C$7:C$3000,11+($AE170-1)*29,1)</f>
        <v>0</v>
      </c>
      <c r="AB170" s="275">
        <f t="shared" ref="AB170" si="314">INDEX(D$7:D$3000,11+($AE170-1)*29,1)</f>
        <v>0</v>
      </c>
      <c r="AC170" s="275">
        <f t="shared" ref="AC170" si="315">INDEX(E$7:E$3000,11+($AE170-1)*29,1)</f>
        <v>0</v>
      </c>
      <c r="AD170" s="276" t="str">
        <f t="shared" ref="AD170" si="316">INDEX(S$7:S$3000,11+($AE170-1)*29,1)</f>
        <v/>
      </c>
      <c r="AE170" s="171">
        <f t="shared" si="211"/>
        <v>42</v>
      </c>
    </row>
    <row r="171" spans="1:31" ht="24" customHeight="1" thickBot="1" x14ac:dyDescent="0.2">
      <c r="B171" s="882"/>
      <c r="C171" s="885"/>
      <c r="D171" s="885"/>
      <c r="E171" s="885"/>
      <c r="F171" s="286" t="s">
        <v>232</v>
      </c>
      <c r="G171" s="5"/>
      <c r="H171" s="899" t="s">
        <v>239</v>
      </c>
      <c r="I171" s="900"/>
      <c r="J171" s="300"/>
      <c r="K171" s="901"/>
      <c r="L171" s="902"/>
      <c r="M171" s="902"/>
      <c r="N171" s="902"/>
      <c r="O171" s="902"/>
      <c r="P171" s="902"/>
      <c r="Q171" s="902"/>
      <c r="R171" s="903"/>
      <c r="S171" s="894"/>
      <c r="T171" s="895"/>
      <c r="U171" s="896"/>
      <c r="Z171" s="281">
        <f t="shared" si="287"/>
        <v>0</v>
      </c>
      <c r="AA171" s="282">
        <f t="shared" ref="AA171" si="317">INDEX(C$7:C$3000,16+($AE171-1)*29,1)</f>
        <v>0</v>
      </c>
      <c r="AB171" s="282">
        <f t="shared" ref="AB171" si="318">INDEX(D$7:D$3000,16+($AE171-1)*29,1)</f>
        <v>0</v>
      </c>
      <c r="AC171" s="282">
        <f t="shared" ref="AC171" si="319">INDEX(E$7:E$3000,16+($AE171-1)*29,1)</f>
        <v>0</v>
      </c>
      <c r="AD171" s="283" t="str">
        <f t="shared" ref="AD171" si="320">INDEX(S$7:S$3000,16+($AE171-1)*29,1)</f>
        <v/>
      </c>
      <c r="AE171" s="171">
        <f t="shared" si="211"/>
        <v>42</v>
      </c>
    </row>
    <row r="172" spans="1:31" ht="19.5" customHeight="1" thickBot="1" x14ac:dyDescent="0.2">
      <c r="B172" s="287" t="s">
        <v>112</v>
      </c>
      <c r="C172" s="172"/>
      <c r="D172" s="288"/>
      <c r="E172" s="288"/>
      <c r="F172" s="289"/>
      <c r="G172" s="288"/>
      <c r="H172" s="288"/>
      <c r="O172" s="917" t="s">
        <v>496</v>
      </c>
      <c r="P172" s="918"/>
      <c r="Q172" s="918"/>
      <c r="R172" s="918"/>
      <c r="S172" s="919" t="str">
        <f>IF(COUNT(S152:U171)=0,"",SUMIFS(S152:S171,E152:E171,"&lt;&gt;"&amp;""))</f>
        <v/>
      </c>
      <c r="T172" s="920"/>
      <c r="U172" s="921"/>
      <c r="Z172" s="270">
        <f t="shared" si="287"/>
        <v>0</v>
      </c>
      <c r="AA172" s="271">
        <f t="shared" ref="AA172" si="321">INDEX(C$7:C$3000,1+($AE172-1)*29,1)</f>
        <v>0</v>
      </c>
      <c r="AB172" s="271">
        <f t="shared" ref="AB172" si="322">INDEX(D$7:D$3000,1+($AE172-1)*29,1)</f>
        <v>0</v>
      </c>
      <c r="AC172" s="271">
        <f t="shared" ref="AC172" si="323">INDEX(E$7:E$3000,1+($AE172-1)*29,1)</f>
        <v>0</v>
      </c>
      <c r="AD172" s="272" t="str">
        <f t="shared" ref="AD172" si="324">INDEX(S$7:S$3000,1+($AE172-1)*29,1)</f>
        <v/>
      </c>
      <c r="AE172" s="171">
        <v>43</v>
      </c>
    </row>
    <row r="173" spans="1:31" ht="19.5" customHeight="1" thickBot="1" x14ac:dyDescent="0.2">
      <c r="B173" s="486" t="s">
        <v>242</v>
      </c>
      <c r="C173" s="172"/>
      <c r="D173" s="171"/>
      <c r="E173" s="290"/>
      <c r="F173" s="485"/>
      <c r="G173" s="485"/>
      <c r="H173" s="485"/>
      <c r="O173" s="922" t="s">
        <v>497</v>
      </c>
      <c r="P173" s="923"/>
      <c r="Q173" s="923"/>
      <c r="R173" s="924"/>
      <c r="S173" s="919" t="str">
        <f>IF(COUNT(S152:U171)=0,"",SUMIF(E152:E171,"元請",S152:U171))</f>
        <v/>
      </c>
      <c r="T173" s="920"/>
      <c r="U173" s="921"/>
      <c r="Z173" s="274">
        <f t="shared" si="287"/>
        <v>0</v>
      </c>
      <c r="AA173" s="275">
        <f t="shared" ref="AA173" si="325">INDEX(C$7:C$3000,6+($AE173-1)*29,1)</f>
        <v>0</v>
      </c>
      <c r="AB173" s="275">
        <f t="shared" ref="AB173" si="326">INDEX(D$7:D$3000,6+($AE173-1)*29,1)</f>
        <v>0</v>
      </c>
      <c r="AC173" s="275">
        <f t="shared" ref="AC173" si="327">INDEX(E$7:E$3000,6+($AE173-1)*29,1)</f>
        <v>0</v>
      </c>
      <c r="AD173" s="276" t="str">
        <f t="shared" ref="AD173" si="328">INDEX(S$7:S$3000,6+($AE173-1)*29,1)</f>
        <v/>
      </c>
      <c r="AE173" s="171">
        <f t="shared" si="211"/>
        <v>43</v>
      </c>
    </row>
    <row r="174" spans="1:31" ht="19.5" customHeight="1" x14ac:dyDescent="0.15">
      <c r="B174" s="287" t="s">
        <v>240</v>
      </c>
      <c r="C174" s="172"/>
      <c r="D174" s="171"/>
      <c r="E174" s="172"/>
      <c r="F174" s="172"/>
      <c r="G174" s="485"/>
      <c r="H174" s="485"/>
      <c r="Z174" s="274">
        <f t="shared" si="287"/>
        <v>0</v>
      </c>
      <c r="AA174" s="275">
        <f t="shared" ref="AA174" si="329">INDEX(C$7:C$3000,11+($AE174-1)*29,1)</f>
        <v>0</v>
      </c>
      <c r="AB174" s="275">
        <f t="shared" ref="AB174" si="330">INDEX(D$7:D$3000,11+($AE174-1)*29,1)</f>
        <v>0</v>
      </c>
      <c r="AC174" s="275">
        <f t="shared" ref="AC174" si="331">INDEX(E$7:E$3000,11+($AE174-1)*29,1)</f>
        <v>0</v>
      </c>
      <c r="AD174" s="276" t="str">
        <f t="shared" ref="AD174" si="332">INDEX(S$7:S$3000,11+($AE174-1)*29,1)</f>
        <v/>
      </c>
      <c r="AE174" s="171">
        <f t="shared" si="211"/>
        <v>43</v>
      </c>
    </row>
    <row r="175" spans="1:31" ht="19.5" customHeight="1" thickBot="1" x14ac:dyDescent="0.2">
      <c r="B175" s="485"/>
      <c r="C175" s="172"/>
      <c r="D175" s="171"/>
      <c r="E175" s="290"/>
      <c r="F175" s="485"/>
      <c r="G175" s="485"/>
      <c r="H175" s="485"/>
      <c r="Z175" s="281">
        <f t="shared" si="287"/>
        <v>0</v>
      </c>
      <c r="AA175" s="282">
        <f t="shared" ref="AA175" si="333">INDEX(C$7:C$3000,16+($AE175-1)*29,1)</f>
        <v>0</v>
      </c>
      <c r="AB175" s="282">
        <f t="shared" ref="AB175" si="334">INDEX(D$7:D$3000,16+($AE175-1)*29,1)</f>
        <v>0</v>
      </c>
      <c r="AC175" s="282">
        <f t="shared" ref="AC175" si="335">INDEX(E$7:E$3000,16+($AE175-1)*29,1)</f>
        <v>0</v>
      </c>
      <c r="AD175" s="283" t="str">
        <f t="shared" ref="AD175" si="336">INDEX(S$7:S$3000,16+($AE175-1)*29,1)</f>
        <v/>
      </c>
      <c r="AE175" s="171">
        <f t="shared" si="211"/>
        <v>43</v>
      </c>
    </row>
    <row r="176" spans="1:31" s="172" customFormat="1" ht="20.25" customHeight="1" x14ac:dyDescent="0.15">
      <c r="A176" s="171"/>
      <c r="B176" s="171"/>
      <c r="C176" s="172" t="s">
        <v>104</v>
      </c>
      <c r="G176" s="262"/>
      <c r="H176" s="262"/>
      <c r="I176" s="171"/>
      <c r="J176" s="171"/>
      <c r="K176" s="171"/>
      <c r="L176" s="171"/>
      <c r="M176" s="171"/>
      <c r="N176" s="171"/>
      <c r="O176" s="171"/>
      <c r="P176" s="171"/>
      <c r="Q176" s="171"/>
      <c r="R176" s="171"/>
      <c r="S176" s="171"/>
      <c r="T176" s="196" t="s">
        <v>241</v>
      </c>
      <c r="U176" s="263" t="str">
        <f>IF(COUNT(S152:U171)=0,"",U147+1)</f>
        <v/>
      </c>
      <c r="W176" s="171"/>
      <c r="X176" s="171"/>
      <c r="Y176" s="171"/>
      <c r="Z176" s="270">
        <f t="shared" si="287"/>
        <v>0</v>
      </c>
      <c r="AA176" s="271">
        <f t="shared" ref="AA176" si="337">INDEX(C$7:C$3000,1+($AE176-1)*29,1)</f>
        <v>0</v>
      </c>
      <c r="AB176" s="271">
        <f t="shared" ref="AB176" si="338">INDEX(D$7:D$3000,1+($AE176-1)*29,1)</f>
        <v>0</v>
      </c>
      <c r="AC176" s="271">
        <f t="shared" ref="AC176" si="339">INDEX(E$7:E$3000,1+($AE176-1)*29,1)</f>
        <v>0</v>
      </c>
      <c r="AD176" s="272" t="str">
        <f t="shared" ref="AD176" si="340">INDEX(S$7:S$3000,1+($AE176-1)*29,1)</f>
        <v/>
      </c>
      <c r="AE176" s="171">
        <v>44</v>
      </c>
    </row>
    <row r="177" spans="1:31" s="172" customFormat="1" ht="27.75" x14ac:dyDescent="0.15">
      <c r="A177" s="171"/>
      <c r="B177" s="904" t="s">
        <v>105</v>
      </c>
      <c r="C177" s="904"/>
      <c r="D177" s="904"/>
      <c r="E177" s="904"/>
      <c r="F177" s="904"/>
      <c r="G177" s="904"/>
      <c r="H177" s="904"/>
      <c r="I177" s="904"/>
      <c r="J177" s="905" t="s">
        <v>387</v>
      </c>
      <c r="K177" s="905"/>
      <c r="L177" s="905"/>
      <c r="M177" s="905"/>
      <c r="N177" s="905"/>
      <c r="O177" s="905"/>
      <c r="P177" s="905"/>
      <c r="Q177" s="905"/>
      <c r="R177" s="905"/>
      <c r="S177" s="905"/>
      <c r="T177" s="905"/>
      <c r="U177" s="905"/>
      <c r="W177" s="171"/>
      <c r="X177" s="171"/>
      <c r="Y177" s="171"/>
      <c r="Z177" s="274">
        <f t="shared" si="287"/>
        <v>0</v>
      </c>
      <c r="AA177" s="275">
        <f t="shared" ref="AA177" si="341">INDEX(C$7:C$3000,6+($AE177-1)*29,1)</f>
        <v>0</v>
      </c>
      <c r="AB177" s="275">
        <f t="shared" ref="AB177" si="342">INDEX(D$7:D$3000,6+($AE177-1)*29,1)</f>
        <v>0</v>
      </c>
      <c r="AC177" s="275">
        <f t="shared" ref="AC177" si="343">INDEX(E$7:E$3000,6+($AE177-1)*29,1)</f>
        <v>0</v>
      </c>
      <c r="AD177" s="276" t="str">
        <f t="shared" ref="AD177" si="344">INDEX(S$7:S$3000,6+($AE177-1)*29,1)</f>
        <v/>
      </c>
      <c r="AE177" s="171">
        <f t="shared" si="211"/>
        <v>44</v>
      </c>
    </row>
    <row r="178" spans="1:31" ht="21.75" thickBot="1" x14ac:dyDescent="0.2">
      <c r="D178" s="265" t="s">
        <v>228</v>
      </c>
      <c r="E178" s="906"/>
      <c r="F178" s="906"/>
      <c r="G178" s="266" t="s">
        <v>229</v>
      </c>
      <c r="H178" s="267"/>
      <c r="L178" s="268" t="s">
        <v>231</v>
      </c>
      <c r="M178" s="482" t="str">
        <f>M$4</f>
        <v/>
      </c>
      <c r="N178" s="269" t="s">
        <v>220</v>
      </c>
      <c r="O178" s="482" t="str">
        <f>O$4</f>
        <v/>
      </c>
      <c r="P178" s="269" t="s">
        <v>225</v>
      </c>
      <c r="Q178" s="269" t="s">
        <v>205</v>
      </c>
      <c r="R178" s="482" t="str">
        <f>R$4</f>
        <v/>
      </c>
      <c r="S178" s="269" t="s">
        <v>220</v>
      </c>
      <c r="T178" s="482" t="str">
        <f>T$4</f>
        <v/>
      </c>
      <c r="U178" s="269" t="s">
        <v>230</v>
      </c>
      <c r="Z178" s="274">
        <f t="shared" si="287"/>
        <v>0</v>
      </c>
      <c r="AA178" s="275">
        <f t="shared" ref="AA178" si="345">INDEX(C$7:C$3000,11+($AE178-1)*29,1)</f>
        <v>0</v>
      </c>
      <c r="AB178" s="275">
        <f t="shared" ref="AB178" si="346">INDEX(D$7:D$3000,11+($AE178-1)*29,1)</f>
        <v>0</v>
      </c>
      <c r="AC178" s="275">
        <f t="shared" ref="AC178" si="347">INDEX(E$7:E$3000,11+($AE178-1)*29,1)</f>
        <v>0</v>
      </c>
      <c r="AD178" s="276" t="str">
        <f t="shared" ref="AD178" si="348">INDEX(S$7:S$3000,11+($AE178-1)*29,1)</f>
        <v/>
      </c>
      <c r="AE178" s="171">
        <f t="shared" si="211"/>
        <v>44</v>
      </c>
    </row>
    <row r="179" spans="1:31" ht="18" customHeight="1" thickBot="1" x14ac:dyDescent="0.2">
      <c r="B179" s="880" t="s">
        <v>227</v>
      </c>
      <c r="C179" s="907" t="s">
        <v>224</v>
      </c>
      <c r="D179" s="273" t="s">
        <v>237</v>
      </c>
      <c r="E179" s="273" t="s">
        <v>222</v>
      </c>
      <c r="F179" s="909" t="s">
        <v>106</v>
      </c>
      <c r="G179" s="840" t="s">
        <v>107</v>
      </c>
      <c r="H179" s="841"/>
      <c r="I179" s="181" t="s">
        <v>108</v>
      </c>
      <c r="J179" s="181" t="s">
        <v>235</v>
      </c>
      <c r="K179" s="840" t="s">
        <v>109</v>
      </c>
      <c r="L179" s="913"/>
      <c r="M179" s="913"/>
      <c r="N179" s="841"/>
      <c r="O179" s="840" t="s">
        <v>226</v>
      </c>
      <c r="P179" s="913"/>
      <c r="Q179" s="913"/>
      <c r="R179" s="841"/>
      <c r="S179" s="840" t="s">
        <v>233</v>
      </c>
      <c r="T179" s="913"/>
      <c r="U179" s="914"/>
      <c r="Z179" s="281">
        <f t="shared" si="287"/>
        <v>0</v>
      </c>
      <c r="AA179" s="282">
        <f t="shared" ref="AA179" si="349">INDEX(C$7:C$3000,16+($AE179-1)*29,1)</f>
        <v>0</v>
      </c>
      <c r="AB179" s="282">
        <f t="shared" ref="AB179" si="350">INDEX(D$7:D$3000,16+($AE179-1)*29,1)</f>
        <v>0</v>
      </c>
      <c r="AC179" s="282">
        <f t="shared" ref="AC179" si="351">INDEX(E$7:E$3000,16+($AE179-1)*29,1)</f>
        <v>0</v>
      </c>
      <c r="AD179" s="283" t="str">
        <f t="shared" ref="AD179" si="352">INDEX(S$7:S$3000,16+($AE179-1)*29,1)</f>
        <v/>
      </c>
      <c r="AE179" s="171">
        <f t="shared" si="211"/>
        <v>44</v>
      </c>
    </row>
    <row r="180" spans="1:31" ht="18" customHeight="1" thickBot="1" x14ac:dyDescent="0.2">
      <c r="B180" s="882"/>
      <c r="C180" s="908"/>
      <c r="D180" s="277" t="s">
        <v>221</v>
      </c>
      <c r="E180" s="277" t="s">
        <v>223</v>
      </c>
      <c r="F180" s="910"/>
      <c r="G180" s="911"/>
      <c r="H180" s="912"/>
      <c r="I180" s="278" t="s">
        <v>110</v>
      </c>
      <c r="J180" s="278" t="s">
        <v>236</v>
      </c>
      <c r="K180" s="911"/>
      <c r="L180" s="915"/>
      <c r="M180" s="915"/>
      <c r="N180" s="912"/>
      <c r="O180" s="911"/>
      <c r="P180" s="915"/>
      <c r="Q180" s="915"/>
      <c r="R180" s="912"/>
      <c r="S180" s="911" t="s">
        <v>234</v>
      </c>
      <c r="T180" s="915"/>
      <c r="U180" s="916"/>
      <c r="Z180" s="270">
        <f t="shared" si="287"/>
        <v>0</v>
      </c>
      <c r="AA180" s="271">
        <f t="shared" ref="AA180" si="353">INDEX(C$7:C$3000,1+($AE180-1)*29,1)</f>
        <v>0</v>
      </c>
      <c r="AB180" s="271">
        <f t="shared" ref="AB180" si="354">INDEX(D$7:D$3000,1+($AE180-1)*29,1)</f>
        <v>0</v>
      </c>
      <c r="AC180" s="271">
        <f t="shared" ref="AC180" si="355">INDEX(E$7:E$3000,1+($AE180-1)*29,1)</f>
        <v>0</v>
      </c>
      <c r="AD180" s="272" t="str">
        <f t="shared" ref="AD180" si="356">INDEX(S$7:S$3000,1+($AE180-1)*29,1)</f>
        <v/>
      </c>
      <c r="AE180" s="171">
        <v>45</v>
      </c>
    </row>
    <row r="181" spans="1:31" ht="24" customHeight="1" x14ac:dyDescent="0.15">
      <c r="B181" s="880">
        <v>1</v>
      </c>
      <c r="C181" s="883"/>
      <c r="D181" s="883"/>
      <c r="E181" s="883"/>
      <c r="F181" s="294"/>
      <c r="G181" s="886"/>
      <c r="H181" s="887"/>
      <c r="I181" s="294"/>
      <c r="J181" s="295"/>
      <c r="K181" s="298"/>
      <c r="L181" s="279" t="s">
        <v>220</v>
      </c>
      <c r="M181" s="301"/>
      <c r="N181" s="280" t="s">
        <v>225</v>
      </c>
      <c r="O181" s="298"/>
      <c r="P181" s="279" t="s">
        <v>220</v>
      </c>
      <c r="Q181" s="301"/>
      <c r="R181" s="280" t="s">
        <v>225</v>
      </c>
      <c r="S181" s="888" t="str">
        <f t="shared" ref="S181" si="357">IF(COUNT(J181:J185)=0,"",SUM(J181:J185))</f>
        <v/>
      </c>
      <c r="T181" s="889"/>
      <c r="U181" s="890"/>
      <c r="Z181" s="274">
        <f t="shared" si="287"/>
        <v>0</v>
      </c>
      <c r="AA181" s="275">
        <f t="shared" ref="AA181" si="358">INDEX(C$7:C$3000,6+($AE181-1)*29,1)</f>
        <v>0</v>
      </c>
      <c r="AB181" s="275">
        <f t="shared" ref="AB181" si="359">INDEX(D$7:D$3000,6+($AE181-1)*29,1)</f>
        <v>0</v>
      </c>
      <c r="AC181" s="275">
        <f t="shared" ref="AC181" si="360">INDEX(E$7:E$3000,6+($AE181-1)*29,1)</f>
        <v>0</v>
      </c>
      <c r="AD181" s="276" t="str">
        <f t="shared" ref="AD181" si="361">INDEX(S$7:S$3000,6+($AE181-1)*29,1)</f>
        <v/>
      </c>
      <c r="AE181" s="171">
        <f t="shared" si="211"/>
        <v>45</v>
      </c>
    </row>
    <row r="182" spans="1:31" ht="24" customHeight="1" x14ac:dyDescent="0.15">
      <c r="B182" s="881"/>
      <c r="C182" s="884"/>
      <c r="D182" s="884"/>
      <c r="E182" s="884"/>
      <c r="F182" s="296"/>
      <c r="G182" s="897"/>
      <c r="H182" s="898"/>
      <c r="I182" s="296"/>
      <c r="J182" s="297"/>
      <c r="K182" s="299"/>
      <c r="L182" s="284" t="s">
        <v>220</v>
      </c>
      <c r="M182" s="302"/>
      <c r="N182" s="285" t="s">
        <v>225</v>
      </c>
      <c r="O182" s="299"/>
      <c r="P182" s="284" t="s">
        <v>220</v>
      </c>
      <c r="Q182" s="302"/>
      <c r="R182" s="285" t="s">
        <v>225</v>
      </c>
      <c r="S182" s="891"/>
      <c r="T182" s="892"/>
      <c r="U182" s="893"/>
      <c r="Z182" s="274">
        <f t="shared" si="287"/>
        <v>0</v>
      </c>
      <c r="AA182" s="275">
        <f t="shared" ref="AA182" si="362">INDEX(C$7:C$3000,11+($AE182-1)*29,1)</f>
        <v>0</v>
      </c>
      <c r="AB182" s="275">
        <f t="shared" ref="AB182" si="363">INDEX(D$7:D$3000,11+($AE182-1)*29,1)</f>
        <v>0</v>
      </c>
      <c r="AC182" s="275">
        <f t="shared" ref="AC182" si="364">INDEX(E$7:E$3000,11+($AE182-1)*29,1)</f>
        <v>0</v>
      </c>
      <c r="AD182" s="276" t="str">
        <f t="shared" ref="AD182" si="365">INDEX(S$7:S$3000,11+($AE182-1)*29,1)</f>
        <v/>
      </c>
      <c r="AE182" s="171">
        <f t="shared" si="211"/>
        <v>45</v>
      </c>
    </row>
    <row r="183" spans="1:31" ht="23.25" customHeight="1" thickBot="1" x14ac:dyDescent="0.2">
      <c r="B183" s="881"/>
      <c r="C183" s="884"/>
      <c r="D183" s="884"/>
      <c r="E183" s="884"/>
      <c r="F183" s="296"/>
      <c r="G183" s="897"/>
      <c r="H183" s="898"/>
      <c r="I183" s="296"/>
      <c r="J183" s="297"/>
      <c r="K183" s="299"/>
      <c r="L183" s="284" t="s">
        <v>220</v>
      </c>
      <c r="M183" s="302"/>
      <c r="N183" s="285" t="s">
        <v>225</v>
      </c>
      <c r="O183" s="299"/>
      <c r="P183" s="284" t="s">
        <v>220</v>
      </c>
      <c r="Q183" s="302"/>
      <c r="R183" s="285" t="s">
        <v>225</v>
      </c>
      <c r="S183" s="891"/>
      <c r="T183" s="892"/>
      <c r="U183" s="893"/>
      <c r="Z183" s="281">
        <f t="shared" si="287"/>
        <v>0</v>
      </c>
      <c r="AA183" s="282">
        <f t="shared" ref="AA183" si="366">INDEX(C$7:C$3000,16+($AE183-1)*29,1)</f>
        <v>0</v>
      </c>
      <c r="AB183" s="282">
        <f t="shared" ref="AB183" si="367">INDEX(D$7:D$3000,16+($AE183-1)*29,1)</f>
        <v>0</v>
      </c>
      <c r="AC183" s="282">
        <f t="shared" ref="AC183" si="368">INDEX(E$7:E$3000,16+($AE183-1)*29,1)</f>
        <v>0</v>
      </c>
      <c r="AD183" s="283" t="str">
        <f t="shared" ref="AD183" si="369">INDEX(S$7:S$3000,16+($AE183-1)*29,1)</f>
        <v/>
      </c>
      <c r="AE183" s="171">
        <f t="shared" si="211"/>
        <v>45</v>
      </c>
    </row>
    <row r="184" spans="1:31" ht="24" customHeight="1" x14ac:dyDescent="0.15">
      <c r="B184" s="881"/>
      <c r="C184" s="884"/>
      <c r="D184" s="884"/>
      <c r="E184" s="884"/>
      <c r="F184" s="296"/>
      <c r="G184" s="897"/>
      <c r="H184" s="898"/>
      <c r="I184" s="296"/>
      <c r="J184" s="297"/>
      <c r="K184" s="299"/>
      <c r="L184" s="284" t="s">
        <v>220</v>
      </c>
      <c r="M184" s="302"/>
      <c r="N184" s="285" t="s">
        <v>225</v>
      </c>
      <c r="O184" s="299"/>
      <c r="P184" s="284" t="s">
        <v>220</v>
      </c>
      <c r="Q184" s="302"/>
      <c r="R184" s="285" t="s">
        <v>225</v>
      </c>
      <c r="S184" s="891"/>
      <c r="T184" s="892"/>
      <c r="U184" s="893"/>
      <c r="Z184" s="270">
        <f t="shared" si="287"/>
        <v>0</v>
      </c>
      <c r="AA184" s="271">
        <f t="shared" ref="AA184" si="370">INDEX(C$7:C$3000,1+($AE184-1)*29,1)</f>
        <v>0</v>
      </c>
      <c r="AB184" s="271">
        <f t="shared" ref="AB184" si="371">INDEX(D$7:D$3000,1+($AE184-1)*29,1)</f>
        <v>0</v>
      </c>
      <c r="AC184" s="271">
        <f t="shared" ref="AC184" si="372">INDEX(E$7:E$3000,1+($AE184-1)*29,1)</f>
        <v>0</v>
      </c>
      <c r="AD184" s="272" t="str">
        <f t="shared" ref="AD184" si="373">INDEX(S$7:S$3000,1+($AE184-1)*29,1)</f>
        <v/>
      </c>
      <c r="AE184" s="171">
        <v>46</v>
      </c>
    </row>
    <row r="185" spans="1:31" ht="24" customHeight="1" thickBot="1" x14ac:dyDescent="0.2">
      <c r="B185" s="882"/>
      <c r="C185" s="885"/>
      <c r="D185" s="885"/>
      <c r="E185" s="885"/>
      <c r="F185" s="286" t="s">
        <v>232</v>
      </c>
      <c r="G185" s="5"/>
      <c r="H185" s="899" t="s">
        <v>239</v>
      </c>
      <c r="I185" s="900"/>
      <c r="J185" s="300"/>
      <c r="K185" s="901"/>
      <c r="L185" s="902"/>
      <c r="M185" s="902"/>
      <c r="N185" s="902"/>
      <c r="O185" s="902"/>
      <c r="P185" s="902"/>
      <c r="Q185" s="902"/>
      <c r="R185" s="903"/>
      <c r="S185" s="894"/>
      <c r="T185" s="895"/>
      <c r="U185" s="896"/>
      <c r="Z185" s="274">
        <f t="shared" si="287"/>
        <v>0</v>
      </c>
      <c r="AA185" s="275">
        <f t="shared" ref="AA185" si="374">INDEX(C$7:C$3000,6+($AE185-1)*29,1)</f>
        <v>0</v>
      </c>
      <c r="AB185" s="275">
        <f t="shared" ref="AB185" si="375">INDEX(D$7:D$3000,6+($AE185-1)*29,1)</f>
        <v>0</v>
      </c>
      <c r="AC185" s="275">
        <f t="shared" ref="AC185" si="376">INDEX(E$7:E$3000,6+($AE185-1)*29,1)</f>
        <v>0</v>
      </c>
      <c r="AD185" s="276" t="str">
        <f t="shared" ref="AD185" si="377">INDEX(S$7:S$3000,6+($AE185-1)*29,1)</f>
        <v/>
      </c>
      <c r="AE185" s="171">
        <f t="shared" si="211"/>
        <v>46</v>
      </c>
    </row>
    <row r="186" spans="1:31" ht="24" customHeight="1" x14ac:dyDescent="0.15">
      <c r="B186" s="880">
        <v>2</v>
      </c>
      <c r="C186" s="883"/>
      <c r="D186" s="883"/>
      <c r="E186" s="883"/>
      <c r="F186" s="294"/>
      <c r="G186" s="886"/>
      <c r="H186" s="887"/>
      <c r="I186" s="294"/>
      <c r="J186" s="295"/>
      <c r="K186" s="298"/>
      <c r="L186" s="279" t="s">
        <v>220</v>
      </c>
      <c r="M186" s="301"/>
      <c r="N186" s="280" t="s">
        <v>225</v>
      </c>
      <c r="O186" s="298"/>
      <c r="P186" s="279" t="s">
        <v>220</v>
      </c>
      <c r="Q186" s="301"/>
      <c r="R186" s="280" t="s">
        <v>225</v>
      </c>
      <c r="S186" s="888" t="str">
        <f t="shared" ref="S186" si="378">IF(COUNT(J186:J190)=0,"",SUM(J186:J190))</f>
        <v/>
      </c>
      <c r="T186" s="889"/>
      <c r="U186" s="890"/>
      <c r="Z186" s="274">
        <f t="shared" si="287"/>
        <v>0</v>
      </c>
      <c r="AA186" s="275">
        <f t="shared" ref="AA186" si="379">INDEX(C$7:C$3000,11+($AE186-1)*29,1)</f>
        <v>0</v>
      </c>
      <c r="AB186" s="275">
        <f t="shared" ref="AB186" si="380">INDEX(D$7:D$3000,11+($AE186-1)*29,1)</f>
        <v>0</v>
      </c>
      <c r="AC186" s="275">
        <f t="shared" ref="AC186" si="381">INDEX(E$7:E$3000,11+($AE186-1)*29,1)</f>
        <v>0</v>
      </c>
      <c r="AD186" s="276" t="str">
        <f t="shared" ref="AD186" si="382">INDEX(S$7:S$3000,11+($AE186-1)*29,1)</f>
        <v/>
      </c>
      <c r="AE186" s="171">
        <f t="shared" si="211"/>
        <v>46</v>
      </c>
    </row>
    <row r="187" spans="1:31" ht="24" customHeight="1" thickBot="1" x14ac:dyDescent="0.2">
      <c r="B187" s="881"/>
      <c r="C187" s="884"/>
      <c r="D187" s="884"/>
      <c r="E187" s="884"/>
      <c r="F187" s="296"/>
      <c r="G187" s="897"/>
      <c r="H187" s="898"/>
      <c r="I187" s="296"/>
      <c r="J187" s="297"/>
      <c r="K187" s="299"/>
      <c r="L187" s="284" t="s">
        <v>220</v>
      </c>
      <c r="M187" s="302"/>
      <c r="N187" s="285" t="s">
        <v>225</v>
      </c>
      <c r="O187" s="299"/>
      <c r="P187" s="284" t="s">
        <v>220</v>
      </c>
      <c r="Q187" s="302"/>
      <c r="R187" s="285" t="s">
        <v>225</v>
      </c>
      <c r="S187" s="891"/>
      <c r="T187" s="892"/>
      <c r="U187" s="893"/>
      <c r="Z187" s="281">
        <f t="shared" si="287"/>
        <v>0</v>
      </c>
      <c r="AA187" s="282">
        <f t="shared" ref="AA187" si="383">INDEX(C$7:C$3000,16+($AE187-1)*29,1)</f>
        <v>0</v>
      </c>
      <c r="AB187" s="282">
        <f t="shared" ref="AB187" si="384">INDEX(D$7:D$3000,16+($AE187-1)*29,1)</f>
        <v>0</v>
      </c>
      <c r="AC187" s="282">
        <f t="shared" ref="AC187" si="385">INDEX(E$7:E$3000,16+($AE187-1)*29,1)</f>
        <v>0</v>
      </c>
      <c r="AD187" s="283" t="str">
        <f t="shared" ref="AD187" si="386">INDEX(S$7:S$3000,16+($AE187-1)*29,1)</f>
        <v/>
      </c>
      <c r="AE187" s="171">
        <f t="shared" si="211"/>
        <v>46</v>
      </c>
    </row>
    <row r="188" spans="1:31" ht="24" customHeight="1" x14ac:dyDescent="0.15">
      <c r="B188" s="881"/>
      <c r="C188" s="884"/>
      <c r="D188" s="884"/>
      <c r="E188" s="884"/>
      <c r="F188" s="296"/>
      <c r="G188" s="897"/>
      <c r="H188" s="898"/>
      <c r="I188" s="296"/>
      <c r="J188" s="297"/>
      <c r="K188" s="299"/>
      <c r="L188" s="284" t="s">
        <v>220</v>
      </c>
      <c r="M188" s="302"/>
      <c r="N188" s="285" t="s">
        <v>225</v>
      </c>
      <c r="O188" s="299"/>
      <c r="P188" s="284" t="s">
        <v>220</v>
      </c>
      <c r="Q188" s="302"/>
      <c r="R188" s="285" t="s">
        <v>225</v>
      </c>
      <c r="S188" s="891"/>
      <c r="T188" s="892"/>
      <c r="U188" s="893"/>
      <c r="Z188" s="270">
        <f t="shared" si="287"/>
        <v>0</v>
      </c>
      <c r="AA188" s="271">
        <f t="shared" ref="AA188" si="387">INDEX(C$7:C$3000,1+($AE188-1)*29,1)</f>
        <v>0</v>
      </c>
      <c r="AB188" s="271">
        <f t="shared" ref="AB188" si="388">INDEX(D$7:D$3000,1+($AE188-1)*29,1)</f>
        <v>0</v>
      </c>
      <c r="AC188" s="271">
        <f t="shared" ref="AC188" si="389">INDEX(E$7:E$3000,1+($AE188-1)*29,1)</f>
        <v>0</v>
      </c>
      <c r="AD188" s="272" t="str">
        <f t="shared" ref="AD188" si="390">INDEX(S$7:S$3000,1+($AE188-1)*29,1)</f>
        <v/>
      </c>
      <c r="AE188" s="171">
        <v>47</v>
      </c>
    </row>
    <row r="189" spans="1:31" ht="24" customHeight="1" x14ac:dyDescent="0.15">
      <c r="B189" s="881"/>
      <c r="C189" s="884"/>
      <c r="D189" s="884"/>
      <c r="E189" s="884"/>
      <c r="F189" s="296"/>
      <c r="G189" s="897"/>
      <c r="H189" s="898"/>
      <c r="I189" s="296"/>
      <c r="J189" s="297"/>
      <c r="K189" s="299"/>
      <c r="L189" s="284" t="s">
        <v>220</v>
      </c>
      <c r="M189" s="302"/>
      <c r="N189" s="285" t="s">
        <v>225</v>
      </c>
      <c r="O189" s="299"/>
      <c r="P189" s="284" t="s">
        <v>220</v>
      </c>
      <c r="Q189" s="302"/>
      <c r="R189" s="285" t="s">
        <v>225</v>
      </c>
      <c r="S189" s="891"/>
      <c r="T189" s="892"/>
      <c r="U189" s="893"/>
      <c r="Z189" s="274">
        <f t="shared" si="287"/>
        <v>0</v>
      </c>
      <c r="AA189" s="275">
        <f t="shared" ref="AA189" si="391">INDEX(C$7:C$3000,6+($AE189-1)*29,1)</f>
        <v>0</v>
      </c>
      <c r="AB189" s="275">
        <f t="shared" ref="AB189" si="392">INDEX(D$7:D$3000,6+($AE189-1)*29,1)</f>
        <v>0</v>
      </c>
      <c r="AC189" s="275">
        <f t="shared" ref="AC189" si="393">INDEX(E$7:E$3000,6+($AE189-1)*29,1)</f>
        <v>0</v>
      </c>
      <c r="AD189" s="276" t="str">
        <f t="shared" ref="AD189" si="394">INDEX(S$7:S$3000,6+($AE189-1)*29,1)</f>
        <v/>
      </c>
      <c r="AE189" s="171">
        <f t="shared" si="211"/>
        <v>47</v>
      </c>
    </row>
    <row r="190" spans="1:31" ht="24" customHeight="1" thickBot="1" x14ac:dyDescent="0.2">
      <c r="B190" s="882"/>
      <c r="C190" s="885"/>
      <c r="D190" s="885"/>
      <c r="E190" s="885"/>
      <c r="F190" s="286" t="s">
        <v>232</v>
      </c>
      <c r="G190" s="5"/>
      <c r="H190" s="899" t="s">
        <v>239</v>
      </c>
      <c r="I190" s="900"/>
      <c r="J190" s="300"/>
      <c r="K190" s="901"/>
      <c r="L190" s="902"/>
      <c r="M190" s="902"/>
      <c r="N190" s="902"/>
      <c r="O190" s="902"/>
      <c r="P190" s="902"/>
      <c r="Q190" s="902"/>
      <c r="R190" s="903"/>
      <c r="S190" s="894"/>
      <c r="T190" s="895"/>
      <c r="U190" s="896"/>
      <c r="Z190" s="274">
        <f t="shared" si="287"/>
        <v>0</v>
      </c>
      <c r="AA190" s="275">
        <f t="shared" ref="AA190" si="395">INDEX(C$7:C$3000,11+($AE190-1)*29,1)</f>
        <v>0</v>
      </c>
      <c r="AB190" s="275">
        <f t="shared" ref="AB190" si="396">INDEX(D$7:D$3000,11+($AE190-1)*29,1)</f>
        <v>0</v>
      </c>
      <c r="AC190" s="275">
        <f t="shared" ref="AC190" si="397">INDEX(E$7:E$3000,11+($AE190-1)*29,1)</f>
        <v>0</v>
      </c>
      <c r="AD190" s="276" t="str">
        <f t="shared" ref="AD190" si="398">INDEX(S$7:S$3000,11+($AE190-1)*29,1)</f>
        <v/>
      </c>
      <c r="AE190" s="171">
        <f t="shared" si="211"/>
        <v>47</v>
      </c>
    </row>
    <row r="191" spans="1:31" ht="24" customHeight="1" thickBot="1" x14ac:dyDescent="0.2">
      <c r="B191" s="880">
        <v>3</v>
      </c>
      <c r="C191" s="883"/>
      <c r="D191" s="883"/>
      <c r="E191" s="883"/>
      <c r="F191" s="294"/>
      <c r="G191" s="886"/>
      <c r="H191" s="887"/>
      <c r="I191" s="294"/>
      <c r="J191" s="295"/>
      <c r="K191" s="298"/>
      <c r="L191" s="279" t="s">
        <v>220</v>
      </c>
      <c r="M191" s="301"/>
      <c r="N191" s="280" t="s">
        <v>225</v>
      </c>
      <c r="O191" s="298"/>
      <c r="P191" s="279" t="s">
        <v>220</v>
      </c>
      <c r="Q191" s="301"/>
      <c r="R191" s="280" t="s">
        <v>225</v>
      </c>
      <c r="S191" s="888" t="str">
        <f t="shared" ref="S191" si="399">IF(COUNT(J191:J195)=0,"",SUM(J191:J195))</f>
        <v/>
      </c>
      <c r="T191" s="889"/>
      <c r="U191" s="890"/>
      <c r="Z191" s="281">
        <f t="shared" si="287"/>
        <v>0</v>
      </c>
      <c r="AA191" s="282">
        <f t="shared" ref="AA191" si="400">INDEX(C$7:C$3000,16+($AE191-1)*29,1)</f>
        <v>0</v>
      </c>
      <c r="AB191" s="282">
        <f t="shared" ref="AB191" si="401">INDEX(D$7:D$3000,16+($AE191-1)*29,1)</f>
        <v>0</v>
      </c>
      <c r="AC191" s="282">
        <f t="shared" ref="AC191" si="402">INDEX(E$7:E$3000,16+($AE191-1)*29,1)</f>
        <v>0</v>
      </c>
      <c r="AD191" s="283" t="str">
        <f t="shared" ref="AD191" si="403">INDEX(S$7:S$3000,16+($AE191-1)*29,1)</f>
        <v/>
      </c>
      <c r="AE191" s="171">
        <f t="shared" si="211"/>
        <v>47</v>
      </c>
    </row>
    <row r="192" spans="1:31" ht="24" customHeight="1" x14ac:dyDescent="0.15">
      <c r="B192" s="881"/>
      <c r="C192" s="884"/>
      <c r="D192" s="884"/>
      <c r="E192" s="884"/>
      <c r="F192" s="296"/>
      <c r="G192" s="897"/>
      <c r="H192" s="898"/>
      <c r="I192" s="296"/>
      <c r="J192" s="297"/>
      <c r="K192" s="299"/>
      <c r="L192" s="284" t="s">
        <v>220</v>
      </c>
      <c r="M192" s="302"/>
      <c r="N192" s="285" t="s">
        <v>225</v>
      </c>
      <c r="O192" s="299"/>
      <c r="P192" s="284" t="s">
        <v>220</v>
      </c>
      <c r="Q192" s="302"/>
      <c r="R192" s="285" t="s">
        <v>225</v>
      </c>
      <c r="S192" s="891"/>
      <c r="T192" s="892"/>
      <c r="U192" s="893"/>
      <c r="Z192" s="270">
        <f t="shared" si="287"/>
        <v>0</v>
      </c>
      <c r="AA192" s="271">
        <f t="shared" ref="AA192" si="404">INDEX(C$7:C$3000,1+($AE192-1)*29,1)</f>
        <v>0</v>
      </c>
      <c r="AB192" s="271">
        <f t="shared" ref="AB192" si="405">INDEX(D$7:D$3000,1+($AE192-1)*29,1)</f>
        <v>0</v>
      </c>
      <c r="AC192" s="271">
        <f t="shared" ref="AC192" si="406">INDEX(E$7:E$3000,1+($AE192-1)*29,1)</f>
        <v>0</v>
      </c>
      <c r="AD192" s="272" t="str">
        <f t="shared" ref="AD192" si="407">INDEX(S$7:S$3000,1+($AE192-1)*29,1)</f>
        <v/>
      </c>
      <c r="AE192" s="171">
        <v>48</v>
      </c>
    </row>
    <row r="193" spans="1:31" ht="24" customHeight="1" x14ac:dyDescent="0.15">
      <c r="B193" s="881"/>
      <c r="C193" s="884"/>
      <c r="D193" s="884"/>
      <c r="E193" s="884"/>
      <c r="F193" s="296"/>
      <c r="G193" s="897"/>
      <c r="H193" s="898"/>
      <c r="I193" s="296"/>
      <c r="J193" s="297"/>
      <c r="K193" s="299"/>
      <c r="L193" s="284" t="s">
        <v>220</v>
      </c>
      <c r="M193" s="302"/>
      <c r="N193" s="285" t="s">
        <v>225</v>
      </c>
      <c r="O193" s="299"/>
      <c r="P193" s="284" t="s">
        <v>220</v>
      </c>
      <c r="Q193" s="302"/>
      <c r="R193" s="285" t="s">
        <v>225</v>
      </c>
      <c r="S193" s="891"/>
      <c r="T193" s="892"/>
      <c r="U193" s="893"/>
      <c r="Z193" s="274">
        <f t="shared" si="287"/>
        <v>0</v>
      </c>
      <c r="AA193" s="275">
        <f t="shared" ref="AA193" si="408">INDEX(C$7:C$3000,6+($AE193-1)*29,1)</f>
        <v>0</v>
      </c>
      <c r="AB193" s="275">
        <f t="shared" ref="AB193" si="409">INDEX(D$7:D$3000,6+($AE193-1)*29,1)</f>
        <v>0</v>
      </c>
      <c r="AC193" s="275">
        <f t="shared" ref="AC193" si="410">INDEX(E$7:E$3000,6+($AE193-1)*29,1)</f>
        <v>0</v>
      </c>
      <c r="AD193" s="276" t="str">
        <f t="shared" ref="AD193" si="411">INDEX(S$7:S$3000,6+($AE193-1)*29,1)</f>
        <v/>
      </c>
      <c r="AE193" s="171">
        <f t="shared" si="211"/>
        <v>48</v>
      </c>
    </row>
    <row r="194" spans="1:31" ht="24" customHeight="1" x14ac:dyDescent="0.15">
      <c r="B194" s="881"/>
      <c r="C194" s="884"/>
      <c r="D194" s="884"/>
      <c r="E194" s="884"/>
      <c r="F194" s="296"/>
      <c r="G194" s="897"/>
      <c r="H194" s="898"/>
      <c r="I194" s="296"/>
      <c r="J194" s="297"/>
      <c r="K194" s="299"/>
      <c r="L194" s="284" t="s">
        <v>220</v>
      </c>
      <c r="M194" s="302"/>
      <c r="N194" s="285" t="s">
        <v>225</v>
      </c>
      <c r="O194" s="299"/>
      <c r="P194" s="284" t="s">
        <v>220</v>
      </c>
      <c r="Q194" s="302"/>
      <c r="R194" s="285" t="s">
        <v>225</v>
      </c>
      <c r="S194" s="891"/>
      <c r="T194" s="892"/>
      <c r="U194" s="893"/>
      <c r="Z194" s="274">
        <f t="shared" si="287"/>
        <v>0</v>
      </c>
      <c r="AA194" s="275">
        <f t="shared" ref="AA194" si="412">INDEX(C$7:C$3000,11+($AE194-1)*29,1)</f>
        <v>0</v>
      </c>
      <c r="AB194" s="275">
        <f t="shared" ref="AB194" si="413">INDEX(D$7:D$3000,11+($AE194-1)*29,1)</f>
        <v>0</v>
      </c>
      <c r="AC194" s="275">
        <f t="shared" ref="AC194" si="414">INDEX(E$7:E$3000,11+($AE194-1)*29,1)</f>
        <v>0</v>
      </c>
      <c r="AD194" s="276" t="str">
        <f t="shared" ref="AD194" si="415">INDEX(S$7:S$3000,11+($AE194-1)*29,1)</f>
        <v/>
      </c>
      <c r="AE194" s="171">
        <f t="shared" si="211"/>
        <v>48</v>
      </c>
    </row>
    <row r="195" spans="1:31" ht="24" customHeight="1" thickBot="1" x14ac:dyDescent="0.2">
      <c r="B195" s="882"/>
      <c r="C195" s="885"/>
      <c r="D195" s="885"/>
      <c r="E195" s="885"/>
      <c r="F195" s="286" t="s">
        <v>232</v>
      </c>
      <c r="G195" s="5"/>
      <c r="H195" s="899" t="s">
        <v>239</v>
      </c>
      <c r="I195" s="900"/>
      <c r="J195" s="300"/>
      <c r="K195" s="901"/>
      <c r="L195" s="902"/>
      <c r="M195" s="902"/>
      <c r="N195" s="902"/>
      <c r="O195" s="902"/>
      <c r="P195" s="902"/>
      <c r="Q195" s="902"/>
      <c r="R195" s="903"/>
      <c r="S195" s="894"/>
      <c r="T195" s="895"/>
      <c r="U195" s="896"/>
      <c r="Z195" s="281">
        <f t="shared" si="287"/>
        <v>0</v>
      </c>
      <c r="AA195" s="282">
        <f t="shared" ref="AA195" si="416">INDEX(C$7:C$3000,16+($AE195-1)*29,1)</f>
        <v>0</v>
      </c>
      <c r="AB195" s="282">
        <f t="shared" ref="AB195" si="417">INDEX(D$7:D$3000,16+($AE195-1)*29,1)</f>
        <v>0</v>
      </c>
      <c r="AC195" s="282">
        <f t="shared" ref="AC195" si="418">INDEX(E$7:E$3000,16+($AE195-1)*29,1)</f>
        <v>0</v>
      </c>
      <c r="AD195" s="283" t="str">
        <f t="shared" ref="AD195" si="419">INDEX(S$7:S$3000,16+($AE195-1)*29,1)</f>
        <v/>
      </c>
      <c r="AE195" s="171">
        <f t="shared" si="211"/>
        <v>48</v>
      </c>
    </row>
    <row r="196" spans="1:31" ht="24" customHeight="1" x14ac:dyDescent="0.15">
      <c r="B196" s="880">
        <v>4</v>
      </c>
      <c r="C196" s="883"/>
      <c r="D196" s="883"/>
      <c r="E196" s="883"/>
      <c r="F196" s="294"/>
      <c r="G196" s="886"/>
      <c r="H196" s="887"/>
      <c r="I196" s="294"/>
      <c r="J196" s="295"/>
      <c r="K196" s="298"/>
      <c r="L196" s="279" t="s">
        <v>220</v>
      </c>
      <c r="M196" s="301"/>
      <c r="N196" s="280" t="s">
        <v>225</v>
      </c>
      <c r="O196" s="298"/>
      <c r="P196" s="279" t="s">
        <v>220</v>
      </c>
      <c r="Q196" s="301"/>
      <c r="R196" s="280" t="s">
        <v>225</v>
      </c>
      <c r="S196" s="888" t="str">
        <f t="shared" ref="S196" si="420">IF(COUNT(J196:J200)=0,"",SUM(J196:J200))</f>
        <v/>
      </c>
      <c r="T196" s="889"/>
      <c r="U196" s="890"/>
      <c r="Z196" s="270">
        <f t="shared" si="287"/>
        <v>0</v>
      </c>
      <c r="AA196" s="271">
        <f t="shared" ref="AA196" si="421">INDEX(C$7:C$3000,1+($AE196-1)*29,1)</f>
        <v>0</v>
      </c>
      <c r="AB196" s="271">
        <f t="shared" ref="AB196" si="422">INDEX(D$7:D$3000,1+($AE196-1)*29,1)</f>
        <v>0</v>
      </c>
      <c r="AC196" s="271">
        <f t="shared" ref="AC196" si="423">INDEX(E$7:E$3000,1+($AE196-1)*29,1)</f>
        <v>0</v>
      </c>
      <c r="AD196" s="272" t="str">
        <f t="shared" ref="AD196" si="424">INDEX(S$7:S$3000,1+($AE196-1)*29,1)</f>
        <v/>
      </c>
      <c r="AE196" s="171">
        <v>49</v>
      </c>
    </row>
    <row r="197" spans="1:31" ht="24" customHeight="1" x14ac:dyDescent="0.15">
      <c r="B197" s="881"/>
      <c r="C197" s="884"/>
      <c r="D197" s="884"/>
      <c r="E197" s="884"/>
      <c r="F197" s="296"/>
      <c r="G197" s="897"/>
      <c r="H197" s="898"/>
      <c r="I197" s="296"/>
      <c r="J197" s="297"/>
      <c r="K197" s="299"/>
      <c r="L197" s="284" t="s">
        <v>220</v>
      </c>
      <c r="M197" s="302"/>
      <c r="N197" s="285" t="s">
        <v>225</v>
      </c>
      <c r="O197" s="299"/>
      <c r="P197" s="284" t="s">
        <v>220</v>
      </c>
      <c r="Q197" s="302"/>
      <c r="R197" s="285" t="s">
        <v>225</v>
      </c>
      <c r="S197" s="891"/>
      <c r="T197" s="892"/>
      <c r="U197" s="893"/>
      <c r="Z197" s="274">
        <f t="shared" si="287"/>
        <v>0</v>
      </c>
      <c r="AA197" s="275">
        <f t="shared" ref="AA197" si="425">INDEX(C$7:C$3000,6+($AE197-1)*29,1)</f>
        <v>0</v>
      </c>
      <c r="AB197" s="275">
        <f t="shared" ref="AB197" si="426">INDEX(D$7:D$3000,6+($AE197-1)*29,1)</f>
        <v>0</v>
      </c>
      <c r="AC197" s="275">
        <f t="shared" ref="AC197" si="427">INDEX(E$7:E$3000,6+($AE197-1)*29,1)</f>
        <v>0</v>
      </c>
      <c r="AD197" s="276" t="str">
        <f t="shared" ref="AD197" si="428">INDEX(S$7:S$3000,6+($AE197-1)*29,1)</f>
        <v/>
      </c>
      <c r="AE197" s="171">
        <f t="shared" si="211"/>
        <v>49</v>
      </c>
    </row>
    <row r="198" spans="1:31" ht="24" customHeight="1" x14ac:dyDescent="0.15">
      <c r="B198" s="881"/>
      <c r="C198" s="884"/>
      <c r="D198" s="884"/>
      <c r="E198" s="884"/>
      <c r="F198" s="296"/>
      <c r="G198" s="897"/>
      <c r="H198" s="898"/>
      <c r="I198" s="296"/>
      <c r="J198" s="297"/>
      <c r="K198" s="299"/>
      <c r="L198" s="284" t="s">
        <v>220</v>
      </c>
      <c r="M198" s="302"/>
      <c r="N198" s="285" t="s">
        <v>225</v>
      </c>
      <c r="O198" s="299"/>
      <c r="P198" s="284" t="s">
        <v>220</v>
      </c>
      <c r="Q198" s="302"/>
      <c r="R198" s="285" t="s">
        <v>225</v>
      </c>
      <c r="S198" s="891"/>
      <c r="T198" s="892"/>
      <c r="U198" s="893"/>
      <c r="Z198" s="274">
        <f t="shared" si="287"/>
        <v>0</v>
      </c>
      <c r="AA198" s="275">
        <f t="shared" ref="AA198" si="429">INDEX(C$7:C$3000,11+($AE198-1)*29,1)</f>
        <v>0</v>
      </c>
      <c r="AB198" s="275">
        <f t="shared" ref="AB198" si="430">INDEX(D$7:D$3000,11+($AE198-1)*29,1)</f>
        <v>0</v>
      </c>
      <c r="AC198" s="275">
        <f t="shared" ref="AC198" si="431">INDEX(E$7:E$3000,11+($AE198-1)*29,1)</f>
        <v>0</v>
      </c>
      <c r="AD198" s="276" t="str">
        <f t="shared" ref="AD198" si="432">INDEX(S$7:S$3000,11+($AE198-1)*29,1)</f>
        <v/>
      </c>
      <c r="AE198" s="171">
        <f t="shared" si="211"/>
        <v>49</v>
      </c>
    </row>
    <row r="199" spans="1:31" ht="24" customHeight="1" thickBot="1" x14ac:dyDescent="0.2">
      <c r="B199" s="881"/>
      <c r="C199" s="884"/>
      <c r="D199" s="884"/>
      <c r="E199" s="884"/>
      <c r="F199" s="296"/>
      <c r="G199" s="897"/>
      <c r="H199" s="898"/>
      <c r="I199" s="296"/>
      <c r="J199" s="297"/>
      <c r="K199" s="299"/>
      <c r="L199" s="284" t="s">
        <v>220</v>
      </c>
      <c r="M199" s="302"/>
      <c r="N199" s="285" t="s">
        <v>225</v>
      </c>
      <c r="O199" s="299"/>
      <c r="P199" s="284" t="s">
        <v>220</v>
      </c>
      <c r="Q199" s="302"/>
      <c r="R199" s="285" t="s">
        <v>225</v>
      </c>
      <c r="S199" s="891"/>
      <c r="T199" s="892"/>
      <c r="U199" s="893"/>
      <c r="Z199" s="281">
        <f t="shared" si="287"/>
        <v>0</v>
      </c>
      <c r="AA199" s="282">
        <f t="shared" ref="AA199" si="433">INDEX(C$7:C$3000,16+($AE199-1)*29,1)</f>
        <v>0</v>
      </c>
      <c r="AB199" s="282">
        <f t="shared" ref="AB199" si="434">INDEX(D$7:D$3000,16+($AE199-1)*29,1)</f>
        <v>0</v>
      </c>
      <c r="AC199" s="282">
        <f t="shared" ref="AC199" si="435">INDEX(E$7:E$3000,16+($AE199-1)*29,1)</f>
        <v>0</v>
      </c>
      <c r="AD199" s="283" t="str">
        <f t="shared" ref="AD199" si="436">INDEX(S$7:S$3000,16+($AE199-1)*29,1)</f>
        <v/>
      </c>
      <c r="AE199" s="171">
        <f t="shared" si="211"/>
        <v>49</v>
      </c>
    </row>
    <row r="200" spans="1:31" ht="24" customHeight="1" thickBot="1" x14ac:dyDescent="0.2">
      <c r="B200" s="882"/>
      <c r="C200" s="885"/>
      <c r="D200" s="885"/>
      <c r="E200" s="885"/>
      <c r="F200" s="286" t="s">
        <v>232</v>
      </c>
      <c r="G200" s="5"/>
      <c r="H200" s="899" t="s">
        <v>239</v>
      </c>
      <c r="I200" s="900"/>
      <c r="J200" s="300"/>
      <c r="K200" s="901"/>
      <c r="L200" s="902"/>
      <c r="M200" s="902"/>
      <c r="N200" s="902"/>
      <c r="O200" s="902"/>
      <c r="P200" s="902"/>
      <c r="Q200" s="902"/>
      <c r="R200" s="903"/>
      <c r="S200" s="894"/>
      <c r="T200" s="895"/>
      <c r="U200" s="896"/>
      <c r="Z200" s="270">
        <f t="shared" si="287"/>
        <v>0</v>
      </c>
      <c r="AA200" s="271">
        <f t="shared" ref="AA200" si="437">INDEX(C$7:C$3000,1+($AE200-1)*29,1)</f>
        <v>0</v>
      </c>
      <c r="AB200" s="271">
        <f t="shared" ref="AB200" si="438">INDEX(D$7:D$3000,1+($AE200-1)*29,1)</f>
        <v>0</v>
      </c>
      <c r="AC200" s="271">
        <f t="shared" ref="AC200" si="439">INDEX(E$7:E$3000,1+($AE200-1)*29,1)</f>
        <v>0</v>
      </c>
      <c r="AD200" s="272" t="str">
        <f t="shared" ref="AD200" si="440">INDEX(S$7:S$3000,1+($AE200-1)*29,1)</f>
        <v/>
      </c>
      <c r="AE200" s="171">
        <v>50</v>
      </c>
    </row>
    <row r="201" spans="1:31" ht="19.5" customHeight="1" thickBot="1" x14ac:dyDescent="0.2">
      <c r="B201" s="287" t="s">
        <v>112</v>
      </c>
      <c r="C201" s="172"/>
      <c r="D201" s="288"/>
      <c r="E201" s="288"/>
      <c r="F201" s="289"/>
      <c r="G201" s="288"/>
      <c r="H201" s="288"/>
      <c r="O201" s="917" t="s">
        <v>496</v>
      </c>
      <c r="P201" s="918"/>
      <c r="Q201" s="918"/>
      <c r="R201" s="918"/>
      <c r="S201" s="919" t="str">
        <f>IF(COUNT(S181:U200)=0,"",SUMIFS(S181:S200,E181:E200,"&lt;&gt;"&amp;""))</f>
        <v/>
      </c>
      <c r="T201" s="920"/>
      <c r="U201" s="921"/>
      <c r="Z201" s="274">
        <f t="shared" si="287"/>
        <v>0</v>
      </c>
      <c r="AA201" s="275">
        <f t="shared" ref="AA201" si="441">INDEX(C$7:C$3000,6+($AE201-1)*29,1)</f>
        <v>0</v>
      </c>
      <c r="AB201" s="275">
        <f t="shared" ref="AB201" si="442">INDEX(D$7:D$3000,6+($AE201-1)*29,1)</f>
        <v>0</v>
      </c>
      <c r="AC201" s="275">
        <f t="shared" ref="AC201" si="443">INDEX(E$7:E$3000,6+($AE201-1)*29,1)</f>
        <v>0</v>
      </c>
      <c r="AD201" s="276" t="str">
        <f t="shared" ref="AD201" si="444">INDEX(S$7:S$3000,6+($AE201-1)*29,1)</f>
        <v/>
      </c>
      <c r="AE201" s="171">
        <f t="shared" si="211"/>
        <v>50</v>
      </c>
    </row>
    <row r="202" spans="1:31" ht="19.5" customHeight="1" thickBot="1" x14ac:dyDescent="0.2">
      <c r="B202" s="486" t="s">
        <v>242</v>
      </c>
      <c r="C202" s="172"/>
      <c r="D202" s="171"/>
      <c r="E202" s="290"/>
      <c r="F202" s="485"/>
      <c r="G202" s="485"/>
      <c r="H202" s="485"/>
      <c r="O202" s="922" t="s">
        <v>497</v>
      </c>
      <c r="P202" s="923"/>
      <c r="Q202" s="923"/>
      <c r="R202" s="924"/>
      <c r="S202" s="919" t="str">
        <f>IF(COUNT(S181:U200)=0,"",SUMIF(E181:E200,"元請",S181:U200))</f>
        <v/>
      </c>
      <c r="T202" s="920"/>
      <c r="U202" s="921"/>
      <c r="Z202" s="274">
        <f t="shared" si="287"/>
        <v>0</v>
      </c>
      <c r="AA202" s="275">
        <f t="shared" ref="AA202" si="445">INDEX(C$7:C$3000,11+($AE202-1)*29,1)</f>
        <v>0</v>
      </c>
      <c r="AB202" s="275">
        <f t="shared" ref="AB202" si="446">INDEX(D$7:D$3000,11+($AE202-1)*29,1)</f>
        <v>0</v>
      </c>
      <c r="AC202" s="275">
        <f t="shared" ref="AC202" si="447">INDEX(E$7:E$3000,11+($AE202-1)*29,1)</f>
        <v>0</v>
      </c>
      <c r="AD202" s="276" t="str">
        <f t="shared" ref="AD202" si="448">INDEX(S$7:S$3000,11+($AE202-1)*29,1)</f>
        <v/>
      </c>
      <c r="AE202" s="171">
        <f t="shared" si="211"/>
        <v>50</v>
      </c>
    </row>
    <row r="203" spans="1:31" ht="19.5" customHeight="1" thickBot="1" x14ac:dyDescent="0.2">
      <c r="B203" s="287" t="s">
        <v>240</v>
      </c>
      <c r="C203" s="172"/>
      <c r="D203" s="171"/>
      <c r="E203" s="172"/>
      <c r="F203" s="172"/>
      <c r="G203" s="485"/>
      <c r="H203" s="485"/>
      <c r="Z203" s="281">
        <f t="shared" si="287"/>
        <v>0</v>
      </c>
      <c r="AA203" s="282">
        <f t="shared" ref="AA203" si="449">INDEX(C$7:C$3000,16+($AE203-1)*29,1)</f>
        <v>0</v>
      </c>
      <c r="AB203" s="282">
        <f t="shared" ref="AB203" si="450">INDEX(D$7:D$3000,16+($AE203-1)*29,1)</f>
        <v>0</v>
      </c>
      <c r="AC203" s="282">
        <f t="shared" ref="AC203" si="451">INDEX(E$7:E$3000,16+($AE203-1)*29,1)</f>
        <v>0</v>
      </c>
      <c r="AD203" s="283" t="str">
        <f t="shared" ref="AD203" si="452">INDEX(S$7:S$3000,16+($AE203-1)*29,1)</f>
        <v/>
      </c>
      <c r="AE203" s="171">
        <f t="shared" si="211"/>
        <v>50</v>
      </c>
    </row>
    <row r="204" spans="1:31" ht="19.5" customHeight="1" x14ac:dyDescent="0.15">
      <c r="B204" s="485"/>
      <c r="C204" s="172"/>
      <c r="D204" s="171"/>
      <c r="E204" s="290"/>
      <c r="F204" s="485"/>
      <c r="G204" s="485"/>
      <c r="H204" s="485"/>
      <c r="Z204" s="270">
        <f t="shared" si="287"/>
        <v>0</v>
      </c>
      <c r="AA204" s="271">
        <f t="shared" ref="AA204" si="453">INDEX(C$7:C$3000,1+($AE204-1)*29,1)</f>
        <v>0</v>
      </c>
      <c r="AB204" s="271">
        <f t="shared" ref="AB204" si="454">INDEX(D$7:D$3000,1+($AE204-1)*29,1)</f>
        <v>0</v>
      </c>
      <c r="AC204" s="271">
        <f t="shared" ref="AC204" si="455">INDEX(E$7:E$3000,1+($AE204-1)*29,1)</f>
        <v>0</v>
      </c>
      <c r="AD204" s="272" t="str">
        <f t="shared" ref="AD204" si="456">INDEX(S$7:S$3000,1+($AE204-1)*29,1)</f>
        <v/>
      </c>
      <c r="AE204" s="171">
        <v>51</v>
      </c>
    </row>
    <row r="205" spans="1:31" s="172" customFormat="1" ht="20.25" customHeight="1" x14ac:dyDescent="0.15">
      <c r="A205" s="171"/>
      <c r="B205" s="171"/>
      <c r="C205" s="172" t="s">
        <v>104</v>
      </c>
      <c r="G205" s="262"/>
      <c r="H205" s="262"/>
      <c r="I205" s="171"/>
      <c r="J205" s="171"/>
      <c r="K205" s="171"/>
      <c r="L205" s="171"/>
      <c r="M205" s="171"/>
      <c r="N205" s="171"/>
      <c r="O205" s="171"/>
      <c r="P205" s="171"/>
      <c r="Q205" s="171"/>
      <c r="R205" s="171"/>
      <c r="S205" s="171"/>
      <c r="T205" s="196" t="s">
        <v>241</v>
      </c>
      <c r="U205" s="263" t="str">
        <f>IF(COUNT(S181:U200)=0,"",U176+1)</f>
        <v/>
      </c>
      <c r="W205" s="171"/>
      <c r="X205" s="171"/>
      <c r="Y205" s="171"/>
      <c r="Z205" s="274">
        <f t="shared" si="287"/>
        <v>0</v>
      </c>
      <c r="AA205" s="275">
        <f t="shared" ref="AA205" si="457">INDEX(C$7:C$3000,6+($AE205-1)*29,1)</f>
        <v>0</v>
      </c>
      <c r="AB205" s="275">
        <f t="shared" ref="AB205" si="458">INDEX(D$7:D$3000,6+($AE205-1)*29,1)</f>
        <v>0</v>
      </c>
      <c r="AC205" s="275">
        <f t="shared" ref="AC205" si="459">INDEX(E$7:E$3000,6+($AE205-1)*29,1)</f>
        <v>0</v>
      </c>
      <c r="AD205" s="276" t="str">
        <f t="shared" ref="AD205" si="460">INDEX(S$7:S$3000,6+($AE205-1)*29,1)</f>
        <v/>
      </c>
      <c r="AE205" s="171">
        <f t="shared" si="211"/>
        <v>51</v>
      </c>
    </row>
    <row r="206" spans="1:31" s="172" customFormat="1" ht="27.75" x14ac:dyDescent="0.15">
      <c r="A206" s="171"/>
      <c r="B206" s="904" t="s">
        <v>105</v>
      </c>
      <c r="C206" s="904"/>
      <c r="D206" s="904"/>
      <c r="E206" s="904"/>
      <c r="F206" s="904"/>
      <c r="G206" s="904"/>
      <c r="H206" s="904"/>
      <c r="I206" s="904"/>
      <c r="J206" s="905" t="s">
        <v>387</v>
      </c>
      <c r="K206" s="905"/>
      <c r="L206" s="905"/>
      <c r="M206" s="905"/>
      <c r="N206" s="905"/>
      <c r="O206" s="905"/>
      <c r="P206" s="905"/>
      <c r="Q206" s="905"/>
      <c r="R206" s="905"/>
      <c r="S206" s="905"/>
      <c r="T206" s="905"/>
      <c r="U206" s="905"/>
      <c r="W206" s="171"/>
      <c r="X206" s="171"/>
      <c r="Y206" s="171"/>
      <c r="Z206" s="274">
        <f t="shared" si="287"/>
        <v>0</v>
      </c>
      <c r="AA206" s="275">
        <f t="shared" ref="AA206" si="461">INDEX(C$7:C$3000,11+($AE206-1)*29,1)</f>
        <v>0</v>
      </c>
      <c r="AB206" s="275">
        <f t="shared" ref="AB206" si="462">INDEX(D$7:D$3000,11+($AE206-1)*29,1)</f>
        <v>0</v>
      </c>
      <c r="AC206" s="275">
        <f t="shared" ref="AC206" si="463">INDEX(E$7:E$3000,11+($AE206-1)*29,1)</f>
        <v>0</v>
      </c>
      <c r="AD206" s="276" t="str">
        <f t="shared" ref="AD206" si="464">INDEX(S$7:S$3000,11+($AE206-1)*29,1)</f>
        <v/>
      </c>
      <c r="AE206" s="171">
        <f t="shared" si="211"/>
        <v>51</v>
      </c>
    </row>
    <row r="207" spans="1:31" ht="21.75" thickBot="1" x14ac:dyDescent="0.2">
      <c r="D207" s="265" t="s">
        <v>228</v>
      </c>
      <c r="E207" s="906"/>
      <c r="F207" s="906"/>
      <c r="G207" s="266" t="s">
        <v>229</v>
      </c>
      <c r="H207" s="267"/>
      <c r="L207" s="268" t="s">
        <v>231</v>
      </c>
      <c r="M207" s="482" t="str">
        <f>M$4</f>
        <v/>
      </c>
      <c r="N207" s="269" t="s">
        <v>220</v>
      </c>
      <c r="O207" s="482" t="str">
        <f>O$4</f>
        <v/>
      </c>
      <c r="P207" s="269" t="s">
        <v>225</v>
      </c>
      <c r="Q207" s="269" t="s">
        <v>205</v>
      </c>
      <c r="R207" s="482" t="str">
        <f>R$4</f>
        <v/>
      </c>
      <c r="S207" s="269" t="s">
        <v>220</v>
      </c>
      <c r="T207" s="482" t="str">
        <f>T$4</f>
        <v/>
      </c>
      <c r="U207" s="269" t="s">
        <v>230</v>
      </c>
      <c r="Z207" s="281">
        <f t="shared" si="287"/>
        <v>0</v>
      </c>
      <c r="AA207" s="282">
        <f t="shared" ref="AA207" si="465">INDEX(C$7:C$3000,16+($AE207-1)*29,1)</f>
        <v>0</v>
      </c>
      <c r="AB207" s="282">
        <f t="shared" ref="AB207" si="466">INDEX(D$7:D$3000,16+($AE207-1)*29,1)</f>
        <v>0</v>
      </c>
      <c r="AC207" s="282">
        <f t="shared" ref="AC207" si="467">INDEX(E$7:E$3000,16+($AE207-1)*29,1)</f>
        <v>0</v>
      </c>
      <c r="AD207" s="283" t="str">
        <f t="shared" ref="AD207" si="468">INDEX(S$7:S$3000,16+($AE207-1)*29,1)</f>
        <v/>
      </c>
      <c r="AE207" s="171">
        <f t="shared" si="211"/>
        <v>51</v>
      </c>
    </row>
    <row r="208" spans="1:31" ht="18" customHeight="1" x14ac:dyDescent="0.15">
      <c r="B208" s="880" t="s">
        <v>227</v>
      </c>
      <c r="C208" s="907" t="s">
        <v>224</v>
      </c>
      <c r="D208" s="273" t="s">
        <v>237</v>
      </c>
      <c r="E208" s="273" t="s">
        <v>222</v>
      </c>
      <c r="F208" s="909" t="s">
        <v>106</v>
      </c>
      <c r="G208" s="840" t="s">
        <v>107</v>
      </c>
      <c r="H208" s="841"/>
      <c r="I208" s="181" t="s">
        <v>108</v>
      </c>
      <c r="J208" s="181" t="s">
        <v>235</v>
      </c>
      <c r="K208" s="840" t="s">
        <v>109</v>
      </c>
      <c r="L208" s="913"/>
      <c r="M208" s="913"/>
      <c r="N208" s="841"/>
      <c r="O208" s="840" t="s">
        <v>226</v>
      </c>
      <c r="P208" s="913"/>
      <c r="Q208" s="913"/>
      <c r="R208" s="841"/>
      <c r="S208" s="840" t="s">
        <v>233</v>
      </c>
      <c r="T208" s="913"/>
      <c r="U208" s="914"/>
      <c r="Z208" s="270">
        <f t="shared" si="287"/>
        <v>0</v>
      </c>
      <c r="AA208" s="271">
        <f t="shared" ref="AA208" si="469">INDEX(C$7:C$3000,1+($AE208-1)*29,1)</f>
        <v>0</v>
      </c>
      <c r="AB208" s="271">
        <f t="shared" ref="AB208" si="470">INDEX(D$7:D$3000,1+($AE208-1)*29,1)</f>
        <v>0</v>
      </c>
      <c r="AC208" s="271">
        <f t="shared" ref="AC208" si="471">INDEX(E$7:E$3000,1+($AE208-1)*29,1)</f>
        <v>0</v>
      </c>
      <c r="AD208" s="272" t="str">
        <f t="shared" ref="AD208" si="472">INDEX(S$7:S$3000,1+($AE208-1)*29,1)</f>
        <v/>
      </c>
      <c r="AE208" s="171">
        <v>52</v>
      </c>
    </row>
    <row r="209" spans="2:31" ht="18" customHeight="1" thickBot="1" x14ac:dyDescent="0.2">
      <c r="B209" s="882"/>
      <c r="C209" s="908"/>
      <c r="D209" s="277" t="s">
        <v>221</v>
      </c>
      <c r="E209" s="277" t="s">
        <v>223</v>
      </c>
      <c r="F209" s="910"/>
      <c r="G209" s="911"/>
      <c r="H209" s="912"/>
      <c r="I209" s="278" t="s">
        <v>110</v>
      </c>
      <c r="J209" s="278" t="s">
        <v>236</v>
      </c>
      <c r="K209" s="911"/>
      <c r="L209" s="915"/>
      <c r="M209" s="915"/>
      <c r="N209" s="912"/>
      <c r="O209" s="911"/>
      <c r="P209" s="915"/>
      <c r="Q209" s="915"/>
      <c r="R209" s="912"/>
      <c r="S209" s="911" t="s">
        <v>234</v>
      </c>
      <c r="T209" s="915"/>
      <c r="U209" s="916"/>
      <c r="Z209" s="274">
        <f t="shared" si="287"/>
        <v>0</v>
      </c>
      <c r="AA209" s="275">
        <f t="shared" ref="AA209" si="473">INDEX(C$7:C$3000,6+($AE209-1)*29,1)</f>
        <v>0</v>
      </c>
      <c r="AB209" s="275">
        <f t="shared" ref="AB209" si="474">INDEX(D$7:D$3000,6+($AE209-1)*29,1)</f>
        <v>0</v>
      </c>
      <c r="AC209" s="275">
        <f t="shared" ref="AC209" si="475">INDEX(E$7:E$3000,6+($AE209-1)*29,1)</f>
        <v>0</v>
      </c>
      <c r="AD209" s="276" t="str">
        <f t="shared" ref="AD209" si="476">INDEX(S$7:S$3000,6+($AE209-1)*29,1)</f>
        <v/>
      </c>
      <c r="AE209" s="171">
        <f t="shared" ref="AE209:AE271" si="477">AE208</f>
        <v>52</v>
      </c>
    </row>
    <row r="210" spans="2:31" ht="24" customHeight="1" x14ac:dyDescent="0.15">
      <c r="B210" s="880">
        <v>1</v>
      </c>
      <c r="C210" s="883"/>
      <c r="D210" s="883"/>
      <c r="E210" s="883"/>
      <c r="F210" s="294"/>
      <c r="G210" s="886"/>
      <c r="H210" s="887"/>
      <c r="I210" s="294"/>
      <c r="J210" s="295"/>
      <c r="K210" s="298"/>
      <c r="L210" s="279" t="s">
        <v>220</v>
      </c>
      <c r="M210" s="301"/>
      <c r="N210" s="280" t="s">
        <v>225</v>
      </c>
      <c r="O210" s="298"/>
      <c r="P210" s="279" t="s">
        <v>220</v>
      </c>
      <c r="Q210" s="301"/>
      <c r="R210" s="280" t="s">
        <v>225</v>
      </c>
      <c r="S210" s="888" t="str">
        <f t="shared" ref="S210" si="478">IF(COUNT(J210:J214)=0,"",SUM(J210:J214))</f>
        <v/>
      </c>
      <c r="T210" s="889"/>
      <c r="U210" s="890"/>
      <c r="Z210" s="274">
        <f t="shared" si="287"/>
        <v>0</v>
      </c>
      <c r="AA210" s="275">
        <f t="shared" ref="AA210" si="479">INDEX(C$7:C$3000,11+($AE210-1)*29,1)</f>
        <v>0</v>
      </c>
      <c r="AB210" s="275">
        <f t="shared" ref="AB210" si="480">INDEX(D$7:D$3000,11+($AE210-1)*29,1)</f>
        <v>0</v>
      </c>
      <c r="AC210" s="275">
        <f t="shared" ref="AC210" si="481">INDEX(E$7:E$3000,11+($AE210-1)*29,1)</f>
        <v>0</v>
      </c>
      <c r="AD210" s="276" t="str">
        <f t="shared" ref="AD210" si="482">INDEX(S$7:S$3000,11+($AE210-1)*29,1)</f>
        <v/>
      </c>
      <c r="AE210" s="171">
        <f t="shared" si="477"/>
        <v>52</v>
      </c>
    </row>
    <row r="211" spans="2:31" ht="24" customHeight="1" thickBot="1" x14ac:dyDescent="0.2">
      <c r="B211" s="881"/>
      <c r="C211" s="884"/>
      <c r="D211" s="884"/>
      <c r="E211" s="884"/>
      <c r="F211" s="296"/>
      <c r="G211" s="897"/>
      <c r="H211" s="898"/>
      <c r="I211" s="296"/>
      <c r="J211" s="297"/>
      <c r="K211" s="299"/>
      <c r="L211" s="284" t="s">
        <v>220</v>
      </c>
      <c r="M211" s="302"/>
      <c r="N211" s="285" t="s">
        <v>225</v>
      </c>
      <c r="O211" s="299"/>
      <c r="P211" s="284" t="s">
        <v>220</v>
      </c>
      <c r="Q211" s="302"/>
      <c r="R211" s="285" t="s">
        <v>225</v>
      </c>
      <c r="S211" s="891"/>
      <c r="T211" s="892"/>
      <c r="U211" s="893"/>
      <c r="Z211" s="281">
        <f t="shared" si="287"/>
        <v>0</v>
      </c>
      <c r="AA211" s="282">
        <f t="shared" ref="AA211" si="483">INDEX(C$7:C$3000,16+($AE211-1)*29,1)</f>
        <v>0</v>
      </c>
      <c r="AB211" s="282">
        <f t="shared" ref="AB211" si="484">INDEX(D$7:D$3000,16+($AE211-1)*29,1)</f>
        <v>0</v>
      </c>
      <c r="AC211" s="282">
        <f t="shared" ref="AC211" si="485">INDEX(E$7:E$3000,16+($AE211-1)*29,1)</f>
        <v>0</v>
      </c>
      <c r="AD211" s="283" t="str">
        <f t="shared" ref="AD211" si="486">INDEX(S$7:S$3000,16+($AE211-1)*29,1)</f>
        <v/>
      </c>
      <c r="AE211" s="171">
        <f t="shared" si="477"/>
        <v>52</v>
      </c>
    </row>
    <row r="212" spans="2:31" ht="23.25" customHeight="1" x14ac:dyDescent="0.15">
      <c r="B212" s="881"/>
      <c r="C212" s="884"/>
      <c r="D212" s="884"/>
      <c r="E212" s="884"/>
      <c r="F212" s="296"/>
      <c r="G212" s="897"/>
      <c r="H212" s="898"/>
      <c r="I212" s="296"/>
      <c r="J212" s="297"/>
      <c r="K212" s="299"/>
      <c r="L212" s="284" t="s">
        <v>220</v>
      </c>
      <c r="M212" s="302"/>
      <c r="N212" s="285" t="s">
        <v>225</v>
      </c>
      <c r="O212" s="299"/>
      <c r="P212" s="284" t="s">
        <v>220</v>
      </c>
      <c r="Q212" s="302"/>
      <c r="R212" s="285" t="s">
        <v>225</v>
      </c>
      <c r="S212" s="891"/>
      <c r="T212" s="892"/>
      <c r="U212" s="893"/>
      <c r="Z212" s="270">
        <f t="shared" si="287"/>
        <v>0</v>
      </c>
      <c r="AA212" s="271">
        <f t="shared" ref="AA212" si="487">INDEX(C$7:C$3000,1+($AE212-1)*29,1)</f>
        <v>0</v>
      </c>
      <c r="AB212" s="271">
        <f t="shared" ref="AB212" si="488">INDEX(D$7:D$3000,1+($AE212-1)*29,1)</f>
        <v>0</v>
      </c>
      <c r="AC212" s="271">
        <f t="shared" ref="AC212" si="489">INDEX(E$7:E$3000,1+($AE212-1)*29,1)</f>
        <v>0</v>
      </c>
      <c r="AD212" s="272" t="str">
        <f t="shared" ref="AD212" si="490">INDEX(S$7:S$3000,1+($AE212-1)*29,1)</f>
        <v/>
      </c>
      <c r="AE212" s="171">
        <v>53</v>
      </c>
    </row>
    <row r="213" spans="2:31" ht="24" customHeight="1" x14ac:dyDescent="0.15">
      <c r="B213" s="881"/>
      <c r="C213" s="884"/>
      <c r="D213" s="884"/>
      <c r="E213" s="884"/>
      <c r="F213" s="296"/>
      <c r="G213" s="897"/>
      <c r="H213" s="898"/>
      <c r="I213" s="296"/>
      <c r="J213" s="297"/>
      <c r="K213" s="299"/>
      <c r="L213" s="284" t="s">
        <v>220</v>
      </c>
      <c r="M213" s="302"/>
      <c r="N213" s="285" t="s">
        <v>225</v>
      </c>
      <c r="O213" s="299"/>
      <c r="P213" s="284" t="s">
        <v>220</v>
      </c>
      <c r="Q213" s="302"/>
      <c r="R213" s="285" t="s">
        <v>225</v>
      </c>
      <c r="S213" s="891"/>
      <c r="T213" s="892"/>
      <c r="U213" s="893"/>
      <c r="Z213" s="274">
        <f t="shared" si="287"/>
        <v>0</v>
      </c>
      <c r="AA213" s="275">
        <f t="shared" ref="AA213" si="491">INDEX(C$7:C$3000,6+($AE213-1)*29,1)</f>
        <v>0</v>
      </c>
      <c r="AB213" s="275">
        <f t="shared" ref="AB213" si="492">INDEX(D$7:D$3000,6+($AE213-1)*29,1)</f>
        <v>0</v>
      </c>
      <c r="AC213" s="275">
        <f t="shared" ref="AC213" si="493">INDEX(E$7:E$3000,6+($AE213-1)*29,1)</f>
        <v>0</v>
      </c>
      <c r="AD213" s="276" t="str">
        <f t="shared" ref="AD213" si="494">INDEX(S$7:S$3000,6+($AE213-1)*29,1)</f>
        <v/>
      </c>
      <c r="AE213" s="171">
        <f t="shared" si="477"/>
        <v>53</v>
      </c>
    </row>
    <row r="214" spans="2:31" ht="24" customHeight="1" thickBot="1" x14ac:dyDescent="0.2">
      <c r="B214" s="882"/>
      <c r="C214" s="885"/>
      <c r="D214" s="885"/>
      <c r="E214" s="885"/>
      <c r="F214" s="286" t="s">
        <v>232</v>
      </c>
      <c r="G214" s="5"/>
      <c r="H214" s="899" t="s">
        <v>239</v>
      </c>
      <c r="I214" s="900"/>
      <c r="J214" s="300"/>
      <c r="K214" s="901"/>
      <c r="L214" s="902"/>
      <c r="M214" s="902"/>
      <c r="N214" s="902"/>
      <c r="O214" s="902"/>
      <c r="P214" s="902"/>
      <c r="Q214" s="902"/>
      <c r="R214" s="903"/>
      <c r="S214" s="894"/>
      <c r="T214" s="895"/>
      <c r="U214" s="896"/>
      <c r="Z214" s="274">
        <f t="shared" si="287"/>
        <v>0</v>
      </c>
      <c r="AA214" s="275">
        <f t="shared" ref="AA214" si="495">INDEX(C$7:C$3000,11+($AE214-1)*29,1)</f>
        <v>0</v>
      </c>
      <c r="AB214" s="275">
        <f t="shared" ref="AB214" si="496">INDEX(D$7:D$3000,11+($AE214-1)*29,1)</f>
        <v>0</v>
      </c>
      <c r="AC214" s="275">
        <f t="shared" ref="AC214" si="497">INDEX(E$7:E$3000,11+($AE214-1)*29,1)</f>
        <v>0</v>
      </c>
      <c r="AD214" s="276" t="str">
        <f t="shared" ref="AD214" si="498">INDEX(S$7:S$3000,11+($AE214-1)*29,1)</f>
        <v/>
      </c>
      <c r="AE214" s="171">
        <f t="shared" si="477"/>
        <v>53</v>
      </c>
    </row>
    <row r="215" spans="2:31" ht="24" customHeight="1" thickBot="1" x14ac:dyDescent="0.2">
      <c r="B215" s="880">
        <v>2</v>
      </c>
      <c r="C215" s="883"/>
      <c r="D215" s="883"/>
      <c r="E215" s="883"/>
      <c r="F215" s="294"/>
      <c r="G215" s="886"/>
      <c r="H215" s="887"/>
      <c r="I215" s="294"/>
      <c r="J215" s="295"/>
      <c r="K215" s="298"/>
      <c r="L215" s="279" t="s">
        <v>220</v>
      </c>
      <c r="M215" s="301"/>
      <c r="N215" s="280" t="s">
        <v>225</v>
      </c>
      <c r="O215" s="298"/>
      <c r="P215" s="279" t="s">
        <v>220</v>
      </c>
      <c r="Q215" s="301"/>
      <c r="R215" s="280" t="s">
        <v>225</v>
      </c>
      <c r="S215" s="888" t="str">
        <f t="shared" ref="S215" si="499">IF(COUNT(J215:J219)=0,"",SUM(J215:J219))</f>
        <v/>
      </c>
      <c r="T215" s="889"/>
      <c r="U215" s="890"/>
      <c r="Z215" s="281">
        <f t="shared" si="287"/>
        <v>0</v>
      </c>
      <c r="AA215" s="282">
        <f t="shared" ref="AA215" si="500">INDEX(C$7:C$3000,16+($AE215-1)*29,1)</f>
        <v>0</v>
      </c>
      <c r="AB215" s="282">
        <f t="shared" ref="AB215" si="501">INDEX(D$7:D$3000,16+($AE215-1)*29,1)</f>
        <v>0</v>
      </c>
      <c r="AC215" s="282">
        <f t="shared" ref="AC215" si="502">INDEX(E$7:E$3000,16+($AE215-1)*29,1)</f>
        <v>0</v>
      </c>
      <c r="AD215" s="283" t="str">
        <f t="shared" ref="AD215" si="503">INDEX(S$7:S$3000,16+($AE215-1)*29,1)</f>
        <v/>
      </c>
      <c r="AE215" s="171">
        <f t="shared" si="477"/>
        <v>53</v>
      </c>
    </row>
    <row r="216" spans="2:31" ht="24" customHeight="1" x14ac:dyDescent="0.15">
      <c r="B216" s="881"/>
      <c r="C216" s="884"/>
      <c r="D216" s="884"/>
      <c r="E216" s="884"/>
      <c r="F216" s="296"/>
      <c r="G216" s="897"/>
      <c r="H216" s="898"/>
      <c r="I216" s="296"/>
      <c r="J216" s="297"/>
      <c r="K216" s="299"/>
      <c r="L216" s="284" t="s">
        <v>220</v>
      </c>
      <c r="M216" s="302"/>
      <c r="N216" s="285" t="s">
        <v>225</v>
      </c>
      <c r="O216" s="299"/>
      <c r="P216" s="284" t="s">
        <v>220</v>
      </c>
      <c r="Q216" s="302"/>
      <c r="R216" s="285" t="s">
        <v>225</v>
      </c>
      <c r="S216" s="891"/>
      <c r="T216" s="892"/>
      <c r="U216" s="893"/>
      <c r="Z216" s="270">
        <f t="shared" si="287"/>
        <v>0</v>
      </c>
      <c r="AA216" s="271">
        <f t="shared" ref="AA216" si="504">INDEX(C$7:C$3000,1+($AE216-1)*29,1)</f>
        <v>0</v>
      </c>
      <c r="AB216" s="271">
        <f t="shared" ref="AB216" si="505">INDEX(D$7:D$3000,1+($AE216-1)*29,1)</f>
        <v>0</v>
      </c>
      <c r="AC216" s="271">
        <f t="shared" ref="AC216" si="506">INDEX(E$7:E$3000,1+($AE216-1)*29,1)</f>
        <v>0</v>
      </c>
      <c r="AD216" s="272" t="str">
        <f t="shared" ref="AD216" si="507">INDEX(S$7:S$3000,1+($AE216-1)*29,1)</f>
        <v/>
      </c>
      <c r="AE216" s="171">
        <v>54</v>
      </c>
    </row>
    <row r="217" spans="2:31" ht="24" customHeight="1" x14ac:dyDescent="0.15">
      <c r="B217" s="881"/>
      <c r="C217" s="884"/>
      <c r="D217" s="884"/>
      <c r="E217" s="884"/>
      <c r="F217" s="296"/>
      <c r="G217" s="897"/>
      <c r="H217" s="898"/>
      <c r="I217" s="296"/>
      <c r="J217" s="297"/>
      <c r="K217" s="299"/>
      <c r="L217" s="284" t="s">
        <v>220</v>
      </c>
      <c r="M217" s="302"/>
      <c r="N217" s="285" t="s">
        <v>225</v>
      </c>
      <c r="O217" s="299"/>
      <c r="P217" s="284" t="s">
        <v>220</v>
      </c>
      <c r="Q217" s="302"/>
      <c r="R217" s="285" t="s">
        <v>225</v>
      </c>
      <c r="S217" s="891"/>
      <c r="T217" s="892"/>
      <c r="U217" s="893"/>
      <c r="Z217" s="274">
        <f t="shared" si="287"/>
        <v>0</v>
      </c>
      <c r="AA217" s="275">
        <f t="shared" ref="AA217" si="508">INDEX(C$7:C$3000,6+($AE217-1)*29,1)</f>
        <v>0</v>
      </c>
      <c r="AB217" s="275">
        <f t="shared" ref="AB217" si="509">INDEX(D$7:D$3000,6+($AE217-1)*29,1)</f>
        <v>0</v>
      </c>
      <c r="AC217" s="275">
        <f t="shared" ref="AC217" si="510">INDEX(E$7:E$3000,6+($AE217-1)*29,1)</f>
        <v>0</v>
      </c>
      <c r="AD217" s="276" t="str">
        <f t="shared" ref="AD217" si="511">INDEX(S$7:S$3000,6+($AE217-1)*29,1)</f>
        <v/>
      </c>
      <c r="AE217" s="171">
        <f t="shared" si="477"/>
        <v>54</v>
      </c>
    </row>
    <row r="218" spans="2:31" ht="24" customHeight="1" x14ac:dyDescent="0.15">
      <c r="B218" s="881"/>
      <c r="C218" s="884"/>
      <c r="D218" s="884"/>
      <c r="E218" s="884"/>
      <c r="F218" s="296"/>
      <c r="G218" s="897"/>
      <c r="H218" s="898"/>
      <c r="I218" s="296"/>
      <c r="J218" s="297"/>
      <c r="K218" s="299"/>
      <c r="L218" s="284" t="s">
        <v>220</v>
      </c>
      <c r="M218" s="302"/>
      <c r="N218" s="285" t="s">
        <v>225</v>
      </c>
      <c r="O218" s="299"/>
      <c r="P218" s="284" t="s">
        <v>220</v>
      </c>
      <c r="Q218" s="302"/>
      <c r="R218" s="285" t="s">
        <v>225</v>
      </c>
      <c r="S218" s="891"/>
      <c r="T218" s="892"/>
      <c r="U218" s="893"/>
      <c r="Z218" s="274">
        <f t="shared" si="287"/>
        <v>0</v>
      </c>
      <c r="AA218" s="275">
        <f t="shared" ref="AA218" si="512">INDEX(C$7:C$3000,11+($AE218-1)*29,1)</f>
        <v>0</v>
      </c>
      <c r="AB218" s="275">
        <f t="shared" ref="AB218" si="513">INDEX(D$7:D$3000,11+($AE218-1)*29,1)</f>
        <v>0</v>
      </c>
      <c r="AC218" s="275">
        <f t="shared" ref="AC218" si="514">INDEX(E$7:E$3000,11+($AE218-1)*29,1)</f>
        <v>0</v>
      </c>
      <c r="AD218" s="276" t="str">
        <f t="shared" ref="AD218" si="515">INDEX(S$7:S$3000,11+($AE218-1)*29,1)</f>
        <v/>
      </c>
      <c r="AE218" s="171">
        <f t="shared" si="477"/>
        <v>54</v>
      </c>
    </row>
    <row r="219" spans="2:31" ht="24" customHeight="1" thickBot="1" x14ac:dyDescent="0.2">
      <c r="B219" s="882"/>
      <c r="C219" s="885"/>
      <c r="D219" s="885"/>
      <c r="E219" s="885"/>
      <c r="F219" s="286" t="s">
        <v>232</v>
      </c>
      <c r="G219" s="5"/>
      <c r="H219" s="899" t="s">
        <v>239</v>
      </c>
      <c r="I219" s="900"/>
      <c r="J219" s="300"/>
      <c r="K219" s="901"/>
      <c r="L219" s="902"/>
      <c r="M219" s="902"/>
      <c r="N219" s="902"/>
      <c r="O219" s="902"/>
      <c r="P219" s="902"/>
      <c r="Q219" s="902"/>
      <c r="R219" s="903"/>
      <c r="S219" s="894"/>
      <c r="T219" s="895"/>
      <c r="U219" s="896"/>
      <c r="Z219" s="281">
        <f t="shared" si="287"/>
        <v>0</v>
      </c>
      <c r="AA219" s="282">
        <f t="shared" ref="AA219" si="516">INDEX(C$7:C$3000,16+($AE219-1)*29,1)</f>
        <v>0</v>
      </c>
      <c r="AB219" s="282">
        <f t="shared" ref="AB219" si="517">INDEX(D$7:D$3000,16+($AE219-1)*29,1)</f>
        <v>0</v>
      </c>
      <c r="AC219" s="282">
        <f t="shared" ref="AC219" si="518">INDEX(E$7:E$3000,16+($AE219-1)*29,1)</f>
        <v>0</v>
      </c>
      <c r="AD219" s="283" t="str">
        <f t="shared" ref="AD219" si="519">INDEX(S$7:S$3000,16+($AE219-1)*29,1)</f>
        <v/>
      </c>
      <c r="AE219" s="171">
        <f t="shared" si="477"/>
        <v>54</v>
      </c>
    </row>
    <row r="220" spans="2:31" ht="24" customHeight="1" x14ac:dyDescent="0.15">
      <c r="B220" s="880">
        <v>3</v>
      </c>
      <c r="C220" s="883"/>
      <c r="D220" s="883"/>
      <c r="E220" s="883"/>
      <c r="F220" s="294"/>
      <c r="G220" s="886"/>
      <c r="H220" s="887"/>
      <c r="I220" s="294"/>
      <c r="J220" s="295"/>
      <c r="K220" s="298"/>
      <c r="L220" s="279" t="s">
        <v>220</v>
      </c>
      <c r="M220" s="301"/>
      <c r="N220" s="280" t="s">
        <v>225</v>
      </c>
      <c r="O220" s="298"/>
      <c r="P220" s="279" t="s">
        <v>220</v>
      </c>
      <c r="Q220" s="301"/>
      <c r="R220" s="280" t="s">
        <v>225</v>
      </c>
      <c r="S220" s="888" t="str">
        <f t="shared" ref="S220" si="520">IF(COUNT(J220:J224)=0,"",SUM(J220:J224))</f>
        <v/>
      </c>
      <c r="T220" s="889"/>
      <c r="U220" s="890"/>
      <c r="Z220" s="270">
        <f t="shared" si="287"/>
        <v>0</v>
      </c>
      <c r="AA220" s="271">
        <f t="shared" ref="AA220" si="521">INDEX(C$7:C$3000,1+($AE220-1)*29,1)</f>
        <v>0</v>
      </c>
      <c r="AB220" s="271">
        <f t="shared" ref="AB220" si="522">INDEX(D$7:D$3000,1+($AE220-1)*29,1)</f>
        <v>0</v>
      </c>
      <c r="AC220" s="271">
        <f t="shared" ref="AC220" si="523">INDEX(E$7:E$3000,1+($AE220-1)*29,1)</f>
        <v>0</v>
      </c>
      <c r="AD220" s="272" t="str">
        <f t="shared" ref="AD220" si="524">INDEX(S$7:S$3000,1+($AE220-1)*29,1)</f>
        <v/>
      </c>
      <c r="AE220" s="171">
        <v>55</v>
      </c>
    </row>
    <row r="221" spans="2:31" ht="24" customHeight="1" x14ac:dyDescent="0.15">
      <c r="B221" s="881"/>
      <c r="C221" s="884"/>
      <c r="D221" s="884"/>
      <c r="E221" s="884"/>
      <c r="F221" s="296"/>
      <c r="G221" s="897"/>
      <c r="H221" s="898"/>
      <c r="I221" s="296"/>
      <c r="J221" s="297"/>
      <c r="K221" s="299"/>
      <c r="L221" s="284" t="s">
        <v>220</v>
      </c>
      <c r="M221" s="302"/>
      <c r="N221" s="285" t="s">
        <v>225</v>
      </c>
      <c r="O221" s="299"/>
      <c r="P221" s="284" t="s">
        <v>220</v>
      </c>
      <c r="Q221" s="302"/>
      <c r="R221" s="285" t="s">
        <v>225</v>
      </c>
      <c r="S221" s="891"/>
      <c r="T221" s="892"/>
      <c r="U221" s="893"/>
      <c r="Z221" s="274">
        <f t="shared" si="287"/>
        <v>0</v>
      </c>
      <c r="AA221" s="275">
        <f t="shared" ref="AA221" si="525">INDEX(C$7:C$3000,6+($AE221-1)*29,1)</f>
        <v>0</v>
      </c>
      <c r="AB221" s="275">
        <f t="shared" ref="AB221" si="526">INDEX(D$7:D$3000,6+($AE221-1)*29,1)</f>
        <v>0</v>
      </c>
      <c r="AC221" s="275">
        <f t="shared" ref="AC221" si="527">INDEX(E$7:E$3000,6+($AE221-1)*29,1)</f>
        <v>0</v>
      </c>
      <c r="AD221" s="276" t="str">
        <f t="shared" ref="AD221" si="528">INDEX(S$7:S$3000,6+($AE221-1)*29,1)</f>
        <v/>
      </c>
      <c r="AE221" s="171">
        <f t="shared" si="477"/>
        <v>55</v>
      </c>
    </row>
    <row r="222" spans="2:31" ht="24" customHeight="1" x14ac:dyDescent="0.15">
      <c r="B222" s="881"/>
      <c r="C222" s="884"/>
      <c r="D222" s="884"/>
      <c r="E222" s="884"/>
      <c r="F222" s="296"/>
      <c r="G222" s="897"/>
      <c r="H222" s="898"/>
      <c r="I222" s="296"/>
      <c r="J222" s="297"/>
      <c r="K222" s="299"/>
      <c r="L222" s="284" t="s">
        <v>220</v>
      </c>
      <c r="M222" s="302"/>
      <c r="N222" s="285" t="s">
        <v>225</v>
      </c>
      <c r="O222" s="299"/>
      <c r="P222" s="284" t="s">
        <v>220</v>
      </c>
      <c r="Q222" s="302"/>
      <c r="R222" s="285" t="s">
        <v>225</v>
      </c>
      <c r="S222" s="891"/>
      <c r="T222" s="892"/>
      <c r="U222" s="893"/>
      <c r="Z222" s="274">
        <f t="shared" si="287"/>
        <v>0</v>
      </c>
      <c r="AA222" s="275">
        <f t="shared" ref="AA222" si="529">INDEX(C$7:C$3000,11+($AE222-1)*29,1)</f>
        <v>0</v>
      </c>
      <c r="AB222" s="275">
        <f t="shared" ref="AB222" si="530">INDEX(D$7:D$3000,11+($AE222-1)*29,1)</f>
        <v>0</v>
      </c>
      <c r="AC222" s="275">
        <f t="shared" ref="AC222" si="531">INDEX(E$7:E$3000,11+($AE222-1)*29,1)</f>
        <v>0</v>
      </c>
      <c r="AD222" s="276" t="str">
        <f t="shared" ref="AD222" si="532">INDEX(S$7:S$3000,11+($AE222-1)*29,1)</f>
        <v/>
      </c>
      <c r="AE222" s="171">
        <f t="shared" si="477"/>
        <v>55</v>
      </c>
    </row>
    <row r="223" spans="2:31" ht="24" customHeight="1" thickBot="1" x14ac:dyDescent="0.2">
      <c r="B223" s="881"/>
      <c r="C223" s="884"/>
      <c r="D223" s="884"/>
      <c r="E223" s="884"/>
      <c r="F223" s="296"/>
      <c r="G223" s="897"/>
      <c r="H223" s="898"/>
      <c r="I223" s="296"/>
      <c r="J223" s="297"/>
      <c r="K223" s="299"/>
      <c r="L223" s="284" t="s">
        <v>220</v>
      </c>
      <c r="M223" s="302"/>
      <c r="N223" s="285" t="s">
        <v>225</v>
      </c>
      <c r="O223" s="299"/>
      <c r="P223" s="284" t="s">
        <v>220</v>
      </c>
      <c r="Q223" s="302"/>
      <c r="R223" s="285" t="s">
        <v>225</v>
      </c>
      <c r="S223" s="891"/>
      <c r="T223" s="892"/>
      <c r="U223" s="893"/>
      <c r="Z223" s="281">
        <f t="shared" si="287"/>
        <v>0</v>
      </c>
      <c r="AA223" s="282">
        <f t="shared" ref="AA223" si="533">INDEX(C$7:C$3000,16+($AE223-1)*29,1)</f>
        <v>0</v>
      </c>
      <c r="AB223" s="282">
        <f t="shared" ref="AB223" si="534">INDEX(D$7:D$3000,16+($AE223-1)*29,1)</f>
        <v>0</v>
      </c>
      <c r="AC223" s="282">
        <f t="shared" ref="AC223" si="535">INDEX(E$7:E$3000,16+($AE223-1)*29,1)</f>
        <v>0</v>
      </c>
      <c r="AD223" s="283" t="str">
        <f t="shared" ref="AD223" si="536">INDEX(S$7:S$3000,16+($AE223-1)*29,1)</f>
        <v/>
      </c>
      <c r="AE223" s="171">
        <f t="shared" si="477"/>
        <v>55</v>
      </c>
    </row>
    <row r="224" spans="2:31" ht="24" customHeight="1" thickBot="1" x14ac:dyDescent="0.2">
      <c r="B224" s="882"/>
      <c r="C224" s="885"/>
      <c r="D224" s="885"/>
      <c r="E224" s="885"/>
      <c r="F224" s="286" t="s">
        <v>232</v>
      </c>
      <c r="G224" s="5"/>
      <c r="H224" s="899" t="s">
        <v>239</v>
      </c>
      <c r="I224" s="900"/>
      <c r="J224" s="300"/>
      <c r="K224" s="901"/>
      <c r="L224" s="902"/>
      <c r="M224" s="902"/>
      <c r="N224" s="902"/>
      <c r="O224" s="902"/>
      <c r="P224" s="902"/>
      <c r="Q224" s="902"/>
      <c r="R224" s="903"/>
      <c r="S224" s="894"/>
      <c r="T224" s="895"/>
      <c r="U224" s="896"/>
      <c r="Z224" s="270">
        <f t="shared" si="287"/>
        <v>0</v>
      </c>
      <c r="AA224" s="271">
        <f t="shared" ref="AA224" si="537">INDEX(C$7:C$3000,1+($AE224-1)*29,1)</f>
        <v>0</v>
      </c>
      <c r="AB224" s="271">
        <f t="shared" ref="AB224" si="538">INDEX(D$7:D$3000,1+($AE224-1)*29,1)</f>
        <v>0</v>
      </c>
      <c r="AC224" s="271">
        <f t="shared" ref="AC224" si="539">INDEX(E$7:E$3000,1+($AE224-1)*29,1)</f>
        <v>0</v>
      </c>
      <c r="AD224" s="272" t="str">
        <f t="shared" ref="AD224" si="540">INDEX(S$7:S$3000,1+($AE224-1)*29,1)</f>
        <v/>
      </c>
      <c r="AE224" s="171">
        <v>56</v>
      </c>
    </row>
    <row r="225" spans="1:31" ht="24" customHeight="1" x14ac:dyDescent="0.15">
      <c r="B225" s="880">
        <v>4</v>
      </c>
      <c r="C225" s="883"/>
      <c r="D225" s="883"/>
      <c r="E225" s="883"/>
      <c r="F225" s="294"/>
      <c r="G225" s="886"/>
      <c r="H225" s="887"/>
      <c r="I225" s="294"/>
      <c r="J225" s="295"/>
      <c r="K225" s="298"/>
      <c r="L225" s="279" t="s">
        <v>220</v>
      </c>
      <c r="M225" s="301"/>
      <c r="N225" s="280" t="s">
        <v>225</v>
      </c>
      <c r="O225" s="298"/>
      <c r="P225" s="279" t="s">
        <v>220</v>
      </c>
      <c r="Q225" s="301"/>
      <c r="R225" s="280" t="s">
        <v>225</v>
      </c>
      <c r="S225" s="888" t="str">
        <f t="shared" ref="S225" si="541">IF(COUNT(J225:J229)=0,"",SUM(J225:J229))</f>
        <v/>
      </c>
      <c r="T225" s="889"/>
      <c r="U225" s="890"/>
      <c r="Z225" s="274">
        <f t="shared" si="287"/>
        <v>0</v>
      </c>
      <c r="AA225" s="275">
        <f t="shared" ref="AA225" si="542">INDEX(C$7:C$3000,6+($AE225-1)*29,1)</f>
        <v>0</v>
      </c>
      <c r="AB225" s="275">
        <f t="shared" ref="AB225" si="543">INDEX(D$7:D$3000,6+($AE225-1)*29,1)</f>
        <v>0</v>
      </c>
      <c r="AC225" s="275">
        <f t="shared" ref="AC225" si="544">INDEX(E$7:E$3000,6+($AE225-1)*29,1)</f>
        <v>0</v>
      </c>
      <c r="AD225" s="276" t="str">
        <f t="shared" ref="AD225" si="545">INDEX(S$7:S$3000,6+($AE225-1)*29,1)</f>
        <v/>
      </c>
      <c r="AE225" s="171">
        <f t="shared" si="477"/>
        <v>56</v>
      </c>
    </row>
    <row r="226" spans="1:31" ht="24" customHeight="1" x14ac:dyDescent="0.15">
      <c r="B226" s="881"/>
      <c r="C226" s="884"/>
      <c r="D226" s="884"/>
      <c r="E226" s="884"/>
      <c r="F226" s="296"/>
      <c r="G226" s="897"/>
      <c r="H226" s="898"/>
      <c r="I226" s="296"/>
      <c r="J226" s="297"/>
      <c r="K226" s="299"/>
      <c r="L226" s="284" t="s">
        <v>220</v>
      </c>
      <c r="M226" s="302"/>
      <c r="N226" s="285" t="s">
        <v>225</v>
      </c>
      <c r="O226" s="299"/>
      <c r="P226" s="284" t="s">
        <v>220</v>
      </c>
      <c r="Q226" s="302"/>
      <c r="R226" s="285" t="s">
        <v>225</v>
      </c>
      <c r="S226" s="891"/>
      <c r="T226" s="892"/>
      <c r="U226" s="893"/>
      <c r="Z226" s="274">
        <f t="shared" si="287"/>
        <v>0</v>
      </c>
      <c r="AA226" s="275">
        <f t="shared" ref="AA226" si="546">INDEX(C$7:C$3000,11+($AE226-1)*29,1)</f>
        <v>0</v>
      </c>
      <c r="AB226" s="275">
        <f t="shared" ref="AB226" si="547">INDEX(D$7:D$3000,11+($AE226-1)*29,1)</f>
        <v>0</v>
      </c>
      <c r="AC226" s="275">
        <f t="shared" ref="AC226" si="548">INDEX(E$7:E$3000,11+($AE226-1)*29,1)</f>
        <v>0</v>
      </c>
      <c r="AD226" s="276" t="str">
        <f t="shared" ref="AD226" si="549">INDEX(S$7:S$3000,11+($AE226-1)*29,1)</f>
        <v/>
      </c>
      <c r="AE226" s="171">
        <f t="shared" si="477"/>
        <v>56</v>
      </c>
    </row>
    <row r="227" spans="1:31" ht="24" customHeight="1" thickBot="1" x14ac:dyDescent="0.2">
      <c r="B227" s="881"/>
      <c r="C227" s="884"/>
      <c r="D227" s="884"/>
      <c r="E227" s="884"/>
      <c r="F227" s="296"/>
      <c r="G227" s="897"/>
      <c r="H227" s="898"/>
      <c r="I227" s="296"/>
      <c r="J227" s="297"/>
      <c r="K227" s="299"/>
      <c r="L227" s="284" t="s">
        <v>220</v>
      </c>
      <c r="M227" s="302"/>
      <c r="N227" s="285" t="s">
        <v>225</v>
      </c>
      <c r="O227" s="299"/>
      <c r="P227" s="284" t="s">
        <v>220</v>
      </c>
      <c r="Q227" s="302"/>
      <c r="R227" s="285" t="s">
        <v>225</v>
      </c>
      <c r="S227" s="891"/>
      <c r="T227" s="892"/>
      <c r="U227" s="893"/>
      <c r="Z227" s="281">
        <f t="shared" si="287"/>
        <v>0</v>
      </c>
      <c r="AA227" s="282">
        <f t="shared" ref="AA227" si="550">INDEX(C$7:C$3000,16+($AE227-1)*29,1)</f>
        <v>0</v>
      </c>
      <c r="AB227" s="282">
        <f t="shared" ref="AB227" si="551">INDEX(D$7:D$3000,16+($AE227-1)*29,1)</f>
        <v>0</v>
      </c>
      <c r="AC227" s="282">
        <f t="shared" ref="AC227" si="552">INDEX(E$7:E$3000,16+($AE227-1)*29,1)</f>
        <v>0</v>
      </c>
      <c r="AD227" s="283" t="str">
        <f t="shared" ref="AD227" si="553">INDEX(S$7:S$3000,16+($AE227-1)*29,1)</f>
        <v/>
      </c>
      <c r="AE227" s="171">
        <f t="shared" si="477"/>
        <v>56</v>
      </c>
    </row>
    <row r="228" spans="1:31" ht="24" customHeight="1" x14ac:dyDescent="0.15">
      <c r="B228" s="881"/>
      <c r="C228" s="884"/>
      <c r="D228" s="884"/>
      <c r="E228" s="884"/>
      <c r="F228" s="296"/>
      <c r="G228" s="897"/>
      <c r="H228" s="898"/>
      <c r="I228" s="296"/>
      <c r="J228" s="297"/>
      <c r="K228" s="299"/>
      <c r="L228" s="284" t="s">
        <v>220</v>
      </c>
      <c r="M228" s="302"/>
      <c r="N228" s="285" t="s">
        <v>225</v>
      </c>
      <c r="O228" s="299"/>
      <c r="P228" s="284" t="s">
        <v>220</v>
      </c>
      <c r="Q228" s="302"/>
      <c r="R228" s="285" t="s">
        <v>225</v>
      </c>
      <c r="S228" s="891"/>
      <c r="T228" s="892"/>
      <c r="U228" s="893"/>
      <c r="Z228" s="270">
        <f t="shared" ref="Z228:Z291" si="554">INDEX(E$4:E$3000,1+($AE228-1)*29,1)</f>
        <v>0</v>
      </c>
      <c r="AA228" s="271">
        <f t="shared" ref="AA228" si="555">INDEX(C$7:C$3000,1+($AE228-1)*29,1)</f>
        <v>0</v>
      </c>
      <c r="AB228" s="271">
        <f t="shared" ref="AB228" si="556">INDEX(D$7:D$3000,1+($AE228-1)*29,1)</f>
        <v>0</v>
      </c>
      <c r="AC228" s="271">
        <f t="shared" ref="AC228" si="557">INDEX(E$7:E$3000,1+($AE228-1)*29,1)</f>
        <v>0</v>
      </c>
      <c r="AD228" s="272" t="str">
        <f t="shared" ref="AD228" si="558">INDEX(S$7:S$3000,1+($AE228-1)*29,1)</f>
        <v/>
      </c>
      <c r="AE228" s="171">
        <v>57</v>
      </c>
    </row>
    <row r="229" spans="1:31" ht="24" customHeight="1" thickBot="1" x14ac:dyDescent="0.2">
      <c r="B229" s="882"/>
      <c r="C229" s="885"/>
      <c r="D229" s="885"/>
      <c r="E229" s="885"/>
      <c r="F229" s="286" t="s">
        <v>232</v>
      </c>
      <c r="G229" s="5"/>
      <c r="H229" s="899" t="s">
        <v>239</v>
      </c>
      <c r="I229" s="900"/>
      <c r="J229" s="300"/>
      <c r="K229" s="901"/>
      <c r="L229" s="902"/>
      <c r="M229" s="902"/>
      <c r="N229" s="902"/>
      <c r="O229" s="902"/>
      <c r="P229" s="902"/>
      <c r="Q229" s="902"/>
      <c r="R229" s="903"/>
      <c r="S229" s="894"/>
      <c r="T229" s="895"/>
      <c r="U229" s="896"/>
      <c r="Z229" s="274">
        <f t="shared" si="554"/>
        <v>0</v>
      </c>
      <c r="AA229" s="275">
        <f t="shared" ref="AA229" si="559">INDEX(C$7:C$3000,6+($AE229-1)*29,1)</f>
        <v>0</v>
      </c>
      <c r="AB229" s="275">
        <f t="shared" ref="AB229" si="560">INDEX(D$7:D$3000,6+($AE229-1)*29,1)</f>
        <v>0</v>
      </c>
      <c r="AC229" s="275">
        <f t="shared" ref="AC229" si="561">INDEX(E$7:E$3000,6+($AE229-1)*29,1)</f>
        <v>0</v>
      </c>
      <c r="AD229" s="276" t="str">
        <f t="shared" ref="AD229" si="562">INDEX(S$7:S$3000,6+($AE229-1)*29,1)</f>
        <v/>
      </c>
      <c r="AE229" s="171">
        <f t="shared" si="477"/>
        <v>57</v>
      </c>
    </row>
    <row r="230" spans="1:31" ht="19.5" customHeight="1" thickBot="1" x14ac:dyDescent="0.2">
      <c r="B230" s="287" t="s">
        <v>112</v>
      </c>
      <c r="C230" s="172"/>
      <c r="D230" s="288"/>
      <c r="E230" s="288"/>
      <c r="F230" s="289"/>
      <c r="G230" s="288"/>
      <c r="H230" s="288"/>
      <c r="O230" s="917" t="s">
        <v>496</v>
      </c>
      <c r="P230" s="918"/>
      <c r="Q230" s="918"/>
      <c r="R230" s="918"/>
      <c r="S230" s="919" t="str">
        <f>IF(COUNT(S210:U229)=0,"",SUMIFS(S210:S229,E210:E229,"&lt;&gt;"&amp;""))</f>
        <v/>
      </c>
      <c r="T230" s="920"/>
      <c r="U230" s="921"/>
      <c r="Z230" s="274">
        <f t="shared" si="554"/>
        <v>0</v>
      </c>
      <c r="AA230" s="275">
        <f t="shared" ref="AA230" si="563">INDEX(C$7:C$3000,11+($AE230-1)*29,1)</f>
        <v>0</v>
      </c>
      <c r="AB230" s="275">
        <f t="shared" ref="AB230" si="564">INDEX(D$7:D$3000,11+($AE230-1)*29,1)</f>
        <v>0</v>
      </c>
      <c r="AC230" s="275">
        <f t="shared" ref="AC230" si="565">INDEX(E$7:E$3000,11+($AE230-1)*29,1)</f>
        <v>0</v>
      </c>
      <c r="AD230" s="276" t="str">
        <f t="shared" ref="AD230" si="566">INDEX(S$7:S$3000,11+($AE230-1)*29,1)</f>
        <v/>
      </c>
      <c r="AE230" s="171">
        <f t="shared" si="477"/>
        <v>57</v>
      </c>
    </row>
    <row r="231" spans="1:31" ht="19.5" customHeight="1" thickBot="1" x14ac:dyDescent="0.2">
      <c r="B231" s="486" t="s">
        <v>242</v>
      </c>
      <c r="C231" s="172"/>
      <c r="D231" s="171"/>
      <c r="E231" s="290"/>
      <c r="F231" s="485"/>
      <c r="G231" s="485"/>
      <c r="H231" s="485"/>
      <c r="O231" s="922" t="s">
        <v>497</v>
      </c>
      <c r="P231" s="923"/>
      <c r="Q231" s="923"/>
      <c r="R231" s="924"/>
      <c r="S231" s="919" t="str">
        <f>IF(COUNT(S210:U229)=0,"",SUMIF(E210:E229,"元請",S210:U229))</f>
        <v/>
      </c>
      <c r="T231" s="920"/>
      <c r="U231" s="921"/>
      <c r="Z231" s="281">
        <f t="shared" si="554"/>
        <v>0</v>
      </c>
      <c r="AA231" s="282">
        <f t="shared" ref="AA231" si="567">INDEX(C$7:C$3000,16+($AE231-1)*29,1)</f>
        <v>0</v>
      </c>
      <c r="AB231" s="282">
        <f t="shared" ref="AB231" si="568">INDEX(D$7:D$3000,16+($AE231-1)*29,1)</f>
        <v>0</v>
      </c>
      <c r="AC231" s="282">
        <f t="shared" ref="AC231" si="569">INDEX(E$7:E$3000,16+($AE231-1)*29,1)</f>
        <v>0</v>
      </c>
      <c r="AD231" s="283" t="str">
        <f t="shared" ref="AD231" si="570">INDEX(S$7:S$3000,16+($AE231-1)*29,1)</f>
        <v/>
      </c>
      <c r="AE231" s="171">
        <f t="shared" si="477"/>
        <v>57</v>
      </c>
    </row>
    <row r="232" spans="1:31" ht="19.5" customHeight="1" x14ac:dyDescent="0.15">
      <c r="B232" s="287" t="s">
        <v>240</v>
      </c>
      <c r="C232" s="172"/>
      <c r="D232" s="171"/>
      <c r="E232" s="172"/>
      <c r="F232" s="172"/>
      <c r="G232" s="485"/>
      <c r="H232" s="485"/>
      <c r="Z232" s="270">
        <f t="shared" si="554"/>
        <v>0</v>
      </c>
      <c r="AA232" s="271">
        <f t="shared" ref="AA232" si="571">INDEX(C$7:C$3000,1+($AE232-1)*29,1)</f>
        <v>0</v>
      </c>
      <c r="AB232" s="271">
        <f t="shared" ref="AB232" si="572">INDEX(D$7:D$3000,1+($AE232-1)*29,1)</f>
        <v>0</v>
      </c>
      <c r="AC232" s="271">
        <f t="shared" ref="AC232" si="573">INDEX(E$7:E$3000,1+($AE232-1)*29,1)</f>
        <v>0</v>
      </c>
      <c r="AD232" s="272" t="str">
        <f t="shared" ref="AD232" si="574">INDEX(S$7:S$3000,1+($AE232-1)*29,1)</f>
        <v/>
      </c>
      <c r="AE232" s="171">
        <v>58</v>
      </c>
    </row>
    <row r="233" spans="1:31" ht="19.5" customHeight="1" x14ac:dyDescent="0.15">
      <c r="B233" s="485"/>
      <c r="C233" s="172"/>
      <c r="D233" s="171"/>
      <c r="E233" s="290"/>
      <c r="F233" s="485"/>
      <c r="G233" s="485"/>
      <c r="H233" s="485"/>
      <c r="Z233" s="274">
        <f t="shared" si="554"/>
        <v>0</v>
      </c>
      <c r="AA233" s="275">
        <f t="shared" ref="AA233" si="575">INDEX(C$7:C$3000,6+($AE233-1)*29,1)</f>
        <v>0</v>
      </c>
      <c r="AB233" s="275">
        <f t="shared" ref="AB233" si="576">INDEX(D$7:D$3000,6+($AE233-1)*29,1)</f>
        <v>0</v>
      </c>
      <c r="AC233" s="275">
        <f t="shared" ref="AC233" si="577">INDEX(E$7:E$3000,6+($AE233-1)*29,1)</f>
        <v>0</v>
      </c>
      <c r="AD233" s="276" t="str">
        <f t="shared" ref="AD233" si="578">INDEX(S$7:S$3000,6+($AE233-1)*29,1)</f>
        <v/>
      </c>
      <c r="AE233" s="171">
        <f t="shared" si="477"/>
        <v>58</v>
      </c>
    </row>
    <row r="234" spans="1:31" s="172" customFormat="1" ht="20.25" customHeight="1" x14ac:dyDescent="0.15">
      <c r="A234" s="171"/>
      <c r="B234" s="171"/>
      <c r="C234" s="172" t="s">
        <v>104</v>
      </c>
      <c r="G234" s="262"/>
      <c r="H234" s="262"/>
      <c r="I234" s="171"/>
      <c r="J234" s="171"/>
      <c r="K234" s="171"/>
      <c r="L234" s="171"/>
      <c r="M234" s="171"/>
      <c r="N234" s="171"/>
      <c r="O234" s="171"/>
      <c r="P234" s="171"/>
      <c r="Q234" s="171"/>
      <c r="R234" s="171"/>
      <c r="S234" s="171"/>
      <c r="T234" s="196" t="s">
        <v>241</v>
      </c>
      <c r="U234" s="263" t="str">
        <f t="shared" ref="U234" si="579">IF(COUNT(S210:U229)=0,"",U205+1)</f>
        <v/>
      </c>
      <c r="W234" s="171"/>
      <c r="X234" s="171"/>
      <c r="Y234" s="171"/>
      <c r="Z234" s="274">
        <f t="shared" si="554"/>
        <v>0</v>
      </c>
      <c r="AA234" s="275">
        <f t="shared" ref="AA234" si="580">INDEX(C$7:C$3000,11+($AE234-1)*29,1)</f>
        <v>0</v>
      </c>
      <c r="AB234" s="275">
        <f t="shared" ref="AB234" si="581">INDEX(D$7:D$3000,11+($AE234-1)*29,1)</f>
        <v>0</v>
      </c>
      <c r="AC234" s="275">
        <f t="shared" ref="AC234" si="582">INDEX(E$7:E$3000,11+($AE234-1)*29,1)</f>
        <v>0</v>
      </c>
      <c r="AD234" s="276" t="str">
        <f t="shared" ref="AD234" si="583">INDEX(S$7:S$3000,11+($AE234-1)*29,1)</f>
        <v/>
      </c>
      <c r="AE234" s="171">
        <f t="shared" si="477"/>
        <v>58</v>
      </c>
    </row>
    <row r="235" spans="1:31" s="172" customFormat="1" ht="28.5" thickBot="1" x14ac:dyDescent="0.2">
      <c r="A235" s="171"/>
      <c r="B235" s="904" t="s">
        <v>105</v>
      </c>
      <c r="C235" s="904"/>
      <c r="D235" s="904"/>
      <c r="E235" s="904"/>
      <c r="F235" s="904"/>
      <c r="G235" s="904"/>
      <c r="H235" s="904"/>
      <c r="I235" s="904"/>
      <c r="J235" s="905" t="s">
        <v>387</v>
      </c>
      <c r="K235" s="905"/>
      <c r="L235" s="905"/>
      <c r="M235" s="905"/>
      <c r="N235" s="905"/>
      <c r="O235" s="905"/>
      <c r="P235" s="905"/>
      <c r="Q235" s="905"/>
      <c r="R235" s="905"/>
      <c r="S235" s="905"/>
      <c r="T235" s="905"/>
      <c r="U235" s="905"/>
      <c r="W235" s="171"/>
      <c r="X235" s="171"/>
      <c r="Y235" s="171"/>
      <c r="Z235" s="281">
        <f t="shared" si="554"/>
        <v>0</v>
      </c>
      <c r="AA235" s="282">
        <f t="shared" ref="AA235" si="584">INDEX(C$7:C$3000,16+($AE235-1)*29,1)</f>
        <v>0</v>
      </c>
      <c r="AB235" s="282">
        <f t="shared" ref="AB235" si="585">INDEX(D$7:D$3000,16+($AE235-1)*29,1)</f>
        <v>0</v>
      </c>
      <c r="AC235" s="282">
        <f t="shared" ref="AC235" si="586">INDEX(E$7:E$3000,16+($AE235-1)*29,1)</f>
        <v>0</v>
      </c>
      <c r="AD235" s="283" t="str">
        <f t="shared" ref="AD235" si="587">INDEX(S$7:S$3000,16+($AE235-1)*29,1)</f>
        <v/>
      </c>
      <c r="AE235" s="171">
        <f t="shared" si="477"/>
        <v>58</v>
      </c>
    </row>
    <row r="236" spans="1:31" ht="21.75" thickBot="1" x14ac:dyDescent="0.2">
      <c r="D236" s="265" t="s">
        <v>228</v>
      </c>
      <c r="E236" s="906"/>
      <c r="F236" s="906"/>
      <c r="G236" s="266" t="s">
        <v>229</v>
      </c>
      <c r="H236" s="267"/>
      <c r="L236" s="268" t="s">
        <v>231</v>
      </c>
      <c r="M236" s="482" t="str">
        <f>M$4</f>
        <v/>
      </c>
      <c r="N236" s="269" t="s">
        <v>220</v>
      </c>
      <c r="O236" s="482" t="str">
        <f>O$4</f>
        <v/>
      </c>
      <c r="P236" s="269" t="s">
        <v>225</v>
      </c>
      <c r="Q236" s="269" t="s">
        <v>205</v>
      </c>
      <c r="R236" s="482" t="str">
        <f>R$4</f>
        <v/>
      </c>
      <c r="S236" s="269" t="s">
        <v>220</v>
      </c>
      <c r="T236" s="482" t="str">
        <f>T$4</f>
        <v/>
      </c>
      <c r="U236" s="269" t="s">
        <v>230</v>
      </c>
      <c r="Z236" s="270">
        <f t="shared" si="554"/>
        <v>0</v>
      </c>
      <c r="AA236" s="271">
        <f t="shared" ref="AA236" si="588">INDEX(C$7:C$3000,1+($AE236-1)*29,1)</f>
        <v>0</v>
      </c>
      <c r="AB236" s="271">
        <f t="shared" ref="AB236" si="589">INDEX(D$7:D$3000,1+($AE236-1)*29,1)</f>
        <v>0</v>
      </c>
      <c r="AC236" s="271">
        <f t="shared" ref="AC236" si="590">INDEX(E$7:E$3000,1+($AE236-1)*29,1)</f>
        <v>0</v>
      </c>
      <c r="AD236" s="272" t="str">
        <f t="shared" ref="AD236" si="591">INDEX(S$7:S$3000,1+($AE236-1)*29,1)</f>
        <v/>
      </c>
      <c r="AE236" s="171">
        <v>59</v>
      </c>
    </row>
    <row r="237" spans="1:31" ht="18" customHeight="1" x14ac:dyDescent="0.15">
      <c r="B237" s="880" t="s">
        <v>227</v>
      </c>
      <c r="C237" s="907" t="s">
        <v>224</v>
      </c>
      <c r="D237" s="474" t="s">
        <v>237</v>
      </c>
      <c r="E237" s="474" t="s">
        <v>222</v>
      </c>
      <c r="F237" s="909" t="s">
        <v>106</v>
      </c>
      <c r="G237" s="840" t="s">
        <v>107</v>
      </c>
      <c r="H237" s="841"/>
      <c r="I237" s="472" t="s">
        <v>108</v>
      </c>
      <c r="J237" s="472" t="s">
        <v>235</v>
      </c>
      <c r="K237" s="840" t="s">
        <v>109</v>
      </c>
      <c r="L237" s="913"/>
      <c r="M237" s="913"/>
      <c r="N237" s="841"/>
      <c r="O237" s="840" t="s">
        <v>226</v>
      </c>
      <c r="P237" s="913"/>
      <c r="Q237" s="913"/>
      <c r="R237" s="841"/>
      <c r="S237" s="840" t="s">
        <v>233</v>
      </c>
      <c r="T237" s="913"/>
      <c r="U237" s="914"/>
      <c r="Z237" s="274">
        <f t="shared" si="554"/>
        <v>0</v>
      </c>
      <c r="AA237" s="275">
        <f t="shared" ref="AA237" si="592">INDEX(C$7:C$3000,6+($AE237-1)*29,1)</f>
        <v>0</v>
      </c>
      <c r="AB237" s="275">
        <f t="shared" ref="AB237" si="593">INDEX(D$7:D$3000,6+($AE237-1)*29,1)</f>
        <v>0</v>
      </c>
      <c r="AC237" s="275">
        <f t="shared" ref="AC237" si="594">INDEX(E$7:E$3000,6+($AE237-1)*29,1)</f>
        <v>0</v>
      </c>
      <c r="AD237" s="276" t="str">
        <f t="shared" ref="AD237" si="595">INDEX(S$7:S$3000,6+($AE237-1)*29,1)</f>
        <v/>
      </c>
      <c r="AE237" s="171">
        <f t="shared" si="477"/>
        <v>59</v>
      </c>
    </row>
    <row r="238" spans="1:31" ht="18" customHeight="1" thickBot="1" x14ac:dyDescent="0.2">
      <c r="B238" s="882"/>
      <c r="C238" s="908"/>
      <c r="D238" s="475" t="s">
        <v>221</v>
      </c>
      <c r="E238" s="475" t="s">
        <v>223</v>
      </c>
      <c r="F238" s="910"/>
      <c r="G238" s="911"/>
      <c r="H238" s="912"/>
      <c r="I238" s="473" t="s">
        <v>110</v>
      </c>
      <c r="J238" s="473" t="s">
        <v>236</v>
      </c>
      <c r="K238" s="911"/>
      <c r="L238" s="915"/>
      <c r="M238" s="915"/>
      <c r="N238" s="912"/>
      <c r="O238" s="911"/>
      <c r="P238" s="915"/>
      <c r="Q238" s="915"/>
      <c r="R238" s="912"/>
      <c r="S238" s="911" t="s">
        <v>234</v>
      </c>
      <c r="T238" s="915"/>
      <c r="U238" s="916"/>
      <c r="Z238" s="274">
        <f t="shared" si="554"/>
        <v>0</v>
      </c>
      <c r="AA238" s="275">
        <f t="shared" ref="AA238" si="596">INDEX(C$7:C$3000,11+($AE238-1)*29,1)</f>
        <v>0</v>
      </c>
      <c r="AB238" s="275">
        <f t="shared" ref="AB238" si="597">INDEX(D$7:D$3000,11+($AE238-1)*29,1)</f>
        <v>0</v>
      </c>
      <c r="AC238" s="275">
        <f t="shared" ref="AC238" si="598">INDEX(E$7:E$3000,11+($AE238-1)*29,1)</f>
        <v>0</v>
      </c>
      <c r="AD238" s="276" t="str">
        <f t="shared" ref="AD238" si="599">INDEX(S$7:S$3000,11+($AE238-1)*29,1)</f>
        <v/>
      </c>
      <c r="AE238" s="171">
        <f t="shared" si="477"/>
        <v>59</v>
      </c>
    </row>
    <row r="239" spans="1:31" ht="24" customHeight="1" thickBot="1" x14ac:dyDescent="0.2">
      <c r="B239" s="880">
        <v>1</v>
      </c>
      <c r="C239" s="883"/>
      <c r="D239" s="883"/>
      <c r="E239" s="883"/>
      <c r="F239" s="294"/>
      <c r="G239" s="886"/>
      <c r="H239" s="887"/>
      <c r="I239" s="294"/>
      <c r="J239" s="295"/>
      <c r="K239" s="298"/>
      <c r="L239" s="279" t="s">
        <v>220</v>
      </c>
      <c r="M239" s="301"/>
      <c r="N239" s="280" t="s">
        <v>225</v>
      </c>
      <c r="O239" s="298"/>
      <c r="P239" s="279" t="s">
        <v>220</v>
      </c>
      <c r="Q239" s="301"/>
      <c r="R239" s="280" t="s">
        <v>225</v>
      </c>
      <c r="S239" s="888" t="str">
        <f t="shared" ref="S239" si="600">IF(COUNT(J239:J243)=0,"",SUM(J239:J243))</f>
        <v/>
      </c>
      <c r="T239" s="889"/>
      <c r="U239" s="890"/>
      <c r="Z239" s="281">
        <f t="shared" si="554"/>
        <v>0</v>
      </c>
      <c r="AA239" s="282">
        <f t="shared" ref="AA239" si="601">INDEX(C$7:C$3000,16+($AE239-1)*29,1)</f>
        <v>0</v>
      </c>
      <c r="AB239" s="282">
        <f t="shared" ref="AB239" si="602">INDEX(D$7:D$3000,16+($AE239-1)*29,1)</f>
        <v>0</v>
      </c>
      <c r="AC239" s="282">
        <f t="shared" ref="AC239" si="603">INDEX(E$7:E$3000,16+($AE239-1)*29,1)</f>
        <v>0</v>
      </c>
      <c r="AD239" s="283" t="str">
        <f t="shared" ref="AD239" si="604">INDEX(S$7:S$3000,16+($AE239-1)*29,1)</f>
        <v/>
      </c>
      <c r="AE239" s="171">
        <f t="shared" si="477"/>
        <v>59</v>
      </c>
    </row>
    <row r="240" spans="1:31" ht="24" customHeight="1" x14ac:dyDescent="0.15">
      <c r="B240" s="881"/>
      <c r="C240" s="884"/>
      <c r="D240" s="884"/>
      <c r="E240" s="884"/>
      <c r="F240" s="296"/>
      <c r="G240" s="897"/>
      <c r="H240" s="898"/>
      <c r="I240" s="296"/>
      <c r="J240" s="297"/>
      <c r="K240" s="299"/>
      <c r="L240" s="284" t="s">
        <v>220</v>
      </c>
      <c r="M240" s="302"/>
      <c r="N240" s="285" t="s">
        <v>225</v>
      </c>
      <c r="O240" s="299"/>
      <c r="P240" s="284" t="s">
        <v>220</v>
      </c>
      <c r="Q240" s="302"/>
      <c r="R240" s="285" t="s">
        <v>225</v>
      </c>
      <c r="S240" s="891"/>
      <c r="T240" s="892"/>
      <c r="U240" s="893"/>
      <c r="Z240" s="270">
        <f t="shared" si="554"/>
        <v>0</v>
      </c>
      <c r="AA240" s="271">
        <f t="shared" ref="AA240" si="605">INDEX(C$7:C$3000,1+($AE240-1)*29,1)</f>
        <v>0</v>
      </c>
      <c r="AB240" s="271">
        <f t="shared" ref="AB240" si="606">INDEX(D$7:D$3000,1+($AE240-1)*29,1)</f>
        <v>0</v>
      </c>
      <c r="AC240" s="271">
        <f t="shared" ref="AC240" si="607">INDEX(E$7:E$3000,1+($AE240-1)*29,1)</f>
        <v>0</v>
      </c>
      <c r="AD240" s="272" t="str">
        <f t="shared" ref="AD240" si="608">INDEX(S$7:S$3000,1+($AE240-1)*29,1)</f>
        <v/>
      </c>
      <c r="AE240" s="171">
        <v>60</v>
      </c>
    </row>
    <row r="241" spans="2:31" ht="23.25" customHeight="1" x14ac:dyDescent="0.15">
      <c r="B241" s="881"/>
      <c r="C241" s="884"/>
      <c r="D241" s="884"/>
      <c r="E241" s="884"/>
      <c r="F241" s="296"/>
      <c r="G241" s="897"/>
      <c r="H241" s="898"/>
      <c r="I241" s="296"/>
      <c r="J241" s="297"/>
      <c r="K241" s="299"/>
      <c r="L241" s="284" t="s">
        <v>220</v>
      </c>
      <c r="M241" s="302"/>
      <c r="N241" s="285" t="s">
        <v>225</v>
      </c>
      <c r="O241" s="299"/>
      <c r="P241" s="284" t="s">
        <v>220</v>
      </c>
      <c r="Q241" s="302"/>
      <c r="R241" s="285" t="s">
        <v>225</v>
      </c>
      <c r="S241" s="891"/>
      <c r="T241" s="892"/>
      <c r="U241" s="893"/>
      <c r="Z241" s="274">
        <f t="shared" si="554"/>
        <v>0</v>
      </c>
      <c r="AA241" s="275">
        <f t="shared" ref="AA241" si="609">INDEX(C$7:C$3000,6+($AE241-1)*29,1)</f>
        <v>0</v>
      </c>
      <c r="AB241" s="275">
        <f t="shared" ref="AB241" si="610">INDEX(D$7:D$3000,6+($AE241-1)*29,1)</f>
        <v>0</v>
      </c>
      <c r="AC241" s="275">
        <f t="shared" ref="AC241" si="611">INDEX(E$7:E$3000,6+($AE241-1)*29,1)</f>
        <v>0</v>
      </c>
      <c r="AD241" s="276" t="str">
        <f t="shared" ref="AD241" si="612">INDEX(S$7:S$3000,6+($AE241-1)*29,1)</f>
        <v/>
      </c>
      <c r="AE241" s="171">
        <f t="shared" si="477"/>
        <v>60</v>
      </c>
    </row>
    <row r="242" spans="2:31" ht="24" customHeight="1" x14ac:dyDescent="0.15">
      <c r="B242" s="881"/>
      <c r="C242" s="884"/>
      <c r="D242" s="884"/>
      <c r="E242" s="884"/>
      <c r="F242" s="296"/>
      <c r="G242" s="897"/>
      <c r="H242" s="898"/>
      <c r="I242" s="296"/>
      <c r="J242" s="297"/>
      <c r="K242" s="299"/>
      <c r="L242" s="284" t="s">
        <v>220</v>
      </c>
      <c r="M242" s="302"/>
      <c r="N242" s="285" t="s">
        <v>225</v>
      </c>
      <c r="O242" s="299"/>
      <c r="P242" s="284" t="s">
        <v>220</v>
      </c>
      <c r="Q242" s="302"/>
      <c r="R242" s="285" t="s">
        <v>225</v>
      </c>
      <c r="S242" s="891"/>
      <c r="T242" s="892"/>
      <c r="U242" s="893"/>
      <c r="Z242" s="274">
        <f t="shared" si="554"/>
        <v>0</v>
      </c>
      <c r="AA242" s="275">
        <f t="shared" ref="AA242" si="613">INDEX(C$7:C$3000,11+($AE242-1)*29,1)</f>
        <v>0</v>
      </c>
      <c r="AB242" s="275">
        <f t="shared" ref="AB242" si="614">INDEX(D$7:D$3000,11+($AE242-1)*29,1)</f>
        <v>0</v>
      </c>
      <c r="AC242" s="275">
        <f t="shared" ref="AC242" si="615">INDEX(E$7:E$3000,11+($AE242-1)*29,1)</f>
        <v>0</v>
      </c>
      <c r="AD242" s="276" t="str">
        <f t="shared" ref="AD242" si="616">INDEX(S$7:S$3000,11+($AE242-1)*29,1)</f>
        <v/>
      </c>
      <c r="AE242" s="171">
        <f t="shared" si="477"/>
        <v>60</v>
      </c>
    </row>
    <row r="243" spans="2:31" ht="24" customHeight="1" thickBot="1" x14ac:dyDescent="0.2">
      <c r="B243" s="882"/>
      <c r="C243" s="885"/>
      <c r="D243" s="885"/>
      <c r="E243" s="885"/>
      <c r="F243" s="286" t="s">
        <v>232</v>
      </c>
      <c r="G243" s="5"/>
      <c r="H243" s="899" t="s">
        <v>239</v>
      </c>
      <c r="I243" s="900"/>
      <c r="J243" s="300"/>
      <c r="K243" s="901"/>
      <c r="L243" s="902"/>
      <c r="M243" s="902"/>
      <c r="N243" s="902"/>
      <c r="O243" s="902"/>
      <c r="P243" s="902"/>
      <c r="Q243" s="902"/>
      <c r="R243" s="903"/>
      <c r="S243" s="894"/>
      <c r="T243" s="895"/>
      <c r="U243" s="896"/>
      <c r="Z243" s="281">
        <f t="shared" si="554"/>
        <v>0</v>
      </c>
      <c r="AA243" s="282">
        <f t="shared" ref="AA243" si="617">INDEX(C$7:C$3000,16+($AE243-1)*29,1)</f>
        <v>0</v>
      </c>
      <c r="AB243" s="282">
        <f t="shared" ref="AB243" si="618">INDEX(D$7:D$3000,16+($AE243-1)*29,1)</f>
        <v>0</v>
      </c>
      <c r="AC243" s="282">
        <f t="shared" ref="AC243" si="619">INDEX(E$7:E$3000,16+($AE243-1)*29,1)</f>
        <v>0</v>
      </c>
      <c r="AD243" s="283" t="str">
        <f t="shared" ref="AD243" si="620">INDEX(S$7:S$3000,16+($AE243-1)*29,1)</f>
        <v/>
      </c>
      <c r="AE243" s="171">
        <f t="shared" si="477"/>
        <v>60</v>
      </c>
    </row>
    <row r="244" spans="2:31" ht="24" customHeight="1" x14ac:dyDescent="0.15">
      <c r="B244" s="880">
        <v>2</v>
      </c>
      <c r="C244" s="883"/>
      <c r="D244" s="883"/>
      <c r="E244" s="883"/>
      <c r="F244" s="294"/>
      <c r="G244" s="886"/>
      <c r="H244" s="887"/>
      <c r="I244" s="294"/>
      <c r="J244" s="295"/>
      <c r="K244" s="298"/>
      <c r="L244" s="279" t="s">
        <v>220</v>
      </c>
      <c r="M244" s="301"/>
      <c r="N244" s="280" t="s">
        <v>225</v>
      </c>
      <c r="O244" s="298"/>
      <c r="P244" s="279" t="s">
        <v>220</v>
      </c>
      <c r="Q244" s="301"/>
      <c r="R244" s="280" t="s">
        <v>225</v>
      </c>
      <c r="S244" s="888" t="str">
        <f t="shared" ref="S244" si="621">IF(COUNT(J244:J248)=0,"",SUM(J244:J248))</f>
        <v/>
      </c>
      <c r="T244" s="889"/>
      <c r="U244" s="890"/>
      <c r="Z244" s="270">
        <f t="shared" si="554"/>
        <v>0</v>
      </c>
      <c r="AA244" s="271">
        <f t="shared" ref="AA244" si="622">INDEX(C$7:C$3000,1+($AE244-1)*29,1)</f>
        <v>0</v>
      </c>
      <c r="AB244" s="271">
        <f t="shared" ref="AB244" si="623">INDEX(D$7:D$3000,1+($AE244-1)*29,1)</f>
        <v>0</v>
      </c>
      <c r="AC244" s="271">
        <f t="shared" ref="AC244" si="624">INDEX(E$7:E$3000,1+($AE244-1)*29,1)</f>
        <v>0</v>
      </c>
      <c r="AD244" s="272" t="str">
        <f t="shared" ref="AD244" si="625">INDEX(S$7:S$3000,1+($AE244-1)*29,1)</f>
        <v/>
      </c>
      <c r="AE244" s="171">
        <v>61</v>
      </c>
    </row>
    <row r="245" spans="2:31" ht="24" customHeight="1" x14ac:dyDescent="0.15">
      <c r="B245" s="881"/>
      <c r="C245" s="884"/>
      <c r="D245" s="884"/>
      <c r="E245" s="884"/>
      <c r="F245" s="296"/>
      <c r="G245" s="897"/>
      <c r="H245" s="898"/>
      <c r="I245" s="296"/>
      <c r="J245" s="297"/>
      <c r="K245" s="299"/>
      <c r="L245" s="284" t="s">
        <v>220</v>
      </c>
      <c r="M245" s="302"/>
      <c r="N245" s="285" t="s">
        <v>225</v>
      </c>
      <c r="O245" s="299"/>
      <c r="P245" s="284" t="s">
        <v>220</v>
      </c>
      <c r="Q245" s="302"/>
      <c r="R245" s="285" t="s">
        <v>225</v>
      </c>
      <c r="S245" s="891"/>
      <c r="T245" s="892"/>
      <c r="U245" s="893"/>
      <c r="Z245" s="274">
        <f t="shared" si="554"/>
        <v>0</v>
      </c>
      <c r="AA245" s="275">
        <f t="shared" ref="AA245" si="626">INDEX(C$7:C$3000,6+($AE245-1)*29,1)</f>
        <v>0</v>
      </c>
      <c r="AB245" s="275">
        <f t="shared" ref="AB245" si="627">INDEX(D$7:D$3000,6+($AE245-1)*29,1)</f>
        <v>0</v>
      </c>
      <c r="AC245" s="275">
        <f t="shared" ref="AC245" si="628">INDEX(E$7:E$3000,6+($AE245-1)*29,1)</f>
        <v>0</v>
      </c>
      <c r="AD245" s="276" t="str">
        <f t="shared" ref="AD245" si="629">INDEX(S$7:S$3000,6+($AE245-1)*29,1)</f>
        <v/>
      </c>
      <c r="AE245" s="171">
        <f t="shared" si="477"/>
        <v>61</v>
      </c>
    </row>
    <row r="246" spans="2:31" ht="24" customHeight="1" x14ac:dyDescent="0.15">
      <c r="B246" s="881"/>
      <c r="C246" s="884"/>
      <c r="D246" s="884"/>
      <c r="E246" s="884"/>
      <c r="F246" s="296"/>
      <c r="G246" s="897"/>
      <c r="H246" s="898"/>
      <c r="I246" s="296"/>
      <c r="J246" s="297"/>
      <c r="K246" s="299"/>
      <c r="L246" s="284" t="s">
        <v>220</v>
      </c>
      <c r="M246" s="302"/>
      <c r="N246" s="285" t="s">
        <v>225</v>
      </c>
      <c r="O246" s="299"/>
      <c r="P246" s="284" t="s">
        <v>220</v>
      </c>
      <c r="Q246" s="302"/>
      <c r="R246" s="285" t="s">
        <v>225</v>
      </c>
      <c r="S246" s="891"/>
      <c r="T246" s="892"/>
      <c r="U246" s="893"/>
      <c r="Z246" s="274">
        <f t="shared" si="554"/>
        <v>0</v>
      </c>
      <c r="AA246" s="275">
        <f t="shared" ref="AA246" si="630">INDEX(C$7:C$3000,11+($AE246-1)*29,1)</f>
        <v>0</v>
      </c>
      <c r="AB246" s="275">
        <f t="shared" ref="AB246" si="631">INDEX(D$7:D$3000,11+($AE246-1)*29,1)</f>
        <v>0</v>
      </c>
      <c r="AC246" s="275">
        <f t="shared" ref="AC246" si="632">INDEX(E$7:E$3000,11+($AE246-1)*29,1)</f>
        <v>0</v>
      </c>
      <c r="AD246" s="276" t="str">
        <f t="shared" ref="AD246" si="633">INDEX(S$7:S$3000,11+($AE246-1)*29,1)</f>
        <v/>
      </c>
      <c r="AE246" s="171">
        <f t="shared" si="477"/>
        <v>61</v>
      </c>
    </row>
    <row r="247" spans="2:31" ht="24" customHeight="1" thickBot="1" x14ac:dyDescent="0.2">
      <c r="B247" s="881"/>
      <c r="C247" s="884"/>
      <c r="D247" s="884"/>
      <c r="E247" s="884"/>
      <c r="F247" s="296"/>
      <c r="G247" s="897"/>
      <c r="H247" s="898"/>
      <c r="I247" s="296"/>
      <c r="J247" s="297"/>
      <c r="K247" s="299"/>
      <c r="L247" s="284" t="s">
        <v>220</v>
      </c>
      <c r="M247" s="302"/>
      <c r="N247" s="285" t="s">
        <v>225</v>
      </c>
      <c r="O247" s="299"/>
      <c r="P247" s="284" t="s">
        <v>220</v>
      </c>
      <c r="Q247" s="302"/>
      <c r="R247" s="285" t="s">
        <v>225</v>
      </c>
      <c r="S247" s="891"/>
      <c r="T247" s="892"/>
      <c r="U247" s="893"/>
      <c r="Z247" s="281">
        <f t="shared" si="554"/>
        <v>0</v>
      </c>
      <c r="AA247" s="282">
        <f t="shared" ref="AA247" si="634">INDEX(C$7:C$3000,16+($AE247-1)*29,1)</f>
        <v>0</v>
      </c>
      <c r="AB247" s="282">
        <f t="shared" ref="AB247" si="635">INDEX(D$7:D$3000,16+($AE247-1)*29,1)</f>
        <v>0</v>
      </c>
      <c r="AC247" s="282">
        <f t="shared" ref="AC247" si="636">INDEX(E$7:E$3000,16+($AE247-1)*29,1)</f>
        <v>0</v>
      </c>
      <c r="AD247" s="283" t="str">
        <f t="shared" ref="AD247" si="637">INDEX(S$7:S$3000,16+($AE247-1)*29,1)</f>
        <v/>
      </c>
      <c r="AE247" s="171">
        <f t="shared" si="477"/>
        <v>61</v>
      </c>
    </row>
    <row r="248" spans="2:31" ht="24" customHeight="1" thickBot="1" x14ac:dyDescent="0.2">
      <c r="B248" s="882"/>
      <c r="C248" s="885"/>
      <c r="D248" s="885"/>
      <c r="E248" s="885"/>
      <c r="F248" s="286" t="s">
        <v>232</v>
      </c>
      <c r="G248" s="5"/>
      <c r="H248" s="899" t="s">
        <v>239</v>
      </c>
      <c r="I248" s="900"/>
      <c r="J248" s="300"/>
      <c r="K248" s="901"/>
      <c r="L248" s="902"/>
      <c r="M248" s="902"/>
      <c r="N248" s="902"/>
      <c r="O248" s="902"/>
      <c r="P248" s="902"/>
      <c r="Q248" s="902"/>
      <c r="R248" s="903"/>
      <c r="S248" s="894"/>
      <c r="T248" s="895"/>
      <c r="U248" s="896"/>
      <c r="Z248" s="270">
        <f t="shared" si="554"/>
        <v>0</v>
      </c>
      <c r="AA248" s="271">
        <f t="shared" ref="AA248" si="638">INDEX(C$7:C$3000,1+($AE248-1)*29,1)</f>
        <v>0</v>
      </c>
      <c r="AB248" s="271">
        <f t="shared" ref="AB248" si="639">INDEX(D$7:D$3000,1+($AE248-1)*29,1)</f>
        <v>0</v>
      </c>
      <c r="AC248" s="271">
        <f t="shared" ref="AC248" si="640">INDEX(E$7:E$3000,1+($AE248-1)*29,1)</f>
        <v>0</v>
      </c>
      <c r="AD248" s="272" t="str">
        <f t="shared" ref="AD248" si="641">INDEX(S$7:S$3000,1+($AE248-1)*29,1)</f>
        <v/>
      </c>
      <c r="AE248" s="171">
        <v>62</v>
      </c>
    </row>
    <row r="249" spans="2:31" ht="24" customHeight="1" x14ac:dyDescent="0.15">
      <c r="B249" s="880">
        <v>3</v>
      </c>
      <c r="C249" s="883"/>
      <c r="D249" s="883"/>
      <c r="E249" s="883"/>
      <c r="F249" s="294"/>
      <c r="G249" s="886"/>
      <c r="H249" s="887"/>
      <c r="I249" s="294"/>
      <c r="J249" s="295"/>
      <c r="K249" s="298"/>
      <c r="L249" s="279" t="s">
        <v>220</v>
      </c>
      <c r="M249" s="301"/>
      <c r="N249" s="280" t="s">
        <v>225</v>
      </c>
      <c r="O249" s="298"/>
      <c r="P249" s="279" t="s">
        <v>220</v>
      </c>
      <c r="Q249" s="301"/>
      <c r="R249" s="280" t="s">
        <v>225</v>
      </c>
      <c r="S249" s="888" t="str">
        <f t="shared" ref="S249" si="642">IF(COUNT(J249:J253)=0,"",SUM(J249:J253))</f>
        <v/>
      </c>
      <c r="T249" s="889"/>
      <c r="U249" s="890"/>
      <c r="Z249" s="274">
        <f t="shared" si="554"/>
        <v>0</v>
      </c>
      <c r="AA249" s="275">
        <f t="shared" ref="AA249" si="643">INDEX(C$7:C$3000,6+($AE249-1)*29,1)</f>
        <v>0</v>
      </c>
      <c r="AB249" s="275">
        <f t="shared" ref="AB249" si="644">INDEX(D$7:D$3000,6+($AE249-1)*29,1)</f>
        <v>0</v>
      </c>
      <c r="AC249" s="275">
        <f t="shared" ref="AC249" si="645">INDEX(E$7:E$3000,6+($AE249-1)*29,1)</f>
        <v>0</v>
      </c>
      <c r="AD249" s="276" t="str">
        <f t="shared" ref="AD249" si="646">INDEX(S$7:S$3000,6+($AE249-1)*29,1)</f>
        <v/>
      </c>
      <c r="AE249" s="171">
        <f t="shared" si="477"/>
        <v>62</v>
      </c>
    </row>
    <row r="250" spans="2:31" ht="24" customHeight="1" x14ac:dyDescent="0.15">
      <c r="B250" s="881"/>
      <c r="C250" s="884"/>
      <c r="D250" s="884"/>
      <c r="E250" s="884"/>
      <c r="F250" s="296"/>
      <c r="G250" s="897"/>
      <c r="H250" s="898"/>
      <c r="I250" s="296"/>
      <c r="J250" s="297"/>
      <c r="K250" s="299"/>
      <c r="L250" s="284" t="s">
        <v>220</v>
      </c>
      <c r="M250" s="302"/>
      <c r="N250" s="285" t="s">
        <v>225</v>
      </c>
      <c r="O250" s="299"/>
      <c r="P250" s="284" t="s">
        <v>220</v>
      </c>
      <c r="Q250" s="302"/>
      <c r="R250" s="285" t="s">
        <v>225</v>
      </c>
      <c r="S250" s="891"/>
      <c r="T250" s="892"/>
      <c r="U250" s="893"/>
      <c r="Z250" s="274">
        <f t="shared" si="554"/>
        <v>0</v>
      </c>
      <c r="AA250" s="275">
        <f t="shared" ref="AA250" si="647">INDEX(C$7:C$3000,11+($AE250-1)*29,1)</f>
        <v>0</v>
      </c>
      <c r="AB250" s="275">
        <f t="shared" ref="AB250" si="648">INDEX(D$7:D$3000,11+($AE250-1)*29,1)</f>
        <v>0</v>
      </c>
      <c r="AC250" s="275">
        <f t="shared" ref="AC250" si="649">INDEX(E$7:E$3000,11+($AE250-1)*29,1)</f>
        <v>0</v>
      </c>
      <c r="AD250" s="276" t="str">
        <f t="shared" ref="AD250" si="650">INDEX(S$7:S$3000,11+($AE250-1)*29,1)</f>
        <v/>
      </c>
      <c r="AE250" s="171">
        <f t="shared" si="477"/>
        <v>62</v>
      </c>
    </row>
    <row r="251" spans="2:31" ht="24" customHeight="1" thickBot="1" x14ac:dyDescent="0.2">
      <c r="B251" s="881"/>
      <c r="C251" s="884"/>
      <c r="D251" s="884"/>
      <c r="E251" s="884"/>
      <c r="F251" s="296"/>
      <c r="G251" s="897"/>
      <c r="H251" s="898"/>
      <c r="I251" s="296"/>
      <c r="J251" s="297"/>
      <c r="K251" s="299"/>
      <c r="L251" s="284" t="s">
        <v>220</v>
      </c>
      <c r="M251" s="302"/>
      <c r="N251" s="285" t="s">
        <v>225</v>
      </c>
      <c r="O251" s="299"/>
      <c r="P251" s="284" t="s">
        <v>220</v>
      </c>
      <c r="Q251" s="302"/>
      <c r="R251" s="285" t="s">
        <v>225</v>
      </c>
      <c r="S251" s="891"/>
      <c r="T251" s="892"/>
      <c r="U251" s="893"/>
      <c r="Z251" s="281">
        <f t="shared" si="554"/>
        <v>0</v>
      </c>
      <c r="AA251" s="282">
        <f t="shared" ref="AA251" si="651">INDEX(C$7:C$3000,16+($AE251-1)*29,1)</f>
        <v>0</v>
      </c>
      <c r="AB251" s="282">
        <f t="shared" ref="AB251" si="652">INDEX(D$7:D$3000,16+($AE251-1)*29,1)</f>
        <v>0</v>
      </c>
      <c r="AC251" s="282">
        <f t="shared" ref="AC251" si="653">INDEX(E$7:E$3000,16+($AE251-1)*29,1)</f>
        <v>0</v>
      </c>
      <c r="AD251" s="283" t="str">
        <f t="shared" ref="AD251" si="654">INDEX(S$7:S$3000,16+($AE251-1)*29,1)</f>
        <v/>
      </c>
      <c r="AE251" s="171">
        <f t="shared" si="477"/>
        <v>62</v>
      </c>
    </row>
    <row r="252" spans="2:31" ht="24" customHeight="1" x14ac:dyDescent="0.15">
      <c r="B252" s="881"/>
      <c r="C252" s="884"/>
      <c r="D252" s="884"/>
      <c r="E252" s="884"/>
      <c r="F252" s="296"/>
      <c r="G252" s="897"/>
      <c r="H252" s="898"/>
      <c r="I252" s="296"/>
      <c r="J252" s="297"/>
      <c r="K252" s="299"/>
      <c r="L252" s="284" t="s">
        <v>220</v>
      </c>
      <c r="M252" s="302"/>
      <c r="N252" s="285" t="s">
        <v>225</v>
      </c>
      <c r="O252" s="299"/>
      <c r="P252" s="284" t="s">
        <v>220</v>
      </c>
      <c r="Q252" s="302"/>
      <c r="R252" s="285" t="s">
        <v>225</v>
      </c>
      <c r="S252" s="891"/>
      <c r="T252" s="892"/>
      <c r="U252" s="893"/>
      <c r="Z252" s="270">
        <f t="shared" si="554"/>
        <v>0</v>
      </c>
      <c r="AA252" s="271">
        <f t="shared" ref="AA252" si="655">INDEX(C$7:C$3000,1+($AE252-1)*29,1)</f>
        <v>0</v>
      </c>
      <c r="AB252" s="271">
        <f t="shared" ref="AB252" si="656">INDEX(D$7:D$3000,1+($AE252-1)*29,1)</f>
        <v>0</v>
      </c>
      <c r="AC252" s="271">
        <f t="shared" ref="AC252" si="657">INDEX(E$7:E$3000,1+($AE252-1)*29,1)</f>
        <v>0</v>
      </c>
      <c r="AD252" s="272" t="str">
        <f t="shared" ref="AD252" si="658">INDEX(S$7:S$3000,1+($AE252-1)*29,1)</f>
        <v/>
      </c>
      <c r="AE252" s="171">
        <v>63</v>
      </c>
    </row>
    <row r="253" spans="2:31" ht="24" customHeight="1" thickBot="1" x14ac:dyDescent="0.2">
      <c r="B253" s="882"/>
      <c r="C253" s="885"/>
      <c r="D253" s="885"/>
      <c r="E253" s="885"/>
      <c r="F253" s="286" t="s">
        <v>232</v>
      </c>
      <c r="G253" s="5"/>
      <c r="H253" s="899" t="s">
        <v>239</v>
      </c>
      <c r="I253" s="900"/>
      <c r="J253" s="300"/>
      <c r="K253" s="901"/>
      <c r="L253" s="902"/>
      <c r="M253" s="902"/>
      <c r="N253" s="902"/>
      <c r="O253" s="902"/>
      <c r="P253" s="902"/>
      <c r="Q253" s="902"/>
      <c r="R253" s="903"/>
      <c r="S253" s="894"/>
      <c r="T253" s="895"/>
      <c r="U253" s="896"/>
      <c r="Z253" s="274">
        <f t="shared" si="554"/>
        <v>0</v>
      </c>
      <c r="AA253" s="275">
        <f t="shared" ref="AA253" si="659">INDEX(C$7:C$3000,6+($AE253-1)*29,1)</f>
        <v>0</v>
      </c>
      <c r="AB253" s="275">
        <f t="shared" ref="AB253" si="660">INDEX(D$7:D$3000,6+($AE253-1)*29,1)</f>
        <v>0</v>
      </c>
      <c r="AC253" s="275">
        <f t="shared" ref="AC253" si="661">INDEX(E$7:E$3000,6+($AE253-1)*29,1)</f>
        <v>0</v>
      </c>
      <c r="AD253" s="276" t="str">
        <f t="shared" ref="AD253" si="662">INDEX(S$7:S$3000,6+($AE253-1)*29,1)</f>
        <v/>
      </c>
      <c r="AE253" s="171">
        <f t="shared" si="477"/>
        <v>63</v>
      </c>
    </row>
    <row r="254" spans="2:31" ht="24" customHeight="1" x14ac:dyDescent="0.15">
      <c r="B254" s="880">
        <v>4</v>
      </c>
      <c r="C254" s="883"/>
      <c r="D254" s="883"/>
      <c r="E254" s="883"/>
      <c r="F254" s="294"/>
      <c r="G254" s="886"/>
      <c r="H254" s="887"/>
      <c r="I254" s="294"/>
      <c r="J254" s="295"/>
      <c r="K254" s="298"/>
      <c r="L254" s="279" t="s">
        <v>220</v>
      </c>
      <c r="M254" s="301"/>
      <c r="N254" s="280" t="s">
        <v>225</v>
      </c>
      <c r="O254" s="298"/>
      <c r="P254" s="279" t="s">
        <v>220</v>
      </c>
      <c r="Q254" s="301"/>
      <c r="R254" s="280" t="s">
        <v>225</v>
      </c>
      <c r="S254" s="888" t="str">
        <f t="shared" ref="S254" si="663">IF(COUNT(J254:J258)=0,"",SUM(J254:J258))</f>
        <v/>
      </c>
      <c r="T254" s="889"/>
      <c r="U254" s="890"/>
      <c r="Z254" s="274">
        <f t="shared" si="554"/>
        <v>0</v>
      </c>
      <c r="AA254" s="275">
        <f t="shared" ref="AA254" si="664">INDEX(C$7:C$3000,11+($AE254-1)*29,1)</f>
        <v>0</v>
      </c>
      <c r="AB254" s="275">
        <f t="shared" ref="AB254" si="665">INDEX(D$7:D$3000,11+($AE254-1)*29,1)</f>
        <v>0</v>
      </c>
      <c r="AC254" s="275">
        <f t="shared" ref="AC254" si="666">INDEX(E$7:E$3000,11+($AE254-1)*29,1)</f>
        <v>0</v>
      </c>
      <c r="AD254" s="276" t="str">
        <f t="shared" ref="AD254" si="667">INDEX(S$7:S$3000,11+($AE254-1)*29,1)</f>
        <v/>
      </c>
      <c r="AE254" s="171">
        <f t="shared" si="477"/>
        <v>63</v>
      </c>
    </row>
    <row r="255" spans="2:31" ht="24" customHeight="1" thickBot="1" x14ac:dyDescent="0.2">
      <c r="B255" s="881"/>
      <c r="C255" s="884"/>
      <c r="D255" s="884"/>
      <c r="E255" s="884"/>
      <c r="F255" s="296"/>
      <c r="G255" s="897"/>
      <c r="H255" s="898"/>
      <c r="I255" s="296"/>
      <c r="J255" s="297"/>
      <c r="K255" s="299"/>
      <c r="L255" s="284" t="s">
        <v>220</v>
      </c>
      <c r="M255" s="302"/>
      <c r="N255" s="285" t="s">
        <v>225</v>
      </c>
      <c r="O255" s="299"/>
      <c r="P255" s="284" t="s">
        <v>220</v>
      </c>
      <c r="Q255" s="302"/>
      <c r="R255" s="285" t="s">
        <v>225</v>
      </c>
      <c r="S255" s="891"/>
      <c r="T255" s="892"/>
      <c r="U255" s="893"/>
      <c r="Z255" s="281">
        <f t="shared" si="554"/>
        <v>0</v>
      </c>
      <c r="AA255" s="282">
        <f t="shared" ref="AA255" si="668">INDEX(C$7:C$3000,16+($AE255-1)*29,1)</f>
        <v>0</v>
      </c>
      <c r="AB255" s="282">
        <f t="shared" ref="AB255" si="669">INDEX(D$7:D$3000,16+($AE255-1)*29,1)</f>
        <v>0</v>
      </c>
      <c r="AC255" s="282">
        <f t="shared" ref="AC255" si="670">INDEX(E$7:E$3000,16+($AE255-1)*29,1)</f>
        <v>0</v>
      </c>
      <c r="AD255" s="283" t="str">
        <f t="shared" ref="AD255" si="671">INDEX(S$7:S$3000,16+($AE255-1)*29,1)</f>
        <v/>
      </c>
      <c r="AE255" s="171">
        <f t="shared" si="477"/>
        <v>63</v>
      </c>
    </row>
    <row r="256" spans="2:31" ht="24" customHeight="1" x14ac:dyDescent="0.15">
      <c r="B256" s="881"/>
      <c r="C256" s="884"/>
      <c r="D256" s="884"/>
      <c r="E256" s="884"/>
      <c r="F256" s="296"/>
      <c r="G256" s="897"/>
      <c r="H256" s="898"/>
      <c r="I256" s="296"/>
      <c r="J256" s="297"/>
      <c r="K256" s="299"/>
      <c r="L256" s="284" t="s">
        <v>220</v>
      </c>
      <c r="M256" s="302"/>
      <c r="N256" s="285" t="s">
        <v>225</v>
      </c>
      <c r="O256" s="299"/>
      <c r="P256" s="284" t="s">
        <v>220</v>
      </c>
      <c r="Q256" s="302"/>
      <c r="R256" s="285" t="s">
        <v>225</v>
      </c>
      <c r="S256" s="891"/>
      <c r="T256" s="892"/>
      <c r="U256" s="893"/>
      <c r="Z256" s="270">
        <f t="shared" si="554"/>
        <v>0</v>
      </c>
      <c r="AA256" s="271">
        <f t="shared" ref="AA256" si="672">INDEX(C$7:C$3000,1+($AE256-1)*29,1)</f>
        <v>0</v>
      </c>
      <c r="AB256" s="271">
        <f t="shared" ref="AB256" si="673">INDEX(D$7:D$3000,1+($AE256-1)*29,1)</f>
        <v>0</v>
      </c>
      <c r="AC256" s="271">
        <f t="shared" ref="AC256" si="674">INDEX(E$7:E$3000,1+($AE256-1)*29,1)</f>
        <v>0</v>
      </c>
      <c r="AD256" s="272" t="str">
        <f t="shared" ref="AD256" si="675">INDEX(S$7:S$3000,1+($AE256-1)*29,1)</f>
        <v/>
      </c>
      <c r="AE256" s="171">
        <v>64</v>
      </c>
    </row>
    <row r="257" spans="1:31" ht="24" customHeight="1" x14ac:dyDescent="0.15">
      <c r="B257" s="881"/>
      <c r="C257" s="884"/>
      <c r="D257" s="884"/>
      <c r="E257" s="884"/>
      <c r="F257" s="296"/>
      <c r="G257" s="897"/>
      <c r="H257" s="898"/>
      <c r="I257" s="296"/>
      <c r="J257" s="297"/>
      <c r="K257" s="299"/>
      <c r="L257" s="284" t="s">
        <v>220</v>
      </c>
      <c r="M257" s="302"/>
      <c r="N257" s="285" t="s">
        <v>225</v>
      </c>
      <c r="O257" s="299"/>
      <c r="P257" s="284" t="s">
        <v>220</v>
      </c>
      <c r="Q257" s="302"/>
      <c r="R257" s="285" t="s">
        <v>225</v>
      </c>
      <c r="S257" s="891"/>
      <c r="T257" s="892"/>
      <c r="U257" s="893"/>
      <c r="Z257" s="274">
        <f t="shared" si="554"/>
        <v>0</v>
      </c>
      <c r="AA257" s="275">
        <f t="shared" ref="AA257" si="676">INDEX(C$7:C$3000,6+($AE257-1)*29,1)</f>
        <v>0</v>
      </c>
      <c r="AB257" s="275">
        <f t="shared" ref="AB257" si="677">INDEX(D$7:D$3000,6+($AE257-1)*29,1)</f>
        <v>0</v>
      </c>
      <c r="AC257" s="275">
        <f t="shared" ref="AC257" si="678">INDEX(E$7:E$3000,6+($AE257-1)*29,1)</f>
        <v>0</v>
      </c>
      <c r="AD257" s="276" t="str">
        <f t="shared" ref="AD257" si="679">INDEX(S$7:S$3000,6+($AE257-1)*29,1)</f>
        <v/>
      </c>
      <c r="AE257" s="171">
        <f t="shared" si="477"/>
        <v>64</v>
      </c>
    </row>
    <row r="258" spans="1:31" ht="24" customHeight="1" thickBot="1" x14ac:dyDescent="0.2">
      <c r="B258" s="882"/>
      <c r="C258" s="885"/>
      <c r="D258" s="885"/>
      <c r="E258" s="885"/>
      <c r="F258" s="286" t="s">
        <v>232</v>
      </c>
      <c r="G258" s="5"/>
      <c r="H258" s="899" t="s">
        <v>239</v>
      </c>
      <c r="I258" s="900"/>
      <c r="J258" s="300"/>
      <c r="K258" s="901"/>
      <c r="L258" s="902"/>
      <c r="M258" s="902"/>
      <c r="N258" s="902"/>
      <c r="O258" s="902"/>
      <c r="P258" s="902"/>
      <c r="Q258" s="902"/>
      <c r="R258" s="903"/>
      <c r="S258" s="894"/>
      <c r="T258" s="895"/>
      <c r="U258" s="896"/>
      <c r="Z258" s="274">
        <f t="shared" si="554"/>
        <v>0</v>
      </c>
      <c r="AA258" s="275">
        <f t="shared" ref="AA258" si="680">INDEX(C$7:C$3000,11+($AE258-1)*29,1)</f>
        <v>0</v>
      </c>
      <c r="AB258" s="275">
        <f t="shared" ref="AB258" si="681">INDEX(D$7:D$3000,11+($AE258-1)*29,1)</f>
        <v>0</v>
      </c>
      <c r="AC258" s="275">
        <f t="shared" ref="AC258" si="682">INDEX(E$7:E$3000,11+($AE258-1)*29,1)</f>
        <v>0</v>
      </c>
      <c r="AD258" s="276" t="str">
        <f t="shared" ref="AD258" si="683">INDEX(S$7:S$3000,11+($AE258-1)*29,1)</f>
        <v/>
      </c>
      <c r="AE258" s="171">
        <f t="shared" si="477"/>
        <v>64</v>
      </c>
    </row>
    <row r="259" spans="1:31" ht="19.5" customHeight="1" thickBot="1" x14ac:dyDescent="0.2">
      <c r="B259" s="287" t="s">
        <v>112</v>
      </c>
      <c r="C259" s="172"/>
      <c r="D259" s="288"/>
      <c r="E259" s="288"/>
      <c r="F259" s="289"/>
      <c r="G259" s="288"/>
      <c r="H259" s="288"/>
      <c r="O259" s="917" t="s">
        <v>496</v>
      </c>
      <c r="P259" s="918"/>
      <c r="Q259" s="918"/>
      <c r="R259" s="918"/>
      <c r="S259" s="919" t="str">
        <f>IF(COUNT(S239:U258)=0,"",SUMIFS(S239:S258,E239:E258,"&lt;&gt;"&amp;""))</f>
        <v/>
      </c>
      <c r="T259" s="920"/>
      <c r="U259" s="921"/>
      <c r="Z259" s="281">
        <f t="shared" si="554"/>
        <v>0</v>
      </c>
      <c r="AA259" s="282">
        <f t="shared" ref="AA259" si="684">INDEX(C$7:C$3000,16+($AE259-1)*29,1)</f>
        <v>0</v>
      </c>
      <c r="AB259" s="282">
        <f t="shared" ref="AB259" si="685">INDEX(D$7:D$3000,16+($AE259-1)*29,1)</f>
        <v>0</v>
      </c>
      <c r="AC259" s="282">
        <f t="shared" ref="AC259" si="686">INDEX(E$7:E$3000,16+($AE259-1)*29,1)</f>
        <v>0</v>
      </c>
      <c r="AD259" s="283" t="str">
        <f t="shared" ref="AD259" si="687">INDEX(S$7:S$3000,16+($AE259-1)*29,1)</f>
        <v/>
      </c>
      <c r="AE259" s="171">
        <f t="shared" si="477"/>
        <v>64</v>
      </c>
    </row>
    <row r="260" spans="1:31" ht="19.5" customHeight="1" thickBot="1" x14ac:dyDescent="0.2">
      <c r="B260" s="486" t="s">
        <v>242</v>
      </c>
      <c r="C260" s="172"/>
      <c r="D260" s="171"/>
      <c r="E260" s="290"/>
      <c r="F260" s="485"/>
      <c r="G260" s="485"/>
      <c r="H260" s="485"/>
      <c r="O260" s="922" t="s">
        <v>497</v>
      </c>
      <c r="P260" s="923"/>
      <c r="Q260" s="923"/>
      <c r="R260" s="924"/>
      <c r="S260" s="919" t="str">
        <f>IF(COUNT(S239:U258)=0,"",SUMIF(E239:E258,"元請",S239:U258))</f>
        <v/>
      </c>
      <c r="T260" s="920"/>
      <c r="U260" s="921"/>
      <c r="Z260" s="270">
        <f t="shared" si="554"/>
        <v>0</v>
      </c>
      <c r="AA260" s="271">
        <f t="shared" ref="AA260" si="688">INDEX(C$7:C$3000,1+($AE260-1)*29,1)</f>
        <v>0</v>
      </c>
      <c r="AB260" s="271">
        <f t="shared" ref="AB260" si="689">INDEX(D$7:D$3000,1+($AE260-1)*29,1)</f>
        <v>0</v>
      </c>
      <c r="AC260" s="271">
        <f t="shared" ref="AC260" si="690">INDEX(E$7:E$3000,1+($AE260-1)*29,1)</f>
        <v>0</v>
      </c>
      <c r="AD260" s="272" t="str">
        <f t="shared" ref="AD260" si="691">INDEX(S$7:S$3000,1+($AE260-1)*29,1)</f>
        <v/>
      </c>
      <c r="AE260" s="171">
        <v>65</v>
      </c>
    </row>
    <row r="261" spans="1:31" ht="19.5" customHeight="1" x14ac:dyDescent="0.15">
      <c r="B261" s="287" t="s">
        <v>240</v>
      </c>
      <c r="C261" s="172"/>
      <c r="D261" s="171"/>
      <c r="E261" s="172"/>
      <c r="F261" s="172"/>
      <c r="G261" s="485"/>
      <c r="H261" s="485"/>
      <c r="Z261" s="274">
        <f t="shared" si="554"/>
        <v>0</v>
      </c>
      <c r="AA261" s="275">
        <f t="shared" ref="AA261" si="692">INDEX(C$7:C$3000,6+($AE261-1)*29,1)</f>
        <v>0</v>
      </c>
      <c r="AB261" s="275">
        <f t="shared" ref="AB261" si="693">INDEX(D$7:D$3000,6+($AE261-1)*29,1)</f>
        <v>0</v>
      </c>
      <c r="AC261" s="275">
        <f t="shared" ref="AC261" si="694">INDEX(E$7:E$3000,6+($AE261-1)*29,1)</f>
        <v>0</v>
      </c>
      <c r="AD261" s="276" t="str">
        <f t="shared" ref="AD261" si="695">INDEX(S$7:S$3000,6+($AE261-1)*29,1)</f>
        <v/>
      </c>
      <c r="AE261" s="171">
        <f t="shared" si="477"/>
        <v>65</v>
      </c>
    </row>
    <row r="262" spans="1:31" ht="19.5" customHeight="1" x14ac:dyDescent="0.15">
      <c r="B262" s="485"/>
      <c r="C262" s="172"/>
      <c r="D262" s="171"/>
      <c r="E262" s="290"/>
      <c r="F262" s="485"/>
      <c r="G262" s="485"/>
      <c r="H262" s="485"/>
      <c r="Z262" s="274">
        <f t="shared" si="554"/>
        <v>0</v>
      </c>
      <c r="AA262" s="275">
        <f t="shared" ref="AA262" si="696">INDEX(C$7:C$3000,11+($AE262-1)*29,1)</f>
        <v>0</v>
      </c>
      <c r="AB262" s="275">
        <f t="shared" ref="AB262" si="697">INDEX(D$7:D$3000,11+($AE262-1)*29,1)</f>
        <v>0</v>
      </c>
      <c r="AC262" s="275">
        <f t="shared" ref="AC262" si="698">INDEX(E$7:E$3000,11+($AE262-1)*29,1)</f>
        <v>0</v>
      </c>
      <c r="AD262" s="276" t="str">
        <f t="shared" ref="AD262" si="699">INDEX(S$7:S$3000,11+($AE262-1)*29,1)</f>
        <v/>
      </c>
      <c r="AE262" s="171">
        <f t="shared" si="477"/>
        <v>65</v>
      </c>
    </row>
    <row r="263" spans="1:31" s="172" customFormat="1" ht="20.25" customHeight="1" thickBot="1" x14ac:dyDescent="0.2">
      <c r="A263" s="171"/>
      <c r="B263" s="171"/>
      <c r="C263" s="172" t="s">
        <v>104</v>
      </c>
      <c r="G263" s="262"/>
      <c r="H263" s="262"/>
      <c r="I263" s="171"/>
      <c r="J263" s="171"/>
      <c r="K263" s="171"/>
      <c r="L263" s="171"/>
      <c r="M263" s="171"/>
      <c r="N263" s="171"/>
      <c r="O263" s="171"/>
      <c r="P263" s="171"/>
      <c r="Q263" s="171"/>
      <c r="R263" s="171"/>
      <c r="S263" s="171"/>
      <c r="T263" s="196" t="s">
        <v>241</v>
      </c>
      <c r="U263" s="263" t="str">
        <f t="shared" ref="U263" si="700">IF(COUNT(S239:U258)=0,"",U234+1)</f>
        <v/>
      </c>
      <c r="W263" s="171"/>
      <c r="X263" s="171"/>
      <c r="Y263" s="171"/>
      <c r="Z263" s="281">
        <f t="shared" si="554"/>
        <v>0</v>
      </c>
      <c r="AA263" s="282">
        <f t="shared" ref="AA263" si="701">INDEX(C$7:C$3000,16+($AE263-1)*29,1)</f>
        <v>0</v>
      </c>
      <c r="AB263" s="282">
        <f t="shared" ref="AB263" si="702">INDEX(D$7:D$3000,16+($AE263-1)*29,1)</f>
        <v>0</v>
      </c>
      <c r="AC263" s="282">
        <f t="shared" ref="AC263" si="703">INDEX(E$7:E$3000,16+($AE263-1)*29,1)</f>
        <v>0</v>
      </c>
      <c r="AD263" s="283" t="str">
        <f t="shared" ref="AD263" si="704">INDEX(S$7:S$3000,16+($AE263-1)*29,1)</f>
        <v/>
      </c>
      <c r="AE263" s="171">
        <f t="shared" si="477"/>
        <v>65</v>
      </c>
    </row>
    <row r="264" spans="1:31" s="172" customFormat="1" ht="27.75" x14ac:dyDescent="0.15">
      <c r="A264" s="171"/>
      <c r="B264" s="904" t="s">
        <v>105</v>
      </c>
      <c r="C264" s="904"/>
      <c r="D264" s="904"/>
      <c r="E264" s="904"/>
      <c r="F264" s="904"/>
      <c r="G264" s="904"/>
      <c r="H264" s="904"/>
      <c r="I264" s="904"/>
      <c r="J264" s="905" t="s">
        <v>387</v>
      </c>
      <c r="K264" s="905"/>
      <c r="L264" s="905"/>
      <c r="M264" s="905"/>
      <c r="N264" s="905"/>
      <c r="O264" s="905"/>
      <c r="P264" s="905"/>
      <c r="Q264" s="905"/>
      <c r="R264" s="905"/>
      <c r="S264" s="905"/>
      <c r="T264" s="905"/>
      <c r="U264" s="905"/>
      <c r="W264" s="171"/>
      <c r="X264" s="171"/>
      <c r="Y264" s="171"/>
      <c r="Z264" s="270">
        <f t="shared" si="554"/>
        <v>0</v>
      </c>
      <c r="AA264" s="271">
        <f t="shared" ref="AA264" si="705">INDEX(C$7:C$3000,1+($AE264-1)*29,1)</f>
        <v>0</v>
      </c>
      <c r="AB264" s="271">
        <f t="shared" ref="AB264" si="706">INDEX(D$7:D$3000,1+($AE264-1)*29,1)</f>
        <v>0</v>
      </c>
      <c r="AC264" s="271">
        <f t="shared" ref="AC264" si="707">INDEX(E$7:E$3000,1+($AE264-1)*29,1)</f>
        <v>0</v>
      </c>
      <c r="AD264" s="272" t="str">
        <f t="shared" ref="AD264" si="708">INDEX(S$7:S$3000,1+($AE264-1)*29,1)</f>
        <v/>
      </c>
      <c r="AE264" s="171">
        <v>66</v>
      </c>
    </row>
    <row r="265" spans="1:31" ht="21.75" thickBot="1" x14ac:dyDescent="0.2">
      <c r="D265" s="265" t="s">
        <v>228</v>
      </c>
      <c r="E265" s="906"/>
      <c r="F265" s="906"/>
      <c r="G265" s="266" t="s">
        <v>229</v>
      </c>
      <c r="H265" s="267"/>
      <c r="L265" s="268" t="s">
        <v>231</v>
      </c>
      <c r="M265" s="482" t="str">
        <f>M$4</f>
        <v/>
      </c>
      <c r="N265" s="269" t="s">
        <v>220</v>
      </c>
      <c r="O265" s="482" t="str">
        <f>O$4</f>
        <v/>
      </c>
      <c r="P265" s="269" t="s">
        <v>225</v>
      </c>
      <c r="Q265" s="269" t="s">
        <v>205</v>
      </c>
      <c r="R265" s="482" t="str">
        <f>R$4</f>
        <v/>
      </c>
      <c r="S265" s="269" t="s">
        <v>220</v>
      </c>
      <c r="T265" s="482" t="str">
        <f>T$4</f>
        <v/>
      </c>
      <c r="U265" s="269" t="s">
        <v>230</v>
      </c>
      <c r="Z265" s="274">
        <f t="shared" si="554"/>
        <v>0</v>
      </c>
      <c r="AA265" s="275">
        <f t="shared" ref="AA265" si="709">INDEX(C$7:C$3000,6+($AE265-1)*29,1)</f>
        <v>0</v>
      </c>
      <c r="AB265" s="275">
        <f t="shared" ref="AB265" si="710">INDEX(D$7:D$3000,6+($AE265-1)*29,1)</f>
        <v>0</v>
      </c>
      <c r="AC265" s="275">
        <f t="shared" ref="AC265" si="711">INDEX(E$7:E$3000,6+($AE265-1)*29,1)</f>
        <v>0</v>
      </c>
      <c r="AD265" s="276" t="str">
        <f t="shared" ref="AD265" si="712">INDEX(S$7:S$3000,6+($AE265-1)*29,1)</f>
        <v/>
      </c>
      <c r="AE265" s="171">
        <f t="shared" si="477"/>
        <v>66</v>
      </c>
    </row>
    <row r="266" spans="1:31" ht="18" customHeight="1" x14ac:dyDescent="0.15">
      <c r="B266" s="880" t="s">
        <v>227</v>
      </c>
      <c r="C266" s="907" t="s">
        <v>224</v>
      </c>
      <c r="D266" s="474" t="s">
        <v>237</v>
      </c>
      <c r="E266" s="474" t="s">
        <v>222</v>
      </c>
      <c r="F266" s="909" t="s">
        <v>106</v>
      </c>
      <c r="G266" s="840" t="s">
        <v>107</v>
      </c>
      <c r="H266" s="841"/>
      <c r="I266" s="472" t="s">
        <v>108</v>
      </c>
      <c r="J266" s="472" t="s">
        <v>235</v>
      </c>
      <c r="K266" s="840" t="s">
        <v>109</v>
      </c>
      <c r="L266" s="913"/>
      <c r="M266" s="913"/>
      <c r="N266" s="841"/>
      <c r="O266" s="840" t="s">
        <v>226</v>
      </c>
      <c r="P266" s="913"/>
      <c r="Q266" s="913"/>
      <c r="R266" s="841"/>
      <c r="S266" s="840" t="s">
        <v>233</v>
      </c>
      <c r="T266" s="913"/>
      <c r="U266" s="914"/>
      <c r="Z266" s="274">
        <f t="shared" si="554"/>
        <v>0</v>
      </c>
      <c r="AA266" s="275">
        <f t="shared" ref="AA266" si="713">INDEX(C$7:C$3000,11+($AE266-1)*29,1)</f>
        <v>0</v>
      </c>
      <c r="AB266" s="275">
        <f t="shared" ref="AB266" si="714">INDEX(D$7:D$3000,11+($AE266-1)*29,1)</f>
        <v>0</v>
      </c>
      <c r="AC266" s="275">
        <f t="shared" ref="AC266" si="715">INDEX(E$7:E$3000,11+($AE266-1)*29,1)</f>
        <v>0</v>
      </c>
      <c r="AD266" s="276" t="str">
        <f t="shared" ref="AD266" si="716">INDEX(S$7:S$3000,11+($AE266-1)*29,1)</f>
        <v/>
      </c>
      <c r="AE266" s="171">
        <f t="shared" si="477"/>
        <v>66</v>
      </c>
    </row>
    <row r="267" spans="1:31" ht="18" customHeight="1" thickBot="1" x14ac:dyDescent="0.2">
      <c r="B267" s="882"/>
      <c r="C267" s="908"/>
      <c r="D267" s="475" t="s">
        <v>221</v>
      </c>
      <c r="E267" s="475" t="s">
        <v>223</v>
      </c>
      <c r="F267" s="910"/>
      <c r="G267" s="911"/>
      <c r="H267" s="912"/>
      <c r="I267" s="473" t="s">
        <v>110</v>
      </c>
      <c r="J267" s="473" t="s">
        <v>236</v>
      </c>
      <c r="K267" s="911"/>
      <c r="L267" s="915"/>
      <c r="M267" s="915"/>
      <c r="N267" s="912"/>
      <c r="O267" s="911"/>
      <c r="P267" s="915"/>
      <c r="Q267" s="915"/>
      <c r="R267" s="912"/>
      <c r="S267" s="911" t="s">
        <v>234</v>
      </c>
      <c r="T267" s="915"/>
      <c r="U267" s="916"/>
      <c r="Z267" s="281">
        <f t="shared" si="554"/>
        <v>0</v>
      </c>
      <c r="AA267" s="282">
        <f t="shared" ref="AA267" si="717">INDEX(C$7:C$3000,16+($AE267-1)*29,1)</f>
        <v>0</v>
      </c>
      <c r="AB267" s="282">
        <f t="shared" ref="AB267" si="718">INDEX(D$7:D$3000,16+($AE267-1)*29,1)</f>
        <v>0</v>
      </c>
      <c r="AC267" s="282">
        <f t="shared" ref="AC267" si="719">INDEX(E$7:E$3000,16+($AE267-1)*29,1)</f>
        <v>0</v>
      </c>
      <c r="AD267" s="283" t="str">
        <f t="shared" ref="AD267" si="720">INDEX(S$7:S$3000,16+($AE267-1)*29,1)</f>
        <v/>
      </c>
      <c r="AE267" s="171">
        <f t="shared" si="477"/>
        <v>66</v>
      </c>
    </row>
    <row r="268" spans="1:31" ht="24" customHeight="1" x14ac:dyDescent="0.15">
      <c r="B268" s="880">
        <v>1</v>
      </c>
      <c r="C268" s="883"/>
      <c r="D268" s="883"/>
      <c r="E268" s="883"/>
      <c r="F268" s="294"/>
      <c r="G268" s="886"/>
      <c r="H268" s="887"/>
      <c r="I268" s="294"/>
      <c r="J268" s="295"/>
      <c r="K268" s="298"/>
      <c r="L268" s="279" t="s">
        <v>220</v>
      </c>
      <c r="M268" s="301"/>
      <c r="N268" s="280" t="s">
        <v>225</v>
      </c>
      <c r="O268" s="298"/>
      <c r="P268" s="279" t="s">
        <v>220</v>
      </c>
      <c r="Q268" s="301"/>
      <c r="R268" s="280" t="s">
        <v>225</v>
      </c>
      <c r="S268" s="888" t="str">
        <f t="shared" ref="S268" si="721">IF(COUNT(J268:J272)=0,"",SUM(J268:J272))</f>
        <v/>
      </c>
      <c r="T268" s="889"/>
      <c r="U268" s="890"/>
      <c r="Z268" s="270">
        <f t="shared" si="554"/>
        <v>0</v>
      </c>
      <c r="AA268" s="271">
        <f t="shared" ref="AA268" si="722">INDEX(C$7:C$3000,1+($AE268-1)*29,1)</f>
        <v>0</v>
      </c>
      <c r="AB268" s="271">
        <f t="shared" ref="AB268" si="723">INDEX(D$7:D$3000,1+($AE268-1)*29,1)</f>
        <v>0</v>
      </c>
      <c r="AC268" s="271">
        <f t="shared" ref="AC268" si="724">INDEX(E$7:E$3000,1+($AE268-1)*29,1)</f>
        <v>0</v>
      </c>
      <c r="AD268" s="272" t="str">
        <f t="shared" ref="AD268" si="725">INDEX(S$7:S$3000,1+($AE268-1)*29,1)</f>
        <v/>
      </c>
      <c r="AE268" s="171">
        <v>67</v>
      </c>
    </row>
    <row r="269" spans="1:31" ht="24" customHeight="1" x14ac:dyDescent="0.15">
      <c r="B269" s="881"/>
      <c r="C269" s="884"/>
      <c r="D269" s="884"/>
      <c r="E269" s="884"/>
      <c r="F269" s="296"/>
      <c r="G269" s="897"/>
      <c r="H269" s="898"/>
      <c r="I269" s="296"/>
      <c r="J269" s="297"/>
      <c r="K269" s="299"/>
      <c r="L269" s="284" t="s">
        <v>220</v>
      </c>
      <c r="M269" s="302"/>
      <c r="N269" s="285" t="s">
        <v>225</v>
      </c>
      <c r="O269" s="299"/>
      <c r="P269" s="284" t="s">
        <v>220</v>
      </c>
      <c r="Q269" s="302"/>
      <c r="R269" s="285" t="s">
        <v>225</v>
      </c>
      <c r="S269" s="891"/>
      <c r="T269" s="892"/>
      <c r="U269" s="893"/>
      <c r="Z269" s="274">
        <f t="shared" si="554"/>
        <v>0</v>
      </c>
      <c r="AA269" s="275">
        <f t="shared" ref="AA269" si="726">INDEX(C$7:C$3000,6+($AE269-1)*29,1)</f>
        <v>0</v>
      </c>
      <c r="AB269" s="275">
        <f t="shared" ref="AB269" si="727">INDEX(D$7:D$3000,6+($AE269-1)*29,1)</f>
        <v>0</v>
      </c>
      <c r="AC269" s="275">
        <f t="shared" ref="AC269" si="728">INDEX(E$7:E$3000,6+($AE269-1)*29,1)</f>
        <v>0</v>
      </c>
      <c r="AD269" s="276" t="str">
        <f t="shared" ref="AD269" si="729">INDEX(S$7:S$3000,6+($AE269-1)*29,1)</f>
        <v/>
      </c>
      <c r="AE269" s="171">
        <f t="shared" si="477"/>
        <v>67</v>
      </c>
    </row>
    <row r="270" spans="1:31" ht="23.25" customHeight="1" x14ac:dyDescent="0.15">
      <c r="B270" s="881"/>
      <c r="C270" s="884"/>
      <c r="D270" s="884"/>
      <c r="E270" s="884"/>
      <c r="F270" s="296"/>
      <c r="G270" s="897"/>
      <c r="H270" s="898"/>
      <c r="I270" s="296"/>
      <c r="J270" s="297"/>
      <c r="K270" s="299"/>
      <c r="L270" s="284" t="s">
        <v>220</v>
      </c>
      <c r="M270" s="302"/>
      <c r="N270" s="285" t="s">
        <v>225</v>
      </c>
      <c r="O270" s="299"/>
      <c r="P270" s="284" t="s">
        <v>220</v>
      </c>
      <c r="Q270" s="302"/>
      <c r="R270" s="285" t="s">
        <v>225</v>
      </c>
      <c r="S270" s="891"/>
      <c r="T270" s="892"/>
      <c r="U270" s="893"/>
      <c r="Z270" s="274">
        <f t="shared" si="554"/>
        <v>0</v>
      </c>
      <c r="AA270" s="275">
        <f t="shared" ref="AA270" si="730">INDEX(C$7:C$3000,11+($AE270-1)*29,1)</f>
        <v>0</v>
      </c>
      <c r="AB270" s="275">
        <f t="shared" ref="AB270" si="731">INDEX(D$7:D$3000,11+($AE270-1)*29,1)</f>
        <v>0</v>
      </c>
      <c r="AC270" s="275">
        <f t="shared" ref="AC270" si="732">INDEX(E$7:E$3000,11+($AE270-1)*29,1)</f>
        <v>0</v>
      </c>
      <c r="AD270" s="276" t="str">
        <f t="shared" ref="AD270" si="733">INDEX(S$7:S$3000,11+($AE270-1)*29,1)</f>
        <v/>
      </c>
      <c r="AE270" s="171">
        <f t="shared" si="477"/>
        <v>67</v>
      </c>
    </row>
    <row r="271" spans="1:31" ht="24" customHeight="1" thickBot="1" x14ac:dyDescent="0.2">
      <c r="B271" s="881"/>
      <c r="C271" s="884"/>
      <c r="D271" s="884"/>
      <c r="E271" s="884"/>
      <c r="F271" s="296"/>
      <c r="G271" s="897"/>
      <c r="H271" s="898"/>
      <c r="I271" s="296"/>
      <c r="J271" s="297"/>
      <c r="K271" s="299"/>
      <c r="L271" s="284" t="s">
        <v>220</v>
      </c>
      <c r="M271" s="302"/>
      <c r="N271" s="285" t="s">
        <v>225</v>
      </c>
      <c r="O271" s="299"/>
      <c r="P271" s="284" t="s">
        <v>220</v>
      </c>
      <c r="Q271" s="302"/>
      <c r="R271" s="285" t="s">
        <v>225</v>
      </c>
      <c r="S271" s="891"/>
      <c r="T271" s="892"/>
      <c r="U271" s="893"/>
      <c r="Z271" s="281">
        <f t="shared" si="554"/>
        <v>0</v>
      </c>
      <c r="AA271" s="282">
        <f t="shared" ref="AA271" si="734">INDEX(C$7:C$3000,16+($AE271-1)*29,1)</f>
        <v>0</v>
      </c>
      <c r="AB271" s="282">
        <f t="shared" ref="AB271" si="735">INDEX(D$7:D$3000,16+($AE271-1)*29,1)</f>
        <v>0</v>
      </c>
      <c r="AC271" s="282">
        <f t="shared" ref="AC271" si="736">INDEX(E$7:E$3000,16+($AE271-1)*29,1)</f>
        <v>0</v>
      </c>
      <c r="AD271" s="283" t="str">
        <f t="shared" ref="AD271" si="737">INDEX(S$7:S$3000,16+($AE271-1)*29,1)</f>
        <v/>
      </c>
      <c r="AE271" s="171">
        <f t="shared" si="477"/>
        <v>67</v>
      </c>
    </row>
    <row r="272" spans="1:31" ht="24" customHeight="1" thickBot="1" x14ac:dyDescent="0.2">
      <c r="B272" s="882"/>
      <c r="C272" s="885"/>
      <c r="D272" s="885"/>
      <c r="E272" s="885"/>
      <c r="F272" s="286" t="s">
        <v>232</v>
      </c>
      <c r="G272" s="5"/>
      <c r="H272" s="899" t="s">
        <v>239</v>
      </c>
      <c r="I272" s="900"/>
      <c r="J272" s="300"/>
      <c r="K272" s="901"/>
      <c r="L272" s="902"/>
      <c r="M272" s="902"/>
      <c r="N272" s="902"/>
      <c r="O272" s="902"/>
      <c r="P272" s="902"/>
      <c r="Q272" s="902"/>
      <c r="R272" s="903"/>
      <c r="S272" s="894"/>
      <c r="T272" s="895"/>
      <c r="U272" s="896"/>
      <c r="Z272" s="270">
        <f t="shared" si="554"/>
        <v>0</v>
      </c>
      <c r="AA272" s="271">
        <f t="shared" ref="AA272" si="738">INDEX(C$7:C$3000,1+($AE272-1)*29,1)</f>
        <v>0</v>
      </c>
      <c r="AB272" s="271">
        <f t="shared" ref="AB272" si="739">INDEX(D$7:D$3000,1+($AE272-1)*29,1)</f>
        <v>0</v>
      </c>
      <c r="AC272" s="271">
        <f t="shared" ref="AC272" si="740">INDEX(E$7:E$3000,1+($AE272-1)*29,1)</f>
        <v>0</v>
      </c>
      <c r="AD272" s="272" t="str">
        <f t="shared" ref="AD272" si="741">INDEX(S$7:S$3000,1+($AE272-1)*29,1)</f>
        <v/>
      </c>
      <c r="AE272" s="171">
        <v>68</v>
      </c>
    </row>
    <row r="273" spans="2:31" ht="24" customHeight="1" x14ac:dyDescent="0.15">
      <c r="B273" s="880">
        <v>2</v>
      </c>
      <c r="C273" s="883"/>
      <c r="D273" s="883"/>
      <c r="E273" s="883"/>
      <c r="F273" s="294"/>
      <c r="G273" s="886"/>
      <c r="H273" s="887"/>
      <c r="I273" s="294"/>
      <c r="J273" s="295"/>
      <c r="K273" s="298"/>
      <c r="L273" s="279" t="s">
        <v>220</v>
      </c>
      <c r="M273" s="301"/>
      <c r="N273" s="280" t="s">
        <v>225</v>
      </c>
      <c r="O273" s="298"/>
      <c r="P273" s="279" t="s">
        <v>220</v>
      </c>
      <c r="Q273" s="301"/>
      <c r="R273" s="280" t="s">
        <v>225</v>
      </c>
      <c r="S273" s="888" t="str">
        <f t="shared" ref="S273" si="742">IF(COUNT(J273:J277)=0,"",SUM(J273:J277))</f>
        <v/>
      </c>
      <c r="T273" s="889"/>
      <c r="U273" s="890"/>
      <c r="Z273" s="274">
        <f t="shared" si="554"/>
        <v>0</v>
      </c>
      <c r="AA273" s="275">
        <f t="shared" ref="AA273" si="743">INDEX(C$7:C$3000,6+($AE273-1)*29,1)</f>
        <v>0</v>
      </c>
      <c r="AB273" s="275">
        <f t="shared" ref="AB273" si="744">INDEX(D$7:D$3000,6+($AE273-1)*29,1)</f>
        <v>0</v>
      </c>
      <c r="AC273" s="275">
        <f t="shared" ref="AC273" si="745">INDEX(E$7:E$3000,6+($AE273-1)*29,1)</f>
        <v>0</v>
      </c>
      <c r="AD273" s="276" t="str">
        <f t="shared" ref="AD273" si="746">INDEX(S$7:S$3000,6+($AE273-1)*29,1)</f>
        <v/>
      </c>
      <c r="AE273" s="171">
        <f t="shared" ref="AE273:AE335" si="747">AE272</f>
        <v>68</v>
      </c>
    </row>
    <row r="274" spans="2:31" ht="24" customHeight="1" x14ac:dyDescent="0.15">
      <c r="B274" s="881"/>
      <c r="C274" s="884"/>
      <c r="D274" s="884"/>
      <c r="E274" s="884"/>
      <c r="F274" s="296"/>
      <c r="G274" s="897"/>
      <c r="H274" s="898"/>
      <c r="I274" s="296"/>
      <c r="J274" s="297"/>
      <c r="K274" s="299"/>
      <c r="L274" s="284" t="s">
        <v>220</v>
      </c>
      <c r="M274" s="302"/>
      <c r="N274" s="285" t="s">
        <v>225</v>
      </c>
      <c r="O274" s="299"/>
      <c r="P274" s="284" t="s">
        <v>220</v>
      </c>
      <c r="Q274" s="302"/>
      <c r="R274" s="285" t="s">
        <v>225</v>
      </c>
      <c r="S274" s="891"/>
      <c r="T274" s="892"/>
      <c r="U274" s="893"/>
      <c r="Z274" s="274">
        <f t="shared" si="554"/>
        <v>0</v>
      </c>
      <c r="AA274" s="275">
        <f t="shared" ref="AA274" si="748">INDEX(C$7:C$3000,11+($AE274-1)*29,1)</f>
        <v>0</v>
      </c>
      <c r="AB274" s="275">
        <f t="shared" ref="AB274" si="749">INDEX(D$7:D$3000,11+($AE274-1)*29,1)</f>
        <v>0</v>
      </c>
      <c r="AC274" s="275">
        <f t="shared" ref="AC274" si="750">INDEX(E$7:E$3000,11+($AE274-1)*29,1)</f>
        <v>0</v>
      </c>
      <c r="AD274" s="276" t="str">
        <f t="shared" ref="AD274" si="751">INDEX(S$7:S$3000,11+($AE274-1)*29,1)</f>
        <v/>
      </c>
      <c r="AE274" s="171">
        <f t="shared" si="747"/>
        <v>68</v>
      </c>
    </row>
    <row r="275" spans="2:31" ht="24" customHeight="1" thickBot="1" x14ac:dyDescent="0.2">
      <c r="B275" s="881"/>
      <c r="C275" s="884"/>
      <c r="D275" s="884"/>
      <c r="E275" s="884"/>
      <c r="F275" s="296"/>
      <c r="G275" s="897"/>
      <c r="H275" s="898"/>
      <c r="I275" s="296"/>
      <c r="J275" s="297"/>
      <c r="K275" s="299"/>
      <c r="L275" s="284" t="s">
        <v>220</v>
      </c>
      <c r="M275" s="302"/>
      <c r="N275" s="285" t="s">
        <v>225</v>
      </c>
      <c r="O275" s="299"/>
      <c r="P275" s="284" t="s">
        <v>220</v>
      </c>
      <c r="Q275" s="302"/>
      <c r="R275" s="285" t="s">
        <v>225</v>
      </c>
      <c r="S275" s="891"/>
      <c r="T275" s="892"/>
      <c r="U275" s="893"/>
      <c r="Z275" s="281">
        <f t="shared" si="554"/>
        <v>0</v>
      </c>
      <c r="AA275" s="282">
        <f t="shared" ref="AA275" si="752">INDEX(C$7:C$3000,16+($AE275-1)*29,1)</f>
        <v>0</v>
      </c>
      <c r="AB275" s="282">
        <f t="shared" ref="AB275" si="753">INDEX(D$7:D$3000,16+($AE275-1)*29,1)</f>
        <v>0</v>
      </c>
      <c r="AC275" s="282">
        <f t="shared" ref="AC275" si="754">INDEX(E$7:E$3000,16+($AE275-1)*29,1)</f>
        <v>0</v>
      </c>
      <c r="AD275" s="283" t="str">
        <f t="shared" ref="AD275" si="755">INDEX(S$7:S$3000,16+($AE275-1)*29,1)</f>
        <v/>
      </c>
      <c r="AE275" s="171">
        <f t="shared" si="747"/>
        <v>68</v>
      </c>
    </row>
    <row r="276" spans="2:31" ht="24" customHeight="1" x14ac:dyDescent="0.15">
      <c r="B276" s="881"/>
      <c r="C276" s="884"/>
      <c r="D276" s="884"/>
      <c r="E276" s="884"/>
      <c r="F276" s="296"/>
      <c r="G276" s="897"/>
      <c r="H276" s="898"/>
      <c r="I276" s="296"/>
      <c r="J276" s="297"/>
      <c r="K276" s="299"/>
      <c r="L276" s="284" t="s">
        <v>220</v>
      </c>
      <c r="M276" s="302"/>
      <c r="N276" s="285" t="s">
        <v>225</v>
      </c>
      <c r="O276" s="299"/>
      <c r="P276" s="284" t="s">
        <v>220</v>
      </c>
      <c r="Q276" s="302"/>
      <c r="R276" s="285" t="s">
        <v>225</v>
      </c>
      <c r="S276" s="891"/>
      <c r="T276" s="892"/>
      <c r="U276" s="893"/>
      <c r="Z276" s="270">
        <f t="shared" si="554"/>
        <v>0</v>
      </c>
      <c r="AA276" s="271">
        <f t="shared" ref="AA276" si="756">INDEX(C$7:C$3000,1+($AE276-1)*29,1)</f>
        <v>0</v>
      </c>
      <c r="AB276" s="271">
        <f t="shared" ref="AB276" si="757">INDEX(D$7:D$3000,1+($AE276-1)*29,1)</f>
        <v>0</v>
      </c>
      <c r="AC276" s="271">
        <f t="shared" ref="AC276" si="758">INDEX(E$7:E$3000,1+($AE276-1)*29,1)</f>
        <v>0</v>
      </c>
      <c r="AD276" s="272" t="str">
        <f t="shared" ref="AD276" si="759">INDEX(S$7:S$3000,1+($AE276-1)*29,1)</f>
        <v/>
      </c>
      <c r="AE276" s="171">
        <v>69</v>
      </c>
    </row>
    <row r="277" spans="2:31" ht="24" customHeight="1" thickBot="1" x14ac:dyDescent="0.2">
      <c r="B277" s="882"/>
      <c r="C277" s="885"/>
      <c r="D277" s="885"/>
      <c r="E277" s="885"/>
      <c r="F277" s="286" t="s">
        <v>232</v>
      </c>
      <c r="G277" s="5"/>
      <c r="H277" s="899" t="s">
        <v>239</v>
      </c>
      <c r="I277" s="900"/>
      <c r="J277" s="300"/>
      <c r="K277" s="901"/>
      <c r="L277" s="902"/>
      <c r="M277" s="902"/>
      <c r="N277" s="902"/>
      <c r="O277" s="902"/>
      <c r="P277" s="902"/>
      <c r="Q277" s="902"/>
      <c r="R277" s="903"/>
      <c r="S277" s="894"/>
      <c r="T277" s="895"/>
      <c r="U277" s="896"/>
      <c r="Z277" s="274">
        <f t="shared" si="554"/>
        <v>0</v>
      </c>
      <c r="AA277" s="275">
        <f t="shared" ref="AA277" si="760">INDEX(C$7:C$3000,6+($AE277-1)*29,1)</f>
        <v>0</v>
      </c>
      <c r="AB277" s="275">
        <f t="shared" ref="AB277" si="761">INDEX(D$7:D$3000,6+($AE277-1)*29,1)</f>
        <v>0</v>
      </c>
      <c r="AC277" s="275">
        <f t="shared" ref="AC277" si="762">INDEX(E$7:E$3000,6+($AE277-1)*29,1)</f>
        <v>0</v>
      </c>
      <c r="AD277" s="276" t="str">
        <f t="shared" ref="AD277" si="763">INDEX(S$7:S$3000,6+($AE277-1)*29,1)</f>
        <v/>
      </c>
      <c r="AE277" s="171">
        <f t="shared" si="747"/>
        <v>69</v>
      </c>
    </row>
    <row r="278" spans="2:31" ht="24" customHeight="1" x14ac:dyDescent="0.15">
      <c r="B278" s="880">
        <v>3</v>
      </c>
      <c r="C278" s="883"/>
      <c r="D278" s="883"/>
      <c r="E278" s="883"/>
      <c r="F278" s="294"/>
      <c r="G278" s="886"/>
      <c r="H278" s="887"/>
      <c r="I278" s="294"/>
      <c r="J278" s="295"/>
      <c r="K278" s="298"/>
      <c r="L278" s="279" t="s">
        <v>220</v>
      </c>
      <c r="M278" s="301"/>
      <c r="N278" s="280" t="s">
        <v>225</v>
      </c>
      <c r="O278" s="298"/>
      <c r="P278" s="279" t="s">
        <v>220</v>
      </c>
      <c r="Q278" s="301"/>
      <c r="R278" s="280" t="s">
        <v>225</v>
      </c>
      <c r="S278" s="888" t="str">
        <f t="shared" ref="S278" si="764">IF(COUNT(J278:J282)=0,"",SUM(J278:J282))</f>
        <v/>
      </c>
      <c r="T278" s="889"/>
      <c r="U278" s="890"/>
      <c r="Z278" s="274">
        <f t="shared" si="554"/>
        <v>0</v>
      </c>
      <c r="AA278" s="275">
        <f t="shared" ref="AA278" si="765">INDEX(C$7:C$3000,11+($AE278-1)*29,1)</f>
        <v>0</v>
      </c>
      <c r="AB278" s="275">
        <f t="shared" ref="AB278" si="766">INDEX(D$7:D$3000,11+($AE278-1)*29,1)</f>
        <v>0</v>
      </c>
      <c r="AC278" s="275">
        <f t="shared" ref="AC278" si="767">INDEX(E$7:E$3000,11+($AE278-1)*29,1)</f>
        <v>0</v>
      </c>
      <c r="AD278" s="276" t="str">
        <f t="shared" ref="AD278" si="768">INDEX(S$7:S$3000,11+($AE278-1)*29,1)</f>
        <v/>
      </c>
      <c r="AE278" s="171">
        <f t="shared" si="747"/>
        <v>69</v>
      </c>
    </row>
    <row r="279" spans="2:31" ht="24" customHeight="1" thickBot="1" x14ac:dyDescent="0.2">
      <c r="B279" s="881"/>
      <c r="C279" s="884"/>
      <c r="D279" s="884"/>
      <c r="E279" s="884"/>
      <c r="F279" s="296"/>
      <c r="G279" s="897"/>
      <c r="H279" s="898"/>
      <c r="I279" s="296"/>
      <c r="J279" s="297"/>
      <c r="K279" s="299"/>
      <c r="L279" s="284" t="s">
        <v>220</v>
      </c>
      <c r="M279" s="302"/>
      <c r="N279" s="285" t="s">
        <v>225</v>
      </c>
      <c r="O279" s="299"/>
      <c r="P279" s="284" t="s">
        <v>220</v>
      </c>
      <c r="Q279" s="302"/>
      <c r="R279" s="285" t="s">
        <v>225</v>
      </c>
      <c r="S279" s="891"/>
      <c r="T279" s="892"/>
      <c r="U279" s="893"/>
      <c r="Z279" s="281">
        <f t="shared" si="554"/>
        <v>0</v>
      </c>
      <c r="AA279" s="282">
        <f t="shared" ref="AA279" si="769">INDEX(C$7:C$3000,16+($AE279-1)*29,1)</f>
        <v>0</v>
      </c>
      <c r="AB279" s="282">
        <f t="shared" ref="AB279" si="770">INDEX(D$7:D$3000,16+($AE279-1)*29,1)</f>
        <v>0</v>
      </c>
      <c r="AC279" s="282">
        <f t="shared" ref="AC279" si="771">INDEX(E$7:E$3000,16+($AE279-1)*29,1)</f>
        <v>0</v>
      </c>
      <c r="AD279" s="283" t="str">
        <f t="shared" ref="AD279" si="772">INDEX(S$7:S$3000,16+($AE279-1)*29,1)</f>
        <v/>
      </c>
      <c r="AE279" s="171">
        <f t="shared" si="747"/>
        <v>69</v>
      </c>
    </row>
    <row r="280" spans="2:31" ht="24" customHeight="1" x14ac:dyDescent="0.15">
      <c r="B280" s="881"/>
      <c r="C280" s="884"/>
      <c r="D280" s="884"/>
      <c r="E280" s="884"/>
      <c r="F280" s="296"/>
      <c r="G280" s="897"/>
      <c r="H280" s="898"/>
      <c r="I280" s="296"/>
      <c r="J280" s="297"/>
      <c r="K280" s="299"/>
      <c r="L280" s="284" t="s">
        <v>220</v>
      </c>
      <c r="M280" s="302"/>
      <c r="N280" s="285" t="s">
        <v>225</v>
      </c>
      <c r="O280" s="299"/>
      <c r="P280" s="284" t="s">
        <v>220</v>
      </c>
      <c r="Q280" s="302"/>
      <c r="R280" s="285" t="s">
        <v>225</v>
      </c>
      <c r="S280" s="891"/>
      <c r="T280" s="892"/>
      <c r="U280" s="893"/>
      <c r="Z280" s="270">
        <f t="shared" si="554"/>
        <v>0</v>
      </c>
      <c r="AA280" s="271">
        <f t="shared" ref="AA280" si="773">INDEX(C$7:C$3000,1+($AE280-1)*29,1)</f>
        <v>0</v>
      </c>
      <c r="AB280" s="271">
        <f t="shared" ref="AB280" si="774">INDEX(D$7:D$3000,1+($AE280-1)*29,1)</f>
        <v>0</v>
      </c>
      <c r="AC280" s="271">
        <f t="shared" ref="AC280" si="775">INDEX(E$7:E$3000,1+($AE280-1)*29,1)</f>
        <v>0</v>
      </c>
      <c r="AD280" s="272" t="str">
        <f t="shared" ref="AD280" si="776">INDEX(S$7:S$3000,1+($AE280-1)*29,1)</f>
        <v/>
      </c>
      <c r="AE280" s="171">
        <v>70</v>
      </c>
    </row>
    <row r="281" spans="2:31" ht="24" customHeight="1" x14ac:dyDescent="0.15">
      <c r="B281" s="881"/>
      <c r="C281" s="884"/>
      <c r="D281" s="884"/>
      <c r="E281" s="884"/>
      <c r="F281" s="296"/>
      <c r="G281" s="897"/>
      <c r="H281" s="898"/>
      <c r="I281" s="296"/>
      <c r="J281" s="297"/>
      <c r="K281" s="299"/>
      <c r="L281" s="284" t="s">
        <v>220</v>
      </c>
      <c r="M281" s="302"/>
      <c r="N281" s="285" t="s">
        <v>225</v>
      </c>
      <c r="O281" s="299"/>
      <c r="P281" s="284" t="s">
        <v>220</v>
      </c>
      <c r="Q281" s="302"/>
      <c r="R281" s="285" t="s">
        <v>225</v>
      </c>
      <c r="S281" s="891"/>
      <c r="T281" s="892"/>
      <c r="U281" s="893"/>
      <c r="Z281" s="274">
        <f t="shared" si="554"/>
        <v>0</v>
      </c>
      <c r="AA281" s="275">
        <f t="shared" ref="AA281" si="777">INDEX(C$7:C$3000,6+($AE281-1)*29,1)</f>
        <v>0</v>
      </c>
      <c r="AB281" s="275">
        <f t="shared" ref="AB281" si="778">INDEX(D$7:D$3000,6+($AE281-1)*29,1)</f>
        <v>0</v>
      </c>
      <c r="AC281" s="275">
        <f t="shared" ref="AC281" si="779">INDEX(E$7:E$3000,6+($AE281-1)*29,1)</f>
        <v>0</v>
      </c>
      <c r="AD281" s="276" t="str">
        <f t="shared" ref="AD281" si="780">INDEX(S$7:S$3000,6+($AE281-1)*29,1)</f>
        <v/>
      </c>
      <c r="AE281" s="171">
        <f t="shared" si="747"/>
        <v>70</v>
      </c>
    </row>
    <row r="282" spans="2:31" ht="24" customHeight="1" thickBot="1" x14ac:dyDescent="0.2">
      <c r="B282" s="882"/>
      <c r="C282" s="885"/>
      <c r="D282" s="885"/>
      <c r="E282" s="885"/>
      <c r="F282" s="286" t="s">
        <v>232</v>
      </c>
      <c r="G282" s="5"/>
      <c r="H282" s="899" t="s">
        <v>239</v>
      </c>
      <c r="I282" s="900"/>
      <c r="J282" s="300"/>
      <c r="K282" s="901"/>
      <c r="L282" s="902"/>
      <c r="M282" s="902"/>
      <c r="N282" s="902"/>
      <c r="O282" s="902"/>
      <c r="P282" s="902"/>
      <c r="Q282" s="902"/>
      <c r="R282" s="903"/>
      <c r="S282" s="894"/>
      <c r="T282" s="895"/>
      <c r="U282" s="896"/>
      <c r="Z282" s="274">
        <f t="shared" si="554"/>
        <v>0</v>
      </c>
      <c r="AA282" s="275">
        <f t="shared" ref="AA282" si="781">INDEX(C$7:C$3000,11+($AE282-1)*29,1)</f>
        <v>0</v>
      </c>
      <c r="AB282" s="275">
        <f t="shared" ref="AB282" si="782">INDEX(D$7:D$3000,11+($AE282-1)*29,1)</f>
        <v>0</v>
      </c>
      <c r="AC282" s="275">
        <f t="shared" ref="AC282" si="783">INDEX(E$7:E$3000,11+($AE282-1)*29,1)</f>
        <v>0</v>
      </c>
      <c r="AD282" s="276" t="str">
        <f t="shared" ref="AD282" si="784">INDEX(S$7:S$3000,11+($AE282-1)*29,1)</f>
        <v/>
      </c>
      <c r="AE282" s="171">
        <f t="shared" si="747"/>
        <v>70</v>
      </c>
    </row>
    <row r="283" spans="2:31" ht="24" customHeight="1" thickBot="1" x14ac:dyDescent="0.2">
      <c r="B283" s="880">
        <v>4</v>
      </c>
      <c r="C283" s="883"/>
      <c r="D283" s="883"/>
      <c r="E283" s="883"/>
      <c r="F283" s="294"/>
      <c r="G283" s="886"/>
      <c r="H283" s="887"/>
      <c r="I283" s="294"/>
      <c r="J283" s="295"/>
      <c r="K283" s="298"/>
      <c r="L283" s="279" t="s">
        <v>220</v>
      </c>
      <c r="M283" s="301"/>
      <c r="N283" s="280" t="s">
        <v>225</v>
      </c>
      <c r="O283" s="298"/>
      <c r="P283" s="279" t="s">
        <v>220</v>
      </c>
      <c r="Q283" s="301"/>
      <c r="R283" s="280" t="s">
        <v>225</v>
      </c>
      <c r="S283" s="888" t="str">
        <f t="shared" ref="S283" si="785">IF(COUNT(J283:J287)=0,"",SUM(J283:J287))</f>
        <v/>
      </c>
      <c r="T283" s="889"/>
      <c r="U283" s="890"/>
      <c r="Z283" s="281">
        <f t="shared" si="554"/>
        <v>0</v>
      </c>
      <c r="AA283" s="282">
        <f t="shared" ref="AA283" si="786">INDEX(C$7:C$3000,16+($AE283-1)*29,1)</f>
        <v>0</v>
      </c>
      <c r="AB283" s="282">
        <f t="shared" ref="AB283" si="787">INDEX(D$7:D$3000,16+($AE283-1)*29,1)</f>
        <v>0</v>
      </c>
      <c r="AC283" s="282">
        <f t="shared" ref="AC283" si="788">INDEX(E$7:E$3000,16+($AE283-1)*29,1)</f>
        <v>0</v>
      </c>
      <c r="AD283" s="283" t="str">
        <f t="shared" ref="AD283" si="789">INDEX(S$7:S$3000,16+($AE283-1)*29,1)</f>
        <v/>
      </c>
      <c r="AE283" s="171">
        <f t="shared" si="747"/>
        <v>70</v>
      </c>
    </row>
    <row r="284" spans="2:31" ht="24" customHeight="1" x14ac:dyDescent="0.15">
      <c r="B284" s="881"/>
      <c r="C284" s="884"/>
      <c r="D284" s="884"/>
      <c r="E284" s="884"/>
      <c r="F284" s="296"/>
      <c r="G284" s="897"/>
      <c r="H284" s="898"/>
      <c r="I284" s="296"/>
      <c r="J284" s="297"/>
      <c r="K284" s="299"/>
      <c r="L284" s="284" t="s">
        <v>220</v>
      </c>
      <c r="M284" s="302"/>
      <c r="N284" s="285" t="s">
        <v>225</v>
      </c>
      <c r="O284" s="299"/>
      <c r="P284" s="284" t="s">
        <v>220</v>
      </c>
      <c r="Q284" s="302"/>
      <c r="R284" s="285" t="s">
        <v>225</v>
      </c>
      <c r="S284" s="891"/>
      <c r="T284" s="892"/>
      <c r="U284" s="893"/>
      <c r="Z284" s="270">
        <f t="shared" si="554"/>
        <v>0</v>
      </c>
      <c r="AA284" s="271">
        <f t="shared" ref="AA284" si="790">INDEX(C$7:C$3000,1+($AE284-1)*29,1)</f>
        <v>0</v>
      </c>
      <c r="AB284" s="271">
        <f t="shared" ref="AB284" si="791">INDEX(D$7:D$3000,1+($AE284-1)*29,1)</f>
        <v>0</v>
      </c>
      <c r="AC284" s="271">
        <f t="shared" ref="AC284" si="792">INDEX(E$7:E$3000,1+($AE284-1)*29,1)</f>
        <v>0</v>
      </c>
      <c r="AD284" s="272" t="str">
        <f t="shared" ref="AD284" si="793">INDEX(S$7:S$3000,1+($AE284-1)*29,1)</f>
        <v/>
      </c>
      <c r="AE284" s="171">
        <v>71</v>
      </c>
    </row>
    <row r="285" spans="2:31" ht="24" customHeight="1" x14ac:dyDescent="0.15">
      <c r="B285" s="881"/>
      <c r="C285" s="884"/>
      <c r="D285" s="884"/>
      <c r="E285" s="884"/>
      <c r="F285" s="296"/>
      <c r="G285" s="897"/>
      <c r="H285" s="898"/>
      <c r="I285" s="296"/>
      <c r="J285" s="297"/>
      <c r="K285" s="299"/>
      <c r="L285" s="284" t="s">
        <v>220</v>
      </c>
      <c r="M285" s="302"/>
      <c r="N285" s="285" t="s">
        <v>225</v>
      </c>
      <c r="O285" s="299"/>
      <c r="P285" s="284" t="s">
        <v>220</v>
      </c>
      <c r="Q285" s="302"/>
      <c r="R285" s="285" t="s">
        <v>225</v>
      </c>
      <c r="S285" s="891"/>
      <c r="T285" s="892"/>
      <c r="U285" s="893"/>
      <c r="Z285" s="274">
        <f t="shared" si="554"/>
        <v>0</v>
      </c>
      <c r="AA285" s="275">
        <f t="shared" ref="AA285" si="794">INDEX(C$7:C$3000,6+($AE285-1)*29,1)</f>
        <v>0</v>
      </c>
      <c r="AB285" s="275">
        <f t="shared" ref="AB285" si="795">INDEX(D$7:D$3000,6+($AE285-1)*29,1)</f>
        <v>0</v>
      </c>
      <c r="AC285" s="275">
        <f t="shared" ref="AC285" si="796">INDEX(E$7:E$3000,6+($AE285-1)*29,1)</f>
        <v>0</v>
      </c>
      <c r="AD285" s="276" t="str">
        <f t="shared" ref="AD285" si="797">INDEX(S$7:S$3000,6+($AE285-1)*29,1)</f>
        <v/>
      </c>
      <c r="AE285" s="171">
        <f t="shared" si="747"/>
        <v>71</v>
      </c>
    </row>
    <row r="286" spans="2:31" ht="24" customHeight="1" x14ac:dyDescent="0.15">
      <c r="B286" s="881"/>
      <c r="C286" s="884"/>
      <c r="D286" s="884"/>
      <c r="E286" s="884"/>
      <c r="F286" s="296"/>
      <c r="G286" s="897"/>
      <c r="H286" s="898"/>
      <c r="I286" s="296"/>
      <c r="J286" s="297"/>
      <c r="K286" s="299"/>
      <c r="L286" s="284" t="s">
        <v>220</v>
      </c>
      <c r="M286" s="302"/>
      <c r="N286" s="285" t="s">
        <v>225</v>
      </c>
      <c r="O286" s="299"/>
      <c r="P286" s="284" t="s">
        <v>220</v>
      </c>
      <c r="Q286" s="302"/>
      <c r="R286" s="285" t="s">
        <v>225</v>
      </c>
      <c r="S286" s="891"/>
      <c r="T286" s="892"/>
      <c r="U286" s="893"/>
      <c r="Z286" s="274">
        <f t="shared" si="554"/>
        <v>0</v>
      </c>
      <c r="AA286" s="275">
        <f t="shared" ref="AA286" si="798">INDEX(C$7:C$3000,11+($AE286-1)*29,1)</f>
        <v>0</v>
      </c>
      <c r="AB286" s="275">
        <f t="shared" ref="AB286" si="799">INDEX(D$7:D$3000,11+($AE286-1)*29,1)</f>
        <v>0</v>
      </c>
      <c r="AC286" s="275">
        <f t="shared" ref="AC286" si="800">INDEX(E$7:E$3000,11+($AE286-1)*29,1)</f>
        <v>0</v>
      </c>
      <c r="AD286" s="276" t="str">
        <f t="shared" ref="AD286" si="801">INDEX(S$7:S$3000,11+($AE286-1)*29,1)</f>
        <v/>
      </c>
      <c r="AE286" s="171">
        <f t="shared" si="747"/>
        <v>71</v>
      </c>
    </row>
    <row r="287" spans="2:31" ht="24" customHeight="1" thickBot="1" x14ac:dyDescent="0.2">
      <c r="B287" s="882"/>
      <c r="C287" s="885"/>
      <c r="D287" s="885"/>
      <c r="E287" s="885"/>
      <c r="F287" s="286" t="s">
        <v>232</v>
      </c>
      <c r="G287" s="5"/>
      <c r="H287" s="899" t="s">
        <v>239</v>
      </c>
      <c r="I287" s="900"/>
      <c r="J287" s="300"/>
      <c r="K287" s="901"/>
      <c r="L287" s="902"/>
      <c r="M287" s="902"/>
      <c r="N287" s="902"/>
      <c r="O287" s="902"/>
      <c r="P287" s="902"/>
      <c r="Q287" s="902"/>
      <c r="R287" s="903"/>
      <c r="S287" s="894"/>
      <c r="T287" s="895"/>
      <c r="U287" s="896"/>
      <c r="Z287" s="281">
        <f t="shared" si="554"/>
        <v>0</v>
      </c>
      <c r="AA287" s="282">
        <f t="shared" ref="AA287" si="802">INDEX(C$7:C$3000,16+($AE287-1)*29,1)</f>
        <v>0</v>
      </c>
      <c r="AB287" s="282">
        <f t="shared" ref="AB287" si="803">INDEX(D$7:D$3000,16+($AE287-1)*29,1)</f>
        <v>0</v>
      </c>
      <c r="AC287" s="282">
        <f t="shared" ref="AC287" si="804">INDEX(E$7:E$3000,16+($AE287-1)*29,1)</f>
        <v>0</v>
      </c>
      <c r="AD287" s="283" t="str">
        <f t="shared" ref="AD287" si="805">INDEX(S$7:S$3000,16+($AE287-1)*29,1)</f>
        <v/>
      </c>
      <c r="AE287" s="171">
        <f t="shared" si="747"/>
        <v>71</v>
      </c>
    </row>
    <row r="288" spans="2:31" ht="19.5" customHeight="1" thickBot="1" x14ac:dyDescent="0.2">
      <c r="B288" s="287" t="s">
        <v>112</v>
      </c>
      <c r="C288" s="172"/>
      <c r="D288" s="288"/>
      <c r="E288" s="288"/>
      <c r="F288" s="289"/>
      <c r="G288" s="288"/>
      <c r="H288" s="288"/>
      <c r="O288" s="917" t="s">
        <v>496</v>
      </c>
      <c r="P288" s="918"/>
      <c r="Q288" s="918"/>
      <c r="R288" s="918"/>
      <c r="S288" s="919" t="str">
        <f>IF(COUNT(S268:U287)=0,"",SUMIFS(S268:S287,E268:E287,"&lt;&gt;"&amp;""))</f>
        <v/>
      </c>
      <c r="T288" s="920"/>
      <c r="U288" s="921"/>
      <c r="Z288" s="270">
        <f t="shared" si="554"/>
        <v>0</v>
      </c>
      <c r="AA288" s="271">
        <f t="shared" ref="AA288" si="806">INDEX(C$7:C$3000,1+($AE288-1)*29,1)</f>
        <v>0</v>
      </c>
      <c r="AB288" s="271">
        <f t="shared" ref="AB288" si="807">INDEX(D$7:D$3000,1+($AE288-1)*29,1)</f>
        <v>0</v>
      </c>
      <c r="AC288" s="271">
        <f t="shared" ref="AC288" si="808">INDEX(E$7:E$3000,1+($AE288-1)*29,1)</f>
        <v>0</v>
      </c>
      <c r="AD288" s="272" t="str">
        <f t="shared" ref="AD288" si="809">INDEX(S$7:S$3000,1+($AE288-1)*29,1)</f>
        <v/>
      </c>
      <c r="AE288" s="171">
        <v>72</v>
      </c>
    </row>
    <row r="289" spans="1:31" ht="19.5" customHeight="1" thickBot="1" x14ac:dyDescent="0.2">
      <c r="B289" s="486" t="s">
        <v>242</v>
      </c>
      <c r="C289" s="172"/>
      <c r="D289" s="171"/>
      <c r="E289" s="290"/>
      <c r="F289" s="485"/>
      <c r="G289" s="485"/>
      <c r="H289" s="485"/>
      <c r="O289" s="922" t="s">
        <v>497</v>
      </c>
      <c r="P289" s="923"/>
      <c r="Q289" s="923"/>
      <c r="R289" s="924"/>
      <c r="S289" s="919" t="str">
        <f>IF(COUNT(S268:U287)=0,"",SUMIF(E268:E287,"元請",S268:U287))</f>
        <v/>
      </c>
      <c r="T289" s="920"/>
      <c r="U289" s="921"/>
      <c r="Z289" s="274">
        <f t="shared" si="554"/>
        <v>0</v>
      </c>
      <c r="AA289" s="275">
        <f t="shared" ref="AA289" si="810">INDEX(C$7:C$3000,6+($AE289-1)*29,1)</f>
        <v>0</v>
      </c>
      <c r="AB289" s="275">
        <f t="shared" ref="AB289" si="811">INDEX(D$7:D$3000,6+($AE289-1)*29,1)</f>
        <v>0</v>
      </c>
      <c r="AC289" s="275">
        <f t="shared" ref="AC289" si="812">INDEX(E$7:E$3000,6+($AE289-1)*29,1)</f>
        <v>0</v>
      </c>
      <c r="AD289" s="276" t="str">
        <f t="shared" ref="AD289" si="813">INDEX(S$7:S$3000,6+($AE289-1)*29,1)</f>
        <v/>
      </c>
      <c r="AE289" s="171">
        <f t="shared" si="747"/>
        <v>72</v>
      </c>
    </row>
    <row r="290" spans="1:31" ht="19.5" customHeight="1" x14ac:dyDescent="0.15">
      <c r="B290" s="287" t="s">
        <v>240</v>
      </c>
      <c r="C290" s="172"/>
      <c r="D290" s="171"/>
      <c r="E290" s="172"/>
      <c r="F290" s="172"/>
      <c r="G290" s="485"/>
      <c r="H290" s="485"/>
      <c r="Z290" s="274">
        <f t="shared" si="554"/>
        <v>0</v>
      </c>
      <c r="AA290" s="275">
        <f t="shared" ref="AA290" si="814">INDEX(C$7:C$3000,11+($AE290-1)*29,1)</f>
        <v>0</v>
      </c>
      <c r="AB290" s="275">
        <f t="shared" ref="AB290" si="815">INDEX(D$7:D$3000,11+($AE290-1)*29,1)</f>
        <v>0</v>
      </c>
      <c r="AC290" s="275">
        <f t="shared" ref="AC290" si="816">INDEX(E$7:E$3000,11+($AE290-1)*29,1)</f>
        <v>0</v>
      </c>
      <c r="AD290" s="276" t="str">
        <f t="shared" ref="AD290" si="817">INDEX(S$7:S$3000,11+($AE290-1)*29,1)</f>
        <v/>
      </c>
      <c r="AE290" s="171">
        <f t="shared" si="747"/>
        <v>72</v>
      </c>
    </row>
    <row r="291" spans="1:31" ht="19.5" customHeight="1" thickBot="1" x14ac:dyDescent="0.2">
      <c r="B291" s="485"/>
      <c r="C291" s="172"/>
      <c r="D291" s="171"/>
      <c r="E291" s="290"/>
      <c r="F291" s="485"/>
      <c r="G291" s="485"/>
      <c r="H291" s="485"/>
      <c r="Z291" s="281">
        <f t="shared" si="554"/>
        <v>0</v>
      </c>
      <c r="AA291" s="282">
        <f t="shared" ref="AA291" si="818">INDEX(C$7:C$3000,16+($AE291-1)*29,1)</f>
        <v>0</v>
      </c>
      <c r="AB291" s="282">
        <f t="shared" ref="AB291" si="819">INDEX(D$7:D$3000,16+($AE291-1)*29,1)</f>
        <v>0</v>
      </c>
      <c r="AC291" s="282">
        <f t="shared" ref="AC291" si="820">INDEX(E$7:E$3000,16+($AE291-1)*29,1)</f>
        <v>0</v>
      </c>
      <c r="AD291" s="283" t="str">
        <f t="shared" ref="AD291" si="821">INDEX(S$7:S$3000,16+($AE291-1)*29,1)</f>
        <v/>
      </c>
      <c r="AE291" s="171">
        <f t="shared" si="747"/>
        <v>72</v>
      </c>
    </row>
    <row r="292" spans="1:31" s="172" customFormat="1" ht="20.25" customHeight="1" x14ac:dyDescent="0.15">
      <c r="A292" s="171"/>
      <c r="B292" s="171"/>
      <c r="C292" s="172" t="s">
        <v>104</v>
      </c>
      <c r="G292" s="262"/>
      <c r="H292" s="262"/>
      <c r="I292" s="171"/>
      <c r="J292" s="171"/>
      <c r="K292" s="171"/>
      <c r="L292" s="171"/>
      <c r="M292" s="171"/>
      <c r="N292" s="171"/>
      <c r="O292" s="171"/>
      <c r="P292" s="171"/>
      <c r="Q292" s="171"/>
      <c r="R292" s="171"/>
      <c r="S292" s="171"/>
      <c r="T292" s="196" t="s">
        <v>241</v>
      </c>
      <c r="U292" s="263" t="str">
        <f t="shared" ref="U292" si="822">IF(COUNT(S268:U287)=0,"",U263+1)</f>
        <v/>
      </c>
      <c r="W292" s="171"/>
      <c r="X292" s="171"/>
      <c r="Y292" s="171"/>
      <c r="Z292" s="270">
        <f t="shared" ref="Z292:Z355" si="823">INDEX(E$4:E$3000,1+($AE292-1)*29,1)</f>
        <v>0</v>
      </c>
      <c r="AA292" s="271">
        <f t="shared" ref="AA292" si="824">INDEX(C$7:C$3000,1+($AE292-1)*29,1)</f>
        <v>0</v>
      </c>
      <c r="AB292" s="271">
        <f t="shared" ref="AB292" si="825">INDEX(D$7:D$3000,1+($AE292-1)*29,1)</f>
        <v>0</v>
      </c>
      <c r="AC292" s="271">
        <f t="shared" ref="AC292" si="826">INDEX(E$7:E$3000,1+($AE292-1)*29,1)</f>
        <v>0</v>
      </c>
      <c r="AD292" s="272" t="str">
        <f t="shared" ref="AD292" si="827">INDEX(S$7:S$3000,1+($AE292-1)*29,1)</f>
        <v/>
      </c>
      <c r="AE292" s="171">
        <v>73</v>
      </c>
    </row>
    <row r="293" spans="1:31" s="172" customFormat="1" ht="27.75" x14ac:dyDescent="0.15">
      <c r="A293" s="171"/>
      <c r="B293" s="904" t="s">
        <v>105</v>
      </c>
      <c r="C293" s="904"/>
      <c r="D293" s="904"/>
      <c r="E293" s="904"/>
      <c r="F293" s="904"/>
      <c r="G293" s="904"/>
      <c r="H293" s="904"/>
      <c r="I293" s="904"/>
      <c r="J293" s="905" t="s">
        <v>387</v>
      </c>
      <c r="K293" s="905"/>
      <c r="L293" s="905"/>
      <c r="M293" s="905"/>
      <c r="N293" s="905"/>
      <c r="O293" s="905"/>
      <c r="P293" s="905"/>
      <c r="Q293" s="905"/>
      <c r="R293" s="905"/>
      <c r="S293" s="905"/>
      <c r="T293" s="905"/>
      <c r="U293" s="905"/>
      <c r="W293" s="171"/>
      <c r="X293" s="171"/>
      <c r="Y293" s="171"/>
      <c r="Z293" s="274">
        <f t="shared" si="823"/>
        <v>0</v>
      </c>
      <c r="AA293" s="275">
        <f t="shared" ref="AA293" si="828">INDEX(C$7:C$3000,6+($AE293-1)*29,1)</f>
        <v>0</v>
      </c>
      <c r="AB293" s="275">
        <f t="shared" ref="AB293" si="829">INDEX(D$7:D$3000,6+($AE293-1)*29,1)</f>
        <v>0</v>
      </c>
      <c r="AC293" s="275">
        <f t="shared" ref="AC293" si="830">INDEX(E$7:E$3000,6+($AE293-1)*29,1)</f>
        <v>0</v>
      </c>
      <c r="AD293" s="276" t="str">
        <f t="shared" ref="AD293" si="831">INDEX(S$7:S$3000,6+($AE293-1)*29,1)</f>
        <v/>
      </c>
      <c r="AE293" s="171">
        <f t="shared" si="747"/>
        <v>73</v>
      </c>
    </row>
    <row r="294" spans="1:31" ht="21.75" thickBot="1" x14ac:dyDescent="0.2">
      <c r="D294" s="265" t="s">
        <v>228</v>
      </c>
      <c r="E294" s="906"/>
      <c r="F294" s="906"/>
      <c r="G294" s="266" t="s">
        <v>229</v>
      </c>
      <c r="H294" s="267"/>
      <c r="L294" s="268" t="s">
        <v>231</v>
      </c>
      <c r="M294" s="482" t="str">
        <f>M$4</f>
        <v/>
      </c>
      <c r="N294" s="269" t="s">
        <v>220</v>
      </c>
      <c r="O294" s="482" t="str">
        <f>O$4</f>
        <v/>
      </c>
      <c r="P294" s="269" t="s">
        <v>225</v>
      </c>
      <c r="Q294" s="269" t="s">
        <v>205</v>
      </c>
      <c r="R294" s="482" t="str">
        <f>R$4</f>
        <v/>
      </c>
      <c r="S294" s="269" t="s">
        <v>220</v>
      </c>
      <c r="T294" s="482" t="str">
        <f>T$4</f>
        <v/>
      </c>
      <c r="U294" s="269" t="s">
        <v>230</v>
      </c>
      <c r="Z294" s="274">
        <f t="shared" si="823"/>
        <v>0</v>
      </c>
      <c r="AA294" s="275">
        <f t="shared" ref="AA294" si="832">INDEX(C$7:C$3000,11+($AE294-1)*29,1)</f>
        <v>0</v>
      </c>
      <c r="AB294" s="275">
        <f t="shared" ref="AB294" si="833">INDEX(D$7:D$3000,11+($AE294-1)*29,1)</f>
        <v>0</v>
      </c>
      <c r="AC294" s="275">
        <f t="shared" ref="AC294" si="834">INDEX(E$7:E$3000,11+($AE294-1)*29,1)</f>
        <v>0</v>
      </c>
      <c r="AD294" s="276" t="str">
        <f t="shared" ref="AD294" si="835">INDEX(S$7:S$3000,11+($AE294-1)*29,1)</f>
        <v/>
      </c>
      <c r="AE294" s="171">
        <f t="shared" si="747"/>
        <v>73</v>
      </c>
    </row>
    <row r="295" spans="1:31" ht="18" customHeight="1" thickBot="1" x14ac:dyDescent="0.2">
      <c r="B295" s="880" t="s">
        <v>227</v>
      </c>
      <c r="C295" s="907" t="s">
        <v>224</v>
      </c>
      <c r="D295" s="474" t="s">
        <v>237</v>
      </c>
      <c r="E295" s="474" t="s">
        <v>222</v>
      </c>
      <c r="F295" s="909" t="s">
        <v>106</v>
      </c>
      <c r="G295" s="840" t="s">
        <v>107</v>
      </c>
      <c r="H295" s="841"/>
      <c r="I295" s="472" t="s">
        <v>108</v>
      </c>
      <c r="J295" s="472" t="s">
        <v>235</v>
      </c>
      <c r="K295" s="840" t="s">
        <v>109</v>
      </c>
      <c r="L295" s="913"/>
      <c r="M295" s="913"/>
      <c r="N295" s="841"/>
      <c r="O295" s="840" t="s">
        <v>226</v>
      </c>
      <c r="P295" s="913"/>
      <c r="Q295" s="913"/>
      <c r="R295" s="841"/>
      <c r="S295" s="840" t="s">
        <v>233</v>
      </c>
      <c r="T295" s="913"/>
      <c r="U295" s="914"/>
      <c r="Z295" s="281">
        <f t="shared" si="823"/>
        <v>0</v>
      </c>
      <c r="AA295" s="282">
        <f t="shared" ref="AA295" si="836">INDEX(C$7:C$3000,16+($AE295-1)*29,1)</f>
        <v>0</v>
      </c>
      <c r="AB295" s="282">
        <f t="shared" ref="AB295" si="837">INDEX(D$7:D$3000,16+($AE295-1)*29,1)</f>
        <v>0</v>
      </c>
      <c r="AC295" s="282">
        <f t="shared" ref="AC295" si="838">INDEX(E$7:E$3000,16+($AE295-1)*29,1)</f>
        <v>0</v>
      </c>
      <c r="AD295" s="283" t="str">
        <f t="shared" ref="AD295" si="839">INDEX(S$7:S$3000,16+($AE295-1)*29,1)</f>
        <v/>
      </c>
      <c r="AE295" s="171">
        <f t="shared" si="747"/>
        <v>73</v>
      </c>
    </row>
    <row r="296" spans="1:31" ht="18" customHeight="1" thickBot="1" x14ac:dyDescent="0.2">
      <c r="B296" s="882"/>
      <c r="C296" s="908"/>
      <c r="D296" s="475" t="s">
        <v>221</v>
      </c>
      <c r="E296" s="475" t="s">
        <v>223</v>
      </c>
      <c r="F296" s="910"/>
      <c r="G296" s="911"/>
      <c r="H296" s="912"/>
      <c r="I296" s="473" t="s">
        <v>110</v>
      </c>
      <c r="J296" s="473" t="s">
        <v>236</v>
      </c>
      <c r="K296" s="911"/>
      <c r="L296" s="915"/>
      <c r="M296" s="915"/>
      <c r="N296" s="912"/>
      <c r="O296" s="911"/>
      <c r="P296" s="915"/>
      <c r="Q296" s="915"/>
      <c r="R296" s="912"/>
      <c r="S296" s="911" t="s">
        <v>234</v>
      </c>
      <c r="T296" s="915"/>
      <c r="U296" s="916"/>
      <c r="Z296" s="270">
        <f t="shared" si="823"/>
        <v>0</v>
      </c>
      <c r="AA296" s="271">
        <f t="shared" ref="AA296" si="840">INDEX(C$7:C$3000,1+($AE296-1)*29,1)</f>
        <v>0</v>
      </c>
      <c r="AB296" s="271">
        <f t="shared" ref="AB296" si="841">INDEX(D$7:D$3000,1+($AE296-1)*29,1)</f>
        <v>0</v>
      </c>
      <c r="AC296" s="271">
        <f t="shared" ref="AC296" si="842">INDEX(E$7:E$3000,1+($AE296-1)*29,1)</f>
        <v>0</v>
      </c>
      <c r="AD296" s="272" t="str">
        <f t="shared" ref="AD296" si="843">INDEX(S$7:S$3000,1+($AE296-1)*29,1)</f>
        <v/>
      </c>
      <c r="AE296" s="171">
        <v>74</v>
      </c>
    </row>
    <row r="297" spans="1:31" ht="24" customHeight="1" x14ac:dyDescent="0.15">
      <c r="B297" s="880">
        <v>1</v>
      </c>
      <c r="C297" s="883"/>
      <c r="D297" s="883"/>
      <c r="E297" s="883"/>
      <c r="F297" s="294"/>
      <c r="G297" s="886"/>
      <c r="H297" s="887"/>
      <c r="I297" s="294"/>
      <c r="J297" s="295"/>
      <c r="K297" s="298"/>
      <c r="L297" s="279" t="s">
        <v>220</v>
      </c>
      <c r="M297" s="301"/>
      <c r="N297" s="280" t="s">
        <v>225</v>
      </c>
      <c r="O297" s="298"/>
      <c r="P297" s="279" t="s">
        <v>220</v>
      </c>
      <c r="Q297" s="301"/>
      <c r="R297" s="280" t="s">
        <v>225</v>
      </c>
      <c r="S297" s="888" t="str">
        <f t="shared" ref="S297" si="844">IF(COUNT(J297:J301)=0,"",SUM(J297:J301))</f>
        <v/>
      </c>
      <c r="T297" s="889"/>
      <c r="U297" s="890"/>
      <c r="Z297" s="274">
        <f t="shared" si="823"/>
        <v>0</v>
      </c>
      <c r="AA297" s="275">
        <f t="shared" ref="AA297" si="845">INDEX(C$7:C$3000,6+($AE297-1)*29,1)</f>
        <v>0</v>
      </c>
      <c r="AB297" s="275">
        <f t="shared" ref="AB297" si="846">INDEX(D$7:D$3000,6+($AE297-1)*29,1)</f>
        <v>0</v>
      </c>
      <c r="AC297" s="275">
        <f t="shared" ref="AC297" si="847">INDEX(E$7:E$3000,6+($AE297-1)*29,1)</f>
        <v>0</v>
      </c>
      <c r="AD297" s="276" t="str">
        <f t="shared" ref="AD297" si="848">INDEX(S$7:S$3000,6+($AE297-1)*29,1)</f>
        <v/>
      </c>
      <c r="AE297" s="171">
        <f t="shared" si="747"/>
        <v>74</v>
      </c>
    </row>
    <row r="298" spans="1:31" ht="24" customHeight="1" x14ac:dyDescent="0.15">
      <c r="B298" s="881"/>
      <c r="C298" s="884"/>
      <c r="D298" s="884"/>
      <c r="E298" s="884"/>
      <c r="F298" s="296"/>
      <c r="G298" s="897"/>
      <c r="H298" s="898"/>
      <c r="I298" s="296"/>
      <c r="J298" s="297"/>
      <c r="K298" s="299"/>
      <c r="L298" s="284" t="s">
        <v>220</v>
      </c>
      <c r="M298" s="302"/>
      <c r="N298" s="285" t="s">
        <v>225</v>
      </c>
      <c r="O298" s="299"/>
      <c r="P298" s="284" t="s">
        <v>220</v>
      </c>
      <c r="Q298" s="302"/>
      <c r="R298" s="285" t="s">
        <v>225</v>
      </c>
      <c r="S298" s="891"/>
      <c r="T298" s="892"/>
      <c r="U298" s="893"/>
      <c r="Z298" s="274">
        <f t="shared" si="823"/>
        <v>0</v>
      </c>
      <c r="AA298" s="275">
        <f t="shared" ref="AA298" si="849">INDEX(C$7:C$3000,11+($AE298-1)*29,1)</f>
        <v>0</v>
      </c>
      <c r="AB298" s="275">
        <f t="shared" ref="AB298" si="850">INDEX(D$7:D$3000,11+($AE298-1)*29,1)</f>
        <v>0</v>
      </c>
      <c r="AC298" s="275">
        <f t="shared" ref="AC298" si="851">INDEX(E$7:E$3000,11+($AE298-1)*29,1)</f>
        <v>0</v>
      </c>
      <c r="AD298" s="276" t="str">
        <f t="shared" ref="AD298" si="852">INDEX(S$7:S$3000,11+($AE298-1)*29,1)</f>
        <v/>
      </c>
      <c r="AE298" s="171">
        <f t="shared" si="747"/>
        <v>74</v>
      </c>
    </row>
    <row r="299" spans="1:31" ht="23.25" customHeight="1" thickBot="1" x14ac:dyDescent="0.2">
      <c r="B299" s="881"/>
      <c r="C299" s="884"/>
      <c r="D299" s="884"/>
      <c r="E299" s="884"/>
      <c r="F299" s="296"/>
      <c r="G299" s="897"/>
      <c r="H299" s="898"/>
      <c r="I299" s="296"/>
      <c r="J299" s="297"/>
      <c r="K299" s="299"/>
      <c r="L299" s="284" t="s">
        <v>220</v>
      </c>
      <c r="M299" s="302"/>
      <c r="N299" s="285" t="s">
        <v>225</v>
      </c>
      <c r="O299" s="299"/>
      <c r="P299" s="284" t="s">
        <v>220</v>
      </c>
      <c r="Q299" s="302"/>
      <c r="R299" s="285" t="s">
        <v>225</v>
      </c>
      <c r="S299" s="891"/>
      <c r="T299" s="892"/>
      <c r="U299" s="893"/>
      <c r="Z299" s="281">
        <f t="shared" si="823"/>
        <v>0</v>
      </c>
      <c r="AA299" s="282">
        <f t="shared" ref="AA299" si="853">INDEX(C$7:C$3000,16+($AE299-1)*29,1)</f>
        <v>0</v>
      </c>
      <c r="AB299" s="282">
        <f t="shared" ref="AB299" si="854">INDEX(D$7:D$3000,16+($AE299-1)*29,1)</f>
        <v>0</v>
      </c>
      <c r="AC299" s="282">
        <f t="shared" ref="AC299" si="855">INDEX(E$7:E$3000,16+($AE299-1)*29,1)</f>
        <v>0</v>
      </c>
      <c r="AD299" s="283" t="str">
        <f t="shared" ref="AD299" si="856">INDEX(S$7:S$3000,16+($AE299-1)*29,1)</f>
        <v/>
      </c>
      <c r="AE299" s="171">
        <f t="shared" si="747"/>
        <v>74</v>
      </c>
    </row>
    <row r="300" spans="1:31" ht="24" customHeight="1" x14ac:dyDescent="0.15">
      <c r="B300" s="881"/>
      <c r="C300" s="884"/>
      <c r="D300" s="884"/>
      <c r="E300" s="884"/>
      <c r="F300" s="296"/>
      <c r="G300" s="897"/>
      <c r="H300" s="898"/>
      <c r="I300" s="296"/>
      <c r="J300" s="297"/>
      <c r="K300" s="299"/>
      <c r="L300" s="284" t="s">
        <v>220</v>
      </c>
      <c r="M300" s="302"/>
      <c r="N300" s="285" t="s">
        <v>225</v>
      </c>
      <c r="O300" s="299"/>
      <c r="P300" s="284" t="s">
        <v>220</v>
      </c>
      <c r="Q300" s="302"/>
      <c r="R300" s="285" t="s">
        <v>225</v>
      </c>
      <c r="S300" s="891"/>
      <c r="T300" s="892"/>
      <c r="U300" s="893"/>
      <c r="Z300" s="270">
        <f t="shared" si="823"/>
        <v>0</v>
      </c>
      <c r="AA300" s="271">
        <f t="shared" ref="AA300" si="857">INDEX(C$7:C$3000,1+($AE300-1)*29,1)</f>
        <v>0</v>
      </c>
      <c r="AB300" s="271">
        <f t="shared" ref="AB300" si="858">INDEX(D$7:D$3000,1+($AE300-1)*29,1)</f>
        <v>0</v>
      </c>
      <c r="AC300" s="271">
        <f t="shared" ref="AC300" si="859">INDEX(E$7:E$3000,1+($AE300-1)*29,1)</f>
        <v>0</v>
      </c>
      <c r="AD300" s="272" t="str">
        <f t="shared" ref="AD300" si="860">INDEX(S$7:S$3000,1+($AE300-1)*29,1)</f>
        <v/>
      </c>
      <c r="AE300" s="171">
        <v>75</v>
      </c>
    </row>
    <row r="301" spans="1:31" ht="24" customHeight="1" thickBot="1" x14ac:dyDescent="0.2">
      <c r="B301" s="882"/>
      <c r="C301" s="885"/>
      <c r="D301" s="885"/>
      <c r="E301" s="885"/>
      <c r="F301" s="286" t="s">
        <v>232</v>
      </c>
      <c r="G301" s="5"/>
      <c r="H301" s="899" t="s">
        <v>239</v>
      </c>
      <c r="I301" s="900"/>
      <c r="J301" s="300"/>
      <c r="K301" s="901"/>
      <c r="L301" s="902"/>
      <c r="M301" s="902"/>
      <c r="N301" s="902"/>
      <c r="O301" s="902"/>
      <c r="P301" s="902"/>
      <c r="Q301" s="902"/>
      <c r="R301" s="903"/>
      <c r="S301" s="894"/>
      <c r="T301" s="895"/>
      <c r="U301" s="896"/>
      <c r="Z301" s="274">
        <f t="shared" si="823"/>
        <v>0</v>
      </c>
      <c r="AA301" s="275">
        <f t="shared" ref="AA301" si="861">INDEX(C$7:C$3000,6+($AE301-1)*29,1)</f>
        <v>0</v>
      </c>
      <c r="AB301" s="275">
        <f t="shared" ref="AB301" si="862">INDEX(D$7:D$3000,6+($AE301-1)*29,1)</f>
        <v>0</v>
      </c>
      <c r="AC301" s="275">
        <f t="shared" ref="AC301" si="863">INDEX(E$7:E$3000,6+($AE301-1)*29,1)</f>
        <v>0</v>
      </c>
      <c r="AD301" s="276" t="str">
        <f t="shared" ref="AD301" si="864">INDEX(S$7:S$3000,6+($AE301-1)*29,1)</f>
        <v/>
      </c>
      <c r="AE301" s="171">
        <f t="shared" si="747"/>
        <v>75</v>
      </c>
    </row>
    <row r="302" spans="1:31" ht="24" customHeight="1" x14ac:dyDescent="0.15">
      <c r="B302" s="880">
        <v>2</v>
      </c>
      <c r="C302" s="883"/>
      <c r="D302" s="883"/>
      <c r="E302" s="883"/>
      <c r="F302" s="294"/>
      <c r="G302" s="886"/>
      <c r="H302" s="887"/>
      <c r="I302" s="294"/>
      <c r="J302" s="295"/>
      <c r="K302" s="298"/>
      <c r="L302" s="279" t="s">
        <v>220</v>
      </c>
      <c r="M302" s="301"/>
      <c r="N302" s="280" t="s">
        <v>225</v>
      </c>
      <c r="O302" s="298"/>
      <c r="P302" s="279" t="s">
        <v>220</v>
      </c>
      <c r="Q302" s="301"/>
      <c r="R302" s="280" t="s">
        <v>225</v>
      </c>
      <c r="S302" s="888" t="str">
        <f t="shared" ref="S302" si="865">IF(COUNT(J302:J306)=0,"",SUM(J302:J306))</f>
        <v/>
      </c>
      <c r="T302" s="889"/>
      <c r="U302" s="890"/>
      <c r="Z302" s="274">
        <f t="shared" si="823"/>
        <v>0</v>
      </c>
      <c r="AA302" s="275">
        <f t="shared" ref="AA302" si="866">INDEX(C$7:C$3000,11+($AE302-1)*29,1)</f>
        <v>0</v>
      </c>
      <c r="AB302" s="275">
        <f t="shared" ref="AB302" si="867">INDEX(D$7:D$3000,11+($AE302-1)*29,1)</f>
        <v>0</v>
      </c>
      <c r="AC302" s="275">
        <f t="shared" ref="AC302" si="868">INDEX(E$7:E$3000,11+($AE302-1)*29,1)</f>
        <v>0</v>
      </c>
      <c r="AD302" s="276" t="str">
        <f t="shared" ref="AD302" si="869">INDEX(S$7:S$3000,11+($AE302-1)*29,1)</f>
        <v/>
      </c>
      <c r="AE302" s="171">
        <f t="shared" si="747"/>
        <v>75</v>
      </c>
    </row>
    <row r="303" spans="1:31" ht="24" customHeight="1" thickBot="1" x14ac:dyDescent="0.2">
      <c r="B303" s="881"/>
      <c r="C303" s="884"/>
      <c r="D303" s="884"/>
      <c r="E303" s="884"/>
      <c r="F303" s="296"/>
      <c r="G303" s="897"/>
      <c r="H303" s="898"/>
      <c r="I303" s="296"/>
      <c r="J303" s="297"/>
      <c r="K303" s="299"/>
      <c r="L303" s="284" t="s">
        <v>220</v>
      </c>
      <c r="M303" s="302"/>
      <c r="N303" s="285" t="s">
        <v>225</v>
      </c>
      <c r="O303" s="299"/>
      <c r="P303" s="284" t="s">
        <v>220</v>
      </c>
      <c r="Q303" s="302"/>
      <c r="R303" s="285" t="s">
        <v>225</v>
      </c>
      <c r="S303" s="891"/>
      <c r="T303" s="892"/>
      <c r="U303" s="893"/>
      <c r="Z303" s="281">
        <f t="shared" si="823"/>
        <v>0</v>
      </c>
      <c r="AA303" s="282">
        <f t="shared" ref="AA303" si="870">INDEX(C$7:C$3000,16+($AE303-1)*29,1)</f>
        <v>0</v>
      </c>
      <c r="AB303" s="282">
        <f t="shared" ref="AB303" si="871">INDEX(D$7:D$3000,16+($AE303-1)*29,1)</f>
        <v>0</v>
      </c>
      <c r="AC303" s="282">
        <f t="shared" ref="AC303" si="872">INDEX(E$7:E$3000,16+($AE303-1)*29,1)</f>
        <v>0</v>
      </c>
      <c r="AD303" s="283" t="str">
        <f t="shared" ref="AD303" si="873">INDEX(S$7:S$3000,16+($AE303-1)*29,1)</f>
        <v/>
      </c>
      <c r="AE303" s="171">
        <f t="shared" si="747"/>
        <v>75</v>
      </c>
    </row>
    <row r="304" spans="1:31" ht="24" customHeight="1" x14ac:dyDescent="0.15">
      <c r="B304" s="881"/>
      <c r="C304" s="884"/>
      <c r="D304" s="884"/>
      <c r="E304" s="884"/>
      <c r="F304" s="296"/>
      <c r="G304" s="897"/>
      <c r="H304" s="898"/>
      <c r="I304" s="296"/>
      <c r="J304" s="297"/>
      <c r="K304" s="299"/>
      <c r="L304" s="284" t="s">
        <v>220</v>
      </c>
      <c r="M304" s="302"/>
      <c r="N304" s="285" t="s">
        <v>225</v>
      </c>
      <c r="O304" s="299"/>
      <c r="P304" s="284" t="s">
        <v>220</v>
      </c>
      <c r="Q304" s="302"/>
      <c r="R304" s="285" t="s">
        <v>225</v>
      </c>
      <c r="S304" s="891"/>
      <c r="T304" s="892"/>
      <c r="U304" s="893"/>
      <c r="Z304" s="270">
        <f t="shared" si="823"/>
        <v>0</v>
      </c>
      <c r="AA304" s="271">
        <f t="shared" ref="AA304" si="874">INDEX(C$7:C$3000,1+($AE304-1)*29,1)</f>
        <v>0</v>
      </c>
      <c r="AB304" s="271">
        <f t="shared" ref="AB304" si="875">INDEX(D$7:D$3000,1+($AE304-1)*29,1)</f>
        <v>0</v>
      </c>
      <c r="AC304" s="271">
        <f t="shared" ref="AC304" si="876">INDEX(E$7:E$3000,1+($AE304-1)*29,1)</f>
        <v>0</v>
      </c>
      <c r="AD304" s="272" t="str">
        <f t="shared" ref="AD304" si="877">INDEX(S$7:S$3000,1+($AE304-1)*29,1)</f>
        <v/>
      </c>
      <c r="AE304" s="171">
        <v>76</v>
      </c>
    </row>
    <row r="305" spans="2:31" ht="24" customHeight="1" x14ac:dyDescent="0.15">
      <c r="B305" s="881"/>
      <c r="C305" s="884"/>
      <c r="D305" s="884"/>
      <c r="E305" s="884"/>
      <c r="F305" s="296"/>
      <c r="G305" s="897"/>
      <c r="H305" s="898"/>
      <c r="I305" s="296"/>
      <c r="J305" s="297"/>
      <c r="K305" s="299"/>
      <c r="L305" s="284" t="s">
        <v>220</v>
      </c>
      <c r="M305" s="302"/>
      <c r="N305" s="285" t="s">
        <v>225</v>
      </c>
      <c r="O305" s="299"/>
      <c r="P305" s="284" t="s">
        <v>220</v>
      </c>
      <c r="Q305" s="302"/>
      <c r="R305" s="285" t="s">
        <v>225</v>
      </c>
      <c r="S305" s="891"/>
      <c r="T305" s="892"/>
      <c r="U305" s="893"/>
      <c r="Z305" s="274">
        <f t="shared" si="823"/>
        <v>0</v>
      </c>
      <c r="AA305" s="275">
        <f t="shared" ref="AA305" si="878">INDEX(C$7:C$3000,6+($AE305-1)*29,1)</f>
        <v>0</v>
      </c>
      <c r="AB305" s="275">
        <f t="shared" ref="AB305" si="879">INDEX(D$7:D$3000,6+($AE305-1)*29,1)</f>
        <v>0</v>
      </c>
      <c r="AC305" s="275">
        <f t="shared" ref="AC305" si="880">INDEX(E$7:E$3000,6+($AE305-1)*29,1)</f>
        <v>0</v>
      </c>
      <c r="AD305" s="276" t="str">
        <f t="shared" ref="AD305" si="881">INDEX(S$7:S$3000,6+($AE305-1)*29,1)</f>
        <v/>
      </c>
      <c r="AE305" s="171">
        <f t="shared" si="747"/>
        <v>76</v>
      </c>
    </row>
    <row r="306" spans="2:31" ht="24" customHeight="1" thickBot="1" x14ac:dyDescent="0.2">
      <c r="B306" s="882"/>
      <c r="C306" s="885"/>
      <c r="D306" s="885"/>
      <c r="E306" s="885"/>
      <c r="F306" s="286" t="s">
        <v>232</v>
      </c>
      <c r="G306" s="5"/>
      <c r="H306" s="899" t="s">
        <v>239</v>
      </c>
      <c r="I306" s="900"/>
      <c r="J306" s="300"/>
      <c r="K306" s="901"/>
      <c r="L306" s="902"/>
      <c r="M306" s="902"/>
      <c r="N306" s="902"/>
      <c r="O306" s="902"/>
      <c r="P306" s="902"/>
      <c r="Q306" s="902"/>
      <c r="R306" s="903"/>
      <c r="S306" s="894"/>
      <c r="T306" s="895"/>
      <c r="U306" s="896"/>
      <c r="Z306" s="274">
        <f t="shared" si="823"/>
        <v>0</v>
      </c>
      <c r="AA306" s="275">
        <f t="shared" ref="AA306" si="882">INDEX(C$7:C$3000,11+($AE306-1)*29,1)</f>
        <v>0</v>
      </c>
      <c r="AB306" s="275">
        <f t="shared" ref="AB306" si="883">INDEX(D$7:D$3000,11+($AE306-1)*29,1)</f>
        <v>0</v>
      </c>
      <c r="AC306" s="275">
        <f t="shared" ref="AC306" si="884">INDEX(E$7:E$3000,11+($AE306-1)*29,1)</f>
        <v>0</v>
      </c>
      <c r="AD306" s="276" t="str">
        <f t="shared" ref="AD306" si="885">INDEX(S$7:S$3000,11+($AE306-1)*29,1)</f>
        <v/>
      </c>
      <c r="AE306" s="171">
        <f t="shared" si="747"/>
        <v>76</v>
      </c>
    </row>
    <row r="307" spans="2:31" ht="24" customHeight="1" thickBot="1" x14ac:dyDescent="0.2">
      <c r="B307" s="880">
        <v>3</v>
      </c>
      <c r="C307" s="883"/>
      <c r="D307" s="883"/>
      <c r="E307" s="883"/>
      <c r="F307" s="294"/>
      <c r="G307" s="886"/>
      <c r="H307" s="887"/>
      <c r="I307" s="294"/>
      <c r="J307" s="295"/>
      <c r="K307" s="298"/>
      <c r="L307" s="279" t="s">
        <v>220</v>
      </c>
      <c r="M307" s="301"/>
      <c r="N307" s="280" t="s">
        <v>225</v>
      </c>
      <c r="O307" s="298"/>
      <c r="P307" s="279" t="s">
        <v>220</v>
      </c>
      <c r="Q307" s="301"/>
      <c r="R307" s="280" t="s">
        <v>225</v>
      </c>
      <c r="S307" s="888" t="str">
        <f t="shared" ref="S307" si="886">IF(COUNT(J307:J311)=0,"",SUM(J307:J311))</f>
        <v/>
      </c>
      <c r="T307" s="889"/>
      <c r="U307" s="890"/>
      <c r="Z307" s="281">
        <f t="shared" si="823"/>
        <v>0</v>
      </c>
      <c r="AA307" s="282">
        <f t="shared" ref="AA307" si="887">INDEX(C$7:C$3000,16+($AE307-1)*29,1)</f>
        <v>0</v>
      </c>
      <c r="AB307" s="282">
        <f t="shared" ref="AB307" si="888">INDEX(D$7:D$3000,16+($AE307-1)*29,1)</f>
        <v>0</v>
      </c>
      <c r="AC307" s="282">
        <f t="shared" ref="AC307" si="889">INDEX(E$7:E$3000,16+($AE307-1)*29,1)</f>
        <v>0</v>
      </c>
      <c r="AD307" s="283" t="str">
        <f t="shared" ref="AD307" si="890">INDEX(S$7:S$3000,16+($AE307-1)*29,1)</f>
        <v/>
      </c>
      <c r="AE307" s="171">
        <f t="shared" si="747"/>
        <v>76</v>
      </c>
    </row>
    <row r="308" spans="2:31" ht="24" customHeight="1" x14ac:dyDescent="0.15">
      <c r="B308" s="881"/>
      <c r="C308" s="884"/>
      <c r="D308" s="884"/>
      <c r="E308" s="884"/>
      <c r="F308" s="296"/>
      <c r="G308" s="897"/>
      <c r="H308" s="898"/>
      <c r="I308" s="296"/>
      <c r="J308" s="297"/>
      <c r="K308" s="299"/>
      <c r="L308" s="284" t="s">
        <v>220</v>
      </c>
      <c r="M308" s="302"/>
      <c r="N308" s="285" t="s">
        <v>225</v>
      </c>
      <c r="O308" s="299"/>
      <c r="P308" s="284" t="s">
        <v>220</v>
      </c>
      <c r="Q308" s="302"/>
      <c r="R308" s="285" t="s">
        <v>225</v>
      </c>
      <c r="S308" s="891"/>
      <c r="T308" s="892"/>
      <c r="U308" s="893"/>
      <c r="Z308" s="270">
        <f t="shared" si="823"/>
        <v>0</v>
      </c>
      <c r="AA308" s="271">
        <f t="shared" ref="AA308" si="891">INDEX(C$7:C$3000,1+($AE308-1)*29,1)</f>
        <v>0</v>
      </c>
      <c r="AB308" s="271">
        <f t="shared" ref="AB308" si="892">INDEX(D$7:D$3000,1+($AE308-1)*29,1)</f>
        <v>0</v>
      </c>
      <c r="AC308" s="271">
        <f t="shared" ref="AC308" si="893">INDEX(E$7:E$3000,1+($AE308-1)*29,1)</f>
        <v>0</v>
      </c>
      <c r="AD308" s="272" t="str">
        <f t="shared" ref="AD308" si="894">INDEX(S$7:S$3000,1+($AE308-1)*29,1)</f>
        <v/>
      </c>
      <c r="AE308" s="171">
        <v>77</v>
      </c>
    </row>
    <row r="309" spans="2:31" ht="24" customHeight="1" x14ac:dyDescent="0.15">
      <c r="B309" s="881"/>
      <c r="C309" s="884"/>
      <c r="D309" s="884"/>
      <c r="E309" s="884"/>
      <c r="F309" s="296"/>
      <c r="G309" s="897"/>
      <c r="H309" s="898"/>
      <c r="I309" s="296"/>
      <c r="J309" s="297"/>
      <c r="K309" s="299"/>
      <c r="L309" s="284" t="s">
        <v>220</v>
      </c>
      <c r="M309" s="302"/>
      <c r="N309" s="285" t="s">
        <v>225</v>
      </c>
      <c r="O309" s="299"/>
      <c r="P309" s="284" t="s">
        <v>220</v>
      </c>
      <c r="Q309" s="302"/>
      <c r="R309" s="285" t="s">
        <v>225</v>
      </c>
      <c r="S309" s="891"/>
      <c r="T309" s="892"/>
      <c r="U309" s="893"/>
      <c r="Z309" s="274">
        <f t="shared" si="823"/>
        <v>0</v>
      </c>
      <c r="AA309" s="275">
        <f t="shared" ref="AA309" si="895">INDEX(C$7:C$3000,6+($AE309-1)*29,1)</f>
        <v>0</v>
      </c>
      <c r="AB309" s="275">
        <f t="shared" ref="AB309" si="896">INDEX(D$7:D$3000,6+($AE309-1)*29,1)</f>
        <v>0</v>
      </c>
      <c r="AC309" s="275">
        <f t="shared" ref="AC309" si="897">INDEX(E$7:E$3000,6+($AE309-1)*29,1)</f>
        <v>0</v>
      </c>
      <c r="AD309" s="276" t="str">
        <f t="shared" ref="AD309" si="898">INDEX(S$7:S$3000,6+($AE309-1)*29,1)</f>
        <v/>
      </c>
      <c r="AE309" s="171">
        <f t="shared" si="747"/>
        <v>77</v>
      </c>
    </row>
    <row r="310" spans="2:31" ht="24" customHeight="1" x14ac:dyDescent="0.15">
      <c r="B310" s="881"/>
      <c r="C310" s="884"/>
      <c r="D310" s="884"/>
      <c r="E310" s="884"/>
      <c r="F310" s="296"/>
      <c r="G310" s="897"/>
      <c r="H310" s="898"/>
      <c r="I310" s="296"/>
      <c r="J310" s="297"/>
      <c r="K310" s="299"/>
      <c r="L310" s="284" t="s">
        <v>220</v>
      </c>
      <c r="M310" s="302"/>
      <c r="N310" s="285" t="s">
        <v>225</v>
      </c>
      <c r="O310" s="299"/>
      <c r="P310" s="284" t="s">
        <v>220</v>
      </c>
      <c r="Q310" s="302"/>
      <c r="R310" s="285" t="s">
        <v>225</v>
      </c>
      <c r="S310" s="891"/>
      <c r="T310" s="892"/>
      <c r="U310" s="893"/>
      <c r="Z310" s="274">
        <f t="shared" si="823"/>
        <v>0</v>
      </c>
      <c r="AA310" s="275">
        <f t="shared" ref="AA310" si="899">INDEX(C$7:C$3000,11+($AE310-1)*29,1)</f>
        <v>0</v>
      </c>
      <c r="AB310" s="275">
        <f t="shared" ref="AB310" si="900">INDEX(D$7:D$3000,11+($AE310-1)*29,1)</f>
        <v>0</v>
      </c>
      <c r="AC310" s="275">
        <f t="shared" ref="AC310" si="901">INDEX(E$7:E$3000,11+($AE310-1)*29,1)</f>
        <v>0</v>
      </c>
      <c r="AD310" s="276" t="str">
        <f t="shared" ref="AD310" si="902">INDEX(S$7:S$3000,11+($AE310-1)*29,1)</f>
        <v/>
      </c>
      <c r="AE310" s="171">
        <f t="shared" si="747"/>
        <v>77</v>
      </c>
    </row>
    <row r="311" spans="2:31" ht="24" customHeight="1" thickBot="1" x14ac:dyDescent="0.2">
      <c r="B311" s="882"/>
      <c r="C311" s="885"/>
      <c r="D311" s="885"/>
      <c r="E311" s="885"/>
      <c r="F311" s="286" t="s">
        <v>232</v>
      </c>
      <c r="G311" s="5"/>
      <c r="H311" s="899" t="s">
        <v>239</v>
      </c>
      <c r="I311" s="900"/>
      <c r="J311" s="300"/>
      <c r="K311" s="901"/>
      <c r="L311" s="902"/>
      <c r="M311" s="902"/>
      <c r="N311" s="902"/>
      <c r="O311" s="902"/>
      <c r="P311" s="902"/>
      <c r="Q311" s="902"/>
      <c r="R311" s="903"/>
      <c r="S311" s="894"/>
      <c r="T311" s="895"/>
      <c r="U311" s="896"/>
      <c r="Z311" s="281">
        <f t="shared" si="823"/>
        <v>0</v>
      </c>
      <c r="AA311" s="282">
        <f t="shared" ref="AA311" si="903">INDEX(C$7:C$3000,16+($AE311-1)*29,1)</f>
        <v>0</v>
      </c>
      <c r="AB311" s="282">
        <f t="shared" ref="AB311" si="904">INDEX(D$7:D$3000,16+($AE311-1)*29,1)</f>
        <v>0</v>
      </c>
      <c r="AC311" s="282">
        <f t="shared" ref="AC311" si="905">INDEX(E$7:E$3000,16+($AE311-1)*29,1)</f>
        <v>0</v>
      </c>
      <c r="AD311" s="283" t="str">
        <f t="shared" ref="AD311" si="906">INDEX(S$7:S$3000,16+($AE311-1)*29,1)</f>
        <v/>
      </c>
      <c r="AE311" s="171">
        <f t="shared" si="747"/>
        <v>77</v>
      </c>
    </row>
    <row r="312" spans="2:31" ht="24" customHeight="1" x14ac:dyDescent="0.15">
      <c r="B312" s="880">
        <v>4</v>
      </c>
      <c r="C312" s="883"/>
      <c r="D312" s="883"/>
      <c r="E312" s="883"/>
      <c r="F312" s="294"/>
      <c r="G312" s="886"/>
      <c r="H312" s="887"/>
      <c r="I312" s="294"/>
      <c r="J312" s="295"/>
      <c r="K312" s="298"/>
      <c r="L312" s="279" t="s">
        <v>220</v>
      </c>
      <c r="M312" s="301"/>
      <c r="N312" s="280" t="s">
        <v>225</v>
      </c>
      <c r="O312" s="298"/>
      <c r="P312" s="279" t="s">
        <v>220</v>
      </c>
      <c r="Q312" s="301"/>
      <c r="R312" s="280" t="s">
        <v>225</v>
      </c>
      <c r="S312" s="888" t="str">
        <f t="shared" ref="S312" si="907">IF(COUNT(J312:J316)=0,"",SUM(J312:J316))</f>
        <v/>
      </c>
      <c r="T312" s="889"/>
      <c r="U312" s="890"/>
      <c r="Z312" s="270">
        <f t="shared" si="823"/>
        <v>0</v>
      </c>
      <c r="AA312" s="271">
        <f t="shared" ref="AA312" si="908">INDEX(C$7:C$3000,1+($AE312-1)*29,1)</f>
        <v>0</v>
      </c>
      <c r="AB312" s="271">
        <f t="shared" ref="AB312" si="909">INDEX(D$7:D$3000,1+($AE312-1)*29,1)</f>
        <v>0</v>
      </c>
      <c r="AC312" s="271">
        <f t="shared" ref="AC312" si="910">INDEX(E$7:E$3000,1+($AE312-1)*29,1)</f>
        <v>0</v>
      </c>
      <c r="AD312" s="272" t="str">
        <f t="shared" ref="AD312" si="911">INDEX(S$7:S$3000,1+($AE312-1)*29,1)</f>
        <v/>
      </c>
      <c r="AE312" s="171">
        <v>78</v>
      </c>
    </row>
    <row r="313" spans="2:31" ht="24" customHeight="1" x14ac:dyDescent="0.15">
      <c r="B313" s="881"/>
      <c r="C313" s="884"/>
      <c r="D313" s="884"/>
      <c r="E313" s="884"/>
      <c r="F313" s="296"/>
      <c r="G313" s="897"/>
      <c r="H313" s="898"/>
      <c r="I313" s="296"/>
      <c r="J313" s="297"/>
      <c r="K313" s="299"/>
      <c r="L313" s="284" t="s">
        <v>220</v>
      </c>
      <c r="M313" s="302"/>
      <c r="N313" s="285" t="s">
        <v>225</v>
      </c>
      <c r="O313" s="299"/>
      <c r="P313" s="284" t="s">
        <v>220</v>
      </c>
      <c r="Q313" s="302"/>
      <c r="R313" s="285" t="s">
        <v>225</v>
      </c>
      <c r="S313" s="891"/>
      <c r="T313" s="892"/>
      <c r="U313" s="893"/>
      <c r="Z313" s="274">
        <f t="shared" si="823"/>
        <v>0</v>
      </c>
      <c r="AA313" s="275">
        <f t="shared" ref="AA313" si="912">INDEX(C$7:C$3000,6+($AE313-1)*29,1)</f>
        <v>0</v>
      </c>
      <c r="AB313" s="275">
        <f t="shared" ref="AB313" si="913">INDEX(D$7:D$3000,6+($AE313-1)*29,1)</f>
        <v>0</v>
      </c>
      <c r="AC313" s="275">
        <f t="shared" ref="AC313" si="914">INDEX(E$7:E$3000,6+($AE313-1)*29,1)</f>
        <v>0</v>
      </c>
      <c r="AD313" s="276" t="str">
        <f t="shared" ref="AD313" si="915">INDEX(S$7:S$3000,6+($AE313-1)*29,1)</f>
        <v/>
      </c>
      <c r="AE313" s="171">
        <f t="shared" si="747"/>
        <v>78</v>
      </c>
    </row>
    <row r="314" spans="2:31" ht="24" customHeight="1" x14ac:dyDescent="0.15">
      <c r="B314" s="881"/>
      <c r="C314" s="884"/>
      <c r="D314" s="884"/>
      <c r="E314" s="884"/>
      <c r="F314" s="296"/>
      <c r="G314" s="897"/>
      <c r="H314" s="898"/>
      <c r="I314" s="296"/>
      <c r="J314" s="297"/>
      <c r="K314" s="299"/>
      <c r="L314" s="284" t="s">
        <v>220</v>
      </c>
      <c r="M314" s="302"/>
      <c r="N314" s="285" t="s">
        <v>225</v>
      </c>
      <c r="O314" s="299"/>
      <c r="P314" s="284" t="s">
        <v>220</v>
      </c>
      <c r="Q314" s="302"/>
      <c r="R314" s="285" t="s">
        <v>225</v>
      </c>
      <c r="S314" s="891"/>
      <c r="T314" s="892"/>
      <c r="U314" s="893"/>
      <c r="Z314" s="274">
        <f t="shared" si="823"/>
        <v>0</v>
      </c>
      <c r="AA314" s="275">
        <f t="shared" ref="AA314" si="916">INDEX(C$7:C$3000,11+($AE314-1)*29,1)</f>
        <v>0</v>
      </c>
      <c r="AB314" s="275">
        <f t="shared" ref="AB314" si="917">INDEX(D$7:D$3000,11+($AE314-1)*29,1)</f>
        <v>0</v>
      </c>
      <c r="AC314" s="275">
        <f t="shared" ref="AC314" si="918">INDEX(E$7:E$3000,11+($AE314-1)*29,1)</f>
        <v>0</v>
      </c>
      <c r="AD314" s="276" t="str">
        <f t="shared" ref="AD314" si="919">INDEX(S$7:S$3000,11+($AE314-1)*29,1)</f>
        <v/>
      </c>
      <c r="AE314" s="171">
        <f t="shared" si="747"/>
        <v>78</v>
      </c>
    </row>
    <row r="315" spans="2:31" ht="24" customHeight="1" thickBot="1" x14ac:dyDescent="0.2">
      <c r="B315" s="881"/>
      <c r="C315" s="884"/>
      <c r="D315" s="884"/>
      <c r="E315" s="884"/>
      <c r="F315" s="296"/>
      <c r="G315" s="897"/>
      <c r="H315" s="898"/>
      <c r="I315" s="296"/>
      <c r="J315" s="297"/>
      <c r="K315" s="299"/>
      <c r="L315" s="284" t="s">
        <v>220</v>
      </c>
      <c r="M315" s="302"/>
      <c r="N315" s="285" t="s">
        <v>225</v>
      </c>
      <c r="O315" s="299"/>
      <c r="P315" s="284" t="s">
        <v>220</v>
      </c>
      <c r="Q315" s="302"/>
      <c r="R315" s="285" t="s">
        <v>225</v>
      </c>
      <c r="S315" s="891"/>
      <c r="T315" s="892"/>
      <c r="U315" s="893"/>
      <c r="Z315" s="281">
        <f t="shared" si="823"/>
        <v>0</v>
      </c>
      <c r="AA315" s="282">
        <f t="shared" ref="AA315" si="920">INDEX(C$7:C$3000,16+($AE315-1)*29,1)</f>
        <v>0</v>
      </c>
      <c r="AB315" s="282">
        <f t="shared" ref="AB315" si="921">INDEX(D$7:D$3000,16+($AE315-1)*29,1)</f>
        <v>0</v>
      </c>
      <c r="AC315" s="282">
        <f t="shared" ref="AC315" si="922">INDEX(E$7:E$3000,16+($AE315-1)*29,1)</f>
        <v>0</v>
      </c>
      <c r="AD315" s="283" t="str">
        <f t="shared" ref="AD315" si="923">INDEX(S$7:S$3000,16+($AE315-1)*29,1)</f>
        <v/>
      </c>
      <c r="AE315" s="171">
        <f t="shared" si="747"/>
        <v>78</v>
      </c>
    </row>
    <row r="316" spans="2:31" ht="24" customHeight="1" thickBot="1" x14ac:dyDescent="0.2">
      <c r="B316" s="882"/>
      <c r="C316" s="885"/>
      <c r="D316" s="885"/>
      <c r="E316" s="885"/>
      <c r="F316" s="286" t="s">
        <v>232</v>
      </c>
      <c r="G316" s="5"/>
      <c r="H316" s="899" t="s">
        <v>239</v>
      </c>
      <c r="I316" s="900"/>
      <c r="J316" s="300"/>
      <c r="K316" s="901"/>
      <c r="L316" s="902"/>
      <c r="M316" s="902"/>
      <c r="N316" s="902"/>
      <c r="O316" s="902"/>
      <c r="P316" s="902"/>
      <c r="Q316" s="902"/>
      <c r="R316" s="903"/>
      <c r="S316" s="894"/>
      <c r="T316" s="895"/>
      <c r="U316" s="896"/>
      <c r="Z316" s="270">
        <f t="shared" si="823"/>
        <v>0</v>
      </c>
      <c r="AA316" s="271">
        <f t="shared" ref="AA316" si="924">INDEX(C$7:C$3000,1+($AE316-1)*29,1)</f>
        <v>0</v>
      </c>
      <c r="AB316" s="271">
        <f t="shared" ref="AB316" si="925">INDEX(D$7:D$3000,1+($AE316-1)*29,1)</f>
        <v>0</v>
      </c>
      <c r="AC316" s="271">
        <f t="shared" ref="AC316" si="926">INDEX(E$7:E$3000,1+($AE316-1)*29,1)</f>
        <v>0</v>
      </c>
      <c r="AD316" s="272" t="str">
        <f t="shared" ref="AD316" si="927">INDEX(S$7:S$3000,1+($AE316-1)*29,1)</f>
        <v/>
      </c>
      <c r="AE316" s="171">
        <v>79</v>
      </c>
    </row>
    <row r="317" spans="2:31" ht="19.5" customHeight="1" thickBot="1" x14ac:dyDescent="0.2">
      <c r="B317" s="287" t="s">
        <v>112</v>
      </c>
      <c r="C317" s="172"/>
      <c r="D317" s="288"/>
      <c r="E317" s="288"/>
      <c r="F317" s="289"/>
      <c r="G317" s="288"/>
      <c r="H317" s="288"/>
      <c r="O317" s="917" t="s">
        <v>496</v>
      </c>
      <c r="P317" s="918"/>
      <c r="Q317" s="918"/>
      <c r="R317" s="918"/>
      <c r="S317" s="919" t="str">
        <f>IF(COUNT(S297:U316)=0,"",SUMIFS(S297:S316,E297:E316,"&lt;&gt;"&amp;""))</f>
        <v/>
      </c>
      <c r="T317" s="920"/>
      <c r="U317" s="921"/>
      <c r="Z317" s="274">
        <f t="shared" si="823"/>
        <v>0</v>
      </c>
      <c r="AA317" s="275">
        <f t="shared" ref="AA317" si="928">INDEX(C$7:C$3000,6+($AE317-1)*29,1)</f>
        <v>0</v>
      </c>
      <c r="AB317" s="275">
        <f t="shared" ref="AB317" si="929">INDEX(D$7:D$3000,6+($AE317-1)*29,1)</f>
        <v>0</v>
      </c>
      <c r="AC317" s="275">
        <f t="shared" ref="AC317" si="930">INDEX(E$7:E$3000,6+($AE317-1)*29,1)</f>
        <v>0</v>
      </c>
      <c r="AD317" s="276" t="str">
        <f t="shared" ref="AD317" si="931">INDEX(S$7:S$3000,6+($AE317-1)*29,1)</f>
        <v/>
      </c>
      <c r="AE317" s="171">
        <f t="shared" si="747"/>
        <v>79</v>
      </c>
    </row>
    <row r="318" spans="2:31" ht="19.5" customHeight="1" thickBot="1" x14ac:dyDescent="0.2">
      <c r="B318" s="486" t="s">
        <v>242</v>
      </c>
      <c r="C318" s="172"/>
      <c r="D318" s="171"/>
      <c r="E318" s="290"/>
      <c r="F318" s="485"/>
      <c r="G318" s="485"/>
      <c r="H318" s="485"/>
      <c r="O318" s="922" t="s">
        <v>497</v>
      </c>
      <c r="P318" s="923"/>
      <c r="Q318" s="923"/>
      <c r="R318" s="924"/>
      <c r="S318" s="919" t="str">
        <f>IF(COUNT(S297:U316)=0,"",SUMIF(E297:E316,"元請",S297:U316))</f>
        <v/>
      </c>
      <c r="T318" s="920"/>
      <c r="U318" s="921"/>
      <c r="Z318" s="274">
        <f t="shared" si="823"/>
        <v>0</v>
      </c>
      <c r="AA318" s="275">
        <f t="shared" ref="AA318" si="932">INDEX(C$7:C$3000,11+($AE318-1)*29,1)</f>
        <v>0</v>
      </c>
      <c r="AB318" s="275">
        <f t="shared" ref="AB318" si="933">INDEX(D$7:D$3000,11+($AE318-1)*29,1)</f>
        <v>0</v>
      </c>
      <c r="AC318" s="275">
        <f t="shared" ref="AC318" si="934">INDEX(E$7:E$3000,11+($AE318-1)*29,1)</f>
        <v>0</v>
      </c>
      <c r="AD318" s="276" t="str">
        <f t="shared" ref="AD318" si="935">INDEX(S$7:S$3000,11+($AE318-1)*29,1)</f>
        <v/>
      </c>
      <c r="AE318" s="171">
        <f t="shared" si="747"/>
        <v>79</v>
      </c>
    </row>
    <row r="319" spans="2:31" ht="19.5" customHeight="1" thickBot="1" x14ac:dyDescent="0.2">
      <c r="B319" s="287" t="s">
        <v>240</v>
      </c>
      <c r="C319" s="172"/>
      <c r="D319" s="171"/>
      <c r="E319" s="172"/>
      <c r="F319" s="172"/>
      <c r="G319" s="485"/>
      <c r="H319" s="485"/>
      <c r="Z319" s="281">
        <f t="shared" si="823"/>
        <v>0</v>
      </c>
      <c r="AA319" s="282">
        <f t="shared" ref="AA319" si="936">INDEX(C$7:C$3000,16+($AE319-1)*29,1)</f>
        <v>0</v>
      </c>
      <c r="AB319" s="282">
        <f t="shared" ref="AB319" si="937">INDEX(D$7:D$3000,16+($AE319-1)*29,1)</f>
        <v>0</v>
      </c>
      <c r="AC319" s="282">
        <f t="shared" ref="AC319" si="938">INDEX(E$7:E$3000,16+($AE319-1)*29,1)</f>
        <v>0</v>
      </c>
      <c r="AD319" s="283" t="str">
        <f t="shared" ref="AD319" si="939">INDEX(S$7:S$3000,16+($AE319-1)*29,1)</f>
        <v/>
      </c>
      <c r="AE319" s="171">
        <f t="shared" si="747"/>
        <v>79</v>
      </c>
    </row>
    <row r="320" spans="2:31" ht="19.5" customHeight="1" x14ac:dyDescent="0.15">
      <c r="B320" s="485"/>
      <c r="C320" s="172"/>
      <c r="D320" s="171"/>
      <c r="E320" s="290"/>
      <c r="F320" s="485"/>
      <c r="G320" s="485"/>
      <c r="H320" s="485"/>
      <c r="Z320" s="270">
        <f t="shared" si="823"/>
        <v>0</v>
      </c>
      <c r="AA320" s="271">
        <f t="shared" ref="AA320" si="940">INDEX(C$7:C$3000,1+($AE320-1)*29,1)</f>
        <v>0</v>
      </c>
      <c r="AB320" s="271">
        <f t="shared" ref="AB320" si="941">INDEX(D$7:D$3000,1+($AE320-1)*29,1)</f>
        <v>0</v>
      </c>
      <c r="AC320" s="271">
        <f t="shared" ref="AC320" si="942">INDEX(E$7:E$3000,1+($AE320-1)*29,1)</f>
        <v>0</v>
      </c>
      <c r="AD320" s="272" t="str">
        <f t="shared" ref="AD320" si="943">INDEX(S$7:S$3000,1+($AE320-1)*29,1)</f>
        <v/>
      </c>
      <c r="AE320" s="171">
        <v>80</v>
      </c>
    </row>
    <row r="321" spans="1:31" s="172" customFormat="1" ht="20.25" customHeight="1" x14ac:dyDescent="0.15">
      <c r="A321" s="171"/>
      <c r="B321" s="171"/>
      <c r="C321" s="172" t="s">
        <v>104</v>
      </c>
      <c r="G321" s="262"/>
      <c r="H321" s="262"/>
      <c r="I321" s="171"/>
      <c r="J321" s="171"/>
      <c r="K321" s="171"/>
      <c r="L321" s="171"/>
      <c r="M321" s="171"/>
      <c r="N321" s="171"/>
      <c r="O321" s="171"/>
      <c r="P321" s="171"/>
      <c r="Q321" s="171"/>
      <c r="R321" s="171"/>
      <c r="S321" s="171"/>
      <c r="T321" s="196" t="s">
        <v>241</v>
      </c>
      <c r="U321" s="263" t="str">
        <f t="shared" ref="U321" si="944">IF(COUNT(S297:U316)=0,"",U292+1)</f>
        <v/>
      </c>
      <c r="W321" s="171"/>
      <c r="X321" s="171"/>
      <c r="Y321" s="171"/>
      <c r="Z321" s="274">
        <f t="shared" si="823"/>
        <v>0</v>
      </c>
      <c r="AA321" s="275">
        <f t="shared" ref="AA321" si="945">INDEX(C$7:C$3000,6+($AE321-1)*29,1)</f>
        <v>0</v>
      </c>
      <c r="AB321" s="275">
        <f t="shared" ref="AB321" si="946">INDEX(D$7:D$3000,6+($AE321-1)*29,1)</f>
        <v>0</v>
      </c>
      <c r="AC321" s="275">
        <f t="shared" ref="AC321" si="947">INDEX(E$7:E$3000,6+($AE321-1)*29,1)</f>
        <v>0</v>
      </c>
      <c r="AD321" s="276" t="str">
        <f t="shared" ref="AD321" si="948">INDEX(S$7:S$3000,6+($AE321-1)*29,1)</f>
        <v/>
      </c>
      <c r="AE321" s="171">
        <f t="shared" si="747"/>
        <v>80</v>
      </c>
    </row>
    <row r="322" spans="1:31" s="172" customFormat="1" ht="27.75" x14ac:dyDescent="0.15">
      <c r="A322" s="171"/>
      <c r="B322" s="904" t="s">
        <v>105</v>
      </c>
      <c r="C322" s="904"/>
      <c r="D322" s="904"/>
      <c r="E322" s="904"/>
      <c r="F322" s="904"/>
      <c r="G322" s="904"/>
      <c r="H322" s="904"/>
      <c r="I322" s="904"/>
      <c r="J322" s="905" t="s">
        <v>387</v>
      </c>
      <c r="K322" s="905"/>
      <c r="L322" s="905"/>
      <c r="M322" s="905"/>
      <c r="N322" s="905"/>
      <c r="O322" s="905"/>
      <c r="P322" s="905"/>
      <c r="Q322" s="905"/>
      <c r="R322" s="905"/>
      <c r="S322" s="905"/>
      <c r="T322" s="905"/>
      <c r="U322" s="905"/>
      <c r="W322" s="171"/>
      <c r="X322" s="171"/>
      <c r="Y322" s="171"/>
      <c r="Z322" s="274">
        <f t="shared" si="823"/>
        <v>0</v>
      </c>
      <c r="AA322" s="275">
        <f t="shared" ref="AA322" si="949">INDEX(C$7:C$3000,11+($AE322-1)*29,1)</f>
        <v>0</v>
      </c>
      <c r="AB322" s="275">
        <f t="shared" ref="AB322" si="950">INDEX(D$7:D$3000,11+($AE322-1)*29,1)</f>
        <v>0</v>
      </c>
      <c r="AC322" s="275">
        <f t="shared" ref="AC322" si="951">INDEX(E$7:E$3000,11+($AE322-1)*29,1)</f>
        <v>0</v>
      </c>
      <c r="AD322" s="276" t="str">
        <f t="shared" ref="AD322" si="952">INDEX(S$7:S$3000,11+($AE322-1)*29,1)</f>
        <v/>
      </c>
      <c r="AE322" s="171">
        <f t="shared" si="747"/>
        <v>80</v>
      </c>
    </row>
    <row r="323" spans="1:31" ht="21.75" thickBot="1" x14ac:dyDescent="0.2">
      <c r="D323" s="265" t="s">
        <v>228</v>
      </c>
      <c r="E323" s="906"/>
      <c r="F323" s="906"/>
      <c r="G323" s="266" t="s">
        <v>229</v>
      </c>
      <c r="H323" s="267"/>
      <c r="L323" s="268" t="s">
        <v>231</v>
      </c>
      <c r="M323" s="482" t="str">
        <f>M$4</f>
        <v/>
      </c>
      <c r="N323" s="269" t="s">
        <v>220</v>
      </c>
      <c r="O323" s="482" t="str">
        <f>O$4</f>
        <v/>
      </c>
      <c r="P323" s="269" t="s">
        <v>225</v>
      </c>
      <c r="Q323" s="269" t="s">
        <v>205</v>
      </c>
      <c r="R323" s="482" t="str">
        <f>R$4</f>
        <v/>
      </c>
      <c r="S323" s="269" t="s">
        <v>220</v>
      </c>
      <c r="T323" s="482" t="str">
        <f>T$4</f>
        <v/>
      </c>
      <c r="U323" s="269" t="s">
        <v>230</v>
      </c>
      <c r="Z323" s="281">
        <f t="shared" si="823"/>
        <v>0</v>
      </c>
      <c r="AA323" s="282">
        <f t="shared" ref="AA323" si="953">INDEX(C$7:C$3000,16+($AE323-1)*29,1)</f>
        <v>0</v>
      </c>
      <c r="AB323" s="282">
        <f t="shared" ref="AB323" si="954">INDEX(D$7:D$3000,16+($AE323-1)*29,1)</f>
        <v>0</v>
      </c>
      <c r="AC323" s="282">
        <f t="shared" ref="AC323" si="955">INDEX(E$7:E$3000,16+($AE323-1)*29,1)</f>
        <v>0</v>
      </c>
      <c r="AD323" s="283" t="str">
        <f t="shared" ref="AD323" si="956">INDEX(S$7:S$3000,16+($AE323-1)*29,1)</f>
        <v/>
      </c>
      <c r="AE323" s="171">
        <f t="shared" si="747"/>
        <v>80</v>
      </c>
    </row>
    <row r="324" spans="1:31" ht="18" customHeight="1" x14ac:dyDescent="0.15">
      <c r="B324" s="880" t="s">
        <v>227</v>
      </c>
      <c r="C324" s="907" t="s">
        <v>224</v>
      </c>
      <c r="D324" s="474" t="s">
        <v>237</v>
      </c>
      <c r="E324" s="474" t="s">
        <v>222</v>
      </c>
      <c r="F324" s="909" t="s">
        <v>106</v>
      </c>
      <c r="G324" s="840" t="s">
        <v>107</v>
      </c>
      <c r="H324" s="841"/>
      <c r="I324" s="472" t="s">
        <v>108</v>
      </c>
      <c r="J324" s="472" t="s">
        <v>235</v>
      </c>
      <c r="K324" s="840" t="s">
        <v>109</v>
      </c>
      <c r="L324" s="913"/>
      <c r="M324" s="913"/>
      <c r="N324" s="841"/>
      <c r="O324" s="840" t="s">
        <v>226</v>
      </c>
      <c r="P324" s="913"/>
      <c r="Q324" s="913"/>
      <c r="R324" s="841"/>
      <c r="S324" s="840" t="s">
        <v>233</v>
      </c>
      <c r="T324" s="913"/>
      <c r="U324" s="914"/>
      <c r="Z324" s="270">
        <f t="shared" si="823"/>
        <v>0</v>
      </c>
      <c r="AA324" s="271">
        <f t="shared" ref="AA324" si="957">INDEX(C$7:C$3000,1+($AE324-1)*29,1)</f>
        <v>0</v>
      </c>
      <c r="AB324" s="271">
        <f t="shared" ref="AB324" si="958">INDEX(D$7:D$3000,1+($AE324-1)*29,1)</f>
        <v>0</v>
      </c>
      <c r="AC324" s="271">
        <f t="shared" ref="AC324" si="959">INDEX(E$7:E$3000,1+($AE324-1)*29,1)</f>
        <v>0</v>
      </c>
      <c r="AD324" s="272" t="str">
        <f t="shared" ref="AD324" si="960">INDEX(S$7:S$3000,1+($AE324-1)*29,1)</f>
        <v/>
      </c>
      <c r="AE324" s="171">
        <v>81</v>
      </c>
    </row>
    <row r="325" spans="1:31" ht="18" customHeight="1" thickBot="1" x14ac:dyDescent="0.2">
      <c r="B325" s="882"/>
      <c r="C325" s="908"/>
      <c r="D325" s="475" t="s">
        <v>221</v>
      </c>
      <c r="E325" s="475" t="s">
        <v>223</v>
      </c>
      <c r="F325" s="910"/>
      <c r="G325" s="911"/>
      <c r="H325" s="912"/>
      <c r="I325" s="473" t="s">
        <v>110</v>
      </c>
      <c r="J325" s="473" t="s">
        <v>236</v>
      </c>
      <c r="K325" s="911"/>
      <c r="L325" s="915"/>
      <c r="M325" s="915"/>
      <c r="N325" s="912"/>
      <c r="O325" s="911"/>
      <c r="P325" s="915"/>
      <c r="Q325" s="915"/>
      <c r="R325" s="912"/>
      <c r="S325" s="911" t="s">
        <v>234</v>
      </c>
      <c r="T325" s="915"/>
      <c r="U325" s="916"/>
      <c r="Z325" s="274">
        <f t="shared" si="823"/>
        <v>0</v>
      </c>
      <c r="AA325" s="275">
        <f t="shared" ref="AA325" si="961">INDEX(C$7:C$3000,6+($AE325-1)*29,1)</f>
        <v>0</v>
      </c>
      <c r="AB325" s="275">
        <f t="shared" ref="AB325" si="962">INDEX(D$7:D$3000,6+($AE325-1)*29,1)</f>
        <v>0</v>
      </c>
      <c r="AC325" s="275">
        <f t="shared" ref="AC325" si="963">INDEX(E$7:E$3000,6+($AE325-1)*29,1)</f>
        <v>0</v>
      </c>
      <c r="AD325" s="276" t="str">
        <f t="shared" ref="AD325" si="964">INDEX(S$7:S$3000,6+($AE325-1)*29,1)</f>
        <v/>
      </c>
      <c r="AE325" s="171">
        <f t="shared" si="747"/>
        <v>81</v>
      </c>
    </row>
    <row r="326" spans="1:31" ht="24" customHeight="1" x14ac:dyDescent="0.15">
      <c r="B326" s="880">
        <v>1</v>
      </c>
      <c r="C326" s="883"/>
      <c r="D326" s="883"/>
      <c r="E326" s="883"/>
      <c r="F326" s="294"/>
      <c r="G326" s="886"/>
      <c r="H326" s="887"/>
      <c r="I326" s="294"/>
      <c r="J326" s="295"/>
      <c r="K326" s="298"/>
      <c r="L326" s="279" t="s">
        <v>220</v>
      </c>
      <c r="M326" s="301"/>
      <c r="N326" s="280" t="s">
        <v>225</v>
      </c>
      <c r="O326" s="298"/>
      <c r="P326" s="279" t="s">
        <v>220</v>
      </c>
      <c r="Q326" s="301"/>
      <c r="R326" s="280" t="s">
        <v>225</v>
      </c>
      <c r="S326" s="888" t="str">
        <f t="shared" ref="S326" si="965">IF(COUNT(J326:J330)=0,"",SUM(J326:J330))</f>
        <v/>
      </c>
      <c r="T326" s="889"/>
      <c r="U326" s="890"/>
      <c r="Z326" s="274">
        <f t="shared" si="823"/>
        <v>0</v>
      </c>
      <c r="AA326" s="275">
        <f t="shared" ref="AA326" si="966">INDEX(C$7:C$3000,11+($AE326-1)*29,1)</f>
        <v>0</v>
      </c>
      <c r="AB326" s="275">
        <f t="shared" ref="AB326" si="967">INDEX(D$7:D$3000,11+($AE326-1)*29,1)</f>
        <v>0</v>
      </c>
      <c r="AC326" s="275">
        <f t="shared" ref="AC326" si="968">INDEX(E$7:E$3000,11+($AE326-1)*29,1)</f>
        <v>0</v>
      </c>
      <c r="AD326" s="276" t="str">
        <f t="shared" ref="AD326" si="969">INDEX(S$7:S$3000,11+($AE326-1)*29,1)</f>
        <v/>
      </c>
      <c r="AE326" s="171">
        <f t="shared" si="747"/>
        <v>81</v>
      </c>
    </row>
    <row r="327" spans="1:31" ht="24" customHeight="1" thickBot="1" x14ac:dyDescent="0.2">
      <c r="B327" s="881"/>
      <c r="C327" s="884"/>
      <c r="D327" s="884"/>
      <c r="E327" s="884"/>
      <c r="F327" s="296"/>
      <c r="G327" s="897"/>
      <c r="H327" s="898"/>
      <c r="I327" s="296"/>
      <c r="J327" s="297"/>
      <c r="K327" s="299"/>
      <c r="L327" s="284" t="s">
        <v>220</v>
      </c>
      <c r="M327" s="302"/>
      <c r="N327" s="285" t="s">
        <v>225</v>
      </c>
      <c r="O327" s="299"/>
      <c r="P327" s="284" t="s">
        <v>220</v>
      </c>
      <c r="Q327" s="302"/>
      <c r="R327" s="285" t="s">
        <v>225</v>
      </c>
      <c r="S327" s="891"/>
      <c r="T327" s="892"/>
      <c r="U327" s="893"/>
      <c r="Z327" s="281">
        <f t="shared" si="823"/>
        <v>0</v>
      </c>
      <c r="AA327" s="282">
        <f t="shared" ref="AA327" si="970">INDEX(C$7:C$3000,16+($AE327-1)*29,1)</f>
        <v>0</v>
      </c>
      <c r="AB327" s="282">
        <f t="shared" ref="AB327" si="971">INDEX(D$7:D$3000,16+($AE327-1)*29,1)</f>
        <v>0</v>
      </c>
      <c r="AC327" s="282">
        <f t="shared" ref="AC327" si="972">INDEX(E$7:E$3000,16+($AE327-1)*29,1)</f>
        <v>0</v>
      </c>
      <c r="AD327" s="283" t="str">
        <f t="shared" ref="AD327" si="973">INDEX(S$7:S$3000,16+($AE327-1)*29,1)</f>
        <v/>
      </c>
      <c r="AE327" s="171">
        <f t="shared" si="747"/>
        <v>81</v>
      </c>
    </row>
    <row r="328" spans="1:31" ht="23.25" customHeight="1" x14ac:dyDescent="0.15">
      <c r="B328" s="881"/>
      <c r="C328" s="884"/>
      <c r="D328" s="884"/>
      <c r="E328" s="884"/>
      <c r="F328" s="296"/>
      <c r="G328" s="897"/>
      <c r="H328" s="898"/>
      <c r="I328" s="296"/>
      <c r="J328" s="297"/>
      <c r="K328" s="299"/>
      <c r="L328" s="284" t="s">
        <v>220</v>
      </c>
      <c r="M328" s="302"/>
      <c r="N328" s="285" t="s">
        <v>225</v>
      </c>
      <c r="O328" s="299"/>
      <c r="P328" s="284" t="s">
        <v>220</v>
      </c>
      <c r="Q328" s="302"/>
      <c r="R328" s="285" t="s">
        <v>225</v>
      </c>
      <c r="S328" s="891"/>
      <c r="T328" s="892"/>
      <c r="U328" s="893"/>
      <c r="Z328" s="270">
        <f t="shared" si="823"/>
        <v>0</v>
      </c>
      <c r="AA328" s="271">
        <f t="shared" ref="AA328" si="974">INDEX(C$7:C$3000,1+($AE328-1)*29,1)</f>
        <v>0</v>
      </c>
      <c r="AB328" s="271">
        <f t="shared" ref="AB328" si="975">INDEX(D$7:D$3000,1+($AE328-1)*29,1)</f>
        <v>0</v>
      </c>
      <c r="AC328" s="271">
        <f t="shared" ref="AC328" si="976">INDEX(E$7:E$3000,1+($AE328-1)*29,1)</f>
        <v>0</v>
      </c>
      <c r="AD328" s="272" t="str">
        <f t="shared" ref="AD328" si="977">INDEX(S$7:S$3000,1+($AE328-1)*29,1)</f>
        <v/>
      </c>
      <c r="AE328" s="171">
        <v>82</v>
      </c>
    </row>
    <row r="329" spans="1:31" ht="24" customHeight="1" x14ac:dyDescent="0.15">
      <c r="B329" s="881"/>
      <c r="C329" s="884"/>
      <c r="D329" s="884"/>
      <c r="E329" s="884"/>
      <c r="F329" s="296"/>
      <c r="G329" s="897"/>
      <c r="H329" s="898"/>
      <c r="I329" s="296"/>
      <c r="J329" s="297"/>
      <c r="K329" s="299"/>
      <c r="L329" s="284" t="s">
        <v>220</v>
      </c>
      <c r="M329" s="302"/>
      <c r="N329" s="285" t="s">
        <v>225</v>
      </c>
      <c r="O329" s="299"/>
      <c r="P329" s="284" t="s">
        <v>220</v>
      </c>
      <c r="Q329" s="302"/>
      <c r="R329" s="285" t="s">
        <v>225</v>
      </c>
      <c r="S329" s="891"/>
      <c r="T329" s="892"/>
      <c r="U329" s="893"/>
      <c r="Z329" s="274">
        <f t="shared" si="823"/>
        <v>0</v>
      </c>
      <c r="AA329" s="275">
        <f t="shared" ref="AA329" si="978">INDEX(C$7:C$3000,6+($AE329-1)*29,1)</f>
        <v>0</v>
      </c>
      <c r="AB329" s="275">
        <f t="shared" ref="AB329" si="979">INDEX(D$7:D$3000,6+($AE329-1)*29,1)</f>
        <v>0</v>
      </c>
      <c r="AC329" s="275">
        <f t="shared" ref="AC329" si="980">INDEX(E$7:E$3000,6+($AE329-1)*29,1)</f>
        <v>0</v>
      </c>
      <c r="AD329" s="276" t="str">
        <f t="shared" ref="AD329" si="981">INDEX(S$7:S$3000,6+($AE329-1)*29,1)</f>
        <v/>
      </c>
      <c r="AE329" s="171">
        <f t="shared" si="747"/>
        <v>82</v>
      </c>
    </row>
    <row r="330" spans="1:31" ht="24" customHeight="1" thickBot="1" x14ac:dyDescent="0.2">
      <c r="B330" s="882"/>
      <c r="C330" s="885"/>
      <c r="D330" s="885"/>
      <c r="E330" s="885"/>
      <c r="F330" s="286" t="s">
        <v>232</v>
      </c>
      <c r="G330" s="5"/>
      <c r="H330" s="899" t="s">
        <v>239</v>
      </c>
      <c r="I330" s="900"/>
      <c r="J330" s="300"/>
      <c r="K330" s="901"/>
      <c r="L330" s="902"/>
      <c r="M330" s="902"/>
      <c r="N330" s="902"/>
      <c r="O330" s="902"/>
      <c r="P330" s="902"/>
      <c r="Q330" s="902"/>
      <c r="R330" s="903"/>
      <c r="S330" s="894"/>
      <c r="T330" s="895"/>
      <c r="U330" s="896"/>
      <c r="Z330" s="274">
        <f t="shared" si="823"/>
        <v>0</v>
      </c>
      <c r="AA330" s="275">
        <f t="shared" ref="AA330" si="982">INDEX(C$7:C$3000,11+($AE330-1)*29,1)</f>
        <v>0</v>
      </c>
      <c r="AB330" s="275">
        <f t="shared" ref="AB330" si="983">INDEX(D$7:D$3000,11+($AE330-1)*29,1)</f>
        <v>0</v>
      </c>
      <c r="AC330" s="275">
        <f t="shared" ref="AC330" si="984">INDEX(E$7:E$3000,11+($AE330-1)*29,1)</f>
        <v>0</v>
      </c>
      <c r="AD330" s="276" t="str">
        <f t="shared" ref="AD330" si="985">INDEX(S$7:S$3000,11+($AE330-1)*29,1)</f>
        <v/>
      </c>
      <c r="AE330" s="171">
        <f t="shared" si="747"/>
        <v>82</v>
      </c>
    </row>
    <row r="331" spans="1:31" ht="24" customHeight="1" thickBot="1" x14ac:dyDescent="0.2">
      <c r="B331" s="880">
        <v>2</v>
      </c>
      <c r="C331" s="883"/>
      <c r="D331" s="883"/>
      <c r="E331" s="883"/>
      <c r="F331" s="294"/>
      <c r="G331" s="886"/>
      <c r="H331" s="887"/>
      <c r="I331" s="294"/>
      <c r="J331" s="295"/>
      <c r="K331" s="298"/>
      <c r="L331" s="279" t="s">
        <v>220</v>
      </c>
      <c r="M331" s="301"/>
      <c r="N331" s="280" t="s">
        <v>225</v>
      </c>
      <c r="O331" s="298"/>
      <c r="P331" s="279" t="s">
        <v>220</v>
      </c>
      <c r="Q331" s="301"/>
      <c r="R331" s="280" t="s">
        <v>225</v>
      </c>
      <c r="S331" s="888" t="str">
        <f t="shared" ref="S331" si="986">IF(COUNT(J331:J335)=0,"",SUM(J331:J335))</f>
        <v/>
      </c>
      <c r="T331" s="889"/>
      <c r="U331" s="890"/>
      <c r="Z331" s="281">
        <f t="shared" si="823"/>
        <v>0</v>
      </c>
      <c r="AA331" s="282">
        <f t="shared" ref="AA331" si="987">INDEX(C$7:C$3000,16+($AE331-1)*29,1)</f>
        <v>0</v>
      </c>
      <c r="AB331" s="282">
        <f t="shared" ref="AB331" si="988">INDEX(D$7:D$3000,16+($AE331-1)*29,1)</f>
        <v>0</v>
      </c>
      <c r="AC331" s="282">
        <f t="shared" ref="AC331" si="989">INDEX(E$7:E$3000,16+($AE331-1)*29,1)</f>
        <v>0</v>
      </c>
      <c r="AD331" s="283" t="str">
        <f t="shared" ref="AD331" si="990">INDEX(S$7:S$3000,16+($AE331-1)*29,1)</f>
        <v/>
      </c>
      <c r="AE331" s="171">
        <f t="shared" si="747"/>
        <v>82</v>
      </c>
    </row>
    <row r="332" spans="1:31" ht="24" customHeight="1" x14ac:dyDescent="0.15">
      <c r="B332" s="881"/>
      <c r="C332" s="884"/>
      <c r="D332" s="884"/>
      <c r="E332" s="884"/>
      <c r="F332" s="296"/>
      <c r="G332" s="897"/>
      <c r="H332" s="898"/>
      <c r="I332" s="296"/>
      <c r="J332" s="297"/>
      <c r="K332" s="299"/>
      <c r="L332" s="284" t="s">
        <v>220</v>
      </c>
      <c r="M332" s="302"/>
      <c r="N332" s="285" t="s">
        <v>225</v>
      </c>
      <c r="O332" s="299"/>
      <c r="P332" s="284" t="s">
        <v>220</v>
      </c>
      <c r="Q332" s="302"/>
      <c r="R332" s="285" t="s">
        <v>225</v>
      </c>
      <c r="S332" s="891"/>
      <c r="T332" s="892"/>
      <c r="U332" s="893"/>
      <c r="Z332" s="270">
        <f t="shared" si="823"/>
        <v>0</v>
      </c>
      <c r="AA332" s="271">
        <f t="shared" ref="AA332" si="991">INDEX(C$7:C$3000,1+($AE332-1)*29,1)</f>
        <v>0</v>
      </c>
      <c r="AB332" s="271">
        <f t="shared" ref="AB332" si="992">INDEX(D$7:D$3000,1+($AE332-1)*29,1)</f>
        <v>0</v>
      </c>
      <c r="AC332" s="271">
        <f t="shared" ref="AC332" si="993">INDEX(E$7:E$3000,1+($AE332-1)*29,1)</f>
        <v>0</v>
      </c>
      <c r="AD332" s="272" t="str">
        <f t="shared" ref="AD332" si="994">INDEX(S$7:S$3000,1+($AE332-1)*29,1)</f>
        <v/>
      </c>
      <c r="AE332" s="171">
        <v>83</v>
      </c>
    </row>
    <row r="333" spans="1:31" ht="24" customHeight="1" x14ac:dyDescent="0.15">
      <c r="B333" s="881"/>
      <c r="C333" s="884"/>
      <c r="D333" s="884"/>
      <c r="E333" s="884"/>
      <c r="F333" s="296"/>
      <c r="G333" s="897"/>
      <c r="H333" s="898"/>
      <c r="I333" s="296"/>
      <c r="J333" s="297"/>
      <c r="K333" s="299"/>
      <c r="L333" s="284" t="s">
        <v>220</v>
      </c>
      <c r="M333" s="302"/>
      <c r="N333" s="285" t="s">
        <v>225</v>
      </c>
      <c r="O333" s="299"/>
      <c r="P333" s="284" t="s">
        <v>220</v>
      </c>
      <c r="Q333" s="302"/>
      <c r="R333" s="285" t="s">
        <v>225</v>
      </c>
      <c r="S333" s="891"/>
      <c r="T333" s="892"/>
      <c r="U333" s="893"/>
      <c r="Z333" s="274">
        <f t="shared" si="823"/>
        <v>0</v>
      </c>
      <c r="AA333" s="275">
        <f t="shared" ref="AA333" si="995">INDEX(C$7:C$3000,6+($AE333-1)*29,1)</f>
        <v>0</v>
      </c>
      <c r="AB333" s="275">
        <f t="shared" ref="AB333" si="996">INDEX(D$7:D$3000,6+($AE333-1)*29,1)</f>
        <v>0</v>
      </c>
      <c r="AC333" s="275">
        <f t="shared" ref="AC333" si="997">INDEX(E$7:E$3000,6+($AE333-1)*29,1)</f>
        <v>0</v>
      </c>
      <c r="AD333" s="276" t="str">
        <f t="shared" ref="AD333" si="998">INDEX(S$7:S$3000,6+($AE333-1)*29,1)</f>
        <v/>
      </c>
      <c r="AE333" s="171">
        <f t="shared" si="747"/>
        <v>83</v>
      </c>
    </row>
    <row r="334" spans="1:31" ht="24" customHeight="1" x14ac:dyDescent="0.15">
      <c r="B334" s="881"/>
      <c r="C334" s="884"/>
      <c r="D334" s="884"/>
      <c r="E334" s="884"/>
      <c r="F334" s="296"/>
      <c r="G334" s="897"/>
      <c r="H334" s="898"/>
      <c r="I334" s="296"/>
      <c r="J334" s="297"/>
      <c r="K334" s="299"/>
      <c r="L334" s="284" t="s">
        <v>220</v>
      </c>
      <c r="M334" s="302"/>
      <c r="N334" s="285" t="s">
        <v>225</v>
      </c>
      <c r="O334" s="299"/>
      <c r="P334" s="284" t="s">
        <v>220</v>
      </c>
      <c r="Q334" s="302"/>
      <c r="R334" s="285" t="s">
        <v>225</v>
      </c>
      <c r="S334" s="891"/>
      <c r="T334" s="892"/>
      <c r="U334" s="893"/>
      <c r="Z334" s="274">
        <f t="shared" si="823"/>
        <v>0</v>
      </c>
      <c r="AA334" s="275">
        <f t="shared" ref="AA334" si="999">INDEX(C$7:C$3000,11+($AE334-1)*29,1)</f>
        <v>0</v>
      </c>
      <c r="AB334" s="275">
        <f t="shared" ref="AB334" si="1000">INDEX(D$7:D$3000,11+($AE334-1)*29,1)</f>
        <v>0</v>
      </c>
      <c r="AC334" s="275">
        <f t="shared" ref="AC334" si="1001">INDEX(E$7:E$3000,11+($AE334-1)*29,1)</f>
        <v>0</v>
      </c>
      <c r="AD334" s="276" t="str">
        <f t="shared" ref="AD334" si="1002">INDEX(S$7:S$3000,11+($AE334-1)*29,1)</f>
        <v/>
      </c>
      <c r="AE334" s="171">
        <f t="shared" si="747"/>
        <v>83</v>
      </c>
    </row>
    <row r="335" spans="1:31" ht="24" customHeight="1" thickBot="1" x14ac:dyDescent="0.2">
      <c r="B335" s="882"/>
      <c r="C335" s="885"/>
      <c r="D335" s="885"/>
      <c r="E335" s="885"/>
      <c r="F335" s="286" t="s">
        <v>232</v>
      </c>
      <c r="G335" s="5"/>
      <c r="H335" s="899" t="s">
        <v>239</v>
      </c>
      <c r="I335" s="900"/>
      <c r="J335" s="300"/>
      <c r="K335" s="901"/>
      <c r="L335" s="902"/>
      <c r="M335" s="902"/>
      <c r="N335" s="902"/>
      <c r="O335" s="902"/>
      <c r="P335" s="902"/>
      <c r="Q335" s="902"/>
      <c r="R335" s="903"/>
      <c r="S335" s="894"/>
      <c r="T335" s="895"/>
      <c r="U335" s="896"/>
      <c r="Z335" s="281">
        <f t="shared" si="823"/>
        <v>0</v>
      </c>
      <c r="AA335" s="282">
        <f t="shared" ref="AA335" si="1003">INDEX(C$7:C$3000,16+($AE335-1)*29,1)</f>
        <v>0</v>
      </c>
      <c r="AB335" s="282">
        <f t="shared" ref="AB335" si="1004">INDEX(D$7:D$3000,16+($AE335-1)*29,1)</f>
        <v>0</v>
      </c>
      <c r="AC335" s="282">
        <f t="shared" ref="AC335" si="1005">INDEX(E$7:E$3000,16+($AE335-1)*29,1)</f>
        <v>0</v>
      </c>
      <c r="AD335" s="283" t="str">
        <f t="shared" ref="AD335" si="1006">INDEX(S$7:S$3000,16+($AE335-1)*29,1)</f>
        <v/>
      </c>
      <c r="AE335" s="171">
        <f t="shared" si="747"/>
        <v>83</v>
      </c>
    </row>
    <row r="336" spans="1:31" ht="24" customHeight="1" x14ac:dyDescent="0.15">
      <c r="B336" s="880">
        <v>3</v>
      </c>
      <c r="C336" s="883"/>
      <c r="D336" s="883"/>
      <c r="E336" s="883"/>
      <c r="F336" s="294"/>
      <c r="G336" s="886"/>
      <c r="H336" s="887"/>
      <c r="I336" s="294"/>
      <c r="J336" s="295"/>
      <c r="K336" s="298"/>
      <c r="L336" s="279" t="s">
        <v>220</v>
      </c>
      <c r="M336" s="301"/>
      <c r="N336" s="280" t="s">
        <v>225</v>
      </c>
      <c r="O336" s="298"/>
      <c r="P336" s="279" t="s">
        <v>220</v>
      </c>
      <c r="Q336" s="301"/>
      <c r="R336" s="280" t="s">
        <v>225</v>
      </c>
      <c r="S336" s="888" t="str">
        <f t="shared" ref="S336" si="1007">IF(COUNT(J336:J340)=0,"",SUM(J336:J340))</f>
        <v/>
      </c>
      <c r="T336" s="889"/>
      <c r="U336" s="890"/>
      <c r="Z336" s="270">
        <f t="shared" si="823"/>
        <v>0</v>
      </c>
      <c r="AA336" s="271">
        <f t="shared" ref="AA336" si="1008">INDEX(C$7:C$3000,1+($AE336-1)*29,1)</f>
        <v>0</v>
      </c>
      <c r="AB336" s="271">
        <f t="shared" ref="AB336" si="1009">INDEX(D$7:D$3000,1+($AE336-1)*29,1)</f>
        <v>0</v>
      </c>
      <c r="AC336" s="271">
        <f t="shared" ref="AC336" si="1010">INDEX(E$7:E$3000,1+($AE336-1)*29,1)</f>
        <v>0</v>
      </c>
      <c r="AD336" s="272" t="str">
        <f t="shared" ref="AD336" si="1011">INDEX(S$7:S$3000,1+($AE336-1)*29,1)</f>
        <v/>
      </c>
      <c r="AE336" s="171">
        <v>84</v>
      </c>
    </row>
    <row r="337" spans="1:31" ht="24" customHeight="1" x14ac:dyDescent="0.15">
      <c r="B337" s="881"/>
      <c r="C337" s="884"/>
      <c r="D337" s="884"/>
      <c r="E337" s="884"/>
      <c r="F337" s="296"/>
      <c r="G337" s="897"/>
      <c r="H337" s="898"/>
      <c r="I337" s="296"/>
      <c r="J337" s="297"/>
      <c r="K337" s="299"/>
      <c r="L337" s="284" t="s">
        <v>220</v>
      </c>
      <c r="M337" s="302"/>
      <c r="N337" s="285" t="s">
        <v>225</v>
      </c>
      <c r="O337" s="299"/>
      <c r="P337" s="284" t="s">
        <v>220</v>
      </c>
      <c r="Q337" s="302"/>
      <c r="R337" s="285" t="s">
        <v>225</v>
      </c>
      <c r="S337" s="891"/>
      <c r="T337" s="892"/>
      <c r="U337" s="893"/>
      <c r="Z337" s="274">
        <f t="shared" si="823"/>
        <v>0</v>
      </c>
      <c r="AA337" s="275">
        <f t="shared" ref="AA337" si="1012">INDEX(C$7:C$3000,6+($AE337-1)*29,1)</f>
        <v>0</v>
      </c>
      <c r="AB337" s="275">
        <f t="shared" ref="AB337" si="1013">INDEX(D$7:D$3000,6+($AE337-1)*29,1)</f>
        <v>0</v>
      </c>
      <c r="AC337" s="275">
        <f t="shared" ref="AC337" si="1014">INDEX(E$7:E$3000,6+($AE337-1)*29,1)</f>
        <v>0</v>
      </c>
      <c r="AD337" s="276" t="str">
        <f t="shared" ref="AD337" si="1015">INDEX(S$7:S$3000,6+($AE337-1)*29,1)</f>
        <v/>
      </c>
      <c r="AE337" s="171">
        <f t="shared" ref="AE337:AE399" si="1016">AE336</f>
        <v>84</v>
      </c>
    </row>
    <row r="338" spans="1:31" ht="24" customHeight="1" x14ac:dyDescent="0.15">
      <c r="B338" s="881"/>
      <c r="C338" s="884"/>
      <c r="D338" s="884"/>
      <c r="E338" s="884"/>
      <c r="F338" s="296"/>
      <c r="G338" s="897"/>
      <c r="H338" s="898"/>
      <c r="I338" s="296"/>
      <c r="J338" s="297"/>
      <c r="K338" s="299"/>
      <c r="L338" s="284" t="s">
        <v>220</v>
      </c>
      <c r="M338" s="302"/>
      <c r="N338" s="285" t="s">
        <v>225</v>
      </c>
      <c r="O338" s="299"/>
      <c r="P338" s="284" t="s">
        <v>220</v>
      </c>
      <c r="Q338" s="302"/>
      <c r="R338" s="285" t="s">
        <v>225</v>
      </c>
      <c r="S338" s="891"/>
      <c r="T338" s="892"/>
      <c r="U338" s="893"/>
      <c r="Z338" s="274">
        <f t="shared" si="823"/>
        <v>0</v>
      </c>
      <c r="AA338" s="275">
        <f t="shared" ref="AA338" si="1017">INDEX(C$7:C$3000,11+($AE338-1)*29,1)</f>
        <v>0</v>
      </c>
      <c r="AB338" s="275">
        <f t="shared" ref="AB338" si="1018">INDEX(D$7:D$3000,11+($AE338-1)*29,1)</f>
        <v>0</v>
      </c>
      <c r="AC338" s="275">
        <f t="shared" ref="AC338" si="1019">INDEX(E$7:E$3000,11+($AE338-1)*29,1)</f>
        <v>0</v>
      </c>
      <c r="AD338" s="276" t="str">
        <f t="shared" ref="AD338" si="1020">INDEX(S$7:S$3000,11+($AE338-1)*29,1)</f>
        <v/>
      </c>
      <c r="AE338" s="171">
        <f t="shared" si="1016"/>
        <v>84</v>
      </c>
    </row>
    <row r="339" spans="1:31" ht="24" customHeight="1" thickBot="1" x14ac:dyDescent="0.2">
      <c r="B339" s="881"/>
      <c r="C339" s="884"/>
      <c r="D339" s="884"/>
      <c r="E339" s="884"/>
      <c r="F339" s="296"/>
      <c r="G339" s="897"/>
      <c r="H339" s="898"/>
      <c r="I339" s="296"/>
      <c r="J339" s="297"/>
      <c r="K339" s="299"/>
      <c r="L339" s="284" t="s">
        <v>220</v>
      </c>
      <c r="M339" s="302"/>
      <c r="N339" s="285" t="s">
        <v>225</v>
      </c>
      <c r="O339" s="299"/>
      <c r="P339" s="284" t="s">
        <v>220</v>
      </c>
      <c r="Q339" s="302"/>
      <c r="R339" s="285" t="s">
        <v>225</v>
      </c>
      <c r="S339" s="891"/>
      <c r="T339" s="892"/>
      <c r="U339" s="893"/>
      <c r="Z339" s="281">
        <f t="shared" si="823"/>
        <v>0</v>
      </c>
      <c r="AA339" s="282">
        <f t="shared" ref="AA339" si="1021">INDEX(C$7:C$3000,16+($AE339-1)*29,1)</f>
        <v>0</v>
      </c>
      <c r="AB339" s="282">
        <f t="shared" ref="AB339" si="1022">INDEX(D$7:D$3000,16+($AE339-1)*29,1)</f>
        <v>0</v>
      </c>
      <c r="AC339" s="282">
        <f t="shared" ref="AC339" si="1023">INDEX(E$7:E$3000,16+($AE339-1)*29,1)</f>
        <v>0</v>
      </c>
      <c r="AD339" s="283" t="str">
        <f t="shared" ref="AD339" si="1024">INDEX(S$7:S$3000,16+($AE339-1)*29,1)</f>
        <v/>
      </c>
      <c r="AE339" s="171">
        <f t="shared" si="1016"/>
        <v>84</v>
      </c>
    </row>
    <row r="340" spans="1:31" ht="24" customHeight="1" thickBot="1" x14ac:dyDescent="0.2">
      <c r="B340" s="882"/>
      <c r="C340" s="885"/>
      <c r="D340" s="885"/>
      <c r="E340" s="885"/>
      <c r="F340" s="286" t="s">
        <v>232</v>
      </c>
      <c r="G340" s="5"/>
      <c r="H340" s="899" t="s">
        <v>239</v>
      </c>
      <c r="I340" s="900"/>
      <c r="J340" s="300"/>
      <c r="K340" s="901"/>
      <c r="L340" s="902"/>
      <c r="M340" s="902"/>
      <c r="N340" s="902"/>
      <c r="O340" s="902"/>
      <c r="P340" s="902"/>
      <c r="Q340" s="902"/>
      <c r="R340" s="903"/>
      <c r="S340" s="894"/>
      <c r="T340" s="895"/>
      <c r="U340" s="896"/>
      <c r="Z340" s="270">
        <f t="shared" si="823"/>
        <v>0</v>
      </c>
      <c r="AA340" s="271">
        <f t="shared" ref="AA340" si="1025">INDEX(C$7:C$3000,1+($AE340-1)*29,1)</f>
        <v>0</v>
      </c>
      <c r="AB340" s="271">
        <f t="shared" ref="AB340" si="1026">INDEX(D$7:D$3000,1+($AE340-1)*29,1)</f>
        <v>0</v>
      </c>
      <c r="AC340" s="271">
        <f t="shared" ref="AC340" si="1027">INDEX(E$7:E$3000,1+($AE340-1)*29,1)</f>
        <v>0</v>
      </c>
      <c r="AD340" s="272" t="str">
        <f t="shared" ref="AD340" si="1028">INDEX(S$7:S$3000,1+($AE340-1)*29,1)</f>
        <v/>
      </c>
      <c r="AE340" s="171">
        <v>85</v>
      </c>
    </row>
    <row r="341" spans="1:31" ht="24" customHeight="1" x14ac:dyDescent="0.15">
      <c r="B341" s="880">
        <v>4</v>
      </c>
      <c r="C341" s="883"/>
      <c r="D341" s="883"/>
      <c r="E341" s="883"/>
      <c r="F341" s="294"/>
      <c r="G341" s="886"/>
      <c r="H341" s="887"/>
      <c r="I341" s="294"/>
      <c r="J341" s="295"/>
      <c r="K341" s="298"/>
      <c r="L341" s="279" t="s">
        <v>220</v>
      </c>
      <c r="M341" s="301"/>
      <c r="N341" s="280" t="s">
        <v>225</v>
      </c>
      <c r="O341" s="298"/>
      <c r="P341" s="279" t="s">
        <v>220</v>
      </c>
      <c r="Q341" s="301"/>
      <c r="R341" s="280" t="s">
        <v>225</v>
      </c>
      <c r="S341" s="888" t="str">
        <f t="shared" ref="S341" si="1029">IF(COUNT(J341:J345)=0,"",SUM(J341:J345))</f>
        <v/>
      </c>
      <c r="T341" s="889"/>
      <c r="U341" s="890"/>
      <c r="Z341" s="274">
        <f t="shared" si="823"/>
        <v>0</v>
      </c>
      <c r="AA341" s="275">
        <f t="shared" ref="AA341" si="1030">INDEX(C$7:C$3000,6+($AE341-1)*29,1)</f>
        <v>0</v>
      </c>
      <c r="AB341" s="275">
        <f t="shared" ref="AB341" si="1031">INDEX(D$7:D$3000,6+($AE341-1)*29,1)</f>
        <v>0</v>
      </c>
      <c r="AC341" s="275">
        <f t="shared" ref="AC341" si="1032">INDEX(E$7:E$3000,6+($AE341-1)*29,1)</f>
        <v>0</v>
      </c>
      <c r="AD341" s="276" t="str">
        <f t="shared" ref="AD341" si="1033">INDEX(S$7:S$3000,6+($AE341-1)*29,1)</f>
        <v/>
      </c>
      <c r="AE341" s="171">
        <f t="shared" si="1016"/>
        <v>85</v>
      </c>
    </row>
    <row r="342" spans="1:31" ht="24" customHeight="1" x14ac:dyDescent="0.15">
      <c r="B342" s="881"/>
      <c r="C342" s="884"/>
      <c r="D342" s="884"/>
      <c r="E342" s="884"/>
      <c r="F342" s="296"/>
      <c r="G342" s="897"/>
      <c r="H342" s="898"/>
      <c r="I342" s="296"/>
      <c r="J342" s="297"/>
      <c r="K342" s="299"/>
      <c r="L342" s="284" t="s">
        <v>220</v>
      </c>
      <c r="M342" s="302"/>
      <c r="N342" s="285" t="s">
        <v>225</v>
      </c>
      <c r="O342" s="299"/>
      <c r="P342" s="284" t="s">
        <v>220</v>
      </c>
      <c r="Q342" s="302"/>
      <c r="R342" s="285" t="s">
        <v>225</v>
      </c>
      <c r="S342" s="891"/>
      <c r="T342" s="892"/>
      <c r="U342" s="893"/>
      <c r="Z342" s="274">
        <f t="shared" si="823"/>
        <v>0</v>
      </c>
      <c r="AA342" s="275">
        <f t="shared" ref="AA342" si="1034">INDEX(C$7:C$3000,11+($AE342-1)*29,1)</f>
        <v>0</v>
      </c>
      <c r="AB342" s="275">
        <f t="shared" ref="AB342" si="1035">INDEX(D$7:D$3000,11+($AE342-1)*29,1)</f>
        <v>0</v>
      </c>
      <c r="AC342" s="275">
        <f t="shared" ref="AC342" si="1036">INDEX(E$7:E$3000,11+($AE342-1)*29,1)</f>
        <v>0</v>
      </c>
      <c r="AD342" s="276" t="str">
        <f t="shared" ref="AD342" si="1037">INDEX(S$7:S$3000,11+($AE342-1)*29,1)</f>
        <v/>
      </c>
      <c r="AE342" s="171">
        <f t="shared" si="1016"/>
        <v>85</v>
      </c>
    </row>
    <row r="343" spans="1:31" ht="24" customHeight="1" thickBot="1" x14ac:dyDescent="0.2">
      <c r="B343" s="881"/>
      <c r="C343" s="884"/>
      <c r="D343" s="884"/>
      <c r="E343" s="884"/>
      <c r="F343" s="296"/>
      <c r="G343" s="897"/>
      <c r="H343" s="898"/>
      <c r="I343" s="296"/>
      <c r="J343" s="297"/>
      <c r="K343" s="299"/>
      <c r="L343" s="284" t="s">
        <v>220</v>
      </c>
      <c r="M343" s="302"/>
      <c r="N343" s="285" t="s">
        <v>225</v>
      </c>
      <c r="O343" s="299"/>
      <c r="P343" s="284" t="s">
        <v>220</v>
      </c>
      <c r="Q343" s="302"/>
      <c r="R343" s="285" t="s">
        <v>225</v>
      </c>
      <c r="S343" s="891"/>
      <c r="T343" s="892"/>
      <c r="U343" s="893"/>
      <c r="Z343" s="281">
        <f t="shared" si="823"/>
        <v>0</v>
      </c>
      <c r="AA343" s="282">
        <f t="shared" ref="AA343" si="1038">INDEX(C$7:C$3000,16+($AE343-1)*29,1)</f>
        <v>0</v>
      </c>
      <c r="AB343" s="282">
        <f t="shared" ref="AB343" si="1039">INDEX(D$7:D$3000,16+($AE343-1)*29,1)</f>
        <v>0</v>
      </c>
      <c r="AC343" s="282">
        <f t="shared" ref="AC343" si="1040">INDEX(E$7:E$3000,16+($AE343-1)*29,1)</f>
        <v>0</v>
      </c>
      <c r="AD343" s="283" t="str">
        <f t="shared" ref="AD343" si="1041">INDEX(S$7:S$3000,16+($AE343-1)*29,1)</f>
        <v/>
      </c>
      <c r="AE343" s="171">
        <f t="shared" si="1016"/>
        <v>85</v>
      </c>
    </row>
    <row r="344" spans="1:31" ht="24" customHeight="1" x14ac:dyDescent="0.15">
      <c r="B344" s="881"/>
      <c r="C344" s="884"/>
      <c r="D344" s="884"/>
      <c r="E344" s="884"/>
      <c r="F344" s="296"/>
      <c r="G344" s="897"/>
      <c r="H344" s="898"/>
      <c r="I344" s="296"/>
      <c r="J344" s="297"/>
      <c r="K344" s="299"/>
      <c r="L344" s="284" t="s">
        <v>220</v>
      </c>
      <c r="M344" s="302"/>
      <c r="N344" s="285" t="s">
        <v>225</v>
      </c>
      <c r="O344" s="299"/>
      <c r="P344" s="284" t="s">
        <v>220</v>
      </c>
      <c r="Q344" s="302"/>
      <c r="R344" s="285" t="s">
        <v>225</v>
      </c>
      <c r="S344" s="891"/>
      <c r="T344" s="892"/>
      <c r="U344" s="893"/>
      <c r="Z344" s="270">
        <f t="shared" si="823"/>
        <v>0</v>
      </c>
      <c r="AA344" s="271">
        <f t="shared" ref="AA344" si="1042">INDEX(C$7:C$3000,1+($AE344-1)*29,1)</f>
        <v>0</v>
      </c>
      <c r="AB344" s="271">
        <f t="shared" ref="AB344" si="1043">INDEX(D$7:D$3000,1+($AE344-1)*29,1)</f>
        <v>0</v>
      </c>
      <c r="AC344" s="271">
        <f t="shared" ref="AC344" si="1044">INDEX(E$7:E$3000,1+($AE344-1)*29,1)</f>
        <v>0</v>
      </c>
      <c r="AD344" s="272" t="str">
        <f t="shared" ref="AD344" si="1045">INDEX(S$7:S$3000,1+($AE344-1)*29,1)</f>
        <v/>
      </c>
      <c r="AE344" s="171">
        <v>86</v>
      </c>
    </row>
    <row r="345" spans="1:31" ht="24" customHeight="1" thickBot="1" x14ac:dyDescent="0.2">
      <c r="B345" s="882"/>
      <c r="C345" s="885"/>
      <c r="D345" s="885"/>
      <c r="E345" s="885"/>
      <c r="F345" s="286" t="s">
        <v>232</v>
      </c>
      <c r="G345" s="5"/>
      <c r="H345" s="899" t="s">
        <v>239</v>
      </c>
      <c r="I345" s="900"/>
      <c r="J345" s="300"/>
      <c r="K345" s="901"/>
      <c r="L345" s="902"/>
      <c r="M345" s="902"/>
      <c r="N345" s="902"/>
      <c r="O345" s="902"/>
      <c r="P345" s="902"/>
      <c r="Q345" s="902"/>
      <c r="R345" s="903"/>
      <c r="S345" s="894"/>
      <c r="T345" s="895"/>
      <c r="U345" s="896"/>
      <c r="Z345" s="274">
        <f t="shared" si="823"/>
        <v>0</v>
      </c>
      <c r="AA345" s="275">
        <f t="shared" ref="AA345" si="1046">INDEX(C$7:C$3000,6+($AE345-1)*29,1)</f>
        <v>0</v>
      </c>
      <c r="AB345" s="275">
        <f t="shared" ref="AB345" si="1047">INDEX(D$7:D$3000,6+($AE345-1)*29,1)</f>
        <v>0</v>
      </c>
      <c r="AC345" s="275">
        <f t="shared" ref="AC345" si="1048">INDEX(E$7:E$3000,6+($AE345-1)*29,1)</f>
        <v>0</v>
      </c>
      <c r="AD345" s="276" t="str">
        <f t="shared" ref="AD345" si="1049">INDEX(S$7:S$3000,6+($AE345-1)*29,1)</f>
        <v/>
      </c>
      <c r="AE345" s="171">
        <f t="shared" si="1016"/>
        <v>86</v>
      </c>
    </row>
    <row r="346" spans="1:31" ht="19.5" customHeight="1" thickBot="1" x14ac:dyDescent="0.2">
      <c r="B346" s="287" t="s">
        <v>112</v>
      </c>
      <c r="C346" s="172"/>
      <c r="D346" s="288"/>
      <c r="E346" s="288"/>
      <c r="F346" s="289"/>
      <c r="G346" s="288"/>
      <c r="H346" s="288"/>
      <c r="O346" s="917" t="s">
        <v>496</v>
      </c>
      <c r="P346" s="918"/>
      <c r="Q346" s="918"/>
      <c r="R346" s="918"/>
      <c r="S346" s="919" t="str">
        <f>IF(COUNT(S326:U345)=0,"",SUMIFS(S326:S345,E326:E345,"&lt;&gt;"&amp;""))</f>
        <v/>
      </c>
      <c r="T346" s="920"/>
      <c r="U346" s="921"/>
      <c r="Z346" s="274">
        <f t="shared" si="823"/>
        <v>0</v>
      </c>
      <c r="AA346" s="275">
        <f t="shared" ref="AA346" si="1050">INDEX(C$7:C$3000,11+($AE346-1)*29,1)</f>
        <v>0</v>
      </c>
      <c r="AB346" s="275">
        <f t="shared" ref="AB346" si="1051">INDEX(D$7:D$3000,11+($AE346-1)*29,1)</f>
        <v>0</v>
      </c>
      <c r="AC346" s="275">
        <f t="shared" ref="AC346" si="1052">INDEX(E$7:E$3000,11+($AE346-1)*29,1)</f>
        <v>0</v>
      </c>
      <c r="AD346" s="276" t="str">
        <f t="shared" ref="AD346" si="1053">INDEX(S$7:S$3000,11+($AE346-1)*29,1)</f>
        <v/>
      </c>
      <c r="AE346" s="171">
        <f t="shared" si="1016"/>
        <v>86</v>
      </c>
    </row>
    <row r="347" spans="1:31" ht="19.5" customHeight="1" thickBot="1" x14ac:dyDescent="0.2">
      <c r="B347" s="486" t="s">
        <v>242</v>
      </c>
      <c r="C347" s="172"/>
      <c r="D347" s="171"/>
      <c r="E347" s="290"/>
      <c r="F347" s="485"/>
      <c r="G347" s="485"/>
      <c r="H347" s="485"/>
      <c r="O347" s="922" t="s">
        <v>497</v>
      </c>
      <c r="P347" s="923"/>
      <c r="Q347" s="923"/>
      <c r="R347" s="924"/>
      <c r="S347" s="919" t="str">
        <f>IF(COUNT(S326:U345)=0,"",SUMIF(E326:E345,"元請",S326:U345))</f>
        <v/>
      </c>
      <c r="T347" s="920"/>
      <c r="U347" s="921"/>
      <c r="Z347" s="281">
        <f t="shared" si="823"/>
        <v>0</v>
      </c>
      <c r="AA347" s="282">
        <f t="shared" ref="AA347" si="1054">INDEX(C$7:C$3000,16+($AE347-1)*29,1)</f>
        <v>0</v>
      </c>
      <c r="AB347" s="282">
        <f t="shared" ref="AB347" si="1055">INDEX(D$7:D$3000,16+($AE347-1)*29,1)</f>
        <v>0</v>
      </c>
      <c r="AC347" s="282">
        <f t="shared" ref="AC347" si="1056">INDEX(E$7:E$3000,16+($AE347-1)*29,1)</f>
        <v>0</v>
      </c>
      <c r="AD347" s="283" t="str">
        <f t="shared" ref="AD347" si="1057">INDEX(S$7:S$3000,16+($AE347-1)*29,1)</f>
        <v/>
      </c>
      <c r="AE347" s="171">
        <f t="shared" si="1016"/>
        <v>86</v>
      </c>
    </row>
    <row r="348" spans="1:31" ht="19.5" customHeight="1" x14ac:dyDescent="0.15">
      <c r="B348" s="287" t="s">
        <v>240</v>
      </c>
      <c r="C348" s="172"/>
      <c r="D348" s="171"/>
      <c r="E348" s="172"/>
      <c r="F348" s="172"/>
      <c r="G348" s="485"/>
      <c r="H348" s="485"/>
      <c r="Z348" s="270">
        <f t="shared" si="823"/>
        <v>0</v>
      </c>
      <c r="AA348" s="271">
        <f t="shared" ref="AA348" si="1058">INDEX(C$7:C$3000,1+($AE348-1)*29,1)</f>
        <v>0</v>
      </c>
      <c r="AB348" s="271">
        <f t="shared" ref="AB348" si="1059">INDEX(D$7:D$3000,1+($AE348-1)*29,1)</f>
        <v>0</v>
      </c>
      <c r="AC348" s="271">
        <f t="shared" ref="AC348" si="1060">INDEX(E$7:E$3000,1+($AE348-1)*29,1)</f>
        <v>0</v>
      </c>
      <c r="AD348" s="272" t="str">
        <f t="shared" ref="AD348" si="1061">INDEX(S$7:S$3000,1+($AE348-1)*29,1)</f>
        <v/>
      </c>
      <c r="AE348" s="171">
        <v>87</v>
      </c>
    </row>
    <row r="349" spans="1:31" ht="19.5" customHeight="1" x14ac:dyDescent="0.15">
      <c r="B349" s="485"/>
      <c r="C349" s="172"/>
      <c r="D349" s="171"/>
      <c r="E349" s="290"/>
      <c r="F349" s="485"/>
      <c r="G349" s="485"/>
      <c r="H349" s="485"/>
      <c r="Z349" s="274">
        <f t="shared" si="823"/>
        <v>0</v>
      </c>
      <c r="AA349" s="275">
        <f t="shared" ref="AA349" si="1062">INDEX(C$7:C$3000,6+($AE349-1)*29,1)</f>
        <v>0</v>
      </c>
      <c r="AB349" s="275">
        <f t="shared" ref="AB349" si="1063">INDEX(D$7:D$3000,6+($AE349-1)*29,1)</f>
        <v>0</v>
      </c>
      <c r="AC349" s="275">
        <f t="shared" ref="AC349" si="1064">INDEX(E$7:E$3000,6+($AE349-1)*29,1)</f>
        <v>0</v>
      </c>
      <c r="AD349" s="276" t="str">
        <f t="shared" ref="AD349" si="1065">INDEX(S$7:S$3000,6+($AE349-1)*29,1)</f>
        <v/>
      </c>
      <c r="AE349" s="171">
        <f t="shared" si="1016"/>
        <v>87</v>
      </c>
    </row>
    <row r="350" spans="1:31" s="172" customFormat="1" ht="20.25" customHeight="1" x14ac:dyDescent="0.15">
      <c r="A350" s="171"/>
      <c r="B350" s="171"/>
      <c r="C350" s="172" t="s">
        <v>104</v>
      </c>
      <c r="G350" s="262"/>
      <c r="H350" s="262"/>
      <c r="I350" s="171"/>
      <c r="J350" s="171"/>
      <c r="K350" s="171"/>
      <c r="L350" s="171"/>
      <c r="M350" s="171"/>
      <c r="N350" s="171"/>
      <c r="O350" s="171"/>
      <c r="P350" s="171"/>
      <c r="Q350" s="171"/>
      <c r="R350" s="171"/>
      <c r="S350" s="171"/>
      <c r="T350" s="196" t="s">
        <v>241</v>
      </c>
      <c r="U350" s="263" t="str">
        <f t="shared" ref="U350" si="1066">IF(COUNT(S326:U345)=0,"",U321+1)</f>
        <v/>
      </c>
      <c r="W350" s="171"/>
      <c r="X350" s="171"/>
      <c r="Y350" s="171"/>
      <c r="Z350" s="274">
        <f t="shared" si="823"/>
        <v>0</v>
      </c>
      <c r="AA350" s="275">
        <f t="shared" ref="AA350" si="1067">INDEX(C$7:C$3000,11+($AE350-1)*29,1)</f>
        <v>0</v>
      </c>
      <c r="AB350" s="275">
        <f t="shared" ref="AB350" si="1068">INDEX(D$7:D$3000,11+($AE350-1)*29,1)</f>
        <v>0</v>
      </c>
      <c r="AC350" s="275">
        <f t="shared" ref="AC350" si="1069">INDEX(E$7:E$3000,11+($AE350-1)*29,1)</f>
        <v>0</v>
      </c>
      <c r="AD350" s="276" t="str">
        <f t="shared" ref="AD350" si="1070">INDEX(S$7:S$3000,11+($AE350-1)*29,1)</f>
        <v/>
      </c>
      <c r="AE350" s="171">
        <f t="shared" si="1016"/>
        <v>87</v>
      </c>
    </row>
    <row r="351" spans="1:31" s="172" customFormat="1" ht="28.5" thickBot="1" x14ac:dyDescent="0.2">
      <c r="A351" s="171"/>
      <c r="B351" s="904" t="s">
        <v>105</v>
      </c>
      <c r="C351" s="904"/>
      <c r="D351" s="904"/>
      <c r="E351" s="904"/>
      <c r="F351" s="904"/>
      <c r="G351" s="904"/>
      <c r="H351" s="904"/>
      <c r="I351" s="904"/>
      <c r="J351" s="905" t="s">
        <v>387</v>
      </c>
      <c r="K351" s="905"/>
      <c r="L351" s="905"/>
      <c r="M351" s="905"/>
      <c r="N351" s="905"/>
      <c r="O351" s="905"/>
      <c r="P351" s="905"/>
      <c r="Q351" s="905"/>
      <c r="R351" s="905"/>
      <c r="S351" s="905"/>
      <c r="T351" s="905"/>
      <c r="U351" s="905"/>
      <c r="W351" s="171"/>
      <c r="X351" s="171"/>
      <c r="Y351" s="171"/>
      <c r="Z351" s="281">
        <f t="shared" si="823"/>
        <v>0</v>
      </c>
      <c r="AA351" s="282">
        <f t="shared" ref="AA351" si="1071">INDEX(C$7:C$3000,16+($AE351-1)*29,1)</f>
        <v>0</v>
      </c>
      <c r="AB351" s="282">
        <f t="shared" ref="AB351" si="1072">INDEX(D$7:D$3000,16+($AE351-1)*29,1)</f>
        <v>0</v>
      </c>
      <c r="AC351" s="282">
        <f t="shared" ref="AC351" si="1073">INDEX(E$7:E$3000,16+($AE351-1)*29,1)</f>
        <v>0</v>
      </c>
      <c r="AD351" s="283" t="str">
        <f t="shared" ref="AD351" si="1074">INDEX(S$7:S$3000,16+($AE351-1)*29,1)</f>
        <v/>
      </c>
      <c r="AE351" s="171">
        <f t="shared" si="1016"/>
        <v>87</v>
      </c>
    </row>
    <row r="352" spans="1:31" ht="21.75" thickBot="1" x14ac:dyDescent="0.2">
      <c r="D352" s="265" t="s">
        <v>228</v>
      </c>
      <c r="E352" s="906"/>
      <c r="F352" s="906"/>
      <c r="G352" s="266" t="s">
        <v>229</v>
      </c>
      <c r="H352" s="267"/>
      <c r="L352" s="268" t="s">
        <v>231</v>
      </c>
      <c r="M352" s="482" t="str">
        <f>M$4</f>
        <v/>
      </c>
      <c r="N352" s="269" t="s">
        <v>220</v>
      </c>
      <c r="O352" s="482" t="str">
        <f>O$4</f>
        <v/>
      </c>
      <c r="P352" s="269" t="s">
        <v>225</v>
      </c>
      <c r="Q352" s="269" t="s">
        <v>205</v>
      </c>
      <c r="R352" s="482" t="str">
        <f>R$4</f>
        <v/>
      </c>
      <c r="S352" s="269" t="s">
        <v>220</v>
      </c>
      <c r="T352" s="482" t="str">
        <f>T$4</f>
        <v/>
      </c>
      <c r="U352" s="269" t="s">
        <v>230</v>
      </c>
      <c r="Z352" s="270">
        <f t="shared" si="823"/>
        <v>0</v>
      </c>
      <c r="AA352" s="271">
        <f t="shared" ref="AA352" si="1075">INDEX(C$7:C$3000,1+($AE352-1)*29,1)</f>
        <v>0</v>
      </c>
      <c r="AB352" s="271">
        <f t="shared" ref="AB352" si="1076">INDEX(D$7:D$3000,1+($AE352-1)*29,1)</f>
        <v>0</v>
      </c>
      <c r="AC352" s="271">
        <f t="shared" ref="AC352" si="1077">INDEX(E$7:E$3000,1+($AE352-1)*29,1)</f>
        <v>0</v>
      </c>
      <c r="AD352" s="272" t="str">
        <f t="shared" ref="AD352" si="1078">INDEX(S$7:S$3000,1+($AE352-1)*29,1)</f>
        <v/>
      </c>
      <c r="AE352" s="171">
        <v>88</v>
      </c>
    </row>
    <row r="353" spans="2:31" ht="18" customHeight="1" x14ac:dyDescent="0.15">
      <c r="B353" s="880" t="s">
        <v>227</v>
      </c>
      <c r="C353" s="907" t="s">
        <v>224</v>
      </c>
      <c r="D353" s="474" t="s">
        <v>237</v>
      </c>
      <c r="E353" s="474" t="s">
        <v>222</v>
      </c>
      <c r="F353" s="909" t="s">
        <v>106</v>
      </c>
      <c r="G353" s="840" t="s">
        <v>107</v>
      </c>
      <c r="H353" s="841"/>
      <c r="I353" s="472" t="s">
        <v>108</v>
      </c>
      <c r="J353" s="472" t="s">
        <v>235</v>
      </c>
      <c r="K353" s="840" t="s">
        <v>109</v>
      </c>
      <c r="L353" s="913"/>
      <c r="M353" s="913"/>
      <c r="N353" s="841"/>
      <c r="O353" s="840" t="s">
        <v>226</v>
      </c>
      <c r="P353" s="913"/>
      <c r="Q353" s="913"/>
      <c r="R353" s="841"/>
      <c r="S353" s="840" t="s">
        <v>233</v>
      </c>
      <c r="T353" s="913"/>
      <c r="U353" s="914"/>
      <c r="Z353" s="274">
        <f t="shared" si="823"/>
        <v>0</v>
      </c>
      <c r="AA353" s="275">
        <f t="shared" ref="AA353" si="1079">INDEX(C$7:C$3000,6+($AE353-1)*29,1)</f>
        <v>0</v>
      </c>
      <c r="AB353" s="275">
        <f t="shared" ref="AB353" si="1080">INDEX(D$7:D$3000,6+($AE353-1)*29,1)</f>
        <v>0</v>
      </c>
      <c r="AC353" s="275">
        <f t="shared" ref="AC353" si="1081">INDEX(E$7:E$3000,6+($AE353-1)*29,1)</f>
        <v>0</v>
      </c>
      <c r="AD353" s="276" t="str">
        <f t="shared" ref="AD353" si="1082">INDEX(S$7:S$3000,6+($AE353-1)*29,1)</f>
        <v/>
      </c>
      <c r="AE353" s="171">
        <f t="shared" si="1016"/>
        <v>88</v>
      </c>
    </row>
    <row r="354" spans="2:31" ht="18" customHeight="1" thickBot="1" x14ac:dyDescent="0.2">
      <c r="B354" s="882"/>
      <c r="C354" s="908"/>
      <c r="D354" s="475" t="s">
        <v>221</v>
      </c>
      <c r="E354" s="475" t="s">
        <v>223</v>
      </c>
      <c r="F354" s="910"/>
      <c r="G354" s="911"/>
      <c r="H354" s="912"/>
      <c r="I354" s="473" t="s">
        <v>110</v>
      </c>
      <c r="J354" s="473" t="s">
        <v>236</v>
      </c>
      <c r="K354" s="911"/>
      <c r="L354" s="915"/>
      <c r="M354" s="915"/>
      <c r="N354" s="912"/>
      <c r="O354" s="911"/>
      <c r="P354" s="915"/>
      <c r="Q354" s="915"/>
      <c r="R354" s="912"/>
      <c r="S354" s="911" t="s">
        <v>234</v>
      </c>
      <c r="T354" s="915"/>
      <c r="U354" s="916"/>
      <c r="Z354" s="274">
        <f t="shared" si="823"/>
        <v>0</v>
      </c>
      <c r="AA354" s="275">
        <f t="shared" ref="AA354" si="1083">INDEX(C$7:C$3000,11+($AE354-1)*29,1)</f>
        <v>0</v>
      </c>
      <c r="AB354" s="275">
        <f t="shared" ref="AB354" si="1084">INDEX(D$7:D$3000,11+($AE354-1)*29,1)</f>
        <v>0</v>
      </c>
      <c r="AC354" s="275">
        <f t="shared" ref="AC354" si="1085">INDEX(E$7:E$3000,11+($AE354-1)*29,1)</f>
        <v>0</v>
      </c>
      <c r="AD354" s="276" t="str">
        <f t="shared" ref="AD354" si="1086">INDEX(S$7:S$3000,11+($AE354-1)*29,1)</f>
        <v/>
      </c>
      <c r="AE354" s="171">
        <f t="shared" si="1016"/>
        <v>88</v>
      </c>
    </row>
    <row r="355" spans="2:31" ht="24" customHeight="1" thickBot="1" x14ac:dyDescent="0.2">
      <c r="B355" s="880">
        <v>1</v>
      </c>
      <c r="C355" s="883"/>
      <c r="D355" s="883"/>
      <c r="E355" s="883"/>
      <c r="F355" s="294"/>
      <c r="G355" s="886"/>
      <c r="H355" s="887"/>
      <c r="I355" s="294"/>
      <c r="J355" s="295"/>
      <c r="K355" s="298"/>
      <c r="L355" s="279" t="s">
        <v>220</v>
      </c>
      <c r="M355" s="301"/>
      <c r="N355" s="280" t="s">
        <v>225</v>
      </c>
      <c r="O355" s="298"/>
      <c r="P355" s="279" t="s">
        <v>220</v>
      </c>
      <c r="Q355" s="301"/>
      <c r="R355" s="280" t="s">
        <v>225</v>
      </c>
      <c r="S355" s="888" t="str">
        <f t="shared" ref="S355" si="1087">IF(COUNT(J355:J359)=0,"",SUM(J355:J359))</f>
        <v/>
      </c>
      <c r="T355" s="889"/>
      <c r="U355" s="890"/>
      <c r="Z355" s="281">
        <f t="shared" si="823"/>
        <v>0</v>
      </c>
      <c r="AA355" s="282">
        <f t="shared" ref="AA355" si="1088">INDEX(C$7:C$3000,16+($AE355-1)*29,1)</f>
        <v>0</v>
      </c>
      <c r="AB355" s="282">
        <f t="shared" ref="AB355" si="1089">INDEX(D$7:D$3000,16+($AE355-1)*29,1)</f>
        <v>0</v>
      </c>
      <c r="AC355" s="282">
        <f t="shared" ref="AC355" si="1090">INDEX(E$7:E$3000,16+($AE355-1)*29,1)</f>
        <v>0</v>
      </c>
      <c r="AD355" s="283" t="str">
        <f t="shared" ref="AD355" si="1091">INDEX(S$7:S$3000,16+($AE355-1)*29,1)</f>
        <v/>
      </c>
      <c r="AE355" s="171">
        <f t="shared" si="1016"/>
        <v>88</v>
      </c>
    </row>
    <row r="356" spans="2:31" ht="24" customHeight="1" x14ac:dyDescent="0.15">
      <c r="B356" s="881"/>
      <c r="C356" s="884"/>
      <c r="D356" s="884"/>
      <c r="E356" s="884"/>
      <c r="F356" s="296"/>
      <c r="G356" s="897"/>
      <c r="H356" s="898"/>
      <c r="I356" s="296"/>
      <c r="J356" s="297"/>
      <c r="K356" s="299"/>
      <c r="L356" s="284" t="s">
        <v>220</v>
      </c>
      <c r="M356" s="302"/>
      <c r="N356" s="285" t="s">
        <v>225</v>
      </c>
      <c r="O356" s="299"/>
      <c r="P356" s="284" t="s">
        <v>220</v>
      </c>
      <c r="Q356" s="302"/>
      <c r="R356" s="285" t="s">
        <v>225</v>
      </c>
      <c r="S356" s="891"/>
      <c r="T356" s="892"/>
      <c r="U356" s="893"/>
      <c r="Z356" s="270">
        <f t="shared" ref="Z356:Z403" si="1092">INDEX(E$4:E$3000,1+($AE356-1)*29,1)</f>
        <v>0</v>
      </c>
      <c r="AA356" s="271">
        <f t="shared" ref="AA356" si="1093">INDEX(C$7:C$3000,1+($AE356-1)*29,1)</f>
        <v>0</v>
      </c>
      <c r="AB356" s="271">
        <f t="shared" ref="AB356" si="1094">INDEX(D$7:D$3000,1+($AE356-1)*29,1)</f>
        <v>0</v>
      </c>
      <c r="AC356" s="271">
        <f t="shared" ref="AC356" si="1095">INDEX(E$7:E$3000,1+($AE356-1)*29,1)</f>
        <v>0</v>
      </c>
      <c r="AD356" s="272" t="str">
        <f t="shared" ref="AD356" si="1096">INDEX(S$7:S$3000,1+($AE356-1)*29,1)</f>
        <v/>
      </c>
      <c r="AE356" s="171">
        <v>89</v>
      </c>
    </row>
    <row r="357" spans="2:31" ht="23.25" customHeight="1" x14ac:dyDescent="0.15">
      <c r="B357" s="881"/>
      <c r="C357" s="884"/>
      <c r="D357" s="884"/>
      <c r="E357" s="884"/>
      <c r="F357" s="296"/>
      <c r="G357" s="897"/>
      <c r="H357" s="898"/>
      <c r="I357" s="296"/>
      <c r="J357" s="297"/>
      <c r="K357" s="299"/>
      <c r="L357" s="284" t="s">
        <v>220</v>
      </c>
      <c r="M357" s="302"/>
      <c r="N357" s="285" t="s">
        <v>225</v>
      </c>
      <c r="O357" s="299"/>
      <c r="P357" s="284" t="s">
        <v>220</v>
      </c>
      <c r="Q357" s="302"/>
      <c r="R357" s="285" t="s">
        <v>225</v>
      </c>
      <c r="S357" s="891"/>
      <c r="T357" s="892"/>
      <c r="U357" s="893"/>
      <c r="Z357" s="274">
        <f t="shared" si="1092"/>
        <v>0</v>
      </c>
      <c r="AA357" s="275">
        <f t="shared" ref="AA357" si="1097">INDEX(C$7:C$3000,6+($AE357-1)*29,1)</f>
        <v>0</v>
      </c>
      <c r="AB357" s="275">
        <f t="shared" ref="AB357" si="1098">INDEX(D$7:D$3000,6+($AE357-1)*29,1)</f>
        <v>0</v>
      </c>
      <c r="AC357" s="275">
        <f t="shared" ref="AC357" si="1099">INDEX(E$7:E$3000,6+($AE357-1)*29,1)</f>
        <v>0</v>
      </c>
      <c r="AD357" s="276" t="str">
        <f t="shared" ref="AD357" si="1100">INDEX(S$7:S$3000,6+($AE357-1)*29,1)</f>
        <v/>
      </c>
      <c r="AE357" s="171">
        <f t="shared" si="1016"/>
        <v>89</v>
      </c>
    </row>
    <row r="358" spans="2:31" ht="24" customHeight="1" x14ac:dyDescent="0.15">
      <c r="B358" s="881"/>
      <c r="C358" s="884"/>
      <c r="D358" s="884"/>
      <c r="E358" s="884"/>
      <c r="F358" s="296"/>
      <c r="G358" s="897"/>
      <c r="H358" s="898"/>
      <c r="I358" s="296"/>
      <c r="J358" s="297"/>
      <c r="K358" s="299"/>
      <c r="L358" s="284" t="s">
        <v>220</v>
      </c>
      <c r="M358" s="302"/>
      <c r="N358" s="285" t="s">
        <v>225</v>
      </c>
      <c r="O358" s="299"/>
      <c r="P358" s="284" t="s">
        <v>220</v>
      </c>
      <c r="Q358" s="302"/>
      <c r="R358" s="285" t="s">
        <v>225</v>
      </c>
      <c r="S358" s="891"/>
      <c r="T358" s="892"/>
      <c r="U358" s="893"/>
      <c r="Z358" s="274">
        <f t="shared" si="1092"/>
        <v>0</v>
      </c>
      <c r="AA358" s="275">
        <f t="shared" ref="AA358" si="1101">INDEX(C$7:C$3000,11+($AE358-1)*29,1)</f>
        <v>0</v>
      </c>
      <c r="AB358" s="275">
        <f t="shared" ref="AB358" si="1102">INDEX(D$7:D$3000,11+($AE358-1)*29,1)</f>
        <v>0</v>
      </c>
      <c r="AC358" s="275">
        <f t="shared" ref="AC358" si="1103">INDEX(E$7:E$3000,11+($AE358-1)*29,1)</f>
        <v>0</v>
      </c>
      <c r="AD358" s="276" t="str">
        <f t="shared" ref="AD358" si="1104">INDEX(S$7:S$3000,11+($AE358-1)*29,1)</f>
        <v/>
      </c>
      <c r="AE358" s="171">
        <f t="shared" si="1016"/>
        <v>89</v>
      </c>
    </row>
    <row r="359" spans="2:31" ht="24" customHeight="1" thickBot="1" x14ac:dyDescent="0.2">
      <c r="B359" s="882"/>
      <c r="C359" s="885"/>
      <c r="D359" s="885"/>
      <c r="E359" s="885"/>
      <c r="F359" s="286" t="s">
        <v>232</v>
      </c>
      <c r="G359" s="5"/>
      <c r="H359" s="899" t="s">
        <v>239</v>
      </c>
      <c r="I359" s="900"/>
      <c r="J359" s="300"/>
      <c r="K359" s="901"/>
      <c r="L359" s="902"/>
      <c r="M359" s="902"/>
      <c r="N359" s="902"/>
      <c r="O359" s="902"/>
      <c r="P359" s="902"/>
      <c r="Q359" s="902"/>
      <c r="R359" s="903"/>
      <c r="S359" s="894"/>
      <c r="T359" s="895"/>
      <c r="U359" s="896"/>
      <c r="Z359" s="281">
        <f t="shared" si="1092"/>
        <v>0</v>
      </c>
      <c r="AA359" s="282">
        <f t="shared" ref="AA359" si="1105">INDEX(C$7:C$3000,16+($AE359-1)*29,1)</f>
        <v>0</v>
      </c>
      <c r="AB359" s="282">
        <f t="shared" ref="AB359" si="1106">INDEX(D$7:D$3000,16+($AE359-1)*29,1)</f>
        <v>0</v>
      </c>
      <c r="AC359" s="282">
        <f t="shared" ref="AC359" si="1107">INDEX(E$7:E$3000,16+($AE359-1)*29,1)</f>
        <v>0</v>
      </c>
      <c r="AD359" s="283" t="str">
        <f t="shared" ref="AD359" si="1108">INDEX(S$7:S$3000,16+($AE359-1)*29,1)</f>
        <v/>
      </c>
      <c r="AE359" s="171">
        <f t="shared" si="1016"/>
        <v>89</v>
      </c>
    </row>
    <row r="360" spans="2:31" ht="24" customHeight="1" x14ac:dyDescent="0.15">
      <c r="B360" s="880">
        <v>2</v>
      </c>
      <c r="C360" s="883"/>
      <c r="D360" s="883"/>
      <c r="E360" s="883"/>
      <c r="F360" s="294"/>
      <c r="G360" s="886"/>
      <c r="H360" s="887"/>
      <c r="I360" s="294"/>
      <c r="J360" s="295"/>
      <c r="K360" s="298"/>
      <c r="L360" s="279" t="s">
        <v>220</v>
      </c>
      <c r="M360" s="301"/>
      <c r="N360" s="280" t="s">
        <v>225</v>
      </c>
      <c r="O360" s="298"/>
      <c r="P360" s="279" t="s">
        <v>220</v>
      </c>
      <c r="Q360" s="301"/>
      <c r="R360" s="280" t="s">
        <v>225</v>
      </c>
      <c r="S360" s="888" t="str">
        <f t="shared" ref="S360" si="1109">IF(COUNT(J360:J364)=0,"",SUM(J360:J364))</f>
        <v/>
      </c>
      <c r="T360" s="889"/>
      <c r="U360" s="890"/>
      <c r="Z360" s="270">
        <f t="shared" si="1092"/>
        <v>0</v>
      </c>
      <c r="AA360" s="271">
        <f t="shared" ref="AA360" si="1110">INDEX(C$7:C$3000,1+($AE360-1)*29,1)</f>
        <v>0</v>
      </c>
      <c r="AB360" s="271">
        <f t="shared" ref="AB360" si="1111">INDEX(D$7:D$3000,1+($AE360-1)*29,1)</f>
        <v>0</v>
      </c>
      <c r="AC360" s="271">
        <f t="shared" ref="AC360" si="1112">INDEX(E$7:E$3000,1+($AE360-1)*29,1)</f>
        <v>0</v>
      </c>
      <c r="AD360" s="272" t="str">
        <f t="shared" ref="AD360" si="1113">INDEX(S$7:S$3000,1+($AE360-1)*29,1)</f>
        <v/>
      </c>
      <c r="AE360" s="171">
        <v>90</v>
      </c>
    </row>
    <row r="361" spans="2:31" ht="24" customHeight="1" x14ac:dyDescent="0.15">
      <c r="B361" s="881"/>
      <c r="C361" s="884"/>
      <c r="D361" s="884"/>
      <c r="E361" s="884"/>
      <c r="F361" s="296"/>
      <c r="G361" s="897"/>
      <c r="H361" s="898"/>
      <c r="I361" s="296"/>
      <c r="J361" s="297"/>
      <c r="K361" s="299"/>
      <c r="L361" s="284" t="s">
        <v>220</v>
      </c>
      <c r="M361" s="302"/>
      <c r="N361" s="285" t="s">
        <v>225</v>
      </c>
      <c r="O361" s="299"/>
      <c r="P361" s="284" t="s">
        <v>220</v>
      </c>
      <c r="Q361" s="302"/>
      <c r="R361" s="285" t="s">
        <v>225</v>
      </c>
      <c r="S361" s="891"/>
      <c r="T361" s="892"/>
      <c r="U361" s="893"/>
      <c r="Z361" s="274">
        <f t="shared" si="1092"/>
        <v>0</v>
      </c>
      <c r="AA361" s="275">
        <f t="shared" ref="AA361" si="1114">INDEX(C$7:C$3000,6+($AE361-1)*29,1)</f>
        <v>0</v>
      </c>
      <c r="AB361" s="275">
        <f t="shared" ref="AB361" si="1115">INDEX(D$7:D$3000,6+($AE361-1)*29,1)</f>
        <v>0</v>
      </c>
      <c r="AC361" s="275">
        <f t="shared" ref="AC361" si="1116">INDEX(E$7:E$3000,6+($AE361-1)*29,1)</f>
        <v>0</v>
      </c>
      <c r="AD361" s="276" t="str">
        <f t="shared" ref="AD361" si="1117">INDEX(S$7:S$3000,6+($AE361-1)*29,1)</f>
        <v/>
      </c>
      <c r="AE361" s="171">
        <f t="shared" si="1016"/>
        <v>90</v>
      </c>
    </row>
    <row r="362" spans="2:31" ht="24" customHeight="1" x14ac:dyDescent="0.15">
      <c r="B362" s="881"/>
      <c r="C362" s="884"/>
      <c r="D362" s="884"/>
      <c r="E362" s="884"/>
      <c r="F362" s="296"/>
      <c r="G362" s="897"/>
      <c r="H362" s="898"/>
      <c r="I362" s="296"/>
      <c r="J362" s="297"/>
      <c r="K362" s="299"/>
      <c r="L362" s="284" t="s">
        <v>220</v>
      </c>
      <c r="M362" s="302"/>
      <c r="N362" s="285" t="s">
        <v>225</v>
      </c>
      <c r="O362" s="299"/>
      <c r="P362" s="284" t="s">
        <v>220</v>
      </c>
      <c r="Q362" s="302"/>
      <c r="R362" s="285" t="s">
        <v>225</v>
      </c>
      <c r="S362" s="891"/>
      <c r="T362" s="892"/>
      <c r="U362" s="893"/>
      <c r="Z362" s="274">
        <f t="shared" si="1092"/>
        <v>0</v>
      </c>
      <c r="AA362" s="275">
        <f t="shared" ref="AA362" si="1118">INDEX(C$7:C$3000,11+($AE362-1)*29,1)</f>
        <v>0</v>
      </c>
      <c r="AB362" s="275">
        <f t="shared" ref="AB362" si="1119">INDEX(D$7:D$3000,11+($AE362-1)*29,1)</f>
        <v>0</v>
      </c>
      <c r="AC362" s="275">
        <f t="shared" ref="AC362" si="1120">INDEX(E$7:E$3000,11+($AE362-1)*29,1)</f>
        <v>0</v>
      </c>
      <c r="AD362" s="276" t="str">
        <f t="shared" ref="AD362" si="1121">INDEX(S$7:S$3000,11+($AE362-1)*29,1)</f>
        <v/>
      </c>
      <c r="AE362" s="171">
        <f t="shared" si="1016"/>
        <v>90</v>
      </c>
    </row>
    <row r="363" spans="2:31" ht="24" customHeight="1" thickBot="1" x14ac:dyDescent="0.2">
      <c r="B363" s="881"/>
      <c r="C363" s="884"/>
      <c r="D363" s="884"/>
      <c r="E363" s="884"/>
      <c r="F363" s="296"/>
      <c r="G363" s="897"/>
      <c r="H363" s="898"/>
      <c r="I363" s="296"/>
      <c r="J363" s="297"/>
      <c r="K363" s="299"/>
      <c r="L363" s="284" t="s">
        <v>220</v>
      </c>
      <c r="M363" s="302"/>
      <c r="N363" s="285" t="s">
        <v>225</v>
      </c>
      <c r="O363" s="299"/>
      <c r="P363" s="284" t="s">
        <v>220</v>
      </c>
      <c r="Q363" s="302"/>
      <c r="R363" s="285" t="s">
        <v>225</v>
      </c>
      <c r="S363" s="891"/>
      <c r="T363" s="892"/>
      <c r="U363" s="893"/>
      <c r="Z363" s="281">
        <f t="shared" si="1092"/>
        <v>0</v>
      </c>
      <c r="AA363" s="282">
        <f t="shared" ref="AA363" si="1122">INDEX(C$7:C$3000,16+($AE363-1)*29,1)</f>
        <v>0</v>
      </c>
      <c r="AB363" s="282">
        <f t="shared" ref="AB363" si="1123">INDEX(D$7:D$3000,16+($AE363-1)*29,1)</f>
        <v>0</v>
      </c>
      <c r="AC363" s="282">
        <f t="shared" ref="AC363" si="1124">INDEX(E$7:E$3000,16+($AE363-1)*29,1)</f>
        <v>0</v>
      </c>
      <c r="AD363" s="283" t="str">
        <f t="shared" ref="AD363" si="1125">INDEX(S$7:S$3000,16+($AE363-1)*29,1)</f>
        <v/>
      </c>
      <c r="AE363" s="171">
        <f t="shared" si="1016"/>
        <v>90</v>
      </c>
    </row>
    <row r="364" spans="2:31" ht="24" customHeight="1" thickBot="1" x14ac:dyDescent="0.2">
      <c r="B364" s="882"/>
      <c r="C364" s="885"/>
      <c r="D364" s="885"/>
      <c r="E364" s="885"/>
      <c r="F364" s="286" t="s">
        <v>232</v>
      </c>
      <c r="G364" s="5"/>
      <c r="H364" s="899" t="s">
        <v>239</v>
      </c>
      <c r="I364" s="900"/>
      <c r="J364" s="300"/>
      <c r="K364" s="901"/>
      <c r="L364" s="902"/>
      <c r="M364" s="902"/>
      <c r="N364" s="902"/>
      <c r="O364" s="902"/>
      <c r="P364" s="902"/>
      <c r="Q364" s="902"/>
      <c r="R364" s="903"/>
      <c r="S364" s="894"/>
      <c r="T364" s="895"/>
      <c r="U364" s="896"/>
      <c r="Z364" s="270">
        <f t="shared" si="1092"/>
        <v>0</v>
      </c>
      <c r="AA364" s="271">
        <f t="shared" ref="AA364" si="1126">INDEX(C$7:C$3000,1+($AE364-1)*29,1)</f>
        <v>0</v>
      </c>
      <c r="AB364" s="271">
        <f t="shared" ref="AB364" si="1127">INDEX(D$7:D$3000,1+($AE364-1)*29,1)</f>
        <v>0</v>
      </c>
      <c r="AC364" s="271">
        <f t="shared" ref="AC364" si="1128">INDEX(E$7:E$3000,1+($AE364-1)*29,1)</f>
        <v>0</v>
      </c>
      <c r="AD364" s="272" t="str">
        <f t="shared" ref="AD364" si="1129">INDEX(S$7:S$3000,1+($AE364-1)*29,1)</f>
        <v/>
      </c>
      <c r="AE364" s="171">
        <v>91</v>
      </c>
    </row>
    <row r="365" spans="2:31" ht="24" customHeight="1" x14ac:dyDescent="0.15">
      <c r="B365" s="880">
        <v>3</v>
      </c>
      <c r="C365" s="883"/>
      <c r="D365" s="883"/>
      <c r="E365" s="883"/>
      <c r="F365" s="294"/>
      <c r="G365" s="886"/>
      <c r="H365" s="887"/>
      <c r="I365" s="294"/>
      <c r="J365" s="295"/>
      <c r="K365" s="298"/>
      <c r="L365" s="279" t="s">
        <v>220</v>
      </c>
      <c r="M365" s="301"/>
      <c r="N365" s="280" t="s">
        <v>225</v>
      </c>
      <c r="O365" s="298"/>
      <c r="P365" s="279" t="s">
        <v>220</v>
      </c>
      <c r="Q365" s="301"/>
      <c r="R365" s="280" t="s">
        <v>225</v>
      </c>
      <c r="S365" s="888" t="str">
        <f t="shared" ref="S365" si="1130">IF(COUNT(J365:J369)=0,"",SUM(J365:J369))</f>
        <v/>
      </c>
      <c r="T365" s="889"/>
      <c r="U365" s="890"/>
      <c r="Z365" s="274">
        <f t="shared" si="1092"/>
        <v>0</v>
      </c>
      <c r="AA365" s="275">
        <f t="shared" ref="AA365" si="1131">INDEX(C$7:C$3000,6+($AE365-1)*29,1)</f>
        <v>0</v>
      </c>
      <c r="AB365" s="275">
        <f t="shared" ref="AB365" si="1132">INDEX(D$7:D$3000,6+($AE365-1)*29,1)</f>
        <v>0</v>
      </c>
      <c r="AC365" s="275">
        <f t="shared" ref="AC365" si="1133">INDEX(E$7:E$3000,6+($AE365-1)*29,1)</f>
        <v>0</v>
      </c>
      <c r="AD365" s="276" t="str">
        <f t="shared" ref="AD365" si="1134">INDEX(S$7:S$3000,6+($AE365-1)*29,1)</f>
        <v/>
      </c>
      <c r="AE365" s="171">
        <f t="shared" si="1016"/>
        <v>91</v>
      </c>
    </row>
    <row r="366" spans="2:31" ht="24" customHeight="1" x14ac:dyDescent="0.15">
      <c r="B366" s="881"/>
      <c r="C366" s="884"/>
      <c r="D366" s="884"/>
      <c r="E366" s="884"/>
      <c r="F366" s="296"/>
      <c r="G366" s="897"/>
      <c r="H366" s="898"/>
      <c r="I366" s="296"/>
      <c r="J366" s="297"/>
      <c r="K366" s="299"/>
      <c r="L366" s="284" t="s">
        <v>220</v>
      </c>
      <c r="M366" s="302"/>
      <c r="N366" s="285" t="s">
        <v>225</v>
      </c>
      <c r="O366" s="299"/>
      <c r="P366" s="284" t="s">
        <v>220</v>
      </c>
      <c r="Q366" s="302"/>
      <c r="R366" s="285" t="s">
        <v>225</v>
      </c>
      <c r="S366" s="891"/>
      <c r="T366" s="892"/>
      <c r="U366" s="893"/>
      <c r="Z366" s="274">
        <f t="shared" si="1092"/>
        <v>0</v>
      </c>
      <c r="AA366" s="275">
        <f t="shared" ref="AA366" si="1135">INDEX(C$7:C$3000,11+($AE366-1)*29,1)</f>
        <v>0</v>
      </c>
      <c r="AB366" s="275">
        <f t="shared" ref="AB366" si="1136">INDEX(D$7:D$3000,11+($AE366-1)*29,1)</f>
        <v>0</v>
      </c>
      <c r="AC366" s="275">
        <f t="shared" ref="AC366" si="1137">INDEX(E$7:E$3000,11+($AE366-1)*29,1)</f>
        <v>0</v>
      </c>
      <c r="AD366" s="276" t="str">
        <f t="shared" ref="AD366" si="1138">INDEX(S$7:S$3000,11+($AE366-1)*29,1)</f>
        <v/>
      </c>
      <c r="AE366" s="171">
        <f t="shared" si="1016"/>
        <v>91</v>
      </c>
    </row>
    <row r="367" spans="2:31" ht="24" customHeight="1" thickBot="1" x14ac:dyDescent="0.2">
      <c r="B367" s="881"/>
      <c r="C367" s="884"/>
      <c r="D367" s="884"/>
      <c r="E367" s="884"/>
      <c r="F367" s="296"/>
      <c r="G367" s="897"/>
      <c r="H367" s="898"/>
      <c r="I367" s="296"/>
      <c r="J367" s="297"/>
      <c r="K367" s="299"/>
      <c r="L367" s="284" t="s">
        <v>220</v>
      </c>
      <c r="M367" s="302"/>
      <c r="N367" s="285" t="s">
        <v>225</v>
      </c>
      <c r="O367" s="299"/>
      <c r="P367" s="284" t="s">
        <v>220</v>
      </c>
      <c r="Q367" s="302"/>
      <c r="R367" s="285" t="s">
        <v>225</v>
      </c>
      <c r="S367" s="891"/>
      <c r="T367" s="892"/>
      <c r="U367" s="893"/>
      <c r="Z367" s="281">
        <f t="shared" si="1092"/>
        <v>0</v>
      </c>
      <c r="AA367" s="282">
        <f t="shared" ref="AA367" si="1139">INDEX(C$7:C$3000,16+($AE367-1)*29,1)</f>
        <v>0</v>
      </c>
      <c r="AB367" s="282">
        <f t="shared" ref="AB367" si="1140">INDEX(D$7:D$3000,16+($AE367-1)*29,1)</f>
        <v>0</v>
      </c>
      <c r="AC367" s="282">
        <f t="shared" ref="AC367" si="1141">INDEX(E$7:E$3000,16+($AE367-1)*29,1)</f>
        <v>0</v>
      </c>
      <c r="AD367" s="283" t="str">
        <f t="shared" ref="AD367" si="1142">INDEX(S$7:S$3000,16+($AE367-1)*29,1)</f>
        <v/>
      </c>
      <c r="AE367" s="171">
        <f t="shared" si="1016"/>
        <v>91</v>
      </c>
    </row>
    <row r="368" spans="2:31" ht="24" customHeight="1" x14ac:dyDescent="0.15">
      <c r="B368" s="881"/>
      <c r="C368" s="884"/>
      <c r="D368" s="884"/>
      <c r="E368" s="884"/>
      <c r="F368" s="296"/>
      <c r="G368" s="897"/>
      <c r="H368" s="898"/>
      <c r="I368" s="296"/>
      <c r="J368" s="297"/>
      <c r="K368" s="299"/>
      <c r="L368" s="284" t="s">
        <v>220</v>
      </c>
      <c r="M368" s="302"/>
      <c r="N368" s="285" t="s">
        <v>225</v>
      </c>
      <c r="O368" s="299"/>
      <c r="P368" s="284" t="s">
        <v>220</v>
      </c>
      <c r="Q368" s="302"/>
      <c r="R368" s="285" t="s">
        <v>225</v>
      </c>
      <c r="S368" s="891"/>
      <c r="T368" s="892"/>
      <c r="U368" s="893"/>
      <c r="Z368" s="270">
        <f t="shared" si="1092"/>
        <v>0</v>
      </c>
      <c r="AA368" s="271">
        <f t="shared" ref="AA368" si="1143">INDEX(C$7:C$3000,1+($AE368-1)*29,1)</f>
        <v>0</v>
      </c>
      <c r="AB368" s="271">
        <f t="shared" ref="AB368" si="1144">INDEX(D$7:D$3000,1+($AE368-1)*29,1)</f>
        <v>0</v>
      </c>
      <c r="AC368" s="271">
        <f t="shared" ref="AC368" si="1145">INDEX(E$7:E$3000,1+($AE368-1)*29,1)</f>
        <v>0</v>
      </c>
      <c r="AD368" s="272" t="str">
        <f t="shared" ref="AD368" si="1146">INDEX(S$7:S$3000,1+($AE368-1)*29,1)</f>
        <v/>
      </c>
      <c r="AE368" s="171">
        <v>92</v>
      </c>
    </row>
    <row r="369" spans="1:31" ht="24" customHeight="1" thickBot="1" x14ac:dyDescent="0.2">
      <c r="B369" s="882"/>
      <c r="C369" s="885"/>
      <c r="D369" s="885"/>
      <c r="E369" s="885"/>
      <c r="F369" s="286" t="s">
        <v>232</v>
      </c>
      <c r="G369" s="5"/>
      <c r="H369" s="899" t="s">
        <v>239</v>
      </c>
      <c r="I369" s="900"/>
      <c r="J369" s="300"/>
      <c r="K369" s="901"/>
      <c r="L369" s="902"/>
      <c r="M369" s="902"/>
      <c r="N369" s="902"/>
      <c r="O369" s="902"/>
      <c r="P369" s="902"/>
      <c r="Q369" s="902"/>
      <c r="R369" s="903"/>
      <c r="S369" s="894"/>
      <c r="T369" s="895"/>
      <c r="U369" s="896"/>
      <c r="Z369" s="274">
        <f t="shared" si="1092"/>
        <v>0</v>
      </c>
      <c r="AA369" s="275">
        <f t="shared" ref="AA369" si="1147">INDEX(C$7:C$3000,6+($AE369-1)*29,1)</f>
        <v>0</v>
      </c>
      <c r="AB369" s="275">
        <f t="shared" ref="AB369" si="1148">INDEX(D$7:D$3000,6+($AE369-1)*29,1)</f>
        <v>0</v>
      </c>
      <c r="AC369" s="275">
        <f t="shared" ref="AC369" si="1149">INDEX(E$7:E$3000,6+($AE369-1)*29,1)</f>
        <v>0</v>
      </c>
      <c r="AD369" s="276" t="str">
        <f t="shared" ref="AD369" si="1150">INDEX(S$7:S$3000,6+($AE369-1)*29,1)</f>
        <v/>
      </c>
      <c r="AE369" s="171">
        <f t="shared" si="1016"/>
        <v>92</v>
      </c>
    </row>
    <row r="370" spans="1:31" ht="24" customHeight="1" x14ac:dyDescent="0.15">
      <c r="B370" s="880">
        <v>4</v>
      </c>
      <c r="C370" s="883"/>
      <c r="D370" s="883"/>
      <c r="E370" s="883"/>
      <c r="F370" s="294"/>
      <c r="G370" s="886"/>
      <c r="H370" s="887"/>
      <c r="I370" s="294"/>
      <c r="J370" s="295"/>
      <c r="K370" s="298"/>
      <c r="L370" s="279" t="s">
        <v>220</v>
      </c>
      <c r="M370" s="301"/>
      <c r="N370" s="280" t="s">
        <v>225</v>
      </c>
      <c r="O370" s="298"/>
      <c r="P370" s="279" t="s">
        <v>220</v>
      </c>
      <c r="Q370" s="301"/>
      <c r="R370" s="280" t="s">
        <v>225</v>
      </c>
      <c r="S370" s="888" t="str">
        <f t="shared" ref="S370" si="1151">IF(COUNT(J370:J374)=0,"",SUM(J370:J374))</f>
        <v/>
      </c>
      <c r="T370" s="889"/>
      <c r="U370" s="890"/>
      <c r="Z370" s="274">
        <f t="shared" si="1092"/>
        <v>0</v>
      </c>
      <c r="AA370" s="275">
        <f t="shared" ref="AA370" si="1152">INDEX(C$7:C$3000,11+($AE370-1)*29,1)</f>
        <v>0</v>
      </c>
      <c r="AB370" s="275">
        <f t="shared" ref="AB370" si="1153">INDEX(D$7:D$3000,11+($AE370-1)*29,1)</f>
        <v>0</v>
      </c>
      <c r="AC370" s="275">
        <f t="shared" ref="AC370" si="1154">INDEX(E$7:E$3000,11+($AE370-1)*29,1)</f>
        <v>0</v>
      </c>
      <c r="AD370" s="276" t="str">
        <f t="shared" ref="AD370" si="1155">INDEX(S$7:S$3000,11+($AE370-1)*29,1)</f>
        <v/>
      </c>
      <c r="AE370" s="171">
        <f t="shared" si="1016"/>
        <v>92</v>
      </c>
    </row>
    <row r="371" spans="1:31" ht="24" customHeight="1" thickBot="1" x14ac:dyDescent="0.2">
      <c r="B371" s="881"/>
      <c r="C371" s="884"/>
      <c r="D371" s="884"/>
      <c r="E371" s="884"/>
      <c r="F371" s="296"/>
      <c r="G371" s="897"/>
      <c r="H371" s="898"/>
      <c r="I371" s="296"/>
      <c r="J371" s="297"/>
      <c r="K371" s="299"/>
      <c r="L371" s="284" t="s">
        <v>220</v>
      </c>
      <c r="M371" s="302"/>
      <c r="N371" s="285" t="s">
        <v>225</v>
      </c>
      <c r="O371" s="299"/>
      <c r="P371" s="284" t="s">
        <v>220</v>
      </c>
      <c r="Q371" s="302"/>
      <c r="R371" s="285" t="s">
        <v>225</v>
      </c>
      <c r="S371" s="891"/>
      <c r="T371" s="892"/>
      <c r="U371" s="893"/>
      <c r="Z371" s="281">
        <f t="shared" si="1092"/>
        <v>0</v>
      </c>
      <c r="AA371" s="282">
        <f t="shared" ref="AA371" si="1156">INDEX(C$7:C$3000,16+($AE371-1)*29,1)</f>
        <v>0</v>
      </c>
      <c r="AB371" s="282">
        <f t="shared" ref="AB371" si="1157">INDEX(D$7:D$3000,16+($AE371-1)*29,1)</f>
        <v>0</v>
      </c>
      <c r="AC371" s="282">
        <f t="shared" ref="AC371" si="1158">INDEX(E$7:E$3000,16+($AE371-1)*29,1)</f>
        <v>0</v>
      </c>
      <c r="AD371" s="283" t="str">
        <f t="shared" ref="AD371" si="1159">INDEX(S$7:S$3000,16+($AE371-1)*29,1)</f>
        <v/>
      </c>
      <c r="AE371" s="171">
        <f t="shared" si="1016"/>
        <v>92</v>
      </c>
    </row>
    <row r="372" spans="1:31" ht="24" customHeight="1" x14ac:dyDescent="0.15">
      <c r="B372" s="881"/>
      <c r="C372" s="884"/>
      <c r="D372" s="884"/>
      <c r="E372" s="884"/>
      <c r="F372" s="296"/>
      <c r="G372" s="897"/>
      <c r="H372" s="898"/>
      <c r="I372" s="296"/>
      <c r="J372" s="297"/>
      <c r="K372" s="299"/>
      <c r="L372" s="284" t="s">
        <v>220</v>
      </c>
      <c r="M372" s="302"/>
      <c r="N372" s="285" t="s">
        <v>225</v>
      </c>
      <c r="O372" s="299"/>
      <c r="P372" s="284" t="s">
        <v>220</v>
      </c>
      <c r="Q372" s="302"/>
      <c r="R372" s="285" t="s">
        <v>225</v>
      </c>
      <c r="S372" s="891"/>
      <c r="T372" s="892"/>
      <c r="U372" s="893"/>
      <c r="Z372" s="270">
        <f t="shared" si="1092"/>
        <v>0</v>
      </c>
      <c r="AA372" s="271">
        <f t="shared" ref="AA372" si="1160">INDEX(C$7:C$3000,1+($AE372-1)*29,1)</f>
        <v>0</v>
      </c>
      <c r="AB372" s="271">
        <f t="shared" ref="AB372" si="1161">INDEX(D$7:D$3000,1+($AE372-1)*29,1)</f>
        <v>0</v>
      </c>
      <c r="AC372" s="271">
        <f t="shared" ref="AC372" si="1162">INDEX(E$7:E$3000,1+($AE372-1)*29,1)</f>
        <v>0</v>
      </c>
      <c r="AD372" s="272" t="str">
        <f t="shared" ref="AD372" si="1163">INDEX(S$7:S$3000,1+($AE372-1)*29,1)</f>
        <v/>
      </c>
      <c r="AE372" s="171">
        <v>93</v>
      </c>
    </row>
    <row r="373" spans="1:31" ht="24" customHeight="1" x14ac:dyDescent="0.15">
      <c r="B373" s="881"/>
      <c r="C373" s="884"/>
      <c r="D373" s="884"/>
      <c r="E373" s="884"/>
      <c r="F373" s="296"/>
      <c r="G373" s="897"/>
      <c r="H373" s="898"/>
      <c r="I373" s="296"/>
      <c r="J373" s="297"/>
      <c r="K373" s="299"/>
      <c r="L373" s="284" t="s">
        <v>220</v>
      </c>
      <c r="M373" s="302"/>
      <c r="N373" s="285" t="s">
        <v>225</v>
      </c>
      <c r="O373" s="299"/>
      <c r="P373" s="284" t="s">
        <v>220</v>
      </c>
      <c r="Q373" s="302"/>
      <c r="R373" s="285" t="s">
        <v>225</v>
      </c>
      <c r="S373" s="891"/>
      <c r="T373" s="892"/>
      <c r="U373" s="893"/>
      <c r="Z373" s="274">
        <f t="shared" si="1092"/>
        <v>0</v>
      </c>
      <c r="AA373" s="275">
        <f t="shared" ref="AA373" si="1164">INDEX(C$7:C$3000,6+($AE373-1)*29,1)</f>
        <v>0</v>
      </c>
      <c r="AB373" s="275">
        <f t="shared" ref="AB373" si="1165">INDEX(D$7:D$3000,6+($AE373-1)*29,1)</f>
        <v>0</v>
      </c>
      <c r="AC373" s="275">
        <f t="shared" ref="AC373" si="1166">INDEX(E$7:E$3000,6+($AE373-1)*29,1)</f>
        <v>0</v>
      </c>
      <c r="AD373" s="276" t="str">
        <f t="shared" ref="AD373" si="1167">INDEX(S$7:S$3000,6+($AE373-1)*29,1)</f>
        <v/>
      </c>
      <c r="AE373" s="171">
        <f t="shared" si="1016"/>
        <v>93</v>
      </c>
    </row>
    <row r="374" spans="1:31" ht="24" customHeight="1" thickBot="1" x14ac:dyDescent="0.2">
      <c r="B374" s="882"/>
      <c r="C374" s="885"/>
      <c r="D374" s="885"/>
      <c r="E374" s="885"/>
      <c r="F374" s="286" t="s">
        <v>232</v>
      </c>
      <c r="G374" s="5"/>
      <c r="H374" s="899" t="s">
        <v>239</v>
      </c>
      <c r="I374" s="900"/>
      <c r="J374" s="300"/>
      <c r="K374" s="901"/>
      <c r="L374" s="902"/>
      <c r="M374" s="902"/>
      <c r="N374" s="902"/>
      <c r="O374" s="902"/>
      <c r="P374" s="902"/>
      <c r="Q374" s="902"/>
      <c r="R374" s="903"/>
      <c r="S374" s="894"/>
      <c r="T374" s="895"/>
      <c r="U374" s="896"/>
      <c r="Z374" s="274">
        <f t="shared" si="1092"/>
        <v>0</v>
      </c>
      <c r="AA374" s="275">
        <f t="shared" ref="AA374" si="1168">INDEX(C$7:C$3000,11+($AE374-1)*29,1)</f>
        <v>0</v>
      </c>
      <c r="AB374" s="275">
        <f t="shared" ref="AB374" si="1169">INDEX(D$7:D$3000,11+($AE374-1)*29,1)</f>
        <v>0</v>
      </c>
      <c r="AC374" s="275">
        <f t="shared" ref="AC374" si="1170">INDEX(E$7:E$3000,11+($AE374-1)*29,1)</f>
        <v>0</v>
      </c>
      <c r="AD374" s="276" t="str">
        <f t="shared" ref="AD374" si="1171">INDEX(S$7:S$3000,11+($AE374-1)*29,1)</f>
        <v/>
      </c>
      <c r="AE374" s="171">
        <f t="shared" si="1016"/>
        <v>93</v>
      </c>
    </row>
    <row r="375" spans="1:31" ht="19.5" customHeight="1" thickBot="1" x14ac:dyDescent="0.2">
      <c r="B375" s="287" t="s">
        <v>112</v>
      </c>
      <c r="C375" s="172"/>
      <c r="D375" s="288"/>
      <c r="E375" s="288"/>
      <c r="F375" s="289"/>
      <c r="G375" s="288"/>
      <c r="H375" s="288"/>
      <c r="O375" s="917" t="s">
        <v>496</v>
      </c>
      <c r="P375" s="918"/>
      <c r="Q375" s="918"/>
      <c r="R375" s="918"/>
      <c r="S375" s="919" t="str">
        <f>IF(COUNT(S355:U374)=0,"",SUMIFS(S355:S374,E355:E374,"&lt;&gt;"&amp;""))</f>
        <v/>
      </c>
      <c r="T375" s="920"/>
      <c r="U375" s="921"/>
      <c r="Z375" s="281">
        <f t="shared" si="1092"/>
        <v>0</v>
      </c>
      <c r="AA375" s="282">
        <f t="shared" ref="AA375" si="1172">INDEX(C$7:C$3000,16+($AE375-1)*29,1)</f>
        <v>0</v>
      </c>
      <c r="AB375" s="282">
        <f t="shared" ref="AB375" si="1173">INDEX(D$7:D$3000,16+($AE375-1)*29,1)</f>
        <v>0</v>
      </c>
      <c r="AC375" s="282">
        <f t="shared" ref="AC375" si="1174">INDEX(E$7:E$3000,16+($AE375-1)*29,1)</f>
        <v>0</v>
      </c>
      <c r="AD375" s="283" t="str">
        <f t="shared" ref="AD375" si="1175">INDEX(S$7:S$3000,16+($AE375-1)*29,1)</f>
        <v/>
      </c>
      <c r="AE375" s="171">
        <f t="shared" si="1016"/>
        <v>93</v>
      </c>
    </row>
    <row r="376" spans="1:31" ht="19.5" customHeight="1" thickBot="1" x14ac:dyDescent="0.2">
      <c r="B376" s="486" t="s">
        <v>242</v>
      </c>
      <c r="C376" s="172"/>
      <c r="D376" s="171"/>
      <c r="E376" s="290"/>
      <c r="F376" s="485"/>
      <c r="G376" s="485"/>
      <c r="H376" s="485"/>
      <c r="O376" s="922" t="s">
        <v>497</v>
      </c>
      <c r="P376" s="923"/>
      <c r="Q376" s="923"/>
      <c r="R376" s="924"/>
      <c r="S376" s="919" t="str">
        <f>IF(COUNT(S355:U374)=0,"",SUMIF(E355:E374,"元請",S355:U374))</f>
        <v/>
      </c>
      <c r="T376" s="920"/>
      <c r="U376" s="921"/>
      <c r="Z376" s="270">
        <f t="shared" si="1092"/>
        <v>0</v>
      </c>
      <c r="AA376" s="271">
        <f t="shared" ref="AA376" si="1176">INDEX(C$7:C$3000,1+($AE376-1)*29,1)</f>
        <v>0</v>
      </c>
      <c r="AB376" s="271">
        <f t="shared" ref="AB376" si="1177">INDEX(D$7:D$3000,1+($AE376-1)*29,1)</f>
        <v>0</v>
      </c>
      <c r="AC376" s="271">
        <f t="shared" ref="AC376" si="1178">INDEX(E$7:E$3000,1+($AE376-1)*29,1)</f>
        <v>0</v>
      </c>
      <c r="AD376" s="272" t="str">
        <f t="shared" ref="AD376" si="1179">INDEX(S$7:S$3000,1+($AE376-1)*29,1)</f>
        <v/>
      </c>
      <c r="AE376" s="171">
        <v>94</v>
      </c>
    </row>
    <row r="377" spans="1:31" ht="19.5" customHeight="1" x14ac:dyDescent="0.15">
      <c r="B377" s="287" t="s">
        <v>240</v>
      </c>
      <c r="C377" s="172"/>
      <c r="D377" s="171"/>
      <c r="E377" s="172"/>
      <c r="F377" s="172"/>
      <c r="G377" s="485"/>
      <c r="H377" s="485"/>
      <c r="Z377" s="274">
        <f t="shared" si="1092"/>
        <v>0</v>
      </c>
      <c r="AA377" s="275">
        <f t="shared" ref="AA377" si="1180">INDEX(C$7:C$3000,6+($AE377-1)*29,1)</f>
        <v>0</v>
      </c>
      <c r="AB377" s="275">
        <f t="shared" ref="AB377" si="1181">INDEX(D$7:D$3000,6+($AE377-1)*29,1)</f>
        <v>0</v>
      </c>
      <c r="AC377" s="275">
        <f t="shared" ref="AC377" si="1182">INDEX(E$7:E$3000,6+($AE377-1)*29,1)</f>
        <v>0</v>
      </c>
      <c r="AD377" s="276" t="str">
        <f t="shared" ref="AD377" si="1183">INDEX(S$7:S$3000,6+($AE377-1)*29,1)</f>
        <v/>
      </c>
      <c r="AE377" s="171">
        <f t="shared" si="1016"/>
        <v>94</v>
      </c>
    </row>
    <row r="378" spans="1:31" ht="19.5" customHeight="1" x14ac:dyDescent="0.15">
      <c r="B378" s="485"/>
      <c r="C378" s="172"/>
      <c r="D378" s="171"/>
      <c r="E378" s="290"/>
      <c r="F378" s="485"/>
      <c r="G378" s="485"/>
      <c r="H378" s="485"/>
      <c r="Z378" s="274">
        <f t="shared" si="1092"/>
        <v>0</v>
      </c>
      <c r="AA378" s="275">
        <f t="shared" ref="AA378" si="1184">INDEX(C$7:C$3000,11+($AE378-1)*29,1)</f>
        <v>0</v>
      </c>
      <c r="AB378" s="275">
        <f t="shared" ref="AB378" si="1185">INDEX(D$7:D$3000,11+($AE378-1)*29,1)</f>
        <v>0</v>
      </c>
      <c r="AC378" s="275">
        <f t="shared" ref="AC378" si="1186">INDEX(E$7:E$3000,11+($AE378-1)*29,1)</f>
        <v>0</v>
      </c>
      <c r="AD378" s="276" t="str">
        <f t="shared" ref="AD378" si="1187">INDEX(S$7:S$3000,11+($AE378-1)*29,1)</f>
        <v/>
      </c>
      <c r="AE378" s="171">
        <f t="shared" si="1016"/>
        <v>94</v>
      </c>
    </row>
    <row r="379" spans="1:31" s="172" customFormat="1" ht="20.25" customHeight="1" thickBot="1" x14ac:dyDescent="0.2">
      <c r="A379" s="171"/>
      <c r="B379" s="171"/>
      <c r="C379" s="172" t="s">
        <v>104</v>
      </c>
      <c r="G379" s="262"/>
      <c r="H379" s="262"/>
      <c r="I379" s="171"/>
      <c r="J379" s="171"/>
      <c r="K379" s="171"/>
      <c r="L379" s="171"/>
      <c r="M379" s="171"/>
      <c r="N379" s="171"/>
      <c r="O379" s="171"/>
      <c r="P379" s="171"/>
      <c r="Q379" s="171"/>
      <c r="R379" s="171"/>
      <c r="S379" s="171"/>
      <c r="T379" s="196" t="s">
        <v>241</v>
      </c>
      <c r="U379" s="263" t="str">
        <f t="shared" ref="U379" si="1188">IF(COUNT(S355:U374)=0,"",U350+1)</f>
        <v/>
      </c>
      <c r="W379" s="171"/>
      <c r="X379" s="171"/>
      <c r="Y379" s="171"/>
      <c r="Z379" s="281">
        <f t="shared" si="1092"/>
        <v>0</v>
      </c>
      <c r="AA379" s="282">
        <f t="shared" ref="AA379" si="1189">INDEX(C$7:C$3000,16+($AE379-1)*29,1)</f>
        <v>0</v>
      </c>
      <c r="AB379" s="282">
        <f t="shared" ref="AB379" si="1190">INDEX(D$7:D$3000,16+($AE379-1)*29,1)</f>
        <v>0</v>
      </c>
      <c r="AC379" s="282">
        <f t="shared" ref="AC379" si="1191">INDEX(E$7:E$3000,16+($AE379-1)*29,1)</f>
        <v>0</v>
      </c>
      <c r="AD379" s="283" t="str">
        <f t="shared" ref="AD379" si="1192">INDEX(S$7:S$3000,16+($AE379-1)*29,1)</f>
        <v/>
      </c>
      <c r="AE379" s="171">
        <f t="shared" si="1016"/>
        <v>94</v>
      </c>
    </row>
    <row r="380" spans="1:31" s="172" customFormat="1" ht="27.75" x14ac:dyDescent="0.15">
      <c r="A380" s="171"/>
      <c r="B380" s="904" t="s">
        <v>105</v>
      </c>
      <c r="C380" s="904"/>
      <c r="D380" s="904"/>
      <c r="E380" s="904"/>
      <c r="F380" s="904"/>
      <c r="G380" s="904"/>
      <c r="H380" s="904"/>
      <c r="I380" s="904"/>
      <c r="J380" s="905" t="s">
        <v>387</v>
      </c>
      <c r="K380" s="905"/>
      <c r="L380" s="905"/>
      <c r="M380" s="905"/>
      <c r="N380" s="905"/>
      <c r="O380" s="905"/>
      <c r="P380" s="905"/>
      <c r="Q380" s="905"/>
      <c r="R380" s="905"/>
      <c r="S380" s="905"/>
      <c r="T380" s="905"/>
      <c r="U380" s="905"/>
      <c r="W380" s="171"/>
      <c r="X380" s="171"/>
      <c r="Y380" s="171"/>
      <c r="Z380" s="270">
        <f t="shared" si="1092"/>
        <v>0</v>
      </c>
      <c r="AA380" s="271">
        <f t="shared" ref="AA380" si="1193">INDEX(C$7:C$3000,1+($AE380-1)*29,1)</f>
        <v>0</v>
      </c>
      <c r="AB380" s="271">
        <f t="shared" ref="AB380" si="1194">INDEX(D$7:D$3000,1+($AE380-1)*29,1)</f>
        <v>0</v>
      </c>
      <c r="AC380" s="271">
        <f t="shared" ref="AC380" si="1195">INDEX(E$7:E$3000,1+($AE380-1)*29,1)</f>
        <v>0</v>
      </c>
      <c r="AD380" s="272" t="str">
        <f t="shared" ref="AD380" si="1196">INDEX(S$7:S$3000,1+($AE380-1)*29,1)</f>
        <v/>
      </c>
      <c r="AE380" s="171">
        <v>95</v>
      </c>
    </row>
    <row r="381" spans="1:31" ht="21.75" thickBot="1" x14ac:dyDescent="0.2">
      <c r="D381" s="265" t="s">
        <v>228</v>
      </c>
      <c r="E381" s="906"/>
      <c r="F381" s="906"/>
      <c r="G381" s="266" t="s">
        <v>229</v>
      </c>
      <c r="H381" s="267"/>
      <c r="L381" s="268" t="s">
        <v>231</v>
      </c>
      <c r="M381" s="482" t="str">
        <f>M$4</f>
        <v/>
      </c>
      <c r="N381" s="269" t="s">
        <v>220</v>
      </c>
      <c r="O381" s="482" t="str">
        <f>O$4</f>
        <v/>
      </c>
      <c r="P381" s="269" t="s">
        <v>225</v>
      </c>
      <c r="Q381" s="269" t="s">
        <v>205</v>
      </c>
      <c r="R381" s="482" t="str">
        <f>R$4</f>
        <v/>
      </c>
      <c r="S381" s="269" t="s">
        <v>220</v>
      </c>
      <c r="T381" s="482" t="str">
        <f>T$4</f>
        <v/>
      </c>
      <c r="U381" s="269" t="s">
        <v>230</v>
      </c>
      <c r="Z381" s="274">
        <f t="shared" si="1092"/>
        <v>0</v>
      </c>
      <c r="AA381" s="275">
        <f t="shared" ref="AA381" si="1197">INDEX(C$7:C$3000,6+($AE381-1)*29,1)</f>
        <v>0</v>
      </c>
      <c r="AB381" s="275">
        <f t="shared" ref="AB381" si="1198">INDEX(D$7:D$3000,6+($AE381-1)*29,1)</f>
        <v>0</v>
      </c>
      <c r="AC381" s="275">
        <f t="shared" ref="AC381" si="1199">INDEX(E$7:E$3000,6+($AE381-1)*29,1)</f>
        <v>0</v>
      </c>
      <c r="AD381" s="276" t="str">
        <f t="shared" ref="AD381" si="1200">INDEX(S$7:S$3000,6+($AE381-1)*29,1)</f>
        <v/>
      </c>
      <c r="AE381" s="171">
        <f t="shared" si="1016"/>
        <v>95</v>
      </c>
    </row>
    <row r="382" spans="1:31" ht="18" customHeight="1" x14ac:dyDescent="0.15">
      <c r="B382" s="880" t="s">
        <v>227</v>
      </c>
      <c r="C382" s="907" t="s">
        <v>224</v>
      </c>
      <c r="D382" s="474" t="s">
        <v>237</v>
      </c>
      <c r="E382" s="474" t="s">
        <v>222</v>
      </c>
      <c r="F382" s="909" t="s">
        <v>106</v>
      </c>
      <c r="G382" s="840" t="s">
        <v>107</v>
      </c>
      <c r="H382" s="841"/>
      <c r="I382" s="472" t="s">
        <v>108</v>
      </c>
      <c r="J382" s="472" t="s">
        <v>235</v>
      </c>
      <c r="K382" s="840" t="s">
        <v>109</v>
      </c>
      <c r="L382" s="913"/>
      <c r="M382" s="913"/>
      <c r="N382" s="841"/>
      <c r="O382" s="840" t="s">
        <v>226</v>
      </c>
      <c r="P382" s="913"/>
      <c r="Q382" s="913"/>
      <c r="R382" s="841"/>
      <c r="S382" s="840" t="s">
        <v>233</v>
      </c>
      <c r="T382" s="913"/>
      <c r="U382" s="914"/>
      <c r="Z382" s="274">
        <f t="shared" si="1092"/>
        <v>0</v>
      </c>
      <c r="AA382" s="275">
        <f t="shared" ref="AA382" si="1201">INDEX(C$7:C$3000,11+($AE382-1)*29,1)</f>
        <v>0</v>
      </c>
      <c r="AB382" s="275">
        <f t="shared" ref="AB382" si="1202">INDEX(D$7:D$3000,11+($AE382-1)*29,1)</f>
        <v>0</v>
      </c>
      <c r="AC382" s="275">
        <f t="shared" ref="AC382" si="1203">INDEX(E$7:E$3000,11+($AE382-1)*29,1)</f>
        <v>0</v>
      </c>
      <c r="AD382" s="276" t="str">
        <f t="shared" ref="AD382" si="1204">INDEX(S$7:S$3000,11+($AE382-1)*29,1)</f>
        <v/>
      </c>
      <c r="AE382" s="171">
        <f t="shared" si="1016"/>
        <v>95</v>
      </c>
    </row>
    <row r="383" spans="1:31" ht="18" customHeight="1" thickBot="1" x14ac:dyDescent="0.2">
      <c r="B383" s="882"/>
      <c r="C383" s="908"/>
      <c r="D383" s="475" t="s">
        <v>221</v>
      </c>
      <c r="E383" s="475" t="s">
        <v>223</v>
      </c>
      <c r="F383" s="910"/>
      <c r="G383" s="911"/>
      <c r="H383" s="912"/>
      <c r="I383" s="473" t="s">
        <v>110</v>
      </c>
      <c r="J383" s="473" t="s">
        <v>236</v>
      </c>
      <c r="K383" s="911"/>
      <c r="L383" s="915"/>
      <c r="M383" s="915"/>
      <c r="N383" s="912"/>
      <c r="O383" s="911"/>
      <c r="P383" s="915"/>
      <c r="Q383" s="915"/>
      <c r="R383" s="912"/>
      <c r="S383" s="911" t="s">
        <v>234</v>
      </c>
      <c r="T383" s="915"/>
      <c r="U383" s="916"/>
      <c r="Z383" s="281">
        <f t="shared" si="1092"/>
        <v>0</v>
      </c>
      <c r="AA383" s="282">
        <f t="shared" ref="AA383" si="1205">INDEX(C$7:C$3000,16+($AE383-1)*29,1)</f>
        <v>0</v>
      </c>
      <c r="AB383" s="282">
        <f t="shared" ref="AB383" si="1206">INDEX(D$7:D$3000,16+($AE383-1)*29,1)</f>
        <v>0</v>
      </c>
      <c r="AC383" s="282">
        <f t="shared" ref="AC383" si="1207">INDEX(E$7:E$3000,16+($AE383-1)*29,1)</f>
        <v>0</v>
      </c>
      <c r="AD383" s="283" t="str">
        <f t="shared" ref="AD383" si="1208">INDEX(S$7:S$3000,16+($AE383-1)*29,1)</f>
        <v/>
      </c>
      <c r="AE383" s="171">
        <f t="shared" si="1016"/>
        <v>95</v>
      </c>
    </row>
    <row r="384" spans="1:31" ht="24" customHeight="1" x14ac:dyDescent="0.15">
      <c r="B384" s="880">
        <v>1</v>
      </c>
      <c r="C384" s="883"/>
      <c r="D384" s="883"/>
      <c r="E384" s="883"/>
      <c r="F384" s="294"/>
      <c r="G384" s="886"/>
      <c r="H384" s="887"/>
      <c r="I384" s="294"/>
      <c r="J384" s="295"/>
      <c r="K384" s="298"/>
      <c r="L384" s="279" t="s">
        <v>220</v>
      </c>
      <c r="M384" s="301"/>
      <c r="N384" s="280" t="s">
        <v>225</v>
      </c>
      <c r="O384" s="298"/>
      <c r="P384" s="279" t="s">
        <v>220</v>
      </c>
      <c r="Q384" s="301"/>
      <c r="R384" s="280" t="s">
        <v>225</v>
      </c>
      <c r="S384" s="888" t="str">
        <f t="shared" ref="S384" si="1209">IF(COUNT(J384:J388)=0,"",SUM(J384:J388))</f>
        <v/>
      </c>
      <c r="T384" s="889"/>
      <c r="U384" s="890"/>
      <c r="Z384" s="270">
        <f t="shared" si="1092"/>
        <v>0</v>
      </c>
      <c r="AA384" s="271">
        <f t="shared" ref="AA384" si="1210">INDEX(C$7:C$3000,1+($AE384-1)*29,1)</f>
        <v>0</v>
      </c>
      <c r="AB384" s="271">
        <f t="shared" ref="AB384" si="1211">INDEX(D$7:D$3000,1+($AE384-1)*29,1)</f>
        <v>0</v>
      </c>
      <c r="AC384" s="271">
        <f t="shared" ref="AC384" si="1212">INDEX(E$7:E$3000,1+($AE384-1)*29,1)</f>
        <v>0</v>
      </c>
      <c r="AD384" s="272" t="str">
        <f t="shared" ref="AD384" si="1213">INDEX(S$7:S$3000,1+($AE384-1)*29,1)</f>
        <v/>
      </c>
      <c r="AE384" s="171">
        <v>96</v>
      </c>
    </row>
    <row r="385" spans="2:31" ht="24" customHeight="1" x14ac:dyDescent="0.15">
      <c r="B385" s="881"/>
      <c r="C385" s="884"/>
      <c r="D385" s="884"/>
      <c r="E385" s="884"/>
      <c r="F385" s="296"/>
      <c r="G385" s="897"/>
      <c r="H385" s="898"/>
      <c r="I385" s="296"/>
      <c r="J385" s="297"/>
      <c r="K385" s="299"/>
      <c r="L385" s="284" t="s">
        <v>220</v>
      </c>
      <c r="M385" s="302"/>
      <c r="N385" s="285" t="s">
        <v>225</v>
      </c>
      <c r="O385" s="299"/>
      <c r="P385" s="284" t="s">
        <v>220</v>
      </c>
      <c r="Q385" s="302"/>
      <c r="R385" s="285" t="s">
        <v>225</v>
      </c>
      <c r="S385" s="891"/>
      <c r="T385" s="892"/>
      <c r="U385" s="893"/>
      <c r="Z385" s="274">
        <f t="shared" si="1092"/>
        <v>0</v>
      </c>
      <c r="AA385" s="275">
        <f t="shared" ref="AA385" si="1214">INDEX(C$7:C$3000,6+($AE385-1)*29,1)</f>
        <v>0</v>
      </c>
      <c r="AB385" s="275">
        <f t="shared" ref="AB385" si="1215">INDEX(D$7:D$3000,6+($AE385-1)*29,1)</f>
        <v>0</v>
      </c>
      <c r="AC385" s="275">
        <f t="shared" ref="AC385" si="1216">INDEX(E$7:E$3000,6+($AE385-1)*29,1)</f>
        <v>0</v>
      </c>
      <c r="AD385" s="276" t="str">
        <f t="shared" ref="AD385" si="1217">INDEX(S$7:S$3000,6+($AE385-1)*29,1)</f>
        <v/>
      </c>
      <c r="AE385" s="171">
        <f t="shared" si="1016"/>
        <v>96</v>
      </c>
    </row>
    <row r="386" spans="2:31" ht="23.25" customHeight="1" x14ac:dyDescent="0.15">
      <c r="B386" s="881"/>
      <c r="C386" s="884"/>
      <c r="D386" s="884"/>
      <c r="E386" s="884"/>
      <c r="F386" s="296"/>
      <c r="G386" s="897"/>
      <c r="H386" s="898"/>
      <c r="I386" s="296"/>
      <c r="J386" s="297"/>
      <c r="K386" s="299"/>
      <c r="L386" s="284" t="s">
        <v>220</v>
      </c>
      <c r="M386" s="302"/>
      <c r="N386" s="285" t="s">
        <v>225</v>
      </c>
      <c r="O386" s="299"/>
      <c r="P386" s="284" t="s">
        <v>220</v>
      </c>
      <c r="Q386" s="302"/>
      <c r="R386" s="285" t="s">
        <v>225</v>
      </c>
      <c r="S386" s="891"/>
      <c r="T386" s="892"/>
      <c r="U386" s="893"/>
      <c r="Z386" s="274">
        <f t="shared" si="1092"/>
        <v>0</v>
      </c>
      <c r="AA386" s="275">
        <f t="shared" ref="AA386" si="1218">INDEX(C$7:C$3000,11+($AE386-1)*29,1)</f>
        <v>0</v>
      </c>
      <c r="AB386" s="275">
        <f t="shared" ref="AB386" si="1219">INDEX(D$7:D$3000,11+($AE386-1)*29,1)</f>
        <v>0</v>
      </c>
      <c r="AC386" s="275">
        <f t="shared" ref="AC386" si="1220">INDEX(E$7:E$3000,11+($AE386-1)*29,1)</f>
        <v>0</v>
      </c>
      <c r="AD386" s="276" t="str">
        <f t="shared" ref="AD386" si="1221">INDEX(S$7:S$3000,11+($AE386-1)*29,1)</f>
        <v/>
      </c>
      <c r="AE386" s="171">
        <f t="shared" si="1016"/>
        <v>96</v>
      </c>
    </row>
    <row r="387" spans="2:31" ht="24" customHeight="1" thickBot="1" x14ac:dyDescent="0.2">
      <c r="B387" s="881"/>
      <c r="C387" s="884"/>
      <c r="D387" s="884"/>
      <c r="E387" s="884"/>
      <c r="F387" s="296"/>
      <c r="G387" s="897"/>
      <c r="H387" s="898"/>
      <c r="I387" s="296"/>
      <c r="J387" s="297"/>
      <c r="K387" s="299"/>
      <c r="L387" s="284" t="s">
        <v>220</v>
      </c>
      <c r="M387" s="302"/>
      <c r="N387" s="285" t="s">
        <v>225</v>
      </c>
      <c r="O387" s="299"/>
      <c r="P387" s="284" t="s">
        <v>220</v>
      </c>
      <c r="Q387" s="302"/>
      <c r="R387" s="285" t="s">
        <v>225</v>
      </c>
      <c r="S387" s="891"/>
      <c r="T387" s="892"/>
      <c r="U387" s="893"/>
      <c r="Z387" s="281">
        <f t="shared" si="1092"/>
        <v>0</v>
      </c>
      <c r="AA387" s="282">
        <f t="shared" ref="AA387" si="1222">INDEX(C$7:C$3000,16+($AE387-1)*29,1)</f>
        <v>0</v>
      </c>
      <c r="AB387" s="282">
        <f t="shared" ref="AB387" si="1223">INDEX(D$7:D$3000,16+($AE387-1)*29,1)</f>
        <v>0</v>
      </c>
      <c r="AC387" s="282">
        <f t="shared" ref="AC387" si="1224">INDEX(E$7:E$3000,16+($AE387-1)*29,1)</f>
        <v>0</v>
      </c>
      <c r="AD387" s="283" t="str">
        <f t="shared" ref="AD387" si="1225">INDEX(S$7:S$3000,16+($AE387-1)*29,1)</f>
        <v/>
      </c>
      <c r="AE387" s="171">
        <f t="shared" si="1016"/>
        <v>96</v>
      </c>
    </row>
    <row r="388" spans="2:31" ht="24" customHeight="1" thickBot="1" x14ac:dyDescent="0.2">
      <c r="B388" s="882"/>
      <c r="C388" s="885"/>
      <c r="D388" s="885"/>
      <c r="E388" s="885"/>
      <c r="F388" s="286" t="s">
        <v>232</v>
      </c>
      <c r="G388" s="5"/>
      <c r="H388" s="899" t="s">
        <v>239</v>
      </c>
      <c r="I388" s="900"/>
      <c r="J388" s="300"/>
      <c r="K388" s="901"/>
      <c r="L388" s="902"/>
      <c r="M388" s="902"/>
      <c r="N388" s="902"/>
      <c r="O388" s="902"/>
      <c r="P388" s="902"/>
      <c r="Q388" s="902"/>
      <c r="R388" s="903"/>
      <c r="S388" s="894"/>
      <c r="T388" s="895"/>
      <c r="U388" s="896"/>
      <c r="Z388" s="270">
        <f t="shared" si="1092"/>
        <v>0</v>
      </c>
      <c r="AA388" s="271">
        <f t="shared" ref="AA388" si="1226">INDEX(C$7:C$3000,1+($AE388-1)*29,1)</f>
        <v>0</v>
      </c>
      <c r="AB388" s="271">
        <f t="shared" ref="AB388" si="1227">INDEX(D$7:D$3000,1+($AE388-1)*29,1)</f>
        <v>0</v>
      </c>
      <c r="AC388" s="271">
        <f t="shared" ref="AC388" si="1228">INDEX(E$7:E$3000,1+($AE388-1)*29,1)</f>
        <v>0</v>
      </c>
      <c r="AD388" s="272" t="str">
        <f t="shared" ref="AD388" si="1229">INDEX(S$7:S$3000,1+($AE388-1)*29,1)</f>
        <v/>
      </c>
      <c r="AE388" s="171">
        <v>97</v>
      </c>
    </row>
    <row r="389" spans="2:31" ht="24" customHeight="1" x14ac:dyDescent="0.15">
      <c r="B389" s="880">
        <v>2</v>
      </c>
      <c r="C389" s="883"/>
      <c r="D389" s="883"/>
      <c r="E389" s="883"/>
      <c r="F389" s="294"/>
      <c r="G389" s="886"/>
      <c r="H389" s="887"/>
      <c r="I389" s="294"/>
      <c r="J389" s="295"/>
      <c r="K389" s="298"/>
      <c r="L389" s="279" t="s">
        <v>220</v>
      </c>
      <c r="M389" s="301"/>
      <c r="N389" s="280" t="s">
        <v>225</v>
      </c>
      <c r="O389" s="298"/>
      <c r="P389" s="279" t="s">
        <v>220</v>
      </c>
      <c r="Q389" s="301"/>
      <c r="R389" s="280" t="s">
        <v>225</v>
      </c>
      <c r="S389" s="888" t="str">
        <f t="shared" ref="S389" si="1230">IF(COUNT(J389:J393)=0,"",SUM(J389:J393))</f>
        <v/>
      </c>
      <c r="T389" s="889"/>
      <c r="U389" s="890"/>
      <c r="Z389" s="274">
        <f t="shared" si="1092"/>
        <v>0</v>
      </c>
      <c r="AA389" s="275">
        <f t="shared" ref="AA389" si="1231">INDEX(C$7:C$3000,6+($AE389-1)*29,1)</f>
        <v>0</v>
      </c>
      <c r="AB389" s="275">
        <f t="shared" ref="AB389" si="1232">INDEX(D$7:D$3000,6+($AE389-1)*29,1)</f>
        <v>0</v>
      </c>
      <c r="AC389" s="275">
        <f t="shared" ref="AC389" si="1233">INDEX(E$7:E$3000,6+($AE389-1)*29,1)</f>
        <v>0</v>
      </c>
      <c r="AD389" s="276" t="str">
        <f t="shared" ref="AD389" si="1234">INDEX(S$7:S$3000,6+($AE389-1)*29,1)</f>
        <v/>
      </c>
      <c r="AE389" s="171">
        <f t="shared" si="1016"/>
        <v>97</v>
      </c>
    </row>
    <row r="390" spans="2:31" ht="24" customHeight="1" x14ac:dyDescent="0.15">
      <c r="B390" s="881"/>
      <c r="C390" s="884"/>
      <c r="D390" s="884"/>
      <c r="E390" s="884"/>
      <c r="F390" s="296"/>
      <c r="G390" s="897"/>
      <c r="H390" s="898"/>
      <c r="I390" s="296"/>
      <c r="J390" s="297"/>
      <c r="K390" s="299"/>
      <c r="L390" s="284" t="s">
        <v>220</v>
      </c>
      <c r="M390" s="302"/>
      <c r="N390" s="285" t="s">
        <v>225</v>
      </c>
      <c r="O390" s="299"/>
      <c r="P390" s="284" t="s">
        <v>220</v>
      </c>
      <c r="Q390" s="302"/>
      <c r="R390" s="285" t="s">
        <v>225</v>
      </c>
      <c r="S390" s="891"/>
      <c r="T390" s="892"/>
      <c r="U390" s="893"/>
      <c r="Z390" s="274">
        <f t="shared" si="1092"/>
        <v>0</v>
      </c>
      <c r="AA390" s="275">
        <f t="shared" ref="AA390" si="1235">INDEX(C$7:C$3000,11+($AE390-1)*29,1)</f>
        <v>0</v>
      </c>
      <c r="AB390" s="275">
        <f t="shared" ref="AB390" si="1236">INDEX(D$7:D$3000,11+($AE390-1)*29,1)</f>
        <v>0</v>
      </c>
      <c r="AC390" s="275">
        <f t="shared" ref="AC390" si="1237">INDEX(E$7:E$3000,11+($AE390-1)*29,1)</f>
        <v>0</v>
      </c>
      <c r="AD390" s="276" t="str">
        <f t="shared" ref="AD390" si="1238">INDEX(S$7:S$3000,11+($AE390-1)*29,1)</f>
        <v/>
      </c>
      <c r="AE390" s="171">
        <f t="shared" si="1016"/>
        <v>97</v>
      </c>
    </row>
    <row r="391" spans="2:31" ht="24" customHeight="1" thickBot="1" x14ac:dyDescent="0.2">
      <c r="B391" s="881"/>
      <c r="C391" s="884"/>
      <c r="D391" s="884"/>
      <c r="E391" s="884"/>
      <c r="F391" s="296"/>
      <c r="G391" s="897"/>
      <c r="H391" s="898"/>
      <c r="I391" s="296"/>
      <c r="J391" s="297"/>
      <c r="K391" s="299"/>
      <c r="L391" s="284" t="s">
        <v>220</v>
      </c>
      <c r="M391" s="302"/>
      <c r="N391" s="285" t="s">
        <v>225</v>
      </c>
      <c r="O391" s="299"/>
      <c r="P391" s="284" t="s">
        <v>220</v>
      </c>
      <c r="Q391" s="302"/>
      <c r="R391" s="285" t="s">
        <v>225</v>
      </c>
      <c r="S391" s="891"/>
      <c r="T391" s="892"/>
      <c r="U391" s="893"/>
      <c r="Z391" s="281">
        <f t="shared" si="1092"/>
        <v>0</v>
      </c>
      <c r="AA391" s="282">
        <f t="shared" ref="AA391" si="1239">INDEX(C$7:C$3000,16+($AE391-1)*29,1)</f>
        <v>0</v>
      </c>
      <c r="AB391" s="282">
        <f t="shared" ref="AB391" si="1240">INDEX(D$7:D$3000,16+($AE391-1)*29,1)</f>
        <v>0</v>
      </c>
      <c r="AC391" s="282">
        <f t="shared" ref="AC391" si="1241">INDEX(E$7:E$3000,16+($AE391-1)*29,1)</f>
        <v>0</v>
      </c>
      <c r="AD391" s="283" t="str">
        <f t="shared" ref="AD391" si="1242">INDEX(S$7:S$3000,16+($AE391-1)*29,1)</f>
        <v/>
      </c>
      <c r="AE391" s="171">
        <f t="shared" si="1016"/>
        <v>97</v>
      </c>
    </row>
    <row r="392" spans="2:31" ht="24" customHeight="1" x14ac:dyDescent="0.15">
      <c r="B392" s="881"/>
      <c r="C392" s="884"/>
      <c r="D392" s="884"/>
      <c r="E392" s="884"/>
      <c r="F392" s="296"/>
      <c r="G392" s="897"/>
      <c r="H392" s="898"/>
      <c r="I392" s="296"/>
      <c r="J392" s="297"/>
      <c r="K392" s="299"/>
      <c r="L392" s="284" t="s">
        <v>220</v>
      </c>
      <c r="M392" s="302"/>
      <c r="N392" s="285" t="s">
        <v>225</v>
      </c>
      <c r="O392" s="299"/>
      <c r="P392" s="284" t="s">
        <v>220</v>
      </c>
      <c r="Q392" s="302"/>
      <c r="R392" s="285" t="s">
        <v>225</v>
      </c>
      <c r="S392" s="891"/>
      <c r="T392" s="892"/>
      <c r="U392" s="893"/>
      <c r="Z392" s="270">
        <f t="shared" si="1092"/>
        <v>0</v>
      </c>
      <c r="AA392" s="271">
        <f t="shared" ref="AA392" si="1243">INDEX(C$7:C$3000,1+($AE392-1)*29,1)</f>
        <v>0</v>
      </c>
      <c r="AB392" s="271">
        <f t="shared" ref="AB392" si="1244">INDEX(D$7:D$3000,1+($AE392-1)*29,1)</f>
        <v>0</v>
      </c>
      <c r="AC392" s="271">
        <f t="shared" ref="AC392" si="1245">INDEX(E$7:E$3000,1+($AE392-1)*29,1)</f>
        <v>0</v>
      </c>
      <c r="AD392" s="272" t="str">
        <f t="shared" ref="AD392" si="1246">INDEX(S$7:S$3000,1+($AE392-1)*29,1)</f>
        <v/>
      </c>
      <c r="AE392" s="171">
        <v>98</v>
      </c>
    </row>
    <row r="393" spans="2:31" ht="24" customHeight="1" thickBot="1" x14ac:dyDescent="0.2">
      <c r="B393" s="882"/>
      <c r="C393" s="885"/>
      <c r="D393" s="885"/>
      <c r="E393" s="885"/>
      <c r="F393" s="286" t="s">
        <v>232</v>
      </c>
      <c r="G393" s="5"/>
      <c r="H393" s="899" t="s">
        <v>239</v>
      </c>
      <c r="I393" s="900"/>
      <c r="J393" s="300"/>
      <c r="K393" s="901"/>
      <c r="L393" s="902"/>
      <c r="M393" s="902"/>
      <c r="N393" s="902"/>
      <c r="O393" s="902"/>
      <c r="P393" s="902"/>
      <c r="Q393" s="902"/>
      <c r="R393" s="903"/>
      <c r="S393" s="894"/>
      <c r="T393" s="895"/>
      <c r="U393" s="896"/>
      <c r="Z393" s="274">
        <f t="shared" si="1092"/>
        <v>0</v>
      </c>
      <c r="AA393" s="275">
        <f t="shared" ref="AA393" si="1247">INDEX(C$7:C$3000,6+($AE393-1)*29,1)</f>
        <v>0</v>
      </c>
      <c r="AB393" s="275">
        <f t="shared" ref="AB393" si="1248">INDEX(D$7:D$3000,6+($AE393-1)*29,1)</f>
        <v>0</v>
      </c>
      <c r="AC393" s="275">
        <f t="shared" ref="AC393" si="1249">INDEX(E$7:E$3000,6+($AE393-1)*29,1)</f>
        <v>0</v>
      </c>
      <c r="AD393" s="276" t="str">
        <f t="shared" ref="AD393" si="1250">INDEX(S$7:S$3000,6+($AE393-1)*29,1)</f>
        <v/>
      </c>
      <c r="AE393" s="171">
        <f t="shared" si="1016"/>
        <v>98</v>
      </c>
    </row>
    <row r="394" spans="2:31" ht="24" customHeight="1" x14ac:dyDescent="0.15">
      <c r="B394" s="880">
        <v>3</v>
      </c>
      <c r="C394" s="883"/>
      <c r="D394" s="883"/>
      <c r="E394" s="883"/>
      <c r="F394" s="294"/>
      <c r="G394" s="886"/>
      <c r="H394" s="887"/>
      <c r="I394" s="294"/>
      <c r="J394" s="295"/>
      <c r="K394" s="298"/>
      <c r="L394" s="279" t="s">
        <v>220</v>
      </c>
      <c r="M394" s="301"/>
      <c r="N394" s="280" t="s">
        <v>225</v>
      </c>
      <c r="O394" s="298"/>
      <c r="P394" s="279" t="s">
        <v>220</v>
      </c>
      <c r="Q394" s="301"/>
      <c r="R394" s="280" t="s">
        <v>225</v>
      </c>
      <c r="S394" s="888" t="str">
        <f t="shared" ref="S394" si="1251">IF(COUNT(J394:J398)=0,"",SUM(J394:J398))</f>
        <v/>
      </c>
      <c r="T394" s="889"/>
      <c r="U394" s="890"/>
      <c r="Z394" s="274">
        <f t="shared" si="1092"/>
        <v>0</v>
      </c>
      <c r="AA394" s="275">
        <f t="shared" ref="AA394" si="1252">INDEX(C$7:C$3000,11+($AE394-1)*29,1)</f>
        <v>0</v>
      </c>
      <c r="AB394" s="275">
        <f t="shared" ref="AB394" si="1253">INDEX(D$7:D$3000,11+($AE394-1)*29,1)</f>
        <v>0</v>
      </c>
      <c r="AC394" s="275">
        <f t="shared" ref="AC394" si="1254">INDEX(E$7:E$3000,11+($AE394-1)*29,1)</f>
        <v>0</v>
      </c>
      <c r="AD394" s="276" t="str">
        <f t="shared" ref="AD394" si="1255">INDEX(S$7:S$3000,11+($AE394-1)*29,1)</f>
        <v/>
      </c>
      <c r="AE394" s="171">
        <f t="shared" si="1016"/>
        <v>98</v>
      </c>
    </row>
    <row r="395" spans="2:31" ht="24" customHeight="1" thickBot="1" x14ac:dyDescent="0.2">
      <c r="B395" s="881"/>
      <c r="C395" s="884"/>
      <c r="D395" s="884"/>
      <c r="E395" s="884"/>
      <c r="F395" s="296"/>
      <c r="G395" s="897"/>
      <c r="H395" s="898"/>
      <c r="I395" s="296"/>
      <c r="J395" s="297"/>
      <c r="K395" s="299"/>
      <c r="L395" s="284" t="s">
        <v>220</v>
      </c>
      <c r="M395" s="302"/>
      <c r="N395" s="285" t="s">
        <v>225</v>
      </c>
      <c r="O395" s="299"/>
      <c r="P395" s="284" t="s">
        <v>220</v>
      </c>
      <c r="Q395" s="302"/>
      <c r="R395" s="285" t="s">
        <v>225</v>
      </c>
      <c r="S395" s="891"/>
      <c r="T395" s="892"/>
      <c r="U395" s="893"/>
      <c r="Z395" s="281">
        <f t="shared" si="1092"/>
        <v>0</v>
      </c>
      <c r="AA395" s="282">
        <f t="shared" ref="AA395" si="1256">INDEX(C$7:C$3000,16+($AE395-1)*29,1)</f>
        <v>0</v>
      </c>
      <c r="AB395" s="282">
        <f t="shared" ref="AB395" si="1257">INDEX(D$7:D$3000,16+($AE395-1)*29,1)</f>
        <v>0</v>
      </c>
      <c r="AC395" s="282">
        <f t="shared" ref="AC395" si="1258">INDEX(E$7:E$3000,16+($AE395-1)*29,1)</f>
        <v>0</v>
      </c>
      <c r="AD395" s="283" t="str">
        <f t="shared" ref="AD395" si="1259">INDEX(S$7:S$3000,16+($AE395-1)*29,1)</f>
        <v/>
      </c>
      <c r="AE395" s="171">
        <f t="shared" si="1016"/>
        <v>98</v>
      </c>
    </row>
    <row r="396" spans="2:31" ht="24" customHeight="1" x14ac:dyDescent="0.15">
      <c r="B396" s="881"/>
      <c r="C396" s="884"/>
      <c r="D396" s="884"/>
      <c r="E396" s="884"/>
      <c r="F396" s="296"/>
      <c r="G396" s="897"/>
      <c r="H396" s="898"/>
      <c r="I396" s="296"/>
      <c r="J396" s="297"/>
      <c r="K396" s="299"/>
      <c r="L396" s="284" t="s">
        <v>220</v>
      </c>
      <c r="M396" s="302"/>
      <c r="N396" s="285" t="s">
        <v>225</v>
      </c>
      <c r="O396" s="299"/>
      <c r="P396" s="284" t="s">
        <v>220</v>
      </c>
      <c r="Q396" s="302"/>
      <c r="R396" s="285" t="s">
        <v>225</v>
      </c>
      <c r="S396" s="891"/>
      <c r="T396" s="892"/>
      <c r="U396" s="893"/>
      <c r="Z396" s="270">
        <f t="shared" si="1092"/>
        <v>0</v>
      </c>
      <c r="AA396" s="271">
        <f t="shared" ref="AA396" si="1260">INDEX(C$7:C$3000,1+($AE396-1)*29,1)</f>
        <v>0</v>
      </c>
      <c r="AB396" s="271">
        <f t="shared" ref="AB396" si="1261">INDEX(D$7:D$3000,1+($AE396-1)*29,1)</f>
        <v>0</v>
      </c>
      <c r="AC396" s="271">
        <f t="shared" ref="AC396" si="1262">INDEX(E$7:E$3000,1+($AE396-1)*29,1)</f>
        <v>0</v>
      </c>
      <c r="AD396" s="272" t="str">
        <f t="shared" ref="AD396" si="1263">INDEX(S$7:S$3000,1+($AE396-1)*29,1)</f>
        <v/>
      </c>
      <c r="AE396" s="171">
        <v>99</v>
      </c>
    </row>
    <row r="397" spans="2:31" ht="24" customHeight="1" x14ac:dyDescent="0.15">
      <c r="B397" s="881"/>
      <c r="C397" s="884"/>
      <c r="D397" s="884"/>
      <c r="E397" s="884"/>
      <c r="F397" s="296"/>
      <c r="G397" s="897"/>
      <c r="H397" s="898"/>
      <c r="I397" s="296"/>
      <c r="J397" s="297"/>
      <c r="K397" s="299"/>
      <c r="L397" s="284" t="s">
        <v>220</v>
      </c>
      <c r="M397" s="302"/>
      <c r="N397" s="285" t="s">
        <v>225</v>
      </c>
      <c r="O397" s="299"/>
      <c r="P397" s="284" t="s">
        <v>220</v>
      </c>
      <c r="Q397" s="302"/>
      <c r="R397" s="285" t="s">
        <v>225</v>
      </c>
      <c r="S397" s="891"/>
      <c r="T397" s="892"/>
      <c r="U397" s="893"/>
      <c r="Z397" s="274">
        <f t="shared" si="1092"/>
        <v>0</v>
      </c>
      <c r="AA397" s="275">
        <f t="shared" ref="AA397" si="1264">INDEX(C$7:C$3000,6+($AE397-1)*29,1)</f>
        <v>0</v>
      </c>
      <c r="AB397" s="275">
        <f t="shared" ref="AB397" si="1265">INDEX(D$7:D$3000,6+($AE397-1)*29,1)</f>
        <v>0</v>
      </c>
      <c r="AC397" s="275">
        <f t="shared" ref="AC397" si="1266">INDEX(E$7:E$3000,6+($AE397-1)*29,1)</f>
        <v>0</v>
      </c>
      <c r="AD397" s="276" t="str">
        <f t="shared" ref="AD397" si="1267">INDEX(S$7:S$3000,6+($AE397-1)*29,1)</f>
        <v/>
      </c>
      <c r="AE397" s="171">
        <f t="shared" si="1016"/>
        <v>99</v>
      </c>
    </row>
    <row r="398" spans="2:31" ht="24" customHeight="1" thickBot="1" x14ac:dyDescent="0.2">
      <c r="B398" s="882"/>
      <c r="C398" s="885"/>
      <c r="D398" s="885"/>
      <c r="E398" s="885"/>
      <c r="F398" s="286" t="s">
        <v>232</v>
      </c>
      <c r="G398" s="5"/>
      <c r="H398" s="899" t="s">
        <v>239</v>
      </c>
      <c r="I398" s="900"/>
      <c r="J398" s="300"/>
      <c r="K398" s="901"/>
      <c r="L398" s="902"/>
      <c r="M398" s="902"/>
      <c r="N398" s="902"/>
      <c r="O398" s="902"/>
      <c r="P398" s="902"/>
      <c r="Q398" s="902"/>
      <c r="R398" s="903"/>
      <c r="S398" s="894"/>
      <c r="T398" s="895"/>
      <c r="U398" s="896"/>
      <c r="Z398" s="274">
        <f t="shared" si="1092"/>
        <v>0</v>
      </c>
      <c r="AA398" s="275">
        <f t="shared" ref="AA398" si="1268">INDEX(C$7:C$3000,11+($AE398-1)*29,1)</f>
        <v>0</v>
      </c>
      <c r="AB398" s="275">
        <f t="shared" ref="AB398" si="1269">INDEX(D$7:D$3000,11+($AE398-1)*29,1)</f>
        <v>0</v>
      </c>
      <c r="AC398" s="275">
        <f t="shared" ref="AC398" si="1270">INDEX(E$7:E$3000,11+($AE398-1)*29,1)</f>
        <v>0</v>
      </c>
      <c r="AD398" s="276" t="str">
        <f t="shared" ref="AD398" si="1271">INDEX(S$7:S$3000,11+($AE398-1)*29,1)</f>
        <v/>
      </c>
      <c r="AE398" s="171">
        <f t="shared" si="1016"/>
        <v>99</v>
      </c>
    </row>
    <row r="399" spans="2:31" ht="24" customHeight="1" thickBot="1" x14ac:dyDescent="0.2">
      <c r="B399" s="880">
        <v>4</v>
      </c>
      <c r="C399" s="883"/>
      <c r="D399" s="883"/>
      <c r="E399" s="883"/>
      <c r="F399" s="294"/>
      <c r="G399" s="886"/>
      <c r="H399" s="887"/>
      <c r="I399" s="294"/>
      <c r="J399" s="295"/>
      <c r="K399" s="298"/>
      <c r="L399" s="279" t="s">
        <v>220</v>
      </c>
      <c r="M399" s="301"/>
      <c r="N399" s="280" t="s">
        <v>225</v>
      </c>
      <c r="O399" s="298"/>
      <c r="P399" s="279" t="s">
        <v>220</v>
      </c>
      <c r="Q399" s="301"/>
      <c r="R399" s="280" t="s">
        <v>225</v>
      </c>
      <c r="S399" s="888" t="str">
        <f t="shared" ref="S399" si="1272">IF(COUNT(J399:J403)=0,"",SUM(J399:J403))</f>
        <v/>
      </c>
      <c r="T399" s="889"/>
      <c r="U399" s="890"/>
      <c r="Z399" s="281">
        <f t="shared" si="1092"/>
        <v>0</v>
      </c>
      <c r="AA399" s="282">
        <f t="shared" ref="AA399" si="1273">INDEX(C$7:C$3000,16+($AE399-1)*29,1)</f>
        <v>0</v>
      </c>
      <c r="AB399" s="282">
        <f t="shared" ref="AB399" si="1274">INDEX(D$7:D$3000,16+($AE399-1)*29,1)</f>
        <v>0</v>
      </c>
      <c r="AC399" s="282">
        <f t="shared" ref="AC399" si="1275">INDEX(E$7:E$3000,16+($AE399-1)*29,1)</f>
        <v>0</v>
      </c>
      <c r="AD399" s="283" t="str">
        <f t="shared" ref="AD399" si="1276">INDEX(S$7:S$3000,16+($AE399-1)*29,1)</f>
        <v/>
      </c>
      <c r="AE399" s="171">
        <f t="shared" si="1016"/>
        <v>99</v>
      </c>
    </row>
    <row r="400" spans="2:31" ht="24" customHeight="1" x14ac:dyDescent="0.15">
      <c r="B400" s="881"/>
      <c r="C400" s="884"/>
      <c r="D400" s="884"/>
      <c r="E400" s="884"/>
      <c r="F400" s="296"/>
      <c r="G400" s="897"/>
      <c r="H400" s="898"/>
      <c r="I400" s="296"/>
      <c r="J400" s="297"/>
      <c r="K400" s="299"/>
      <c r="L400" s="284" t="s">
        <v>220</v>
      </c>
      <c r="M400" s="302"/>
      <c r="N400" s="285" t="s">
        <v>225</v>
      </c>
      <c r="O400" s="299"/>
      <c r="P400" s="284" t="s">
        <v>220</v>
      </c>
      <c r="Q400" s="302"/>
      <c r="R400" s="285" t="s">
        <v>225</v>
      </c>
      <c r="S400" s="891"/>
      <c r="T400" s="892"/>
      <c r="U400" s="893"/>
      <c r="Z400" s="270">
        <f t="shared" si="1092"/>
        <v>0</v>
      </c>
      <c r="AA400" s="271">
        <f t="shared" ref="AA400" si="1277">INDEX(C$7:C$3000,1+($AE400-1)*29,1)</f>
        <v>0</v>
      </c>
      <c r="AB400" s="271">
        <f t="shared" ref="AB400" si="1278">INDEX(D$7:D$3000,1+($AE400-1)*29,1)</f>
        <v>0</v>
      </c>
      <c r="AC400" s="271">
        <f t="shared" ref="AC400" si="1279">INDEX(E$7:E$3000,1+($AE400-1)*29,1)</f>
        <v>0</v>
      </c>
      <c r="AD400" s="272" t="str">
        <f t="shared" ref="AD400" si="1280">INDEX(S$7:S$3000,1+($AE400-1)*29,1)</f>
        <v/>
      </c>
      <c r="AE400" s="171">
        <v>100</v>
      </c>
    </row>
    <row r="401" spans="1:33" ht="24" customHeight="1" x14ac:dyDescent="0.15">
      <c r="B401" s="881"/>
      <c r="C401" s="884"/>
      <c r="D401" s="884"/>
      <c r="E401" s="884"/>
      <c r="F401" s="296"/>
      <c r="G401" s="897"/>
      <c r="H401" s="898"/>
      <c r="I401" s="296"/>
      <c r="J401" s="297"/>
      <c r="K401" s="299"/>
      <c r="L401" s="284" t="s">
        <v>220</v>
      </c>
      <c r="M401" s="302"/>
      <c r="N401" s="285" t="s">
        <v>225</v>
      </c>
      <c r="O401" s="299"/>
      <c r="P401" s="284" t="s">
        <v>220</v>
      </c>
      <c r="Q401" s="302"/>
      <c r="R401" s="285" t="s">
        <v>225</v>
      </c>
      <c r="S401" s="891"/>
      <c r="T401" s="892"/>
      <c r="U401" s="893"/>
      <c r="Z401" s="274">
        <f t="shared" si="1092"/>
        <v>0</v>
      </c>
      <c r="AA401" s="275">
        <f t="shared" ref="AA401" si="1281">INDEX(C$7:C$3000,6+($AE401-1)*29,1)</f>
        <v>0</v>
      </c>
      <c r="AB401" s="275">
        <f t="shared" ref="AB401" si="1282">INDEX(D$7:D$3000,6+($AE401-1)*29,1)</f>
        <v>0</v>
      </c>
      <c r="AC401" s="275">
        <f t="shared" ref="AC401" si="1283">INDEX(E$7:E$3000,6+($AE401-1)*29,1)</f>
        <v>0</v>
      </c>
      <c r="AD401" s="276" t="str">
        <f t="shared" ref="AD401" si="1284">INDEX(S$7:S$3000,6+($AE401-1)*29,1)</f>
        <v/>
      </c>
      <c r="AE401" s="171">
        <f t="shared" ref="AE401:AE403" si="1285">AE400</f>
        <v>100</v>
      </c>
    </row>
    <row r="402" spans="1:33" ht="24" customHeight="1" x14ac:dyDescent="0.15">
      <c r="B402" s="881"/>
      <c r="C402" s="884"/>
      <c r="D402" s="884"/>
      <c r="E402" s="884"/>
      <c r="F402" s="296"/>
      <c r="G402" s="897"/>
      <c r="H402" s="898"/>
      <c r="I402" s="296"/>
      <c r="J402" s="297"/>
      <c r="K402" s="299"/>
      <c r="L402" s="284" t="s">
        <v>220</v>
      </c>
      <c r="M402" s="302"/>
      <c r="N402" s="285" t="s">
        <v>225</v>
      </c>
      <c r="O402" s="299"/>
      <c r="P402" s="284" t="s">
        <v>220</v>
      </c>
      <c r="Q402" s="302"/>
      <c r="R402" s="285" t="s">
        <v>225</v>
      </c>
      <c r="S402" s="891"/>
      <c r="T402" s="892"/>
      <c r="U402" s="893"/>
      <c r="Z402" s="274">
        <f t="shared" si="1092"/>
        <v>0</v>
      </c>
      <c r="AA402" s="275">
        <f t="shared" ref="AA402" si="1286">INDEX(C$7:C$3000,11+($AE402-1)*29,1)</f>
        <v>0</v>
      </c>
      <c r="AB402" s="275">
        <f t="shared" ref="AB402" si="1287">INDEX(D$7:D$3000,11+($AE402-1)*29,1)</f>
        <v>0</v>
      </c>
      <c r="AC402" s="275">
        <f t="shared" ref="AC402" si="1288">INDEX(E$7:E$3000,11+($AE402-1)*29,1)</f>
        <v>0</v>
      </c>
      <c r="AD402" s="276" t="str">
        <f t="shared" ref="AD402" si="1289">INDEX(S$7:S$3000,11+($AE402-1)*29,1)</f>
        <v/>
      </c>
      <c r="AE402" s="171">
        <f t="shared" si="1285"/>
        <v>100</v>
      </c>
    </row>
    <row r="403" spans="1:33" ht="24" customHeight="1" thickBot="1" x14ac:dyDescent="0.2">
      <c r="B403" s="882"/>
      <c r="C403" s="885"/>
      <c r="D403" s="885"/>
      <c r="E403" s="885"/>
      <c r="F403" s="286" t="s">
        <v>232</v>
      </c>
      <c r="G403" s="5"/>
      <c r="H403" s="899" t="s">
        <v>239</v>
      </c>
      <c r="I403" s="900"/>
      <c r="J403" s="300"/>
      <c r="K403" s="901"/>
      <c r="L403" s="902"/>
      <c r="M403" s="902"/>
      <c r="N403" s="902"/>
      <c r="O403" s="902"/>
      <c r="P403" s="902"/>
      <c r="Q403" s="902"/>
      <c r="R403" s="903"/>
      <c r="S403" s="894"/>
      <c r="T403" s="895"/>
      <c r="U403" s="896"/>
      <c r="Z403" s="281">
        <f t="shared" si="1092"/>
        <v>0</v>
      </c>
      <c r="AA403" s="282">
        <f t="shared" ref="AA403" si="1290">INDEX(C$7:C$3000,16+($AE403-1)*29,1)</f>
        <v>0</v>
      </c>
      <c r="AB403" s="282">
        <f t="shared" ref="AB403" si="1291">INDEX(D$7:D$3000,16+($AE403-1)*29,1)</f>
        <v>0</v>
      </c>
      <c r="AC403" s="282">
        <f t="shared" ref="AC403" si="1292">INDEX(E$7:E$3000,16+($AE403-1)*29,1)</f>
        <v>0</v>
      </c>
      <c r="AD403" s="283" t="str">
        <f t="shared" ref="AD403" si="1293">INDEX(S$7:S$3000,16+($AE403-1)*29,1)</f>
        <v/>
      </c>
      <c r="AE403" s="171">
        <f t="shared" si="1285"/>
        <v>100</v>
      </c>
    </row>
    <row r="404" spans="1:33" ht="19.5" customHeight="1" thickBot="1" x14ac:dyDescent="0.2">
      <c r="B404" s="287" t="s">
        <v>112</v>
      </c>
      <c r="C404" s="172"/>
      <c r="D404" s="288"/>
      <c r="E404" s="288"/>
      <c r="F404" s="289"/>
      <c r="G404" s="288"/>
      <c r="H404" s="288"/>
      <c r="O404" s="917" t="s">
        <v>496</v>
      </c>
      <c r="P404" s="918"/>
      <c r="Q404" s="918"/>
      <c r="R404" s="918"/>
      <c r="S404" s="919" t="str">
        <f>IF(COUNT(S384:U403)=0,"",SUMIFS(S384:S403,E384:E403,"&lt;&gt;"&amp;""))</f>
        <v/>
      </c>
      <c r="T404" s="920"/>
      <c r="U404" s="921"/>
    </row>
    <row r="405" spans="1:33" ht="19.5" customHeight="1" thickBot="1" x14ac:dyDescent="0.2">
      <c r="B405" s="486" t="s">
        <v>242</v>
      </c>
      <c r="C405" s="172"/>
      <c r="D405" s="171"/>
      <c r="E405" s="290"/>
      <c r="F405" s="485"/>
      <c r="G405" s="485"/>
      <c r="H405" s="485"/>
      <c r="O405" s="922" t="s">
        <v>497</v>
      </c>
      <c r="P405" s="923"/>
      <c r="Q405" s="923"/>
      <c r="R405" s="924"/>
      <c r="S405" s="919" t="str">
        <f>IF(COUNT(S384:U403)=0,"",SUMIF(E384:E403,"元請",S384:U403))</f>
        <v/>
      </c>
      <c r="T405" s="920"/>
      <c r="U405" s="921"/>
    </row>
    <row r="406" spans="1:33" ht="19.5" customHeight="1" x14ac:dyDescent="0.15">
      <c r="B406" s="287" t="s">
        <v>240</v>
      </c>
      <c r="C406" s="172"/>
      <c r="D406" s="171"/>
      <c r="E406" s="172"/>
      <c r="F406" s="172"/>
      <c r="G406" s="485"/>
      <c r="H406" s="485"/>
    </row>
    <row r="407" spans="1:33" ht="19.5" customHeight="1" x14ac:dyDescent="0.15">
      <c r="B407" s="485"/>
      <c r="C407" s="172"/>
      <c r="D407" s="171"/>
      <c r="E407" s="290"/>
      <c r="F407" s="485"/>
      <c r="G407" s="485"/>
      <c r="H407" s="485"/>
    </row>
    <row r="408" spans="1:33" s="172" customFormat="1" ht="20.25" customHeight="1" x14ac:dyDescent="0.15">
      <c r="A408" s="171"/>
      <c r="B408" s="171"/>
      <c r="C408" s="172" t="s">
        <v>104</v>
      </c>
      <c r="G408" s="262"/>
      <c r="H408" s="262"/>
      <c r="I408" s="171"/>
      <c r="J408" s="171"/>
      <c r="K408" s="171"/>
      <c r="L408" s="171"/>
      <c r="M408" s="171"/>
      <c r="N408" s="171"/>
      <c r="O408" s="171"/>
      <c r="P408" s="171"/>
      <c r="Q408" s="171"/>
      <c r="R408" s="171"/>
      <c r="S408" s="171"/>
      <c r="T408" s="196" t="s">
        <v>241</v>
      </c>
      <c r="U408" s="263" t="str">
        <f t="shared" ref="U408" si="1294">IF(COUNT(S384:U403)=0,"",U379+1)</f>
        <v/>
      </c>
      <c r="W408" s="171"/>
      <c r="X408" s="171"/>
      <c r="Y408" s="171"/>
      <c r="Z408" s="291"/>
      <c r="AA408" s="291"/>
      <c r="AB408" s="291"/>
      <c r="AC408" s="291"/>
      <c r="AD408" s="291"/>
      <c r="AE408" s="171"/>
      <c r="AF408" s="171"/>
      <c r="AG408" s="171"/>
    </row>
    <row r="409" spans="1:33" s="172" customFormat="1" ht="27.75" x14ac:dyDescent="0.15">
      <c r="A409" s="171"/>
      <c r="B409" s="904" t="s">
        <v>105</v>
      </c>
      <c r="C409" s="904"/>
      <c r="D409" s="904"/>
      <c r="E409" s="904"/>
      <c r="F409" s="904"/>
      <c r="G409" s="904"/>
      <c r="H409" s="904"/>
      <c r="I409" s="904"/>
      <c r="J409" s="905" t="s">
        <v>387</v>
      </c>
      <c r="K409" s="905"/>
      <c r="L409" s="905"/>
      <c r="M409" s="905"/>
      <c r="N409" s="905"/>
      <c r="O409" s="905"/>
      <c r="P409" s="905"/>
      <c r="Q409" s="905"/>
      <c r="R409" s="905"/>
      <c r="S409" s="905"/>
      <c r="T409" s="905"/>
      <c r="U409" s="905"/>
      <c r="W409" s="171"/>
      <c r="X409" s="171"/>
      <c r="Y409" s="171"/>
      <c r="Z409" s="291"/>
      <c r="AA409" s="291"/>
      <c r="AB409" s="291"/>
      <c r="AC409" s="291"/>
      <c r="AD409" s="291"/>
      <c r="AE409" s="171"/>
      <c r="AF409" s="171"/>
      <c r="AG409" s="171"/>
    </row>
    <row r="410" spans="1:33" ht="21.75" thickBot="1" x14ac:dyDescent="0.2">
      <c r="D410" s="265" t="s">
        <v>228</v>
      </c>
      <c r="E410" s="906"/>
      <c r="F410" s="906"/>
      <c r="G410" s="266" t="s">
        <v>229</v>
      </c>
      <c r="H410" s="267"/>
      <c r="L410" s="268" t="s">
        <v>231</v>
      </c>
      <c r="M410" s="482" t="str">
        <f>M$4</f>
        <v/>
      </c>
      <c r="N410" s="269" t="s">
        <v>220</v>
      </c>
      <c r="O410" s="482" t="str">
        <f>O$4</f>
        <v/>
      </c>
      <c r="P410" s="269" t="s">
        <v>225</v>
      </c>
      <c r="Q410" s="269" t="s">
        <v>205</v>
      </c>
      <c r="R410" s="482" t="str">
        <f>R$4</f>
        <v/>
      </c>
      <c r="S410" s="269" t="s">
        <v>220</v>
      </c>
      <c r="T410" s="482" t="str">
        <f>T$4</f>
        <v/>
      </c>
      <c r="U410" s="269" t="s">
        <v>230</v>
      </c>
    </row>
    <row r="411" spans="1:33" ht="18" customHeight="1" x14ac:dyDescent="0.15">
      <c r="B411" s="880" t="s">
        <v>227</v>
      </c>
      <c r="C411" s="907" t="s">
        <v>224</v>
      </c>
      <c r="D411" s="474" t="s">
        <v>237</v>
      </c>
      <c r="E411" s="474" t="s">
        <v>222</v>
      </c>
      <c r="F411" s="909" t="s">
        <v>106</v>
      </c>
      <c r="G411" s="840" t="s">
        <v>107</v>
      </c>
      <c r="H411" s="841"/>
      <c r="I411" s="472" t="s">
        <v>108</v>
      </c>
      <c r="J411" s="472" t="s">
        <v>235</v>
      </c>
      <c r="K411" s="840" t="s">
        <v>109</v>
      </c>
      <c r="L411" s="913"/>
      <c r="M411" s="913"/>
      <c r="N411" s="841"/>
      <c r="O411" s="840" t="s">
        <v>226</v>
      </c>
      <c r="P411" s="913"/>
      <c r="Q411" s="913"/>
      <c r="R411" s="841"/>
      <c r="S411" s="840" t="s">
        <v>233</v>
      </c>
      <c r="T411" s="913"/>
      <c r="U411" s="914"/>
    </row>
    <row r="412" spans="1:33" ht="18" customHeight="1" thickBot="1" x14ac:dyDescent="0.2">
      <c r="B412" s="882"/>
      <c r="C412" s="908"/>
      <c r="D412" s="475" t="s">
        <v>221</v>
      </c>
      <c r="E412" s="475" t="s">
        <v>223</v>
      </c>
      <c r="F412" s="910"/>
      <c r="G412" s="911"/>
      <c r="H412" s="912"/>
      <c r="I412" s="473" t="s">
        <v>110</v>
      </c>
      <c r="J412" s="473" t="s">
        <v>236</v>
      </c>
      <c r="K412" s="911"/>
      <c r="L412" s="915"/>
      <c r="M412" s="915"/>
      <c r="N412" s="912"/>
      <c r="O412" s="911"/>
      <c r="P412" s="915"/>
      <c r="Q412" s="915"/>
      <c r="R412" s="912"/>
      <c r="S412" s="911" t="s">
        <v>234</v>
      </c>
      <c r="T412" s="915"/>
      <c r="U412" s="916"/>
    </row>
    <row r="413" spans="1:33" ht="24" customHeight="1" x14ac:dyDescent="0.15">
      <c r="B413" s="880">
        <v>1</v>
      </c>
      <c r="C413" s="883"/>
      <c r="D413" s="883"/>
      <c r="E413" s="883"/>
      <c r="F413" s="294"/>
      <c r="G413" s="886"/>
      <c r="H413" s="887"/>
      <c r="I413" s="294"/>
      <c r="J413" s="295"/>
      <c r="K413" s="298"/>
      <c r="L413" s="279" t="s">
        <v>220</v>
      </c>
      <c r="M413" s="301"/>
      <c r="N413" s="280" t="s">
        <v>225</v>
      </c>
      <c r="O413" s="298"/>
      <c r="P413" s="279" t="s">
        <v>220</v>
      </c>
      <c r="Q413" s="301"/>
      <c r="R413" s="280" t="s">
        <v>225</v>
      </c>
      <c r="S413" s="888" t="str">
        <f t="shared" ref="S413" si="1295">IF(COUNT(J413:J417)=0,"",SUM(J413:J417))</f>
        <v/>
      </c>
      <c r="T413" s="889"/>
      <c r="U413" s="890"/>
    </row>
    <row r="414" spans="1:33" ht="24" customHeight="1" x14ac:dyDescent="0.15">
      <c r="B414" s="881"/>
      <c r="C414" s="884"/>
      <c r="D414" s="884"/>
      <c r="E414" s="884"/>
      <c r="F414" s="296"/>
      <c r="G414" s="897"/>
      <c r="H414" s="898"/>
      <c r="I414" s="296"/>
      <c r="J414" s="297"/>
      <c r="K414" s="299"/>
      <c r="L414" s="284" t="s">
        <v>220</v>
      </c>
      <c r="M414" s="302"/>
      <c r="N414" s="285" t="s">
        <v>225</v>
      </c>
      <c r="O414" s="299"/>
      <c r="P414" s="284" t="s">
        <v>220</v>
      </c>
      <c r="Q414" s="302"/>
      <c r="R414" s="285" t="s">
        <v>225</v>
      </c>
      <c r="S414" s="891"/>
      <c r="T414" s="892"/>
      <c r="U414" s="893"/>
      <c r="Z414" s="264"/>
      <c r="AA414" s="264"/>
      <c r="AB414" s="264"/>
      <c r="AC414" s="264"/>
      <c r="AD414" s="264"/>
      <c r="AE414" s="172"/>
      <c r="AF414" s="172"/>
      <c r="AG414" s="172"/>
    </row>
    <row r="415" spans="1:33" ht="23.25" customHeight="1" x14ac:dyDescent="0.15">
      <c r="B415" s="881"/>
      <c r="C415" s="884"/>
      <c r="D415" s="884"/>
      <c r="E415" s="884"/>
      <c r="F415" s="296"/>
      <c r="G415" s="897"/>
      <c r="H415" s="898"/>
      <c r="I415" s="296"/>
      <c r="J415" s="297"/>
      <c r="K415" s="299"/>
      <c r="L415" s="284" t="s">
        <v>220</v>
      </c>
      <c r="M415" s="302"/>
      <c r="N415" s="285" t="s">
        <v>225</v>
      </c>
      <c r="O415" s="299"/>
      <c r="P415" s="284" t="s">
        <v>220</v>
      </c>
      <c r="Q415" s="302"/>
      <c r="R415" s="285" t="s">
        <v>225</v>
      </c>
      <c r="S415" s="891"/>
      <c r="T415" s="892"/>
      <c r="U415" s="893"/>
      <c r="Z415" s="264"/>
      <c r="AA415" s="264"/>
      <c r="AB415" s="264"/>
      <c r="AC415" s="264"/>
      <c r="AD415" s="264"/>
      <c r="AE415" s="172"/>
      <c r="AF415" s="172"/>
      <c r="AG415" s="172"/>
    </row>
    <row r="416" spans="1:33" ht="24" customHeight="1" x14ac:dyDescent="0.15">
      <c r="B416" s="881"/>
      <c r="C416" s="884"/>
      <c r="D416" s="884"/>
      <c r="E416" s="884"/>
      <c r="F416" s="296"/>
      <c r="G416" s="897"/>
      <c r="H416" s="898"/>
      <c r="I416" s="296"/>
      <c r="J416" s="297"/>
      <c r="K416" s="299"/>
      <c r="L416" s="284" t="s">
        <v>220</v>
      </c>
      <c r="M416" s="302"/>
      <c r="N416" s="285" t="s">
        <v>225</v>
      </c>
      <c r="O416" s="299"/>
      <c r="P416" s="284" t="s">
        <v>220</v>
      </c>
      <c r="Q416" s="302"/>
      <c r="R416" s="285" t="s">
        <v>225</v>
      </c>
      <c r="S416" s="891"/>
      <c r="T416" s="892"/>
      <c r="U416" s="893"/>
    </row>
    <row r="417" spans="2:21" ht="24" customHeight="1" thickBot="1" x14ac:dyDescent="0.2">
      <c r="B417" s="882"/>
      <c r="C417" s="885"/>
      <c r="D417" s="885"/>
      <c r="E417" s="885"/>
      <c r="F417" s="286" t="s">
        <v>232</v>
      </c>
      <c r="G417" s="5"/>
      <c r="H417" s="899" t="s">
        <v>239</v>
      </c>
      <c r="I417" s="900"/>
      <c r="J417" s="300"/>
      <c r="K417" s="901"/>
      <c r="L417" s="902"/>
      <c r="M417" s="902"/>
      <c r="N417" s="902"/>
      <c r="O417" s="902"/>
      <c r="P417" s="902"/>
      <c r="Q417" s="902"/>
      <c r="R417" s="903"/>
      <c r="S417" s="894"/>
      <c r="T417" s="895"/>
      <c r="U417" s="896"/>
    </row>
    <row r="418" spans="2:21" ht="24" customHeight="1" x14ac:dyDescent="0.15">
      <c r="B418" s="880">
        <v>2</v>
      </c>
      <c r="C418" s="883"/>
      <c r="D418" s="883"/>
      <c r="E418" s="883"/>
      <c r="F418" s="294"/>
      <c r="G418" s="886"/>
      <c r="H418" s="887"/>
      <c r="I418" s="294"/>
      <c r="J418" s="295"/>
      <c r="K418" s="298"/>
      <c r="L418" s="279" t="s">
        <v>220</v>
      </c>
      <c r="M418" s="301"/>
      <c r="N418" s="280" t="s">
        <v>225</v>
      </c>
      <c r="O418" s="298"/>
      <c r="P418" s="279" t="s">
        <v>220</v>
      </c>
      <c r="Q418" s="301"/>
      <c r="R418" s="280" t="s">
        <v>225</v>
      </c>
      <c r="S418" s="888" t="str">
        <f t="shared" ref="S418" si="1296">IF(COUNT(J418:J422)=0,"",SUM(J418:J422))</f>
        <v/>
      </c>
      <c r="T418" s="889"/>
      <c r="U418" s="890"/>
    </row>
    <row r="419" spans="2:21" ht="24" customHeight="1" x14ac:dyDescent="0.15">
      <c r="B419" s="881"/>
      <c r="C419" s="884"/>
      <c r="D419" s="884"/>
      <c r="E419" s="884"/>
      <c r="F419" s="296"/>
      <c r="G419" s="897"/>
      <c r="H419" s="898"/>
      <c r="I419" s="296"/>
      <c r="J419" s="297"/>
      <c r="K419" s="299"/>
      <c r="L419" s="284" t="s">
        <v>220</v>
      </c>
      <c r="M419" s="302"/>
      <c r="N419" s="285" t="s">
        <v>225</v>
      </c>
      <c r="O419" s="299"/>
      <c r="P419" s="284" t="s">
        <v>220</v>
      </c>
      <c r="Q419" s="302"/>
      <c r="R419" s="285" t="s">
        <v>225</v>
      </c>
      <c r="S419" s="891"/>
      <c r="T419" s="892"/>
      <c r="U419" s="893"/>
    </row>
    <row r="420" spans="2:21" ht="24" customHeight="1" x14ac:dyDescent="0.15">
      <c r="B420" s="881"/>
      <c r="C420" s="884"/>
      <c r="D420" s="884"/>
      <c r="E420" s="884"/>
      <c r="F420" s="296"/>
      <c r="G420" s="897"/>
      <c r="H420" s="898"/>
      <c r="I420" s="296"/>
      <c r="J420" s="297"/>
      <c r="K420" s="299"/>
      <c r="L420" s="284" t="s">
        <v>220</v>
      </c>
      <c r="M420" s="302"/>
      <c r="N420" s="285" t="s">
        <v>225</v>
      </c>
      <c r="O420" s="299"/>
      <c r="P420" s="284" t="s">
        <v>220</v>
      </c>
      <c r="Q420" s="302"/>
      <c r="R420" s="285" t="s">
        <v>225</v>
      </c>
      <c r="S420" s="891"/>
      <c r="T420" s="892"/>
      <c r="U420" s="893"/>
    </row>
    <row r="421" spans="2:21" ht="24" customHeight="1" x14ac:dyDescent="0.15">
      <c r="B421" s="881"/>
      <c r="C421" s="884"/>
      <c r="D421" s="884"/>
      <c r="E421" s="884"/>
      <c r="F421" s="296"/>
      <c r="G421" s="897"/>
      <c r="H421" s="898"/>
      <c r="I421" s="296"/>
      <c r="J421" s="297"/>
      <c r="K421" s="299"/>
      <c r="L421" s="284" t="s">
        <v>220</v>
      </c>
      <c r="M421" s="302"/>
      <c r="N421" s="285" t="s">
        <v>225</v>
      </c>
      <c r="O421" s="299"/>
      <c r="P421" s="284" t="s">
        <v>220</v>
      </c>
      <c r="Q421" s="302"/>
      <c r="R421" s="285" t="s">
        <v>225</v>
      </c>
      <c r="S421" s="891"/>
      <c r="T421" s="892"/>
      <c r="U421" s="893"/>
    </row>
    <row r="422" spans="2:21" ht="24" customHeight="1" thickBot="1" x14ac:dyDescent="0.2">
      <c r="B422" s="882"/>
      <c r="C422" s="885"/>
      <c r="D422" s="885"/>
      <c r="E422" s="885"/>
      <c r="F422" s="286" t="s">
        <v>232</v>
      </c>
      <c r="G422" s="5"/>
      <c r="H422" s="899" t="s">
        <v>239</v>
      </c>
      <c r="I422" s="900"/>
      <c r="J422" s="300"/>
      <c r="K422" s="901"/>
      <c r="L422" s="902"/>
      <c r="M422" s="902"/>
      <c r="N422" s="902"/>
      <c r="O422" s="902"/>
      <c r="P422" s="902"/>
      <c r="Q422" s="902"/>
      <c r="R422" s="903"/>
      <c r="S422" s="894"/>
      <c r="T422" s="895"/>
      <c r="U422" s="896"/>
    </row>
    <row r="423" spans="2:21" ht="24" customHeight="1" x14ac:dyDescent="0.15">
      <c r="B423" s="880">
        <v>3</v>
      </c>
      <c r="C423" s="883"/>
      <c r="D423" s="883"/>
      <c r="E423" s="883"/>
      <c r="F423" s="294"/>
      <c r="G423" s="886"/>
      <c r="H423" s="887"/>
      <c r="I423" s="294"/>
      <c r="J423" s="295"/>
      <c r="K423" s="298"/>
      <c r="L423" s="279" t="s">
        <v>220</v>
      </c>
      <c r="M423" s="301"/>
      <c r="N423" s="280" t="s">
        <v>225</v>
      </c>
      <c r="O423" s="298"/>
      <c r="P423" s="279" t="s">
        <v>220</v>
      </c>
      <c r="Q423" s="301"/>
      <c r="R423" s="280" t="s">
        <v>225</v>
      </c>
      <c r="S423" s="888" t="str">
        <f t="shared" ref="S423" si="1297">IF(COUNT(J423:J427)=0,"",SUM(J423:J427))</f>
        <v/>
      </c>
      <c r="T423" s="889"/>
      <c r="U423" s="890"/>
    </row>
    <row r="424" spans="2:21" ht="24" customHeight="1" x14ac:dyDescent="0.15">
      <c r="B424" s="881"/>
      <c r="C424" s="884"/>
      <c r="D424" s="884"/>
      <c r="E424" s="884"/>
      <c r="F424" s="296"/>
      <c r="G424" s="897"/>
      <c r="H424" s="898"/>
      <c r="I424" s="296"/>
      <c r="J424" s="297"/>
      <c r="K424" s="299"/>
      <c r="L424" s="284" t="s">
        <v>220</v>
      </c>
      <c r="M424" s="302"/>
      <c r="N424" s="285" t="s">
        <v>225</v>
      </c>
      <c r="O424" s="299"/>
      <c r="P424" s="284" t="s">
        <v>220</v>
      </c>
      <c r="Q424" s="302"/>
      <c r="R424" s="285" t="s">
        <v>225</v>
      </c>
      <c r="S424" s="891"/>
      <c r="T424" s="892"/>
      <c r="U424" s="893"/>
    </row>
    <row r="425" spans="2:21" ht="24" customHeight="1" x14ac:dyDescent="0.15">
      <c r="B425" s="881"/>
      <c r="C425" s="884"/>
      <c r="D425" s="884"/>
      <c r="E425" s="884"/>
      <c r="F425" s="296"/>
      <c r="G425" s="897"/>
      <c r="H425" s="898"/>
      <c r="I425" s="296"/>
      <c r="J425" s="297"/>
      <c r="K425" s="299"/>
      <c r="L425" s="284" t="s">
        <v>220</v>
      </c>
      <c r="M425" s="302"/>
      <c r="N425" s="285" t="s">
        <v>225</v>
      </c>
      <c r="O425" s="299"/>
      <c r="P425" s="284" t="s">
        <v>220</v>
      </c>
      <c r="Q425" s="302"/>
      <c r="R425" s="285" t="s">
        <v>225</v>
      </c>
      <c r="S425" s="891"/>
      <c r="T425" s="892"/>
      <c r="U425" s="893"/>
    </row>
    <row r="426" spans="2:21" ht="24" customHeight="1" x14ac:dyDescent="0.15">
      <c r="B426" s="881"/>
      <c r="C426" s="884"/>
      <c r="D426" s="884"/>
      <c r="E426" s="884"/>
      <c r="F426" s="296"/>
      <c r="G426" s="897"/>
      <c r="H426" s="898"/>
      <c r="I426" s="296"/>
      <c r="J426" s="297"/>
      <c r="K426" s="299"/>
      <c r="L426" s="284" t="s">
        <v>220</v>
      </c>
      <c r="M426" s="302"/>
      <c r="N426" s="285" t="s">
        <v>225</v>
      </c>
      <c r="O426" s="299"/>
      <c r="P426" s="284" t="s">
        <v>220</v>
      </c>
      <c r="Q426" s="302"/>
      <c r="R426" s="285" t="s">
        <v>225</v>
      </c>
      <c r="S426" s="891"/>
      <c r="T426" s="892"/>
      <c r="U426" s="893"/>
    </row>
    <row r="427" spans="2:21" ht="24" customHeight="1" thickBot="1" x14ac:dyDescent="0.2">
      <c r="B427" s="882"/>
      <c r="C427" s="885"/>
      <c r="D427" s="885"/>
      <c r="E427" s="885"/>
      <c r="F427" s="286" t="s">
        <v>232</v>
      </c>
      <c r="G427" s="5"/>
      <c r="H427" s="899" t="s">
        <v>239</v>
      </c>
      <c r="I427" s="900"/>
      <c r="J427" s="300"/>
      <c r="K427" s="901"/>
      <c r="L427" s="902"/>
      <c r="M427" s="902"/>
      <c r="N427" s="902"/>
      <c r="O427" s="902"/>
      <c r="P427" s="902"/>
      <c r="Q427" s="902"/>
      <c r="R427" s="903"/>
      <c r="S427" s="894"/>
      <c r="T427" s="895"/>
      <c r="U427" s="896"/>
    </row>
    <row r="428" spans="2:21" ht="24" customHeight="1" x14ac:dyDescent="0.15">
      <c r="B428" s="880">
        <v>4</v>
      </c>
      <c r="C428" s="883"/>
      <c r="D428" s="883"/>
      <c r="E428" s="883"/>
      <c r="F428" s="294"/>
      <c r="G428" s="886"/>
      <c r="H428" s="887"/>
      <c r="I428" s="294"/>
      <c r="J428" s="295"/>
      <c r="K428" s="298"/>
      <c r="L428" s="279" t="s">
        <v>220</v>
      </c>
      <c r="M428" s="301"/>
      <c r="N428" s="280" t="s">
        <v>225</v>
      </c>
      <c r="O428" s="298"/>
      <c r="P428" s="279" t="s">
        <v>220</v>
      </c>
      <c r="Q428" s="301"/>
      <c r="R428" s="280" t="s">
        <v>225</v>
      </c>
      <c r="S428" s="888" t="str">
        <f t="shared" ref="S428" si="1298">IF(COUNT(J428:J432)=0,"",SUM(J428:J432))</f>
        <v/>
      </c>
      <c r="T428" s="889"/>
      <c r="U428" s="890"/>
    </row>
    <row r="429" spans="2:21" ht="24" customHeight="1" x14ac:dyDescent="0.15">
      <c r="B429" s="881"/>
      <c r="C429" s="884"/>
      <c r="D429" s="884"/>
      <c r="E429" s="884"/>
      <c r="F429" s="296"/>
      <c r="G429" s="897"/>
      <c r="H429" s="898"/>
      <c r="I429" s="296"/>
      <c r="J429" s="297"/>
      <c r="K429" s="299"/>
      <c r="L429" s="284" t="s">
        <v>220</v>
      </c>
      <c r="M429" s="302"/>
      <c r="N429" s="285" t="s">
        <v>225</v>
      </c>
      <c r="O429" s="299"/>
      <c r="P429" s="284" t="s">
        <v>220</v>
      </c>
      <c r="Q429" s="302"/>
      <c r="R429" s="285" t="s">
        <v>225</v>
      </c>
      <c r="S429" s="891"/>
      <c r="T429" s="892"/>
      <c r="U429" s="893"/>
    </row>
    <row r="430" spans="2:21" ht="24" customHeight="1" x14ac:dyDescent="0.15">
      <c r="B430" s="881"/>
      <c r="C430" s="884"/>
      <c r="D430" s="884"/>
      <c r="E430" s="884"/>
      <c r="F430" s="296"/>
      <c r="G430" s="897"/>
      <c r="H430" s="898"/>
      <c r="I430" s="296"/>
      <c r="J430" s="297"/>
      <c r="K430" s="299"/>
      <c r="L430" s="284" t="s">
        <v>220</v>
      </c>
      <c r="M430" s="302"/>
      <c r="N430" s="285" t="s">
        <v>225</v>
      </c>
      <c r="O430" s="299"/>
      <c r="P430" s="284" t="s">
        <v>220</v>
      </c>
      <c r="Q430" s="302"/>
      <c r="R430" s="285" t="s">
        <v>225</v>
      </c>
      <c r="S430" s="891"/>
      <c r="T430" s="892"/>
      <c r="U430" s="893"/>
    </row>
    <row r="431" spans="2:21" ht="24" customHeight="1" x14ac:dyDescent="0.15">
      <c r="B431" s="881"/>
      <c r="C431" s="884"/>
      <c r="D431" s="884"/>
      <c r="E431" s="884"/>
      <c r="F431" s="296"/>
      <c r="G431" s="897"/>
      <c r="H431" s="898"/>
      <c r="I431" s="296"/>
      <c r="J431" s="297"/>
      <c r="K431" s="299"/>
      <c r="L431" s="284" t="s">
        <v>220</v>
      </c>
      <c r="M431" s="302"/>
      <c r="N431" s="285" t="s">
        <v>225</v>
      </c>
      <c r="O431" s="299"/>
      <c r="P431" s="284" t="s">
        <v>220</v>
      </c>
      <c r="Q431" s="302"/>
      <c r="R431" s="285" t="s">
        <v>225</v>
      </c>
      <c r="S431" s="891"/>
      <c r="T431" s="892"/>
      <c r="U431" s="893"/>
    </row>
    <row r="432" spans="2:21" ht="24" customHeight="1" thickBot="1" x14ac:dyDescent="0.2">
      <c r="B432" s="882"/>
      <c r="C432" s="885"/>
      <c r="D432" s="885"/>
      <c r="E432" s="885"/>
      <c r="F432" s="286" t="s">
        <v>232</v>
      </c>
      <c r="G432" s="5"/>
      <c r="H432" s="899" t="s">
        <v>239</v>
      </c>
      <c r="I432" s="900"/>
      <c r="J432" s="300"/>
      <c r="K432" s="901"/>
      <c r="L432" s="902"/>
      <c r="M432" s="902"/>
      <c r="N432" s="902"/>
      <c r="O432" s="902"/>
      <c r="P432" s="902"/>
      <c r="Q432" s="902"/>
      <c r="R432" s="903"/>
      <c r="S432" s="894"/>
      <c r="T432" s="895"/>
      <c r="U432" s="896"/>
    </row>
    <row r="433" spans="1:33" ht="19.5" customHeight="1" thickBot="1" x14ac:dyDescent="0.2">
      <c r="B433" s="287" t="s">
        <v>112</v>
      </c>
      <c r="C433" s="172"/>
      <c r="D433" s="288"/>
      <c r="E433" s="288"/>
      <c r="F433" s="289"/>
      <c r="G433" s="288"/>
      <c r="H433" s="288"/>
      <c r="O433" s="917" t="s">
        <v>496</v>
      </c>
      <c r="P433" s="918"/>
      <c r="Q433" s="918"/>
      <c r="R433" s="918"/>
      <c r="S433" s="919" t="str">
        <f>IF(COUNT(S413:U432)=0,"",SUMIFS(S413:S432,E413:E432,"&lt;&gt;"&amp;""))</f>
        <v/>
      </c>
      <c r="T433" s="920"/>
      <c r="U433" s="921"/>
    </row>
    <row r="434" spans="1:33" ht="19.5" customHeight="1" thickBot="1" x14ac:dyDescent="0.2">
      <c r="B434" s="486" t="s">
        <v>242</v>
      </c>
      <c r="C434" s="172"/>
      <c r="D434" s="171"/>
      <c r="E434" s="290"/>
      <c r="F434" s="485"/>
      <c r="G434" s="485"/>
      <c r="H434" s="485"/>
      <c r="O434" s="922" t="s">
        <v>497</v>
      </c>
      <c r="P434" s="923"/>
      <c r="Q434" s="923"/>
      <c r="R434" s="924"/>
      <c r="S434" s="919" t="str">
        <f>IF(COUNT(S413:U432)=0,"",SUMIF(E413:E432,"元請",S413:U432))</f>
        <v/>
      </c>
      <c r="T434" s="920"/>
      <c r="U434" s="921"/>
    </row>
    <row r="435" spans="1:33" ht="19.5" customHeight="1" x14ac:dyDescent="0.15">
      <c r="B435" s="287" t="s">
        <v>240</v>
      </c>
      <c r="C435" s="172"/>
      <c r="D435" s="171"/>
      <c r="E435" s="172"/>
      <c r="F435" s="172"/>
      <c r="G435" s="485"/>
      <c r="H435" s="485"/>
    </row>
    <row r="436" spans="1:33" ht="19.5" customHeight="1" x14ac:dyDescent="0.15">
      <c r="B436" s="485"/>
      <c r="C436" s="172"/>
      <c r="D436" s="171"/>
      <c r="E436" s="290"/>
      <c r="F436" s="485"/>
      <c r="G436" s="485"/>
      <c r="H436" s="485"/>
    </row>
    <row r="437" spans="1:33" s="172" customFormat="1" ht="20.25" customHeight="1" x14ac:dyDescent="0.15">
      <c r="A437" s="171"/>
      <c r="B437" s="171"/>
      <c r="C437" s="172" t="s">
        <v>104</v>
      </c>
      <c r="G437" s="262"/>
      <c r="H437" s="262"/>
      <c r="I437" s="171"/>
      <c r="J437" s="171"/>
      <c r="K437" s="171"/>
      <c r="L437" s="171"/>
      <c r="M437" s="171"/>
      <c r="N437" s="171"/>
      <c r="O437" s="171"/>
      <c r="P437" s="171"/>
      <c r="Q437" s="171"/>
      <c r="R437" s="171"/>
      <c r="S437" s="171"/>
      <c r="T437" s="196" t="s">
        <v>241</v>
      </c>
      <c r="U437" s="263" t="str">
        <f t="shared" ref="U437" si="1299">IF(COUNT(S413:U432)=0,"",U408+1)</f>
        <v/>
      </c>
      <c r="W437" s="171"/>
      <c r="X437" s="171"/>
      <c r="Y437" s="171"/>
      <c r="Z437" s="291"/>
      <c r="AA437" s="291"/>
      <c r="AB437" s="291"/>
      <c r="AC437" s="291"/>
      <c r="AD437" s="291"/>
      <c r="AE437" s="171"/>
      <c r="AF437" s="171"/>
      <c r="AG437" s="171"/>
    </row>
    <row r="438" spans="1:33" s="172" customFormat="1" ht="27.75" x14ac:dyDescent="0.15">
      <c r="A438" s="171"/>
      <c r="B438" s="904" t="s">
        <v>105</v>
      </c>
      <c r="C438" s="904"/>
      <c r="D438" s="904"/>
      <c r="E438" s="904"/>
      <c r="F438" s="904"/>
      <c r="G438" s="904"/>
      <c r="H438" s="904"/>
      <c r="I438" s="904"/>
      <c r="J438" s="905" t="s">
        <v>387</v>
      </c>
      <c r="K438" s="905"/>
      <c r="L438" s="905"/>
      <c r="M438" s="905"/>
      <c r="N438" s="905"/>
      <c r="O438" s="905"/>
      <c r="P438" s="905"/>
      <c r="Q438" s="905"/>
      <c r="R438" s="905"/>
      <c r="S438" s="905"/>
      <c r="T438" s="905"/>
      <c r="U438" s="905"/>
      <c r="W438" s="171"/>
      <c r="X438" s="171"/>
      <c r="Y438" s="171"/>
      <c r="Z438" s="291"/>
      <c r="AA438" s="291"/>
      <c r="AB438" s="291"/>
      <c r="AC438" s="291"/>
      <c r="AD438" s="291"/>
      <c r="AE438" s="171"/>
      <c r="AF438" s="171"/>
      <c r="AG438" s="171"/>
    </row>
    <row r="439" spans="1:33" ht="21.75" thickBot="1" x14ac:dyDescent="0.2">
      <c r="D439" s="265" t="s">
        <v>228</v>
      </c>
      <c r="E439" s="906"/>
      <c r="F439" s="906"/>
      <c r="G439" s="266" t="s">
        <v>229</v>
      </c>
      <c r="H439" s="267"/>
      <c r="L439" s="268" t="s">
        <v>231</v>
      </c>
      <c r="M439" s="482" t="str">
        <f>M$4</f>
        <v/>
      </c>
      <c r="N439" s="269" t="s">
        <v>220</v>
      </c>
      <c r="O439" s="482" t="str">
        <f>O$4</f>
        <v/>
      </c>
      <c r="P439" s="269" t="s">
        <v>225</v>
      </c>
      <c r="Q439" s="269" t="s">
        <v>205</v>
      </c>
      <c r="R439" s="482" t="str">
        <f>R$4</f>
        <v/>
      </c>
      <c r="S439" s="269" t="s">
        <v>220</v>
      </c>
      <c r="T439" s="482" t="str">
        <f>T$4</f>
        <v/>
      </c>
      <c r="U439" s="269" t="s">
        <v>230</v>
      </c>
    </row>
    <row r="440" spans="1:33" ht="18" customHeight="1" x14ac:dyDescent="0.15">
      <c r="B440" s="880" t="s">
        <v>227</v>
      </c>
      <c r="C440" s="907" t="s">
        <v>224</v>
      </c>
      <c r="D440" s="474" t="s">
        <v>237</v>
      </c>
      <c r="E440" s="474" t="s">
        <v>222</v>
      </c>
      <c r="F440" s="909" t="s">
        <v>106</v>
      </c>
      <c r="G440" s="840" t="s">
        <v>107</v>
      </c>
      <c r="H440" s="841"/>
      <c r="I440" s="472" t="s">
        <v>108</v>
      </c>
      <c r="J440" s="472" t="s">
        <v>235</v>
      </c>
      <c r="K440" s="840" t="s">
        <v>109</v>
      </c>
      <c r="L440" s="913"/>
      <c r="M440" s="913"/>
      <c r="N440" s="841"/>
      <c r="O440" s="840" t="s">
        <v>226</v>
      </c>
      <c r="P440" s="913"/>
      <c r="Q440" s="913"/>
      <c r="R440" s="841"/>
      <c r="S440" s="840" t="s">
        <v>233</v>
      </c>
      <c r="T440" s="913"/>
      <c r="U440" s="914"/>
    </row>
    <row r="441" spans="1:33" ht="18" customHeight="1" thickBot="1" x14ac:dyDescent="0.2">
      <c r="B441" s="882"/>
      <c r="C441" s="908"/>
      <c r="D441" s="475" t="s">
        <v>221</v>
      </c>
      <c r="E441" s="475" t="s">
        <v>223</v>
      </c>
      <c r="F441" s="910"/>
      <c r="G441" s="911"/>
      <c r="H441" s="912"/>
      <c r="I441" s="473" t="s">
        <v>110</v>
      </c>
      <c r="J441" s="473" t="s">
        <v>236</v>
      </c>
      <c r="K441" s="911"/>
      <c r="L441" s="915"/>
      <c r="M441" s="915"/>
      <c r="N441" s="912"/>
      <c r="O441" s="911"/>
      <c r="P441" s="915"/>
      <c r="Q441" s="915"/>
      <c r="R441" s="912"/>
      <c r="S441" s="911" t="s">
        <v>234</v>
      </c>
      <c r="T441" s="915"/>
      <c r="U441" s="916"/>
    </row>
    <row r="442" spans="1:33" ht="24" customHeight="1" x14ac:dyDescent="0.15">
      <c r="B442" s="880">
        <v>1</v>
      </c>
      <c r="C442" s="883"/>
      <c r="D442" s="883"/>
      <c r="E442" s="883"/>
      <c r="F442" s="294"/>
      <c r="G442" s="886"/>
      <c r="H442" s="887"/>
      <c r="I442" s="294"/>
      <c r="J442" s="295"/>
      <c r="K442" s="298"/>
      <c r="L442" s="279" t="s">
        <v>220</v>
      </c>
      <c r="M442" s="301"/>
      <c r="N442" s="280" t="s">
        <v>225</v>
      </c>
      <c r="O442" s="298"/>
      <c r="P442" s="279" t="s">
        <v>220</v>
      </c>
      <c r="Q442" s="301"/>
      <c r="R442" s="280" t="s">
        <v>225</v>
      </c>
      <c r="S442" s="888" t="str">
        <f t="shared" ref="S442" si="1300">IF(COUNT(J442:J446)=0,"",SUM(J442:J446))</f>
        <v/>
      </c>
      <c r="T442" s="889"/>
      <c r="U442" s="890"/>
    </row>
    <row r="443" spans="1:33" ht="24" customHeight="1" x14ac:dyDescent="0.15">
      <c r="B443" s="881"/>
      <c r="C443" s="884"/>
      <c r="D443" s="884"/>
      <c r="E443" s="884"/>
      <c r="F443" s="296"/>
      <c r="G443" s="897"/>
      <c r="H443" s="898"/>
      <c r="I443" s="296"/>
      <c r="J443" s="297"/>
      <c r="K443" s="299"/>
      <c r="L443" s="284" t="s">
        <v>220</v>
      </c>
      <c r="M443" s="302"/>
      <c r="N443" s="285" t="s">
        <v>225</v>
      </c>
      <c r="O443" s="299"/>
      <c r="P443" s="284" t="s">
        <v>220</v>
      </c>
      <c r="Q443" s="302"/>
      <c r="R443" s="285" t="s">
        <v>225</v>
      </c>
      <c r="S443" s="891"/>
      <c r="T443" s="892"/>
      <c r="U443" s="893"/>
      <c r="Z443" s="264"/>
      <c r="AA443" s="264"/>
      <c r="AB443" s="264"/>
      <c r="AC443" s="264"/>
      <c r="AD443" s="264"/>
      <c r="AE443" s="172"/>
      <c r="AF443" s="172"/>
      <c r="AG443" s="172"/>
    </row>
    <row r="444" spans="1:33" ht="23.25" customHeight="1" x14ac:dyDescent="0.15">
      <c r="B444" s="881"/>
      <c r="C444" s="884"/>
      <c r="D444" s="884"/>
      <c r="E444" s="884"/>
      <c r="F444" s="296"/>
      <c r="G444" s="897"/>
      <c r="H444" s="898"/>
      <c r="I444" s="296"/>
      <c r="J444" s="297"/>
      <c r="K444" s="299"/>
      <c r="L444" s="284" t="s">
        <v>220</v>
      </c>
      <c r="M444" s="302"/>
      <c r="N444" s="285" t="s">
        <v>225</v>
      </c>
      <c r="O444" s="299"/>
      <c r="P444" s="284" t="s">
        <v>220</v>
      </c>
      <c r="Q444" s="302"/>
      <c r="R444" s="285" t="s">
        <v>225</v>
      </c>
      <c r="S444" s="891"/>
      <c r="T444" s="892"/>
      <c r="U444" s="893"/>
      <c r="Z444" s="264"/>
      <c r="AA444" s="264"/>
      <c r="AB444" s="264"/>
      <c r="AC444" s="264"/>
      <c r="AD444" s="264"/>
      <c r="AE444" s="172"/>
      <c r="AF444" s="172"/>
      <c r="AG444" s="172"/>
    </row>
    <row r="445" spans="1:33" ht="24" customHeight="1" x14ac:dyDescent="0.15">
      <c r="B445" s="881"/>
      <c r="C445" s="884"/>
      <c r="D445" s="884"/>
      <c r="E445" s="884"/>
      <c r="F445" s="296"/>
      <c r="G445" s="897"/>
      <c r="H445" s="898"/>
      <c r="I445" s="296"/>
      <c r="J445" s="297"/>
      <c r="K445" s="299"/>
      <c r="L445" s="284" t="s">
        <v>220</v>
      </c>
      <c r="M445" s="302"/>
      <c r="N445" s="285" t="s">
        <v>225</v>
      </c>
      <c r="O445" s="299"/>
      <c r="P445" s="284" t="s">
        <v>220</v>
      </c>
      <c r="Q445" s="302"/>
      <c r="R445" s="285" t="s">
        <v>225</v>
      </c>
      <c r="S445" s="891"/>
      <c r="T445" s="892"/>
      <c r="U445" s="893"/>
    </row>
    <row r="446" spans="1:33" ht="24" customHeight="1" thickBot="1" x14ac:dyDescent="0.2">
      <c r="B446" s="882"/>
      <c r="C446" s="885"/>
      <c r="D446" s="885"/>
      <c r="E446" s="885"/>
      <c r="F446" s="286" t="s">
        <v>232</v>
      </c>
      <c r="G446" s="5"/>
      <c r="H446" s="899" t="s">
        <v>239</v>
      </c>
      <c r="I446" s="900"/>
      <c r="J446" s="300"/>
      <c r="K446" s="901"/>
      <c r="L446" s="902"/>
      <c r="M446" s="902"/>
      <c r="N446" s="902"/>
      <c r="O446" s="902"/>
      <c r="P446" s="902"/>
      <c r="Q446" s="902"/>
      <c r="R446" s="903"/>
      <c r="S446" s="894"/>
      <c r="T446" s="895"/>
      <c r="U446" s="896"/>
    </row>
    <row r="447" spans="1:33" ht="24" customHeight="1" x14ac:dyDescent="0.15">
      <c r="B447" s="880">
        <v>2</v>
      </c>
      <c r="C447" s="883"/>
      <c r="D447" s="883"/>
      <c r="E447" s="883"/>
      <c r="F447" s="294"/>
      <c r="G447" s="886"/>
      <c r="H447" s="887"/>
      <c r="I447" s="294"/>
      <c r="J447" s="295"/>
      <c r="K447" s="298"/>
      <c r="L447" s="279" t="s">
        <v>220</v>
      </c>
      <c r="M447" s="301"/>
      <c r="N447" s="280" t="s">
        <v>225</v>
      </c>
      <c r="O447" s="298"/>
      <c r="P447" s="279" t="s">
        <v>220</v>
      </c>
      <c r="Q447" s="301"/>
      <c r="R447" s="280" t="s">
        <v>225</v>
      </c>
      <c r="S447" s="888" t="str">
        <f t="shared" ref="S447" si="1301">IF(COUNT(J447:J451)=0,"",SUM(J447:J451))</f>
        <v/>
      </c>
      <c r="T447" s="889"/>
      <c r="U447" s="890"/>
    </row>
    <row r="448" spans="1:33" ht="24" customHeight="1" x14ac:dyDescent="0.15">
      <c r="B448" s="881"/>
      <c r="C448" s="884"/>
      <c r="D448" s="884"/>
      <c r="E448" s="884"/>
      <c r="F448" s="296"/>
      <c r="G448" s="897"/>
      <c r="H448" s="898"/>
      <c r="I448" s="296"/>
      <c r="J448" s="297"/>
      <c r="K448" s="299"/>
      <c r="L448" s="284" t="s">
        <v>220</v>
      </c>
      <c r="M448" s="302"/>
      <c r="N448" s="285" t="s">
        <v>225</v>
      </c>
      <c r="O448" s="299"/>
      <c r="P448" s="284" t="s">
        <v>220</v>
      </c>
      <c r="Q448" s="302"/>
      <c r="R448" s="285" t="s">
        <v>225</v>
      </c>
      <c r="S448" s="891"/>
      <c r="T448" s="892"/>
      <c r="U448" s="893"/>
    </row>
    <row r="449" spans="2:21" ht="24" customHeight="1" x14ac:dyDescent="0.15">
      <c r="B449" s="881"/>
      <c r="C449" s="884"/>
      <c r="D449" s="884"/>
      <c r="E449" s="884"/>
      <c r="F449" s="296"/>
      <c r="G449" s="897"/>
      <c r="H449" s="898"/>
      <c r="I449" s="296"/>
      <c r="J449" s="297"/>
      <c r="K449" s="299"/>
      <c r="L449" s="284" t="s">
        <v>220</v>
      </c>
      <c r="M449" s="302"/>
      <c r="N449" s="285" t="s">
        <v>225</v>
      </c>
      <c r="O449" s="299"/>
      <c r="P449" s="284" t="s">
        <v>220</v>
      </c>
      <c r="Q449" s="302"/>
      <c r="R449" s="285" t="s">
        <v>225</v>
      </c>
      <c r="S449" s="891"/>
      <c r="T449" s="892"/>
      <c r="U449" s="893"/>
    </row>
    <row r="450" spans="2:21" ht="24" customHeight="1" x14ac:dyDescent="0.15">
      <c r="B450" s="881"/>
      <c r="C450" s="884"/>
      <c r="D450" s="884"/>
      <c r="E450" s="884"/>
      <c r="F450" s="296"/>
      <c r="G450" s="897"/>
      <c r="H450" s="898"/>
      <c r="I450" s="296"/>
      <c r="J450" s="297"/>
      <c r="K450" s="299"/>
      <c r="L450" s="284" t="s">
        <v>220</v>
      </c>
      <c r="M450" s="302"/>
      <c r="N450" s="285" t="s">
        <v>225</v>
      </c>
      <c r="O450" s="299"/>
      <c r="P450" s="284" t="s">
        <v>220</v>
      </c>
      <c r="Q450" s="302"/>
      <c r="R450" s="285" t="s">
        <v>225</v>
      </c>
      <c r="S450" s="891"/>
      <c r="T450" s="892"/>
      <c r="U450" s="893"/>
    </row>
    <row r="451" spans="2:21" ht="24" customHeight="1" thickBot="1" x14ac:dyDescent="0.2">
      <c r="B451" s="882"/>
      <c r="C451" s="885"/>
      <c r="D451" s="885"/>
      <c r="E451" s="885"/>
      <c r="F451" s="286" t="s">
        <v>232</v>
      </c>
      <c r="G451" s="5"/>
      <c r="H451" s="899" t="s">
        <v>239</v>
      </c>
      <c r="I451" s="900"/>
      <c r="J451" s="300"/>
      <c r="K451" s="901"/>
      <c r="L451" s="902"/>
      <c r="M451" s="902"/>
      <c r="N451" s="902"/>
      <c r="O451" s="902"/>
      <c r="P451" s="902"/>
      <c r="Q451" s="902"/>
      <c r="R451" s="903"/>
      <c r="S451" s="894"/>
      <c r="T451" s="895"/>
      <c r="U451" s="896"/>
    </row>
    <row r="452" spans="2:21" ht="24" customHeight="1" x14ac:dyDescent="0.15">
      <c r="B452" s="880">
        <v>3</v>
      </c>
      <c r="C452" s="883"/>
      <c r="D452" s="883"/>
      <c r="E452" s="883"/>
      <c r="F452" s="294"/>
      <c r="G452" s="886"/>
      <c r="H452" s="887"/>
      <c r="I452" s="294"/>
      <c r="J452" s="295"/>
      <c r="K452" s="298"/>
      <c r="L452" s="279" t="s">
        <v>220</v>
      </c>
      <c r="M452" s="301"/>
      <c r="N452" s="280" t="s">
        <v>225</v>
      </c>
      <c r="O452" s="298"/>
      <c r="P452" s="279" t="s">
        <v>220</v>
      </c>
      <c r="Q452" s="301"/>
      <c r="R452" s="280" t="s">
        <v>225</v>
      </c>
      <c r="S452" s="888" t="str">
        <f t="shared" ref="S452" si="1302">IF(COUNT(J452:J456)=0,"",SUM(J452:J456))</f>
        <v/>
      </c>
      <c r="T452" s="889"/>
      <c r="U452" s="890"/>
    </row>
    <row r="453" spans="2:21" ht="24" customHeight="1" x14ac:dyDescent="0.15">
      <c r="B453" s="881"/>
      <c r="C453" s="884"/>
      <c r="D453" s="884"/>
      <c r="E453" s="884"/>
      <c r="F453" s="296"/>
      <c r="G453" s="897"/>
      <c r="H453" s="898"/>
      <c r="I453" s="296"/>
      <c r="J453" s="297"/>
      <c r="K453" s="299"/>
      <c r="L453" s="284" t="s">
        <v>220</v>
      </c>
      <c r="M453" s="302"/>
      <c r="N453" s="285" t="s">
        <v>225</v>
      </c>
      <c r="O453" s="299"/>
      <c r="P453" s="284" t="s">
        <v>220</v>
      </c>
      <c r="Q453" s="302"/>
      <c r="R453" s="285" t="s">
        <v>225</v>
      </c>
      <c r="S453" s="891"/>
      <c r="T453" s="892"/>
      <c r="U453" s="893"/>
    </row>
    <row r="454" spans="2:21" ht="24" customHeight="1" x14ac:dyDescent="0.15">
      <c r="B454" s="881"/>
      <c r="C454" s="884"/>
      <c r="D454" s="884"/>
      <c r="E454" s="884"/>
      <c r="F454" s="296"/>
      <c r="G454" s="897"/>
      <c r="H454" s="898"/>
      <c r="I454" s="296"/>
      <c r="J454" s="297"/>
      <c r="K454" s="299"/>
      <c r="L454" s="284" t="s">
        <v>220</v>
      </c>
      <c r="M454" s="302"/>
      <c r="N454" s="285" t="s">
        <v>225</v>
      </c>
      <c r="O454" s="299"/>
      <c r="P454" s="284" t="s">
        <v>220</v>
      </c>
      <c r="Q454" s="302"/>
      <c r="R454" s="285" t="s">
        <v>225</v>
      </c>
      <c r="S454" s="891"/>
      <c r="T454" s="892"/>
      <c r="U454" s="893"/>
    </row>
    <row r="455" spans="2:21" ht="24" customHeight="1" x14ac:dyDescent="0.15">
      <c r="B455" s="881"/>
      <c r="C455" s="884"/>
      <c r="D455" s="884"/>
      <c r="E455" s="884"/>
      <c r="F455" s="296"/>
      <c r="G455" s="897"/>
      <c r="H455" s="898"/>
      <c r="I455" s="296"/>
      <c r="J455" s="297"/>
      <c r="K455" s="299"/>
      <c r="L455" s="284" t="s">
        <v>220</v>
      </c>
      <c r="M455" s="302"/>
      <c r="N455" s="285" t="s">
        <v>225</v>
      </c>
      <c r="O455" s="299"/>
      <c r="P455" s="284" t="s">
        <v>220</v>
      </c>
      <c r="Q455" s="302"/>
      <c r="R455" s="285" t="s">
        <v>225</v>
      </c>
      <c r="S455" s="891"/>
      <c r="T455" s="892"/>
      <c r="U455" s="893"/>
    </row>
    <row r="456" spans="2:21" ht="24" customHeight="1" thickBot="1" x14ac:dyDescent="0.2">
      <c r="B456" s="882"/>
      <c r="C456" s="885"/>
      <c r="D456" s="885"/>
      <c r="E456" s="885"/>
      <c r="F456" s="286" t="s">
        <v>232</v>
      </c>
      <c r="G456" s="5"/>
      <c r="H456" s="899" t="s">
        <v>239</v>
      </c>
      <c r="I456" s="900"/>
      <c r="J456" s="300"/>
      <c r="K456" s="901"/>
      <c r="L456" s="902"/>
      <c r="M456" s="902"/>
      <c r="N456" s="902"/>
      <c r="O456" s="902"/>
      <c r="P456" s="902"/>
      <c r="Q456" s="902"/>
      <c r="R456" s="903"/>
      <c r="S456" s="894"/>
      <c r="T456" s="895"/>
      <c r="U456" s="896"/>
    </row>
    <row r="457" spans="2:21" ht="24" customHeight="1" x14ac:dyDescent="0.15">
      <c r="B457" s="880">
        <v>4</v>
      </c>
      <c r="C457" s="883"/>
      <c r="D457" s="883"/>
      <c r="E457" s="883"/>
      <c r="F457" s="294"/>
      <c r="G457" s="886"/>
      <c r="H457" s="887"/>
      <c r="I457" s="294"/>
      <c r="J457" s="295"/>
      <c r="K457" s="298"/>
      <c r="L457" s="279" t="s">
        <v>220</v>
      </c>
      <c r="M457" s="301"/>
      <c r="N457" s="280" t="s">
        <v>225</v>
      </c>
      <c r="O457" s="298"/>
      <c r="P457" s="279" t="s">
        <v>220</v>
      </c>
      <c r="Q457" s="301"/>
      <c r="R457" s="280" t="s">
        <v>225</v>
      </c>
      <c r="S457" s="888" t="str">
        <f t="shared" ref="S457" si="1303">IF(COUNT(J457:J461)=0,"",SUM(J457:J461))</f>
        <v/>
      </c>
      <c r="T457" s="889"/>
      <c r="U457" s="890"/>
    </row>
    <row r="458" spans="2:21" ht="24" customHeight="1" x14ac:dyDescent="0.15">
      <c r="B458" s="881"/>
      <c r="C458" s="884"/>
      <c r="D458" s="884"/>
      <c r="E458" s="884"/>
      <c r="F458" s="296"/>
      <c r="G458" s="897"/>
      <c r="H458" s="898"/>
      <c r="I458" s="296"/>
      <c r="J458" s="297"/>
      <c r="K458" s="299"/>
      <c r="L458" s="284" t="s">
        <v>220</v>
      </c>
      <c r="M458" s="302"/>
      <c r="N458" s="285" t="s">
        <v>225</v>
      </c>
      <c r="O458" s="299"/>
      <c r="P458" s="284" t="s">
        <v>220</v>
      </c>
      <c r="Q458" s="302"/>
      <c r="R458" s="285" t="s">
        <v>225</v>
      </c>
      <c r="S458" s="891"/>
      <c r="T458" s="892"/>
      <c r="U458" s="893"/>
    </row>
    <row r="459" spans="2:21" ht="24" customHeight="1" x14ac:dyDescent="0.15">
      <c r="B459" s="881"/>
      <c r="C459" s="884"/>
      <c r="D459" s="884"/>
      <c r="E459" s="884"/>
      <c r="F459" s="296"/>
      <c r="G459" s="897"/>
      <c r="H459" s="898"/>
      <c r="I459" s="296"/>
      <c r="J459" s="297"/>
      <c r="K459" s="299"/>
      <c r="L459" s="284" t="s">
        <v>220</v>
      </c>
      <c r="M459" s="302"/>
      <c r="N459" s="285" t="s">
        <v>225</v>
      </c>
      <c r="O459" s="299"/>
      <c r="P459" s="284" t="s">
        <v>220</v>
      </c>
      <c r="Q459" s="302"/>
      <c r="R459" s="285" t="s">
        <v>225</v>
      </c>
      <c r="S459" s="891"/>
      <c r="T459" s="892"/>
      <c r="U459" s="893"/>
    </row>
    <row r="460" spans="2:21" ht="24" customHeight="1" x14ac:dyDescent="0.15">
      <c r="B460" s="881"/>
      <c r="C460" s="884"/>
      <c r="D460" s="884"/>
      <c r="E460" s="884"/>
      <c r="F460" s="296"/>
      <c r="G460" s="897"/>
      <c r="H460" s="898"/>
      <c r="I460" s="296"/>
      <c r="J460" s="297"/>
      <c r="K460" s="299"/>
      <c r="L460" s="284" t="s">
        <v>220</v>
      </c>
      <c r="M460" s="302"/>
      <c r="N460" s="285" t="s">
        <v>225</v>
      </c>
      <c r="O460" s="299"/>
      <c r="P460" s="284" t="s">
        <v>220</v>
      </c>
      <c r="Q460" s="302"/>
      <c r="R460" s="285" t="s">
        <v>225</v>
      </c>
      <c r="S460" s="891"/>
      <c r="T460" s="892"/>
      <c r="U460" s="893"/>
    </row>
    <row r="461" spans="2:21" ht="24" customHeight="1" thickBot="1" x14ac:dyDescent="0.2">
      <c r="B461" s="882"/>
      <c r="C461" s="885"/>
      <c r="D461" s="885"/>
      <c r="E461" s="885"/>
      <c r="F461" s="286" t="s">
        <v>232</v>
      </c>
      <c r="G461" s="5"/>
      <c r="H461" s="899" t="s">
        <v>239</v>
      </c>
      <c r="I461" s="900"/>
      <c r="J461" s="300"/>
      <c r="K461" s="901"/>
      <c r="L461" s="902"/>
      <c r="M461" s="902"/>
      <c r="N461" s="902"/>
      <c r="O461" s="902"/>
      <c r="P461" s="902"/>
      <c r="Q461" s="902"/>
      <c r="R461" s="903"/>
      <c r="S461" s="894"/>
      <c r="T461" s="895"/>
      <c r="U461" s="896"/>
    </row>
    <row r="462" spans="2:21" ht="19.5" customHeight="1" thickBot="1" x14ac:dyDescent="0.2">
      <c r="B462" s="287" t="s">
        <v>112</v>
      </c>
      <c r="C462" s="172"/>
      <c r="D462" s="288"/>
      <c r="E462" s="288"/>
      <c r="F462" s="289"/>
      <c r="G462" s="288"/>
      <c r="H462" s="288"/>
      <c r="O462" s="917" t="s">
        <v>496</v>
      </c>
      <c r="P462" s="918"/>
      <c r="Q462" s="918"/>
      <c r="R462" s="918"/>
      <c r="S462" s="919" t="str">
        <f>IF(COUNT(S442:U461)=0,"",SUMIFS(S442:S461,E442:E461,"&lt;&gt;"&amp;""))</f>
        <v/>
      </c>
      <c r="T462" s="920"/>
      <c r="U462" s="921"/>
    </row>
    <row r="463" spans="2:21" ht="19.5" customHeight="1" thickBot="1" x14ac:dyDescent="0.2">
      <c r="B463" s="486" t="s">
        <v>242</v>
      </c>
      <c r="C463" s="172"/>
      <c r="D463" s="171"/>
      <c r="E463" s="290"/>
      <c r="F463" s="485"/>
      <c r="G463" s="485"/>
      <c r="H463" s="485"/>
      <c r="O463" s="922" t="s">
        <v>497</v>
      </c>
      <c r="P463" s="923"/>
      <c r="Q463" s="923"/>
      <c r="R463" s="924"/>
      <c r="S463" s="919" t="str">
        <f>IF(COUNT(S442:U461)=0,"",SUMIF(E442:E461,"元請",S442:U461))</f>
        <v/>
      </c>
      <c r="T463" s="920"/>
      <c r="U463" s="921"/>
    </row>
    <row r="464" spans="2:21" ht="19.5" customHeight="1" x14ac:dyDescent="0.15">
      <c r="B464" s="287" t="s">
        <v>240</v>
      </c>
      <c r="C464" s="172"/>
      <c r="D464" s="171"/>
      <c r="E464" s="172"/>
      <c r="F464" s="172"/>
      <c r="G464" s="485"/>
      <c r="H464" s="485"/>
    </row>
    <row r="465" spans="1:33" ht="19.5" customHeight="1" x14ac:dyDescent="0.15">
      <c r="B465" s="485"/>
      <c r="C465" s="172"/>
      <c r="D465" s="171"/>
      <c r="E465" s="290"/>
      <c r="F465" s="485"/>
      <c r="G465" s="485"/>
      <c r="H465" s="485"/>
    </row>
    <row r="466" spans="1:33" s="172" customFormat="1" ht="20.25" customHeight="1" x14ac:dyDescent="0.15">
      <c r="A466" s="171"/>
      <c r="B466" s="171"/>
      <c r="C466" s="172" t="s">
        <v>104</v>
      </c>
      <c r="G466" s="262"/>
      <c r="H466" s="262"/>
      <c r="I466" s="171"/>
      <c r="J466" s="171"/>
      <c r="K466" s="171"/>
      <c r="L466" s="171"/>
      <c r="M466" s="171"/>
      <c r="N466" s="171"/>
      <c r="O466" s="171"/>
      <c r="P466" s="171"/>
      <c r="Q466" s="171"/>
      <c r="R466" s="171"/>
      <c r="S466" s="171"/>
      <c r="T466" s="196" t="s">
        <v>241</v>
      </c>
      <c r="U466" s="263" t="str">
        <f t="shared" ref="U466" si="1304">IF(COUNT(S442:U461)=0,"",U437+1)</f>
        <v/>
      </c>
      <c r="W466" s="171"/>
      <c r="X466" s="171"/>
      <c r="Y466" s="171"/>
      <c r="Z466" s="291"/>
      <c r="AA466" s="291"/>
      <c r="AB466" s="291"/>
      <c r="AC466" s="291"/>
      <c r="AD466" s="291"/>
      <c r="AE466" s="171"/>
      <c r="AF466" s="171"/>
      <c r="AG466" s="171"/>
    </row>
    <row r="467" spans="1:33" s="172" customFormat="1" ht="27.75" x14ac:dyDescent="0.15">
      <c r="A467" s="171"/>
      <c r="B467" s="904" t="s">
        <v>105</v>
      </c>
      <c r="C467" s="904"/>
      <c r="D467" s="904"/>
      <c r="E467" s="904"/>
      <c r="F467" s="904"/>
      <c r="G467" s="904"/>
      <c r="H467" s="904"/>
      <c r="I467" s="904"/>
      <c r="J467" s="905" t="s">
        <v>387</v>
      </c>
      <c r="K467" s="905"/>
      <c r="L467" s="905"/>
      <c r="M467" s="905"/>
      <c r="N467" s="905"/>
      <c r="O467" s="905"/>
      <c r="P467" s="905"/>
      <c r="Q467" s="905"/>
      <c r="R467" s="905"/>
      <c r="S467" s="905"/>
      <c r="T467" s="905"/>
      <c r="U467" s="905"/>
      <c r="W467" s="171"/>
      <c r="X467" s="171"/>
      <c r="Y467" s="171"/>
      <c r="Z467" s="291"/>
      <c r="AA467" s="291"/>
      <c r="AB467" s="291"/>
      <c r="AC467" s="291"/>
      <c r="AD467" s="291"/>
      <c r="AE467" s="171"/>
      <c r="AF467" s="171"/>
      <c r="AG467" s="171"/>
    </row>
    <row r="468" spans="1:33" ht="21.75" thickBot="1" x14ac:dyDescent="0.2">
      <c r="D468" s="265" t="s">
        <v>228</v>
      </c>
      <c r="E468" s="906"/>
      <c r="F468" s="906"/>
      <c r="G468" s="266" t="s">
        <v>229</v>
      </c>
      <c r="H468" s="267"/>
      <c r="L468" s="268" t="s">
        <v>231</v>
      </c>
      <c r="M468" s="482" t="str">
        <f>M$4</f>
        <v/>
      </c>
      <c r="N468" s="269" t="s">
        <v>220</v>
      </c>
      <c r="O468" s="482" t="str">
        <f>O$4</f>
        <v/>
      </c>
      <c r="P468" s="269" t="s">
        <v>225</v>
      </c>
      <c r="Q468" s="269" t="s">
        <v>205</v>
      </c>
      <c r="R468" s="482" t="str">
        <f>R$4</f>
        <v/>
      </c>
      <c r="S468" s="269" t="s">
        <v>220</v>
      </c>
      <c r="T468" s="482" t="str">
        <f>T$4</f>
        <v/>
      </c>
      <c r="U468" s="269" t="s">
        <v>230</v>
      </c>
    </row>
    <row r="469" spans="1:33" ht="18" customHeight="1" x14ac:dyDescent="0.15">
      <c r="B469" s="880" t="s">
        <v>227</v>
      </c>
      <c r="C469" s="907" t="s">
        <v>224</v>
      </c>
      <c r="D469" s="474" t="s">
        <v>237</v>
      </c>
      <c r="E469" s="474" t="s">
        <v>222</v>
      </c>
      <c r="F469" s="909" t="s">
        <v>106</v>
      </c>
      <c r="G469" s="840" t="s">
        <v>107</v>
      </c>
      <c r="H469" s="841"/>
      <c r="I469" s="472" t="s">
        <v>108</v>
      </c>
      <c r="J469" s="472" t="s">
        <v>235</v>
      </c>
      <c r="K469" s="840" t="s">
        <v>109</v>
      </c>
      <c r="L469" s="913"/>
      <c r="M469" s="913"/>
      <c r="N469" s="841"/>
      <c r="O469" s="840" t="s">
        <v>226</v>
      </c>
      <c r="P469" s="913"/>
      <c r="Q469" s="913"/>
      <c r="R469" s="841"/>
      <c r="S469" s="840" t="s">
        <v>233</v>
      </c>
      <c r="T469" s="913"/>
      <c r="U469" s="914"/>
    </row>
    <row r="470" spans="1:33" ht="18" customHeight="1" thickBot="1" x14ac:dyDescent="0.2">
      <c r="B470" s="882"/>
      <c r="C470" s="908"/>
      <c r="D470" s="475" t="s">
        <v>221</v>
      </c>
      <c r="E470" s="475" t="s">
        <v>223</v>
      </c>
      <c r="F470" s="910"/>
      <c r="G470" s="911"/>
      <c r="H470" s="912"/>
      <c r="I470" s="473" t="s">
        <v>110</v>
      </c>
      <c r="J470" s="473" t="s">
        <v>236</v>
      </c>
      <c r="K470" s="911"/>
      <c r="L470" s="915"/>
      <c r="M470" s="915"/>
      <c r="N470" s="912"/>
      <c r="O470" s="911"/>
      <c r="P470" s="915"/>
      <c r="Q470" s="915"/>
      <c r="R470" s="912"/>
      <c r="S470" s="911" t="s">
        <v>234</v>
      </c>
      <c r="T470" s="915"/>
      <c r="U470" s="916"/>
    </row>
    <row r="471" spans="1:33" ht="24" customHeight="1" x14ac:dyDescent="0.15">
      <c r="B471" s="880">
        <v>1</v>
      </c>
      <c r="C471" s="883"/>
      <c r="D471" s="883"/>
      <c r="E471" s="883"/>
      <c r="F471" s="294"/>
      <c r="G471" s="886"/>
      <c r="H471" s="887"/>
      <c r="I471" s="294"/>
      <c r="J471" s="295"/>
      <c r="K471" s="298"/>
      <c r="L471" s="279" t="s">
        <v>220</v>
      </c>
      <c r="M471" s="301"/>
      <c r="N471" s="280" t="s">
        <v>225</v>
      </c>
      <c r="O471" s="298"/>
      <c r="P471" s="279" t="s">
        <v>220</v>
      </c>
      <c r="Q471" s="301"/>
      <c r="R471" s="280" t="s">
        <v>225</v>
      </c>
      <c r="S471" s="888" t="str">
        <f t="shared" ref="S471" si="1305">IF(COUNT(J471:J475)=0,"",SUM(J471:J475))</f>
        <v/>
      </c>
      <c r="T471" s="889"/>
      <c r="U471" s="890"/>
    </row>
    <row r="472" spans="1:33" ht="24" customHeight="1" x14ac:dyDescent="0.15">
      <c r="B472" s="881"/>
      <c r="C472" s="884"/>
      <c r="D472" s="884"/>
      <c r="E472" s="884"/>
      <c r="F472" s="296"/>
      <c r="G472" s="897"/>
      <c r="H472" s="898"/>
      <c r="I472" s="296"/>
      <c r="J472" s="297"/>
      <c r="K472" s="299"/>
      <c r="L472" s="284" t="s">
        <v>220</v>
      </c>
      <c r="M472" s="302"/>
      <c r="N472" s="285" t="s">
        <v>225</v>
      </c>
      <c r="O472" s="299"/>
      <c r="P472" s="284" t="s">
        <v>220</v>
      </c>
      <c r="Q472" s="302"/>
      <c r="R472" s="285" t="s">
        <v>225</v>
      </c>
      <c r="S472" s="891"/>
      <c r="T472" s="892"/>
      <c r="U472" s="893"/>
      <c r="Z472" s="264"/>
      <c r="AA472" s="264"/>
      <c r="AB472" s="264"/>
      <c r="AC472" s="264"/>
      <c r="AD472" s="264"/>
      <c r="AE472" s="172"/>
      <c r="AF472" s="172"/>
      <c r="AG472" s="172"/>
    </row>
    <row r="473" spans="1:33" ht="23.25" customHeight="1" x14ac:dyDescent="0.15">
      <c r="B473" s="881"/>
      <c r="C473" s="884"/>
      <c r="D473" s="884"/>
      <c r="E473" s="884"/>
      <c r="F473" s="296"/>
      <c r="G473" s="897"/>
      <c r="H473" s="898"/>
      <c r="I473" s="296"/>
      <c r="J473" s="297"/>
      <c r="K473" s="299"/>
      <c r="L473" s="284" t="s">
        <v>220</v>
      </c>
      <c r="M473" s="302"/>
      <c r="N473" s="285" t="s">
        <v>225</v>
      </c>
      <c r="O473" s="299"/>
      <c r="P473" s="284" t="s">
        <v>220</v>
      </c>
      <c r="Q473" s="302"/>
      <c r="R473" s="285" t="s">
        <v>225</v>
      </c>
      <c r="S473" s="891"/>
      <c r="T473" s="892"/>
      <c r="U473" s="893"/>
      <c r="Z473" s="264"/>
      <c r="AA473" s="264"/>
      <c r="AB473" s="264"/>
      <c r="AC473" s="264"/>
      <c r="AD473" s="264"/>
      <c r="AE473" s="172"/>
      <c r="AF473" s="172"/>
      <c r="AG473" s="172"/>
    </row>
    <row r="474" spans="1:33" ht="24" customHeight="1" x14ac:dyDescent="0.15">
      <c r="B474" s="881"/>
      <c r="C474" s="884"/>
      <c r="D474" s="884"/>
      <c r="E474" s="884"/>
      <c r="F474" s="296"/>
      <c r="G474" s="897"/>
      <c r="H474" s="898"/>
      <c r="I474" s="296"/>
      <c r="J474" s="297"/>
      <c r="K474" s="299"/>
      <c r="L474" s="284" t="s">
        <v>220</v>
      </c>
      <c r="M474" s="302"/>
      <c r="N474" s="285" t="s">
        <v>225</v>
      </c>
      <c r="O474" s="299"/>
      <c r="P474" s="284" t="s">
        <v>220</v>
      </c>
      <c r="Q474" s="302"/>
      <c r="R474" s="285" t="s">
        <v>225</v>
      </c>
      <c r="S474" s="891"/>
      <c r="T474" s="892"/>
      <c r="U474" s="893"/>
    </row>
    <row r="475" spans="1:33" ht="24" customHeight="1" thickBot="1" x14ac:dyDescent="0.2">
      <c r="B475" s="882"/>
      <c r="C475" s="885"/>
      <c r="D475" s="885"/>
      <c r="E475" s="885"/>
      <c r="F475" s="286" t="s">
        <v>232</v>
      </c>
      <c r="G475" s="5"/>
      <c r="H475" s="899" t="s">
        <v>239</v>
      </c>
      <c r="I475" s="900"/>
      <c r="J475" s="300"/>
      <c r="K475" s="901"/>
      <c r="L475" s="902"/>
      <c r="M475" s="902"/>
      <c r="N475" s="902"/>
      <c r="O475" s="902"/>
      <c r="P475" s="902"/>
      <c r="Q475" s="902"/>
      <c r="R475" s="903"/>
      <c r="S475" s="894"/>
      <c r="T475" s="895"/>
      <c r="U475" s="896"/>
    </row>
    <row r="476" spans="1:33" ht="24" customHeight="1" x14ac:dyDescent="0.15">
      <c r="B476" s="880">
        <v>2</v>
      </c>
      <c r="C476" s="883"/>
      <c r="D476" s="883"/>
      <c r="E476" s="883"/>
      <c r="F476" s="294"/>
      <c r="G476" s="886"/>
      <c r="H476" s="887"/>
      <c r="I476" s="294"/>
      <c r="J476" s="295"/>
      <c r="K476" s="298"/>
      <c r="L476" s="279" t="s">
        <v>220</v>
      </c>
      <c r="M476" s="301"/>
      <c r="N476" s="280" t="s">
        <v>225</v>
      </c>
      <c r="O476" s="298"/>
      <c r="P476" s="279" t="s">
        <v>220</v>
      </c>
      <c r="Q476" s="301"/>
      <c r="R476" s="280" t="s">
        <v>225</v>
      </c>
      <c r="S476" s="888" t="str">
        <f t="shared" ref="S476" si="1306">IF(COUNT(J476:J480)=0,"",SUM(J476:J480))</f>
        <v/>
      </c>
      <c r="T476" s="889"/>
      <c r="U476" s="890"/>
    </row>
    <row r="477" spans="1:33" ht="24" customHeight="1" x14ac:dyDescent="0.15">
      <c r="B477" s="881"/>
      <c r="C477" s="884"/>
      <c r="D477" s="884"/>
      <c r="E477" s="884"/>
      <c r="F477" s="296"/>
      <c r="G477" s="897"/>
      <c r="H477" s="898"/>
      <c r="I477" s="296"/>
      <c r="J477" s="297"/>
      <c r="K477" s="299"/>
      <c r="L477" s="284" t="s">
        <v>220</v>
      </c>
      <c r="M477" s="302"/>
      <c r="N477" s="285" t="s">
        <v>225</v>
      </c>
      <c r="O477" s="299"/>
      <c r="P477" s="284" t="s">
        <v>220</v>
      </c>
      <c r="Q477" s="302"/>
      <c r="R477" s="285" t="s">
        <v>225</v>
      </c>
      <c r="S477" s="891"/>
      <c r="T477" s="892"/>
      <c r="U477" s="893"/>
    </row>
    <row r="478" spans="1:33" ht="24" customHeight="1" x14ac:dyDescent="0.15">
      <c r="B478" s="881"/>
      <c r="C478" s="884"/>
      <c r="D478" s="884"/>
      <c r="E478" s="884"/>
      <c r="F478" s="296"/>
      <c r="G478" s="897"/>
      <c r="H478" s="898"/>
      <c r="I478" s="296"/>
      <c r="J478" s="297"/>
      <c r="K478" s="299"/>
      <c r="L478" s="284" t="s">
        <v>220</v>
      </c>
      <c r="M478" s="302"/>
      <c r="N478" s="285" t="s">
        <v>225</v>
      </c>
      <c r="O478" s="299"/>
      <c r="P478" s="284" t="s">
        <v>220</v>
      </c>
      <c r="Q478" s="302"/>
      <c r="R478" s="285" t="s">
        <v>225</v>
      </c>
      <c r="S478" s="891"/>
      <c r="T478" s="892"/>
      <c r="U478" s="893"/>
    </row>
    <row r="479" spans="1:33" ht="24" customHeight="1" x14ac:dyDescent="0.15">
      <c r="B479" s="881"/>
      <c r="C479" s="884"/>
      <c r="D479" s="884"/>
      <c r="E479" s="884"/>
      <c r="F479" s="296"/>
      <c r="G479" s="897"/>
      <c r="H479" s="898"/>
      <c r="I479" s="296"/>
      <c r="J479" s="297"/>
      <c r="K479" s="299"/>
      <c r="L479" s="284" t="s">
        <v>220</v>
      </c>
      <c r="M479" s="302"/>
      <c r="N479" s="285" t="s">
        <v>225</v>
      </c>
      <c r="O479" s="299"/>
      <c r="P479" s="284" t="s">
        <v>220</v>
      </c>
      <c r="Q479" s="302"/>
      <c r="R479" s="285" t="s">
        <v>225</v>
      </c>
      <c r="S479" s="891"/>
      <c r="T479" s="892"/>
      <c r="U479" s="893"/>
    </row>
    <row r="480" spans="1:33" ht="24" customHeight="1" thickBot="1" x14ac:dyDescent="0.2">
      <c r="B480" s="882"/>
      <c r="C480" s="885"/>
      <c r="D480" s="885"/>
      <c r="E480" s="885"/>
      <c r="F480" s="286" t="s">
        <v>232</v>
      </c>
      <c r="G480" s="5"/>
      <c r="H480" s="899" t="s">
        <v>239</v>
      </c>
      <c r="I480" s="900"/>
      <c r="J480" s="300"/>
      <c r="K480" s="901"/>
      <c r="L480" s="902"/>
      <c r="M480" s="902"/>
      <c r="N480" s="902"/>
      <c r="O480" s="902"/>
      <c r="P480" s="902"/>
      <c r="Q480" s="902"/>
      <c r="R480" s="903"/>
      <c r="S480" s="894"/>
      <c r="T480" s="895"/>
      <c r="U480" s="896"/>
    </row>
    <row r="481" spans="1:33" ht="24" customHeight="1" x14ac:dyDescent="0.15">
      <c r="B481" s="880">
        <v>3</v>
      </c>
      <c r="C481" s="883"/>
      <c r="D481" s="883"/>
      <c r="E481" s="883"/>
      <c r="F481" s="294"/>
      <c r="G481" s="886"/>
      <c r="H481" s="887"/>
      <c r="I481" s="294"/>
      <c r="J481" s="295"/>
      <c r="K481" s="298"/>
      <c r="L481" s="279" t="s">
        <v>220</v>
      </c>
      <c r="M481" s="301"/>
      <c r="N481" s="280" t="s">
        <v>225</v>
      </c>
      <c r="O481" s="298"/>
      <c r="P481" s="279" t="s">
        <v>220</v>
      </c>
      <c r="Q481" s="301"/>
      <c r="R481" s="280" t="s">
        <v>225</v>
      </c>
      <c r="S481" s="888" t="str">
        <f t="shared" ref="S481" si="1307">IF(COUNT(J481:J485)=0,"",SUM(J481:J485))</f>
        <v/>
      </c>
      <c r="T481" s="889"/>
      <c r="U481" s="890"/>
    </row>
    <row r="482" spans="1:33" ht="24" customHeight="1" x14ac:dyDescent="0.15">
      <c r="B482" s="881"/>
      <c r="C482" s="884"/>
      <c r="D482" s="884"/>
      <c r="E482" s="884"/>
      <c r="F482" s="296"/>
      <c r="G482" s="897"/>
      <c r="H482" s="898"/>
      <c r="I482" s="296"/>
      <c r="J482" s="297"/>
      <c r="K482" s="299"/>
      <c r="L482" s="284" t="s">
        <v>220</v>
      </c>
      <c r="M482" s="302"/>
      <c r="N482" s="285" t="s">
        <v>225</v>
      </c>
      <c r="O482" s="299"/>
      <c r="P482" s="284" t="s">
        <v>220</v>
      </c>
      <c r="Q482" s="302"/>
      <c r="R482" s="285" t="s">
        <v>225</v>
      </c>
      <c r="S482" s="891"/>
      <c r="T482" s="892"/>
      <c r="U482" s="893"/>
    </row>
    <row r="483" spans="1:33" ht="24" customHeight="1" x14ac:dyDescent="0.15">
      <c r="B483" s="881"/>
      <c r="C483" s="884"/>
      <c r="D483" s="884"/>
      <c r="E483" s="884"/>
      <c r="F483" s="296"/>
      <c r="G483" s="897"/>
      <c r="H483" s="898"/>
      <c r="I483" s="296"/>
      <c r="J483" s="297"/>
      <c r="K483" s="299"/>
      <c r="L483" s="284" t="s">
        <v>220</v>
      </c>
      <c r="M483" s="302"/>
      <c r="N483" s="285" t="s">
        <v>225</v>
      </c>
      <c r="O483" s="299"/>
      <c r="P483" s="284" t="s">
        <v>220</v>
      </c>
      <c r="Q483" s="302"/>
      <c r="R483" s="285" t="s">
        <v>225</v>
      </c>
      <c r="S483" s="891"/>
      <c r="T483" s="892"/>
      <c r="U483" s="893"/>
    </row>
    <row r="484" spans="1:33" ht="24" customHeight="1" x14ac:dyDescent="0.15">
      <c r="B484" s="881"/>
      <c r="C484" s="884"/>
      <c r="D484" s="884"/>
      <c r="E484" s="884"/>
      <c r="F484" s="296"/>
      <c r="G484" s="897"/>
      <c r="H484" s="898"/>
      <c r="I484" s="296"/>
      <c r="J484" s="297"/>
      <c r="K484" s="299"/>
      <c r="L484" s="284" t="s">
        <v>220</v>
      </c>
      <c r="M484" s="302"/>
      <c r="N484" s="285" t="s">
        <v>225</v>
      </c>
      <c r="O484" s="299"/>
      <c r="P484" s="284" t="s">
        <v>220</v>
      </c>
      <c r="Q484" s="302"/>
      <c r="R484" s="285" t="s">
        <v>225</v>
      </c>
      <c r="S484" s="891"/>
      <c r="T484" s="892"/>
      <c r="U484" s="893"/>
    </row>
    <row r="485" spans="1:33" ht="24" customHeight="1" thickBot="1" x14ac:dyDescent="0.2">
      <c r="B485" s="882"/>
      <c r="C485" s="885"/>
      <c r="D485" s="885"/>
      <c r="E485" s="885"/>
      <c r="F485" s="286" t="s">
        <v>232</v>
      </c>
      <c r="G485" s="5"/>
      <c r="H485" s="899" t="s">
        <v>239</v>
      </c>
      <c r="I485" s="900"/>
      <c r="J485" s="300"/>
      <c r="K485" s="901"/>
      <c r="L485" s="902"/>
      <c r="M485" s="902"/>
      <c r="N485" s="902"/>
      <c r="O485" s="902"/>
      <c r="P485" s="902"/>
      <c r="Q485" s="902"/>
      <c r="R485" s="903"/>
      <c r="S485" s="894"/>
      <c r="T485" s="895"/>
      <c r="U485" s="896"/>
    </row>
    <row r="486" spans="1:33" ht="24" customHeight="1" x14ac:dyDescent="0.15">
      <c r="B486" s="880">
        <v>4</v>
      </c>
      <c r="C486" s="883"/>
      <c r="D486" s="883"/>
      <c r="E486" s="883"/>
      <c r="F486" s="294"/>
      <c r="G486" s="886"/>
      <c r="H486" s="887"/>
      <c r="I486" s="294"/>
      <c r="J486" s="295"/>
      <c r="K486" s="298"/>
      <c r="L486" s="279" t="s">
        <v>220</v>
      </c>
      <c r="M486" s="301"/>
      <c r="N486" s="280" t="s">
        <v>225</v>
      </c>
      <c r="O486" s="298"/>
      <c r="P486" s="279" t="s">
        <v>220</v>
      </c>
      <c r="Q486" s="301"/>
      <c r="R486" s="280" t="s">
        <v>225</v>
      </c>
      <c r="S486" s="888" t="str">
        <f t="shared" ref="S486" si="1308">IF(COUNT(J486:J490)=0,"",SUM(J486:J490))</f>
        <v/>
      </c>
      <c r="T486" s="889"/>
      <c r="U486" s="890"/>
    </row>
    <row r="487" spans="1:33" ht="24" customHeight="1" x14ac:dyDescent="0.15">
      <c r="B487" s="881"/>
      <c r="C487" s="884"/>
      <c r="D487" s="884"/>
      <c r="E487" s="884"/>
      <c r="F487" s="296"/>
      <c r="G487" s="897"/>
      <c r="H487" s="898"/>
      <c r="I487" s="296"/>
      <c r="J487" s="297"/>
      <c r="K487" s="299"/>
      <c r="L487" s="284" t="s">
        <v>220</v>
      </c>
      <c r="M487" s="302"/>
      <c r="N487" s="285" t="s">
        <v>225</v>
      </c>
      <c r="O487" s="299"/>
      <c r="P487" s="284" t="s">
        <v>220</v>
      </c>
      <c r="Q487" s="302"/>
      <c r="R487" s="285" t="s">
        <v>225</v>
      </c>
      <c r="S487" s="891"/>
      <c r="T487" s="892"/>
      <c r="U487" s="893"/>
    </row>
    <row r="488" spans="1:33" ht="24" customHeight="1" x14ac:dyDescent="0.15">
      <c r="B488" s="881"/>
      <c r="C488" s="884"/>
      <c r="D488" s="884"/>
      <c r="E488" s="884"/>
      <c r="F488" s="296"/>
      <c r="G488" s="897"/>
      <c r="H488" s="898"/>
      <c r="I488" s="296"/>
      <c r="J488" s="297"/>
      <c r="K488" s="299"/>
      <c r="L488" s="284" t="s">
        <v>220</v>
      </c>
      <c r="M488" s="302"/>
      <c r="N488" s="285" t="s">
        <v>225</v>
      </c>
      <c r="O488" s="299"/>
      <c r="P488" s="284" t="s">
        <v>220</v>
      </c>
      <c r="Q488" s="302"/>
      <c r="R488" s="285" t="s">
        <v>225</v>
      </c>
      <c r="S488" s="891"/>
      <c r="T488" s="892"/>
      <c r="U488" s="893"/>
    </row>
    <row r="489" spans="1:33" ht="24" customHeight="1" x14ac:dyDescent="0.15">
      <c r="B489" s="881"/>
      <c r="C489" s="884"/>
      <c r="D489" s="884"/>
      <c r="E489" s="884"/>
      <c r="F489" s="296"/>
      <c r="G489" s="897"/>
      <c r="H489" s="898"/>
      <c r="I489" s="296"/>
      <c r="J489" s="297"/>
      <c r="K489" s="299"/>
      <c r="L489" s="284" t="s">
        <v>220</v>
      </c>
      <c r="M489" s="302"/>
      <c r="N489" s="285" t="s">
        <v>225</v>
      </c>
      <c r="O489" s="299"/>
      <c r="P489" s="284" t="s">
        <v>220</v>
      </c>
      <c r="Q489" s="302"/>
      <c r="R489" s="285" t="s">
        <v>225</v>
      </c>
      <c r="S489" s="891"/>
      <c r="T489" s="892"/>
      <c r="U489" s="893"/>
    </row>
    <row r="490" spans="1:33" ht="24" customHeight="1" thickBot="1" x14ac:dyDescent="0.2">
      <c r="B490" s="882"/>
      <c r="C490" s="885"/>
      <c r="D490" s="885"/>
      <c r="E490" s="885"/>
      <c r="F490" s="286" t="s">
        <v>232</v>
      </c>
      <c r="G490" s="5"/>
      <c r="H490" s="899" t="s">
        <v>239</v>
      </c>
      <c r="I490" s="900"/>
      <c r="J490" s="300"/>
      <c r="K490" s="901"/>
      <c r="L490" s="902"/>
      <c r="M490" s="902"/>
      <c r="N490" s="902"/>
      <c r="O490" s="902"/>
      <c r="P490" s="902"/>
      <c r="Q490" s="902"/>
      <c r="R490" s="903"/>
      <c r="S490" s="894"/>
      <c r="T490" s="895"/>
      <c r="U490" s="896"/>
    </row>
    <row r="491" spans="1:33" ht="19.5" customHeight="1" thickBot="1" x14ac:dyDescent="0.2">
      <c r="B491" s="287" t="s">
        <v>112</v>
      </c>
      <c r="C491" s="172"/>
      <c r="D491" s="288"/>
      <c r="E491" s="288"/>
      <c r="F491" s="289"/>
      <c r="G491" s="288"/>
      <c r="H491" s="288"/>
      <c r="O491" s="917" t="s">
        <v>496</v>
      </c>
      <c r="P491" s="918"/>
      <c r="Q491" s="918"/>
      <c r="R491" s="918"/>
      <c r="S491" s="919" t="str">
        <f>IF(COUNT(S471:U490)=0,"",SUMIFS(S471:S490,E471:E490,"&lt;&gt;"&amp;""))</f>
        <v/>
      </c>
      <c r="T491" s="920"/>
      <c r="U491" s="921"/>
    </row>
    <row r="492" spans="1:33" ht="19.5" customHeight="1" thickBot="1" x14ac:dyDescent="0.2">
      <c r="B492" s="486" t="s">
        <v>242</v>
      </c>
      <c r="C492" s="172"/>
      <c r="D492" s="171"/>
      <c r="E492" s="290"/>
      <c r="F492" s="485"/>
      <c r="G492" s="485"/>
      <c r="H492" s="485"/>
      <c r="O492" s="922" t="s">
        <v>497</v>
      </c>
      <c r="P492" s="923"/>
      <c r="Q492" s="923"/>
      <c r="R492" s="924"/>
      <c r="S492" s="919" t="str">
        <f>IF(COUNT(S471:U490)=0,"",SUMIF(E471:E490,"元請",S471:U490))</f>
        <v/>
      </c>
      <c r="T492" s="920"/>
      <c r="U492" s="921"/>
    </row>
    <row r="493" spans="1:33" ht="19.5" customHeight="1" x14ac:dyDescent="0.15">
      <c r="B493" s="287" t="s">
        <v>240</v>
      </c>
      <c r="C493" s="172"/>
      <c r="D493" s="171"/>
      <c r="E493" s="172"/>
      <c r="F493" s="172"/>
      <c r="G493" s="485"/>
      <c r="H493" s="485"/>
    </row>
    <row r="494" spans="1:33" ht="19.5" customHeight="1" x14ac:dyDescent="0.15">
      <c r="B494" s="485"/>
      <c r="C494" s="172"/>
      <c r="D494" s="171"/>
      <c r="E494" s="290"/>
      <c r="F494" s="485"/>
      <c r="G494" s="485"/>
      <c r="H494" s="485"/>
    </row>
    <row r="495" spans="1:33" s="172" customFormat="1" ht="20.25" customHeight="1" x14ac:dyDescent="0.15">
      <c r="A495" s="171"/>
      <c r="B495" s="171"/>
      <c r="C495" s="172" t="s">
        <v>104</v>
      </c>
      <c r="G495" s="262"/>
      <c r="H495" s="262"/>
      <c r="I495" s="171"/>
      <c r="J495" s="171"/>
      <c r="K495" s="171"/>
      <c r="L495" s="171"/>
      <c r="M495" s="171"/>
      <c r="N495" s="171"/>
      <c r="O495" s="171"/>
      <c r="P495" s="171"/>
      <c r="Q495" s="171"/>
      <c r="R495" s="171"/>
      <c r="S495" s="171"/>
      <c r="T495" s="196" t="s">
        <v>241</v>
      </c>
      <c r="U495" s="263" t="str">
        <f t="shared" ref="U495" si="1309">IF(COUNT(S471:U490)=0,"",U466+1)</f>
        <v/>
      </c>
      <c r="W495" s="171"/>
      <c r="X495" s="171"/>
      <c r="Y495" s="171"/>
      <c r="Z495" s="291"/>
      <c r="AA495" s="291"/>
      <c r="AB495" s="291"/>
      <c r="AC495" s="291"/>
      <c r="AD495" s="291"/>
      <c r="AE495" s="171"/>
      <c r="AF495" s="171"/>
      <c r="AG495" s="171"/>
    </row>
    <row r="496" spans="1:33" s="172" customFormat="1" ht="27.75" x14ac:dyDescent="0.15">
      <c r="A496" s="171"/>
      <c r="B496" s="904" t="s">
        <v>105</v>
      </c>
      <c r="C496" s="904"/>
      <c r="D496" s="904"/>
      <c r="E496" s="904"/>
      <c r="F496" s="904"/>
      <c r="G496" s="904"/>
      <c r="H496" s="904"/>
      <c r="I496" s="904"/>
      <c r="J496" s="905" t="s">
        <v>387</v>
      </c>
      <c r="K496" s="905"/>
      <c r="L496" s="905"/>
      <c r="M496" s="905"/>
      <c r="N496" s="905"/>
      <c r="O496" s="905"/>
      <c r="P496" s="905"/>
      <c r="Q496" s="905"/>
      <c r="R496" s="905"/>
      <c r="S496" s="905"/>
      <c r="T496" s="905"/>
      <c r="U496" s="905"/>
      <c r="W496" s="171"/>
      <c r="X496" s="171"/>
      <c r="Y496" s="171"/>
      <c r="Z496" s="291"/>
      <c r="AA496" s="291"/>
      <c r="AB496" s="291"/>
      <c r="AC496" s="291"/>
      <c r="AD496" s="291"/>
      <c r="AE496" s="171"/>
      <c r="AF496" s="171"/>
      <c r="AG496" s="171"/>
    </row>
    <row r="497" spans="2:33" ht="21.75" thickBot="1" x14ac:dyDescent="0.2">
      <c r="D497" s="265" t="s">
        <v>228</v>
      </c>
      <c r="E497" s="906"/>
      <c r="F497" s="906"/>
      <c r="G497" s="266" t="s">
        <v>229</v>
      </c>
      <c r="H497" s="267"/>
      <c r="L497" s="268" t="s">
        <v>231</v>
      </c>
      <c r="M497" s="482" t="str">
        <f>M$4</f>
        <v/>
      </c>
      <c r="N497" s="269" t="s">
        <v>220</v>
      </c>
      <c r="O497" s="482" t="str">
        <f>O$4</f>
        <v/>
      </c>
      <c r="P497" s="269" t="s">
        <v>225</v>
      </c>
      <c r="Q497" s="269" t="s">
        <v>205</v>
      </c>
      <c r="R497" s="482" t="str">
        <f>R$4</f>
        <v/>
      </c>
      <c r="S497" s="269" t="s">
        <v>220</v>
      </c>
      <c r="T497" s="482" t="str">
        <f>T$4</f>
        <v/>
      </c>
      <c r="U497" s="269" t="s">
        <v>230</v>
      </c>
    </row>
    <row r="498" spans="2:33" ht="18" customHeight="1" x14ac:dyDescent="0.15">
      <c r="B498" s="880" t="s">
        <v>227</v>
      </c>
      <c r="C498" s="907" t="s">
        <v>224</v>
      </c>
      <c r="D498" s="474" t="s">
        <v>237</v>
      </c>
      <c r="E498" s="474" t="s">
        <v>222</v>
      </c>
      <c r="F498" s="909" t="s">
        <v>106</v>
      </c>
      <c r="G498" s="840" t="s">
        <v>107</v>
      </c>
      <c r="H498" s="841"/>
      <c r="I498" s="472" t="s">
        <v>108</v>
      </c>
      <c r="J498" s="472" t="s">
        <v>235</v>
      </c>
      <c r="K498" s="840" t="s">
        <v>109</v>
      </c>
      <c r="L498" s="913"/>
      <c r="M498" s="913"/>
      <c r="N498" s="841"/>
      <c r="O498" s="840" t="s">
        <v>226</v>
      </c>
      <c r="P498" s="913"/>
      <c r="Q498" s="913"/>
      <c r="R498" s="841"/>
      <c r="S498" s="840" t="s">
        <v>233</v>
      </c>
      <c r="T498" s="913"/>
      <c r="U498" s="914"/>
    </row>
    <row r="499" spans="2:33" ht="18" customHeight="1" thickBot="1" x14ac:dyDescent="0.2">
      <c r="B499" s="882"/>
      <c r="C499" s="908"/>
      <c r="D499" s="475" t="s">
        <v>221</v>
      </c>
      <c r="E499" s="475" t="s">
        <v>223</v>
      </c>
      <c r="F499" s="910"/>
      <c r="G499" s="911"/>
      <c r="H499" s="912"/>
      <c r="I499" s="473" t="s">
        <v>110</v>
      </c>
      <c r="J499" s="473" t="s">
        <v>236</v>
      </c>
      <c r="K499" s="911"/>
      <c r="L499" s="915"/>
      <c r="M499" s="915"/>
      <c r="N499" s="912"/>
      <c r="O499" s="911"/>
      <c r="P499" s="915"/>
      <c r="Q499" s="915"/>
      <c r="R499" s="912"/>
      <c r="S499" s="911" t="s">
        <v>234</v>
      </c>
      <c r="T499" s="915"/>
      <c r="U499" s="916"/>
    </row>
    <row r="500" spans="2:33" ht="24" customHeight="1" x14ac:dyDescent="0.15">
      <c r="B500" s="880">
        <v>1</v>
      </c>
      <c r="C500" s="883"/>
      <c r="D500" s="883"/>
      <c r="E500" s="883"/>
      <c r="F500" s="294"/>
      <c r="G500" s="886"/>
      <c r="H500" s="887"/>
      <c r="I500" s="294"/>
      <c r="J500" s="295"/>
      <c r="K500" s="298"/>
      <c r="L500" s="279" t="s">
        <v>220</v>
      </c>
      <c r="M500" s="301"/>
      <c r="N500" s="280" t="s">
        <v>225</v>
      </c>
      <c r="O500" s="298"/>
      <c r="P500" s="279" t="s">
        <v>220</v>
      </c>
      <c r="Q500" s="301"/>
      <c r="R500" s="280" t="s">
        <v>225</v>
      </c>
      <c r="S500" s="888" t="str">
        <f t="shared" ref="S500" si="1310">IF(COUNT(J500:J504)=0,"",SUM(J500:J504))</f>
        <v/>
      </c>
      <c r="T500" s="889"/>
      <c r="U500" s="890"/>
    </row>
    <row r="501" spans="2:33" ht="24" customHeight="1" x14ac:dyDescent="0.15">
      <c r="B501" s="881"/>
      <c r="C501" s="884"/>
      <c r="D501" s="884"/>
      <c r="E501" s="884"/>
      <c r="F501" s="296"/>
      <c r="G501" s="897"/>
      <c r="H501" s="898"/>
      <c r="I501" s="296"/>
      <c r="J501" s="297"/>
      <c r="K501" s="299"/>
      <c r="L501" s="284" t="s">
        <v>220</v>
      </c>
      <c r="M501" s="302"/>
      <c r="N501" s="285" t="s">
        <v>225</v>
      </c>
      <c r="O501" s="299"/>
      <c r="P501" s="284" t="s">
        <v>220</v>
      </c>
      <c r="Q501" s="302"/>
      <c r="R501" s="285" t="s">
        <v>225</v>
      </c>
      <c r="S501" s="891"/>
      <c r="T501" s="892"/>
      <c r="U501" s="893"/>
      <c r="Z501" s="264"/>
      <c r="AA501" s="264"/>
      <c r="AB501" s="264"/>
      <c r="AC501" s="264"/>
      <c r="AD501" s="264"/>
      <c r="AE501" s="172"/>
      <c r="AF501" s="172"/>
      <c r="AG501" s="172"/>
    </row>
    <row r="502" spans="2:33" ht="23.25" customHeight="1" x14ac:dyDescent="0.15">
      <c r="B502" s="881"/>
      <c r="C502" s="884"/>
      <c r="D502" s="884"/>
      <c r="E502" s="884"/>
      <c r="F502" s="296"/>
      <c r="G502" s="897"/>
      <c r="H502" s="898"/>
      <c r="I502" s="296"/>
      <c r="J502" s="297"/>
      <c r="K502" s="299"/>
      <c r="L502" s="284" t="s">
        <v>220</v>
      </c>
      <c r="M502" s="302"/>
      <c r="N502" s="285" t="s">
        <v>225</v>
      </c>
      <c r="O502" s="299"/>
      <c r="P502" s="284" t="s">
        <v>220</v>
      </c>
      <c r="Q502" s="302"/>
      <c r="R502" s="285" t="s">
        <v>225</v>
      </c>
      <c r="S502" s="891"/>
      <c r="T502" s="892"/>
      <c r="U502" s="893"/>
      <c r="Z502" s="264"/>
      <c r="AA502" s="264"/>
      <c r="AB502" s="264"/>
      <c r="AC502" s="264"/>
      <c r="AD502" s="264"/>
      <c r="AE502" s="172"/>
      <c r="AF502" s="172"/>
      <c r="AG502" s="172"/>
    </row>
    <row r="503" spans="2:33" ht="24" customHeight="1" x14ac:dyDescent="0.15">
      <c r="B503" s="881"/>
      <c r="C503" s="884"/>
      <c r="D503" s="884"/>
      <c r="E503" s="884"/>
      <c r="F503" s="296"/>
      <c r="G503" s="897"/>
      <c r="H503" s="898"/>
      <c r="I503" s="296"/>
      <c r="J503" s="297"/>
      <c r="K503" s="299"/>
      <c r="L503" s="284" t="s">
        <v>220</v>
      </c>
      <c r="M503" s="302"/>
      <c r="N503" s="285" t="s">
        <v>225</v>
      </c>
      <c r="O503" s="299"/>
      <c r="P503" s="284" t="s">
        <v>220</v>
      </c>
      <c r="Q503" s="302"/>
      <c r="R503" s="285" t="s">
        <v>225</v>
      </c>
      <c r="S503" s="891"/>
      <c r="T503" s="892"/>
      <c r="U503" s="893"/>
    </row>
    <row r="504" spans="2:33" ht="24" customHeight="1" thickBot="1" x14ac:dyDescent="0.2">
      <c r="B504" s="882"/>
      <c r="C504" s="885"/>
      <c r="D504" s="885"/>
      <c r="E504" s="885"/>
      <c r="F504" s="286" t="s">
        <v>232</v>
      </c>
      <c r="G504" s="5"/>
      <c r="H504" s="899" t="s">
        <v>239</v>
      </c>
      <c r="I504" s="900"/>
      <c r="J504" s="300"/>
      <c r="K504" s="901"/>
      <c r="L504" s="902"/>
      <c r="M504" s="902"/>
      <c r="N504" s="902"/>
      <c r="O504" s="902"/>
      <c r="P504" s="902"/>
      <c r="Q504" s="902"/>
      <c r="R504" s="903"/>
      <c r="S504" s="894"/>
      <c r="T504" s="895"/>
      <c r="U504" s="896"/>
    </row>
    <row r="505" spans="2:33" ht="24" customHeight="1" x14ac:dyDescent="0.15">
      <c r="B505" s="880">
        <v>2</v>
      </c>
      <c r="C505" s="883"/>
      <c r="D505" s="883"/>
      <c r="E505" s="883"/>
      <c r="F505" s="294"/>
      <c r="G505" s="886"/>
      <c r="H505" s="887"/>
      <c r="I505" s="294"/>
      <c r="J505" s="295"/>
      <c r="K505" s="298"/>
      <c r="L505" s="279" t="s">
        <v>220</v>
      </c>
      <c r="M505" s="301"/>
      <c r="N505" s="280" t="s">
        <v>225</v>
      </c>
      <c r="O505" s="298"/>
      <c r="P505" s="279" t="s">
        <v>220</v>
      </c>
      <c r="Q505" s="301"/>
      <c r="R505" s="280" t="s">
        <v>225</v>
      </c>
      <c r="S505" s="888" t="str">
        <f t="shared" ref="S505" si="1311">IF(COUNT(J505:J509)=0,"",SUM(J505:J509))</f>
        <v/>
      </c>
      <c r="T505" s="889"/>
      <c r="U505" s="890"/>
    </row>
    <row r="506" spans="2:33" ht="24" customHeight="1" x14ac:dyDescent="0.15">
      <c r="B506" s="881"/>
      <c r="C506" s="884"/>
      <c r="D506" s="884"/>
      <c r="E506" s="884"/>
      <c r="F506" s="296"/>
      <c r="G506" s="897"/>
      <c r="H506" s="898"/>
      <c r="I506" s="296"/>
      <c r="J506" s="297"/>
      <c r="K506" s="299"/>
      <c r="L506" s="284" t="s">
        <v>220</v>
      </c>
      <c r="M506" s="302"/>
      <c r="N506" s="285" t="s">
        <v>225</v>
      </c>
      <c r="O506" s="299"/>
      <c r="P506" s="284" t="s">
        <v>220</v>
      </c>
      <c r="Q506" s="302"/>
      <c r="R506" s="285" t="s">
        <v>225</v>
      </c>
      <c r="S506" s="891"/>
      <c r="T506" s="892"/>
      <c r="U506" s="893"/>
    </row>
    <row r="507" spans="2:33" ht="24" customHeight="1" x14ac:dyDescent="0.15">
      <c r="B507" s="881"/>
      <c r="C507" s="884"/>
      <c r="D507" s="884"/>
      <c r="E507" s="884"/>
      <c r="F507" s="296"/>
      <c r="G507" s="897"/>
      <c r="H507" s="898"/>
      <c r="I507" s="296"/>
      <c r="J507" s="297"/>
      <c r="K507" s="299"/>
      <c r="L507" s="284" t="s">
        <v>220</v>
      </c>
      <c r="M507" s="302"/>
      <c r="N507" s="285" t="s">
        <v>225</v>
      </c>
      <c r="O507" s="299"/>
      <c r="P507" s="284" t="s">
        <v>220</v>
      </c>
      <c r="Q507" s="302"/>
      <c r="R507" s="285" t="s">
        <v>225</v>
      </c>
      <c r="S507" s="891"/>
      <c r="T507" s="892"/>
      <c r="U507" s="893"/>
    </row>
    <row r="508" spans="2:33" ht="24" customHeight="1" x14ac:dyDescent="0.15">
      <c r="B508" s="881"/>
      <c r="C508" s="884"/>
      <c r="D508" s="884"/>
      <c r="E508" s="884"/>
      <c r="F508" s="296"/>
      <c r="G508" s="897"/>
      <c r="H508" s="898"/>
      <c r="I508" s="296"/>
      <c r="J508" s="297"/>
      <c r="K508" s="299"/>
      <c r="L508" s="284" t="s">
        <v>220</v>
      </c>
      <c r="M508" s="302"/>
      <c r="N508" s="285" t="s">
        <v>225</v>
      </c>
      <c r="O508" s="299"/>
      <c r="P508" s="284" t="s">
        <v>220</v>
      </c>
      <c r="Q508" s="302"/>
      <c r="R508" s="285" t="s">
        <v>225</v>
      </c>
      <c r="S508" s="891"/>
      <c r="T508" s="892"/>
      <c r="U508" s="893"/>
    </row>
    <row r="509" spans="2:33" ht="24" customHeight="1" thickBot="1" x14ac:dyDescent="0.2">
      <c r="B509" s="882"/>
      <c r="C509" s="885"/>
      <c r="D509" s="885"/>
      <c r="E509" s="885"/>
      <c r="F509" s="286" t="s">
        <v>232</v>
      </c>
      <c r="G509" s="5"/>
      <c r="H509" s="899" t="s">
        <v>239</v>
      </c>
      <c r="I509" s="900"/>
      <c r="J509" s="300"/>
      <c r="K509" s="901"/>
      <c r="L509" s="902"/>
      <c r="M509" s="902"/>
      <c r="N509" s="902"/>
      <c r="O509" s="902"/>
      <c r="P509" s="902"/>
      <c r="Q509" s="902"/>
      <c r="R509" s="903"/>
      <c r="S509" s="894"/>
      <c r="T509" s="895"/>
      <c r="U509" s="896"/>
    </row>
    <row r="510" spans="2:33" ht="24" customHeight="1" x14ac:dyDescent="0.15">
      <c r="B510" s="880">
        <v>3</v>
      </c>
      <c r="C510" s="883"/>
      <c r="D510" s="883"/>
      <c r="E510" s="883"/>
      <c r="F510" s="294"/>
      <c r="G510" s="886"/>
      <c r="H510" s="887"/>
      <c r="I510" s="294"/>
      <c r="J510" s="295"/>
      <c r="K510" s="298"/>
      <c r="L510" s="279" t="s">
        <v>220</v>
      </c>
      <c r="M510" s="301"/>
      <c r="N510" s="280" t="s">
        <v>225</v>
      </c>
      <c r="O510" s="298"/>
      <c r="P510" s="279" t="s">
        <v>220</v>
      </c>
      <c r="Q510" s="301"/>
      <c r="R510" s="280" t="s">
        <v>225</v>
      </c>
      <c r="S510" s="888" t="str">
        <f t="shared" ref="S510" si="1312">IF(COUNT(J510:J514)=0,"",SUM(J510:J514))</f>
        <v/>
      </c>
      <c r="T510" s="889"/>
      <c r="U510" s="890"/>
    </row>
    <row r="511" spans="2:33" ht="24" customHeight="1" x14ac:dyDescent="0.15">
      <c r="B511" s="881"/>
      <c r="C511" s="884"/>
      <c r="D511" s="884"/>
      <c r="E511" s="884"/>
      <c r="F511" s="296"/>
      <c r="G511" s="897"/>
      <c r="H511" s="898"/>
      <c r="I511" s="296"/>
      <c r="J511" s="297"/>
      <c r="K511" s="299"/>
      <c r="L511" s="284" t="s">
        <v>220</v>
      </c>
      <c r="M511" s="302"/>
      <c r="N511" s="285" t="s">
        <v>225</v>
      </c>
      <c r="O511" s="299"/>
      <c r="P511" s="284" t="s">
        <v>220</v>
      </c>
      <c r="Q511" s="302"/>
      <c r="R511" s="285" t="s">
        <v>225</v>
      </c>
      <c r="S511" s="891"/>
      <c r="T511" s="892"/>
      <c r="U511" s="893"/>
    </row>
    <row r="512" spans="2:33" ht="24" customHeight="1" x14ac:dyDescent="0.15">
      <c r="B512" s="881"/>
      <c r="C512" s="884"/>
      <c r="D512" s="884"/>
      <c r="E512" s="884"/>
      <c r="F512" s="296"/>
      <c r="G512" s="897"/>
      <c r="H512" s="898"/>
      <c r="I512" s="296"/>
      <c r="J512" s="297"/>
      <c r="K512" s="299"/>
      <c r="L512" s="284" t="s">
        <v>220</v>
      </c>
      <c r="M512" s="302"/>
      <c r="N512" s="285" t="s">
        <v>225</v>
      </c>
      <c r="O512" s="299"/>
      <c r="P512" s="284" t="s">
        <v>220</v>
      </c>
      <c r="Q512" s="302"/>
      <c r="R512" s="285" t="s">
        <v>225</v>
      </c>
      <c r="S512" s="891"/>
      <c r="T512" s="892"/>
      <c r="U512" s="893"/>
    </row>
    <row r="513" spans="1:33" ht="24" customHeight="1" x14ac:dyDescent="0.15">
      <c r="B513" s="881"/>
      <c r="C513" s="884"/>
      <c r="D513" s="884"/>
      <c r="E513" s="884"/>
      <c r="F513" s="296"/>
      <c r="G513" s="897"/>
      <c r="H513" s="898"/>
      <c r="I513" s="296"/>
      <c r="J513" s="297"/>
      <c r="K513" s="299"/>
      <c r="L513" s="284" t="s">
        <v>220</v>
      </c>
      <c r="M513" s="302"/>
      <c r="N513" s="285" t="s">
        <v>225</v>
      </c>
      <c r="O513" s="299"/>
      <c r="P513" s="284" t="s">
        <v>220</v>
      </c>
      <c r="Q513" s="302"/>
      <c r="R513" s="285" t="s">
        <v>225</v>
      </c>
      <c r="S513" s="891"/>
      <c r="T513" s="892"/>
      <c r="U513" s="893"/>
    </row>
    <row r="514" spans="1:33" ht="24" customHeight="1" thickBot="1" x14ac:dyDescent="0.2">
      <c r="B514" s="882"/>
      <c r="C514" s="885"/>
      <c r="D514" s="885"/>
      <c r="E514" s="885"/>
      <c r="F514" s="286" t="s">
        <v>232</v>
      </c>
      <c r="G514" s="5"/>
      <c r="H514" s="899" t="s">
        <v>239</v>
      </c>
      <c r="I514" s="900"/>
      <c r="J514" s="300"/>
      <c r="K514" s="901"/>
      <c r="L514" s="902"/>
      <c r="M514" s="902"/>
      <c r="N514" s="902"/>
      <c r="O514" s="902"/>
      <c r="P514" s="902"/>
      <c r="Q514" s="902"/>
      <c r="R514" s="903"/>
      <c r="S514" s="894"/>
      <c r="T514" s="895"/>
      <c r="U514" s="896"/>
    </row>
    <row r="515" spans="1:33" ht="24" customHeight="1" x14ac:dyDescent="0.15">
      <c r="B515" s="880">
        <v>4</v>
      </c>
      <c r="C515" s="883"/>
      <c r="D515" s="883"/>
      <c r="E515" s="883"/>
      <c r="F515" s="294"/>
      <c r="G515" s="886"/>
      <c r="H515" s="887"/>
      <c r="I515" s="294"/>
      <c r="J515" s="295"/>
      <c r="K515" s="298"/>
      <c r="L515" s="279" t="s">
        <v>220</v>
      </c>
      <c r="M515" s="301"/>
      <c r="N515" s="280" t="s">
        <v>225</v>
      </c>
      <c r="O515" s="298"/>
      <c r="P515" s="279" t="s">
        <v>220</v>
      </c>
      <c r="Q515" s="301"/>
      <c r="R515" s="280" t="s">
        <v>225</v>
      </c>
      <c r="S515" s="888" t="str">
        <f t="shared" ref="S515" si="1313">IF(COUNT(J515:J519)=0,"",SUM(J515:J519))</f>
        <v/>
      </c>
      <c r="T515" s="889"/>
      <c r="U515" s="890"/>
    </row>
    <row r="516" spans="1:33" ht="24" customHeight="1" x14ac:dyDescent="0.15">
      <c r="B516" s="881"/>
      <c r="C516" s="884"/>
      <c r="D516" s="884"/>
      <c r="E516" s="884"/>
      <c r="F516" s="296"/>
      <c r="G516" s="897"/>
      <c r="H516" s="898"/>
      <c r="I516" s="296"/>
      <c r="J516" s="297"/>
      <c r="K516" s="299"/>
      <c r="L516" s="284" t="s">
        <v>220</v>
      </c>
      <c r="M516" s="302"/>
      <c r="N516" s="285" t="s">
        <v>225</v>
      </c>
      <c r="O516" s="299"/>
      <c r="P516" s="284" t="s">
        <v>220</v>
      </c>
      <c r="Q516" s="302"/>
      <c r="R516" s="285" t="s">
        <v>225</v>
      </c>
      <c r="S516" s="891"/>
      <c r="T516" s="892"/>
      <c r="U516" s="893"/>
    </row>
    <row r="517" spans="1:33" ht="24" customHeight="1" x14ac:dyDescent="0.15">
      <c r="B517" s="881"/>
      <c r="C517" s="884"/>
      <c r="D517" s="884"/>
      <c r="E517" s="884"/>
      <c r="F517" s="296"/>
      <c r="G517" s="897"/>
      <c r="H517" s="898"/>
      <c r="I517" s="296"/>
      <c r="J517" s="297"/>
      <c r="K517" s="299"/>
      <c r="L517" s="284" t="s">
        <v>220</v>
      </c>
      <c r="M517" s="302"/>
      <c r="N517" s="285" t="s">
        <v>225</v>
      </c>
      <c r="O517" s="299"/>
      <c r="P517" s="284" t="s">
        <v>220</v>
      </c>
      <c r="Q517" s="302"/>
      <c r="R517" s="285" t="s">
        <v>225</v>
      </c>
      <c r="S517" s="891"/>
      <c r="T517" s="892"/>
      <c r="U517" s="893"/>
    </row>
    <row r="518" spans="1:33" ht="24" customHeight="1" x14ac:dyDescent="0.15">
      <c r="B518" s="881"/>
      <c r="C518" s="884"/>
      <c r="D518" s="884"/>
      <c r="E518" s="884"/>
      <c r="F518" s="296"/>
      <c r="G518" s="897"/>
      <c r="H518" s="898"/>
      <c r="I518" s="296"/>
      <c r="J518" s="297"/>
      <c r="K518" s="299"/>
      <c r="L518" s="284" t="s">
        <v>220</v>
      </c>
      <c r="M518" s="302"/>
      <c r="N518" s="285" t="s">
        <v>225</v>
      </c>
      <c r="O518" s="299"/>
      <c r="P518" s="284" t="s">
        <v>220</v>
      </c>
      <c r="Q518" s="302"/>
      <c r="R518" s="285" t="s">
        <v>225</v>
      </c>
      <c r="S518" s="891"/>
      <c r="T518" s="892"/>
      <c r="U518" s="893"/>
    </row>
    <row r="519" spans="1:33" ht="24" customHeight="1" thickBot="1" x14ac:dyDescent="0.2">
      <c r="B519" s="882"/>
      <c r="C519" s="885"/>
      <c r="D519" s="885"/>
      <c r="E519" s="885"/>
      <c r="F519" s="286" t="s">
        <v>232</v>
      </c>
      <c r="G519" s="5"/>
      <c r="H519" s="899" t="s">
        <v>239</v>
      </c>
      <c r="I519" s="900"/>
      <c r="J519" s="300"/>
      <c r="K519" s="901"/>
      <c r="L519" s="902"/>
      <c r="M519" s="902"/>
      <c r="N519" s="902"/>
      <c r="O519" s="902"/>
      <c r="P519" s="902"/>
      <c r="Q519" s="902"/>
      <c r="R519" s="903"/>
      <c r="S519" s="894"/>
      <c r="T519" s="895"/>
      <c r="U519" s="896"/>
    </row>
    <row r="520" spans="1:33" ht="19.5" customHeight="1" thickBot="1" x14ac:dyDescent="0.2">
      <c r="B520" s="287" t="s">
        <v>112</v>
      </c>
      <c r="C520" s="172"/>
      <c r="D520" s="288"/>
      <c r="E520" s="288"/>
      <c r="F520" s="289"/>
      <c r="G520" s="288"/>
      <c r="H520" s="288"/>
      <c r="O520" s="917" t="s">
        <v>496</v>
      </c>
      <c r="P520" s="918"/>
      <c r="Q520" s="918"/>
      <c r="R520" s="918"/>
      <c r="S520" s="919" t="str">
        <f>IF(COUNT(S500:U519)=0,"",SUMIFS(S500:S519,E500:E519,"&lt;&gt;"&amp;""))</f>
        <v/>
      </c>
      <c r="T520" s="920"/>
      <c r="U520" s="921"/>
    </row>
    <row r="521" spans="1:33" ht="19.5" customHeight="1" thickBot="1" x14ac:dyDescent="0.2">
      <c r="B521" s="486" t="s">
        <v>242</v>
      </c>
      <c r="C521" s="172"/>
      <c r="D521" s="171"/>
      <c r="E521" s="290"/>
      <c r="F521" s="485"/>
      <c r="G521" s="485"/>
      <c r="H521" s="485"/>
      <c r="O521" s="922" t="s">
        <v>497</v>
      </c>
      <c r="P521" s="923"/>
      <c r="Q521" s="923"/>
      <c r="R521" s="924"/>
      <c r="S521" s="919" t="str">
        <f>IF(COUNT(S500:U519)=0,"",SUMIF(E500:E519,"元請",S500:U519))</f>
        <v/>
      </c>
      <c r="T521" s="920"/>
      <c r="U521" s="921"/>
    </row>
    <row r="522" spans="1:33" ht="19.5" customHeight="1" x14ac:dyDescent="0.15">
      <c r="B522" s="287" t="s">
        <v>240</v>
      </c>
      <c r="C522" s="172"/>
      <c r="D522" s="171"/>
      <c r="E522" s="172"/>
      <c r="F522" s="172"/>
      <c r="G522" s="485"/>
      <c r="H522" s="485"/>
    </row>
    <row r="523" spans="1:33" ht="19.5" customHeight="1" x14ac:dyDescent="0.15">
      <c r="B523" s="485"/>
      <c r="C523" s="172"/>
      <c r="D523" s="171"/>
      <c r="E523" s="290"/>
      <c r="F523" s="485"/>
      <c r="G523" s="485"/>
      <c r="H523" s="485"/>
    </row>
    <row r="524" spans="1:33" s="172" customFormat="1" ht="20.25" customHeight="1" x14ac:dyDescent="0.15">
      <c r="A524" s="171"/>
      <c r="B524" s="171"/>
      <c r="C524" s="172" t="s">
        <v>104</v>
      </c>
      <c r="G524" s="262"/>
      <c r="H524" s="262"/>
      <c r="I524" s="171"/>
      <c r="J524" s="171"/>
      <c r="K524" s="171"/>
      <c r="L524" s="171"/>
      <c r="M524" s="171"/>
      <c r="N524" s="171"/>
      <c r="O524" s="171"/>
      <c r="P524" s="171"/>
      <c r="Q524" s="171"/>
      <c r="R524" s="171"/>
      <c r="S524" s="171"/>
      <c r="T524" s="196" t="s">
        <v>241</v>
      </c>
      <c r="U524" s="263" t="str">
        <f t="shared" ref="U524" si="1314">IF(COUNT(S500:U519)=0,"",U495+1)</f>
        <v/>
      </c>
      <c r="W524" s="171"/>
      <c r="X524" s="171"/>
      <c r="Y524" s="171"/>
      <c r="Z524" s="291"/>
      <c r="AA524" s="291"/>
      <c r="AB524" s="291"/>
      <c r="AC524" s="291"/>
      <c r="AD524" s="291"/>
      <c r="AE524" s="171"/>
      <c r="AF524" s="171"/>
      <c r="AG524" s="171"/>
    </row>
    <row r="525" spans="1:33" s="172" customFormat="1" ht="27.75" x14ac:dyDescent="0.15">
      <c r="A525" s="171"/>
      <c r="B525" s="904" t="s">
        <v>105</v>
      </c>
      <c r="C525" s="904"/>
      <c r="D525" s="904"/>
      <c r="E525" s="904"/>
      <c r="F525" s="904"/>
      <c r="G525" s="904"/>
      <c r="H525" s="904"/>
      <c r="I525" s="904"/>
      <c r="J525" s="905" t="s">
        <v>387</v>
      </c>
      <c r="K525" s="905"/>
      <c r="L525" s="905"/>
      <c r="M525" s="905"/>
      <c r="N525" s="905"/>
      <c r="O525" s="905"/>
      <c r="P525" s="905"/>
      <c r="Q525" s="905"/>
      <c r="R525" s="905"/>
      <c r="S525" s="905"/>
      <c r="T525" s="905"/>
      <c r="U525" s="905"/>
      <c r="W525" s="171"/>
      <c r="X525" s="171"/>
      <c r="Y525" s="171"/>
      <c r="Z525" s="291"/>
      <c r="AA525" s="291"/>
      <c r="AB525" s="291"/>
      <c r="AC525" s="291"/>
      <c r="AD525" s="291"/>
      <c r="AE525" s="171"/>
      <c r="AF525" s="171"/>
      <c r="AG525" s="171"/>
    </row>
    <row r="526" spans="1:33" ht="21.75" thickBot="1" x14ac:dyDescent="0.2">
      <c r="D526" s="265" t="s">
        <v>228</v>
      </c>
      <c r="E526" s="906"/>
      <c r="F526" s="906"/>
      <c r="G526" s="266" t="s">
        <v>229</v>
      </c>
      <c r="H526" s="267"/>
      <c r="L526" s="268" t="s">
        <v>231</v>
      </c>
      <c r="M526" s="482" t="str">
        <f>M$4</f>
        <v/>
      </c>
      <c r="N526" s="269" t="s">
        <v>220</v>
      </c>
      <c r="O526" s="482" t="str">
        <f>O$4</f>
        <v/>
      </c>
      <c r="P526" s="269" t="s">
        <v>225</v>
      </c>
      <c r="Q526" s="269" t="s">
        <v>205</v>
      </c>
      <c r="R526" s="482" t="str">
        <f>R$4</f>
        <v/>
      </c>
      <c r="S526" s="269" t="s">
        <v>220</v>
      </c>
      <c r="T526" s="482" t="str">
        <f>T$4</f>
        <v/>
      </c>
      <c r="U526" s="269" t="s">
        <v>230</v>
      </c>
    </row>
    <row r="527" spans="1:33" ht="18" customHeight="1" x14ac:dyDescent="0.15">
      <c r="B527" s="880" t="s">
        <v>227</v>
      </c>
      <c r="C527" s="907" t="s">
        <v>224</v>
      </c>
      <c r="D527" s="474" t="s">
        <v>237</v>
      </c>
      <c r="E527" s="474" t="s">
        <v>222</v>
      </c>
      <c r="F527" s="909" t="s">
        <v>106</v>
      </c>
      <c r="G527" s="840" t="s">
        <v>107</v>
      </c>
      <c r="H527" s="841"/>
      <c r="I527" s="472" t="s">
        <v>108</v>
      </c>
      <c r="J527" s="472" t="s">
        <v>235</v>
      </c>
      <c r="K527" s="840" t="s">
        <v>109</v>
      </c>
      <c r="L527" s="913"/>
      <c r="M527" s="913"/>
      <c r="N527" s="841"/>
      <c r="O527" s="840" t="s">
        <v>226</v>
      </c>
      <c r="P527" s="913"/>
      <c r="Q527" s="913"/>
      <c r="R527" s="841"/>
      <c r="S527" s="840" t="s">
        <v>233</v>
      </c>
      <c r="T527" s="913"/>
      <c r="U527" s="914"/>
    </row>
    <row r="528" spans="1:33" ht="18" customHeight="1" thickBot="1" x14ac:dyDescent="0.2">
      <c r="B528" s="882"/>
      <c r="C528" s="908"/>
      <c r="D528" s="475" t="s">
        <v>221</v>
      </c>
      <c r="E528" s="475" t="s">
        <v>223</v>
      </c>
      <c r="F528" s="910"/>
      <c r="G528" s="911"/>
      <c r="H528" s="912"/>
      <c r="I528" s="473" t="s">
        <v>110</v>
      </c>
      <c r="J528" s="473" t="s">
        <v>236</v>
      </c>
      <c r="K528" s="911"/>
      <c r="L528" s="915"/>
      <c r="M528" s="915"/>
      <c r="N528" s="912"/>
      <c r="O528" s="911"/>
      <c r="P528" s="915"/>
      <c r="Q528" s="915"/>
      <c r="R528" s="912"/>
      <c r="S528" s="911" t="s">
        <v>234</v>
      </c>
      <c r="T528" s="915"/>
      <c r="U528" s="916"/>
    </row>
    <row r="529" spans="2:33" ht="24" customHeight="1" x14ac:dyDescent="0.15">
      <c r="B529" s="880">
        <v>1</v>
      </c>
      <c r="C529" s="883"/>
      <c r="D529" s="883"/>
      <c r="E529" s="883"/>
      <c r="F529" s="294"/>
      <c r="G529" s="886"/>
      <c r="H529" s="887"/>
      <c r="I529" s="294"/>
      <c r="J529" s="295"/>
      <c r="K529" s="298"/>
      <c r="L529" s="279" t="s">
        <v>220</v>
      </c>
      <c r="M529" s="301"/>
      <c r="N529" s="280" t="s">
        <v>225</v>
      </c>
      <c r="O529" s="298"/>
      <c r="P529" s="279" t="s">
        <v>220</v>
      </c>
      <c r="Q529" s="301"/>
      <c r="R529" s="280" t="s">
        <v>225</v>
      </c>
      <c r="S529" s="888" t="str">
        <f t="shared" ref="S529" si="1315">IF(COUNT(J529:J533)=0,"",SUM(J529:J533))</f>
        <v/>
      </c>
      <c r="T529" s="889"/>
      <c r="U529" s="890"/>
    </row>
    <row r="530" spans="2:33" ht="24" customHeight="1" x14ac:dyDescent="0.15">
      <c r="B530" s="881"/>
      <c r="C530" s="884"/>
      <c r="D530" s="884"/>
      <c r="E530" s="884"/>
      <c r="F530" s="296"/>
      <c r="G530" s="897"/>
      <c r="H530" s="898"/>
      <c r="I530" s="296"/>
      <c r="J530" s="297"/>
      <c r="K530" s="299"/>
      <c r="L530" s="284" t="s">
        <v>220</v>
      </c>
      <c r="M530" s="302"/>
      <c r="N530" s="285" t="s">
        <v>225</v>
      </c>
      <c r="O530" s="299"/>
      <c r="P530" s="284" t="s">
        <v>220</v>
      </c>
      <c r="Q530" s="302"/>
      <c r="R530" s="285" t="s">
        <v>225</v>
      </c>
      <c r="S530" s="891"/>
      <c r="T530" s="892"/>
      <c r="U530" s="893"/>
      <c r="Z530" s="264"/>
      <c r="AA530" s="264"/>
      <c r="AB530" s="264"/>
      <c r="AC530" s="264"/>
      <c r="AD530" s="264"/>
      <c r="AE530" s="172"/>
      <c r="AF530" s="172"/>
      <c r="AG530" s="172"/>
    </row>
    <row r="531" spans="2:33" ht="23.25" customHeight="1" x14ac:dyDescent="0.15">
      <c r="B531" s="881"/>
      <c r="C531" s="884"/>
      <c r="D531" s="884"/>
      <c r="E531" s="884"/>
      <c r="F531" s="296"/>
      <c r="G531" s="897"/>
      <c r="H531" s="898"/>
      <c r="I531" s="296"/>
      <c r="J531" s="297"/>
      <c r="K531" s="299"/>
      <c r="L531" s="284" t="s">
        <v>220</v>
      </c>
      <c r="M531" s="302"/>
      <c r="N531" s="285" t="s">
        <v>225</v>
      </c>
      <c r="O531" s="299"/>
      <c r="P531" s="284" t="s">
        <v>220</v>
      </c>
      <c r="Q531" s="302"/>
      <c r="R531" s="285" t="s">
        <v>225</v>
      </c>
      <c r="S531" s="891"/>
      <c r="T531" s="892"/>
      <c r="U531" s="893"/>
      <c r="Z531" s="264"/>
      <c r="AA531" s="264"/>
      <c r="AB531" s="264"/>
      <c r="AC531" s="264"/>
      <c r="AD531" s="264"/>
      <c r="AE531" s="172"/>
      <c r="AF531" s="172"/>
      <c r="AG531" s="172"/>
    </row>
    <row r="532" spans="2:33" ht="24" customHeight="1" x14ac:dyDescent="0.15">
      <c r="B532" s="881"/>
      <c r="C532" s="884"/>
      <c r="D532" s="884"/>
      <c r="E532" s="884"/>
      <c r="F532" s="296"/>
      <c r="G532" s="897"/>
      <c r="H532" s="898"/>
      <c r="I532" s="296"/>
      <c r="J532" s="297"/>
      <c r="K532" s="299"/>
      <c r="L532" s="284" t="s">
        <v>220</v>
      </c>
      <c r="M532" s="302"/>
      <c r="N532" s="285" t="s">
        <v>225</v>
      </c>
      <c r="O532" s="299"/>
      <c r="P532" s="284" t="s">
        <v>220</v>
      </c>
      <c r="Q532" s="302"/>
      <c r="R532" s="285" t="s">
        <v>225</v>
      </c>
      <c r="S532" s="891"/>
      <c r="T532" s="892"/>
      <c r="U532" s="893"/>
    </row>
    <row r="533" spans="2:33" ht="24" customHeight="1" thickBot="1" x14ac:dyDescent="0.2">
      <c r="B533" s="882"/>
      <c r="C533" s="885"/>
      <c r="D533" s="885"/>
      <c r="E533" s="885"/>
      <c r="F533" s="286" t="s">
        <v>232</v>
      </c>
      <c r="G533" s="5"/>
      <c r="H533" s="899" t="s">
        <v>239</v>
      </c>
      <c r="I533" s="900"/>
      <c r="J533" s="300"/>
      <c r="K533" s="901"/>
      <c r="L533" s="902"/>
      <c r="M533" s="902"/>
      <c r="N533" s="902"/>
      <c r="O533" s="902"/>
      <c r="P533" s="902"/>
      <c r="Q533" s="902"/>
      <c r="R533" s="903"/>
      <c r="S533" s="894"/>
      <c r="T533" s="895"/>
      <c r="U533" s="896"/>
    </row>
    <row r="534" spans="2:33" ht="24" customHeight="1" x14ac:dyDescent="0.15">
      <c r="B534" s="880">
        <v>2</v>
      </c>
      <c r="C534" s="883"/>
      <c r="D534" s="883"/>
      <c r="E534" s="883"/>
      <c r="F534" s="294"/>
      <c r="G534" s="886"/>
      <c r="H534" s="887"/>
      <c r="I534" s="294"/>
      <c r="J534" s="295"/>
      <c r="K534" s="298"/>
      <c r="L534" s="279" t="s">
        <v>220</v>
      </c>
      <c r="M534" s="301"/>
      <c r="N534" s="280" t="s">
        <v>225</v>
      </c>
      <c r="O534" s="298"/>
      <c r="P534" s="279" t="s">
        <v>220</v>
      </c>
      <c r="Q534" s="301"/>
      <c r="R534" s="280" t="s">
        <v>225</v>
      </c>
      <c r="S534" s="888" t="str">
        <f t="shared" ref="S534" si="1316">IF(COUNT(J534:J538)=0,"",SUM(J534:J538))</f>
        <v/>
      </c>
      <c r="T534" s="889"/>
      <c r="U534" s="890"/>
    </row>
    <row r="535" spans="2:33" ht="24" customHeight="1" x14ac:dyDescent="0.15">
      <c r="B535" s="881"/>
      <c r="C535" s="884"/>
      <c r="D535" s="884"/>
      <c r="E535" s="884"/>
      <c r="F535" s="296"/>
      <c r="G535" s="897"/>
      <c r="H535" s="898"/>
      <c r="I535" s="296"/>
      <c r="J535" s="297"/>
      <c r="K535" s="299"/>
      <c r="L535" s="284" t="s">
        <v>220</v>
      </c>
      <c r="M535" s="302"/>
      <c r="N535" s="285" t="s">
        <v>225</v>
      </c>
      <c r="O535" s="299"/>
      <c r="P535" s="284" t="s">
        <v>220</v>
      </c>
      <c r="Q535" s="302"/>
      <c r="R535" s="285" t="s">
        <v>225</v>
      </c>
      <c r="S535" s="891"/>
      <c r="T535" s="892"/>
      <c r="U535" s="893"/>
    </row>
    <row r="536" spans="2:33" ht="24" customHeight="1" x14ac:dyDescent="0.15">
      <c r="B536" s="881"/>
      <c r="C536" s="884"/>
      <c r="D536" s="884"/>
      <c r="E536" s="884"/>
      <c r="F536" s="296"/>
      <c r="G536" s="897"/>
      <c r="H536" s="898"/>
      <c r="I536" s="296"/>
      <c r="J536" s="297"/>
      <c r="K536" s="299"/>
      <c r="L536" s="284" t="s">
        <v>220</v>
      </c>
      <c r="M536" s="302"/>
      <c r="N536" s="285" t="s">
        <v>225</v>
      </c>
      <c r="O536" s="299"/>
      <c r="P536" s="284" t="s">
        <v>220</v>
      </c>
      <c r="Q536" s="302"/>
      <c r="R536" s="285" t="s">
        <v>225</v>
      </c>
      <c r="S536" s="891"/>
      <c r="T536" s="892"/>
      <c r="U536" s="893"/>
    </row>
    <row r="537" spans="2:33" ht="24" customHeight="1" x14ac:dyDescent="0.15">
      <c r="B537" s="881"/>
      <c r="C537" s="884"/>
      <c r="D537" s="884"/>
      <c r="E537" s="884"/>
      <c r="F537" s="296"/>
      <c r="G537" s="897"/>
      <c r="H537" s="898"/>
      <c r="I537" s="296"/>
      <c r="J537" s="297"/>
      <c r="K537" s="299"/>
      <c r="L537" s="284" t="s">
        <v>220</v>
      </c>
      <c r="M537" s="302"/>
      <c r="N537" s="285" t="s">
        <v>225</v>
      </c>
      <c r="O537" s="299"/>
      <c r="P537" s="284" t="s">
        <v>220</v>
      </c>
      <c r="Q537" s="302"/>
      <c r="R537" s="285" t="s">
        <v>225</v>
      </c>
      <c r="S537" s="891"/>
      <c r="T537" s="892"/>
      <c r="U537" s="893"/>
    </row>
    <row r="538" spans="2:33" ht="24" customHeight="1" thickBot="1" x14ac:dyDescent="0.2">
      <c r="B538" s="882"/>
      <c r="C538" s="885"/>
      <c r="D538" s="885"/>
      <c r="E538" s="885"/>
      <c r="F538" s="286" t="s">
        <v>232</v>
      </c>
      <c r="G538" s="5"/>
      <c r="H538" s="899" t="s">
        <v>239</v>
      </c>
      <c r="I538" s="900"/>
      <c r="J538" s="300"/>
      <c r="K538" s="901"/>
      <c r="L538" s="902"/>
      <c r="M538" s="902"/>
      <c r="N538" s="902"/>
      <c r="O538" s="902"/>
      <c r="P538" s="902"/>
      <c r="Q538" s="902"/>
      <c r="R538" s="903"/>
      <c r="S538" s="894"/>
      <c r="T538" s="895"/>
      <c r="U538" s="896"/>
    </row>
    <row r="539" spans="2:33" ht="24" customHeight="1" x14ac:dyDescent="0.15">
      <c r="B539" s="880">
        <v>3</v>
      </c>
      <c r="C539" s="883"/>
      <c r="D539" s="883"/>
      <c r="E539" s="883"/>
      <c r="F539" s="294"/>
      <c r="G539" s="886"/>
      <c r="H539" s="887"/>
      <c r="I539" s="294"/>
      <c r="J539" s="295"/>
      <c r="K539" s="298"/>
      <c r="L539" s="279" t="s">
        <v>220</v>
      </c>
      <c r="M539" s="301"/>
      <c r="N539" s="280" t="s">
        <v>225</v>
      </c>
      <c r="O539" s="298"/>
      <c r="P539" s="279" t="s">
        <v>220</v>
      </c>
      <c r="Q539" s="301"/>
      <c r="R539" s="280" t="s">
        <v>225</v>
      </c>
      <c r="S539" s="888" t="str">
        <f t="shared" ref="S539" si="1317">IF(COUNT(J539:J543)=0,"",SUM(J539:J543))</f>
        <v/>
      </c>
      <c r="T539" s="889"/>
      <c r="U539" s="890"/>
    </row>
    <row r="540" spans="2:33" ht="24" customHeight="1" x14ac:dyDescent="0.15">
      <c r="B540" s="881"/>
      <c r="C540" s="884"/>
      <c r="D540" s="884"/>
      <c r="E540" s="884"/>
      <c r="F540" s="296"/>
      <c r="G540" s="897"/>
      <c r="H540" s="898"/>
      <c r="I540" s="296"/>
      <c r="J540" s="297"/>
      <c r="K540" s="299"/>
      <c r="L540" s="284" t="s">
        <v>220</v>
      </c>
      <c r="M540" s="302"/>
      <c r="N540" s="285" t="s">
        <v>225</v>
      </c>
      <c r="O540" s="299"/>
      <c r="P540" s="284" t="s">
        <v>220</v>
      </c>
      <c r="Q540" s="302"/>
      <c r="R540" s="285" t="s">
        <v>225</v>
      </c>
      <c r="S540" s="891"/>
      <c r="T540" s="892"/>
      <c r="U540" s="893"/>
    </row>
    <row r="541" spans="2:33" ht="24" customHeight="1" x14ac:dyDescent="0.15">
      <c r="B541" s="881"/>
      <c r="C541" s="884"/>
      <c r="D541" s="884"/>
      <c r="E541" s="884"/>
      <c r="F541" s="296"/>
      <c r="G541" s="897"/>
      <c r="H541" s="898"/>
      <c r="I541" s="296"/>
      <c r="J541" s="297"/>
      <c r="K541" s="299"/>
      <c r="L541" s="284" t="s">
        <v>220</v>
      </c>
      <c r="M541" s="302"/>
      <c r="N541" s="285" t="s">
        <v>225</v>
      </c>
      <c r="O541" s="299"/>
      <c r="P541" s="284" t="s">
        <v>220</v>
      </c>
      <c r="Q541" s="302"/>
      <c r="R541" s="285" t="s">
        <v>225</v>
      </c>
      <c r="S541" s="891"/>
      <c r="T541" s="892"/>
      <c r="U541" s="893"/>
    </row>
    <row r="542" spans="2:33" ht="24" customHeight="1" x14ac:dyDescent="0.15">
      <c r="B542" s="881"/>
      <c r="C542" s="884"/>
      <c r="D542" s="884"/>
      <c r="E542" s="884"/>
      <c r="F542" s="296"/>
      <c r="G542" s="897"/>
      <c r="H542" s="898"/>
      <c r="I542" s="296"/>
      <c r="J542" s="297"/>
      <c r="K542" s="299"/>
      <c r="L542" s="284" t="s">
        <v>220</v>
      </c>
      <c r="M542" s="302"/>
      <c r="N542" s="285" t="s">
        <v>225</v>
      </c>
      <c r="O542" s="299"/>
      <c r="P542" s="284" t="s">
        <v>220</v>
      </c>
      <c r="Q542" s="302"/>
      <c r="R542" s="285" t="s">
        <v>225</v>
      </c>
      <c r="S542" s="891"/>
      <c r="T542" s="892"/>
      <c r="U542" s="893"/>
    </row>
    <row r="543" spans="2:33" ht="24" customHeight="1" thickBot="1" x14ac:dyDescent="0.2">
      <c r="B543" s="882"/>
      <c r="C543" s="885"/>
      <c r="D543" s="885"/>
      <c r="E543" s="885"/>
      <c r="F543" s="286" t="s">
        <v>232</v>
      </c>
      <c r="G543" s="5"/>
      <c r="H543" s="899" t="s">
        <v>239</v>
      </c>
      <c r="I543" s="900"/>
      <c r="J543" s="300"/>
      <c r="K543" s="901"/>
      <c r="L543" s="902"/>
      <c r="M543" s="902"/>
      <c r="N543" s="902"/>
      <c r="O543" s="902"/>
      <c r="P543" s="902"/>
      <c r="Q543" s="902"/>
      <c r="R543" s="903"/>
      <c r="S543" s="894"/>
      <c r="T543" s="895"/>
      <c r="U543" s="896"/>
    </row>
    <row r="544" spans="2:33" ht="24" customHeight="1" x14ac:dyDescent="0.15">
      <c r="B544" s="880">
        <v>4</v>
      </c>
      <c r="C544" s="883"/>
      <c r="D544" s="883"/>
      <c r="E544" s="883"/>
      <c r="F544" s="294"/>
      <c r="G544" s="886"/>
      <c r="H544" s="887"/>
      <c r="I544" s="294"/>
      <c r="J544" s="295"/>
      <c r="K544" s="298"/>
      <c r="L544" s="279" t="s">
        <v>220</v>
      </c>
      <c r="M544" s="301"/>
      <c r="N544" s="280" t="s">
        <v>225</v>
      </c>
      <c r="O544" s="298"/>
      <c r="P544" s="279" t="s">
        <v>220</v>
      </c>
      <c r="Q544" s="301"/>
      <c r="R544" s="280" t="s">
        <v>225</v>
      </c>
      <c r="S544" s="888" t="str">
        <f t="shared" ref="S544" si="1318">IF(COUNT(J544:J548)=0,"",SUM(J544:J548))</f>
        <v/>
      </c>
      <c r="T544" s="889"/>
      <c r="U544" s="890"/>
    </row>
    <row r="545" spans="1:33" ht="24" customHeight="1" x14ac:dyDescent="0.15">
      <c r="B545" s="881"/>
      <c r="C545" s="884"/>
      <c r="D545" s="884"/>
      <c r="E545" s="884"/>
      <c r="F545" s="296"/>
      <c r="G545" s="897"/>
      <c r="H545" s="898"/>
      <c r="I545" s="296"/>
      <c r="J545" s="297"/>
      <c r="K545" s="299"/>
      <c r="L545" s="284" t="s">
        <v>220</v>
      </c>
      <c r="M545" s="302"/>
      <c r="N545" s="285" t="s">
        <v>225</v>
      </c>
      <c r="O545" s="299"/>
      <c r="P545" s="284" t="s">
        <v>220</v>
      </c>
      <c r="Q545" s="302"/>
      <c r="R545" s="285" t="s">
        <v>225</v>
      </c>
      <c r="S545" s="891"/>
      <c r="T545" s="892"/>
      <c r="U545" s="893"/>
    </row>
    <row r="546" spans="1:33" ht="24" customHeight="1" x14ac:dyDescent="0.15">
      <c r="B546" s="881"/>
      <c r="C546" s="884"/>
      <c r="D546" s="884"/>
      <c r="E546" s="884"/>
      <c r="F546" s="296"/>
      <c r="G546" s="897"/>
      <c r="H546" s="898"/>
      <c r="I546" s="296"/>
      <c r="J546" s="297"/>
      <c r="K546" s="299"/>
      <c r="L546" s="284" t="s">
        <v>220</v>
      </c>
      <c r="M546" s="302"/>
      <c r="N546" s="285" t="s">
        <v>225</v>
      </c>
      <c r="O546" s="299"/>
      <c r="P546" s="284" t="s">
        <v>220</v>
      </c>
      <c r="Q546" s="302"/>
      <c r="R546" s="285" t="s">
        <v>225</v>
      </c>
      <c r="S546" s="891"/>
      <c r="T546" s="892"/>
      <c r="U546" s="893"/>
    </row>
    <row r="547" spans="1:33" ht="24" customHeight="1" x14ac:dyDescent="0.15">
      <c r="B547" s="881"/>
      <c r="C547" s="884"/>
      <c r="D547" s="884"/>
      <c r="E547" s="884"/>
      <c r="F547" s="296"/>
      <c r="G547" s="897"/>
      <c r="H547" s="898"/>
      <c r="I547" s="296"/>
      <c r="J547" s="297"/>
      <c r="K547" s="299"/>
      <c r="L547" s="284" t="s">
        <v>220</v>
      </c>
      <c r="M547" s="302"/>
      <c r="N547" s="285" t="s">
        <v>225</v>
      </c>
      <c r="O547" s="299"/>
      <c r="P547" s="284" t="s">
        <v>220</v>
      </c>
      <c r="Q547" s="302"/>
      <c r="R547" s="285" t="s">
        <v>225</v>
      </c>
      <c r="S547" s="891"/>
      <c r="T547" s="892"/>
      <c r="U547" s="893"/>
    </row>
    <row r="548" spans="1:33" ht="24" customHeight="1" thickBot="1" x14ac:dyDescent="0.2">
      <c r="B548" s="882"/>
      <c r="C548" s="885"/>
      <c r="D548" s="885"/>
      <c r="E548" s="885"/>
      <c r="F548" s="286" t="s">
        <v>232</v>
      </c>
      <c r="G548" s="5"/>
      <c r="H548" s="899" t="s">
        <v>239</v>
      </c>
      <c r="I548" s="900"/>
      <c r="J548" s="300"/>
      <c r="K548" s="901"/>
      <c r="L548" s="902"/>
      <c r="M548" s="902"/>
      <c r="N548" s="902"/>
      <c r="O548" s="902"/>
      <c r="P548" s="902"/>
      <c r="Q548" s="902"/>
      <c r="R548" s="903"/>
      <c r="S548" s="894"/>
      <c r="T548" s="895"/>
      <c r="U548" s="896"/>
    </row>
    <row r="549" spans="1:33" ht="19.5" customHeight="1" thickBot="1" x14ac:dyDescent="0.2">
      <c r="B549" s="287" t="s">
        <v>112</v>
      </c>
      <c r="C549" s="172"/>
      <c r="D549" s="288"/>
      <c r="E549" s="288"/>
      <c r="F549" s="289"/>
      <c r="G549" s="288"/>
      <c r="H549" s="288"/>
      <c r="O549" s="917" t="s">
        <v>496</v>
      </c>
      <c r="P549" s="918"/>
      <c r="Q549" s="918"/>
      <c r="R549" s="918"/>
      <c r="S549" s="919" t="str">
        <f>IF(COUNT(S529:U548)=0,"",SUMIFS(S529:S548,E529:E548,"&lt;&gt;"&amp;""))</f>
        <v/>
      </c>
      <c r="T549" s="920"/>
      <c r="U549" s="921"/>
    </row>
    <row r="550" spans="1:33" ht="19.5" customHeight="1" thickBot="1" x14ac:dyDescent="0.2">
      <c r="B550" s="486" t="s">
        <v>242</v>
      </c>
      <c r="C550" s="172"/>
      <c r="D550" s="171"/>
      <c r="E550" s="290"/>
      <c r="F550" s="485"/>
      <c r="G550" s="485"/>
      <c r="H550" s="485"/>
      <c r="O550" s="922" t="s">
        <v>497</v>
      </c>
      <c r="P550" s="923"/>
      <c r="Q550" s="923"/>
      <c r="R550" s="924"/>
      <c r="S550" s="919" t="str">
        <f>IF(COUNT(S529:U548)=0,"",SUMIF(E529:E548,"元請",S529:U548))</f>
        <v/>
      </c>
      <c r="T550" s="920"/>
      <c r="U550" s="921"/>
    </row>
    <row r="551" spans="1:33" ht="19.5" customHeight="1" x14ac:dyDescent="0.15">
      <c r="B551" s="287" t="s">
        <v>240</v>
      </c>
      <c r="C551" s="172"/>
      <c r="D551" s="171"/>
      <c r="E551" s="172"/>
      <c r="F551" s="172"/>
      <c r="G551" s="485"/>
      <c r="H551" s="485"/>
    </row>
    <row r="552" spans="1:33" ht="19.5" customHeight="1" x14ac:dyDescent="0.15">
      <c r="B552" s="485"/>
      <c r="C552" s="172"/>
      <c r="D552" s="171"/>
      <c r="E552" s="290"/>
      <c r="F552" s="485"/>
      <c r="G552" s="485"/>
      <c r="H552" s="485"/>
    </row>
    <row r="553" spans="1:33" s="172" customFormat="1" ht="20.25" customHeight="1" x14ac:dyDescent="0.15">
      <c r="A553" s="171"/>
      <c r="B553" s="171"/>
      <c r="C553" s="172" t="s">
        <v>104</v>
      </c>
      <c r="G553" s="262"/>
      <c r="H553" s="262"/>
      <c r="I553" s="171"/>
      <c r="J553" s="171"/>
      <c r="K553" s="171"/>
      <c r="L553" s="171"/>
      <c r="M553" s="171"/>
      <c r="N553" s="171"/>
      <c r="O553" s="171"/>
      <c r="P553" s="171"/>
      <c r="Q553" s="171"/>
      <c r="R553" s="171"/>
      <c r="S553" s="171"/>
      <c r="T553" s="196" t="s">
        <v>241</v>
      </c>
      <c r="U553" s="263" t="str">
        <f t="shared" ref="U553" si="1319">IF(COUNT(S529:U548)=0,"",U524+1)</f>
        <v/>
      </c>
      <c r="W553" s="171"/>
      <c r="X553" s="171"/>
      <c r="Y553" s="171"/>
      <c r="Z553" s="291"/>
      <c r="AA553" s="291"/>
      <c r="AB553" s="291"/>
      <c r="AC553" s="291"/>
      <c r="AD553" s="291"/>
      <c r="AE553" s="171"/>
      <c r="AF553" s="171"/>
      <c r="AG553" s="171"/>
    </row>
    <row r="554" spans="1:33" s="172" customFormat="1" ht="27.75" x14ac:dyDescent="0.15">
      <c r="A554" s="171"/>
      <c r="B554" s="904" t="s">
        <v>105</v>
      </c>
      <c r="C554" s="904"/>
      <c r="D554" s="904"/>
      <c r="E554" s="904"/>
      <c r="F554" s="904"/>
      <c r="G554" s="904"/>
      <c r="H554" s="904"/>
      <c r="I554" s="904"/>
      <c r="J554" s="905" t="s">
        <v>387</v>
      </c>
      <c r="K554" s="905"/>
      <c r="L554" s="905"/>
      <c r="M554" s="905"/>
      <c r="N554" s="905"/>
      <c r="O554" s="905"/>
      <c r="P554" s="905"/>
      <c r="Q554" s="905"/>
      <c r="R554" s="905"/>
      <c r="S554" s="905"/>
      <c r="T554" s="905"/>
      <c r="U554" s="905"/>
      <c r="W554" s="171"/>
      <c r="X554" s="171"/>
      <c r="Y554" s="171"/>
      <c r="Z554" s="291"/>
      <c r="AA554" s="291"/>
      <c r="AB554" s="291"/>
      <c r="AC554" s="291"/>
      <c r="AD554" s="291"/>
      <c r="AE554" s="171"/>
      <c r="AF554" s="171"/>
      <c r="AG554" s="171"/>
    </row>
    <row r="555" spans="1:33" ht="21.75" thickBot="1" x14ac:dyDescent="0.2">
      <c r="D555" s="265" t="s">
        <v>228</v>
      </c>
      <c r="E555" s="906"/>
      <c r="F555" s="906"/>
      <c r="G555" s="266" t="s">
        <v>229</v>
      </c>
      <c r="H555" s="267"/>
      <c r="L555" s="268" t="s">
        <v>231</v>
      </c>
      <c r="M555" s="482" t="str">
        <f>M$4</f>
        <v/>
      </c>
      <c r="N555" s="269" t="s">
        <v>220</v>
      </c>
      <c r="O555" s="482" t="str">
        <f>O$4</f>
        <v/>
      </c>
      <c r="P555" s="269" t="s">
        <v>225</v>
      </c>
      <c r="Q555" s="269" t="s">
        <v>205</v>
      </c>
      <c r="R555" s="482" t="str">
        <f>R$4</f>
        <v/>
      </c>
      <c r="S555" s="269" t="s">
        <v>220</v>
      </c>
      <c r="T555" s="482" t="str">
        <f>T$4</f>
        <v/>
      </c>
      <c r="U555" s="269" t="s">
        <v>230</v>
      </c>
    </row>
    <row r="556" spans="1:33" ht="18" customHeight="1" x14ac:dyDescent="0.15">
      <c r="B556" s="880" t="s">
        <v>227</v>
      </c>
      <c r="C556" s="907" t="s">
        <v>224</v>
      </c>
      <c r="D556" s="474" t="s">
        <v>237</v>
      </c>
      <c r="E556" s="474" t="s">
        <v>222</v>
      </c>
      <c r="F556" s="909" t="s">
        <v>106</v>
      </c>
      <c r="G556" s="840" t="s">
        <v>107</v>
      </c>
      <c r="H556" s="841"/>
      <c r="I556" s="472" t="s">
        <v>108</v>
      </c>
      <c r="J556" s="472" t="s">
        <v>235</v>
      </c>
      <c r="K556" s="840" t="s">
        <v>109</v>
      </c>
      <c r="L556" s="913"/>
      <c r="M556" s="913"/>
      <c r="N556" s="841"/>
      <c r="O556" s="840" t="s">
        <v>226</v>
      </c>
      <c r="P556" s="913"/>
      <c r="Q556" s="913"/>
      <c r="R556" s="841"/>
      <c r="S556" s="840" t="s">
        <v>233</v>
      </c>
      <c r="T556" s="913"/>
      <c r="U556" s="914"/>
    </row>
    <row r="557" spans="1:33" ht="18" customHeight="1" thickBot="1" x14ac:dyDescent="0.2">
      <c r="B557" s="882"/>
      <c r="C557" s="908"/>
      <c r="D557" s="475" t="s">
        <v>221</v>
      </c>
      <c r="E557" s="475" t="s">
        <v>223</v>
      </c>
      <c r="F557" s="910"/>
      <c r="G557" s="911"/>
      <c r="H557" s="912"/>
      <c r="I557" s="473" t="s">
        <v>110</v>
      </c>
      <c r="J557" s="473" t="s">
        <v>236</v>
      </c>
      <c r="K557" s="911"/>
      <c r="L557" s="915"/>
      <c r="M557" s="915"/>
      <c r="N557" s="912"/>
      <c r="O557" s="911"/>
      <c r="P557" s="915"/>
      <c r="Q557" s="915"/>
      <c r="R557" s="912"/>
      <c r="S557" s="911" t="s">
        <v>234</v>
      </c>
      <c r="T557" s="915"/>
      <c r="U557" s="916"/>
    </row>
    <row r="558" spans="1:33" ht="24" customHeight="1" x14ac:dyDescent="0.15">
      <c r="B558" s="880">
        <v>1</v>
      </c>
      <c r="C558" s="883"/>
      <c r="D558" s="883"/>
      <c r="E558" s="883"/>
      <c r="F558" s="294"/>
      <c r="G558" s="886"/>
      <c r="H558" s="887"/>
      <c r="I558" s="294"/>
      <c r="J558" s="295"/>
      <c r="K558" s="298"/>
      <c r="L558" s="279" t="s">
        <v>220</v>
      </c>
      <c r="M558" s="301"/>
      <c r="N558" s="280" t="s">
        <v>225</v>
      </c>
      <c r="O558" s="298"/>
      <c r="P558" s="279" t="s">
        <v>220</v>
      </c>
      <c r="Q558" s="301"/>
      <c r="R558" s="280" t="s">
        <v>225</v>
      </c>
      <c r="S558" s="888" t="str">
        <f t="shared" ref="S558" si="1320">IF(COUNT(J558:J562)=0,"",SUM(J558:J562))</f>
        <v/>
      </c>
      <c r="T558" s="889"/>
      <c r="U558" s="890"/>
    </row>
    <row r="559" spans="1:33" ht="24" customHeight="1" x14ac:dyDescent="0.15">
      <c r="B559" s="881"/>
      <c r="C559" s="884"/>
      <c r="D559" s="884"/>
      <c r="E559" s="884"/>
      <c r="F559" s="296"/>
      <c r="G559" s="897"/>
      <c r="H559" s="898"/>
      <c r="I559" s="296"/>
      <c r="J559" s="297"/>
      <c r="K559" s="299"/>
      <c r="L559" s="284" t="s">
        <v>220</v>
      </c>
      <c r="M559" s="302"/>
      <c r="N559" s="285" t="s">
        <v>225</v>
      </c>
      <c r="O559" s="299"/>
      <c r="P559" s="284" t="s">
        <v>220</v>
      </c>
      <c r="Q559" s="302"/>
      <c r="R559" s="285" t="s">
        <v>225</v>
      </c>
      <c r="S559" s="891"/>
      <c r="T559" s="892"/>
      <c r="U559" s="893"/>
      <c r="Z559" s="264"/>
      <c r="AA559" s="264"/>
      <c r="AB559" s="264"/>
      <c r="AC559" s="264"/>
      <c r="AD559" s="264"/>
      <c r="AE559" s="172"/>
      <c r="AF559" s="172"/>
      <c r="AG559" s="172"/>
    </row>
    <row r="560" spans="1:33" ht="23.25" customHeight="1" x14ac:dyDescent="0.15">
      <c r="B560" s="881"/>
      <c r="C560" s="884"/>
      <c r="D560" s="884"/>
      <c r="E560" s="884"/>
      <c r="F560" s="296"/>
      <c r="G560" s="897"/>
      <c r="H560" s="898"/>
      <c r="I560" s="296"/>
      <c r="J560" s="297"/>
      <c r="K560" s="299"/>
      <c r="L560" s="284" t="s">
        <v>220</v>
      </c>
      <c r="M560" s="302"/>
      <c r="N560" s="285" t="s">
        <v>225</v>
      </c>
      <c r="O560" s="299"/>
      <c r="P560" s="284" t="s">
        <v>220</v>
      </c>
      <c r="Q560" s="302"/>
      <c r="R560" s="285" t="s">
        <v>225</v>
      </c>
      <c r="S560" s="891"/>
      <c r="T560" s="892"/>
      <c r="U560" s="893"/>
      <c r="Z560" s="264"/>
      <c r="AA560" s="264"/>
      <c r="AB560" s="264"/>
      <c r="AC560" s="264"/>
      <c r="AD560" s="264"/>
      <c r="AE560" s="172"/>
      <c r="AF560" s="172"/>
      <c r="AG560" s="172"/>
    </row>
    <row r="561" spans="2:21" ht="24" customHeight="1" x14ac:dyDescent="0.15">
      <c r="B561" s="881"/>
      <c r="C561" s="884"/>
      <c r="D561" s="884"/>
      <c r="E561" s="884"/>
      <c r="F561" s="296"/>
      <c r="G561" s="897"/>
      <c r="H561" s="898"/>
      <c r="I561" s="296"/>
      <c r="J561" s="297"/>
      <c r="K561" s="299"/>
      <c r="L561" s="284" t="s">
        <v>220</v>
      </c>
      <c r="M561" s="302"/>
      <c r="N561" s="285" t="s">
        <v>225</v>
      </c>
      <c r="O561" s="299"/>
      <c r="P561" s="284" t="s">
        <v>220</v>
      </c>
      <c r="Q561" s="302"/>
      <c r="R561" s="285" t="s">
        <v>225</v>
      </c>
      <c r="S561" s="891"/>
      <c r="T561" s="892"/>
      <c r="U561" s="893"/>
    </row>
    <row r="562" spans="2:21" ht="24" customHeight="1" thickBot="1" x14ac:dyDescent="0.2">
      <c r="B562" s="882"/>
      <c r="C562" s="885"/>
      <c r="D562" s="885"/>
      <c r="E562" s="885"/>
      <c r="F562" s="286" t="s">
        <v>232</v>
      </c>
      <c r="G562" s="5"/>
      <c r="H562" s="899" t="s">
        <v>239</v>
      </c>
      <c r="I562" s="900"/>
      <c r="J562" s="300"/>
      <c r="K562" s="901"/>
      <c r="L562" s="902"/>
      <c r="M562" s="902"/>
      <c r="N562" s="902"/>
      <c r="O562" s="902"/>
      <c r="P562" s="902"/>
      <c r="Q562" s="902"/>
      <c r="R562" s="903"/>
      <c r="S562" s="894"/>
      <c r="T562" s="895"/>
      <c r="U562" s="896"/>
    </row>
    <row r="563" spans="2:21" ht="24" customHeight="1" x14ac:dyDescent="0.15">
      <c r="B563" s="880">
        <v>2</v>
      </c>
      <c r="C563" s="883"/>
      <c r="D563" s="883"/>
      <c r="E563" s="883"/>
      <c r="F563" s="294"/>
      <c r="G563" s="886"/>
      <c r="H563" s="887"/>
      <c r="I563" s="294"/>
      <c r="J563" s="295"/>
      <c r="K563" s="298"/>
      <c r="L563" s="279" t="s">
        <v>220</v>
      </c>
      <c r="M563" s="301"/>
      <c r="N563" s="280" t="s">
        <v>225</v>
      </c>
      <c r="O563" s="298"/>
      <c r="P563" s="279" t="s">
        <v>220</v>
      </c>
      <c r="Q563" s="301"/>
      <c r="R563" s="280" t="s">
        <v>225</v>
      </c>
      <c r="S563" s="888" t="str">
        <f t="shared" ref="S563" si="1321">IF(COUNT(J563:J567)=0,"",SUM(J563:J567))</f>
        <v/>
      </c>
      <c r="T563" s="889"/>
      <c r="U563" s="890"/>
    </row>
    <row r="564" spans="2:21" ht="24" customHeight="1" x14ac:dyDescent="0.15">
      <c r="B564" s="881"/>
      <c r="C564" s="884"/>
      <c r="D564" s="884"/>
      <c r="E564" s="884"/>
      <c r="F564" s="296"/>
      <c r="G564" s="897"/>
      <c r="H564" s="898"/>
      <c r="I564" s="296"/>
      <c r="J564" s="297"/>
      <c r="K564" s="299"/>
      <c r="L564" s="284" t="s">
        <v>220</v>
      </c>
      <c r="M564" s="302"/>
      <c r="N564" s="285" t="s">
        <v>225</v>
      </c>
      <c r="O564" s="299"/>
      <c r="P564" s="284" t="s">
        <v>220</v>
      </c>
      <c r="Q564" s="302"/>
      <c r="R564" s="285" t="s">
        <v>225</v>
      </c>
      <c r="S564" s="891"/>
      <c r="T564" s="892"/>
      <c r="U564" s="893"/>
    </row>
    <row r="565" spans="2:21" ht="24" customHeight="1" x14ac:dyDescent="0.15">
      <c r="B565" s="881"/>
      <c r="C565" s="884"/>
      <c r="D565" s="884"/>
      <c r="E565" s="884"/>
      <c r="F565" s="296"/>
      <c r="G565" s="897"/>
      <c r="H565" s="898"/>
      <c r="I565" s="296"/>
      <c r="J565" s="297"/>
      <c r="K565" s="299"/>
      <c r="L565" s="284" t="s">
        <v>220</v>
      </c>
      <c r="M565" s="302"/>
      <c r="N565" s="285" t="s">
        <v>225</v>
      </c>
      <c r="O565" s="299"/>
      <c r="P565" s="284" t="s">
        <v>220</v>
      </c>
      <c r="Q565" s="302"/>
      <c r="R565" s="285" t="s">
        <v>225</v>
      </c>
      <c r="S565" s="891"/>
      <c r="T565" s="892"/>
      <c r="U565" s="893"/>
    </row>
    <row r="566" spans="2:21" ht="24" customHeight="1" x14ac:dyDescent="0.15">
      <c r="B566" s="881"/>
      <c r="C566" s="884"/>
      <c r="D566" s="884"/>
      <c r="E566" s="884"/>
      <c r="F566" s="296"/>
      <c r="G566" s="897"/>
      <c r="H566" s="898"/>
      <c r="I566" s="296"/>
      <c r="J566" s="297"/>
      <c r="K566" s="299"/>
      <c r="L566" s="284" t="s">
        <v>220</v>
      </c>
      <c r="M566" s="302"/>
      <c r="N566" s="285" t="s">
        <v>225</v>
      </c>
      <c r="O566" s="299"/>
      <c r="P566" s="284" t="s">
        <v>220</v>
      </c>
      <c r="Q566" s="302"/>
      <c r="R566" s="285" t="s">
        <v>225</v>
      </c>
      <c r="S566" s="891"/>
      <c r="T566" s="892"/>
      <c r="U566" s="893"/>
    </row>
    <row r="567" spans="2:21" ht="24" customHeight="1" thickBot="1" x14ac:dyDescent="0.2">
      <c r="B567" s="882"/>
      <c r="C567" s="885"/>
      <c r="D567" s="885"/>
      <c r="E567" s="885"/>
      <c r="F567" s="286" t="s">
        <v>232</v>
      </c>
      <c r="G567" s="5"/>
      <c r="H567" s="899" t="s">
        <v>239</v>
      </c>
      <c r="I567" s="900"/>
      <c r="J567" s="300"/>
      <c r="K567" s="901"/>
      <c r="L567" s="902"/>
      <c r="M567" s="902"/>
      <c r="N567" s="902"/>
      <c r="O567" s="902"/>
      <c r="P567" s="902"/>
      <c r="Q567" s="902"/>
      <c r="R567" s="903"/>
      <c r="S567" s="894"/>
      <c r="T567" s="895"/>
      <c r="U567" s="896"/>
    </row>
    <row r="568" spans="2:21" ht="24" customHeight="1" x14ac:dyDescent="0.15">
      <c r="B568" s="880">
        <v>3</v>
      </c>
      <c r="C568" s="883"/>
      <c r="D568" s="883"/>
      <c r="E568" s="883"/>
      <c r="F568" s="294"/>
      <c r="G568" s="886"/>
      <c r="H568" s="887"/>
      <c r="I568" s="294"/>
      <c r="J568" s="295"/>
      <c r="K568" s="298"/>
      <c r="L568" s="279" t="s">
        <v>220</v>
      </c>
      <c r="M568" s="301"/>
      <c r="N568" s="280" t="s">
        <v>225</v>
      </c>
      <c r="O568" s="298"/>
      <c r="P568" s="279" t="s">
        <v>220</v>
      </c>
      <c r="Q568" s="301"/>
      <c r="R568" s="280" t="s">
        <v>225</v>
      </c>
      <c r="S568" s="888" t="str">
        <f t="shared" ref="S568" si="1322">IF(COUNT(J568:J572)=0,"",SUM(J568:J572))</f>
        <v/>
      </c>
      <c r="T568" s="889"/>
      <c r="U568" s="890"/>
    </row>
    <row r="569" spans="2:21" ht="24" customHeight="1" x14ac:dyDescent="0.15">
      <c r="B569" s="881"/>
      <c r="C569" s="884"/>
      <c r="D569" s="884"/>
      <c r="E569" s="884"/>
      <c r="F569" s="296"/>
      <c r="G569" s="897"/>
      <c r="H569" s="898"/>
      <c r="I569" s="296"/>
      <c r="J569" s="297"/>
      <c r="K569" s="299"/>
      <c r="L569" s="284" t="s">
        <v>220</v>
      </c>
      <c r="M569" s="302"/>
      <c r="N569" s="285" t="s">
        <v>225</v>
      </c>
      <c r="O569" s="299"/>
      <c r="P569" s="284" t="s">
        <v>220</v>
      </c>
      <c r="Q569" s="302"/>
      <c r="R569" s="285" t="s">
        <v>225</v>
      </c>
      <c r="S569" s="891"/>
      <c r="T569" s="892"/>
      <c r="U569" s="893"/>
    </row>
    <row r="570" spans="2:21" ht="24" customHeight="1" x14ac:dyDescent="0.15">
      <c r="B570" s="881"/>
      <c r="C570" s="884"/>
      <c r="D570" s="884"/>
      <c r="E570" s="884"/>
      <c r="F570" s="296"/>
      <c r="G570" s="897"/>
      <c r="H570" s="898"/>
      <c r="I570" s="296"/>
      <c r="J570" s="297"/>
      <c r="K570" s="299"/>
      <c r="L570" s="284" t="s">
        <v>220</v>
      </c>
      <c r="M570" s="302"/>
      <c r="N570" s="285" t="s">
        <v>225</v>
      </c>
      <c r="O570" s="299"/>
      <c r="P570" s="284" t="s">
        <v>220</v>
      </c>
      <c r="Q570" s="302"/>
      <c r="R570" s="285" t="s">
        <v>225</v>
      </c>
      <c r="S570" s="891"/>
      <c r="T570" s="892"/>
      <c r="U570" s="893"/>
    </row>
    <row r="571" spans="2:21" ht="24" customHeight="1" x14ac:dyDescent="0.15">
      <c r="B571" s="881"/>
      <c r="C571" s="884"/>
      <c r="D571" s="884"/>
      <c r="E571" s="884"/>
      <c r="F571" s="296"/>
      <c r="G571" s="897"/>
      <c r="H571" s="898"/>
      <c r="I571" s="296"/>
      <c r="J571" s="297"/>
      <c r="K571" s="299"/>
      <c r="L571" s="284" t="s">
        <v>220</v>
      </c>
      <c r="M571" s="302"/>
      <c r="N571" s="285" t="s">
        <v>225</v>
      </c>
      <c r="O571" s="299"/>
      <c r="P571" s="284" t="s">
        <v>220</v>
      </c>
      <c r="Q571" s="302"/>
      <c r="R571" s="285" t="s">
        <v>225</v>
      </c>
      <c r="S571" s="891"/>
      <c r="T571" s="892"/>
      <c r="U571" s="893"/>
    </row>
    <row r="572" spans="2:21" ht="24" customHeight="1" thickBot="1" x14ac:dyDescent="0.2">
      <c r="B572" s="882"/>
      <c r="C572" s="885"/>
      <c r="D572" s="885"/>
      <c r="E572" s="885"/>
      <c r="F572" s="286" t="s">
        <v>232</v>
      </c>
      <c r="G572" s="5"/>
      <c r="H572" s="899" t="s">
        <v>239</v>
      </c>
      <c r="I572" s="900"/>
      <c r="J572" s="300"/>
      <c r="K572" s="901"/>
      <c r="L572" s="902"/>
      <c r="M572" s="902"/>
      <c r="N572" s="902"/>
      <c r="O572" s="902"/>
      <c r="P572" s="902"/>
      <c r="Q572" s="902"/>
      <c r="R572" s="903"/>
      <c r="S572" s="894"/>
      <c r="T572" s="895"/>
      <c r="U572" s="896"/>
    </row>
    <row r="573" spans="2:21" ht="24" customHeight="1" x14ac:dyDescent="0.15">
      <c r="B573" s="880">
        <v>4</v>
      </c>
      <c r="C573" s="883"/>
      <c r="D573" s="883"/>
      <c r="E573" s="883"/>
      <c r="F573" s="294"/>
      <c r="G573" s="886"/>
      <c r="H573" s="887"/>
      <c r="I573" s="294"/>
      <c r="J573" s="295"/>
      <c r="K573" s="298"/>
      <c r="L573" s="279" t="s">
        <v>220</v>
      </c>
      <c r="M573" s="301"/>
      <c r="N573" s="280" t="s">
        <v>225</v>
      </c>
      <c r="O573" s="298"/>
      <c r="P573" s="279" t="s">
        <v>220</v>
      </c>
      <c r="Q573" s="301"/>
      <c r="R573" s="280" t="s">
        <v>225</v>
      </c>
      <c r="S573" s="888" t="str">
        <f t="shared" ref="S573" si="1323">IF(COUNT(J573:J577)=0,"",SUM(J573:J577))</f>
        <v/>
      </c>
      <c r="T573" s="889"/>
      <c r="U573" s="890"/>
    </row>
    <row r="574" spans="2:21" ht="24" customHeight="1" x14ac:dyDescent="0.15">
      <c r="B574" s="881"/>
      <c r="C574" s="884"/>
      <c r="D574" s="884"/>
      <c r="E574" s="884"/>
      <c r="F574" s="296"/>
      <c r="G574" s="897"/>
      <c r="H574" s="898"/>
      <c r="I574" s="296"/>
      <c r="J574" s="297"/>
      <c r="K574" s="299"/>
      <c r="L574" s="284" t="s">
        <v>220</v>
      </c>
      <c r="M574" s="302"/>
      <c r="N574" s="285" t="s">
        <v>225</v>
      </c>
      <c r="O574" s="299"/>
      <c r="P574" s="284" t="s">
        <v>220</v>
      </c>
      <c r="Q574" s="302"/>
      <c r="R574" s="285" t="s">
        <v>225</v>
      </c>
      <c r="S574" s="891"/>
      <c r="T574" s="892"/>
      <c r="U574" s="893"/>
    </row>
    <row r="575" spans="2:21" ht="24" customHeight="1" x14ac:dyDescent="0.15">
      <c r="B575" s="881"/>
      <c r="C575" s="884"/>
      <c r="D575" s="884"/>
      <c r="E575" s="884"/>
      <c r="F575" s="296"/>
      <c r="G575" s="897"/>
      <c r="H575" s="898"/>
      <c r="I575" s="296"/>
      <c r="J575" s="297"/>
      <c r="K575" s="299"/>
      <c r="L575" s="284" t="s">
        <v>220</v>
      </c>
      <c r="M575" s="302"/>
      <c r="N575" s="285" t="s">
        <v>225</v>
      </c>
      <c r="O575" s="299"/>
      <c r="P575" s="284" t="s">
        <v>220</v>
      </c>
      <c r="Q575" s="302"/>
      <c r="R575" s="285" t="s">
        <v>225</v>
      </c>
      <c r="S575" s="891"/>
      <c r="T575" s="892"/>
      <c r="U575" s="893"/>
    </row>
    <row r="576" spans="2:21" ht="24" customHeight="1" x14ac:dyDescent="0.15">
      <c r="B576" s="881"/>
      <c r="C576" s="884"/>
      <c r="D576" s="884"/>
      <c r="E576" s="884"/>
      <c r="F576" s="296"/>
      <c r="G576" s="897"/>
      <c r="H576" s="898"/>
      <c r="I576" s="296"/>
      <c r="J576" s="297"/>
      <c r="K576" s="299"/>
      <c r="L576" s="284" t="s">
        <v>220</v>
      </c>
      <c r="M576" s="302"/>
      <c r="N576" s="285" t="s">
        <v>225</v>
      </c>
      <c r="O576" s="299"/>
      <c r="P576" s="284" t="s">
        <v>220</v>
      </c>
      <c r="Q576" s="302"/>
      <c r="R576" s="285" t="s">
        <v>225</v>
      </c>
      <c r="S576" s="891"/>
      <c r="T576" s="892"/>
      <c r="U576" s="893"/>
    </row>
    <row r="577" spans="1:33" ht="24" customHeight="1" thickBot="1" x14ac:dyDescent="0.2">
      <c r="B577" s="882"/>
      <c r="C577" s="885"/>
      <c r="D577" s="885"/>
      <c r="E577" s="885"/>
      <c r="F577" s="286" t="s">
        <v>232</v>
      </c>
      <c r="G577" s="5"/>
      <c r="H577" s="899" t="s">
        <v>239</v>
      </c>
      <c r="I577" s="900"/>
      <c r="J577" s="300"/>
      <c r="K577" s="901"/>
      <c r="L577" s="902"/>
      <c r="M577" s="902"/>
      <c r="N577" s="902"/>
      <c r="O577" s="902"/>
      <c r="P577" s="902"/>
      <c r="Q577" s="902"/>
      <c r="R577" s="903"/>
      <c r="S577" s="894"/>
      <c r="T577" s="895"/>
      <c r="U577" s="896"/>
    </row>
    <row r="578" spans="1:33" ht="19.5" customHeight="1" thickBot="1" x14ac:dyDescent="0.2">
      <c r="B578" s="287" t="s">
        <v>112</v>
      </c>
      <c r="C578" s="172"/>
      <c r="D578" s="288"/>
      <c r="E578" s="288"/>
      <c r="F578" s="289"/>
      <c r="G578" s="288"/>
      <c r="H578" s="288"/>
      <c r="O578" s="917" t="s">
        <v>496</v>
      </c>
      <c r="P578" s="918"/>
      <c r="Q578" s="918"/>
      <c r="R578" s="918"/>
      <c r="S578" s="919" t="str">
        <f>IF(COUNT(S558:U577)=0,"",SUMIFS(S558:S577,E558:E577,"&lt;&gt;"&amp;""))</f>
        <v/>
      </c>
      <c r="T578" s="920"/>
      <c r="U578" s="921"/>
    </row>
    <row r="579" spans="1:33" ht="19.5" customHeight="1" thickBot="1" x14ac:dyDescent="0.2">
      <c r="B579" s="486" t="s">
        <v>242</v>
      </c>
      <c r="C579" s="172"/>
      <c r="D579" s="171"/>
      <c r="E579" s="290"/>
      <c r="F579" s="485"/>
      <c r="G579" s="485"/>
      <c r="H579" s="485"/>
      <c r="O579" s="922" t="s">
        <v>497</v>
      </c>
      <c r="P579" s="923"/>
      <c r="Q579" s="923"/>
      <c r="R579" s="924"/>
      <c r="S579" s="919" t="str">
        <f>IF(COUNT(S558:U577)=0,"",SUMIF(E558:E577,"元請",S558:U577))</f>
        <v/>
      </c>
      <c r="T579" s="920"/>
      <c r="U579" s="921"/>
    </row>
    <row r="580" spans="1:33" ht="19.5" customHeight="1" x14ac:dyDescent="0.15">
      <c r="B580" s="287" t="s">
        <v>240</v>
      </c>
      <c r="C580" s="172"/>
      <c r="D580" s="171"/>
      <c r="E580" s="172"/>
      <c r="F580" s="172"/>
      <c r="G580" s="485"/>
      <c r="H580" s="485"/>
    </row>
    <row r="581" spans="1:33" ht="19.5" customHeight="1" x14ac:dyDescent="0.15">
      <c r="B581" s="485"/>
      <c r="C581" s="172"/>
      <c r="D581" s="171"/>
      <c r="E581" s="290"/>
      <c r="F581" s="485"/>
      <c r="G581" s="485"/>
      <c r="H581" s="485"/>
    </row>
    <row r="582" spans="1:33" s="172" customFormat="1" ht="20.25" customHeight="1" x14ac:dyDescent="0.15">
      <c r="A582" s="171"/>
      <c r="B582" s="171"/>
      <c r="C582" s="172" t="s">
        <v>104</v>
      </c>
      <c r="G582" s="262"/>
      <c r="H582" s="262"/>
      <c r="I582" s="171"/>
      <c r="J582" s="171"/>
      <c r="K582" s="171"/>
      <c r="L582" s="171"/>
      <c r="M582" s="171"/>
      <c r="N582" s="171"/>
      <c r="O582" s="171"/>
      <c r="P582" s="171"/>
      <c r="Q582" s="171"/>
      <c r="R582" s="171"/>
      <c r="S582" s="171"/>
      <c r="T582" s="196" t="s">
        <v>241</v>
      </c>
      <c r="U582" s="263" t="str">
        <f t="shared" ref="U582" si="1324">IF(COUNT(S558:U577)=0,"",U553+1)</f>
        <v/>
      </c>
      <c r="W582" s="171"/>
      <c r="X582" s="171"/>
      <c r="Y582" s="171"/>
      <c r="Z582" s="291"/>
      <c r="AA582" s="291"/>
      <c r="AB582" s="291"/>
      <c r="AC582" s="291"/>
      <c r="AD582" s="291"/>
      <c r="AE582" s="171"/>
      <c r="AF582" s="171"/>
      <c r="AG582" s="171"/>
    </row>
    <row r="583" spans="1:33" s="172" customFormat="1" ht="27.75" x14ac:dyDescent="0.15">
      <c r="A583" s="171"/>
      <c r="B583" s="904" t="s">
        <v>105</v>
      </c>
      <c r="C583" s="904"/>
      <c r="D583" s="904"/>
      <c r="E583" s="904"/>
      <c r="F583" s="904"/>
      <c r="G583" s="904"/>
      <c r="H583" s="904"/>
      <c r="I583" s="904"/>
      <c r="J583" s="905" t="s">
        <v>387</v>
      </c>
      <c r="K583" s="905"/>
      <c r="L583" s="905"/>
      <c r="M583" s="905"/>
      <c r="N583" s="905"/>
      <c r="O583" s="905"/>
      <c r="P583" s="905"/>
      <c r="Q583" s="905"/>
      <c r="R583" s="905"/>
      <c r="S583" s="905"/>
      <c r="T583" s="905"/>
      <c r="U583" s="905"/>
      <c r="W583" s="171"/>
      <c r="X583" s="171"/>
      <c r="Y583" s="171"/>
      <c r="Z583" s="291"/>
      <c r="AA583" s="291"/>
      <c r="AB583" s="291"/>
      <c r="AC583" s="291"/>
      <c r="AD583" s="291"/>
      <c r="AE583" s="171"/>
      <c r="AF583" s="171"/>
      <c r="AG583" s="171"/>
    </row>
    <row r="584" spans="1:33" ht="21.75" thickBot="1" x14ac:dyDescent="0.2">
      <c r="D584" s="265" t="s">
        <v>228</v>
      </c>
      <c r="E584" s="906"/>
      <c r="F584" s="906"/>
      <c r="G584" s="266" t="s">
        <v>229</v>
      </c>
      <c r="H584" s="267"/>
      <c r="L584" s="268" t="s">
        <v>231</v>
      </c>
      <c r="M584" s="482" t="str">
        <f>M$4</f>
        <v/>
      </c>
      <c r="N584" s="269" t="s">
        <v>220</v>
      </c>
      <c r="O584" s="482" t="str">
        <f>O$4</f>
        <v/>
      </c>
      <c r="P584" s="269" t="s">
        <v>225</v>
      </c>
      <c r="Q584" s="269" t="s">
        <v>205</v>
      </c>
      <c r="R584" s="482" t="str">
        <f>R$4</f>
        <v/>
      </c>
      <c r="S584" s="269" t="s">
        <v>220</v>
      </c>
      <c r="T584" s="482" t="str">
        <f>T$4</f>
        <v/>
      </c>
      <c r="U584" s="269" t="s">
        <v>230</v>
      </c>
    </row>
    <row r="585" spans="1:33" ht="18" customHeight="1" x14ac:dyDescent="0.15">
      <c r="B585" s="880" t="s">
        <v>227</v>
      </c>
      <c r="C585" s="907" t="s">
        <v>224</v>
      </c>
      <c r="D585" s="478" t="s">
        <v>237</v>
      </c>
      <c r="E585" s="478" t="s">
        <v>222</v>
      </c>
      <c r="F585" s="909" t="s">
        <v>106</v>
      </c>
      <c r="G585" s="840" t="s">
        <v>107</v>
      </c>
      <c r="H585" s="841"/>
      <c r="I585" s="480" t="s">
        <v>108</v>
      </c>
      <c r="J585" s="480" t="s">
        <v>235</v>
      </c>
      <c r="K585" s="840" t="s">
        <v>109</v>
      </c>
      <c r="L585" s="913"/>
      <c r="M585" s="913"/>
      <c r="N585" s="841"/>
      <c r="O585" s="840" t="s">
        <v>226</v>
      </c>
      <c r="P585" s="913"/>
      <c r="Q585" s="913"/>
      <c r="R585" s="841"/>
      <c r="S585" s="840" t="s">
        <v>233</v>
      </c>
      <c r="T585" s="913"/>
      <c r="U585" s="914"/>
    </row>
    <row r="586" spans="1:33" ht="18" customHeight="1" thickBot="1" x14ac:dyDescent="0.2">
      <c r="B586" s="882"/>
      <c r="C586" s="908"/>
      <c r="D586" s="479" t="s">
        <v>221</v>
      </c>
      <c r="E586" s="479" t="s">
        <v>223</v>
      </c>
      <c r="F586" s="910"/>
      <c r="G586" s="911"/>
      <c r="H586" s="912"/>
      <c r="I586" s="481" t="s">
        <v>110</v>
      </c>
      <c r="J586" s="481" t="s">
        <v>236</v>
      </c>
      <c r="K586" s="911"/>
      <c r="L586" s="915"/>
      <c r="M586" s="915"/>
      <c r="N586" s="912"/>
      <c r="O586" s="911"/>
      <c r="P586" s="915"/>
      <c r="Q586" s="915"/>
      <c r="R586" s="912"/>
      <c r="S586" s="911" t="s">
        <v>234</v>
      </c>
      <c r="T586" s="915"/>
      <c r="U586" s="916"/>
    </row>
    <row r="587" spans="1:33" ht="24" customHeight="1" x14ac:dyDescent="0.15">
      <c r="B587" s="880">
        <v>1</v>
      </c>
      <c r="C587" s="883"/>
      <c r="D587" s="883"/>
      <c r="E587" s="883"/>
      <c r="F587" s="294"/>
      <c r="G587" s="886"/>
      <c r="H587" s="887"/>
      <c r="I587" s="294"/>
      <c r="J587" s="295"/>
      <c r="K587" s="298"/>
      <c r="L587" s="279" t="s">
        <v>220</v>
      </c>
      <c r="M587" s="301"/>
      <c r="N587" s="280" t="s">
        <v>225</v>
      </c>
      <c r="O587" s="298"/>
      <c r="P587" s="279" t="s">
        <v>220</v>
      </c>
      <c r="Q587" s="301"/>
      <c r="R587" s="280" t="s">
        <v>225</v>
      </c>
      <c r="S587" s="888" t="str">
        <f t="shared" ref="S587" si="1325">IF(COUNT(J587:J591)=0,"",SUM(J587:J591))</f>
        <v/>
      </c>
      <c r="T587" s="889"/>
      <c r="U587" s="890"/>
    </row>
    <row r="588" spans="1:33" ht="24" customHeight="1" x14ac:dyDescent="0.15">
      <c r="B588" s="881"/>
      <c r="C588" s="884"/>
      <c r="D588" s="884"/>
      <c r="E588" s="884"/>
      <c r="F588" s="296"/>
      <c r="G588" s="897"/>
      <c r="H588" s="898"/>
      <c r="I588" s="296"/>
      <c r="J588" s="297"/>
      <c r="K588" s="299"/>
      <c r="L588" s="284" t="s">
        <v>220</v>
      </c>
      <c r="M588" s="302"/>
      <c r="N588" s="285" t="s">
        <v>225</v>
      </c>
      <c r="O588" s="299"/>
      <c r="P588" s="284" t="s">
        <v>220</v>
      </c>
      <c r="Q588" s="302"/>
      <c r="R588" s="285" t="s">
        <v>225</v>
      </c>
      <c r="S588" s="891"/>
      <c r="T588" s="892"/>
      <c r="U588" s="893"/>
      <c r="Z588" s="264"/>
      <c r="AA588" s="264"/>
      <c r="AB588" s="264"/>
      <c r="AC588" s="264"/>
      <c r="AD588" s="264"/>
      <c r="AE588" s="172"/>
      <c r="AF588" s="172"/>
      <c r="AG588" s="172"/>
    </row>
    <row r="589" spans="1:33" ht="23.25" customHeight="1" x14ac:dyDescent="0.15">
      <c r="B589" s="881"/>
      <c r="C589" s="884"/>
      <c r="D589" s="884"/>
      <c r="E589" s="884"/>
      <c r="F589" s="296"/>
      <c r="G589" s="897"/>
      <c r="H589" s="898"/>
      <c r="I589" s="296"/>
      <c r="J589" s="297"/>
      <c r="K589" s="299"/>
      <c r="L589" s="284" t="s">
        <v>220</v>
      </c>
      <c r="M589" s="302"/>
      <c r="N589" s="285" t="s">
        <v>225</v>
      </c>
      <c r="O589" s="299"/>
      <c r="P589" s="284" t="s">
        <v>220</v>
      </c>
      <c r="Q589" s="302"/>
      <c r="R589" s="285" t="s">
        <v>225</v>
      </c>
      <c r="S589" s="891"/>
      <c r="T589" s="892"/>
      <c r="U589" s="893"/>
      <c r="Z589" s="264"/>
      <c r="AA589" s="264"/>
      <c r="AB589" s="264"/>
      <c r="AC589" s="264"/>
      <c r="AD589" s="264"/>
      <c r="AE589" s="172"/>
      <c r="AF589" s="172"/>
      <c r="AG589" s="172"/>
    </row>
    <row r="590" spans="1:33" ht="24" customHeight="1" x14ac:dyDescent="0.15">
      <c r="B590" s="881"/>
      <c r="C590" s="884"/>
      <c r="D590" s="884"/>
      <c r="E590" s="884"/>
      <c r="F590" s="296"/>
      <c r="G590" s="897"/>
      <c r="H590" s="898"/>
      <c r="I590" s="296"/>
      <c r="J590" s="297"/>
      <c r="K590" s="299"/>
      <c r="L590" s="284" t="s">
        <v>220</v>
      </c>
      <c r="M590" s="302"/>
      <c r="N590" s="285" t="s">
        <v>225</v>
      </c>
      <c r="O590" s="299"/>
      <c r="P590" s="284" t="s">
        <v>220</v>
      </c>
      <c r="Q590" s="302"/>
      <c r="R590" s="285" t="s">
        <v>225</v>
      </c>
      <c r="S590" s="891"/>
      <c r="T590" s="892"/>
      <c r="U590" s="893"/>
    </row>
    <row r="591" spans="1:33" ht="24" customHeight="1" thickBot="1" x14ac:dyDescent="0.2">
      <c r="B591" s="882"/>
      <c r="C591" s="885"/>
      <c r="D591" s="885"/>
      <c r="E591" s="885"/>
      <c r="F591" s="286" t="s">
        <v>232</v>
      </c>
      <c r="G591" s="5"/>
      <c r="H591" s="899" t="s">
        <v>239</v>
      </c>
      <c r="I591" s="900"/>
      <c r="J591" s="300"/>
      <c r="K591" s="901"/>
      <c r="L591" s="902"/>
      <c r="M591" s="902"/>
      <c r="N591" s="902"/>
      <c r="O591" s="902"/>
      <c r="P591" s="902"/>
      <c r="Q591" s="902"/>
      <c r="R591" s="903"/>
      <c r="S591" s="894"/>
      <c r="T591" s="895"/>
      <c r="U591" s="896"/>
    </row>
    <row r="592" spans="1:33" ht="24" customHeight="1" x14ac:dyDescent="0.15">
      <c r="B592" s="880">
        <v>2</v>
      </c>
      <c r="C592" s="883"/>
      <c r="D592" s="883"/>
      <c r="E592" s="883"/>
      <c r="F592" s="294"/>
      <c r="G592" s="886"/>
      <c r="H592" s="887"/>
      <c r="I592" s="294"/>
      <c r="J592" s="295"/>
      <c r="K592" s="298"/>
      <c r="L592" s="279" t="s">
        <v>220</v>
      </c>
      <c r="M592" s="301"/>
      <c r="N592" s="280" t="s">
        <v>225</v>
      </c>
      <c r="O592" s="298"/>
      <c r="P592" s="279" t="s">
        <v>220</v>
      </c>
      <c r="Q592" s="301"/>
      <c r="R592" s="280" t="s">
        <v>225</v>
      </c>
      <c r="S592" s="888" t="str">
        <f t="shared" ref="S592" si="1326">IF(COUNT(J592:J596)=0,"",SUM(J592:J596))</f>
        <v/>
      </c>
      <c r="T592" s="889"/>
      <c r="U592" s="890"/>
    </row>
    <row r="593" spans="2:21" ht="24" customHeight="1" x14ac:dyDescent="0.15">
      <c r="B593" s="881"/>
      <c r="C593" s="884"/>
      <c r="D593" s="884"/>
      <c r="E593" s="884"/>
      <c r="F593" s="296"/>
      <c r="G593" s="897"/>
      <c r="H593" s="898"/>
      <c r="I593" s="296"/>
      <c r="J593" s="297"/>
      <c r="K593" s="299"/>
      <c r="L593" s="284" t="s">
        <v>220</v>
      </c>
      <c r="M593" s="302"/>
      <c r="N593" s="285" t="s">
        <v>225</v>
      </c>
      <c r="O593" s="299"/>
      <c r="P593" s="284" t="s">
        <v>220</v>
      </c>
      <c r="Q593" s="302"/>
      <c r="R593" s="285" t="s">
        <v>225</v>
      </c>
      <c r="S593" s="891"/>
      <c r="T593" s="892"/>
      <c r="U593" s="893"/>
    </row>
    <row r="594" spans="2:21" ht="24" customHeight="1" x14ac:dyDescent="0.15">
      <c r="B594" s="881"/>
      <c r="C594" s="884"/>
      <c r="D594" s="884"/>
      <c r="E594" s="884"/>
      <c r="F594" s="296"/>
      <c r="G594" s="897"/>
      <c r="H594" s="898"/>
      <c r="I594" s="296"/>
      <c r="J594" s="297"/>
      <c r="K594" s="299"/>
      <c r="L594" s="284" t="s">
        <v>220</v>
      </c>
      <c r="M594" s="302"/>
      <c r="N594" s="285" t="s">
        <v>225</v>
      </c>
      <c r="O594" s="299"/>
      <c r="P594" s="284" t="s">
        <v>220</v>
      </c>
      <c r="Q594" s="302"/>
      <c r="R594" s="285" t="s">
        <v>225</v>
      </c>
      <c r="S594" s="891"/>
      <c r="T594" s="892"/>
      <c r="U594" s="893"/>
    </row>
    <row r="595" spans="2:21" ht="24" customHeight="1" x14ac:dyDescent="0.15">
      <c r="B595" s="881"/>
      <c r="C595" s="884"/>
      <c r="D595" s="884"/>
      <c r="E595" s="884"/>
      <c r="F595" s="296"/>
      <c r="G595" s="897"/>
      <c r="H595" s="898"/>
      <c r="I595" s="296"/>
      <c r="J595" s="297"/>
      <c r="K595" s="299"/>
      <c r="L595" s="284" t="s">
        <v>220</v>
      </c>
      <c r="M595" s="302"/>
      <c r="N595" s="285" t="s">
        <v>225</v>
      </c>
      <c r="O595" s="299"/>
      <c r="P595" s="284" t="s">
        <v>220</v>
      </c>
      <c r="Q595" s="302"/>
      <c r="R595" s="285" t="s">
        <v>225</v>
      </c>
      <c r="S595" s="891"/>
      <c r="T595" s="892"/>
      <c r="U595" s="893"/>
    </row>
    <row r="596" spans="2:21" ht="24" customHeight="1" thickBot="1" x14ac:dyDescent="0.2">
      <c r="B596" s="882"/>
      <c r="C596" s="885"/>
      <c r="D596" s="885"/>
      <c r="E596" s="885"/>
      <c r="F596" s="286" t="s">
        <v>232</v>
      </c>
      <c r="G596" s="5"/>
      <c r="H596" s="899" t="s">
        <v>239</v>
      </c>
      <c r="I596" s="900"/>
      <c r="J596" s="300"/>
      <c r="K596" s="901"/>
      <c r="L596" s="902"/>
      <c r="M596" s="902"/>
      <c r="N596" s="902"/>
      <c r="O596" s="902"/>
      <c r="P596" s="902"/>
      <c r="Q596" s="902"/>
      <c r="R596" s="903"/>
      <c r="S596" s="894"/>
      <c r="T596" s="895"/>
      <c r="U596" s="896"/>
    </row>
    <row r="597" spans="2:21" ht="24" customHeight="1" x14ac:dyDescent="0.15">
      <c r="B597" s="880">
        <v>3</v>
      </c>
      <c r="C597" s="883"/>
      <c r="D597" s="883"/>
      <c r="E597" s="883"/>
      <c r="F597" s="294"/>
      <c r="G597" s="886"/>
      <c r="H597" s="887"/>
      <c r="I597" s="294"/>
      <c r="J597" s="295"/>
      <c r="K597" s="298"/>
      <c r="L597" s="279" t="s">
        <v>220</v>
      </c>
      <c r="M597" s="301"/>
      <c r="N597" s="280" t="s">
        <v>225</v>
      </c>
      <c r="O597" s="298"/>
      <c r="P597" s="279" t="s">
        <v>220</v>
      </c>
      <c r="Q597" s="301"/>
      <c r="R597" s="280" t="s">
        <v>225</v>
      </c>
      <c r="S597" s="888" t="str">
        <f t="shared" ref="S597" si="1327">IF(COUNT(J597:J601)=0,"",SUM(J597:J601))</f>
        <v/>
      </c>
      <c r="T597" s="889"/>
      <c r="U597" s="890"/>
    </row>
    <row r="598" spans="2:21" ht="24" customHeight="1" x14ac:dyDescent="0.15">
      <c r="B598" s="881"/>
      <c r="C598" s="884"/>
      <c r="D598" s="884"/>
      <c r="E598" s="884"/>
      <c r="F598" s="296"/>
      <c r="G598" s="897"/>
      <c r="H598" s="898"/>
      <c r="I598" s="296"/>
      <c r="J598" s="297"/>
      <c r="K598" s="299"/>
      <c r="L598" s="284" t="s">
        <v>220</v>
      </c>
      <c r="M598" s="302"/>
      <c r="N598" s="285" t="s">
        <v>225</v>
      </c>
      <c r="O598" s="299"/>
      <c r="P598" s="284" t="s">
        <v>220</v>
      </c>
      <c r="Q598" s="302"/>
      <c r="R598" s="285" t="s">
        <v>225</v>
      </c>
      <c r="S598" s="891"/>
      <c r="T598" s="892"/>
      <c r="U598" s="893"/>
    </row>
    <row r="599" spans="2:21" ht="24" customHeight="1" x14ac:dyDescent="0.15">
      <c r="B599" s="881"/>
      <c r="C599" s="884"/>
      <c r="D599" s="884"/>
      <c r="E599" s="884"/>
      <c r="F599" s="296"/>
      <c r="G599" s="897"/>
      <c r="H599" s="898"/>
      <c r="I599" s="296"/>
      <c r="J599" s="297"/>
      <c r="K599" s="299"/>
      <c r="L599" s="284" t="s">
        <v>220</v>
      </c>
      <c r="M599" s="302"/>
      <c r="N599" s="285" t="s">
        <v>225</v>
      </c>
      <c r="O599" s="299"/>
      <c r="P599" s="284" t="s">
        <v>220</v>
      </c>
      <c r="Q599" s="302"/>
      <c r="R599" s="285" t="s">
        <v>225</v>
      </c>
      <c r="S599" s="891"/>
      <c r="T599" s="892"/>
      <c r="U599" s="893"/>
    </row>
    <row r="600" spans="2:21" ht="24" customHeight="1" x14ac:dyDescent="0.15">
      <c r="B600" s="881"/>
      <c r="C600" s="884"/>
      <c r="D600" s="884"/>
      <c r="E600" s="884"/>
      <c r="F600" s="296"/>
      <c r="G600" s="897"/>
      <c r="H600" s="898"/>
      <c r="I600" s="296"/>
      <c r="J600" s="297"/>
      <c r="K600" s="299"/>
      <c r="L600" s="284" t="s">
        <v>220</v>
      </c>
      <c r="M600" s="302"/>
      <c r="N600" s="285" t="s">
        <v>225</v>
      </c>
      <c r="O600" s="299"/>
      <c r="P600" s="284" t="s">
        <v>220</v>
      </c>
      <c r="Q600" s="302"/>
      <c r="R600" s="285" t="s">
        <v>225</v>
      </c>
      <c r="S600" s="891"/>
      <c r="T600" s="892"/>
      <c r="U600" s="893"/>
    </row>
    <row r="601" spans="2:21" ht="24" customHeight="1" thickBot="1" x14ac:dyDescent="0.2">
      <c r="B601" s="882"/>
      <c r="C601" s="885"/>
      <c r="D601" s="885"/>
      <c r="E601" s="885"/>
      <c r="F601" s="286" t="s">
        <v>232</v>
      </c>
      <c r="G601" s="5"/>
      <c r="H601" s="899" t="s">
        <v>239</v>
      </c>
      <c r="I601" s="900"/>
      <c r="J601" s="300"/>
      <c r="K601" s="901"/>
      <c r="L601" s="902"/>
      <c r="M601" s="902"/>
      <c r="N601" s="902"/>
      <c r="O601" s="902"/>
      <c r="P601" s="902"/>
      <c r="Q601" s="902"/>
      <c r="R601" s="903"/>
      <c r="S601" s="894"/>
      <c r="T601" s="895"/>
      <c r="U601" s="896"/>
    </row>
    <row r="602" spans="2:21" ht="24" customHeight="1" x14ac:dyDescent="0.15">
      <c r="B602" s="880">
        <v>4</v>
      </c>
      <c r="C602" s="883"/>
      <c r="D602" s="883"/>
      <c r="E602" s="883"/>
      <c r="F602" s="294"/>
      <c r="G602" s="886"/>
      <c r="H602" s="887"/>
      <c r="I602" s="294"/>
      <c r="J602" s="295"/>
      <c r="K602" s="298"/>
      <c r="L602" s="279" t="s">
        <v>220</v>
      </c>
      <c r="M602" s="301"/>
      <c r="N602" s="280" t="s">
        <v>225</v>
      </c>
      <c r="O602" s="298"/>
      <c r="P602" s="279" t="s">
        <v>220</v>
      </c>
      <c r="Q602" s="301"/>
      <c r="R602" s="280" t="s">
        <v>225</v>
      </c>
      <c r="S602" s="888" t="str">
        <f t="shared" ref="S602" si="1328">IF(COUNT(J602:J606)=0,"",SUM(J602:J606))</f>
        <v/>
      </c>
      <c r="T602" s="889"/>
      <c r="U602" s="890"/>
    </row>
    <row r="603" spans="2:21" ht="24" customHeight="1" x14ac:dyDescent="0.15">
      <c r="B603" s="881"/>
      <c r="C603" s="884"/>
      <c r="D603" s="884"/>
      <c r="E603" s="884"/>
      <c r="F603" s="296"/>
      <c r="G603" s="897"/>
      <c r="H603" s="898"/>
      <c r="I603" s="296"/>
      <c r="J603" s="297"/>
      <c r="K603" s="299"/>
      <c r="L603" s="284" t="s">
        <v>220</v>
      </c>
      <c r="M603" s="302"/>
      <c r="N603" s="285" t="s">
        <v>225</v>
      </c>
      <c r="O603" s="299"/>
      <c r="P603" s="284" t="s">
        <v>220</v>
      </c>
      <c r="Q603" s="302"/>
      <c r="R603" s="285" t="s">
        <v>225</v>
      </c>
      <c r="S603" s="891"/>
      <c r="T603" s="892"/>
      <c r="U603" s="893"/>
    </row>
    <row r="604" spans="2:21" ht="24" customHeight="1" x14ac:dyDescent="0.15">
      <c r="B604" s="881"/>
      <c r="C604" s="884"/>
      <c r="D604" s="884"/>
      <c r="E604" s="884"/>
      <c r="F604" s="296"/>
      <c r="G604" s="897"/>
      <c r="H604" s="898"/>
      <c r="I604" s="296"/>
      <c r="J604" s="297"/>
      <c r="K604" s="299"/>
      <c r="L604" s="284" t="s">
        <v>220</v>
      </c>
      <c r="M604" s="302"/>
      <c r="N604" s="285" t="s">
        <v>225</v>
      </c>
      <c r="O604" s="299"/>
      <c r="P604" s="284" t="s">
        <v>220</v>
      </c>
      <c r="Q604" s="302"/>
      <c r="R604" s="285" t="s">
        <v>225</v>
      </c>
      <c r="S604" s="891"/>
      <c r="T604" s="892"/>
      <c r="U604" s="893"/>
    </row>
    <row r="605" spans="2:21" ht="24" customHeight="1" x14ac:dyDescent="0.15">
      <c r="B605" s="881"/>
      <c r="C605" s="884"/>
      <c r="D605" s="884"/>
      <c r="E605" s="884"/>
      <c r="F605" s="296"/>
      <c r="G605" s="897"/>
      <c r="H605" s="898"/>
      <c r="I605" s="296"/>
      <c r="J605" s="297"/>
      <c r="K605" s="299"/>
      <c r="L605" s="284" t="s">
        <v>220</v>
      </c>
      <c r="M605" s="302"/>
      <c r="N605" s="285" t="s">
        <v>225</v>
      </c>
      <c r="O605" s="299"/>
      <c r="P605" s="284" t="s">
        <v>220</v>
      </c>
      <c r="Q605" s="302"/>
      <c r="R605" s="285" t="s">
        <v>225</v>
      </c>
      <c r="S605" s="891"/>
      <c r="T605" s="892"/>
      <c r="U605" s="893"/>
    </row>
    <row r="606" spans="2:21" ht="24" customHeight="1" thickBot="1" x14ac:dyDescent="0.2">
      <c r="B606" s="882"/>
      <c r="C606" s="885"/>
      <c r="D606" s="885"/>
      <c r="E606" s="885"/>
      <c r="F606" s="286" t="s">
        <v>232</v>
      </c>
      <c r="G606" s="5"/>
      <c r="H606" s="899" t="s">
        <v>239</v>
      </c>
      <c r="I606" s="900"/>
      <c r="J606" s="300"/>
      <c r="K606" s="901"/>
      <c r="L606" s="902"/>
      <c r="M606" s="902"/>
      <c r="N606" s="902"/>
      <c r="O606" s="902"/>
      <c r="P606" s="902"/>
      <c r="Q606" s="902"/>
      <c r="R606" s="903"/>
      <c r="S606" s="894"/>
      <c r="T606" s="895"/>
      <c r="U606" s="896"/>
    </row>
    <row r="607" spans="2:21" ht="19.5" customHeight="1" thickBot="1" x14ac:dyDescent="0.2">
      <c r="B607" s="287" t="s">
        <v>112</v>
      </c>
      <c r="C607" s="172"/>
      <c r="D607" s="288"/>
      <c r="E607" s="288"/>
      <c r="F607" s="289"/>
      <c r="G607" s="288"/>
      <c r="H607" s="288"/>
      <c r="O607" s="917" t="s">
        <v>496</v>
      </c>
      <c r="P607" s="918"/>
      <c r="Q607" s="918"/>
      <c r="R607" s="918"/>
      <c r="S607" s="919" t="str">
        <f>IF(COUNT(S587:U606)=0,"",SUMIFS(S587:S606,E587:E606,"&lt;&gt;"&amp;""))</f>
        <v/>
      </c>
      <c r="T607" s="920"/>
      <c r="U607" s="921"/>
    </row>
    <row r="608" spans="2:21" ht="19.5" customHeight="1" thickBot="1" x14ac:dyDescent="0.2">
      <c r="B608" s="486" t="s">
        <v>242</v>
      </c>
      <c r="C608" s="172"/>
      <c r="D608" s="171"/>
      <c r="E608" s="290"/>
      <c r="F608" s="485"/>
      <c r="G608" s="485"/>
      <c r="H608" s="485"/>
      <c r="O608" s="922" t="s">
        <v>497</v>
      </c>
      <c r="P608" s="923"/>
      <c r="Q608" s="923"/>
      <c r="R608" s="924"/>
      <c r="S608" s="919" t="str">
        <f>IF(COUNT(S587:U606)=0,"",SUMIF(E587:E606,"元請",S587:U606))</f>
        <v/>
      </c>
      <c r="T608" s="920"/>
      <c r="U608" s="921"/>
    </row>
    <row r="609" spans="1:33" ht="19.5" customHeight="1" x14ac:dyDescent="0.15">
      <c r="B609" s="287" t="s">
        <v>240</v>
      </c>
      <c r="C609" s="172"/>
      <c r="D609" s="171"/>
      <c r="E609" s="172"/>
      <c r="F609" s="172"/>
      <c r="G609" s="485"/>
      <c r="H609" s="485"/>
    </row>
    <row r="610" spans="1:33" ht="19.5" customHeight="1" x14ac:dyDescent="0.15">
      <c r="B610" s="485"/>
      <c r="C610" s="172"/>
      <c r="D610" s="171"/>
      <c r="E610" s="290"/>
      <c r="F610" s="485"/>
      <c r="G610" s="485"/>
      <c r="H610" s="485"/>
    </row>
    <row r="611" spans="1:33" s="172" customFormat="1" ht="20.25" customHeight="1" x14ac:dyDescent="0.15">
      <c r="A611" s="171"/>
      <c r="B611" s="171"/>
      <c r="C611" s="172" t="s">
        <v>104</v>
      </c>
      <c r="G611" s="262"/>
      <c r="H611" s="262"/>
      <c r="I611" s="171"/>
      <c r="J611" s="171"/>
      <c r="K611" s="171"/>
      <c r="L611" s="171"/>
      <c r="M611" s="171"/>
      <c r="N611" s="171"/>
      <c r="O611" s="171"/>
      <c r="P611" s="171"/>
      <c r="Q611" s="171"/>
      <c r="R611" s="171"/>
      <c r="S611" s="171"/>
      <c r="T611" s="196" t="s">
        <v>241</v>
      </c>
      <c r="U611" s="263" t="str">
        <f t="shared" ref="U611" si="1329">IF(COUNT(S587:U606)=0,"",U582+1)</f>
        <v/>
      </c>
      <c r="W611" s="171"/>
      <c r="X611" s="171"/>
      <c r="Y611" s="171"/>
      <c r="Z611" s="291"/>
      <c r="AA611" s="291"/>
      <c r="AB611" s="291"/>
      <c r="AC611" s="291"/>
      <c r="AD611" s="291"/>
      <c r="AE611" s="171"/>
      <c r="AF611" s="171"/>
      <c r="AG611" s="171"/>
    </row>
    <row r="612" spans="1:33" s="172" customFormat="1" ht="27.75" x14ac:dyDescent="0.15">
      <c r="A612" s="171"/>
      <c r="B612" s="904" t="s">
        <v>105</v>
      </c>
      <c r="C612" s="904"/>
      <c r="D612" s="904"/>
      <c r="E612" s="904"/>
      <c r="F612" s="904"/>
      <c r="G612" s="904"/>
      <c r="H612" s="904"/>
      <c r="I612" s="904"/>
      <c r="J612" s="905" t="s">
        <v>387</v>
      </c>
      <c r="K612" s="905"/>
      <c r="L612" s="905"/>
      <c r="M612" s="905"/>
      <c r="N612" s="905"/>
      <c r="O612" s="905"/>
      <c r="P612" s="905"/>
      <c r="Q612" s="905"/>
      <c r="R612" s="905"/>
      <c r="S612" s="905"/>
      <c r="T612" s="905"/>
      <c r="U612" s="905"/>
      <c r="W612" s="171"/>
      <c r="X612" s="171"/>
      <c r="Y612" s="171"/>
      <c r="Z612" s="291"/>
      <c r="AA612" s="291"/>
      <c r="AB612" s="291"/>
      <c r="AC612" s="291"/>
      <c r="AD612" s="291"/>
      <c r="AE612" s="171"/>
      <c r="AF612" s="171"/>
      <c r="AG612" s="171"/>
    </row>
    <row r="613" spans="1:33" ht="21.75" thickBot="1" x14ac:dyDescent="0.2">
      <c r="D613" s="265" t="s">
        <v>228</v>
      </c>
      <c r="E613" s="906"/>
      <c r="F613" s="906"/>
      <c r="G613" s="266" t="s">
        <v>229</v>
      </c>
      <c r="H613" s="267"/>
      <c r="L613" s="268" t="s">
        <v>231</v>
      </c>
      <c r="M613" s="482" t="str">
        <f>M$4</f>
        <v/>
      </c>
      <c r="N613" s="269" t="s">
        <v>220</v>
      </c>
      <c r="O613" s="482" t="str">
        <f>O$4</f>
        <v/>
      </c>
      <c r="P613" s="269" t="s">
        <v>225</v>
      </c>
      <c r="Q613" s="269" t="s">
        <v>205</v>
      </c>
      <c r="R613" s="482" t="str">
        <f>R$4</f>
        <v/>
      </c>
      <c r="S613" s="269" t="s">
        <v>220</v>
      </c>
      <c r="T613" s="482" t="str">
        <f>T$4</f>
        <v/>
      </c>
      <c r="U613" s="269" t="s">
        <v>230</v>
      </c>
    </row>
    <row r="614" spans="1:33" ht="18" customHeight="1" x14ac:dyDescent="0.15">
      <c r="B614" s="880" t="s">
        <v>227</v>
      </c>
      <c r="C614" s="907" t="s">
        <v>224</v>
      </c>
      <c r="D614" s="478" t="s">
        <v>237</v>
      </c>
      <c r="E614" s="478" t="s">
        <v>222</v>
      </c>
      <c r="F614" s="909" t="s">
        <v>106</v>
      </c>
      <c r="G614" s="840" t="s">
        <v>107</v>
      </c>
      <c r="H614" s="841"/>
      <c r="I614" s="480" t="s">
        <v>108</v>
      </c>
      <c r="J614" s="480" t="s">
        <v>235</v>
      </c>
      <c r="K614" s="840" t="s">
        <v>109</v>
      </c>
      <c r="L614" s="913"/>
      <c r="M614" s="913"/>
      <c r="N614" s="841"/>
      <c r="O614" s="840" t="s">
        <v>226</v>
      </c>
      <c r="P614" s="913"/>
      <c r="Q614" s="913"/>
      <c r="R614" s="841"/>
      <c r="S614" s="840" t="s">
        <v>233</v>
      </c>
      <c r="T614" s="913"/>
      <c r="U614" s="914"/>
    </row>
    <row r="615" spans="1:33" ht="18" customHeight="1" thickBot="1" x14ac:dyDescent="0.2">
      <c r="B615" s="882"/>
      <c r="C615" s="908"/>
      <c r="D615" s="479" t="s">
        <v>221</v>
      </c>
      <c r="E615" s="479" t="s">
        <v>223</v>
      </c>
      <c r="F615" s="910"/>
      <c r="G615" s="911"/>
      <c r="H615" s="912"/>
      <c r="I615" s="481" t="s">
        <v>110</v>
      </c>
      <c r="J615" s="481" t="s">
        <v>236</v>
      </c>
      <c r="K615" s="911"/>
      <c r="L615" s="915"/>
      <c r="M615" s="915"/>
      <c r="N615" s="912"/>
      <c r="O615" s="911"/>
      <c r="P615" s="915"/>
      <c r="Q615" s="915"/>
      <c r="R615" s="912"/>
      <c r="S615" s="911" t="s">
        <v>234</v>
      </c>
      <c r="T615" s="915"/>
      <c r="U615" s="916"/>
    </row>
    <row r="616" spans="1:33" ht="24" customHeight="1" x14ac:dyDescent="0.15">
      <c r="B616" s="880">
        <v>1</v>
      </c>
      <c r="C616" s="883"/>
      <c r="D616" s="883"/>
      <c r="E616" s="883"/>
      <c r="F616" s="294"/>
      <c r="G616" s="886"/>
      <c r="H616" s="887"/>
      <c r="I616" s="294"/>
      <c r="J616" s="295"/>
      <c r="K616" s="298"/>
      <c r="L616" s="279" t="s">
        <v>220</v>
      </c>
      <c r="M616" s="301"/>
      <c r="N616" s="280" t="s">
        <v>225</v>
      </c>
      <c r="O616" s="298"/>
      <c r="P616" s="279" t="s">
        <v>220</v>
      </c>
      <c r="Q616" s="301"/>
      <c r="R616" s="280" t="s">
        <v>225</v>
      </c>
      <c r="S616" s="888" t="str">
        <f t="shared" ref="S616" si="1330">IF(COUNT(J616:J620)=0,"",SUM(J616:J620))</f>
        <v/>
      </c>
      <c r="T616" s="889"/>
      <c r="U616" s="890"/>
    </row>
    <row r="617" spans="1:33" ht="24" customHeight="1" x14ac:dyDescent="0.15">
      <c r="B617" s="881"/>
      <c r="C617" s="884"/>
      <c r="D617" s="884"/>
      <c r="E617" s="884"/>
      <c r="F617" s="296"/>
      <c r="G617" s="897"/>
      <c r="H617" s="898"/>
      <c r="I617" s="296"/>
      <c r="J617" s="297"/>
      <c r="K617" s="299"/>
      <c r="L617" s="284" t="s">
        <v>220</v>
      </c>
      <c r="M617" s="302"/>
      <c r="N617" s="285" t="s">
        <v>225</v>
      </c>
      <c r="O617" s="299"/>
      <c r="P617" s="284" t="s">
        <v>220</v>
      </c>
      <c r="Q617" s="302"/>
      <c r="R617" s="285" t="s">
        <v>225</v>
      </c>
      <c r="S617" s="891"/>
      <c r="T617" s="892"/>
      <c r="U617" s="893"/>
      <c r="Z617" s="264"/>
      <c r="AA617" s="264"/>
      <c r="AB617" s="264"/>
      <c r="AC617" s="264"/>
      <c r="AD617" s="264"/>
      <c r="AE617" s="172"/>
      <c r="AF617" s="172"/>
      <c r="AG617" s="172"/>
    </row>
    <row r="618" spans="1:33" ht="23.25" customHeight="1" x14ac:dyDescent="0.15">
      <c r="B618" s="881"/>
      <c r="C618" s="884"/>
      <c r="D618" s="884"/>
      <c r="E618" s="884"/>
      <c r="F618" s="296"/>
      <c r="G618" s="897"/>
      <c r="H618" s="898"/>
      <c r="I618" s="296"/>
      <c r="J618" s="297"/>
      <c r="K618" s="299"/>
      <c r="L618" s="284" t="s">
        <v>220</v>
      </c>
      <c r="M618" s="302"/>
      <c r="N618" s="285" t="s">
        <v>225</v>
      </c>
      <c r="O618" s="299"/>
      <c r="P618" s="284" t="s">
        <v>220</v>
      </c>
      <c r="Q618" s="302"/>
      <c r="R618" s="285" t="s">
        <v>225</v>
      </c>
      <c r="S618" s="891"/>
      <c r="T618" s="892"/>
      <c r="U618" s="893"/>
      <c r="Z618" s="264"/>
      <c r="AA618" s="264"/>
      <c r="AB618" s="264"/>
      <c r="AC618" s="264"/>
      <c r="AD618" s="264"/>
      <c r="AE618" s="172"/>
      <c r="AF618" s="172"/>
      <c r="AG618" s="172"/>
    </row>
    <row r="619" spans="1:33" ht="24" customHeight="1" x14ac:dyDescent="0.15">
      <c r="B619" s="881"/>
      <c r="C619" s="884"/>
      <c r="D619" s="884"/>
      <c r="E619" s="884"/>
      <c r="F619" s="296"/>
      <c r="G619" s="897"/>
      <c r="H619" s="898"/>
      <c r="I619" s="296"/>
      <c r="J619" s="297"/>
      <c r="K619" s="299"/>
      <c r="L619" s="284" t="s">
        <v>220</v>
      </c>
      <c r="M619" s="302"/>
      <c r="N619" s="285" t="s">
        <v>225</v>
      </c>
      <c r="O619" s="299"/>
      <c r="P619" s="284" t="s">
        <v>220</v>
      </c>
      <c r="Q619" s="302"/>
      <c r="R619" s="285" t="s">
        <v>225</v>
      </c>
      <c r="S619" s="891"/>
      <c r="T619" s="892"/>
      <c r="U619" s="893"/>
    </row>
    <row r="620" spans="1:33" ht="24" customHeight="1" thickBot="1" x14ac:dyDescent="0.2">
      <c r="B620" s="882"/>
      <c r="C620" s="885"/>
      <c r="D620" s="885"/>
      <c r="E620" s="885"/>
      <c r="F620" s="286" t="s">
        <v>232</v>
      </c>
      <c r="G620" s="5"/>
      <c r="H620" s="899" t="s">
        <v>239</v>
      </c>
      <c r="I620" s="900"/>
      <c r="J620" s="300"/>
      <c r="K620" s="901"/>
      <c r="L620" s="902"/>
      <c r="M620" s="902"/>
      <c r="N620" s="902"/>
      <c r="O620" s="902"/>
      <c r="P620" s="902"/>
      <c r="Q620" s="902"/>
      <c r="R620" s="903"/>
      <c r="S620" s="894"/>
      <c r="T620" s="895"/>
      <c r="U620" s="896"/>
    </row>
    <row r="621" spans="1:33" ht="24" customHeight="1" x14ac:dyDescent="0.15">
      <c r="B621" s="880">
        <v>2</v>
      </c>
      <c r="C621" s="883"/>
      <c r="D621" s="883"/>
      <c r="E621" s="883"/>
      <c r="F621" s="294"/>
      <c r="G621" s="886"/>
      <c r="H621" s="887"/>
      <c r="I621" s="294"/>
      <c r="J621" s="295"/>
      <c r="K621" s="298"/>
      <c r="L621" s="279" t="s">
        <v>220</v>
      </c>
      <c r="M621" s="301"/>
      <c r="N621" s="280" t="s">
        <v>225</v>
      </c>
      <c r="O621" s="298"/>
      <c r="P621" s="279" t="s">
        <v>220</v>
      </c>
      <c r="Q621" s="301"/>
      <c r="R621" s="280" t="s">
        <v>225</v>
      </c>
      <c r="S621" s="888" t="str">
        <f t="shared" ref="S621" si="1331">IF(COUNT(J621:J625)=0,"",SUM(J621:J625))</f>
        <v/>
      </c>
      <c r="T621" s="889"/>
      <c r="U621" s="890"/>
    </row>
    <row r="622" spans="1:33" ht="24" customHeight="1" x14ac:dyDescent="0.15">
      <c r="B622" s="881"/>
      <c r="C622" s="884"/>
      <c r="D622" s="884"/>
      <c r="E622" s="884"/>
      <c r="F622" s="296"/>
      <c r="G622" s="897"/>
      <c r="H622" s="898"/>
      <c r="I622" s="296"/>
      <c r="J622" s="297"/>
      <c r="K622" s="299"/>
      <c r="L622" s="284" t="s">
        <v>220</v>
      </c>
      <c r="M622" s="302"/>
      <c r="N622" s="285" t="s">
        <v>225</v>
      </c>
      <c r="O622" s="299"/>
      <c r="P622" s="284" t="s">
        <v>220</v>
      </c>
      <c r="Q622" s="302"/>
      <c r="R622" s="285" t="s">
        <v>225</v>
      </c>
      <c r="S622" s="891"/>
      <c r="T622" s="892"/>
      <c r="U622" s="893"/>
    </row>
    <row r="623" spans="1:33" ht="24" customHeight="1" x14ac:dyDescent="0.15">
      <c r="B623" s="881"/>
      <c r="C623" s="884"/>
      <c r="D623" s="884"/>
      <c r="E623" s="884"/>
      <c r="F623" s="296"/>
      <c r="G623" s="897"/>
      <c r="H623" s="898"/>
      <c r="I623" s="296"/>
      <c r="J623" s="297"/>
      <c r="K623" s="299"/>
      <c r="L623" s="284" t="s">
        <v>220</v>
      </c>
      <c r="M623" s="302"/>
      <c r="N623" s="285" t="s">
        <v>225</v>
      </c>
      <c r="O623" s="299"/>
      <c r="P623" s="284" t="s">
        <v>220</v>
      </c>
      <c r="Q623" s="302"/>
      <c r="R623" s="285" t="s">
        <v>225</v>
      </c>
      <c r="S623" s="891"/>
      <c r="T623" s="892"/>
      <c r="U623" s="893"/>
    </row>
    <row r="624" spans="1:33" ht="24" customHeight="1" x14ac:dyDescent="0.15">
      <c r="B624" s="881"/>
      <c r="C624" s="884"/>
      <c r="D624" s="884"/>
      <c r="E624" s="884"/>
      <c r="F624" s="296"/>
      <c r="G624" s="897"/>
      <c r="H624" s="898"/>
      <c r="I624" s="296"/>
      <c r="J624" s="297"/>
      <c r="K624" s="299"/>
      <c r="L624" s="284" t="s">
        <v>220</v>
      </c>
      <c r="M624" s="302"/>
      <c r="N624" s="285" t="s">
        <v>225</v>
      </c>
      <c r="O624" s="299"/>
      <c r="P624" s="284" t="s">
        <v>220</v>
      </c>
      <c r="Q624" s="302"/>
      <c r="R624" s="285" t="s">
        <v>225</v>
      </c>
      <c r="S624" s="891"/>
      <c r="T624" s="892"/>
      <c r="U624" s="893"/>
    </row>
    <row r="625" spans="1:33" ht="24" customHeight="1" thickBot="1" x14ac:dyDescent="0.2">
      <c r="B625" s="882"/>
      <c r="C625" s="885"/>
      <c r="D625" s="885"/>
      <c r="E625" s="885"/>
      <c r="F625" s="286" t="s">
        <v>232</v>
      </c>
      <c r="G625" s="5"/>
      <c r="H625" s="899" t="s">
        <v>239</v>
      </c>
      <c r="I625" s="900"/>
      <c r="J625" s="300"/>
      <c r="K625" s="901"/>
      <c r="L625" s="902"/>
      <c r="M625" s="902"/>
      <c r="N625" s="902"/>
      <c r="O625" s="902"/>
      <c r="P625" s="902"/>
      <c r="Q625" s="902"/>
      <c r="R625" s="903"/>
      <c r="S625" s="894"/>
      <c r="T625" s="895"/>
      <c r="U625" s="896"/>
    </row>
    <row r="626" spans="1:33" ht="24" customHeight="1" x14ac:dyDescent="0.15">
      <c r="B626" s="880">
        <v>3</v>
      </c>
      <c r="C626" s="883"/>
      <c r="D626" s="883"/>
      <c r="E626" s="883"/>
      <c r="F626" s="294"/>
      <c r="G626" s="886"/>
      <c r="H626" s="887"/>
      <c r="I626" s="294"/>
      <c r="J626" s="295"/>
      <c r="K626" s="298"/>
      <c r="L626" s="279" t="s">
        <v>220</v>
      </c>
      <c r="M626" s="301"/>
      <c r="N626" s="280" t="s">
        <v>225</v>
      </c>
      <c r="O626" s="298"/>
      <c r="P626" s="279" t="s">
        <v>220</v>
      </c>
      <c r="Q626" s="301"/>
      <c r="R626" s="280" t="s">
        <v>225</v>
      </c>
      <c r="S626" s="888" t="str">
        <f t="shared" ref="S626" si="1332">IF(COUNT(J626:J630)=0,"",SUM(J626:J630))</f>
        <v/>
      </c>
      <c r="T626" s="889"/>
      <c r="U626" s="890"/>
    </row>
    <row r="627" spans="1:33" ht="24" customHeight="1" x14ac:dyDescent="0.15">
      <c r="B627" s="881"/>
      <c r="C627" s="884"/>
      <c r="D627" s="884"/>
      <c r="E627" s="884"/>
      <c r="F627" s="296"/>
      <c r="G627" s="897"/>
      <c r="H627" s="898"/>
      <c r="I627" s="296"/>
      <c r="J627" s="297"/>
      <c r="K627" s="299"/>
      <c r="L627" s="284" t="s">
        <v>220</v>
      </c>
      <c r="M627" s="302"/>
      <c r="N627" s="285" t="s">
        <v>225</v>
      </c>
      <c r="O627" s="299"/>
      <c r="P627" s="284" t="s">
        <v>220</v>
      </c>
      <c r="Q627" s="302"/>
      <c r="R627" s="285" t="s">
        <v>225</v>
      </c>
      <c r="S627" s="891"/>
      <c r="T627" s="892"/>
      <c r="U627" s="893"/>
    </row>
    <row r="628" spans="1:33" ht="24" customHeight="1" x14ac:dyDescent="0.15">
      <c r="B628" s="881"/>
      <c r="C628" s="884"/>
      <c r="D628" s="884"/>
      <c r="E628" s="884"/>
      <c r="F628" s="296"/>
      <c r="G628" s="897"/>
      <c r="H628" s="898"/>
      <c r="I628" s="296"/>
      <c r="J628" s="297"/>
      <c r="K628" s="299"/>
      <c r="L628" s="284" t="s">
        <v>220</v>
      </c>
      <c r="M628" s="302"/>
      <c r="N628" s="285" t="s">
        <v>225</v>
      </c>
      <c r="O628" s="299"/>
      <c r="P628" s="284" t="s">
        <v>220</v>
      </c>
      <c r="Q628" s="302"/>
      <c r="R628" s="285" t="s">
        <v>225</v>
      </c>
      <c r="S628" s="891"/>
      <c r="T628" s="892"/>
      <c r="U628" s="893"/>
    </row>
    <row r="629" spans="1:33" ht="24" customHeight="1" x14ac:dyDescent="0.15">
      <c r="B629" s="881"/>
      <c r="C629" s="884"/>
      <c r="D629" s="884"/>
      <c r="E629" s="884"/>
      <c r="F629" s="296"/>
      <c r="G629" s="897"/>
      <c r="H629" s="898"/>
      <c r="I629" s="296"/>
      <c r="J629" s="297"/>
      <c r="K629" s="299"/>
      <c r="L629" s="284" t="s">
        <v>220</v>
      </c>
      <c r="M629" s="302"/>
      <c r="N629" s="285" t="s">
        <v>225</v>
      </c>
      <c r="O629" s="299"/>
      <c r="P629" s="284" t="s">
        <v>220</v>
      </c>
      <c r="Q629" s="302"/>
      <c r="R629" s="285" t="s">
        <v>225</v>
      </c>
      <c r="S629" s="891"/>
      <c r="T629" s="892"/>
      <c r="U629" s="893"/>
    </row>
    <row r="630" spans="1:33" ht="24" customHeight="1" thickBot="1" x14ac:dyDescent="0.2">
      <c r="B630" s="882"/>
      <c r="C630" s="885"/>
      <c r="D630" s="885"/>
      <c r="E630" s="885"/>
      <c r="F630" s="286" t="s">
        <v>232</v>
      </c>
      <c r="G630" s="5"/>
      <c r="H630" s="899" t="s">
        <v>239</v>
      </c>
      <c r="I630" s="900"/>
      <c r="J630" s="300"/>
      <c r="K630" s="901"/>
      <c r="L630" s="902"/>
      <c r="M630" s="902"/>
      <c r="N630" s="902"/>
      <c r="O630" s="902"/>
      <c r="P630" s="902"/>
      <c r="Q630" s="902"/>
      <c r="R630" s="903"/>
      <c r="S630" s="894"/>
      <c r="T630" s="895"/>
      <c r="U630" s="896"/>
    </row>
    <row r="631" spans="1:33" ht="24" customHeight="1" x14ac:dyDescent="0.15">
      <c r="B631" s="880">
        <v>4</v>
      </c>
      <c r="C631" s="883"/>
      <c r="D631" s="883"/>
      <c r="E631" s="883"/>
      <c r="F631" s="294"/>
      <c r="G631" s="886"/>
      <c r="H631" s="887"/>
      <c r="I631" s="294"/>
      <c r="J631" s="295"/>
      <c r="K631" s="298"/>
      <c r="L631" s="279" t="s">
        <v>220</v>
      </c>
      <c r="M631" s="301"/>
      <c r="N631" s="280" t="s">
        <v>225</v>
      </c>
      <c r="O631" s="298"/>
      <c r="P631" s="279" t="s">
        <v>220</v>
      </c>
      <c r="Q631" s="301"/>
      <c r="R631" s="280" t="s">
        <v>225</v>
      </c>
      <c r="S631" s="888" t="str">
        <f t="shared" ref="S631" si="1333">IF(COUNT(J631:J635)=0,"",SUM(J631:J635))</f>
        <v/>
      </c>
      <c r="T631" s="889"/>
      <c r="U631" s="890"/>
    </row>
    <row r="632" spans="1:33" ht="24" customHeight="1" x14ac:dyDescent="0.15">
      <c r="B632" s="881"/>
      <c r="C632" s="884"/>
      <c r="D632" s="884"/>
      <c r="E632" s="884"/>
      <c r="F632" s="296"/>
      <c r="G632" s="897"/>
      <c r="H632" s="898"/>
      <c r="I632" s="296"/>
      <c r="J632" s="297"/>
      <c r="K632" s="299"/>
      <c r="L632" s="284" t="s">
        <v>220</v>
      </c>
      <c r="M632" s="302"/>
      <c r="N632" s="285" t="s">
        <v>225</v>
      </c>
      <c r="O632" s="299"/>
      <c r="P632" s="284" t="s">
        <v>220</v>
      </c>
      <c r="Q632" s="302"/>
      <c r="R632" s="285" t="s">
        <v>225</v>
      </c>
      <c r="S632" s="891"/>
      <c r="T632" s="892"/>
      <c r="U632" s="893"/>
    </row>
    <row r="633" spans="1:33" ht="24" customHeight="1" x14ac:dyDescent="0.15">
      <c r="B633" s="881"/>
      <c r="C633" s="884"/>
      <c r="D633" s="884"/>
      <c r="E633" s="884"/>
      <c r="F633" s="296"/>
      <c r="G633" s="897"/>
      <c r="H633" s="898"/>
      <c r="I633" s="296"/>
      <c r="J633" s="297"/>
      <c r="K633" s="299"/>
      <c r="L633" s="284" t="s">
        <v>220</v>
      </c>
      <c r="M633" s="302"/>
      <c r="N633" s="285" t="s">
        <v>225</v>
      </c>
      <c r="O633" s="299"/>
      <c r="P633" s="284" t="s">
        <v>220</v>
      </c>
      <c r="Q633" s="302"/>
      <c r="R633" s="285" t="s">
        <v>225</v>
      </c>
      <c r="S633" s="891"/>
      <c r="T633" s="892"/>
      <c r="U633" s="893"/>
    </row>
    <row r="634" spans="1:33" ht="24" customHeight="1" x14ac:dyDescent="0.15">
      <c r="B634" s="881"/>
      <c r="C634" s="884"/>
      <c r="D634" s="884"/>
      <c r="E634" s="884"/>
      <c r="F634" s="296"/>
      <c r="G634" s="897"/>
      <c r="H634" s="898"/>
      <c r="I634" s="296"/>
      <c r="J634" s="297"/>
      <c r="K634" s="299"/>
      <c r="L634" s="284" t="s">
        <v>220</v>
      </c>
      <c r="M634" s="302"/>
      <c r="N634" s="285" t="s">
        <v>225</v>
      </c>
      <c r="O634" s="299"/>
      <c r="P634" s="284" t="s">
        <v>220</v>
      </c>
      <c r="Q634" s="302"/>
      <c r="R634" s="285" t="s">
        <v>225</v>
      </c>
      <c r="S634" s="891"/>
      <c r="T634" s="892"/>
      <c r="U634" s="893"/>
    </row>
    <row r="635" spans="1:33" ht="24" customHeight="1" thickBot="1" x14ac:dyDescent="0.2">
      <c r="B635" s="882"/>
      <c r="C635" s="885"/>
      <c r="D635" s="885"/>
      <c r="E635" s="885"/>
      <c r="F635" s="286" t="s">
        <v>232</v>
      </c>
      <c r="G635" s="5"/>
      <c r="H635" s="899" t="s">
        <v>239</v>
      </c>
      <c r="I635" s="900"/>
      <c r="J635" s="300"/>
      <c r="K635" s="901"/>
      <c r="L635" s="902"/>
      <c r="M635" s="902"/>
      <c r="N635" s="902"/>
      <c r="O635" s="902"/>
      <c r="P635" s="902"/>
      <c r="Q635" s="902"/>
      <c r="R635" s="903"/>
      <c r="S635" s="894"/>
      <c r="T635" s="895"/>
      <c r="U635" s="896"/>
    </row>
    <row r="636" spans="1:33" ht="19.5" customHeight="1" thickBot="1" x14ac:dyDescent="0.2">
      <c r="B636" s="287" t="s">
        <v>112</v>
      </c>
      <c r="C636" s="172"/>
      <c r="D636" s="288"/>
      <c r="E636" s="288"/>
      <c r="F636" s="289"/>
      <c r="G636" s="288"/>
      <c r="H636" s="288"/>
      <c r="O636" s="917" t="s">
        <v>496</v>
      </c>
      <c r="P636" s="918"/>
      <c r="Q636" s="918"/>
      <c r="R636" s="918"/>
      <c r="S636" s="919" t="str">
        <f>IF(COUNT(S616:U635)=0,"",SUMIFS(S616:S635,E616:E635,"&lt;&gt;"&amp;""))</f>
        <v/>
      </c>
      <c r="T636" s="920"/>
      <c r="U636" s="921"/>
    </row>
    <row r="637" spans="1:33" ht="19.5" customHeight="1" thickBot="1" x14ac:dyDescent="0.2">
      <c r="B637" s="486" t="s">
        <v>242</v>
      </c>
      <c r="C637" s="172"/>
      <c r="D637" s="171"/>
      <c r="E637" s="290"/>
      <c r="F637" s="485"/>
      <c r="G637" s="485"/>
      <c r="H637" s="485"/>
      <c r="O637" s="922" t="s">
        <v>497</v>
      </c>
      <c r="P637" s="923"/>
      <c r="Q637" s="923"/>
      <c r="R637" s="924"/>
      <c r="S637" s="919" t="str">
        <f>IF(COUNT(S616:U635)=0,"",SUMIF(E616:E635,"元請",S616:U635))</f>
        <v/>
      </c>
      <c r="T637" s="920"/>
      <c r="U637" s="921"/>
    </row>
    <row r="638" spans="1:33" ht="19.5" customHeight="1" x14ac:dyDescent="0.15">
      <c r="B638" s="287" t="s">
        <v>240</v>
      </c>
      <c r="C638" s="172"/>
      <c r="D638" s="171"/>
      <c r="E638" s="172"/>
      <c r="F638" s="172"/>
      <c r="G638" s="485"/>
      <c r="H638" s="485"/>
    </row>
    <row r="639" spans="1:33" ht="19.5" customHeight="1" x14ac:dyDescent="0.15">
      <c r="B639" s="485"/>
      <c r="C639" s="172"/>
      <c r="D639" s="171"/>
      <c r="E639" s="290"/>
      <c r="F639" s="485"/>
      <c r="G639" s="485"/>
      <c r="H639" s="485"/>
    </row>
    <row r="640" spans="1:33" s="172" customFormat="1" ht="20.25" customHeight="1" x14ac:dyDescent="0.15">
      <c r="A640" s="171"/>
      <c r="B640" s="171"/>
      <c r="C640" s="172" t="s">
        <v>104</v>
      </c>
      <c r="G640" s="262"/>
      <c r="H640" s="262"/>
      <c r="I640" s="171"/>
      <c r="J640" s="171"/>
      <c r="K640" s="171"/>
      <c r="L640" s="171"/>
      <c r="M640" s="171"/>
      <c r="N640" s="171"/>
      <c r="O640" s="171"/>
      <c r="P640" s="171"/>
      <c r="Q640" s="171"/>
      <c r="R640" s="171"/>
      <c r="S640" s="171"/>
      <c r="T640" s="196" t="s">
        <v>241</v>
      </c>
      <c r="U640" s="263" t="str">
        <f t="shared" ref="U640" si="1334">IF(COUNT(S616:U635)=0,"",U611+1)</f>
        <v/>
      </c>
      <c r="W640" s="171"/>
      <c r="X640" s="171"/>
      <c r="Y640" s="171"/>
      <c r="Z640" s="291"/>
      <c r="AA640" s="291"/>
      <c r="AB640" s="291"/>
      <c r="AC640" s="291"/>
      <c r="AD640" s="291"/>
      <c r="AE640" s="171"/>
      <c r="AF640" s="171"/>
      <c r="AG640" s="171"/>
    </row>
    <row r="641" spans="1:33" s="172" customFormat="1" ht="27.75" x14ac:dyDescent="0.15">
      <c r="A641" s="171"/>
      <c r="B641" s="904" t="s">
        <v>105</v>
      </c>
      <c r="C641" s="904"/>
      <c r="D641" s="904"/>
      <c r="E641" s="904"/>
      <c r="F641" s="904"/>
      <c r="G641" s="904"/>
      <c r="H641" s="904"/>
      <c r="I641" s="904"/>
      <c r="J641" s="905" t="s">
        <v>387</v>
      </c>
      <c r="K641" s="905"/>
      <c r="L641" s="905"/>
      <c r="M641" s="905"/>
      <c r="N641" s="905"/>
      <c r="O641" s="905"/>
      <c r="P641" s="905"/>
      <c r="Q641" s="905"/>
      <c r="R641" s="905"/>
      <c r="S641" s="905"/>
      <c r="T641" s="905"/>
      <c r="U641" s="905"/>
      <c r="W641" s="171"/>
      <c r="X641" s="171"/>
      <c r="Y641" s="171"/>
      <c r="Z641" s="291"/>
      <c r="AA641" s="291"/>
      <c r="AB641" s="291"/>
      <c r="AC641" s="291"/>
      <c r="AD641" s="291"/>
      <c r="AE641" s="171"/>
      <c r="AF641" s="171"/>
      <c r="AG641" s="171"/>
    </row>
    <row r="642" spans="1:33" ht="21.75" thickBot="1" x14ac:dyDescent="0.2">
      <c r="D642" s="265" t="s">
        <v>228</v>
      </c>
      <c r="E642" s="906"/>
      <c r="F642" s="906"/>
      <c r="G642" s="266" t="s">
        <v>229</v>
      </c>
      <c r="H642" s="267"/>
      <c r="L642" s="268" t="s">
        <v>231</v>
      </c>
      <c r="M642" s="482" t="str">
        <f>M$4</f>
        <v/>
      </c>
      <c r="N642" s="269" t="s">
        <v>220</v>
      </c>
      <c r="O642" s="482" t="str">
        <f>O$4</f>
        <v/>
      </c>
      <c r="P642" s="269" t="s">
        <v>225</v>
      </c>
      <c r="Q642" s="269" t="s">
        <v>205</v>
      </c>
      <c r="R642" s="482" t="str">
        <f>R$4</f>
        <v/>
      </c>
      <c r="S642" s="269" t="s">
        <v>220</v>
      </c>
      <c r="T642" s="482" t="str">
        <f>T$4</f>
        <v/>
      </c>
      <c r="U642" s="269" t="s">
        <v>230</v>
      </c>
    </row>
    <row r="643" spans="1:33" ht="18" customHeight="1" x14ac:dyDescent="0.15">
      <c r="B643" s="880" t="s">
        <v>227</v>
      </c>
      <c r="C643" s="907" t="s">
        <v>224</v>
      </c>
      <c r="D643" s="478" t="s">
        <v>237</v>
      </c>
      <c r="E643" s="478" t="s">
        <v>222</v>
      </c>
      <c r="F643" s="909" t="s">
        <v>106</v>
      </c>
      <c r="G643" s="840" t="s">
        <v>107</v>
      </c>
      <c r="H643" s="841"/>
      <c r="I643" s="480" t="s">
        <v>108</v>
      </c>
      <c r="J643" s="480" t="s">
        <v>235</v>
      </c>
      <c r="K643" s="840" t="s">
        <v>109</v>
      </c>
      <c r="L643" s="913"/>
      <c r="M643" s="913"/>
      <c r="N643" s="841"/>
      <c r="O643" s="840" t="s">
        <v>226</v>
      </c>
      <c r="P643" s="913"/>
      <c r="Q643" s="913"/>
      <c r="R643" s="841"/>
      <c r="S643" s="840" t="s">
        <v>233</v>
      </c>
      <c r="T643" s="913"/>
      <c r="U643" s="914"/>
    </row>
    <row r="644" spans="1:33" ht="18" customHeight="1" thickBot="1" x14ac:dyDescent="0.2">
      <c r="B644" s="882"/>
      <c r="C644" s="908"/>
      <c r="D644" s="479" t="s">
        <v>221</v>
      </c>
      <c r="E644" s="479" t="s">
        <v>223</v>
      </c>
      <c r="F644" s="910"/>
      <c r="G644" s="911"/>
      <c r="H644" s="912"/>
      <c r="I644" s="481" t="s">
        <v>110</v>
      </c>
      <c r="J644" s="481" t="s">
        <v>236</v>
      </c>
      <c r="K644" s="911"/>
      <c r="L644" s="915"/>
      <c r="M644" s="915"/>
      <c r="N644" s="912"/>
      <c r="O644" s="911"/>
      <c r="P644" s="915"/>
      <c r="Q644" s="915"/>
      <c r="R644" s="912"/>
      <c r="S644" s="911" t="s">
        <v>234</v>
      </c>
      <c r="T644" s="915"/>
      <c r="U644" s="916"/>
    </row>
    <row r="645" spans="1:33" ht="24" customHeight="1" x14ac:dyDescent="0.15">
      <c r="B645" s="880">
        <v>1</v>
      </c>
      <c r="C645" s="883"/>
      <c r="D645" s="883"/>
      <c r="E645" s="883"/>
      <c r="F645" s="294"/>
      <c r="G645" s="886"/>
      <c r="H645" s="887"/>
      <c r="I645" s="294"/>
      <c r="J645" s="295"/>
      <c r="K645" s="298"/>
      <c r="L645" s="279" t="s">
        <v>220</v>
      </c>
      <c r="M645" s="301"/>
      <c r="N645" s="280" t="s">
        <v>225</v>
      </c>
      <c r="O645" s="298"/>
      <c r="P645" s="279" t="s">
        <v>220</v>
      </c>
      <c r="Q645" s="301"/>
      <c r="R645" s="280" t="s">
        <v>225</v>
      </c>
      <c r="S645" s="888" t="str">
        <f t="shared" ref="S645" si="1335">IF(COUNT(J645:J649)=0,"",SUM(J645:J649))</f>
        <v/>
      </c>
      <c r="T645" s="889"/>
      <c r="U645" s="890"/>
    </row>
    <row r="646" spans="1:33" ht="24" customHeight="1" x14ac:dyDescent="0.15">
      <c r="B646" s="881"/>
      <c r="C646" s="884"/>
      <c r="D646" s="884"/>
      <c r="E646" s="884"/>
      <c r="F646" s="296"/>
      <c r="G646" s="897"/>
      <c r="H646" s="898"/>
      <c r="I646" s="296"/>
      <c r="J646" s="297"/>
      <c r="K646" s="299"/>
      <c r="L646" s="284" t="s">
        <v>220</v>
      </c>
      <c r="M646" s="302"/>
      <c r="N646" s="285" t="s">
        <v>225</v>
      </c>
      <c r="O646" s="299"/>
      <c r="P646" s="284" t="s">
        <v>220</v>
      </c>
      <c r="Q646" s="302"/>
      <c r="R646" s="285" t="s">
        <v>225</v>
      </c>
      <c r="S646" s="891"/>
      <c r="T646" s="892"/>
      <c r="U646" s="893"/>
      <c r="Z646" s="264"/>
      <c r="AA646" s="264"/>
      <c r="AB646" s="264"/>
      <c r="AC646" s="264"/>
      <c r="AD646" s="264"/>
      <c r="AE646" s="172"/>
      <c r="AF646" s="172"/>
      <c r="AG646" s="172"/>
    </row>
    <row r="647" spans="1:33" ht="23.25" customHeight="1" x14ac:dyDescent="0.15">
      <c r="B647" s="881"/>
      <c r="C647" s="884"/>
      <c r="D647" s="884"/>
      <c r="E647" s="884"/>
      <c r="F647" s="296"/>
      <c r="G647" s="897"/>
      <c r="H647" s="898"/>
      <c r="I647" s="296"/>
      <c r="J647" s="297"/>
      <c r="K647" s="299"/>
      <c r="L647" s="284" t="s">
        <v>220</v>
      </c>
      <c r="M647" s="302"/>
      <c r="N647" s="285" t="s">
        <v>225</v>
      </c>
      <c r="O647" s="299"/>
      <c r="P647" s="284" t="s">
        <v>220</v>
      </c>
      <c r="Q647" s="302"/>
      <c r="R647" s="285" t="s">
        <v>225</v>
      </c>
      <c r="S647" s="891"/>
      <c r="T647" s="892"/>
      <c r="U647" s="893"/>
      <c r="Z647" s="264"/>
      <c r="AA647" s="264"/>
      <c r="AB647" s="264"/>
      <c r="AC647" s="264"/>
      <c r="AD647" s="264"/>
      <c r="AE647" s="172"/>
      <c r="AF647" s="172"/>
      <c r="AG647" s="172"/>
    </row>
    <row r="648" spans="1:33" ht="24" customHeight="1" x14ac:dyDescent="0.15">
      <c r="B648" s="881"/>
      <c r="C648" s="884"/>
      <c r="D648" s="884"/>
      <c r="E648" s="884"/>
      <c r="F648" s="296"/>
      <c r="G648" s="897"/>
      <c r="H648" s="898"/>
      <c r="I648" s="296"/>
      <c r="J648" s="297"/>
      <c r="K648" s="299"/>
      <c r="L648" s="284" t="s">
        <v>220</v>
      </c>
      <c r="M648" s="302"/>
      <c r="N648" s="285" t="s">
        <v>225</v>
      </c>
      <c r="O648" s="299"/>
      <c r="P648" s="284" t="s">
        <v>220</v>
      </c>
      <c r="Q648" s="302"/>
      <c r="R648" s="285" t="s">
        <v>225</v>
      </c>
      <c r="S648" s="891"/>
      <c r="T648" s="892"/>
      <c r="U648" s="893"/>
    </row>
    <row r="649" spans="1:33" ht="24" customHeight="1" thickBot="1" x14ac:dyDescent="0.2">
      <c r="B649" s="882"/>
      <c r="C649" s="885"/>
      <c r="D649" s="885"/>
      <c r="E649" s="885"/>
      <c r="F649" s="286" t="s">
        <v>232</v>
      </c>
      <c r="G649" s="5"/>
      <c r="H649" s="899" t="s">
        <v>239</v>
      </c>
      <c r="I649" s="900"/>
      <c r="J649" s="300"/>
      <c r="K649" s="901"/>
      <c r="L649" s="902"/>
      <c r="M649" s="902"/>
      <c r="N649" s="902"/>
      <c r="O649" s="902"/>
      <c r="P649" s="902"/>
      <c r="Q649" s="902"/>
      <c r="R649" s="903"/>
      <c r="S649" s="894"/>
      <c r="T649" s="895"/>
      <c r="U649" s="896"/>
    </row>
    <row r="650" spans="1:33" ht="24" customHeight="1" x14ac:dyDescent="0.15">
      <c r="B650" s="880">
        <v>2</v>
      </c>
      <c r="C650" s="883"/>
      <c r="D650" s="883"/>
      <c r="E650" s="883"/>
      <c r="F650" s="294"/>
      <c r="G650" s="886"/>
      <c r="H650" s="887"/>
      <c r="I650" s="294"/>
      <c r="J650" s="295"/>
      <c r="K650" s="298"/>
      <c r="L650" s="279" t="s">
        <v>220</v>
      </c>
      <c r="M650" s="301"/>
      <c r="N650" s="280" t="s">
        <v>225</v>
      </c>
      <c r="O650" s="298"/>
      <c r="P650" s="279" t="s">
        <v>220</v>
      </c>
      <c r="Q650" s="301"/>
      <c r="R650" s="280" t="s">
        <v>225</v>
      </c>
      <c r="S650" s="888" t="str">
        <f t="shared" ref="S650" si="1336">IF(COUNT(J650:J654)=0,"",SUM(J650:J654))</f>
        <v/>
      </c>
      <c r="T650" s="889"/>
      <c r="U650" s="890"/>
    </row>
    <row r="651" spans="1:33" ht="24" customHeight="1" x14ac:dyDescent="0.15">
      <c r="B651" s="881"/>
      <c r="C651" s="884"/>
      <c r="D651" s="884"/>
      <c r="E651" s="884"/>
      <c r="F651" s="296"/>
      <c r="G651" s="897"/>
      <c r="H651" s="898"/>
      <c r="I651" s="296"/>
      <c r="J651" s="297"/>
      <c r="K651" s="299"/>
      <c r="L651" s="284" t="s">
        <v>220</v>
      </c>
      <c r="M651" s="302"/>
      <c r="N651" s="285" t="s">
        <v>225</v>
      </c>
      <c r="O651" s="299"/>
      <c r="P651" s="284" t="s">
        <v>220</v>
      </c>
      <c r="Q651" s="302"/>
      <c r="R651" s="285" t="s">
        <v>225</v>
      </c>
      <c r="S651" s="891"/>
      <c r="T651" s="892"/>
      <c r="U651" s="893"/>
    </row>
    <row r="652" spans="1:33" ht="24" customHeight="1" x14ac:dyDescent="0.15">
      <c r="B652" s="881"/>
      <c r="C652" s="884"/>
      <c r="D652" s="884"/>
      <c r="E652" s="884"/>
      <c r="F652" s="296"/>
      <c r="G652" s="897"/>
      <c r="H652" s="898"/>
      <c r="I652" s="296"/>
      <c r="J652" s="297"/>
      <c r="K652" s="299"/>
      <c r="L652" s="284" t="s">
        <v>220</v>
      </c>
      <c r="M652" s="302"/>
      <c r="N652" s="285" t="s">
        <v>225</v>
      </c>
      <c r="O652" s="299"/>
      <c r="P652" s="284" t="s">
        <v>220</v>
      </c>
      <c r="Q652" s="302"/>
      <c r="R652" s="285" t="s">
        <v>225</v>
      </c>
      <c r="S652" s="891"/>
      <c r="T652" s="892"/>
      <c r="U652" s="893"/>
    </row>
    <row r="653" spans="1:33" ht="24" customHeight="1" x14ac:dyDescent="0.15">
      <c r="B653" s="881"/>
      <c r="C653" s="884"/>
      <c r="D653" s="884"/>
      <c r="E653" s="884"/>
      <c r="F653" s="296"/>
      <c r="G653" s="897"/>
      <c r="H653" s="898"/>
      <c r="I653" s="296"/>
      <c r="J653" s="297"/>
      <c r="K653" s="299"/>
      <c r="L653" s="284" t="s">
        <v>220</v>
      </c>
      <c r="M653" s="302"/>
      <c r="N653" s="285" t="s">
        <v>225</v>
      </c>
      <c r="O653" s="299"/>
      <c r="P653" s="284" t="s">
        <v>220</v>
      </c>
      <c r="Q653" s="302"/>
      <c r="R653" s="285" t="s">
        <v>225</v>
      </c>
      <c r="S653" s="891"/>
      <c r="T653" s="892"/>
      <c r="U653" s="893"/>
    </row>
    <row r="654" spans="1:33" ht="24" customHeight="1" thickBot="1" x14ac:dyDescent="0.2">
      <c r="B654" s="882"/>
      <c r="C654" s="885"/>
      <c r="D654" s="885"/>
      <c r="E654" s="885"/>
      <c r="F654" s="286" t="s">
        <v>232</v>
      </c>
      <c r="G654" s="5"/>
      <c r="H654" s="899" t="s">
        <v>239</v>
      </c>
      <c r="I654" s="900"/>
      <c r="J654" s="300"/>
      <c r="K654" s="901"/>
      <c r="L654" s="902"/>
      <c r="M654" s="902"/>
      <c r="N654" s="902"/>
      <c r="O654" s="902"/>
      <c r="P654" s="902"/>
      <c r="Q654" s="902"/>
      <c r="R654" s="903"/>
      <c r="S654" s="894"/>
      <c r="T654" s="895"/>
      <c r="U654" s="896"/>
    </row>
    <row r="655" spans="1:33" ht="24" customHeight="1" x14ac:dyDescent="0.15">
      <c r="B655" s="880">
        <v>3</v>
      </c>
      <c r="C655" s="883"/>
      <c r="D655" s="883"/>
      <c r="E655" s="883"/>
      <c r="F655" s="294"/>
      <c r="G655" s="886"/>
      <c r="H655" s="887"/>
      <c r="I655" s="294"/>
      <c r="J655" s="295"/>
      <c r="K655" s="298"/>
      <c r="L655" s="279" t="s">
        <v>220</v>
      </c>
      <c r="M655" s="301"/>
      <c r="N655" s="280" t="s">
        <v>225</v>
      </c>
      <c r="O655" s="298"/>
      <c r="P655" s="279" t="s">
        <v>220</v>
      </c>
      <c r="Q655" s="301"/>
      <c r="R655" s="280" t="s">
        <v>225</v>
      </c>
      <c r="S655" s="888" t="str">
        <f t="shared" ref="S655" si="1337">IF(COUNT(J655:J659)=0,"",SUM(J655:J659))</f>
        <v/>
      </c>
      <c r="T655" s="889"/>
      <c r="U655" s="890"/>
    </row>
    <row r="656" spans="1:33" ht="24" customHeight="1" x14ac:dyDescent="0.15">
      <c r="B656" s="881"/>
      <c r="C656" s="884"/>
      <c r="D656" s="884"/>
      <c r="E656" s="884"/>
      <c r="F656" s="296"/>
      <c r="G656" s="897"/>
      <c r="H656" s="898"/>
      <c r="I656" s="296"/>
      <c r="J656" s="297"/>
      <c r="K656" s="299"/>
      <c r="L656" s="284" t="s">
        <v>220</v>
      </c>
      <c r="M656" s="302"/>
      <c r="N656" s="285" t="s">
        <v>225</v>
      </c>
      <c r="O656" s="299"/>
      <c r="P656" s="284" t="s">
        <v>220</v>
      </c>
      <c r="Q656" s="302"/>
      <c r="R656" s="285" t="s">
        <v>225</v>
      </c>
      <c r="S656" s="891"/>
      <c r="T656" s="892"/>
      <c r="U656" s="893"/>
    </row>
    <row r="657" spans="1:33" ht="24" customHeight="1" x14ac:dyDescent="0.15">
      <c r="B657" s="881"/>
      <c r="C657" s="884"/>
      <c r="D657" s="884"/>
      <c r="E657" s="884"/>
      <c r="F657" s="296"/>
      <c r="G657" s="897"/>
      <c r="H657" s="898"/>
      <c r="I657" s="296"/>
      <c r="J657" s="297"/>
      <c r="K657" s="299"/>
      <c r="L657" s="284" t="s">
        <v>220</v>
      </c>
      <c r="M657" s="302"/>
      <c r="N657" s="285" t="s">
        <v>225</v>
      </c>
      <c r="O657" s="299"/>
      <c r="P657" s="284" t="s">
        <v>220</v>
      </c>
      <c r="Q657" s="302"/>
      <c r="R657" s="285" t="s">
        <v>225</v>
      </c>
      <c r="S657" s="891"/>
      <c r="T657" s="892"/>
      <c r="U657" s="893"/>
    </row>
    <row r="658" spans="1:33" ht="24" customHeight="1" x14ac:dyDescent="0.15">
      <c r="B658" s="881"/>
      <c r="C658" s="884"/>
      <c r="D658" s="884"/>
      <c r="E658" s="884"/>
      <c r="F658" s="296"/>
      <c r="G658" s="897"/>
      <c r="H658" s="898"/>
      <c r="I658" s="296"/>
      <c r="J658" s="297"/>
      <c r="K658" s="299"/>
      <c r="L658" s="284" t="s">
        <v>220</v>
      </c>
      <c r="M658" s="302"/>
      <c r="N658" s="285" t="s">
        <v>225</v>
      </c>
      <c r="O658" s="299"/>
      <c r="P658" s="284" t="s">
        <v>220</v>
      </c>
      <c r="Q658" s="302"/>
      <c r="R658" s="285" t="s">
        <v>225</v>
      </c>
      <c r="S658" s="891"/>
      <c r="T658" s="892"/>
      <c r="U658" s="893"/>
    </row>
    <row r="659" spans="1:33" ht="24" customHeight="1" thickBot="1" x14ac:dyDescent="0.2">
      <c r="B659" s="882"/>
      <c r="C659" s="885"/>
      <c r="D659" s="885"/>
      <c r="E659" s="885"/>
      <c r="F659" s="286" t="s">
        <v>232</v>
      </c>
      <c r="G659" s="5"/>
      <c r="H659" s="899" t="s">
        <v>239</v>
      </c>
      <c r="I659" s="900"/>
      <c r="J659" s="300"/>
      <c r="K659" s="901"/>
      <c r="L659" s="902"/>
      <c r="M659" s="902"/>
      <c r="N659" s="902"/>
      <c r="O659" s="902"/>
      <c r="P659" s="902"/>
      <c r="Q659" s="902"/>
      <c r="R659" s="903"/>
      <c r="S659" s="894"/>
      <c r="T659" s="895"/>
      <c r="U659" s="896"/>
    </row>
    <row r="660" spans="1:33" ht="24" customHeight="1" x14ac:dyDescent="0.15">
      <c r="B660" s="880">
        <v>4</v>
      </c>
      <c r="C660" s="883"/>
      <c r="D660" s="883"/>
      <c r="E660" s="883"/>
      <c r="F660" s="294"/>
      <c r="G660" s="886"/>
      <c r="H660" s="887"/>
      <c r="I660" s="294"/>
      <c r="J660" s="295"/>
      <c r="K660" s="298"/>
      <c r="L660" s="279" t="s">
        <v>220</v>
      </c>
      <c r="M660" s="301"/>
      <c r="N660" s="280" t="s">
        <v>225</v>
      </c>
      <c r="O660" s="298"/>
      <c r="P660" s="279" t="s">
        <v>220</v>
      </c>
      <c r="Q660" s="301"/>
      <c r="R660" s="280" t="s">
        <v>225</v>
      </c>
      <c r="S660" s="888" t="str">
        <f t="shared" ref="S660" si="1338">IF(COUNT(J660:J664)=0,"",SUM(J660:J664))</f>
        <v/>
      </c>
      <c r="T660" s="889"/>
      <c r="U660" s="890"/>
    </row>
    <row r="661" spans="1:33" ht="24" customHeight="1" x14ac:dyDescent="0.15">
      <c r="B661" s="881"/>
      <c r="C661" s="884"/>
      <c r="D661" s="884"/>
      <c r="E661" s="884"/>
      <c r="F661" s="296"/>
      <c r="G661" s="897"/>
      <c r="H661" s="898"/>
      <c r="I661" s="296"/>
      <c r="J661" s="297"/>
      <c r="K661" s="299"/>
      <c r="L661" s="284" t="s">
        <v>220</v>
      </c>
      <c r="M661" s="302"/>
      <c r="N661" s="285" t="s">
        <v>225</v>
      </c>
      <c r="O661" s="299"/>
      <c r="P661" s="284" t="s">
        <v>220</v>
      </c>
      <c r="Q661" s="302"/>
      <c r="R661" s="285" t="s">
        <v>225</v>
      </c>
      <c r="S661" s="891"/>
      <c r="T661" s="892"/>
      <c r="U661" s="893"/>
    </row>
    <row r="662" spans="1:33" ht="24" customHeight="1" x14ac:dyDescent="0.15">
      <c r="B662" s="881"/>
      <c r="C662" s="884"/>
      <c r="D662" s="884"/>
      <c r="E662" s="884"/>
      <c r="F662" s="296"/>
      <c r="G662" s="897"/>
      <c r="H662" s="898"/>
      <c r="I662" s="296"/>
      <c r="J662" s="297"/>
      <c r="K662" s="299"/>
      <c r="L662" s="284" t="s">
        <v>220</v>
      </c>
      <c r="M662" s="302"/>
      <c r="N662" s="285" t="s">
        <v>225</v>
      </c>
      <c r="O662" s="299"/>
      <c r="P662" s="284" t="s">
        <v>220</v>
      </c>
      <c r="Q662" s="302"/>
      <c r="R662" s="285" t="s">
        <v>225</v>
      </c>
      <c r="S662" s="891"/>
      <c r="T662" s="892"/>
      <c r="U662" s="893"/>
    </row>
    <row r="663" spans="1:33" ht="24" customHeight="1" x14ac:dyDescent="0.15">
      <c r="B663" s="881"/>
      <c r="C663" s="884"/>
      <c r="D663" s="884"/>
      <c r="E663" s="884"/>
      <c r="F663" s="296"/>
      <c r="G663" s="897"/>
      <c r="H663" s="898"/>
      <c r="I663" s="296"/>
      <c r="J663" s="297"/>
      <c r="K663" s="299"/>
      <c r="L663" s="284" t="s">
        <v>220</v>
      </c>
      <c r="M663" s="302"/>
      <c r="N663" s="285" t="s">
        <v>225</v>
      </c>
      <c r="O663" s="299"/>
      <c r="P663" s="284" t="s">
        <v>220</v>
      </c>
      <c r="Q663" s="302"/>
      <c r="R663" s="285" t="s">
        <v>225</v>
      </c>
      <c r="S663" s="891"/>
      <c r="T663" s="892"/>
      <c r="U663" s="893"/>
    </row>
    <row r="664" spans="1:33" ht="24" customHeight="1" thickBot="1" x14ac:dyDescent="0.2">
      <c r="B664" s="882"/>
      <c r="C664" s="885"/>
      <c r="D664" s="885"/>
      <c r="E664" s="885"/>
      <c r="F664" s="286" t="s">
        <v>232</v>
      </c>
      <c r="G664" s="5"/>
      <c r="H664" s="899" t="s">
        <v>239</v>
      </c>
      <c r="I664" s="900"/>
      <c r="J664" s="300"/>
      <c r="K664" s="901"/>
      <c r="L664" s="902"/>
      <c r="M664" s="902"/>
      <c r="N664" s="902"/>
      <c r="O664" s="902"/>
      <c r="P664" s="902"/>
      <c r="Q664" s="902"/>
      <c r="R664" s="903"/>
      <c r="S664" s="894"/>
      <c r="T664" s="895"/>
      <c r="U664" s="896"/>
    </row>
    <row r="665" spans="1:33" ht="19.5" customHeight="1" thickBot="1" x14ac:dyDescent="0.2">
      <c r="B665" s="287" t="s">
        <v>112</v>
      </c>
      <c r="C665" s="172"/>
      <c r="D665" s="288"/>
      <c r="E665" s="288"/>
      <c r="F665" s="289"/>
      <c r="G665" s="288"/>
      <c r="H665" s="288"/>
      <c r="O665" s="917" t="s">
        <v>496</v>
      </c>
      <c r="P665" s="918"/>
      <c r="Q665" s="918"/>
      <c r="R665" s="918"/>
      <c r="S665" s="919" t="str">
        <f>IF(COUNT(S645:U664)=0,"",SUMIFS(S645:S664,E645:E664,"&lt;&gt;"&amp;""))</f>
        <v/>
      </c>
      <c r="T665" s="920"/>
      <c r="U665" s="921"/>
    </row>
    <row r="666" spans="1:33" ht="19.5" customHeight="1" thickBot="1" x14ac:dyDescent="0.2">
      <c r="B666" s="486" t="s">
        <v>242</v>
      </c>
      <c r="C666" s="172"/>
      <c r="D666" s="171"/>
      <c r="E666" s="290"/>
      <c r="F666" s="485"/>
      <c r="G666" s="485"/>
      <c r="H666" s="485"/>
      <c r="O666" s="922" t="s">
        <v>497</v>
      </c>
      <c r="P666" s="923"/>
      <c r="Q666" s="923"/>
      <c r="R666" s="924"/>
      <c r="S666" s="919" t="str">
        <f>IF(COUNT(S645:U664)=0,"",SUMIF(E645:E664,"元請",S645:U664))</f>
        <v/>
      </c>
      <c r="T666" s="920"/>
      <c r="U666" s="921"/>
    </row>
    <row r="667" spans="1:33" ht="19.5" customHeight="1" x14ac:dyDescent="0.15">
      <c r="B667" s="287" t="s">
        <v>240</v>
      </c>
      <c r="C667" s="172"/>
      <c r="D667" s="171"/>
      <c r="E667" s="172"/>
      <c r="F667" s="172"/>
      <c r="G667" s="485"/>
      <c r="H667" s="485"/>
    </row>
    <row r="668" spans="1:33" ht="19.5" customHeight="1" x14ac:dyDescent="0.15">
      <c r="B668" s="485"/>
      <c r="C668" s="172"/>
      <c r="D668" s="171"/>
      <c r="E668" s="290"/>
      <c r="F668" s="485"/>
      <c r="G668" s="485"/>
      <c r="H668" s="485"/>
    </row>
    <row r="669" spans="1:33" s="172" customFormat="1" ht="20.25" customHeight="1" x14ac:dyDescent="0.15">
      <c r="A669" s="171"/>
      <c r="B669" s="171"/>
      <c r="C669" s="172" t="s">
        <v>104</v>
      </c>
      <c r="G669" s="262"/>
      <c r="H669" s="262"/>
      <c r="I669" s="171"/>
      <c r="J669" s="171"/>
      <c r="K669" s="171"/>
      <c r="L669" s="171"/>
      <c r="M669" s="171"/>
      <c r="N669" s="171"/>
      <c r="O669" s="171"/>
      <c r="P669" s="171"/>
      <c r="Q669" s="171"/>
      <c r="R669" s="171"/>
      <c r="S669" s="171"/>
      <c r="T669" s="196" t="s">
        <v>241</v>
      </c>
      <c r="U669" s="263" t="str">
        <f t="shared" ref="U669" si="1339">IF(COUNT(S645:U664)=0,"",U640+1)</f>
        <v/>
      </c>
      <c r="W669" s="171"/>
      <c r="X669" s="171"/>
      <c r="Y669" s="171"/>
      <c r="Z669" s="291"/>
      <c r="AA669" s="291"/>
      <c r="AB669" s="291"/>
      <c r="AC669" s="291"/>
      <c r="AD669" s="291"/>
      <c r="AE669" s="171"/>
      <c r="AF669" s="171"/>
      <c r="AG669" s="171"/>
    </row>
    <row r="670" spans="1:33" s="172" customFormat="1" ht="27.75" x14ac:dyDescent="0.15">
      <c r="A670" s="171"/>
      <c r="B670" s="904" t="s">
        <v>105</v>
      </c>
      <c r="C670" s="904"/>
      <c r="D670" s="904"/>
      <c r="E670" s="904"/>
      <c r="F670" s="904"/>
      <c r="G670" s="904"/>
      <c r="H670" s="904"/>
      <c r="I670" s="904"/>
      <c r="J670" s="905" t="s">
        <v>387</v>
      </c>
      <c r="K670" s="905"/>
      <c r="L670" s="905"/>
      <c r="M670" s="905"/>
      <c r="N670" s="905"/>
      <c r="O670" s="905"/>
      <c r="P670" s="905"/>
      <c r="Q670" s="905"/>
      <c r="R670" s="905"/>
      <c r="S670" s="905"/>
      <c r="T670" s="905"/>
      <c r="U670" s="905"/>
      <c r="W670" s="171"/>
      <c r="X670" s="171"/>
      <c r="Y670" s="171"/>
      <c r="Z670" s="291"/>
      <c r="AA670" s="291"/>
      <c r="AB670" s="291"/>
      <c r="AC670" s="291"/>
      <c r="AD670" s="291"/>
      <c r="AE670" s="171"/>
      <c r="AF670" s="171"/>
      <c r="AG670" s="171"/>
    </row>
    <row r="671" spans="1:33" ht="21.75" thickBot="1" x14ac:dyDescent="0.2">
      <c r="D671" s="265" t="s">
        <v>228</v>
      </c>
      <c r="E671" s="906"/>
      <c r="F671" s="906"/>
      <c r="G671" s="266" t="s">
        <v>229</v>
      </c>
      <c r="H671" s="267"/>
      <c r="L671" s="268" t="s">
        <v>231</v>
      </c>
      <c r="M671" s="482" t="str">
        <f>M$4</f>
        <v/>
      </c>
      <c r="N671" s="269" t="s">
        <v>220</v>
      </c>
      <c r="O671" s="482" t="str">
        <f>O$4</f>
        <v/>
      </c>
      <c r="P671" s="269" t="s">
        <v>225</v>
      </c>
      <c r="Q671" s="269" t="s">
        <v>205</v>
      </c>
      <c r="R671" s="482" t="str">
        <f>R$4</f>
        <v/>
      </c>
      <c r="S671" s="269" t="s">
        <v>220</v>
      </c>
      <c r="T671" s="482" t="str">
        <f>T$4</f>
        <v/>
      </c>
      <c r="U671" s="269" t="s">
        <v>230</v>
      </c>
    </row>
    <row r="672" spans="1:33" ht="18" customHeight="1" x14ac:dyDescent="0.15">
      <c r="B672" s="880" t="s">
        <v>227</v>
      </c>
      <c r="C672" s="907" t="s">
        <v>224</v>
      </c>
      <c r="D672" s="478" t="s">
        <v>237</v>
      </c>
      <c r="E672" s="478" t="s">
        <v>222</v>
      </c>
      <c r="F672" s="909" t="s">
        <v>106</v>
      </c>
      <c r="G672" s="840" t="s">
        <v>107</v>
      </c>
      <c r="H672" s="841"/>
      <c r="I672" s="480" t="s">
        <v>108</v>
      </c>
      <c r="J672" s="480" t="s">
        <v>235</v>
      </c>
      <c r="K672" s="840" t="s">
        <v>109</v>
      </c>
      <c r="L672" s="913"/>
      <c r="M672" s="913"/>
      <c r="N672" s="841"/>
      <c r="O672" s="840" t="s">
        <v>226</v>
      </c>
      <c r="P672" s="913"/>
      <c r="Q672" s="913"/>
      <c r="R672" s="841"/>
      <c r="S672" s="840" t="s">
        <v>233</v>
      </c>
      <c r="T672" s="913"/>
      <c r="U672" s="914"/>
    </row>
    <row r="673" spans="2:33" ht="18" customHeight="1" thickBot="1" x14ac:dyDescent="0.2">
      <c r="B673" s="882"/>
      <c r="C673" s="908"/>
      <c r="D673" s="479" t="s">
        <v>221</v>
      </c>
      <c r="E673" s="479" t="s">
        <v>223</v>
      </c>
      <c r="F673" s="910"/>
      <c r="G673" s="911"/>
      <c r="H673" s="912"/>
      <c r="I673" s="481" t="s">
        <v>110</v>
      </c>
      <c r="J673" s="481" t="s">
        <v>236</v>
      </c>
      <c r="K673" s="911"/>
      <c r="L673" s="915"/>
      <c r="M673" s="915"/>
      <c r="N673" s="912"/>
      <c r="O673" s="911"/>
      <c r="P673" s="915"/>
      <c r="Q673" s="915"/>
      <c r="R673" s="912"/>
      <c r="S673" s="911" t="s">
        <v>234</v>
      </c>
      <c r="T673" s="915"/>
      <c r="U673" s="916"/>
    </row>
    <row r="674" spans="2:33" ht="24" customHeight="1" x14ac:dyDescent="0.15">
      <c r="B674" s="880">
        <v>1</v>
      </c>
      <c r="C674" s="883"/>
      <c r="D674" s="883"/>
      <c r="E674" s="883"/>
      <c r="F674" s="294"/>
      <c r="G674" s="886"/>
      <c r="H674" s="887"/>
      <c r="I674" s="294"/>
      <c r="J674" s="295"/>
      <c r="K674" s="298"/>
      <c r="L674" s="279" t="s">
        <v>220</v>
      </c>
      <c r="M674" s="301"/>
      <c r="N674" s="280" t="s">
        <v>225</v>
      </c>
      <c r="O674" s="298"/>
      <c r="P674" s="279" t="s">
        <v>220</v>
      </c>
      <c r="Q674" s="301"/>
      <c r="R674" s="280" t="s">
        <v>225</v>
      </c>
      <c r="S674" s="888" t="str">
        <f t="shared" ref="S674" si="1340">IF(COUNT(J674:J678)=0,"",SUM(J674:J678))</f>
        <v/>
      </c>
      <c r="T674" s="889"/>
      <c r="U674" s="890"/>
    </row>
    <row r="675" spans="2:33" ht="24" customHeight="1" x14ac:dyDescent="0.15">
      <c r="B675" s="881"/>
      <c r="C675" s="884"/>
      <c r="D675" s="884"/>
      <c r="E675" s="884"/>
      <c r="F675" s="296"/>
      <c r="G675" s="897"/>
      <c r="H675" s="898"/>
      <c r="I675" s="296"/>
      <c r="J675" s="297"/>
      <c r="K675" s="299"/>
      <c r="L675" s="284" t="s">
        <v>220</v>
      </c>
      <c r="M675" s="302"/>
      <c r="N675" s="285" t="s">
        <v>225</v>
      </c>
      <c r="O675" s="299"/>
      <c r="P675" s="284" t="s">
        <v>220</v>
      </c>
      <c r="Q675" s="302"/>
      <c r="R675" s="285" t="s">
        <v>225</v>
      </c>
      <c r="S675" s="891"/>
      <c r="T675" s="892"/>
      <c r="U675" s="893"/>
      <c r="Z675" s="264"/>
      <c r="AA675" s="264"/>
      <c r="AB675" s="264"/>
      <c r="AC675" s="264"/>
      <c r="AD675" s="264"/>
      <c r="AE675" s="172"/>
      <c r="AF675" s="172"/>
      <c r="AG675" s="172"/>
    </row>
    <row r="676" spans="2:33" ht="23.25" customHeight="1" x14ac:dyDescent="0.15">
      <c r="B676" s="881"/>
      <c r="C676" s="884"/>
      <c r="D676" s="884"/>
      <c r="E676" s="884"/>
      <c r="F676" s="296"/>
      <c r="G676" s="897"/>
      <c r="H676" s="898"/>
      <c r="I676" s="296"/>
      <c r="J676" s="297"/>
      <c r="K676" s="299"/>
      <c r="L676" s="284" t="s">
        <v>220</v>
      </c>
      <c r="M676" s="302"/>
      <c r="N676" s="285" t="s">
        <v>225</v>
      </c>
      <c r="O676" s="299"/>
      <c r="P676" s="284" t="s">
        <v>220</v>
      </c>
      <c r="Q676" s="302"/>
      <c r="R676" s="285" t="s">
        <v>225</v>
      </c>
      <c r="S676" s="891"/>
      <c r="T676" s="892"/>
      <c r="U676" s="893"/>
      <c r="Z676" s="264"/>
      <c r="AA676" s="264"/>
      <c r="AB676" s="264"/>
      <c r="AC676" s="264"/>
      <c r="AD676" s="264"/>
      <c r="AE676" s="172"/>
      <c r="AF676" s="172"/>
      <c r="AG676" s="172"/>
    </row>
    <row r="677" spans="2:33" ht="24" customHeight="1" x14ac:dyDescent="0.15">
      <c r="B677" s="881"/>
      <c r="C677" s="884"/>
      <c r="D677" s="884"/>
      <c r="E677" s="884"/>
      <c r="F677" s="296"/>
      <c r="G677" s="897"/>
      <c r="H677" s="898"/>
      <c r="I677" s="296"/>
      <c r="J677" s="297"/>
      <c r="K677" s="299"/>
      <c r="L677" s="284" t="s">
        <v>220</v>
      </c>
      <c r="M677" s="302"/>
      <c r="N677" s="285" t="s">
        <v>225</v>
      </c>
      <c r="O677" s="299"/>
      <c r="P677" s="284" t="s">
        <v>220</v>
      </c>
      <c r="Q677" s="302"/>
      <c r="R677" s="285" t="s">
        <v>225</v>
      </c>
      <c r="S677" s="891"/>
      <c r="T677" s="892"/>
      <c r="U677" s="893"/>
    </row>
    <row r="678" spans="2:33" ht="24" customHeight="1" thickBot="1" x14ac:dyDescent="0.2">
      <c r="B678" s="882"/>
      <c r="C678" s="885"/>
      <c r="D678" s="885"/>
      <c r="E678" s="885"/>
      <c r="F678" s="286" t="s">
        <v>232</v>
      </c>
      <c r="G678" s="5"/>
      <c r="H678" s="899" t="s">
        <v>239</v>
      </c>
      <c r="I678" s="900"/>
      <c r="J678" s="300"/>
      <c r="K678" s="901"/>
      <c r="L678" s="902"/>
      <c r="M678" s="902"/>
      <c r="N678" s="902"/>
      <c r="O678" s="902"/>
      <c r="P678" s="902"/>
      <c r="Q678" s="902"/>
      <c r="R678" s="903"/>
      <c r="S678" s="894"/>
      <c r="T678" s="895"/>
      <c r="U678" s="896"/>
    </row>
    <row r="679" spans="2:33" ht="24" customHeight="1" x14ac:dyDescent="0.15">
      <c r="B679" s="880">
        <v>2</v>
      </c>
      <c r="C679" s="883"/>
      <c r="D679" s="883"/>
      <c r="E679" s="883"/>
      <c r="F679" s="294"/>
      <c r="G679" s="886"/>
      <c r="H679" s="887"/>
      <c r="I679" s="294"/>
      <c r="J679" s="295"/>
      <c r="K679" s="298"/>
      <c r="L679" s="279" t="s">
        <v>220</v>
      </c>
      <c r="M679" s="301"/>
      <c r="N679" s="280" t="s">
        <v>225</v>
      </c>
      <c r="O679" s="298"/>
      <c r="P679" s="279" t="s">
        <v>220</v>
      </c>
      <c r="Q679" s="301"/>
      <c r="R679" s="280" t="s">
        <v>225</v>
      </c>
      <c r="S679" s="888" t="str">
        <f t="shared" ref="S679" si="1341">IF(COUNT(J679:J683)=0,"",SUM(J679:J683))</f>
        <v/>
      </c>
      <c r="T679" s="889"/>
      <c r="U679" s="890"/>
    </row>
    <row r="680" spans="2:33" ht="24" customHeight="1" x14ac:dyDescent="0.15">
      <c r="B680" s="881"/>
      <c r="C680" s="884"/>
      <c r="D680" s="884"/>
      <c r="E680" s="884"/>
      <c r="F680" s="296"/>
      <c r="G680" s="897"/>
      <c r="H680" s="898"/>
      <c r="I680" s="296"/>
      <c r="J680" s="297"/>
      <c r="K680" s="299"/>
      <c r="L680" s="284" t="s">
        <v>220</v>
      </c>
      <c r="M680" s="302"/>
      <c r="N680" s="285" t="s">
        <v>225</v>
      </c>
      <c r="O680" s="299"/>
      <c r="P680" s="284" t="s">
        <v>220</v>
      </c>
      <c r="Q680" s="302"/>
      <c r="R680" s="285" t="s">
        <v>225</v>
      </c>
      <c r="S680" s="891"/>
      <c r="T680" s="892"/>
      <c r="U680" s="893"/>
    </row>
    <row r="681" spans="2:33" ht="24" customHeight="1" x14ac:dyDescent="0.15">
      <c r="B681" s="881"/>
      <c r="C681" s="884"/>
      <c r="D681" s="884"/>
      <c r="E681" s="884"/>
      <c r="F681" s="296"/>
      <c r="G681" s="897"/>
      <c r="H681" s="898"/>
      <c r="I681" s="296"/>
      <c r="J681" s="297"/>
      <c r="K681" s="299"/>
      <c r="L681" s="284" t="s">
        <v>220</v>
      </c>
      <c r="M681" s="302"/>
      <c r="N681" s="285" t="s">
        <v>225</v>
      </c>
      <c r="O681" s="299"/>
      <c r="P681" s="284" t="s">
        <v>220</v>
      </c>
      <c r="Q681" s="302"/>
      <c r="R681" s="285" t="s">
        <v>225</v>
      </c>
      <c r="S681" s="891"/>
      <c r="T681" s="892"/>
      <c r="U681" s="893"/>
    </row>
    <row r="682" spans="2:33" ht="24" customHeight="1" x14ac:dyDescent="0.15">
      <c r="B682" s="881"/>
      <c r="C682" s="884"/>
      <c r="D682" s="884"/>
      <c r="E682" s="884"/>
      <c r="F682" s="296"/>
      <c r="G682" s="897"/>
      <c r="H682" s="898"/>
      <c r="I682" s="296"/>
      <c r="J682" s="297"/>
      <c r="K682" s="299"/>
      <c r="L682" s="284" t="s">
        <v>220</v>
      </c>
      <c r="M682" s="302"/>
      <c r="N682" s="285" t="s">
        <v>225</v>
      </c>
      <c r="O682" s="299"/>
      <c r="P682" s="284" t="s">
        <v>220</v>
      </c>
      <c r="Q682" s="302"/>
      <c r="R682" s="285" t="s">
        <v>225</v>
      </c>
      <c r="S682" s="891"/>
      <c r="T682" s="892"/>
      <c r="U682" s="893"/>
    </row>
    <row r="683" spans="2:33" ht="24" customHeight="1" thickBot="1" x14ac:dyDescent="0.2">
      <c r="B683" s="882"/>
      <c r="C683" s="885"/>
      <c r="D683" s="885"/>
      <c r="E683" s="885"/>
      <c r="F683" s="286" t="s">
        <v>232</v>
      </c>
      <c r="G683" s="5"/>
      <c r="H683" s="899" t="s">
        <v>239</v>
      </c>
      <c r="I683" s="900"/>
      <c r="J683" s="300"/>
      <c r="K683" s="901"/>
      <c r="L683" s="902"/>
      <c r="M683" s="902"/>
      <c r="N683" s="902"/>
      <c r="O683" s="902"/>
      <c r="P683" s="902"/>
      <c r="Q683" s="902"/>
      <c r="R683" s="903"/>
      <c r="S683" s="894"/>
      <c r="T683" s="895"/>
      <c r="U683" s="896"/>
    </row>
    <row r="684" spans="2:33" ht="24" customHeight="1" x14ac:dyDescent="0.15">
      <c r="B684" s="880">
        <v>3</v>
      </c>
      <c r="C684" s="883"/>
      <c r="D684" s="883"/>
      <c r="E684" s="883"/>
      <c r="F684" s="294"/>
      <c r="G684" s="886"/>
      <c r="H684" s="887"/>
      <c r="I684" s="294"/>
      <c r="J684" s="295"/>
      <c r="K684" s="298"/>
      <c r="L684" s="279" t="s">
        <v>220</v>
      </c>
      <c r="M684" s="301"/>
      <c r="N684" s="280" t="s">
        <v>225</v>
      </c>
      <c r="O684" s="298"/>
      <c r="P684" s="279" t="s">
        <v>220</v>
      </c>
      <c r="Q684" s="301"/>
      <c r="R684" s="280" t="s">
        <v>225</v>
      </c>
      <c r="S684" s="888" t="str">
        <f t="shared" ref="S684" si="1342">IF(COUNT(J684:J688)=0,"",SUM(J684:J688))</f>
        <v/>
      </c>
      <c r="T684" s="889"/>
      <c r="U684" s="890"/>
    </row>
    <row r="685" spans="2:33" ht="24" customHeight="1" x14ac:dyDescent="0.15">
      <c r="B685" s="881"/>
      <c r="C685" s="884"/>
      <c r="D685" s="884"/>
      <c r="E685" s="884"/>
      <c r="F685" s="296"/>
      <c r="G685" s="897"/>
      <c r="H685" s="898"/>
      <c r="I685" s="296"/>
      <c r="J685" s="297"/>
      <c r="K685" s="299"/>
      <c r="L685" s="284" t="s">
        <v>220</v>
      </c>
      <c r="M685" s="302"/>
      <c r="N685" s="285" t="s">
        <v>225</v>
      </c>
      <c r="O685" s="299"/>
      <c r="P685" s="284" t="s">
        <v>220</v>
      </c>
      <c r="Q685" s="302"/>
      <c r="R685" s="285" t="s">
        <v>225</v>
      </c>
      <c r="S685" s="891"/>
      <c r="T685" s="892"/>
      <c r="U685" s="893"/>
    </row>
    <row r="686" spans="2:33" ht="24" customHeight="1" x14ac:dyDescent="0.15">
      <c r="B686" s="881"/>
      <c r="C686" s="884"/>
      <c r="D686" s="884"/>
      <c r="E686" s="884"/>
      <c r="F686" s="296"/>
      <c r="G686" s="897"/>
      <c r="H686" s="898"/>
      <c r="I686" s="296"/>
      <c r="J686" s="297"/>
      <c r="K686" s="299"/>
      <c r="L686" s="284" t="s">
        <v>220</v>
      </c>
      <c r="M686" s="302"/>
      <c r="N686" s="285" t="s">
        <v>225</v>
      </c>
      <c r="O686" s="299"/>
      <c r="P686" s="284" t="s">
        <v>220</v>
      </c>
      <c r="Q686" s="302"/>
      <c r="R686" s="285" t="s">
        <v>225</v>
      </c>
      <c r="S686" s="891"/>
      <c r="T686" s="892"/>
      <c r="U686" s="893"/>
    </row>
    <row r="687" spans="2:33" ht="24" customHeight="1" x14ac:dyDescent="0.15">
      <c r="B687" s="881"/>
      <c r="C687" s="884"/>
      <c r="D687" s="884"/>
      <c r="E687" s="884"/>
      <c r="F687" s="296"/>
      <c r="G687" s="897"/>
      <c r="H687" s="898"/>
      <c r="I687" s="296"/>
      <c r="J687" s="297"/>
      <c r="K687" s="299"/>
      <c r="L687" s="284" t="s">
        <v>220</v>
      </c>
      <c r="M687" s="302"/>
      <c r="N687" s="285" t="s">
        <v>225</v>
      </c>
      <c r="O687" s="299"/>
      <c r="P687" s="284" t="s">
        <v>220</v>
      </c>
      <c r="Q687" s="302"/>
      <c r="R687" s="285" t="s">
        <v>225</v>
      </c>
      <c r="S687" s="891"/>
      <c r="T687" s="892"/>
      <c r="U687" s="893"/>
    </row>
    <row r="688" spans="2:33" ht="24" customHeight="1" thickBot="1" x14ac:dyDescent="0.2">
      <c r="B688" s="882"/>
      <c r="C688" s="885"/>
      <c r="D688" s="885"/>
      <c r="E688" s="885"/>
      <c r="F688" s="286" t="s">
        <v>232</v>
      </c>
      <c r="G688" s="5"/>
      <c r="H688" s="899" t="s">
        <v>239</v>
      </c>
      <c r="I688" s="900"/>
      <c r="J688" s="300"/>
      <c r="K688" s="901"/>
      <c r="L688" s="902"/>
      <c r="M688" s="902"/>
      <c r="N688" s="902"/>
      <c r="O688" s="902"/>
      <c r="P688" s="902"/>
      <c r="Q688" s="902"/>
      <c r="R688" s="903"/>
      <c r="S688" s="894"/>
      <c r="T688" s="895"/>
      <c r="U688" s="896"/>
    </row>
    <row r="689" spans="1:33" ht="24" customHeight="1" x14ac:dyDescent="0.15">
      <c r="B689" s="880">
        <v>4</v>
      </c>
      <c r="C689" s="883"/>
      <c r="D689" s="883"/>
      <c r="E689" s="883"/>
      <c r="F689" s="294"/>
      <c r="G689" s="886"/>
      <c r="H689" s="887"/>
      <c r="I689" s="294"/>
      <c r="J689" s="295"/>
      <c r="K689" s="298"/>
      <c r="L689" s="279" t="s">
        <v>220</v>
      </c>
      <c r="M689" s="301"/>
      <c r="N689" s="280" t="s">
        <v>225</v>
      </c>
      <c r="O689" s="298"/>
      <c r="P689" s="279" t="s">
        <v>220</v>
      </c>
      <c r="Q689" s="301"/>
      <c r="R689" s="280" t="s">
        <v>225</v>
      </c>
      <c r="S689" s="888" t="str">
        <f t="shared" ref="S689" si="1343">IF(COUNT(J689:J693)=0,"",SUM(J689:J693))</f>
        <v/>
      </c>
      <c r="T689" s="889"/>
      <c r="U689" s="890"/>
    </row>
    <row r="690" spans="1:33" ht="24" customHeight="1" x14ac:dyDescent="0.15">
      <c r="B690" s="881"/>
      <c r="C690" s="884"/>
      <c r="D690" s="884"/>
      <c r="E690" s="884"/>
      <c r="F690" s="296"/>
      <c r="G690" s="897"/>
      <c r="H690" s="898"/>
      <c r="I690" s="296"/>
      <c r="J690" s="297"/>
      <c r="K690" s="299"/>
      <c r="L690" s="284" t="s">
        <v>220</v>
      </c>
      <c r="M690" s="302"/>
      <c r="N690" s="285" t="s">
        <v>225</v>
      </c>
      <c r="O690" s="299"/>
      <c r="P690" s="284" t="s">
        <v>220</v>
      </c>
      <c r="Q690" s="302"/>
      <c r="R690" s="285" t="s">
        <v>225</v>
      </c>
      <c r="S690" s="891"/>
      <c r="T690" s="892"/>
      <c r="U690" s="893"/>
    </row>
    <row r="691" spans="1:33" ht="24" customHeight="1" x14ac:dyDescent="0.15">
      <c r="B691" s="881"/>
      <c r="C691" s="884"/>
      <c r="D691" s="884"/>
      <c r="E691" s="884"/>
      <c r="F691" s="296"/>
      <c r="G691" s="897"/>
      <c r="H691" s="898"/>
      <c r="I691" s="296"/>
      <c r="J691" s="297"/>
      <c r="K691" s="299"/>
      <c r="L691" s="284" t="s">
        <v>220</v>
      </c>
      <c r="M691" s="302"/>
      <c r="N691" s="285" t="s">
        <v>225</v>
      </c>
      <c r="O691" s="299"/>
      <c r="P691" s="284" t="s">
        <v>220</v>
      </c>
      <c r="Q691" s="302"/>
      <c r="R691" s="285" t="s">
        <v>225</v>
      </c>
      <c r="S691" s="891"/>
      <c r="T691" s="892"/>
      <c r="U691" s="893"/>
    </row>
    <row r="692" spans="1:33" ht="24" customHeight="1" x14ac:dyDescent="0.15">
      <c r="B692" s="881"/>
      <c r="C692" s="884"/>
      <c r="D692" s="884"/>
      <c r="E692" s="884"/>
      <c r="F692" s="296"/>
      <c r="G692" s="897"/>
      <c r="H692" s="898"/>
      <c r="I692" s="296"/>
      <c r="J692" s="297"/>
      <c r="K692" s="299"/>
      <c r="L692" s="284" t="s">
        <v>220</v>
      </c>
      <c r="M692" s="302"/>
      <c r="N692" s="285" t="s">
        <v>225</v>
      </c>
      <c r="O692" s="299"/>
      <c r="P692" s="284" t="s">
        <v>220</v>
      </c>
      <c r="Q692" s="302"/>
      <c r="R692" s="285" t="s">
        <v>225</v>
      </c>
      <c r="S692" s="891"/>
      <c r="T692" s="892"/>
      <c r="U692" s="893"/>
    </row>
    <row r="693" spans="1:33" ht="24" customHeight="1" thickBot="1" x14ac:dyDescent="0.2">
      <c r="B693" s="882"/>
      <c r="C693" s="885"/>
      <c r="D693" s="885"/>
      <c r="E693" s="885"/>
      <c r="F693" s="286" t="s">
        <v>232</v>
      </c>
      <c r="G693" s="5"/>
      <c r="H693" s="899" t="s">
        <v>239</v>
      </c>
      <c r="I693" s="900"/>
      <c r="J693" s="300"/>
      <c r="K693" s="901"/>
      <c r="L693" s="902"/>
      <c r="M693" s="902"/>
      <c r="N693" s="902"/>
      <c r="O693" s="902"/>
      <c r="P693" s="902"/>
      <c r="Q693" s="902"/>
      <c r="R693" s="903"/>
      <c r="S693" s="894"/>
      <c r="T693" s="895"/>
      <c r="U693" s="896"/>
    </row>
    <row r="694" spans="1:33" ht="19.5" customHeight="1" thickBot="1" x14ac:dyDescent="0.2">
      <c r="B694" s="287" t="s">
        <v>112</v>
      </c>
      <c r="C694" s="172"/>
      <c r="D694" s="288"/>
      <c r="E694" s="288"/>
      <c r="F694" s="289"/>
      <c r="G694" s="288"/>
      <c r="H694" s="288"/>
      <c r="O694" s="917" t="s">
        <v>496</v>
      </c>
      <c r="P694" s="918"/>
      <c r="Q694" s="918"/>
      <c r="R694" s="918"/>
      <c r="S694" s="919" t="str">
        <f>IF(COUNT(S674:U693)=0,"",SUMIFS(S674:S693,E674:E693,"&lt;&gt;"&amp;""))</f>
        <v/>
      </c>
      <c r="T694" s="920"/>
      <c r="U694" s="921"/>
    </row>
    <row r="695" spans="1:33" ht="19.5" customHeight="1" thickBot="1" x14ac:dyDescent="0.2">
      <c r="B695" s="486" t="s">
        <v>242</v>
      </c>
      <c r="C695" s="172"/>
      <c r="D695" s="171"/>
      <c r="E695" s="290"/>
      <c r="F695" s="485"/>
      <c r="G695" s="485"/>
      <c r="H695" s="485"/>
      <c r="O695" s="922" t="s">
        <v>497</v>
      </c>
      <c r="P695" s="923"/>
      <c r="Q695" s="923"/>
      <c r="R695" s="924"/>
      <c r="S695" s="919" t="str">
        <f>IF(COUNT(S674:U693)=0,"",SUMIF(E674:E693,"元請",S674:U693))</f>
        <v/>
      </c>
      <c r="T695" s="920"/>
      <c r="U695" s="921"/>
    </row>
    <row r="696" spans="1:33" ht="19.5" customHeight="1" x14ac:dyDescent="0.15">
      <c r="B696" s="287" t="s">
        <v>240</v>
      </c>
      <c r="C696" s="172"/>
      <c r="D696" s="171"/>
      <c r="E696" s="172"/>
      <c r="F696" s="172"/>
      <c r="G696" s="485"/>
      <c r="H696" s="485"/>
    </row>
    <row r="697" spans="1:33" ht="19.5" customHeight="1" x14ac:dyDescent="0.15">
      <c r="B697" s="485"/>
      <c r="C697" s="172"/>
      <c r="D697" s="171"/>
      <c r="E697" s="290"/>
      <c r="F697" s="485"/>
      <c r="G697" s="485"/>
      <c r="H697" s="485"/>
    </row>
    <row r="698" spans="1:33" s="172" customFormat="1" ht="20.25" customHeight="1" x14ac:dyDescent="0.15">
      <c r="A698" s="171"/>
      <c r="B698" s="171"/>
      <c r="C698" s="172" t="s">
        <v>104</v>
      </c>
      <c r="G698" s="262"/>
      <c r="H698" s="262"/>
      <c r="I698" s="171"/>
      <c r="J698" s="171"/>
      <c r="K698" s="171"/>
      <c r="L698" s="171"/>
      <c r="M698" s="171"/>
      <c r="N698" s="171"/>
      <c r="O698" s="171"/>
      <c r="P698" s="171"/>
      <c r="Q698" s="171"/>
      <c r="R698" s="171"/>
      <c r="S698" s="171"/>
      <c r="T698" s="196" t="s">
        <v>241</v>
      </c>
      <c r="U698" s="263" t="str">
        <f t="shared" ref="U698" si="1344">IF(COUNT(S674:U693)=0,"",U669+1)</f>
        <v/>
      </c>
      <c r="W698" s="171"/>
      <c r="X698" s="171"/>
      <c r="Y698" s="171"/>
      <c r="Z698" s="291"/>
      <c r="AA698" s="291"/>
      <c r="AB698" s="291"/>
      <c r="AC698" s="291"/>
      <c r="AD698" s="291"/>
      <c r="AE698" s="171"/>
      <c r="AF698" s="171"/>
      <c r="AG698" s="171"/>
    </row>
    <row r="699" spans="1:33" s="172" customFormat="1" ht="27.75" x14ac:dyDescent="0.15">
      <c r="A699" s="171"/>
      <c r="B699" s="904" t="s">
        <v>105</v>
      </c>
      <c r="C699" s="904"/>
      <c r="D699" s="904"/>
      <c r="E699" s="904"/>
      <c r="F699" s="904"/>
      <c r="G699" s="904"/>
      <c r="H699" s="904"/>
      <c r="I699" s="904"/>
      <c r="J699" s="905" t="s">
        <v>387</v>
      </c>
      <c r="K699" s="905"/>
      <c r="L699" s="905"/>
      <c r="M699" s="905"/>
      <c r="N699" s="905"/>
      <c r="O699" s="905"/>
      <c r="P699" s="905"/>
      <c r="Q699" s="905"/>
      <c r="R699" s="905"/>
      <c r="S699" s="905"/>
      <c r="T699" s="905"/>
      <c r="U699" s="905"/>
      <c r="W699" s="171"/>
      <c r="X699" s="171"/>
      <c r="Y699" s="171"/>
      <c r="Z699" s="291"/>
      <c r="AA699" s="291"/>
      <c r="AB699" s="291"/>
      <c r="AC699" s="291"/>
      <c r="AD699" s="291"/>
      <c r="AE699" s="171"/>
      <c r="AF699" s="171"/>
      <c r="AG699" s="171"/>
    </row>
    <row r="700" spans="1:33" ht="21.75" thickBot="1" x14ac:dyDescent="0.2">
      <c r="D700" s="265" t="s">
        <v>228</v>
      </c>
      <c r="E700" s="906"/>
      <c r="F700" s="906"/>
      <c r="G700" s="266" t="s">
        <v>229</v>
      </c>
      <c r="H700" s="267"/>
      <c r="L700" s="268" t="s">
        <v>231</v>
      </c>
      <c r="M700" s="482" t="str">
        <f>M$4</f>
        <v/>
      </c>
      <c r="N700" s="269" t="s">
        <v>220</v>
      </c>
      <c r="O700" s="482" t="str">
        <f>O$4</f>
        <v/>
      </c>
      <c r="P700" s="269" t="s">
        <v>225</v>
      </c>
      <c r="Q700" s="269" t="s">
        <v>205</v>
      </c>
      <c r="R700" s="482" t="str">
        <f>R$4</f>
        <v/>
      </c>
      <c r="S700" s="269" t="s">
        <v>220</v>
      </c>
      <c r="T700" s="482" t="str">
        <f>T$4</f>
        <v/>
      </c>
      <c r="U700" s="269" t="s">
        <v>230</v>
      </c>
    </row>
    <row r="701" spans="1:33" ht="18" customHeight="1" x14ac:dyDescent="0.15">
      <c r="B701" s="880" t="s">
        <v>227</v>
      </c>
      <c r="C701" s="907" t="s">
        <v>224</v>
      </c>
      <c r="D701" s="478" t="s">
        <v>237</v>
      </c>
      <c r="E701" s="478" t="s">
        <v>222</v>
      </c>
      <c r="F701" s="909" t="s">
        <v>106</v>
      </c>
      <c r="G701" s="840" t="s">
        <v>107</v>
      </c>
      <c r="H701" s="841"/>
      <c r="I701" s="480" t="s">
        <v>108</v>
      </c>
      <c r="J701" s="480" t="s">
        <v>235</v>
      </c>
      <c r="K701" s="840" t="s">
        <v>109</v>
      </c>
      <c r="L701" s="913"/>
      <c r="M701" s="913"/>
      <c r="N701" s="841"/>
      <c r="O701" s="840" t="s">
        <v>226</v>
      </c>
      <c r="P701" s="913"/>
      <c r="Q701" s="913"/>
      <c r="R701" s="841"/>
      <c r="S701" s="840" t="s">
        <v>233</v>
      </c>
      <c r="T701" s="913"/>
      <c r="U701" s="914"/>
    </row>
    <row r="702" spans="1:33" ht="18" customHeight="1" thickBot="1" x14ac:dyDescent="0.2">
      <c r="B702" s="882"/>
      <c r="C702" s="908"/>
      <c r="D702" s="479" t="s">
        <v>221</v>
      </c>
      <c r="E702" s="479" t="s">
        <v>223</v>
      </c>
      <c r="F702" s="910"/>
      <c r="G702" s="911"/>
      <c r="H702" s="912"/>
      <c r="I702" s="481" t="s">
        <v>110</v>
      </c>
      <c r="J702" s="481" t="s">
        <v>236</v>
      </c>
      <c r="K702" s="911"/>
      <c r="L702" s="915"/>
      <c r="M702" s="915"/>
      <c r="N702" s="912"/>
      <c r="O702" s="911"/>
      <c r="P702" s="915"/>
      <c r="Q702" s="915"/>
      <c r="R702" s="912"/>
      <c r="S702" s="911" t="s">
        <v>234</v>
      </c>
      <c r="T702" s="915"/>
      <c r="U702" s="916"/>
    </row>
    <row r="703" spans="1:33" ht="24" customHeight="1" x14ac:dyDescent="0.15">
      <c r="B703" s="880">
        <v>1</v>
      </c>
      <c r="C703" s="883"/>
      <c r="D703" s="883"/>
      <c r="E703" s="883"/>
      <c r="F703" s="294"/>
      <c r="G703" s="886"/>
      <c r="H703" s="887"/>
      <c r="I703" s="294"/>
      <c r="J703" s="295"/>
      <c r="K703" s="298"/>
      <c r="L703" s="279" t="s">
        <v>220</v>
      </c>
      <c r="M703" s="301"/>
      <c r="N703" s="280" t="s">
        <v>225</v>
      </c>
      <c r="O703" s="298"/>
      <c r="P703" s="279" t="s">
        <v>220</v>
      </c>
      <c r="Q703" s="301"/>
      <c r="R703" s="280" t="s">
        <v>225</v>
      </c>
      <c r="S703" s="888" t="str">
        <f t="shared" ref="S703" si="1345">IF(COUNT(J703:J707)=0,"",SUM(J703:J707))</f>
        <v/>
      </c>
      <c r="T703" s="889"/>
      <c r="U703" s="890"/>
    </row>
    <row r="704" spans="1:33" ht="24" customHeight="1" x14ac:dyDescent="0.15">
      <c r="B704" s="881"/>
      <c r="C704" s="884"/>
      <c r="D704" s="884"/>
      <c r="E704" s="884"/>
      <c r="F704" s="296"/>
      <c r="G704" s="897"/>
      <c r="H704" s="898"/>
      <c r="I704" s="296"/>
      <c r="J704" s="297"/>
      <c r="K704" s="299"/>
      <c r="L704" s="284" t="s">
        <v>220</v>
      </c>
      <c r="M704" s="302"/>
      <c r="N704" s="285" t="s">
        <v>225</v>
      </c>
      <c r="O704" s="299"/>
      <c r="P704" s="284" t="s">
        <v>220</v>
      </c>
      <c r="Q704" s="302"/>
      <c r="R704" s="285" t="s">
        <v>225</v>
      </c>
      <c r="S704" s="891"/>
      <c r="T704" s="892"/>
      <c r="U704" s="893"/>
      <c r="Z704" s="264"/>
      <c r="AA704" s="264"/>
      <c r="AB704" s="264"/>
      <c r="AC704" s="264"/>
      <c r="AD704" s="264"/>
      <c r="AE704" s="172"/>
      <c r="AF704" s="172"/>
      <c r="AG704" s="172"/>
    </row>
    <row r="705" spans="2:33" ht="23.25" customHeight="1" x14ac:dyDescent="0.15">
      <c r="B705" s="881"/>
      <c r="C705" s="884"/>
      <c r="D705" s="884"/>
      <c r="E705" s="884"/>
      <c r="F705" s="296"/>
      <c r="G705" s="897"/>
      <c r="H705" s="898"/>
      <c r="I705" s="296"/>
      <c r="J705" s="297"/>
      <c r="K705" s="299"/>
      <c r="L705" s="284" t="s">
        <v>220</v>
      </c>
      <c r="M705" s="302"/>
      <c r="N705" s="285" t="s">
        <v>225</v>
      </c>
      <c r="O705" s="299"/>
      <c r="P705" s="284" t="s">
        <v>220</v>
      </c>
      <c r="Q705" s="302"/>
      <c r="R705" s="285" t="s">
        <v>225</v>
      </c>
      <c r="S705" s="891"/>
      <c r="T705" s="892"/>
      <c r="U705" s="893"/>
      <c r="Z705" s="264"/>
      <c r="AA705" s="264"/>
      <c r="AB705" s="264"/>
      <c r="AC705" s="264"/>
      <c r="AD705" s="264"/>
      <c r="AE705" s="172"/>
      <c r="AF705" s="172"/>
      <c r="AG705" s="172"/>
    </row>
    <row r="706" spans="2:33" ht="24" customHeight="1" x14ac:dyDescent="0.15">
      <c r="B706" s="881"/>
      <c r="C706" s="884"/>
      <c r="D706" s="884"/>
      <c r="E706" s="884"/>
      <c r="F706" s="296"/>
      <c r="G706" s="897"/>
      <c r="H706" s="898"/>
      <c r="I706" s="296"/>
      <c r="J706" s="297"/>
      <c r="K706" s="299"/>
      <c r="L706" s="284" t="s">
        <v>220</v>
      </c>
      <c r="M706" s="302"/>
      <c r="N706" s="285" t="s">
        <v>225</v>
      </c>
      <c r="O706" s="299"/>
      <c r="P706" s="284" t="s">
        <v>220</v>
      </c>
      <c r="Q706" s="302"/>
      <c r="R706" s="285" t="s">
        <v>225</v>
      </c>
      <c r="S706" s="891"/>
      <c r="T706" s="892"/>
      <c r="U706" s="893"/>
    </row>
    <row r="707" spans="2:33" ht="24" customHeight="1" thickBot="1" x14ac:dyDescent="0.2">
      <c r="B707" s="882"/>
      <c r="C707" s="885"/>
      <c r="D707" s="885"/>
      <c r="E707" s="885"/>
      <c r="F707" s="286" t="s">
        <v>232</v>
      </c>
      <c r="G707" s="5"/>
      <c r="H707" s="899" t="s">
        <v>239</v>
      </c>
      <c r="I707" s="900"/>
      <c r="J707" s="300"/>
      <c r="K707" s="901"/>
      <c r="L707" s="902"/>
      <c r="M707" s="902"/>
      <c r="N707" s="902"/>
      <c r="O707" s="902"/>
      <c r="P707" s="902"/>
      <c r="Q707" s="902"/>
      <c r="R707" s="903"/>
      <c r="S707" s="894"/>
      <c r="T707" s="895"/>
      <c r="U707" s="896"/>
    </row>
    <row r="708" spans="2:33" ht="24" customHeight="1" x14ac:dyDescent="0.15">
      <c r="B708" s="880">
        <v>2</v>
      </c>
      <c r="C708" s="883"/>
      <c r="D708" s="883"/>
      <c r="E708" s="883"/>
      <c r="F708" s="294"/>
      <c r="G708" s="886"/>
      <c r="H708" s="887"/>
      <c r="I708" s="294"/>
      <c r="J708" s="295"/>
      <c r="K708" s="298"/>
      <c r="L708" s="279" t="s">
        <v>220</v>
      </c>
      <c r="M708" s="301"/>
      <c r="N708" s="280" t="s">
        <v>225</v>
      </c>
      <c r="O708" s="298"/>
      <c r="P708" s="279" t="s">
        <v>220</v>
      </c>
      <c r="Q708" s="301"/>
      <c r="R708" s="280" t="s">
        <v>225</v>
      </c>
      <c r="S708" s="888" t="str">
        <f t="shared" ref="S708" si="1346">IF(COUNT(J708:J712)=0,"",SUM(J708:J712))</f>
        <v/>
      </c>
      <c r="T708" s="889"/>
      <c r="U708" s="890"/>
    </row>
    <row r="709" spans="2:33" ht="24" customHeight="1" x14ac:dyDescent="0.15">
      <c r="B709" s="881"/>
      <c r="C709" s="884"/>
      <c r="D709" s="884"/>
      <c r="E709" s="884"/>
      <c r="F709" s="296"/>
      <c r="G709" s="897"/>
      <c r="H709" s="898"/>
      <c r="I709" s="296"/>
      <c r="J709" s="297"/>
      <c r="K709" s="299"/>
      <c r="L709" s="284" t="s">
        <v>220</v>
      </c>
      <c r="M709" s="302"/>
      <c r="N709" s="285" t="s">
        <v>225</v>
      </c>
      <c r="O709" s="299"/>
      <c r="P709" s="284" t="s">
        <v>220</v>
      </c>
      <c r="Q709" s="302"/>
      <c r="R709" s="285" t="s">
        <v>225</v>
      </c>
      <c r="S709" s="891"/>
      <c r="T709" s="892"/>
      <c r="U709" s="893"/>
    </row>
    <row r="710" spans="2:33" ht="24" customHeight="1" x14ac:dyDescent="0.15">
      <c r="B710" s="881"/>
      <c r="C710" s="884"/>
      <c r="D710" s="884"/>
      <c r="E710" s="884"/>
      <c r="F710" s="296"/>
      <c r="G710" s="897"/>
      <c r="H710" s="898"/>
      <c r="I710" s="296"/>
      <c r="J710" s="297"/>
      <c r="K710" s="299"/>
      <c r="L710" s="284" t="s">
        <v>220</v>
      </c>
      <c r="M710" s="302"/>
      <c r="N710" s="285" t="s">
        <v>225</v>
      </c>
      <c r="O710" s="299"/>
      <c r="P710" s="284" t="s">
        <v>220</v>
      </c>
      <c r="Q710" s="302"/>
      <c r="R710" s="285" t="s">
        <v>225</v>
      </c>
      <c r="S710" s="891"/>
      <c r="T710" s="892"/>
      <c r="U710" s="893"/>
    </row>
    <row r="711" spans="2:33" ht="24" customHeight="1" x14ac:dyDescent="0.15">
      <c r="B711" s="881"/>
      <c r="C711" s="884"/>
      <c r="D711" s="884"/>
      <c r="E711" s="884"/>
      <c r="F711" s="296"/>
      <c r="G711" s="897"/>
      <c r="H711" s="898"/>
      <c r="I711" s="296"/>
      <c r="J711" s="297"/>
      <c r="K711" s="299"/>
      <c r="L711" s="284" t="s">
        <v>220</v>
      </c>
      <c r="M711" s="302"/>
      <c r="N711" s="285" t="s">
        <v>225</v>
      </c>
      <c r="O711" s="299"/>
      <c r="P711" s="284" t="s">
        <v>220</v>
      </c>
      <c r="Q711" s="302"/>
      <c r="R711" s="285" t="s">
        <v>225</v>
      </c>
      <c r="S711" s="891"/>
      <c r="T711" s="892"/>
      <c r="U711" s="893"/>
    </row>
    <row r="712" spans="2:33" ht="24" customHeight="1" thickBot="1" x14ac:dyDescent="0.2">
      <c r="B712" s="882"/>
      <c r="C712" s="885"/>
      <c r="D712" s="885"/>
      <c r="E712" s="885"/>
      <c r="F712" s="286" t="s">
        <v>232</v>
      </c>
      <c r="G712" s="5"/>
      <c r="H712" s="899" t="s">
        <v>239</v>
      </c>
      <c r="I712" s="900"/>
      <c r="J712" s="300"/>
      <c r="K712" s="901"/>
      <c r="L712" s="902"/>
      <c r="M712" s="902"/>
      <c r="N712" s="902"/>
      <c r="O712" s="902"/>
      <c r="P712" s="902"/>
      <c r="Q712" s="902"/>
      <c r="R712" s="903"/>
      <c r="S712" s="894"/>
      <c r="T712" s="895"/>
      <c r="U712" s="896"/>
    </row>
    <row r="713" spans="2:33" ht="24" customHeight="1" x14ac:dyDescent="0.15">
      <c r="B713" s="880">
        <v>3</v>
      </c>
      <c r="C713" s="883"/>
      <c r="D713" s="883"/>
      <c r="E713" s="883"/>
      <c r="F713" s="294"/>
      <c r="G713" s="886"/>
      <c r="H713" s="887"/>
      <c r="I713" s="294"/>
      <c r="J713" s="295"/>
      <c r="K713" s="298"/>
      <c r="L713" s="279" t="s">
        <v>220</v>
      </c>
      <c r="M713" s="301"/>
      <c r="N713" s="280" t="s">
        <v>225</v>
      </c>
      <c r="O713" s="298"/>
      <c r="P713" s="279" t="s">
        <v>220</v>
      </c>
      <c r="Q713" s="301"/>
      <c r="R713" s="280" t="s">
        <v>225</v>
      </c>
      <c r="S713" s="888" t="str">
        <f t="shared" ref="S713" si="1347">IF(COUNT(J713:J717)=0,"",SUM(J713:J717))</f>
        <v/>
      </c>
      <c r="T713" s="889"/>
      <c r="U713" s="890"/>
    </row>
    <row r="714" spans="2:33" ht="24" customHeight="1" x14ac:dyDescent="0.15">
      <c r="B714" s="881"/>
      <c r="C714" s="884"/>
      <c r="D714" s="884"/>
      <c r="E714" s="884"/>
      <c r="F714" s="296"/>
      <c r="G714" s="897"/>
      <c r="H714" s="898"/>
      <c r="I714" s="296"/>
      <c r="J714" s="297"/>
      <c r="K714" s="299"/>
      <c r="L714" s="284" t="s">
        <v>220</v>
      </c>
      <c r="M714" s="302"/>
      <c r="N714" s="285" t="s">
        <v>225</v>
      </c>
      <c r="O714" s="299"/>
      <c r="P714" s="284" t="s">
        <v>220</v>
      </c>
      <c r="Q714" s="302"/>
      <c r="R714" s="285" t="s">
        <v>225</v>
      </c>
      <c r="S714" s="891"/>
      <c r="T714" s="892"/>
      <c r="U714" s="893"/>
    </row>
    <row r="715" spans="2:33" ht="24" customHeight="1" x14ac:dyDescent="0.15">
      <c r="B715" s="881"/>
      <c r="C715" s="884"/>
      <c r="D715" s="884"/>
      <c r="E715" s="884"/>
      <c r="F715" s="296"/>
      <c r="G715" s="897"/>
      <c r="H715" s="898"/>
      <c r="I715" s="296"/>
      <c r="J715" s="297"/>
      <c r="K715" s="299"/>
      <c r="L715" s="284" t="s">
        <v>220</v>
      </c>
      <c r="M715" s="302"/>
      <c r="N715" s="285" t="s">
        <v>225</v>
      </c>
      <c r="O715" s="299"/>
      <c r="P715" s="284" t="s">
        <v>220</v>
      </c>
      <c r="Q715" s="302"/>
      <c r="R715" s="285" t="s">
        <v>225</v>
      </c>
      <c r="S715" s="891"/>
      <c r="T715" s="892"/>
      <c r="U715" s="893"/>
    </row>
    <row r="716" spans="2:33" ht="24" customHeight="1" x14ac:dyDescent="0.15">
      <c r="B716" s="881"/>
      <c r="C716" s="884"/>
      <c r="D716" s="884"/>
      <c r="E716" s="884"/>
      <c r="F716" s="296"/>
      <c r="G716" s="897"/>
      <c r="H716" s="898"/>
      <c r="I716" s="296"/>
      <c r="J716" s="297"/>
      <c r="K716" s="299"/>
      <c r="L716" s="284" t="s">
        <v>220</v>
      </c>
      <c r="M716" s="302"/>
      <c r="N716" s="285" t="s">
        <v>225</v>
      </c>
      <c r="O716" s="299"/>
      <c r="P716" s="284" t="s">
        <v>220</v>
      </c>
      <c r="Q716" s="302"/>
      <c r="R716" s="285" t="s">
        <v>225</v>
      </c>
      <c r="S716" s="891"/>
      <c r="T716" s="892"/>
      <c r="U716" s="893"/>
    </row>
    <row r="717" spans="2:33" ht="24" customHeight="1" thickBot="1" x14ac:dyDescent="0.2">
      <c r="B717" s="882"/>
      <c r="C717" s="885"/>
      <c r="D717" s="885"/>
      <c r="E717" s="885"/>
      <c r="F717" s="286" t="s">
        <v>232</v>
      </c>
      <c r="G717" s="5"/>
      <c r="H717" s="899" t="s">
        <v>239</v>
      </c>
      <c r="I717" s="900"/>
      <c r="J717" s="300"/>
      <c r="K717" s="901"/>
      <c r="L717" s="902"/>
      <c r="M717" s="902"/>
      <c r="N717" s="902"/>
      <c r="O717" s="902"/>
      <c r="P717" s="902"/>
      <c r="Q717" s="902"/>
      <c r="R717" s="903"/>
      <c r="S717" s="894"/>
      <c r="T717" s="895"/>
      <c r="U717" s="896"/>
    </row>
    <row r="718" spans="2:33" ht="24" customHeight="1" x14ac:dyDescent="0.15">
      <c r="B718" s="880">
        <v>4</v>
      </c>
      <c r="C718" s="883"/>
      <c r="D718" s="883"/>
      <c r="E718" s="883"/>
      <c r="F718" s="294"/>
      <c r="G718" s="886"/>
      <c r="H718" s="887"/>
      <c r="I718" s="294"/>
      <c r="J718" s="295"/>
      <c r="K718" s="298"/>
      <c r="L718" s="279" t="s">
        <v>220</v>
      </c>
      <c r="M718" s="301"/>
      <c r="N718" s="280" t="s">
        <v>225</v>
      </c>
      <c r="O718" s="298"/>
      <c r="P718" s="279" t="s">
        <v>220</v>
      </c>
      <c r="Q718" s="301"/>
      <c r="R718" s="280" t="s">
        <v>225</v>
      </c>
      <c r="S718" s="888" t="str">
        <f t="shared" ref="S718" si="1348">IF(COUNT(J718:J722)=0,"",SUM(J718:J722))</f>
        <v/>
      </c>
      <c r="T718" s="889"/>
      <c r="U718" s="890"/>
    </row>
    <row r="719" spans="2:33" ht="24" customHeight="1" x14ac:dyDescent="0.15">
      <c r="B719" s="881"/>
      <c r="C719" s="884"/>
      <c r="D719" s="884"/>
      <c r="E719" s="884"/>
      <c r="F719" s="296"/>
      <c r="G719" s="897"/>
      <c r="H719" s="898"/>
      <c r="I719" s="296"/>
      <c r="J719" s="297"/>
      <c r="K719" s="299"/>
      <c r="L719" s="284" t="s">
        <v>220</v>
      </c>
      <c r="M719" s="302"/>
      <c r="N719" s="285" t="s">
        <v>225</v>
      </c>
      <c r="O719" s="299"/>
      <c r="P719" s="284" t="s">
        <v>220</v>
      </c>
      <c r="Q719" s="302"/>
      <c r="R719" s="285" t="s">
        <v>225</v>
      </c>
      <c r="S719" s="891"/>
      <c r="T719" s="892"/>
      <c r="U719" s="893"/>
    </row>
    <row r="720" spans="2:33" ht="24" customHeight="1" x14ac:dyDescent="0.15">
      <c r="B720" s="881"/>
      <c r="C720" s="884"/>
      <c r="D720" s="884"/>
      <c r="E720" s="884"/>
      <c r="F720" s="296"/>
      <c r="G720" s="897"/>
      <c r="H720" s="898"/>
      <c r="I720" s="296"/>
      <c r="J720" s="297"/>
      <c r="K720" s="299"/>
      <c r="L720" s="284" t="s">
        <v>220</v>
      </c>
      <c r="M720" s="302"/>
      <c r="N720" s="285" t="s">
        <v>225</v>
      </c>
      <c r="O720" s="299"/>
      <c r="P720" s="284" t="s">
        <v>220</v>
      </c>
      <c r="Q720" s="302"/>
      <c r="R720" s="285" t="s">
        <v>225</v>
      </c>
      <c r="S720" s="891"/>
      <c r="T720" s="892"/>
      <c r="U720" s="893"/>
    </row>
    <row r="721" spans="1:33" ht="24" customHeight="1" x14ac:dyDescent="0.15">
      <c r="B721" s="881"/>
      <c r="C721" s="884"/>
      <c r="D721" s="884"/>
      <c r="E721" s="884"/>
      <c r="F721" s="296"/>
      <c r="G721" s="897"/>
      <c r="H721" s="898"/>
      <c r="I721" s="296"/>
      <c r="J721" s="297"/>
      <c r="K721" s="299"/>
      <c r="L721" s="284" t="s">
        <v>220</v>
      </c>
      <c r="M721" s="302"/>
      <c r="N721" s="285" t="s">
        <v>225</v>
      </c>
      <c r="O721" s="299"/>
      <c r="P721" s="284" t="s">
        <v>220</v>
      </c>
      <c r="Q721" s="302"/>
      <c r="R721" s="285" t="s">
        <v>225</v>
      </c>
      <c r="S721" s="891"/>
      <c r="T721" s="892"/>
      <c r="U721" s="893"/>
    </row>
    <row r="722" spans="1:33" ht="24" customHeight="1" thickBot="1" x14ac:dyDescent="0.2">
      <c r="B722" s="882"/>
      <c r="C722" s="885"/>
      <c r="D722" s="885"/>
      <c r="E722" s="885"/>
      <c r="F722" s="286" t="s">
        <v>232</v>
      </c>
      <c r="G722" s="5"/>
      <c r="H722" s="899" t="s">
        <v>239</v>
      </c>
      <c r="I722" s="900"/>
      <c r="J722" s="300"/>
      <c r="K722" s="901"/>
      <c r="L722" s="902"/>
      <c r="M722" s="902"/>
      <c r="N722" s="902"/>
      <c r="O722" s="902"/>
      <c r="P722" s="902"/>
      <c r="Q722" s="902"/>
      <c r="R722" s="903"/>
      <c r="S722" s="894"/>
      <c r="T722" s="895"/>
      <c r="U722" s="896"/>
    </row>
    <row r="723" spans="1:33" ht="19.5" customHeight="1" thickBot="1" x14ac:dyDescent="0.2">
      <c r="B723" s="287" t="s">
        <v>112</v>
      </c>
      <c r="C723" s="172"/>
      <c r="D723" s="288"/>
      <c r="E723" s="288"/>
      <c r="F723" s="289"/>
      <c r="G723" s="288"/>
      <c r="H723" s="288"/>
      <c r="O723" s="917" t="s">
        <v>496</v>
      </c>
      <c r="P723" s="918"/>
      <c r="Q723" s="918"/>
      <c r="R723" s="918"/>
      <c r="S723" s="919" t="str">
        <f>IF(COUNT(S703:U722)=0,"",SUMIFS(S703:S722,E703:E722,"&lt;&gt;"&amp;""))</f>
        <v/>
      </c>
      <c r="T723" s="920"/>
      <c r="U723" s="921"/>
    </row>
    <row r="724" spans="1:33" ht="19.5" customHeight="1" thickBot="1" x14ac:dyDescent="0.2">
      <c r="B724" s="486" t="s">
        <v>242</v>
      </c>
      <c r="C724" s="172"/>
      <c r="D724" s="171"/>
      <c r="E724" s="290"/>
      <c r="F724" s="485"/>
      <c r="G724" s="485"/>
      <c r="H724" s="485"/>
      <c r="O724" s="922" t="s">
        <v>497</v>
      </c>
      <c r="P724" s="923"/>
      <c r="Q724" s="923"/>
      <c r="R724" s="924"/>
      <c r="S724" s="919" t="str">
        <f>IF(COUNT(S703:U722)=0,"",SUMIF(E703:E722,"元請",S703:U722))</f>
        <v/>
      </c>
      <c r="T724" s="920"/>
      <c r="U724" s="921"/>
    </row>
    <row r="725" spans="1:33" ht="19.5" customHeight="1" x14ac:dyDescent="0.15">
      <c r="B725" s="287" t="s">
        <v>240</v>
      </c>
      <c r="C725" s="172"/>
      <c r="D725" s="171"/>
      <c r="E725" s="172"/>
      <c r="F725" s="172"/>
      <c r="G725" s="485"/>
      <c r="H725" s="485"/>
    </row>
    <row r="726" spans="1:33" ht="19.5" customHeight="1" x14ac:dyDescent="0.15">
      <c r="B726" s="485"/>
      <c r="C726" s="172"/>
      <c r="D726" s="171"/>
      <c r="E726" s="290"/>
      <c r="F726" s="485"/>
      <c r="G726" s="485"/>
      <c r="H726" s="485"/>
    </row>
    <row r="727" spans="1:33" s="172" customFormat="1" ht="20.25" customHeight="1" x14ac:dyDescent="0.15">
      <c r="A727" s="171"/>
      <c r="B727" s="171"/>
      <c r="C727" s="172" t="s">
        <v>104</v>
      </c>
      <c r="G727" s="262"/>
      <c r="H727" s="262"/>
      <c r="I727" s="171"/>
      <c r="J727" s="171"/>
      <c r="K727" s="171"/>
      <c r="L727" s="171"/>
      <c r="M727" s="171"/>
      <c r="N727" s="171"/>
      <c r="O727" s="171"/>
      <c r="P727" s="171"/>
      <c r="Q727" s="171"/>
      <c r="R727" s="171"/>
      <c r="S727" s="171"/>
      <c r="T727" s="196" t="s">
        <v>241</v>
      </c>
      <c r="U727" s="263" t="str">
        <f t="shared" ref="U727" si="1349">IF(COUNT(S703:U722)=0,"",U698+1)</f>
        <v/>
      </c>
      <c r="W727" s="171"/>
      <c r="X727" s="171"/>
      <c r="Y727" s="171"/>
      <c r="Z727" s="291"/>
      <c r="AA727" s="291"/>
      <c r="AB727" s="291"/>
      <c r="AC727" s="291"/>
      <c r="AD727" s="291"/>
      <c r="AE727" s="171"/>
      <c r="AF727" s="171"/>
      <c r="AG727" s="171"/>
    </row>
    <row r="728" spans="1:33" s="172" customFormat="1" ht="27.75" x14ac:dyDescent="0.15">
      <c r="A728" s="171"/>
      <c r="B728" s="904" t="s">
        <v>105</v>
      </c>
      <c r="C728" s="904"/>
      <c r="D728" s="904"/>
      <c r="E728" s="904"/>
      <c r="F728" s="904"/>
      <c r="G728" s="904"/>
      <c r="H728" s="904"/>
      <c r="I728" s="904"/>
      <c r="J728" s="905" t="s">
        <v>387</v>
      </c>
      <c r="K728" s="905"/>
      <c r="L728" s="905"/>
      <c r="M728" s="905"/>
      <c r="N728" s="905"/>
      <c r="O728" s="905"/>
      <c r="P728" s="905"/>
      <c r="Q728" s="905"/>
      <c r="R728" s="905"/>
      <c r="S728" s="905"/>
      <c r="T728" s="905"/>
      <c r="U728" s="905"/>
      <c r="W728" s="171"/>
      <c r="X728" s="171"/>
      <c r="Y728" s="171"/>
      <c r="Z728" s="291"/>
      <c r="AA728" s="291"/>
      <c r="AB728" s="291"/>
      <c r="AC728" s="291"/>
      <c r="AD728" s="291"/>
      <c r="AE728" s="171"/>
      <c r="AF728" s="171"/>
      <c r="AG728" s="171"/>
    </row>
    <row r="729" spans="1:33" ht="21.75" thickBot="1" x14ac:dyDescent="0.2">
      <c r="D729" s="265" t="s">
        <v>228</v>
      </c>
      <c r="E729" s="906"/>
      <c r="F729" s="906"/>
      <c r="G729" s="266" t="s">
        <v>229</v>
      </c>
      <c r="H729" s="267"/>
      <c r="L729" s="268" t="s">
        <v>231</v>
      </c>
      <c r="M729" s="482" t="str">
        <f>M$4</f>
        <v/>
      </c>
      <c r="N729" s="269" t="s">
        <v>220</v>
      </c>
      <c r="O729" s="482" t="str">
        <f>O$4</f>
        <v/>
      </c>
      <c r="P729" s="269" t="s">
        <v>225</v>
      </c>
      <c r="Q729" s="269" t="s">
        <v>205</v>
      </c>
      <c r="R729" s="482" t="str">
        <f>R$4</f>
        <v/>
      </c>
      <c r="S729" s="269" t="s">
        <v>220</v>
      </c>
      <c r="T729" s="482" t="str">
        <f>T$4</f>
        <v/>
      </c>
      <c r="U729" s="269" t="s">
        <v>230</v>
      </c>
    </row>
    <row r="730" spans="1:33" ht="18" customHeight="1" x14ac:dyDescent="0.15">
      <c r="B730" s="880" t="s">
        <v>227</v>
      </c>
      <c r="C730" s="907" t="s">
        <v>224</v>
      </c>
      <c r="D730" s="478" t="s">
        <v>237</v>
      </c>
      <c r="E730" s="478" t="s">
        <v>222</v>
      </c>
      <c r="F730" s="909" t="s">
        <v>106</v>
      </c>
      <c r="G730" s="840" t="s">
        <v>107</v>
      </c>
      <c r="H730" s="841"/>
      <c r="I730" s="480" t="s">
        <v>108</v>
      </c>
      <c r="J730" s="480" t="s">
        <v>235</v>
      </c>
      <c r="K730" s="840" t="s">
        <v>109</v>
      </c>
      <c r="L730" s="913"/>
      <c r="M730" s="913"/>
      <c r="N730" s="841"/>
      <c r="O730" s="840" t="s">
        <v>226</v>
      </c>
      <c r="P730" s="913"/>
      <c r="Q730" s="913"/>
      <c r="R730" s="841"/>
      <c r="S730" s="840" t="s">
        <v>233</v>
      </c>
      <c r="T730" s="913"/>
      <c r="U730" s="914"/>
    </row>
    <row r="731" spans="1:33" ht="18" customHeight="1" thickBot="1" x14ac:dyDescent="0.2">
      <c r="B731" s="882"/>
      <c r="C731" s="908"/>
      <c r="D731" s="479" t="s">
        <v>221</v>
      </c>
      <c r="E731" s="479" t="s">
        <v>223</v>
      </c>
      <c r="F731" s="910"/>
      <c r="G731" s="911"/>
      <c r="H731" s="912"/>
      <c r="I731" s="481" t="s">
        <v>110</v>
      </c>
      <c r="J731" s="481" t="s">
        <v>236</v>
      </c>
      <c r="K731" s="911"/>
      <c r="L731" s="915"/>
      <c r="M731" s="915"/>
      <c r="N731" s="912"/>
      <c r="O731" s="911"/>
      <c r="P731" s="915"/>
      <c r="Q731" s="915"/>
      <c r="R731" s="912"/>
      <c r="S731" s="911" t="s">
        <v>234</v>
      </c>
      <c r="T731" s="915"/>
      <c r="U731" s="916"/>
    </row>
    <row r="732" spans="1:33" ht="24" customHeight="1" x14ac:dyDescent="0.15">
      <c r="B732" s="880">
        <v>1</v>
      </c>
      <c r="C732" s="883"/>
      <c r="D732" s="883"/>
      <c r="E732" s="883"/>
      <c r="F732" s="294"/>
      <c r="G732" s="886"/>
      <c r="H732" s="887"/>
      <c r="I732" s="294"/>
      <c r="J732" s="295"/>
      <c r="K732" s="298"/>
      <c r="L732" s="279" t="s">
        <v>220</v>
      </c>
      <c r="M732" s="301"/>
      <c r="N732" s="280" t="s">
        <v>225</v>
      </c>
      <c r="O732" s="298"/>
      <c r="P732" s="279" t="s">
        <v>220</v>
      </c>
      <c r="Q732" s="301"/>
      <c r="R732" s="280" t="s">
        <v>225</v>
      </c>
      <c r="S732" s="888" t="str">
        <f t="shared" ref="S732" si="1350">IF(COUNT(J732:J736)=0,"",SUM(J732:J736))</f>
        <v/>
      </c>
      <c r="T732" s="889"/>
      <c r="U732" s="890"/>
    </row>
    <row r="733" spans="1:33" ht="24" customHeight="1" x14ac:dyDescent="0.15">
      <c r="B733" s="881"/>
      <c r="C733" s="884"/>
      <c r="D733" s="884"/>
      <c r="E733" s="884"/>
      <c r="F733" s="296"/>
      <c r="G733" s="897"/>
      <c r="H733" s="898"/>
      <c r="I733" s="296"/>
      <c r="J733" s="297"/>
      <c r="K733" s="299"/>
      <c r="L733" s="284" t="s">
        <v>220</v>
      </c>
      <c r="M733" s="302"/>
      <c r="N733" s="285" t="s">
        <v>225</v>
      </c>
      <c r="O733" s="299"/>
      <c r="P733" s="284" t="s">
        <v>220</v>
      </c>
      <c r="Q733" s="302"/>
      <c r="R733" s="285" t="s">
        <v>225</v>
      </c>
      <c r="S733" s="891"/>
      <c r="T733" s="892"/>
      <c r="U733" s="893"/>
      <c r="Z733" s="264"/>
      <c r="AA733" s="264"/>
      <c r="AB733" s="264"/>
      <c r="AC733" s="264"/>
      <c r="AD733" s="264"/>
      <c r="AE733" s="172"/>
      <c r="AF733" s="172"/>
      <c r="AG733" s="172"/>
    </row>
    <row r="734" spans="1:33" ht="23.25" customHeight="1" x14ac:dyDescent="0.15">
      <c r="B734" s="881"/>
      <c r="C734" s="884"/>
      <c r="D734" s="884"/>
      <c r="E734" s="884"/>
      <c r="F734" s="296"/>
      <c r="G734" s="897"/>
      <c r="H734" s="898"/>
      <c r="I734" s="296"/>
      <c r="J734" s="297"/>
      <c r="K734" s="299"/>
      <c r="L734" s="284" t="s">
        <v>220</v>
      </c>
      <c r="M734" s="302"/>
      <c r="N734" s="285" t="s">
        <v>225</v>
      </c>
      <c r="O734" s="299"/>
      <c r="P734" s="284" t="s">
        <v>220</v>
      </c>
      <c r="Q734" s="302"/>
      <c r="R734" s="285" t="s">
        <v>225</v>
      </c>
      <c r="S734" s="891"/>
      <c r="T734" s="892"/>
      <c r="U734" s="893"/>
      <c r="Z734" s="264"/>
      <c r="AA734" s="264"/>
      <c r="AB734" s="264"/>
      <c r="AC734" s="264"/>
      <c r="AD734" s="264"/>
      <c r="AE734" s="172"/>
      <c r="AF734" s="172"/>
      <c r="AG734" s="172"/>
    </row>
    <row r="735" spans="1:33" ht="24" customHeight="1" x14ac:dyDescent="0.15">
      <c r="B735" s="881"/>
      <c r="C735" s="884"/>
      <c r="D735" s="884"/>
      <c r="E735" s="884"/>
      <c r="F735" s="296"/>
      <c r="G735" s="897"/>
      <c r="H735" s="898"/>
      <c r="I735" s="296"/>
      <c r="J735" s="297"/>
      <c r="K735" s="299"/>
      <c r="L735" s="284" t="s">
        <v>220</v>
      </c>
      <c r="M735" s="302"/>
      <c r="N735" s="285" t="s">
        <v>225</v>
      </c>
      <c r="O735" s="299"/>
      <c r="P735" s="284" t="s">
        <v>220</v>
      </c>
      <c r="Q735" s="302"/>
      <c r="R735" s="285" t="s">
        <v>225</v>
      </c>
      <c r="S735" s="891"/>
      <c r="T735" s="892"/>
      <c r="U735" s="893"/>
    </row>
    <row r="736" spans="1:33" ht="24" customHeight="1" thickBot="1" x14ac:dyDescent="0.2">
      <c r="B736" s="882"/>
      <c r="C736" s="885"/>
      <c r="D736" s="885"/>
      <c r="E736" s="885"/>
      <c r="F736" s="286" t="s">
        <v>232</v>
      </c>
      <c r="G736" s="5"/>
      <c r="H736" s="899" t="s">
        <v>239</v>
      </c>
      <c r="I736" s="900"/>
      <c r="J736" s="300"/>
      <c r="K736" s="901"/>
      <c r="L736" s="902"/>
      <c r="M736" s="902"/>
      <c r="N736" s="902"/>
      <c r="O736" s="902"/>
      <c r="P736" s="902"/>
      <c r="Q736" s="902"/>
      <c r="R736" s="903"/>
      <c r="S736" s="894"/>
      <c r="T736" s="895"/>
      <c r="U736" s="896"/>
    </row>
    <row r="737" spans="2:21" ht="24" customHeight="1" x14ac:dyDescent="0.15">
      <c r="B737" s="880">
        <v>2</v>
      </c>
      <c r="C737" s="883"/>
      <c r="D737" s="883"/>
      <c r="E737" s="883"/>
      <c r="F737" s="294"/>
      <c r="G737" s="886"/>
      <c r="H737" s="887"/>
      <c r="I737" s="294"/>
      <c r="J737" s="295"/>
      <c r="K737" s="298"/>
      <c r="L737" s="279" t="s">
        <v>220</v>
      </c>
      <c r="M737" s="301"/>
      <c r="N737" s="280" t="s">
        <v>225</v>
      </c>
      <c r="O737" s="298"/>
      <c r="P737" s="279" t="s">
        <v>220</v>
      </c>
      <c r="Q737" s="301"/>
      <c r="R737" s="280" t="s">
        <v>225</v>
      </c>
      <c r="S737" s="888" t="str">
        <f t="shared" ref="S737" si="1351">IF(COUNT(J737:J741)=0,"",SUM(J737:J741))</f>
        <v/>
      </c>
      <c r="T737" s="889"/>
      <c r="U737" s="890"/>
    </row>
    <row r="738" spans="2:21" ht="24" customHeight="1" x14ac:dyDescent="0.15">
      <c r="B738" s="881"/>
      <c r="C738" s="884"/>
      <c r="D738" s="884"/>
      <c r="E738" s="884"/>
      <c r="F738" s="296"/>
      <c r="G738" s="897"/>
      <c r="H738" s="898"/>
      <c r="I738" s="296"/>
      <c r="J738" s="297"/>
      <c r="K738" s="299"/>
      <c r="L738" s="284" t="s">
        <v>220</v>
      </c>
      <c r="M738" s="302"/>
      <c r="N738" s="285" t="s">
        <v>225</v>
      </c>
      <c r="O738" s="299"/>
      <c r="P738" s="284" t="s">
        <v>220</v>
      </c>
      <c r="Q738" s="302"/>
      <c r="R738" s="285" t="s">
        <v>225</v>
      </c>
      <c r="S738" s="891"/>
      <c r="T738" s="892"/>
      <c r="U738" s="893"/>
    </row>
    <row r="739" spans="2:21" ht="24" customHeight="1" x14ac:dyDescent="0.15">
      <c r="B739" s="881"/>
      <c r="C739" s="884"/>
      <c r="D739" s="884"/>
      <c r="E739" s="884"/>
      <c r="F739" s="296"/>
      <c r="G739" s="897"/>
      <c r="H739" s="898"/>
      <c r="I739" s="296"/>
      <c r="J739" s="297"/>
      <c r="K739" s="299"/>
      <c r="L739" s="284" t="s">
        <v>220</v>
      </c>
      <c r="M739" s="302"/>
      <c r="N739" s="285" t="s">
        <v>225</v>
      </c>
      <c r="O739" s="299"/>
      <c r="P739" s="284" t="s">
        <v>220</v>
      </c>
      <c r="Q739" s="302"/>
      <c r="R739" s="285" t="s">
        <v>225</v>
      </c>
      <c r="S739" s="891"/>
      <c r="T739" s="892"/>
      <c r="U739" s="893"/>
    </row>
    <row r="740" spans="2:21" ht="24" customHeight="1" x14ac:dyDescent="0.15">
      <c r="B740" s="881"/>
      <c r="C740" s="884"/>
      <c r="D740" s="884"/>
      <c r="E740" s="884"/>
      <c r="F740" s="296"/>
      <c r="G740" s="897"/>
      <c r="H740" s="898"/>
      <c r="I740" s="296"/>
      <c r="J740" s="297"/>
      <c r="K740" s="299"/>
      <c r="L740" s="284" t="s">
        <v>220</v>
      </c>
      <c r="M740" s="302"/>
      <c r="N740" s="285" t="s">
        <v>225</v>
      </c>
      <c r="O740" s="299"/>
      <c r="P740" s="284" t="s">
        <v>220</v>
      </c>
      <c r="Q740" s="302"/>
      <c r="R740" s="285" t="s">
        <v>225</v>
      </c>
      <c r="S740" s="891"/>
      <c r="T740" s="892"/>
      <c r="U740" s="893"/>
    </row>
    <row r="741" spans="2:21" ht="24" customHeight="1" thickBot="1" x14ac:dyDescent="0.2">
      <c r="B741" s="882"/>
      <c r="C741" s="885"/>
      <c r="D741" s="885"/>
      <c r="E741" s="885"/>
      <c r="F741" s="286" t="s">
        <v>232</v>
      </c>
      <c r="G741" s="5"/>
      <c r="H741" s="899" t="s">
        <v>239</v>
      </c>
      <c r="I741" s="900"/>
      <c r="J741" s="300"/>
      <c r="K741" s="901"/>
      <c r="L741" s="902"/>
      <c r="M741" s="902"/>
      <c r="N741" s="902"/>
      <c r="O741" s="902"/>
      <c r="P741" s="902"/>
      <c r="Q741" s="902"/>
      <c r="R741" s="903"/>
      <c r="S741" s="894"/>
      <c r="T741" s="895"/>
      <c r="U741" s="896"/>
    </row>
    <row r="742" spans="2:21" ht="24" customHeight="1" x14ac:dyDescent="0.15">
      <c r="B742" s="880">
        <v>3</v>
      </c>
      <c r="C742" s="883"/>
      <c r="D742" s="883"/>
      <c r="E742" s="883"/>
      <c r="F742" s="294"/>
      <c r="G742" s="886"/>
      <c r="H742" s="887"/>
      <c r="I742" s="294"/>
      <c r="J742" s="295"/>
      <c r="K742" s="298"/>
      <c r="L742" s="279" t="s">
        <v>220</v>
      </c>
      <c r="M742" s="301"/>
      <c r="N742" s="280" t="s">
        <v>225</v>
      </c>
      <c r="O742" s="298"/>
      <c r="P742" s="279" t="s">
        <v>220</v>
      </c>
      <c r="Q742" s="301"/>
      <c r="R742" s="280" t="s">
        <v>225</v>
      </c>
      <c r="S742" s="888" t="str">
        <f t="shared" ref="S742" si="1352">IF(COUNT(J742:J746)=0,"",SUM(J742:J746))</f>
        <v/>
      </c>
      <c r="T742" s="889"/>
      <c r="U742" s="890"/>
    </row>
    <row r="743" spans="2:21" ht="24" customHeight="1" x14ac:dyDescent="0.15">
      <c r="B743" s="881"/>
      <c r="C743" s="884"/>
      <c r="D743" s="884"/>
      <c r="E743" s="884"/>
      <c r="F743" s="296"/>
      <c r="G743" s="897"/>
      <c r="H743" s="898"/>
      <c r="I743" s="296"/>
      <c r="J743" s="297"/>
      <c r="K743" s="299"/>
      <c r="L743" s="284" t="s">
        <v>220</v>
      </c>
      <c r="M743" s="302"/>
      <c r="N743" s="285" t="s">
        <v>225</v>
      </c>
      <c r="O743" s="299"/>
      <c r="P743" s="284" t="s">
        <v>220</v>
      </c>
      <c r="Q743" s="302"/>
      <c r="R743" s="285" t="s">
        <v>225</v>
      </c>
      <c r="S743" s="891"/>
      <c r="T743" s="892"/>
      <c r="U743" s="893"/>
    </row>
    <row r="744" spans="2:21" ht="24" customHeight="1" x14ac:dyDescent="0.15">
      <c r="B744" s="881"/>
      <c r="C744" s="884"/>
      <c r="D744" s="884"/>
      <c r="E744" s="884"/>
      <c r="F744" s="296"/>
      <c r="G744" s="897"/>
      <c r="H744" s="898"/>
      <c r="I744" s="296"/>
      <c r="J744" s="297"/>
      <c r="K744" s="299"/>
      <c r="L744" s="284" t="s">
        <v>220</v>
      </c>
      <c r="M744" s="302"/>
      <c r="N744" s="285" t="s">
        <v>225</v>
      </c>
      <c r="O744" s="299"/>
      <c r="P744" s="284" t="s">
        <v>220</v>
      </c>
      <c r="Q744" s="302"/>
      <c r="R744" s="285" t="s">
        <v>225</v>
      </c>
      <c r="S744" s="891"/>
      <c r="T744" s="892"/>
      <c r="U744" s="893"/>
    </row>
    <row r="745" spans="2:21" ht="24" customHeight="1" x14ac:dyDescent="0.15">
      <c r="B745" s="881"/>
      <c r="C745" s="884"/>
      <c r="D745" s="884"/>
      <c r="E745" s="884"/>
      <c r="F745" s="296"/>
      <c r="G745" s="897"/>
      <c r="H745" s="898"/>
      <c r="I745" s="296"/>
      <c r="J745" s="297"/>
      <c r="K745" s="299"/>
      <c r="L745" s="284" t="s">
        <v>220</v>
      </c>
      <c r="M745" s="302"/>
      <c r="N745" s="285" t="s">
        <v>225</v>
      </c>
      <c r="O745" s="299"/>
      <c r="P745" s="284" t="s">
        <v>220</v>
      </c>
      <c r="Q745" s="302"/>
      <c r="R745" s="285" t="s">
        <v>225</v>
      </c>
      <c r="S745" s="891"/>
      <c r="T745" s="892"/>
      <c r="U745" s="893"/>
    </row>
    <row r="746" spans="2:21" ht="24" customHeight="1" thickBot="1" x14ac:dyDescent="0.2">
      <c r="B746" s="882"/>
      <c r="C746" s="885"/>
      <c r="D746" s="885"/>
      <c r="E746" s="885"/>
      <c r="F746" s="286" t="s">
        <v>232</v>
      </c>
      <c r="G746" s="5"/>
      <c r="H746" s="899" t="s">
        <v>239</v>
      </c>
      <c r="I746" s="900"/>
      <c r="J746" s="300"/>
      <c r="K746" s="901"/>
      <c r="L746" s="902"/>
      <c r="M746" s="902"/>
      <c r="N746" s="902"/>
      <c r="O746" s="902"/>
      <c r="P746" s="902"/>
      <c r="Q746" s="902"/>
      <c r="R746" s="903"/>
      <c r="S746" s="894"/>
      <c r="T746" s="895"/>
      <c r="U746" s="896"/>
    </row>
    <row r="747" spans="2:21" ht="24" customHeight="1" x14ac:dyDescent="0.15">
      <c r="B747" s="880">
        <v>4</v>
      </c>
      <c r="C747" s="883"/>
      <c r="D747" s="883"/>
      <c r="E747" s="883"/>
      <c r="F747" s="294"/>
      <c r="G747" s="886"/>
      <c r="H747" s="887"/>
      <c r="I747" s="294"/>
      <c r="J747" s="295"/>
      <c r="K747" s="298"/>
      <c r="L747" s="279" t="s">
        <v>220</v>
      </c>
      <c r="M747" s="301"/>
      <c r="N747" s="280" t="s">
        <v>225</v>
      </c>
      <c r="O747" s="298"/>
      <c r="P747" s="279" t="s">
        <v>220</v>
      </c>
      <c r="Q747" s="301"/>
      <c r="R747" s="280" t="s">
        <v>225</v>
      </c>
      <c r="S747" s="888" t="str">
        <f t="shared" ref="S747" si="1353">IF(COUNT(J747:J751)=0,"",SUM(J747:J751))</f>
        <v/>
      </c>
      <c r="T747" s="889"/>
      <c r="U747" s="890"/>
    </row>
    <row r="748" spans="2:21" ht="24" customHeight="1" x14ac:dyDescent="0.15">
      <c r="B748" s="881"/>
      <c r="C748" s="884"/>
      <c r="D748" s="884"/>
      <c r="E748" s="884"/>
      <c r="F748" s="296"/>
      <c r="G748" s="897"/>
      <c r="H748" s="898"/>
      <c r="I748" s="296"/>
      <c r="J748" s="297"/>
      <c r="K748" s="299"/>
      <c r="L748" s="284" t="s">
        <v>220</v>
      </c>
      <c r="M748" s="302"/>
      <c r="N748" s="285" t="s">
        <v>225</v>
      </c>
      <c r="O748" s="299"/>
      <c r="P748" s="284" t="s">
        <v>220</v>
      </c>
      <c r="Q748" s="302"/>
      <c r="R748" s="285" t="s">
        <v>225</v>
      </c>
      <c r="S748" s="891"/>
      <c r="T748" s="892"/>
      <c r="U748" s="893"/>
    </row>
    <row r="749" spans="2:21" ht="24" customHeight="1" x14ac:dyDescent="0.15">
      <c r="B749" s="881"/>
      <c r="C749" s="884"/>
      <c r="D749" s="884"/>
      <c r="E749" s="884"/>
      <c r="F749" s="296"/>
      <c r="G749" s="897"/>
      <c r="H749" s="898"/>
      <c r="I749" s="296"/>
      <c r="J749" s="297"/>
      <c r="K749" s="299"/>
      <c r="L749" s="284" t="s">
        <v>220</v>
      </c>
      <c r="M749" s="302"/>
      <c r="N749" s="285" t="s">
        <v>225</v>
      </c>
      <c r="O749" s="299"/>
      <c r="P749" s="284" t="s">
        <v>220</v>
      </c>
      <c r="Q749" s="302"/>
      <c r="R749" s="285" t="s">
        <v>225</v>
      </c>
      <c r="S749" s="891"/>
      <c r="T749" s="892"/>
      <c r="U749" s="893"/>
    </row>
    <row r="750" spans="2:21" ht="24" customHeight="1" x14ac:dyDescent="0.15">
      <c r="B750" s="881"/>
      <c r="C750" s="884"/>
      <c r="D750" s="884"/>
      <c r="E750" s="884"/>
      <c r="F750" s="296"/>
      <c r="G750" s="897"/>
      <c r="H750" s="898"/>
      <c r="I750" s="296"/>
      <c r="J750" s="297"/>
      <c r="K750" s="299"/>
      <c r="L750" s="284" t="s">
        <v>220</v>
      </c>
      <c r="M750" s="302"/>
      <c r="N750" s="285" t="s">
        <v>225</v>
      </c>
      <c r="O750" s="299"/>
      <c r="P750" s="284" t="s">
        <v>220</v>
      </c>
      <c r="Q750" s="302"/>
      <c r="R750" s="285" t="s">
        <v>225</v>
      </c>
      <c r="S750" s="891"/>
      <c r="T750" s="892"/>
      <c r="U750" s="893"/>
    </row>
    <row r="751" spans="2:21" ht="24" customHeight="1" thickBot="1" x14ac:dyDescent="0.2">
      <c r="B751" s="882"/>
      <c r="C751" s="885"/>
      <c r="D751" s="885"/>
      <c r="E751" s="885"/>
      <c r="F751" s="286" t="s">
        <v>232</v>
      </c>
      <c r="G751" s="5"/>
      <c r="H751" s="899" t="s">
        <v>239</v>
      </c>
      <c r="I751" s="900"/>
      <c r="J751" s="300"/>
      <c r="K751" s="901"/>
      <c r="L751" s="902"/>
      <c r="M751" s="902"/>
      <c r="N751" s="902"/>
      <c r="O751" s="902"/>
      <c r="P751" s="902"/>
      <c r="Q751" s="902"/>
      <c r="R751" s="903"/>
      <c r="S751" s="894"/>
      <c r="T751" s="895"/>
      <c r="U751" s="896"/>
    </row>
    <row r="752" spans="2:21" ht="19.5" customHeight="1" thickBot="1" x14ac:dyDescent="0.2">
      <c r="B752" s="287" t="s">
        <v>112</v>
      </c>
      <c r="C752" s="172"/>
      <c r="D752" s="288"/>
      <c r="E752" s="288"/>
      <c r="F752" s="289"/>
      <c r="G752" s="288"/>
      <c r="H752" s="288"/>
      <c r="O752" s="917" t="s">
        <v>496</v>
      </c>
      <c r="P752" s="918"/>
      <c r="Q752" s="918"/>
      <c r="R752" s="918"/>
      <c r="S752" s="919" t="str">
        <f>IF(COUNT(S732:U751)=0,"",SUMIFS(S732:S751,E732:E751,"&lt;&gt;"&amp;""))</f>
        <v/>
      </c>
      <c r="T752" s="920"/>
      <c r="U752" s="921"/>
    </row>
    <row r="753" spans="1:33" ht="19.5" customHeight="1" thickBot="1" x14ac:dyDescent="0.2">
      <c r="B753" s="486" t="s">
        <v>242</v>
      </c>
      <c r="C753" s="172"/>
      <c r="D753" s="171"/>
      <c r="E753" s="290"/>
      <c r="F753" s="485"/>
      <c r="G753" s="485"/>
      <c r="H753" s="485"/>
      <c r="O753" s="922" t="s">
        <v>497</v>
      </c>
      <c r="P753" s="923"/>
      <c r="Q753" s="923"/>
      <c r="R753" s="924"/>
      <c r="S753" s="919" t="str">
        <f>IF(COUNT(S732:U751)=0,"",SUMIF(E732:E751,"元請",S732:U751))</f>
        <v/>
      </c>
      <c r="T753" s="920"/>
      <c r="U753" s="921"/>
    </row>
    <row r="754" spans="1:33" ht="19.5" customHeight="1" x14ac:dyDescent="0.15">
      <c r="B754" s="287" t="s">
        <v>240</v>
      </c>
      <c r="C754" s="172"/>
      <c r="D754" s="171"/>
      <c r="E754" s="172"/>
      <c r="F754" s="172"/>
      <c r="G754" s="485"/>
      <c r="H754" s="485"/>
    </row>
    <row r="755" spans="1:33" ht="19.5" customHeight="1" x14ac:dyDescent="0.15">
      <c r="B755" s="485"/>
      <c r="C755" s="172"/>
      <c r="D755" s="171"/>
      <c r="E755" s="290"/>
      <c r="F755" s="485"/>
      <c r="G755" s="485"/>
      <c r="H755" s="485"/>
    </row>
    <row r="756" spans="1:33" s="172" customFormat="1" ht="20.25" customHeight="1" x14ac:dyDescent="0.15">
      <c r="A756" s="171"/>
      <c r="B756" s="171"/>
      <c r="C756" s="172" t="s">
        <v>104</v>
      </c>
      <c r="G756" s="262"/>
      <c r="H756" s="262"/>
      <c r="I756" s="171"/>
      <c r="J756" s="171"/>
      <c r="K756" s="171"/>
      <c r="L756" s="171"/>
      <c r="M756" s="171"/>
      <c r="N756" s="171"/>
      <c r="O756" s="171"/>
      <c r="P756" s="171"/>
      <c r="Q756" s="171"/>
      <c r="R756" s="171"/>
      <c r="S756" s="171"/>
      <c r="T756" s="196" t="s">
        <v>241</v>
      </c>
      <c r="U756" s="263" t="str">
        <f t="shared" ref="U756" si="1354">IF(COUNT(S732:U751)=0,"",U727+1)</f>
        <v/>
      </c>
      <c r="W756" s="171"/>
      <c r="X756" s="171"/>
      <c r="Y756" s="171"/>
      <c r="Z756" s="291"/>
      <c r="AA756" s="291"/>
      <c r="AB756" s="291"/>
      <c r="AC756" s="291"/>
      <c r="AD756" s="291"/>
      <c r="AE756" s="171"/>
      <c r="AF756" s="171"/>
      <c r="AG756" s="171"/>
    </row>
    <row r="757" spans="1:33" s="172" customFormat="1" ht="27.75" x14ac:dyDescent="0.15">
      <c r="A757" s="171"/>
      <c r="B757" s="904" t="s">
        <v>105</v>
      </c>
      <c r="C757" s="904"/>
      <c r="D757" s="904"/>
      <c r="E757" s="904"/>
      <c r="F757" s="904"/>
      <c r="G757" s="904"/>
      <c r="H757" s="904"/>
      <c r="I757" s="904"/>
      <c r="J757" s="905" t="s">
        <v>387</v>
      </c>
      <c r="K757" s="905"/>
      <c r="L757" s="905"/>
      <c r="M757" s="905"/>
      <c r="N757" s="905"/>
      <c r="O757" s="905"/>
      <c r="P757" s="905"/>
      <c r="Q757" s="905"/>
      <c r="R757" s="905"/>
      <c r="S757" s="905"/>
      <c r="T757" s="905"/>
      <c r="U757" s="905"/>
      <c r="W757" s="171"/>
      <c r="X757" s="171"/>
      <c r="Y757" s="171"/>
      <c r="Z757" s="291"/>
      <c r="AA757" s="291"/>
      <c r="AB757" s="291"/>
      <c r="AC757" s="291"/>
      <c r="AD757" s="291"/>
      <c r="AE757" s="171"/>
      <c r="AF757" s="171"/>
      <c r="AG757" s="171"/>
    </row>
    <row r="758" spans="1:33" ht="21.75" thickBot="1" x14ac:dyDescent="0.2">
      <c r="D758" s="265" t="s">
        <v>228</v>
      </c>
      <c r="E758" s="906"/>
      <c r="F758" s="906"/>
      <c r="G758" s="266" t="s">
        <v>229</v>
      </c>
      <c r="H758" s="267"/>
      <c r="L758" s="268" t="s">
        <v>231</v>
      </c>
      <c r="M758" s="482" t="str">
        <f>M$4</f>
        <v/>
      </c>
      <c r="N758" s="269" t="s">
        <v>220</v>
      </c>
      <c r="O758" s="482" t="str">
        <f>O$4</f>
        <v/>
      </c>
      <c r="P758" s="269" t="s">
        <v>225</v>
      </c>
      <c r="Q758" s="269" t="s">
        <v>205</v>
      </c>
      <c r="R758" s="482" t="str">
        <f>R$4</f>
        <v/>
      </c>
      <c r="S758" s="269" t="s">
        <v>220</v>
      </c>
      <c r="T758" s="482" t="str">
        <f>T$4</f>
        <v/>
      </c>
      <c r="U758" s="269" t="s">
        <v>230</v>
      </c>
    </row>
    <row r="759" spans="1:33" ht="18" customHeight="1" x14ac:dyDescent="0.15">
      <c r="B759" s="880" t="s">
        <v>227</v>
      </c>
      <c r="C759" s="907" t="s">
        <v>224</v>
      </c>
      <c r="D759" s="478" t="s">
        <v>237</v>
      </c>
      <c r="E759" s="478" t="s">
        <v>222</v>
      </c>
      <c r="F759" s="909" t="s">
        <v>106</v>
      </c>
      <c r="G759" s="840" t="s">
        <v>107</v>
      </c>
      <c r="H759" s="841"/>
      <c r="I759" s="480" t="s">
        <v>108</v>
      </c>
      <c r="J759" s="480" t="s">
        <v>235</v>
      </c>
      <c r="K759" s="840" t="s">
        <v>109</v>
      </c>
      <c r="L759" s="913"/>
      <c r="M759" s="913"/>
      <c r="N759" s="841"/>
      <c r="O759" s="840" t="s">
        <v>226</v>
      </c>
      <c r="P759" s="913"/>
      <c r="Q759" s="913"/>
      <c r="R759" s="841"/>
      <c r="S759" s="840" t="s">
        <v>233</v>
      </c>
      <c r="T759" s="913"/>
      <c r="U759" s="914"/>
    </row>
    <row r="760" spans="1:33" ht="18" customHeight="1" thickBot="1" x14ac:dyDescent="0.2">
      <c r="B760" s="882"/>
      <c r="C760" s="908"/>
      <c r="D760" s="479" t="s">
        <v>221</v>
      </c>
      <c r="E760" s="479" t="s">
        <v>223</v>
      </c>
      <c r="F760" s="910"/>
      <c r="G760" s="911"/>
      <c r="H760" s="912"/>
      <c r="I760" s="481" t="s">
        <v>110</v>
      </c>
      <c r="J760" s="481" t="s">
        <v>236</v>
      </c>
      <c r="K760" s="911"/>
      <c r="L760" s="915"/>
      <c r="M760" s="915"/>
      <c r="N760" s="912"/>
      <c r="O760" s="911"/>
      <c r="P760" s="915"/>
      <c r="Q760" s="915"/>
      <c r="R760" s="912"/>
      <c r="S760" s="911" t="s">
        <v>234</v>
      </c>
      <c r="T760" s="915"/>
      <c r="U760" s="916"/>
    </row>
    <row r="761" spans="1:33" ht="24" customHeight="1" x14ac:dyDescent="0.15">
      <c r="B761" s="880">
        <v>1</v>
      </c>
      <c r="C761" s="883"/>
      <c r="D761" s="883"/>
      <c r="E761" s="883"/>
      <c r="F761" s="294"/>
      <c r="G761" s="886"/>
      <c r="H761" s="887"/>
      <c r="I761" s="294"/>
      <c r="J761" s="295"/>
      <c r="K761" s="298"/>
      <c r="L761" s="279" t="s">
        <v>220</v>
      </c>
      <c r="M761" s="301"/>
      <c r="N761" s="280" t="s">
        <v>225</v>
      </c>
      <c r="O761" s="298"/>
      <c r="P761" s="279" t="s">
        <v>220</v>
      </c>
      <c r="Q761" s="301"/>
      <c r="R761" s="280" t="s">
        <v>225</v>
      </c>
      <c r="S761" s="888" t="str">
        <f t="shared" ref="S761" si="1355">IF(COUNT(J761:J765)=0,"",SUM(J761:J765))</f>
        <v/>
      </c>
      <c r="T761" s="889"/>
      <c r="U761" s="890"/>
    </row>
    <row r="762" spans="1:33" ht="24" customHeight="1" x14ac:dyDescent="0.15">
      <c r="B762" s="881"/>
      <c r="C762" s="884"/>
      <c r="D762" s="884"/>
      <c r="E762" s="884"/>
      <c r="F762" s="296"/>
      <c r="G762" s="897"/>
      <c r="H762" s="898"/>
      <c r="I762" s="296"/>
      <c r="J762" s="297"/>
      <c r="K762" s="299"/>
      <c r="L762" s="284" t="s">
        <v>220</v>
      </c>
      <c r="M762" s="302"/>
      <c r="N762" s="285" t="s">
        <v>225</v>
      </c>
      <c r="O762" s="299"/>
      <c r="P762" s="284" t="s">
        <v>220</v>
      </c>
      <c r="Q762" s="302"/>
      <c r="R762" s="285" t="s">
        <v>225</v>
      </c>
      <c r="S762" s="891"/>
      <c r="T762" s="892"/>
      <c r="U762" s="893"/>
      <c r="Z762" s="264"/>
      <c r="AA762" s="264"/>
      <c r="AB762" s="264"/>
      <c r="AC762" s="264"/>
      <c r="AD762" s="264"/>
      <c r="AE762" s="172"/>
      <c r="AF762" s="172"/>
      <c r="AG762" s="172"/>
    </row>
    <row r="763" spans="1:33" ht="23.25" customHeight="1" x14ac:dyDescent="0.15">
      <c r="B763" s="881"/>
      <c r="C763" s="884"/>
      <c r="D763" s="884"/>
      <c r="E763" s="884"/>
      <c r="F763" s="296"/>
      <c r="G763" s="897"/>
      <c r="H763" s="898"/>
      <c r="I763" s="296"/>
      <c r="J763" s="297"/>
      <c r="K763" s="299"/>
      <c r="L763" s="284" t="s">
        <v>220</v>
      </c>
      <c r="M763" s="302"/>
      <c r="N763" s="285" t="s">
        <v>225</v>
      </c>
      <c r="O763" s="299"/>
      <c r="P763" s="284" t="s">
        <v>220</v>
      </c>
      <c r="Q763" s="302"/>
      <c r="R763" s="285" t="s">
        <v>225</v>
      </c>
      <c r="S763" s="891"/>
      <c r="T763" s="892"/>
      <c r="U763" s="893"/>
      <c r="Z763" s="264"/>
      <c r="AA763" s="264"/>
      <c r="AB763" s="264"/>
      <c r="AC763" s="264"/>
      <c r="AD763" s="264"/>
      <c r="AE763" s="172"/>
      <c r="AF763" s="172"/>
      <c r="AG763" s="172"/>
    </row>
    <row r="764" spans="1:33" ht="24" customHeight="1" x14ac:dyDescent="0.15">
      <c r="B764" s="881"/>
      <c r="C764" s="884"/>
      <c r="D764" s="884"/>
      <c r="E764" s="884"/>
      <c r="F764" s="296"/>
      <c r="G764" s="897"/>
      <c r="H764" s="898"/>
      <c r="I764" s="296"/>
      <c r="J764" s="297"/>
      <c r="K764" s="299"/>
      <c r="L764" s="284" t="s">
        <v>220</v>
      </c>
      <c r="M764" s="302"/>
      <c r="N764" s="285" t="s">
        <v>225</v>
      </c>
      <c r="O764" s="299"/>
      <c r="P764" s="284" t="s">
        <v>220</v>
      </c>
      <c r="Q764" s="302"/>
      <c r="R764" s="285" t="s">
        <v>225</v>
      </c>
      <c r="S764" s="891"/>
      <c r="T764" s="892"/>
      <c r="U764" s="893"/>
    </row>
    <row r="765" spans="1:33" ht="24" customHeight="1" thickBot="1" x14ac:dyDescent="0.2">
      <c r="B765" s="882"/>
      <c r="C765" s="885"/>
      <c r="D765" s="885"/>
      <c r="E765" s="885"/>
      <c r="F765" s="286" t="s">
        <v>232</v>
      </c>
      <c r="G765" s="5"/>
      <c r="H765" s="899" t="s">
        <v>239</v>
      </c>
      <c r="I765" s="900"/>
      <c r="J765" s="300"/>
      <c r="K765" s="901"/>
      <c r="L765" s="902"/>
      <c r="M765" s="902"/>
      <c r="N765" s="902"/>
      <c r="O765" s="902"/>
      <c r="P765" s="902"/>
      <c r="Q765" s="902"/>
      <c r="R765" s="903"/>
      <c r="S765" s="894"/>
      <c r="T765" s="895"/>
      <c r="U765" s="896"/>
    </row>
    <row r="766" spans="1:33" ht="24" customHeight="1" x14ac:dyDescent="0.15">
      <c r="B766" s="880">
        <v>2</v>
      </c>
      <c r="C766" s="883"/>
      <c r="D766" s="883"/>
      <c r="E766" s="883"/>
      <c r="F766" s="294"/>
      <c r="G766" s="886"/>
      <c r="H766" s="887"/>
      <c r="I766" s="294"/>
      <c r="J766" s="295"/>
      <c r="K766" s="298"/>
      <c r="L766" s="279" t="s">
        <v>220</v>
      </c>
      <c r="M766" s="301"/>
      <c r="N766" s="280" t="s">
        <v>225</v>
      </c>
      <c r="O766" s="298"/>
      <c r="P766" s="279" t="s">
        <v>220</v>
      </c>
      <c r="Q766" s="301"/>
      <c r="R766" s="280" t="s">
        <v>225</v>
      </c>
      <c r="S766" s="888" t="str">
        <f t="shared" ref="S766" si="1356">IF(COUNT(J766:J770)=0,"",SUM(J766:J770))</f>
        <v/>
      </c>
      <c r="T766" s="889"/>
      <c r="U766" s="890"/>
    </row>
    <row r="767" spans="1:33" ht="24" customHeight="1" x14ac:dyDescent="0.15">
      <c r="B767" s="881"/>
      <c r="C767" s="884"/>
      <c r="D767" s="884"/>
      <c r="E767" s="884"/>
      <c r="F767" s="296"/>
      <c r="G767" s="897"/>
      <c r="H767" s="898"/>
      <c r="I767" s="296"/>
      <c r="J767" s="297"/>
      <c r="K767" s="299"/>
      <c r="L767" s="284" t="s">
        <v>220</v>
      </c>
      <c r="M767" s="302"/>
      <c r="N767" s="285" t="s">
        <v>225</v>
      </c>
      <c r="O767" s="299"/>
      <c r="P767" s="284" t="s">
        <v>220</v>
      </c>
      <c r="Q767" s="302"/>
      <c r="R767" s="285" t="s">
        <v>225</v>
      </c>
      <c r="S767" s="891"/>
      <c r="T767" s="892"/>
      <c r="U767" s="893"/>
    </row>
    <row r="768" spans="1:33" ht="24" customHeight="1" x14ac:dyDescent="0.15">
      <c r="B768" s="881"/>
      <c r="C768" s="884"/>
      <c r="D768" s="884"/>
      <c r="E768" s="884"/>
      <c r="F768" s="296"/>
      <c r="G768" s="897"/>
      <c r="H768" s="898"/>
      <c r="I768" s="296"/>
      <c r="J768" s="297"/>
      <c r="K768" s="299"/>
      <c r="L768" s="284" t="s">
        <v>220</v>
      </c>
      <c r="M768" s="302"/>
      <c r="N768" s="285" t="s">
        <v>225</v>
      </c>
      <c r="O768" s="299"/>
      <c r="P768" s="284" t="s">
        <v>220</v>
      </c>
      <c r="Q768" s="302"/>
      <c r="R768" s="285" t="s">
        <v>225</v>
      </c>
      <c r="S768" s="891"/>
      <c r="T768" s="892"/>
      <c r="U768" s="893"/>
    </row>
    <row r="769" spans="2:21" ht="24" customHeight="1" x14ac:dyDescent="0.15">
      <c r="B769" s="881"/>
      <c r="C769" s="884"/>
      <c r="D769" s="884"/>
      <c r="E769" s="884"/>
      <c r="F769" s="296"/>
      <c r="G769" s="897"/>
      <c r="H769" s="898"/>
      <c r="I769" s="296"/>
      <c r="J769" s="297"/>
      <c r="K769" s="299"/>
      <c r="L769" s="284" t="s">
        <v>220</v>
      </c>
      <c r="M769" s="302"/>
      <c r="N769" s="285" t="s">
        <v>225</v>
      </c>
      <c r="O769" s="299"/>
      <c r="P769" s="284" t="s">
        <v>220</v>
      </c>
      <c r="Q769" s="302"/>
      <c r="R769" s="285" t="s">
        <v>225</v>
      </c>
      <c r="S769" s="891"/>
      <c r="T769" s="892"/>
      <c r="U769" s="893"/>
    </row>
    <row r="770" spans="2:21" ht="24" customHeight="1" thickBot="1" x14ac:dyDescent="0.2">
      <c r="B770" s="882"/>
      <c r="C770" s="885"/>
      <c r="D770" s="885"/>
      <c r="E770" s="885"/>
      <c r="F770" s="286" t="s">
        <v>232</v>
      </c>
      <c r="G770" s="5"/>
      <c r="H770" s="899" t="s">
        <v>239</v>
      </c>
      <c r="I770" s="900"/>
      <c r="J770" s="300"/>
      <c r="K770" s="901"/>
      <c r="L770" s="902"/>
      <c r="M770" s="902"/>
      <c r="N770" s="902"/>
      <c r="O770" s="902"/>
      <c r="P770" s="902"/>
      <c r="Q770" s="902"/>
      <c r="R770" s="903"/>
      <c r="S770" s="894"/>
      <c r="T770" s="895"/>
      <c r="U770" s="896"/>
    </row>
    <row r="771" spans="2:21" ht="24" customHeight="1" x14ac:dyDescent="0.15">
      <c r="B771" s="880">
        <v>3</v>
      </c>
      <c r="C771" s="883"/>
      <c r="D771" s="883"/>
      <c r="E771" s="883"/>
      <c r="F771" s="294"/>
      <c r="G771" s="886"/>
      <c r="H771" s="887"/>
      <c r="I771" s="294"/>
      <c r="J771" s="295"/>
      <c r="K771" s="298"/>
      <c r="L771" s="279" t="s">
        <v>220</v>
      </c>
      <c r="M771" s="301"/>
      <c r="N771" s="280" t="s">
        <v>225</v>
      </c>
      <c r="O771" s="298"/>
      <c r="P771" s="279" t="s">
        <v>220</v>
      </c>
      <c r="Q771" s="301"/>
      <c r="R771" s="280" t="s">
        <v>225</v>
      </c>
      <c r="S771" s="888" t="str">
        <f t="shared" ref="S771" si="1357">IF(COUNT(J771:J775)=0,"",SUM(J771:J775))</f>
        <v/>
      </c>
      <c r="T771" s="889"/>
      <c r="U771" s="890"/>
    </row>
    <row r="772" spans="2:21" ht="24" customHeight="1" x14ac:dyDescent="0.15">
      <c r="B772" s="881"/>
      <c r="C772" s="884"/>
      <c r="D772" s="884"/>
      <c r="E772" s="884"/>
      <c r="F772" s="296"/>
      <c r="G772" s="897"/>
      <c r="H772" s="898"/>
      <c r="I772" s="296"/>
      <c r="J772" s="297"/>
      <c r="K772" s="299"/>
      <c r="L772" s="284" t="s">
        <v>220</v>
      </c>
      <c r="M772" s="302"/>
      <c r="N772" s="285" t="s">
        <v>225</v>
      </c>
      <c r="O772" s="299"/>
      <c r="P772" s="284" t="s">
        <v>220</v>
      </c>
      <c r="Q772" s="302"/>
      <c r="R772" s="285" t="s">
        <v>225</v>
      </c>
      <c r="S772" s="891"/>
      <c r="T772" s="892"/>
      <c r="U772" s="893"/>
    </row>
    <row r="773" spans="2:21" ht="24" customHeight="1" x14ac:dyDescent="0.15">
      <c r="B773" s="881"/>
      <c r="C773" s="884"/>
      <c r="D773" s="884"/>
      <c r="E773" s="884"/>
      <c r="F773" s="296"/>
      <c r="G773" s="897"/>
      <c r="H773" s="898"/>
      <c r="I773" s="296"/>
      <c r="J773" s="297"/>
      <c r="K773" s="299"/>
      <c r="L773" s="284" t="s">
        <v>220</v>
      </c>
      <c r="M773" s="302"/>
      <c r="N773" s="285" t="s">
        <v>225</v>
      </c>
      <c r="O773" s="299"/>
      <c r="P773" s="284" t="s">
        <v>220</v>
      </c>
      <c r="Q773" s="302"/>
      <c r="R773" s="285" t="s">
        <v>225</v>
      </c>
      <c r="S773" s="891"/>
      <c r="T773" s="892"/>
      <c r="U773" s="893"/>
    </row>
    <row r="774" spans="2:21" ht="24" customHeight="1" x14ac:dyDescent="0.15">
      <c r="B774" s="881"/>
      <c r="C774" s="884"/>
      <c r="D774" s="884"/>
      <c r="E774" s="884"/>
      <c r="F774" s="296"/>
      <c r="G774" s="897"/>
      <c r="H774" s="898"/>
      <c r="I774" s="296"/>
      <c r="J774" s="297"/>
      <c r="K774" s="299"/>
      <c r="L774" s="284" t="s">
        <v>220</v>
      </c>
      <c r="M774" s="302"/>
      <c r="N774" s="285" t="s">
        <v>225</v>
      </c>
      <c r="O774" s="299"/>
      <c r="P774" s="284" t="s">
        <v>220</v>
      </c>
      <c r="Q774" s="302"/>
      <c r="R774" s="285" t="s">
        <v>225</v>
      </c>
      <c r="S774" s="891"/>
      <c r="T774" s="892"/>
      <c r="U774" s="893"/>
    </row>
    <row r="775" spans="2:21" ht="24" customHeight="1" thickBot="1" x14ac:dyDescent="0.2">
      <c r="B775" s="882"/>
      <c r="C775" s="885"/>
      <c r="D775" s="885"/>
      <c r="E775" s="885"/>
      <c r="F775" s="286" t="s">
        <v>232</v>
      </c>
      <c r="G775" s="5"/>
      <c r="H775" s="899" t="s">
        <v>239</v>
      </c>
      <c r="I775" s="900"/>
      <c r="J775" s="300"/>
      <c r="K775" s="901"/>
      <c r="L775" s="902"/>
      <c r="M775" s="902"/>
      <c r="N775" s="902"/>
      <c r="O775" s="902"/>
      <c r="P775" s="902"/>
      <c r="Q775" s="902"/>
      <c r="R775" s="903"/>
      <c r="S775" s="894"/>
      <c r="T775" s="895"/>
      <c r="U775" s="896"/>
    </row>
    <row r="776" spans="2:21" ht="24" customHeight="1" x14ac:dyDescent="0.15">
      <c r="B776" s="880">
        <v>4</v>
      </c>
      <c r="C776" s="883"/>
      <c r="D776" s="883"/>
      <c r="E776" s="883"/>
      <c r="F776" s="294"/>
      <c r="G776" s="886"/>
      <c r="H776" s="887"/>
      <c r="I776" s="294"/>
      <c r="J776" s="295"/>
      <c r="K776" s="298"/>
      <c r="L776" s="279" t="s">
        <v>220</v>
      </c>
      <c r="M776" s="301"/>
      <c r="N776" s="280" t="s">
        <v>225</v>
      </c>
      <c r="O776" s="298"/>
      <c r="P776" s="279" t="s">
        <v>220</v>
      </c>
      <c r="Q776" s="301"/>
      <c r="R776" s="280" t="s">
        <v>225</v>
      </c>
      <c r="S776" s="888" t="str">
        <f t="shared" ref="S776" si="1358">IF(COUNT(J776:J780)=0,"",SUM(J776:J780))</f>
        <v/>
      </c>
      <c r="T776" s="889"/>
      <c r="U776" s="890"/>
    </row>
    <row r="777" spans="2:21" ht="24" customHeight="1" x14ac:dyDescent="0.15">
      <c r="B777" s="881"/>
      <c r="C777" s="884"/>
      <c r="D777" s="884"/>
      <c r="E777" s="884"/>
      <c r="F777" s="296"/>
      <c r="G777" s="897"/>
      <c r="H777" s="898"/>
      <c r="I777" s="296"/>
      <c r="J777" s="297"/>
      <c r="K777" s="299"/>
      <c r="L777" s="284" t="s">
        <v>220</v>
      </c>
      <c r="M777" s="302"/>
      <c r="N777" s="285" t="s">
        <v>225</v>
      </c>
      <c r="O777" s="299"/>
      <c r="P777" s="284" t="s">
        <v>220</v>
      </c>
      <c r="Q777" s="302"/>
      <c r="R777" s="285" t="s">
        <v>225</v>
      </c>
      <c r="S777" s="891"/>
      <c r="T777" s="892"/>
      <c r="U777" s="893"/>
    </row>
    <row r="778" spans="2:21" ht="24" customHeight="1" x14ac:dyDescent="0.15">
      <c r="B778" s="881"/>
      <c r="C778" s="884"/>
      <c r="D778" s="884"/>
      <c r="E778" s="884"/>
      <c r="F778" s="296"/>
      <c r="G778" s="897"/>
      <c r="H778" s="898"/>
      <c r="I778" s="296"/>
      <c r="J778" s="297"/>
      <c r="K778" s="299"/>
      <c r="L778" s="284" t="s">
        <v>220</v>
      </c>
      <c r="M778" s="302"/>
      <c r="N778" s="285" t="s">
        <v>225</v>
      </c>
      <c r="O778" s="299"/>
      <c r="P778" s="284" t="s">
        <v>220</v>
      </c>
      <c r="Q778" s="302"/>
      <c r="R778" s="285" t="s">
        <v>225</v>
      </c>
      <c r="S778" s="891"/>
      <c r="T778" s="892"/>
      <c r="U778" s="893"/>
    </row>
    <row r="779" spans="2:21" ht="24" customHeight="1" x14ac:dyDescent="0.15">
      <c r="B779" s="881"/>
      <c r="C779" s="884"/>
      <c r="D779" s="884"/>
      <c r="E779" s="884"/>
      <c r="F779" s="296"/>
      <c r="G779" s="897"/>
      <c r="H779" s="898"/>
      <c r="I779" s="296"/>
      <c r="J779" s="297"/>
      <c r="K779" s="299"/>
      <c r="L779" s="284" t="s">
        <v>220</v>
      </c>
      <c r="M779" s="302"/>
      <c r="N779" s="285" t="s">
        <v>225</v>
      </c>
      <c r="O779" s="299"/>
      <c r="P779" s="284" t="s">
        <v>220</v>
      </c>
      <c r="Q779" s="302"/>
      <c r="R779" s="285" t="s">
        <v>225</v>
      </c>
      <c r="S779" s="891"/>
      <c r="T779" s="892"/>
      <c r="U779" s="893"/>
    </row>
    <row r="780" spans="2:21" ht="24" customHeight="1" thickBot="1" x14ac:dyDescent="0.2">
      <c r="B780" s="882"/>
      <c r="C780" s="885"/>
      <c r="D780" s="885"/>
      <c r="E780" s="885"/>
      <c r="F780" s="286" t="s">
        <v>232</v>
      </c>
      <c r="G780" s="5"/>
      <c r="H780" s="899" t="s">
        <v>239</v>
      </c>
      <c r="I780" s="900"/>
      <c r="J780" s="300"/>
      <c r="K780" s="901"/>
      <c r="L780" s="902"/>
      <c r="M780" s="902"/>
      <c r="N780" s="902"/>
      <c r="O780" s="902"/>
      <c r="P780" s="902"/>
      <c r="Q780" s="902"/>
      <c r="R780" s="903"/>
      <c r="S780" s="894"/>
      <c r="T780" s="895"/>
      <c r="U780" s="896"/>
    </row>
    <row r="781" spans="2:21" ht="19.5" customHeight="1" thickBot="1" x14ac:dyDescent="0.2">
      <c r="B781" s="287" t="s">
        <v>112</v>
      </c>
      <c r="C781" s="172"/>
      <c r="D781" s="288"/>
      <c r="E781" s="288"/>
      <c r="F781" s="289"/>
      <c r="G781" s="288"/>
      <c r="H781" s="288"/>
      <c r="O781" s="917" t="s">
        <v>496</v>
      </c>
      <c r="P781" s="918"/>
      <c r="Q781" s="918"/>
      <c r="R781" s="918"/>
      <c r="S781" s="919" t="str">
        <f>IF(COUNT(S761:U780)=0,"",SUMIFS(S761:S780,E761:E780,"&lt;&gt;"&amp;""))</f>
        <v/>
      </c>
      <c r="T781" s="920"/>
      <c r="U781" s="921"/>
    </row>
    <row r="782" spans="2:21" ht="19.5" customHeight="1" thickBot="1" x14ac:dyDescent="0.2">
      <c r="B782" s="486" t="s">
        <v>242</v>
      </c>
      <c r="C782" s="172"/>
      <c r="D782" s="171"/>
      <c r="E782" s="290"/>
      <c r="F782" s="485"/>
      <c r="G782" s="485"/>
      <c r="H782" s="485"/>
      <c r="O782" s="922" t="s">
        <v>497</v>
      </c>
      <c r="P782" s="923"/>
      <c r="Q782" s="923"/>
      <c r="R782" s="924"/>
      <c r="S782" s="919" t="str">
        <f>IF(COUNT(S761:U780)=0,"",SUMIF(E761:E780,"元請",S761:U780))</f>
        <v/>
      </c>
      <c r="T782" s="920"/>
      <c r="U782" s="921"/>
    </row>
    <row r="783" spans="2:21" ht="19.5" customHeight="1" x14ac:dyDescent="0.15">
      <c r="B783" s="287" t="s">
        <v>240</v>
      </c>
      <c r="C783" s="172"/>
      <c r="D783" s="171"/>
      <c r="E783" s="172"/>
      <c r="F783" s="172"/>
      <c r="G783" s="485"/>
      <c r="H783" s="485"/>
    </row>
    <row r="784" spans="2:21" ht="19.5" customHeight="1" x14ac:dyDescent="0.15">
      <c r="B784" s="485"/>
      <c r="C784" s="172"/>
      <c r="D784" s="171"/>
      <c r="E784" s="290"/>
      <c r="F784" s="485"/>
      <c r="G784" s="485"/>
      <c r="H784" s="485"/>
    </row>
    <row r="785" spans="1:33" s="172" customFormat="1" ht="20.25" customHeight="1" x14ac:dyDescent="0.15">
      <c r="A785" s="171"/>
      <c r="B785" s="171"/>
      <c r="C785" s="172" t="s">
        <v>104</v>
      </c>
      <c r="G785" s="262"/>
      <c r="H785" s="262"/>
      <c r="I785" s="171"/>
      <c r="J785" s="171"/>
      <c r="K785" s="171"/>
      <c r="L785" s="171"/>
      <c r="M785" s="171"/>
      <c r="N785" s="171"/>
      <c r="O785" s="171"/>
      <c r="P785" s="171"/>
      <c r="Q785" s="171"/>
      <c r="R785" s="171"/>
      <c r="S785" s="171"/>
      <c r="T785" s="196" t="s">
        <v>241</v>
      </c>
      <c r="U785" s="263" t="str">
        <f t="shared" ref="U785" si="1359">IF(COUNT(S761:U780)=0,"",U756+1)</f>
        <v/>
      </c>
      <c r="W785" s="171"/>
      <c r="X785" s="171"/>
      <c r="Y785" s="171"/>
      <c r="Z785" s="291"/>
      <c r="AA785" s="291"/>
      <c r="AB785" s="291"/>
      <c r="AC785" s="291"/>
      <c r="AD785" s="291"/>
      <c r="AE785" s="171"/>
      <c r="AF785" s="171"/>
      <c r="AG785" s="171"/>
    </row>
    <row r="786" spans="1:33" s="172" customFormat="1" ht="27.75" x14ac:dyDescent="0.15">
      <c r="A786" s="171"/>
      <c r="B786" s="904" t="s">
        <v>105</v>
      </c>
      <c r="C786" s="904"/>
      <c r="D786" s="904"/>
      <c r="E786" s="904"/>
      <c r="F786" s="904"/>
      <c r="G786" s="904"/>
      <c r="H786" s="904"/>
      <c r="I786" s="904"/>
      <c r="J786" s="905" t="s">
        <v>387</v>
      </c>
      <c r="K786" s="905"/>
      <c r="L786" s="905"/>
      <c r="M786" s="905"/>
      <c r="N786" s="905"/>
      <c r="O786" s="905"/>
      <c r="P786" s="905"/>
      <c r="Q786" s="905"/>
      <c r="R786" s="905"/>
      <c r="S786" s="905"/>
      <c r="T786" s="905"/>
      <c r="U786" s="905"/>
      <c r="W786" s="171"/>
      <c r="X786" s="171"/>
      <c r="Y786" s="171"/>
      <c r="Z786" s="291"/>
      <c r="AA786" s="291"/>
      <c r="AB786" s="291"/>
      <c r="AC786" s="291"/>
      <c r="AD786" s="291"/>
      <c r="AE786" s="171"/>
      <c r="AF786" s="171"/>
      <c r="AG786" s="171"/>
    </row>
    <row r="787" spans="1:33" ht="21.75" thickBot="1" x14ac:dyDescent="0.2">
      <c r="D787" s="265" t="s">
        <v>228</v>
      </c>
      <c r="E787" s="906"/>
      <c r="F787" s="906"/>
      <c r="G787" s="266" t="s">
        <v>229</v>
      </c>
      <c r="H787" s="267"/>
      <c r="L787" s="268" t="s">
        <v>231</v>
      </c>
      <c r="M787" s="482" t="str">
        <f>M$4</f>
        <v/>
      </c>
      <c r="N787" s="269" t="s">
        <v>220</v>
      </c>
      <c r="O787" s="482" t="str">
        <f>O$4</f>
        <v/>
      </c>
      <c r="P787" s="269" t="s">
        <v>225</v>
      </c>
      <c r="Q787" s="269" t="s">
        <v>205</v>
      </c>
      <c r="R787" s="482" t="str">
        <f>R$4</f>
        <v/>
      </c>
      <c r="S787" s="269" t="s">
        <v>220</v>
      </c>
      <c r="T787" s="482" t="str">
        <f>T$4</f>
        <v/>
      </c>
      <c r="U787" s="269" t="s">
        <v>230</v>
      </c>
    </row>
    <row r="788" spans="1:33" ht="18" customHeight="1" x14ac:dyDescent="0.15">
      <c r="B788" s="880" t="s">
        <v>227</v>
      </c>
      <c r="C788" s="907" t="s">
        <v>224</v>
      </c>
      <c r="D788" s="478" t="s">
        <v>237</v>
      </c>
      <c r="E788" s="478" t="s">
        <v>222</v>
      </c>
      <c r="F788" s="909" t="s">
        <v>106</v>
      </c>
      <c r="G788" s="840" t="s">
        <v>107</v>
      </c>
      <c r="H788" s="841"/>
      <c r="I788" s="480" t="s">
        <v>108</v>
      </c>
      <c r="J788" s="480" t="s">
        <v>235</v>
      </c>
      <c r="K788" s="840" t="s">
        <v>109</v>
      </c>
      <c r="L788" s="913"/>
      <c r="M788" s="913"/>
      <c r="N788" s="841"/>
      <c r="O788" s="840" t="s">
        <v>226</v>
      </c>
      <c r="P788" s="913"/>
      <c r="Q788" s="913"/>
      <c r="R788" s="841"/>
      <c r="S788" s="840" t="s">
        <v>233</v>
      </c>
      <c r="T788" s="913"/>
      <c r="U788" s="914"/>
    </row>
    <row r="789" spans="1:33" ht="18" customHeight="1" thickBot="1" x14ac:dyDescent="0.2">
      <c r="B789" s="882"/>
      <c r="C789" s="908"/>
      <c r="D789" s="479" t="s">
        <v>221</v>
      </c>
      <c r="E789" s="479" t="s">
        <v>223</v>
      </c>
      <c r="F789" s="910"/>
      <c r="G789" s="911"/>
      <c r="H789" s="912"/>
      <c r="I789" s="481" t="s">
        <v>110</v>
      </c>
      <c r="J789" s="481" t="s">
        <v>236</v>
      </c>
      <c r="K789" s="911"/>
      <c r="L789" s="915"/>
      <c r="M789" s="915"/>
      <c r="N789" s="912"/>
      <c r="O789" s="911"/>
      <c r="P789" s="915"/>
      <c r="Q789" s="915"/>
      <c r="R789" s="912"/>
      <c r="S789" s="911" t="s">
        <v>234</v>
      </c>
      <c r="T789" s="915"/>
      <c r="U789" s="916"/>
    </row>
    <row r="790" spans="1:33" ht="24" customHeight="1" x14ac:dyDescent="0.15">
      <c r="B790" s="880">
        <v>1</v>
      </c>
      <c r="C790" s="883"/>
      <c r="D790" s="883"/>
      <c r="E790" s="883"/>
      <c r="F790" s="294"/>
      <c r="G790" s="886"/>
      <c r="H790" s="887"/>
      <c r="I790" s="294"/>
      <c r="J790" s="295"/>
      <c r="K790" s="298"/>
      <c r="L790" s="279" t="s">
        <v>220</v>
      </c>
      <c r="M790" s="301"/>
      <c r="N790" s="280" t="s">
        <v>225</v>
      </c>
      <c r="O790" s="298"/>
      <c r="P790" s="279" t="s">
        <v>220</v>
      </c>
      <c r="Q790" s="301"/>
      <c r="R790" s="280" t="s">
        <v>225</v>
      </c>
      <c r="S790" s="888" t="str">
        <f t="shared" ref="S790" si="1360">IF(COUNT(J790:J794)=0,"",SUM(J790:J794))</f>
        <v/>
      </c>
      <c r="T790" s="889"/>
      <c r="U790" s="890"/>
    </row>
    <row r="791" spans="1:33" ht="24" customHeight="1" x14ac:dyDescent="0.15">
      <c r="B791" s="881"/>
      <c r="C791" s="884"/>
      <c r="D791" s="884"/>
      <c r="E791" s="884"/>
      <c r="F791" s="296"/>
      <c r="G791" s="897"/>
      <c r="H791" s="898"/>
      <c r="I791" s="296"/>
      <c r="J791" s="297"/>
      <c r="K791" s="299"/>
      <c r="L791" s="284" t="s">
        <v>220</v>
      </c>
      <c r="M791" s="302"/>
      <c r="N791" s="285" t="s">
        <v>225</v>
      </c>
      <c r="O791" s="299"/>
      <c r="P791" s="284" t="s">
        <v>220</v>
      </c>
      <c r="Q791" s="302"/>
      <c r="R791" s="285" t="s">
        <v>225</v>
      </c>
      <c r="S791" s="891"/>
      <c r="T791" s="892"/>
      <c r="U791" s="893"/>
      <c r="Z791" s="264"/>
      <c r="AA791" s="264"/>
      <c r="AB791" s="264"/>
      <c r="AC791" s="264"/>
      <c r="AD791" s="264"/>
      <c r="AE791" s="172"/>
      <c r="AF791" s="172"/>
      <c r="AG791" s="172"/>
    </row>
    <row r="792" spans="1:33" ht="23.25" customHeight="1" x14ac:dyDescent="0.15">
      <c r="B792" s="881"/>
      <c r="C792" s="884"/>
      <c r="D792" s="884"/>
      <c r="E792" s="884"/>
      <c r="F792" s="296"/>
      <c r="G792" s="897"/>
      <c r="H792" s="898"/>
      <c r="I792" s="296"/>
      <c r="J792" s="297"/>
      <c r="K792" s="299"/>
      <c r="L792" s="284" t="s">
        <v>220</v>
      </c>
      <c r="M792" s="302"/>
      <c r="N792" s="285" t="s">
        <v>225</v>
      </c>
      <c r="O792" s="299"/>
      <c r="P792" s="284" t="s">
        <v>220</v>
      </c>
      <c r="Q792" s="302"/>
      <c r="R792" s="285" t="s">
        <v>225</v>
      </c>
      <c r="S792" s="891"/>
      <c r="T792" s="892"/>
      <c r="U792" s="893"/>
      <c r="Z792" s="264"/>
      <c r="AA792" s="264"/>
      <c r="AB792" s="264"/>
      <c r="AC792" s="264"/>
      <c r="AD792" s="264"/>
      <c r="AE792" s="172"/>
      <c r="AF792" s="172"/>
      <c r="AG792" s="172"/>
    </row>
    <row r="793" spans="1:33" ht="24" customHeight="1" x14ac:dyDescent="0.15">
      <c r="B793" s="881"/>
      <c r="C793" s="884"/>
      <c r="D793" s="884"/>
      <c r="E793" s="884"/>
      <c r="F793" s="296"/>
      <c r="G793" s="897"/>
      <c r="H793" s="898"/>
      <c r="I793" s="296"/>
      <c r="J793" s="297"/>
      <c r="K793" s="299"/>
      <c r="L793" s="284" t="s">
        <v>220</v>
      </c>
      <c r="M793" s="302"/>
      <c r="N793" s="285" t="s">
        <v>225</v>
      </c>
      <c r="O793" s="299"/>
      <c r="P793" s="284" t="s">
        <v>220</v>
      </c>
      <c r="Q793" s="302"/>
      <c r="R793" s="285" t="s">
        <v>225</v>
      </c>
      <c r="S793" s="891"/>
      <c r="T793" s="892"/>
      <c r="U793" s="893"/>
    </row>
    <row r="794" spans="1:33" ht="24" customHeight="1" thickBot="1" x14ac:dyDescent="0.2">
      <c r="B794" s="882"/>
      <c r="C794" s="885"/>
      <c r="D794" s="885"/>
      <c r="E794" s="885"/>
      <c r="F794" s="286" t="s">
        <v>232</v>
      </c>
      <c r="G794" s="5"/>
      <c r="H794" s="899" t="s">
        <v>239</v>
      </c>
      <c r="I794" s="900"/>
      <c r="J794" s="300"/>
      <c r="K794" s="901"/>
      <c r="L794" s="902"/>
      <c r="M794" s="902"/>
      <c r="N794" s="902"/>
      <c r="O794" s="902"/>
      <c r="P794" s="902"/>
      <c r="Q794" s="902"/>
      <c r="R794" s="903"/>
      <c r="S794" s="894"/>
      <c r="T794" s="895"/>
      <c r="U794" s="896"/>
    </row>
    <row r="795" spans="1:33" ht="24" customHeight="1" x14ac:dyDescent="0.15">
      <c r="B795" s="880">
        <v>2</v>
      </c>
      <c r="C795" s="883"/>
      <c r="D795" s="883"/>
      <c r="E795" s="883"/>
      <c r="F795" s="294"/>
      <c r="G795" s="886"/>
      <c r="H795" s="887"/>
      <c r="I795" s="294"/>
      <c r="J795" s="295"/>
      <c r="K795" s="298"/>
      <c r="L795" s="279" t="s">
        <v>220</v>
      </c>
      <c r="M795" s="301"/>
      <c r="N795" s="280" t="s">
        <v>225</v>
      </c>
      <c r="O795" s="298"/>
      <c r="P795" s="279" t="s">
        <v>220</v>
      </c>
      <c r="Q795" s="301"/>
      <c r="R795" s="280" t="s">
        <v>225</v>
      </c>
      <c r="S795" s="888" t="str">
        <f t="shared" ref="S795" si="1361">IF(COUNT(J795:J799)=0,"",SUM(J795:J799))</f>
        <v/>
      </c>
      <c r="T795" s="889"/>
      <c r="U795" s="890"/>
    </row>
    <row r="796" spans="1:33" ht="24" customHeight="1" x14ac:dyDescent="0.15">
      <c r="B796" s="881"/>
      <c r="C796" s="884"/>
      <c r="D796" s="884"/>
      <c r="E796" s="884"/>
      <c r="F796" s="296"/>
      <c r="G796" s="897"/>
      <c r="H796" s="898"/>
      <c r="I796" s="296"/>
      <c r="J796" s="297"/>
      <c r="K796" s="299"/>
      <c r="L796" s="284" t="s">
        <v>220</v>
      </c>
      <c r="M796" s="302"/>
      <c r="N796" s="285" t="s">
        <v>225</v>
      </c>
      <c r="O796" s="299"/>
      <c r="P796" s="284" t="s">
        <v>220</v>
      </c>
      <c r="Q796" s="302"/>
      <c r="R796" s="285" t="s">
        <v>225</v>
      </c>
      <c r="S796" s="891"/>
      <c r="T796" s="892"/>
      <c r="U796" s="893"/>
    </row>
    <row r="797" spans="1:33" ht="24" customHeight="1" x14ac:dyDescent="0.15">
      <c r="B797" s="881"/>
      <c r="C797" s="884"/>
      <c r="D797" s="884"/>
      <c r="E797" s="884"/>
      <c r="F797" s="296"/>
      <c r="G797" s="897"/>
      <c r="H797" s="898"/>
      <c r="I797" s="296"/>
      <c r="J797" s="297"/>
      <c r="K797" s="299"/>
      <c r="L797" s="284" t="s">
        <v>220</v>
      </c>
      <c r="M797" s="302"/>
      <c r="N797" s="285" t="s">
        <v>225</v>
      </c>
      <c r="O797" s="299"/>
      <c r="P797" s="284" t="s">
        <v>220</v>
      </c>
      <c r="Q797" s="302"/>
      <c r="R797" s="285" t="s">
        <v>225</v>
      </c>
      <c r="S797" s="891"/>
      <c r="T797" s="892"/>
      <c r="U797" s="893"/>
    </row>
    <row r="798" spans="1:33" ht="24" customHeight="1" x14ac:dyDescent="0.15">
      <c r="B798" s="881"/>
      <c r="C798" s="884"/>
      <c r="D798" s="884"/>
      <c r="E798" s="884"/>
      <c r="F798" s="296"/>
      <c r="G798" s="897"/>
      <c r="H798" s="898"/>
      <c r="I798" s="296"/>
      <c r="J798" s="297"/>
      <c r="K798" s="299"/>
      <c r="L798" s="284" t="s">
        <v>220</v>
      </c>
      <c r="M798" s="302"/>
      <c r="N798" s="285" t="s">
        <v>225</v>
      </c>
      <c r="O798" s="299"/>
      <c r="P798" s="284" t="s">
        <v>220</v>
      </c>
      <c r="Q798" s="302"/>
      <c r="R798" s="285" t="s">
        <v>225</v>
      </c>
      <c r="S798" s="891"/>
      <c r="T798" s="892"/>
      <c r="U798" s="893"/>
    </row>
    <row r="799" spans="1:33" ht="24" customHeight="1" thickBot="1" x14ac:dyDescent="0.2">
      <c r="B799" s="882"/>
      <c r="C799" s="885"/>
      <c r="D799" s="885"/>
      <c r="E799" s="885"/>
      <c r="F799" s="286" t="s">
        <v>232</v>
      </c>
      <c r="G799" s="5"/>
      <c r="H799" s="899" t="s">
        <v>239</v>
      </c>
      <c r="I799" s="900"/>
      <c r="J799" s="300"/>
      <c r="K799" s="901"/>
      <c r="L799" s="902"/>
      <c r="M799" s="902"/>
      <c r="N799" s="902"/>
      <c r="O799" s="902"/>
      <c r="P799" s="902"/>
      <c r="Q799" s="902"/>
      <c r="R799" s="903"/>
      <c r="S799" s="894"/>
      <c r="T799" s="895"/>
      <c r="U799" s="896"/>
    </row>
    <row r="800" spans="1:33" ht="24" customHeight="1" x14ac:dyDescent="0.15">
      <c r="B800" s="880">
        <v>3</v>
      </c>
      <c r="C800" s="883"/>
      <c r="D800" s="883"/>
      <c r="E800" s="883"/>
      <c r="F800" s="294"/>
      <c r="G800" s="886"/>
      <c r="H800" s="887"/>
      <c r="I800" s="294"/>
      <c r="J800" s="295"/>
      <c r="K800" s="298"/>
      <c r="L800" s="279" t="s">
        <v>220</v>
      </c>
      <c r="M800" s="301"/>
      <c r="N800" s="280" t="s">
        <v>225</v>
      </c>
      <c r="O800" s="298"/>
      <c r="P800" s="279" t="s">
        <v>220</v>
      </c>
      <c r="Q800" s="301"/>
      <c r="R800" s="280" t="s">
        <v>225</v>
      </c>
      <c r="S800" s="888" t="str">
        <f t="shared" ref="S800" si="1362">IF(COUNT(J800:J804)=0,"",SUM(J800:J804))</f>
        <v/>
      </c>
      <c r="T800" s="889"/>
      <c r="U800" s="890"/>
    </row>
    <row r="801" spans="1:33" ht="24" customHeight="1" x14ac:dyDescent="0.15">
      <c r="B801" s="881"/>
      <c r="C801" s="884"/>
      <c r="D801" s="884"/>
      <c r="E801" s="884"/>
      <c r="F801" s="296"/>
      <c r="G801" s="897"/>
      <c r="H801" s="898"/>
      <c r="I801" s="296"/>
      <c r="J801" s="297"/>
      <c r="K801" s="299"/>
      <c r="L801" s="284" t="s">
        <v>220</v>
      </c>
      <c r="M801" s="302"/>
      <c r="N801" s="285" t="s">
        <v>225</v>
      </c>
      <c r="O801" s="299"/>
      <c r="P801" s="284" t="s">
        <v>220</v>
      </c>
      <c r="Q801" s="302"/>
      <c r="R801" s="285" t="s">
        <v>225</v>
      </c>
      <c r="S801" s="891"/>
      <c r="T801" s="892"/>
      <c r="U801" s="893"/>
    </row>
    <row r="802" spans="1:33" ht="24" customHeight="1" x14ac:dyDescent="0.15">
      <c r="B802" s="881"/>
      <c r="C802" s="884"/>
      <c r="D802" s="884"/>
      <c r="E802" s="884"/>
      <c r="F802" s="296"/>
      <c r="G802" s="897"/>
      <c r="H802" s="898"/>
      <c r="I802" s="296"/>
      <c r="J802" s="297"/>
      <c r="K802" s="299"/>
      <c r="L802" s="284" t="s">
        <v>220</v>
      </c>
      <c r="M802" s="302"/>
      <c r="N802" s="285" t="s">
        <v>225</v>
      </c>
      <c r="O802" s="299"/>
      <c r="P802" s="284" t="s">
        <v>220</v>
      </c>
      <c r="Q802" s="302"/>
      <c r="R802" s="285" t="s">
        <v>225</v>
      </c>
      <c r="S802" s="891"/>
      <c r="T802" s="892"/>
      <c r="U802" s="893"/>
    </row>
    <row r="803" spans="1:33" ht="24" customHeight="1" x14ac:dyDescent="0.15">
      <c r="B803" s="881"/>
      <c r="C803" s="884"/>
      <c r="D803" s="884"/>
      <c r="E803" s="884"/>
      <c r="F803" s="296"/>
      <c r="G803" s="897"/>
      <c r="H803" s="898"/>
      <c r="I803" s="296"/>
      <c r="J803" s="297"/>
      <c r="K803" s="299"/>
      <c r="L803" s="284" t="s">
        <v>220</v>
      </c>
      <c r="M803" s="302"/>
      <c r="N803" s="285" t="s">
        <v>225</v>
      </c>
      <c r="O803" s="299"/>
      <c r="P803" s="284" t="s">
        <v>220</v>
      </c>
      <c r="Q803" s="302"/>
      <c r="R803" s="285" t="s">
        <v>225</v>
      </c>
      <c r="S803" s="891"/>
      <c r="T803" s="892"/>
      <c r="U803" s="893"/>
    </row>
    <row r="804" spans="1:33" ht="24" customHeight="1" thickBot="1" x14ac:dyDescent="0.2">
      <c r="B804" s="882"/>
      <c r="C804" s="885"/>
      <c r="D804" s="885"/>
      <c r="E804" s="885"/>
      <c r="F804" s="286" t="s">
        <v>232</v>
      </c>
      <c r="G804" s="5"/>
      <c r="H804" s="899" t="s">
        <v>239</v>
      </c>
      <c r="I804" s="900"/>
      <c r="J804" s="300"/>
      <c r="K804" s="901"/>
      <c r="L804" s="902"/>
      <c r="M804" s="902"/>
      <c r="N804" s="902"/>
      <c r="O804" s="902"/>
      <c r="P804" s="902"/>
      <c r="Q804" s="902"/>
      <c r="R804" s="903"/>
      <c r="S804" s="894"/>
      <c r="T804" s="895"/>
      <c r="U804" s="896"/>
    </row>
    <row r="805" spans="1:33" ht="24" customHeight="1" x14ac:dyDescent="0.15">
      <c r="B805" s="880">
        <v>4</v>
      </c>
      <c r="C805" s="883"/>
      <c r="D805" s="883"/>
      <c r="E805" s="883"/>
      <c r="F805" s="294"/>
      <c r="G805" s="886"/>
      <c r="H805" s="887"/>
      <c r="I805" s="294"/>
      <c r="J805" s="295"/>
      <c r="K805" s="298"/>
      <c r="L805" s="279" t="s">
        <v>220</v>
      </c>
      <c r="M805" s="301"/>
      <c r="N805" s="280" t="s">
        <v>225</v>
      </c>
      <c r="O805" s="298"/>
      <c r="P805" s="279" t="s">
        <v>220</v>
      </c>
      <c r="Q805" s="301"/>
      <c r="R805" s="280" t="s">
        <v>225</v>
      </c>
      <c r="S805" s="888" t="str">
        <f t="shared" ref="S805" si="1363">IF(COUNT(J805:J809)=0,"",SUM(J805:J809))</f>
        <v/>
      </c>
      <c r="T805" s="889"/>
      <c r="U805" s="890"/>
    </row>
    <row r="806" spans="1:33" ht="24" customHeight="1" x14ac:dyDescent="0.15">
      <c r="B806" s="881"/>
      <c r="C806" s="884"/>
      <c r="D806" s="884"/>
      <c r="E806" s="884"/>
      <c r="F806" s="296"/>
      <c r="G806" s="897"/>
      <c r="H806" s="898"/>
      <c r="I806" s="296"/>
      <c r="J806" s="297"/>
      <c r="K806" s="299"/>
      <c r="L806" s="284" t="s">
        <v>220</v>
      </c>
      <c r="M806" s="302"/>
      <c r="N806" s="285" t="s">
        <v>225</v>
      </c>
      <c r="O806" s="299"/>
      <c r="P806" s="284" t="s">
        <v>220</v>
      </c>
      <c r="Q806" s="302"/>
      <c r="R806" s="285" t="s">
        <v>225</v>
      </c>
      <c r="S806" s="891"/>
      <c r="T806" s="892"/>
      <c r="U806" s="893"/>
    </row>
    <row r="807" spans="1:33" ht="24" customHeight="1" x14ac:dyDescent="0.15">
      <c r="B807" s="881"/>
      <c r="C807" s="884"/>
      <c r="D807" s="884"/>
      <c r="E807" s="884"/>
      <c r="F807" s="296"/>
      <c r="G807" s="897"/>
      <c r="H807" s="898"/>
      <c r="I807" s="296"/>
      <c r="J807" s="297"/>
      <c r="K807" s="299"/>
      <c r="L807" s="284" t="s">
        <v>220</v>
      </c>
      <c r="M807" s="302"/>
      <c r="N807" s="285" t="s">
        <v>225</v>
      </c>
      <c r="O807" s="299"/>
      <c r="P807" s="284" t="s">
        <v>220</v>
      </c>
      <c r="Q807" s="302"/>
      <c r="R807" s="285" t="s">
        <v>225</v>
      </c>
      <c r="S807" s="891"/>
      <c r="T807" s="892"/>
      <c r="U807" s="893"/>
    </row>
    <row r="808" spans="1:33" ht="24" customHeight="1" x14ac:dyDescent="0.15">
      <c r="B808" s="881"/>
      <c r="C808" s="884"/>
      <c r="D808" s="884"/>
      <c r="E808" s="884"/>
      <c r="F808" s="296"/>
      <c r="G808" s="897"/>
      <c r="H808" s="898"/>
      <c r="I808" s="296"/>
      <c r="J808" s="297"/>
      <c r="K808" s="299"/>
      <c r="L808" s="284" t="s">
        <v>220</v>
      </c>
      <c r="M808" s="302"/>
      <c r="N808" s="285" t="s">
        <v>225</v>
      </c>
      <c r="O808" s="299"/>
      <c r="P808" s="284" t="s">
        <v>220</v>
      </c>
      <c r="Q808" s="302"/>
      <c r="R808" s="285" t="s">
        <v>225</v>
      </c>
      <c r="S808" s="891"/>
      <c r="T808" s="892"/>
      <c r="U808" s="893"/>
    </row>
    <row r="809" spans="1:33" ht="24" customHeight="1" thickBot="1" x14ac:dyDescent="0.2">
      <c r="B809" s="882"/>
      <c r="C809" s="885"/>
      <c r="D809" s="885"/>
      <c r="E809" s="885"/>
      <c r="F809" s="286" t="s">
        <v>232</v>
      </c>
      <c r="G809" s="5"/>
      <c r="H809" s="899" t="s">
        <v>239</v>
      </c>
      <c r="I809" s="900"/>
      <c r="J809" s="300"/>
      <c r="K809" s="901"/>
      <c r="L809" s="902"/>
      <c r="M809" s="902"/>
      <c r="N809" s="902"/>
      <c r="O809" s="902"/>
      <c r="P809" s="902"/>
      <c r="Q809" s="902"/>
      <c r="R809" s="903"/>
      <c r="S809" s="894"/>
      <c r="T809" s="895"/>
      <c r="U809" s="896"/>
    </row>
    <row r="810" spans="1:33" ht="19.5" customHeight="1" thickBot="1" x14ac:dyDescent="0.2">
      <c r="B810" s="287" t="s">
        <v>112</v>
      </c>
      <c r="C810" s="172"/>
      <c r="D810" s="288"/>
      <c r="E810" s="288"/>
      <c r="F810" s="289"/>
      <c r="G810" s="288"/>
      <c r="H810" s="288"/>
      <c r="O810" s="917" t="s">
        <v>496</v>
      </c>
      <c r="P810" s="918"/>
      <c r="Q810" s="918"/>
      <c r="R810" s="918"/>
      <c r="S810" s="919" t="str">
        <f>IF(COUNT(S790:U809)=0,"",SUMIFS(S790:S809,E790:E809,"&lt;&gt;"&amp;""))</f>
        <v/>
      </c>
      <c r="T810" s="920"/>
      <c r="U810" s="921"/>
    </row>
    <row r="811" spans="1:33" ht="19.5" customHeight="1" thickBot="1" x14ac:dyDescent="0.2">
      <c r="B811" s="486" t="s">
        <v>242</v>
      </c>
      <c r="C811" s="172"/>
      <c r="D811" s="171"/>
      <c r="E811" s="290"/>
      <c r="F811" s="485"/>
      <c r="G811" s="485"/>
      <c r="H811" s="485"/>
      <c r="O811" s="922" t="s">
        <v>497</v>
      </c>
      <c r="P811" s="923"/>
      <c r="Q811" s="923"/>
      <c r="R811" s="924"/>
      <c r="S811" s="919" t="str">
        <f>IF(COUNT(S790:U809)=0,"",SUMIF(E790:E809,"元請",S790:U809))</f>
        <v/>
      </c>
      <c r="T811" s="920"/>
      <c r="U811" s="921"/>
    </row>
    <row r="812" spans="1:33" ht="19.5" customHeight="1" x14ac:dyDescent="0.15">
      <c r="B812" s="287" t="s">
        <v>240</v>
      </c>
      <c r="C812" s="172"/>
      <c r="D812" s="171"/>
      <c r="E812" s="172"/>
      <c r="F812" s="172"/>
      <c r="G812" s="485"/>
      <c r="H812" s="485"/>
    </row>
    <row r="813" spans="1:33" ht="19.5" customHeight="1" x14ac:dyDescent="0.15">
      <c r="B813" s="485"/>
      <c r="C813" s="172"/>
      <c r="D813" s="171"/>
      <c r="E813" s="290"/>
      <c r="F813" s="485"/>
      <c r="G813" s="485"/>
      <c r="H813" s="485"/>
    </row>
    <row r="814" spans="1:33" s="172" customFormat="1" ht="20.25" customHeight="1" x14ac:dyDescent="0.15">
      <c r="A814" s="171"/>
      <c r="B814" s="171"/>
      <c r="C814" s="172" t="s">
        <v>104</v>
      </c>
      <c r="G814" s="262"/>
      <c r="H814" s="262"/>
      <c r="I814" s="171"/>
      <c r="J814" s="171"/>
      <c r="K814" s="171"/>
      <c r="L814" s="171"/>
      <c r="M814" s="171"/>
      <c r="N814" s="171"/>
      <c r="O814" s="171"/>
      <c r="P814" s="171"/>
      <c r="Q814" s="171"/>
      <c r="R814" s="171"/>
      <c r="S814" s="171"/>
      <c r="T814" s="196" t="s">
        <v>241</v>
      </c>
      <c r="U814" s="263" t="str">
        <f t="shared" ref="U814" si="1364">IF(COUNT(S790:U809)=0,"",U785+1)</f>
        <v/>
      </c>
      <c r="W814" s="171"/>
      <c r="X814" s="171"/>
      <c r="Y814" s="171"/>
      <c r="Z814" s="291"/>
      <c r="AA814" s="291"/>
      <c r="AB814" s="291"/>
      <c r="AC814" s="291"/>
      <c r="AD814" s="291"/>
      <c r="AE814" s="171"/>
      <c r="AF814" s="171"/>
      <c r="AG814" s="171"/>
    </row>
    <row r="815" spans="1:33" s="172" customFormat="1" ht="27.75" x14ac:dyDescent="0.15">
      <c r="A815" s="171"/>
      <c r="B815" s="904" t="s">
        <v>105</v>
      </c>
      <c r="C815" s="904"/>
      <c r="D815" s="904"/>
      <c r="E815" s="904"/>
      <c r="F815" s="904"/>
      <c r="G815" s="904"/>
      <c r="H815" s="904"/>
      <c r="I815" s="904"/>
      <c r="J815" s="905" t="s">
        <v>387</v>
      </c>
      <c r="K815" s="905"/>
      <c r="L815" s="905"/>
      <c r="M815" s="905"/>
      <c r="N815" s="905"/>
      <c r="O815" s="905"/>
      <c r="P815" s="905"/>
      <c r="Q815" s="905"/>
      <c r="R815" s="905"/>
      <c r="S815" s="905"/>
      <c r="T815" s="905"/>
      <c r="U815" s="905"/>
      <c r="W815" s="171"/>
      <c r="X815" s="171"/>
      <c r="Y815" s="171"/>
      <c r="Z815" s="291"/>
      <c r="AA815" s="291"/>
      <c r="AB815" s="291"/>
      <c r="AC815" s="291"/>
      <c r="AD815" s="291"/>
      <c r="AE815" s="171"/>
      <c r="AF815" s="171"/>
      <c r="AG815" s="171"/>
    </row>
    <row r="816" spans="1:33" ht="21.75" thickBot="1" x14ac:dyDescent="0.2">
      <c r="D816" s="265" t="s">
        <v>228</v>
      </c>
      <c r="E816" s="906"/>
      <c r="F816" s="906"/>
      <c r="G816" s="266" t="s">
        <v>229</v>
      </c>
      <c r="H816" s="267"/>
      <c r="L816" s="268" t="s">
        <v>231</v>
      </c>
      <c r="M816" s="482" t="str">
        <f>M$4</f>
        <v/>
      </c>
      <c r="N816" s="269" t="s">
        <v>220</v>
      </c>
      <c r="O816" s="482" t="str">
        <f>O$4</f>
        <v/>
      </c>
      <c r="P816" s="269" t="s">
        <v>225</v>
      </c>
      <c r="Q816" s="269" t="s">
        <v>205</v>
      </c>
      <c r="R816" s="482" t="str">
        <f>R$4</f>
        <v/>
      </c>
      <c r="S816" s="269" t="s">
        <v>220</v>
      </c>
      <c r="T816" s="482" t="str">
        <f>T$4</f>
        <v/>
      </c>
      <c r="U816" s="269" t="s">
        <v>230</v>
      </c>
    </row>
    <row r="817" spans="2:33" ht="18" customHeight="1" x14ac:dyDescent="0.15">
      <c r="B817" s="880" t="s">
        <v>227</v>
      </c>
      <c r="C817" s="907" t="s">
        <v>224</v>
      </c>
      <c r="D817" s="478" t="s">
        <v>237</v>
      </c>
      <c r="E817" s="478" t="s">
        <v>222</v>
      </c>
      <c r="F817" s="909" t="s">
        <v>106</v>
      </c>
      <c r="G817" s="840" t="s">
        <v>107</v>
      </c>
      <c r="H817" s="841"/>
      <c r="I817" s="480" t="s">
        <v>108</v>
      </c>
      <c r="J817" s="480" t="s">
        <v>235</v>
      </c>
      <c r="K817" s="840" t="s">
        <v>109</v>
      </c>
      <c r="L817" s="913"/>
      <c r="M817" s="913"/>
      <c r="N817" s="841"/>
      <c r="O817" s="840" t="s">
        <v>226</v>
      </c>
      <c r="P817" s="913"/>
      <c r="Q817" s="913"/>
      <c r="R817" s="841"/>
      <c r="S817" s="840" t="s">
        <v>233</v>
      </c>
      <c r="T817" s="913"/>
      <c r="U817" s="914"/>
    </row>
    <row r="818" spans="2:33" ht="18" customHeight="1" thickBot="1" x14ac:dyDescent="0.2">
      <c r="B818" s="882"/>
      <c r="C818" s="908"/>
      <c r="D818" s="479" t="s">
        <v>221</v>
      </c>
      <c r="E818" s="479" t="s">
        <v>223</v>
      </c>
      <c r="F818" s="910"/>
      <c r="G818" s="911"/>
      <c r="H818" s="912"/>
      <c r="I818" s="481" t="s">
        <v>110</v>
      </c>
      <c r="J818" s="481" t="s">
        <v>236</v>
      </c>
      <c r="K818" s="911"/>
      <c r="L818" s="915"/>
      <c r="M818" s="915"/>
      <c r="N818" s="912"/>
      <c r="O818" s="911"/>
      <c r="P818" s="915"/>
      <c r="Q818" s="915"/>
      <c r="R818" s="912"/>
      <c r="S818" s="911" t="s">
        <v>234</v>
      </c>
      <c r="T818" s="915"/>
      <c r="U818" s="916"/>
    </row>
    <row r="819" spans="2:33" ht="24" customHeight="1" x14ac:dyDescent="0.15">
      <c r="B819" s="880">
        <v>1</v>
      </c>
      <c r="C819" s="883"/>
      <c r="D819" s="883"/>
      <c r="E819" s="883"/>
      <c r="F819" s="294"/>
      <c r="G819" s="886"/>
      <c r="H819" s="887"/>
      <c r="I819" s="294"/>
      <c r="J819" s="295"/>
      <c r="K819" s="298"/>
      <c r="L819" s="279" t="s">
        <v>220</v>
      </c>
      <c r="M819" s="301"/>
      <c r="N819" s="280" t="s">
        <v>225</v>
      </c>
      <c r="O819" s="298"/>
      <c r="P819" s="279" t="s">
        <v>220</v>
      </c>
      <c r="Q819" s="301"/>
      <c r="R819" s="280" t="s">
        <v>225</v>
      </c>
      <c r="S819" s="888" t="str">
        <f t="shared" ref="S819" si="1365">IF(COUNT(J819:J823)=0,"",SUM(J819:J823))</f>
        <v/>
      </c>
      <c r="T819" s="889"/>
      <c r="U819" s="890"/>
    </row>
    <row r="820" spans="2:33" ht="24" customHeight="1" x14ac:dyDescent="0.15">
      <c r="B820" s="881"/>
      <c r="C820" s="884"/>
      <c r="D820" s="884"/>
      <c r="E820" s="884"/>
      <c r="F820" s="296"/>
      <c r="G820" s="897"/>
      <c r="H820" s="898"/>
      <c r="I820" s="296"/>
      <c r="J820" s="297"/>
      <c r="K820" s="299"/>
      <c r="L820" s="284" t="s">
        <v>220</v>
      </c>
      <c r="M820" s="302"/>
      <c r="N820" s="285" t="s">
        <v>225</v>
      </c>
      <c r="O820" s="299"/>
      <c r="P820" s="284" t="s">
        <v>220</v>
      </c>
      <c r="Q820" s="302"/>
      <c r="R820" s="285" t="s">
        <v>225</v>
      </c>
      <c r="S820" s="891"/>
      <c r="T820" s="892"/>
      <c r="U820" s="893"/>
      <c r="Z820" s="264"/>
      <c r="AA820" s="264"/>
      <c r="AB820" s="264"/>
      <c r="AC820" s="264"/>
      <c r="AD820" s="264"/>
      <c r="AE820" s="172"/>
      <c r="AF820" s="172"/>
      <c r="AG820" s="172"/>
    </row>
    <row r="821" spans="2:33" ht="23.25" customHeight="1" x14ac:dyDescent="0.15">
      <c r="B821" s="881"/>
      <c r="C821" s="884"/>
      <c r="D821" s="884"/>
      <c r="E821" s="884"/>
      <c r="F821" s="296"/>
      <c r="G821" s="897"/>
      <c r="H821" s="898"/>
      <c r="I821" s="296"/>
      <c r="J821" s="297"/>
      <c r="K821" s="299"/>
      <c r="L821" s="284" t="s">
        <v>220</v>
      </c>
      <c r="M821" s="302"/>
      <c r="N821" s="285" t="s">
        <v>225</v>
      </c>
      <c r="O821" s="299"/>
      <c r="P821" s="284" t="s">
        <v>220</v>
      </c>
      <c r="Q821" s="302"/>
      <c r="R821" s="285" t="s">
        <v>225</v>
      </c>
      <c r="S821" s="891"/>
      <c r="T821" s="892"/>
      <c r="U821" s="893"/>
      <c r="Z821" s="264"/>
      <c r="AA821" s="264"/>
      <c r="AB821" s="264"/>
      <c r="AC821" s="264"/>
      <c r="AD821" s="264"/>
      <c r="AE821" s="172"/>
      <c r="AF821" s="172"/>
      <c r="AG821" s="172"/>
    </row>
    <row r="822" spans="2:33" ht="24" customHeight="1" x14ac:dyDescent="0.15">
      <c r="B822" s="881"/>
      <c r="C822" s="884"/>
      <c r="D822" s="884"/>
      <c r="E822" s="884"/>
      <c r="F822" s="296"/>
      <c r="G822" s="897"/>
      <c r="H822" s="898"/>
      <c r="I822" s="296"/>
      <c r="J822" s="297"/>
      <c r="K822" s="299"/>
      <c r="L822" s="284" t="s">
        <v>220</v>
      </c>
      <c r="M822" s="302"/>
      <c r="N822" s="285" t="s">
        <v>225</v>
      </c>
      <c r="O822" s="299"/>
      <c r="P822" s="284" t="s">
        <v>220</v>
      </c>
      <c r="Q822" s="302"/>
      <c r="R822" s="285" t="s">
        <v>225</v>
      </c>
      <c r="S822" s="891"/>
      <c r="T822" s="892"/>
      <c r="U822" s="893"/>
    </row>
    <row r="823" spans="2:33" ht="24" customHeight="1" thickBot="1" x14ac:dyDescent="0.2">
      <c r="B823" s="882"/>
      <c r="C823" s="885"/>
      <c r="D823" s="885"/>
      <c r="E823" s="885"/>
      <c r="F823" s="286" t="s">
        <v>232</v>
      </c>
      <c r="G823" s="5"/>
      <c r="H823" s="899" t="s">
        <v>239</v>
      </c>
      <c r="I823" s="900"/>
      <c r="J823" s="300"/>
      <c r="K823" s="901"/>
      <c r="L823" s="902"/>
      <c r="M823" s="902"/>
      <c r="N823" s="902"/>
      <c r="O823" s="902"/>
      <c r="P823" s="902"/>
      <c r="Q823" s="902"/>
      <c r="R823" s="903"/>
      <c r="S823" s="894"/>
      <c r="T823" s="895"/>
      <c r="U823" s="896"/>
    </row>
    <row r="824" spans="2:33" ht="24" customHeight="1" x14ac:dyDescent="0.15">
      <c r="B824" s="880">
        <v>2</v>
      </c>
      <c r="C824" s="883"/>
      <c r="D824" s="883"/>
      <c r="E824" s="883"/>
      <c r="F824" s="294"/>
      <c r="G824" s="886"/>
      <c r="H824" s="887"/>
      <c r="I824" s="294"/>
      <c r="J824" s="295"/>
      <c r="K824" s="298"/>
      <c r="L824" s="279" t="s">
        <v>220</v>
      </c>
      <c r="M824" s="301"/>
      <c r="N824" s="280" t="s">
        <v>225</v>
      </c>
      <c r="O824" s="298"/>
      <c r="P824" s="279" t="s">
        <v>220</v>
      </c>
      <c r="Q824" s="301"/>
      <c r="R824" s="280" t="s">
        <v>225</v>
      </c>
      <c r="S824" s="888" t="str">
        <f t="shared" ref="S824" si="1366">IF(COUNT(J824:J828)=0,"",SUM(J824:J828))</f>
        <v/>
      </c>
      <c r="T824" s="889"/>
      <c r="U824" s="890"/>
    </row>
    <row r="825" spans="2:33" ht="24" customHeight="1" x14ac:dyDescent="0.15">
      <c r="B825" s="881"/>
      <c r="C825" s="884"/>
      <c r="D825" s="884"/>
      <c r="E825" s="884"/>
      <c r="F825" s="296"/>
      <c r="G825" s="897"/>
      <c r="H825" s="898"/>
      <c r="I825" s="296"/>
      <c r="J825" s="297"/>
      <c r="K825" s="299"/>
      <c r="L825" s="284" t="s">
        <v>220</v>
      </c>
      <c r="M825" s="302"/>
      <c r="N825" s="285" t="s">
        <v>225</v>
      </c>
      <c r="O825" s="299"/>
      <c r="P825" s="284" t="s">
        <v>220</v>
      </c>
      <c r="Q825" s="302"/>
      <c r="R825" s="285" t="s">
        <v>225</v>
      </c>
      <c r="S825" s="891"/>
      <c r="T825" s="892"/>
      <c r="U825" s="893"/>
    </row>
    <row r="826" spans="2:33" ht="24" customHeight="1" x14ac:dyDescent="0.15">
      <c r="B826" s="881"/>
      <c r="C826" s="884"/>
      <c r="D826" s="884"/>
      <c r="E826" s="884"/>
      <c r="F826" s="296"/>
      <c r="G826" s="897"/>
      <c r="H826" s="898"/>
      <c r="I826" s="296"/>
      <c r="J826" s="297"/>
      <c r="K826" s="299"/>
      <c r="L826" s="284" t="s">
        <v>220</v>
      </c>
      <c r="M826" s="302"/>
      <c r="N826" s="285" t="s">
        <v>225</v>
      </c>
      <c r="O826" s="299"/>
      <c r="P826" s="284" t="s">
        <v>220</v>
      </c>
      <c r="Q826" s="302"/>
      <c r="R826" s="285" t="s">
        <v>225</v>
      </c>
      <c r="S826" s="891"/>
      <c r="T826" s="892"/>
      <c r="U826" s="893"/>
    </row>
    <row r="827" spans="2:33" ht="24" customHeight="1" x14ac:dyDescent="0.15">
      <c r="B827" s="881"/>
      <c r="C827" s="884"/>
      <c r="D827" s="884"/>
      <c r="E827" s="884"/>
      <c r="F827" s="296"/>
      <c r="G827" s="897"/>
      <c r="H827" s="898"/>
      <c r="I827" s="296"/>
      <c r="J827" s="297"/>
      <c r="K827" s="299"/>
      <c r="L827" s="284" t="s">
        <v>220</v>
      </c>
      <c r="M827" s="302"/>
      <c r="N827" s="285" t="s">
        <v>225</v>
      </c>
      <c r="O827" s="299"/>
      <c r="P827" s="284" t="s">
        <v>220</v>
      </c>
      <c r="Q827" s="302"/>
      <c r="R827" s="285" t="s">
        <v>225</v>
      </c>
      <c r="S827" s="891"/>
      <c r="T827" s="892"/>
      <c r="U827" s="893"/>
    </row>
    <row r="828" spans="2:33" ht="24" customHeight="1" thickBot="1" x14ac:dyDescent="0.2">
      <c r="B828" s="882"/>
      <c r="C828" s="885"/>
      <c r="D828" s="885"/>
      <c r="E828" s="885"/>
      <c r="F828" s="286" t="s">
        <v>232</v>
      </c>
      <c r="G828" s="5"/>
      <c r="H828" s="899" t="s">
        <v>239</v>
      </c>
      <c r="I828" s="900"/>
      <c r="J828" s="300"/>
      <c r="K828" s="901"/>
      <c r="L828" s="902"/>
      <c r="M828" s="902"/>
      <c r="N828" s="902"/>
      <c r="O828" s="902"/>
      <c r="P828" s="902"/>
      <c r="Q828" s="902"/>
      <c r="R828" s="903"/>
      <c r="S828" s="894"/>
      <c r="T828" s="895"/>
      <c r="U828" s="896"/>
    </row>
    <row r="829" spans="2:33" ht="24" customHeight="1" x14ac:dyDescent="0.15">
      <c r="B829" s="880">
        <v>3</v>
      </c>
      <c r="C829" s="883"/>
      <c r="D829" s="883"/>
      <c r="E829" s="883"/>
      <c r="F829" s="294"/>
      <c r="G829" s="886"/>
      <c r="H829" s="887"/>
      <c r="I829" s="294"/>
      <c r="J829" s="295"/>
      <c r="K829" s="298"/>
      <c r="L829" s="279" t="s">
        <v>220</v>
      </c>
      <c r="M829" s="301"/>
      <c r="N829" s="280" t="s">
        <v>225</v>
      </c>
      <c r="O829" s="298"/>
      <c r="P829" s="279" t="s">
        <v>220</v>
      </c>
      <c r="Q829" s="301"/>
      <c r="R829" s="280" t="s">
        <v>225</v>
      </c>
      <c r="S829" s="888" t="str">
        <f t="shared" ref="S829" si="1367">IF(COUNT(J829:J833)=0,"",SUM(J829:J833))</f>
        <v/>
      </c>
      <c r="T829" s="889"/>
      <c r="U829" s="890"/>
    </row>
    <row r="830" spans="2:33" ht="24" customHeight="1" x14ac:dyDescent="0.15">
      <c r="B830" s="881"/>
      <c r="C830" s="884"/>
      <c r="D830" s="884"/>
      <c r="E830" s="884"/>
      <c r="F830" s="296"/>
      <c r="G830" s="897"/>
      <c r="H830" s="898"/>
      <c r="I830" s="296"/>
      <c r="J830" s="297"/>
      <c r="K830" s="299"/>
      <c r="L830" s="284" t="s">
        <v>220</v>
      </c>
      <c r="M830" s="302"/>
      <c r="N830" s="285" t="s">
        <v>225</v>
      </c>
      <c r="O830" s="299"/>
      <c r="P830" s="284" t="s">
        <v>220</v>
      </c>
      <c r="Q830" s="302"/>
      <c r="R830" s="285" t="s">
        <v>225</v>
      </c>
      <c r="S830" s="891"/>
      <c r="T830" s="892"/>
      <c r="U830" s="893"/>
    </row>
    <row r="831" spans="2:33" ht="24" customHeight="1" x14ac:dyDescent="0.15">
      <c r="B831" s="881"/>
      <c r="C831" s="884"/>
      <c r="D831" s="884"/>
      <c r="E831" s="884"/>
      <c r="F831" s="296"/>
      <c r="G831" s="897"/>
      <c r="H831" s="898"/>
      <c r="I831" s="296"/>
      <c r="J831" s="297"/>
      <c r="K831" s="299"/>
      <c r="L831" s="284" t="s">
        <v>220</v>
      </c>
      <c r="M831" s="302"/>
      <c r="N831" s="285" t="s">
        <v>225</v>
      </c>
      <c r="O831" s="299"/>
      <c r="P831" s="284" t="s">
        <v>220</v>
      </c>
      <c r="Q831" s="302"/>
      <c r="R831" s="285" t="s">
        <v>225</v>
      </c>
      <c r="S831" s="891"/>
      <c r="T831" s="892"/>
      <c r="U831" s="893"/>
    </row>
    <row r="832" spans="2:33" ht="24" customHeight="1" x14ac:dyDescent="0.15">
      <c r="B832" s="881"/>
      <c r="C832" s="884"/>
      <c r="D832" s="884"/>
      <c r="E832" s="884"/>
      <c r="F832" s="296"/>
      <c r="G832" s="897"/>
      <c r="H832" s="898"/>
      <c r="I832" s="296"/>
      <c r="J832" s="297"/>
      <c r="K832" s="299"/>
      <c r="L832" s="284" t="s">
        <v>220</v>
      </c>
      <c r="M832" s="302"/>
      <c r="N832" s="285" t="s">
        <v>225</v>
      </c>
      <c r="O832" s="299"/>
      <c r="P832" s="284" t="s">
        <v>220</v>
      </c>
      <c r="Q832" s="302"/>
      <c r="R832" s="285" t="s">
        <v>225</v>
      </c>
      <c r="S832" s="891"/>
      <c r="T832" s="892"/>
      <c r="U832" s="893"/>
    </row>
    <row r="833" spans="1:33" ht="24" customHeight="1" thickBot="1" x14ac:dyDescent="0.2">
      <c r="B833" s="882"/>
      <c r="C833" s="885"/>
      <c r="D833" s="885"/>
      <c r="E833" s="885"/>
      <c r="F833" s="286" t="s">
        <v>232</v>
      </c>
      <c r="G833" s="5"/>
      <c r="H833" s="899" t="s">
        <v>239</v>
      </c>
      <c r="I833" s="900"/>
      <c r="J833" s="300"/>
      <c r="K833" s="901"/>
      <c r="L833" s="902"/>
      <c r="M833" s="902"/>
      <c r="N833" s="902"/>
      <c r="O833" s="902"/>
      <c r="P833" s="902"/>
      <c r="Q833" s="902"/>
      <c r="R833" s="903"/>
      <c r="S833" s="894"/>
      <c r="T833" s="895"/>
      <c r="U833" s="896"/>
    </row>
    <row r="834" spans="1:33" ht="24" customHeight="1" x14ac:dyDescent="0.15">
      <c r="B834" s="880">
        <v>4</v>
      </c>
      <c r="C834" s="883"/>
      <c r="D834" s="883"/>
      <c r="E834" s="883"/>
      <c r="F834" s="294"/>
      <c r="G834" s="886"/>
      <c r="H834" s="887"/>
      <c r="I834" s="294"/>
      <c r="J834" s="295"/>
      <c r="K834" s="298"/>
      <c r="L834" s="279" t="s">
        <v>220</v>
      </c>
      <c r="M834" s="301"/>
      <c r="N834" s="280" t="s">
        <v>225</v>
      </c>
      <c r="O834" s="298"/>
      <c r="P834" s="279" t="s">
        <v>220</v>
      </c>
      <c r="Q834" s="301"/>
      <c r="R834" s="280" t="s">
        <v>225</v>
      </c>
      <c r="S834" s="888" t="str">
        <f t="shared" ref="S834" si="1368">IF(COUNT(J834:J838)=0,"",SUM(J834:J838))</f>
        <v/>
      </c>
      <c r="T834" s="889"/>
      <c r="U834" s="890"/>
    </row>
    <row r="835" spans="1:33" ht="24" customHeight="1" x14ac:dyDescent="0.15">
      <c r="B835" s="881"/>
      <c r="C835" s="884"/>
      <c r="D835" s="884"/>
      <c r="E835" s="884"/>
      <c r="F835" s="296"/>
      <c r="G835" s="897"/>
      <c r="H835" s="898"/>
      <c r="I835" s="296"/>
      <c r="J835" s="297"/>
      <c r="K835" s="299"/>
      <c r="L835" s="284" t="s">
        <v>220</v>
      </c>
      <c r="M835" s="302"/>
      <c r="N835" s="285" t="s">
        <v>225</v>
      </c>
      <c r="O835" s="299"/>
      <c r="P835" s="284" t="s">
        <v>220</v>
      </c>
      <c r="Q835" s="302"/>
      <c r="R835" s="285" t="s">
        <v>225</v>
      </c>
      <c r="S835" s="891"/>
      <c r="T835" s="892"/>
      <c r="U835" s="893"/>
    </row>
    <row r="836" spans="1:33" ht="24" customHeight="1" x14ac:dyDescent="0.15">
      <c r="B836" s="881"/>
      <c r="C836" s="884"/>
      <c r="D836" s="884"/>
      <c r="E836" s="884"/>
      <c r="F836" s="296"/>
      <c r="G836" s="897"/>
      <c r="H836" s="898"/>
      <c r="I836" s="296"/>
      <c r="J836" s="297"/>
      <c r="K836" s="299"/>
      <c r="L836" s="284" t="s">
        <v>220</v>
      </c>
      <c r="M836" s="302"/>
      <c r="N836" s="285" t="s">
        <v>225</v>
      </c>
      <c r="O836" s="299"/>
      <c r="P836" s="284" t="s">
        <v>220</v>
      </c>
      <c r="Q836" s="302"/>
      <c r="R836" s="285" t="s">
        <v>225</v>
      </c>
      <c r="S836" s="891"/>
      <c r="T836" s="892"/>
      <c r="U836" s="893"/>
    </row>
    <row r="837" spans="1:33" ht="24" customHeight="1" x14ac:dyDescent="0.15">
      <c r="B837" s="881"/>
      <c r="C837" s="884"/>
      <c r="D837" s="884"/>
      <c r="E837" s="884"/>
      <c r="F837" s="296"/>
      <c r="G837" s="897"/>
      <c r="H837" s="898"/>
      <c r="I837" s="296"/>
      <c r="J837" s="297"/>
      <c r="K837" s="299"/>
      <c r="L837" s="284" t="s">
        <v>220</v>
      </c>
      <c r="M837" s="302"/>
      <c r="N837" s="285" t="s">
        <v>225</v>
      </c>
      <c r="O837" s="299"/>
      <c r="P837" s="284" t="s">
        <v>220</v>
      </c>
      <c r="Q837" s="302"/>
      <c r="R837" s="285" t="s">
        <v>225</v>
      </c>
      <c r="S837" s="891"/>
      <c r="T837" s="892"/>
      <c r="U837" s="893"/>
    </row>
    <row r="838" spans="1:33" ht="24" customHeight="1" thickBot="1" x14ac:dyDescent="0.2">
      <c r="B838" s="882"/>
      <c r="C838" s="885"/>
      <c r="D838" s="885"/>
      <c r="E838" s="885"/>
      <c r="F838" s="286" t="s">
        <v>232</v>
      </c>
      <c r="G838" s="5"/>
      <c r="H838" s="899" t="s">
        <v>239</v>
      </c>
      <c r="I838" s="900"/>
      <c r="J838" s="300"/>
      <c r="K838" s="901"/>
      <c r="L838" s="902"/>
      <c r="M838" s="902"/>
      <c r="N838" s="902"/>
      <c r="O838" s="902"/>
      <c r="P838" s="902"/>
      <c r="Q838" s="902"/>
      <c r="R838" s="903"/>
      <c r="S838" s="894"/>
      <c r="T838" s="895"/>
      <c r="U838" s="896"/>
    </row>
    <row r="839" spans="1:33" ht="19.5" customHeight="1" thickBot="1" x14ac:dyDescent="0.2">
      <c r="B839" s="287" t="s">
        <v>112</v>
      </c>
      <c r="C839" s="172"/>
      <c r="D839" s="288"/>
      <c r="E839" s="288"/>
      <c r="F839" s="289"/>
      <c r="G839" s="288"/>
      <c r="H839" s="288"/>
      <c r="O839" s="917" t="s">
        <v>496</v>
      </c>
      <c r="P839" s="918"/>
      <c r="Q839" s="918"/>
      <c r="R839" s="918"/>
      <c r="S839" s="919" t="str">
        <f>IF(COUNT(S819:U838)=0,"",SUMIFS(S819:S838,E819:E838,"&lt;&gt;"&amp;""))</f>
        <v/>
      </c>
      <c r="T839" s="920"/>
      <c r="U839" s="921"/>
    </row>
    <row r="840" spans="1:33" ht="19.5" customHeight="1" thickBot="1" x14ac:dyDescent="0.2">
      <c r="B840" s="486" t="s">
        <v>242</v>
      </c>
      <c r="C840" s="172"/>
      <c r="D840" s="171"/>
      <c r="E840" s="290"/>
      <c r="F840" s="485"/>
      <c r="G840" s="485"/>
      <c r="H840" s="485"/>
      <c r="O840" s="922" t="s">
        <v>497</v>
      </c>
      <c r="P840" s="923"/>
      <c r="Q840" s="923"/>
      <c r="R840" s="924"/>
      <c r="S840" s="919" t="str">
        <f>IF(COUNT(S819:U838)=0,"",SUMIF(E819:E838,"元請",S819:U838))</f>
        <v/>
      </c>
      <c r="T840" s="920"/>
      <c r="U840" s="921"/>
    </row>
    <row r="841" spans="1:33" ht="19.5" customHeight="1" x14ac:dyDescent="0.15">
      <c r="B841" s="287" t="s">
        <v>240</v>
      </c>
      <c r="C841" s="172"/>
      <c r="D841" s="171"/>
      <c r="E841" s="172"/>
      <c r="F841" s="172"/>
      <c r="G841" s="485"/>
      <c r="H841" s="485"/>
    </row>
    <row r="842" spans="1:33" ht="19.5" customHeight="1" x14ac:dyDescent="0.15">
      <c r="B842" s="485"/>
      <c r="C842" s="172"/>
      <c r="D842" s="171"/>
      <c r="E842" s="290"/>
      <c r="F842" s="485"/>
      <c r="G842" s="485"/>
      <c r="H842" s="485"/>
    </row>
    <row r="843" spans="1:33" s="172" customFormat="1" ht="20.25" customHeight="1" x14ac:dyDescent="0.15">
      <c r="A843" s="171"/>
      <c r="B843" s="171"/>
      <c r="C843" s="172" t="s">
        <v>104</v>
      </c>
      <c r="G843" s="262"/>
      <c r="H843" s="262"/>
      <c r="I843" s="171"/>
      <c r="J843" s="171"/>
      <c r="K843" s="171"/>
      <c r="L843" s="171"/>
      <c r="M843" s="171"/>
      <c r="N843" s="171"/>
      <c r="O843" s="171"/>
      <c r="P843" s="171"/>
      <c r="Q843" s="171"/>
      <c r="R843" s="171"/>
      <c r="S843" s="171"/>
      <c r="T843" s="196" t="s">
        <v>241</v>
      </c>
      <c r="U843" s="263" t="str">
        <f t="shared" ref="U843" si="1369">IF(COUNT(S819:U838)=0,"",U814+1)</f>
        <v/>
      </c>
      <c r="W843" s="171"/>
      <c r="X843" s="171"/>
      <c r="Y843" s="171"/>
      <c r="Z843" s="291"/>
      <c r="AA843" s="291"/>
      <c r="AB843" s="291"/>
      <c r="AC843" s="291"/>
      <c r="AD843" s="291"/>
      <c r="AE843" s="171"/>
      <c r="AF843" s="171"/>
      <c r="AG843" s="171"/>
    </row>
    <row r="844" spans="1:33" s="172" customFormat="1" ht="27.75" x14ac:dyDescent="0.15">
      <c r="A844" s="171"/>
      <c r="B844" s="904" t="s">
        <v>105</v>
      </c>
      <c r="C844" s="904"/>
      <c r="D844" s="904"/>
      <c r="E844" s="904"/>
      <c r="F844" s="904"/>
      <c r="G844" s="904"/>
      <c r="H844" s="904"/>
      <c r="I844" s="904"/>
      <c r="J844" s="905" t="s">
        <v>387</v>
      </c>
      <c r="K844" s="905"/>
      <c r="L844" s="905"/>
      <c r="M844" s="905"/>
      <c r="N844" s="905"/>
      <c r="O844" s="905"/>
      <c r="P844" s="905"/>
      <c r="Q844" s="905"/>
      <c r="R844" s="905"/>
      <c r="S844" s="905"/>
      <c r="T844" s="905"/>
      <c r="U844" s="905"/>
      <c r="W844" s="171"/>
      <c r="X844" s="171"/>
      <c r="Y844" s="171"/>
      <c r="Z844" s="291"/>
      <c r="AA844" s="291"/>
      <c r="AB844" s="291"/>
      <c r="AC844" s="291"/>
      <c r="AD844" s="291"/>
      <c r="AE844" s="171"/>
      <c r="AF844" s="171"/>
      <c r="AG844" s="171"/>
    </row>
    <row r="845" spans="1:33" ht="21.75" thickBot="1" x14ac:dyDescent="0.2">
      <c r="D845" s="265" t="s">
        <v>228</v>
      </c>
      <c r="E845" s="906"/>
      <c r="F845" s="906"/>
      <c r="G845" s="266" t="s">
        <v>229</v>
      </c>
      <c r="H845" s="267"/>
      <c r="L845" s="268" t="s">
        <v>231</v>
      </c>
      <c r="M845" s="482" t="str">
        <f>M$4</f>
        <v/>
      </c>
      <c r="N845" s="269" t="s">
        <v>220</v>
      </c>
      <c r="O845" s="482" t="str">
        <f>O$4</f>
        <v/>
      </c>
      <c r="P845" s="269" t="s">
        <v>225</v>
      </c>
      <c r="Q845" s="269" t="s">
        <v>205</v>
      </c>
      <c r="R845" s="482" t="str">
        <f>R$4</f>
        <v/>
      </c>
      <c r="S845" s="269" t="s">
        <v>220</v>
      </c>
      <c r="T845" s="482" t="str">
        <f>T$4</f>
        <v/>
      </c>
      <c r="U845" s="269" t="s">
        <v>230</v>
      </c>
    </row>
    <row r="846" spans="1:33" ht="18" customHeight="1" x14ac:dyDescent="0.15">
      <c r="B846" s="880" t="s">
        <v>227</v>
      </c>
      <c r="C846" s="907" t="s">
        <v>224</v>
      </c>
      <c r="D846" s="478" t="s">
        <v>237</v>
      </c>
      <c r="E846" s="478" t="s">
        <v>222</v>
      </c>
      <c r="F846" s="909" t="s">
        <v>106</v>
      </c>
      <c r="G846" s="840" t="s">
        <v>107</v>
      </c>
      <c r="H846" s="841"/>
      <c r="I846" s="480" t="s">
        <v>108</v>
      </c>
      <c r="J846" s="480" t="s">
        <v>235</v>
      </c>
      <c r="K846" s="840" t="s">
        <v>109</v>
      </c>
      <c r="L846" s="913"/>
      <c r="M846" s="913"/>
      <c r="N846" s="841"/>
      <c r="O846" s="840" t="s">
        <v>226</v>
      </c>
      <c r="P846" s="913"/>
      <c r="Q846" s="913"/>
      <c r="R846" s="841"/>
      <c r="S846" s="840" t="s">
        <v>233</v>
      </c>
      <c r="T846" s="913"/>
      <c r="U846" s="914"/>
    </row>
    <row r="847" spans="1:33" ht="18" customHeight="1" thickBot="1" x14ac:dyDescent="0.2">
      <c r="B847" s="882"/>
      <c r="C847" s="908"/>
      <c r="D847" s="479" t="s">
        <v>221</v>
      </c>
      <c r="E847" s="479" t="s">
        <v>223</v>
      </c>
      <c r="F847" s="910"/>
      <c r="G847" s="911"/>
      <c r="H847" s="912"/>
      <c r="I847" s="481" t="s">
        <v>110</v>
      </c>
      <c r="J847" s="481" t="s">
        <v>236</v>
      </c>
      <c r="K847" s="911"/>
      <c r="L847" s="915"/>
      <c r="M847" s="915"/>
      <c r="N847" s="912"/>
      <c r="O847" s="911"/>
      <c r="P847" s="915"/>
      <c r="Q847" s="915"/>
      <c r="R847" s="912"/>
      <c r="S847" s="911" t="s">
        <v>234</v>
      </c>
      <c r="T847" s="915"/>
      <c r="U847" s="916"/>
    </row>
    <row r="848" spans="1:33" ht="24" customHeight="1" x14ac:dyDescent="0.15">
      <c r="B848" s="880">
        <v>1</v>
      </c>
      <c r="C848" s="883"/>
      <c r="D848" s="883"/>
      <c r="E848" s="883"/>
      <c r="F848" s="294"/>
      <c r="G848" s="886"/>
      <c r="H848" s="887"/>
      <c r="I848" s="294"/>
      <c r="J848" s="295"/>
      <c r="K848" s="298"/>
      <c r="L848" s="279" t="s">
        <v>220</v>
      </c>
      <c r="M848" s="301"/>
      <c r="N848" s="280" t="s">
        <v>225</v>
      </c>
      <c r="O848" s="298"/>
      <c r="P848" s="279" t="s">
        <v>220</v>
      </c>
      <c r="Q848" s="301"/>
      <c r="R848" s="280" t="s">
        <v>225</v>
      </c>
      <c r="S848" s="888" t="str">
        <f t="shared" ref="S848" si="1370">IF(COUNT(J848:J852)=0,"",SUM(J848:J852))</f>
        <v/>
      </c>
      <c r="T848" s="889"/>
      <c r="U848" s="890"/>
    </row>
    <row r="849" spans="2:33" ht="24" customHeight="1" x14ac:dyDescent="0.15">
      <c r="B849" s="881"/>
      <c r="C849" s="884"/>
      <c r="D849" s="884"/>
      <c r="E849" s="884"/>
      <c r="F849" s="296"/>
      <c r="G849" s="897"/>
      <c r="H849" s="898"/>
      <c r="I849" s="296"/>
      <c r="J849" s="297"/>
      <c r="K849" s="299"/>
      <c r="L849" s="284" t="s">
        <v>220</v>
      </c>
      <c r="M849" s="302"/>
      <c r="N849" s="285" t="s">
        <v>225</v>
      </c>
      <c r="O849" s="299"/>
      <c r="P849" s="284" t="s">
        <v>220</v>
      </c>
      <c r="Q849" s="302"/>
      <c r="R849" s="285" t="s">
        <v>225</v>
      </c>
      <c r="S849" s="891"/>
      <c r="T849" s="892"/>
      <c r="U849" s="893"/>
      <c r="Z849" s="264"/>
      <c r="AA849" s="264"/>
      <c r="AB849" s="264"/>
      <c r="AC849" s="264"/>
      <c r="AD849" s="264"/>
      <c r="AE849" s="172"/>
      <c r="AF849" s="172"/>
      <c r="AG849" s="172"/>
    </row>
    <row r="850" spans="2:33" ht="23.25" customHeight="1" x14ac:dyDescent="0.15">
      <c r="B850" s="881"/>
      <c r="C850" s="884"/>
      <c r="D850" s="884"/>
      <c r="E850" s="884"/>
      <c r="F850" s="296"/>
      <c r="G850" s="897"/>
      <c r="H850" s="898"/>
      <c r="I850" s="296"/>
      <c r="J850" s="297"/>
      <c r="K850" s="299"/>
      <c r="L850" s="284" t="s">
        <v>220</v>
      </c>
      <c r="M850" s="302"/>
      <c r="N850" s="285" t="s">
        <v>225</v>
      </c>
      <c r="O850" s="299"/>
      <c r="P850" s="284" t="s">
        <v>220</v>
      </c>
      <c r="Q850" s="302"/>
      <c r="R850" s="285" t="s">
        <v>225</v>
      </c>
      <c r="S850" s="891"/>
      <c r="T850" s="892"/>
      <c r="U850" s="893"/>
      <c r="Z850" s="264"/>
      <c r="AA850" s="264"/>
      <c r="AB850" s="264"/>
      <c r="AC850" s="264"/>
      <c r="AD850" s="264"/>
      <c r="AE850" s="172"/>
      <c r="AF850" s="172"/>
      <c r="AG850" s="172"/>
    </row>
    <row r="851" spans="2:33" ht="24" customHeight="1" x14ac:dyDescent="0.15">
      <c r="B851" s="881"/>
      <c r="C851" s="884"/>
      <c r="D851" s="884"/>
      <c r="E851" s="884"/>
      <c r="F851" s="296"/>
      <c r="G851" s="897"/>
      <c r="H851" s="898"/>
      <c r="I851" s="296"/>
      <c r="J851" s="297"/>
      <c r="K851" s="299"/>
      <c r="L851" s="284" t="s">
        <v>220</v>
      </c>
      <c r="M851" s="302"/>
      <c r="N851" s="285" t="s">
        <v>225</v>
      </c>
      <c r="O851" s="299"/>
      <c r="P851" s="284" t="s">
        <v>220</v>
      </c>
      <c r="Q851" s="302"/>
      <c r="R851" s="285" t="s">
        <v>225</v>
      </c>
      <c r="S851" s="891"/>
      <c r="T851" s="892"/>
      <c r="U851" s="893"/>
    </row>
    <row r="852" spans="2:33" ht="24" customHeight="1" thickBot="1" x14ac:dyDescent="0.2">
      <c r="B852" s="882"/>
      <c r="C852" s="885"/>
      <c r="D852" s="885"/>
      <c r="E852" s="885"/>
      <c r="F852" s="286" t="s">
        <v>232</v>
      </c>
      <c r="G852" s="5"/>
      <c r="H852" s="899" t="s">
        <v>239</v>
      </c>
      <c r="I852" s="900"/>
      <c r="J852" s="300"/>
      <c r="K852" s="901"/>
      <c r="L852" s="902"/>
      <c r="M852" s="902"/>
      <c r="N852" s="902"/>
      <c r="O852" s="902"/>
      <c r="P852" s="902"/>
      <c r="Q852" s="902"/>
      <c r="R852" s="903"/>
      <c r="S852" s="894"/>
      <c r="T852" s="895"/>
      <c r="U852" s="896"/>
    </row>
    <row r="853" spans="2:33" ht="24" customHeight="1" x14ac:dyDescent="0.15">
      <c r="B853" s="880">
        <v>2</v>
      </c>
      <c r="C853" s="883"/>
      <c r="D853" s="883"/>
      <c r="E853" s="883"/>
      <c r="F853" s="294"/>
      <c r="G853" s="886"/>
      <c r="H853" s="887"/>
      <c r="I853" s="294"/>
      <c r="J853" s="295"/>
      <c r="K853" s="298"/>
      <c r="L853" s="279" t="s">
        <v>220</v>
      </c>
      <c r="M853" s="301"/>
      <c r="N853" s="280" t="s">
        <v>225</v>
      </c>
      <c r="O853" s="298"/>
      <c r="P853" s="279" t="s">
        <v>220</v>
      </c>
      <c r="Q853" s="301"/>
      <c r="R853" s="280" t="s">
        <v>225</v>
      </c>
      <c r="S853" s="888" t="str">
        <f t="shared" ref="S853" si="1371">IF(COUNT(J853:J857)=0,"",SUM(J853:J857))</f>
        <v/>
      </c>
      <c r="T853" s="889"/>
      <c r="U853" s="890"/>
    </row>
    <row r="854" spans="2:33" ht="24" customHeight="1" x14ac:dyDescent="0.15">
      <c r="B854" s="881"/>
      <c r="C854" s="884"/>
      <c r="D854" s="884"/>
      <c r="E854" s="884"/>
      <c r="F854" s="296"/>
      <c r="G854" s="897"/>
      <c r="H854" s="898"/>
      <c r="I854" s="296"/>
      <c r="J854" s="297"/>
      <c r="K854" s="299"/>
      <c r="L854" s="284" t="s">
        <v>220</v>
      </c>
      <c r="M854" s="302"/>
      <c r="N854" s="285" t="s">
        <v>225</v>
      </c>
      <c r="O854" s="299"/>
      <c r="P854" s="284" t="s">
        <v>220</v>
      </c>
      <c r="Q854" s="302"/>
      <c r="R854" s="285" t="s">
        <v>225</v>
      </c>
      <c r="S854" s="891"/>
      <c r="T854" s="892"/>
      <c r="U854" s="893"/>
    </row>
    <row r="855" spans="2:33" ht="24" customHeight="1" x14ac:dyDescent="0.15">
      <c r="B855" s="881"/>
      <c r="C855" s="884"/>
      <c r="D855" s="884"/>
      <c r="E855" s="884"/>
      <c r="F855" s="296"/>
      <c r="G855" s="897"/>
      <c r="H855" s="898"/>
      <c r="I855" s="296"/>
      <c r="J855" s="297"/>
      <c r="K855" s="299"/>
      <c r="L855" s="284" t="s">
        <v>220</v>
      </c>
      <c r="M855" s="302"/>
      <c r="N855" s="285" t="s">
        <v>225</v>
      </c>
      <c r="O855" s="299"/>
      <c r="P855" s="284" t="s">
        <v>220</v>
      </c>
      <c r="Q855" s="302"/>
      <c r="R855" s="285" t="s">
        <v>225</v>
      </c>
      <c r="S855" s="891"/>
      <c r="T855" s="892"/>
      <c r="U855" s="893"/>
    </row>
    <row r="856" spans="2:33" ht="24" customHeight="1" x14ac:dyDescent="0.15">
      <c r="B856" s="881"/>
      <c r="C856" s="884"/>
      <c r="D856" s="884"/>
      <c r="E856" s="884"/>
      <c r="F856" s="296"/>
      <c r="G856" s="897"/>
      <c r="H856" s="898"/>
      <c r="I856" s="296"/>
      <c r="J856" s="297"/>
      <c r="K856" s="299"/>
      <c r="L856" s="284" t="s">
        <v>220</v>
      </c>
      <c r="M856" s="302"/>
      <c r="N856" s="285" t="s">
        <v>225</v>
      </c>
      <c r="O856" s="299"/>
      <c r="P856" s="284" t="s">
        <v>220</v>
      </c>
      <c r="Q856" s="302"/>
      <c r="R856" s="285" t="s">
        <v>225</v>
      </c>
      <c r="S856" s="891"/>
      <c r="T856" s="892"/>
      <c r="U856" s="893"/>
    </row>
    <row r="857" spans="2:33" ht="24" customHeight="1" thickBot="1" x14ac:dyDescent="0.2">
      <c r="B857" s="882"/>
      <c r="C857" s="885"/>
      <c r="D857" s="885"/>
      <c r="E857" s="885"/>
      <c r="F857" s="286" t="s">
        <v>232</v>
      </c>
      <c r="G857" s="5"/>
      <c r="H857" s="899" t="s">
        <v>239</v>
      </c>
      <c r="I857" s="900"/>
      <c r="J857" s="300"/>
      <c r="K857" s="901"/>
      <c r="L857" s="902"/>
      <c r="M857" s="902"/>
      <c r="N857" s="902"/>
      <c r="O857" s="902"/>
      <c r="P857" s="902"/>
      <c r="Q857" s="902"/>
      <c r="R857" s="903"/>
      <c r="S857" s="894"/>
      <c r="T857" s="895"/>
      <c r="U857" s="896"/>
    </row>
    <row r="858" spans="2:33" ht="24" customHeight="1" x14ac:dyDescent="0.15">
      <c r="B858" s="880">
        <v>3</v>
      </c>
      <c r="C858" s="883"/>
      <c r="D858" s="883"/>
      <c r="E858" s="883"/>
      <c r="F858" s="294"/>
      <c r="G858" s="886"/>
      <c r="H858" s="887"/>
      <c r="I858" s="294"/>
      <c r="J858" s="295"/>
      <c r="K858" s="298"/>
      <c r="L858" s="279" t="s">
        <v>220</v>
      </c>
      <c r="M858" s="301"/>
      <c r="N858" s="280" t="s">
        <v>225</v>
      </c>
      <c r="O858" s="298"/>
      <c r="P858" s="279" t="s">
        <v>220</v>
      </c>
      <c r="Q858" s="301"/>
      <c r="R858" s="280" t="s">
        <v>225</v>
      </c>
      <c r="S858" s="888" t="str">
        <f t="shared" ref="S858" si="1372">IF(COUNT(J858:J862)=0,"",SUM(J858:J862))</f>
        <v/>
      </c>
      <c r="T858" s="889"/>
      <c r="U858" s="890"/>
    </row>
    <row r="859" spans="2:33" ht="24" customHeight="1" x14ac:dyDescent="0.15">
      <c r="B859" s="881"/>
      <c r="C859" s="884"/>
      <c r="D859" s="884"/>
      <c r="E859" s="884"/>
      <c r="F859" s="296"/>
      <c r="G859" s="897"/>
      <c r="H859" s="898"/>
      <c r="I859" s="296"/>
      <c r="J859" s="297"/>
      <c r="K859" s="299"/>
      <c r="L859" s="284" t="s">
        <v>220</v>
      </c>
      <c r="M859" s="302"/>
      <c r="N859" s="285" t="s">
        <v>225</v>
      </c>
      <c r="O859" s="299"/>
      <c r="P859" s="284" t="s">
        <v>220</v>
      </c>
      <c r="Q859" s="302"/>
      <c r="R859" s="285" t="s">
        <v>225</v>
      </c>
      <c r="S859" s="891"/>
      <c r="T859" s="892"/>
      <c r="U859" s="893"/>
    </row>
    <row r="860" spans="2:33" ht="24" customHeight="1" x14ac:dyDescent="0.15">
      <c r="B860" s="881"/>
      <c r="C860" s="884"/>
      <c r="D860" s="884"/>
      <c r="E860" s="884"/>
      <c r="F860" s="296"/>
      <c r="G860" s="897"/>
      <c r="H860" s="898"/>
      <c r="I860" s="296"/>
      <c r="J860" s="297"/>
      <c r="K860" s="299"/>
      <c r="L860" s="284" t="s">
        <v>220</v>
      </c>
      <c r="M860" s="302"/>
      <c r="N860" s="285" t="s">
        <v>225</v>
      </c>
      <c r="O860" s="299"/>
      <c r="P860" s="284" t="s">
        <v>220</v>
      </c>
      <c r="Q860" s="302"/>
      <c r="R860" s="285" t="s">
        <v>225</v>
      </c>
      <c r="S860" s="891"/>
      <c r="T860" s="892"/>
      <c r="U860" s="893"/>
    </row>
    <row r="861" spans="2:33" ht="24" customHeight="1" x14ac:dyDescent="0.15">
      <c r="B861" s="881"/>
      <c r="C861" s="884"/>
      <c r="D861" s="884"/>
      <c r="E861" s="884"/>
      <c r="F861" s="296"/>
      <c r="G861" s="897"/>
      <c r="H861" s="898"/>
      <c r="I861" s="296"/>
      <c r="J861" s="297"/>
      <c r="K861" s="299"/>
      <c r="L861" s="284" t="s">
        <v>220</v>
      </c>
      <c r="M861" s="302"/>
      <c r="N861" s="285" t="s">
        <v>225</v>
      </c>
      <c r="O861" s="299"/>
      <c r="P861" s="284" t="s">
        <v>220</v>
      </c>
      <c r="Q861" s="302"/>
      <c r="R861" s="285" t="s">
        <v>225</v>
      </c>
      <c r="S861" s="891"/>
      <c r="T861" s="892"/>
      <c r="U861" s="893"/>
    </row>
    <row r="862" spans="2:33" ht="24" customHeight="1" thickBot="1" x14ac:dyDescent="0.2">
      <c r="B862" s="882"/>
      <c r="C862" s="885"/>
      <c r="D862" s="885"/>
      <c r="E862" s="885"/>
      <c r="F862" s="286" t="s">
        <v>232</v>
      </c>
      <c r="G862" s="5"/>
      <c r="H862" s="899" t="s">
        <v>239</v>
      </c>
      <c r="I862" s="900"/>
      <c r="J862" s="300"/>
      <c r="K862" s="901"/>
      <c r="L862" s="902"/>
      <c r="M862" s="902"/>
      <c r="N862" s="902"/>
      <c r="O862" s="902"/>
      <c r="P862" s="902"/>
      <c r="Q862" s="902"/>
      <c r="R862" s="903"/>
      <c r="S862" s="894"/>
      <c r="T862" s="895"/>
      <c r="U862" s="896"/>
    </row>
    <row r="863" spans="2:33" ht="24" customHeight="1" x14ac:dyDescent="0.15">
      <c r="B863" s="880">
        <v>4</v>
      </c>
      <c r="C863" s="883"/>
      <c r="D863" s="883"/>
      <c r="E863" s="883"/>
      <c r="F863" s="294"/>
      <c r="G863" s="886"/>
      <c r="H863" s="887"/>
      <c r="I863" s="294"/>
      <c r="J863" s="295"/>
      <c r="K863" s="298"/>
      <c r="L863" s="279" t="s">
        <v>220</v>
      </c>
      <c r="M863" s="301"/>
      <c r="N863" s="280" t="s">
        <v>225</v>
      </c>
      <c r="O863" s="298"/>
      <c r="P863" s="279" t="s">
        <v>220</v>
      </c>
      <c r="Q863" s="301"/>
      <c r="R863" s="280" t="s">
        <v>225</v>
      </c>
      <c r="S863" s="888" t="str">
        <f t="shared" ref="S863" si="1373">IF(COUNT(J863:J867)=0,"",SUM(J863:J867))</f>
        <v/>
      </c>
      <c r="T863" s="889"/>
      <c r="U863" s="890"/>
    </row>
    <row r="864" spans="2:33" ht="24" customHeight="1" x14ac:dyDescent="0.15">
      <c r="B864" s="881"/>
      <c r="C864" s="884"/>
      <c r="D864" s="884"/>
      <c r="E864" s="884"/>
      <c r="F864" s="296"/>
      <c r="G864" s="897"/>
      <c r="H864" s="898"/>
      <c r="I864" s="296"/>
      <c r="J864" s="297"/>
      <c r="K864" s="299"/>
      <c r="L864" s="284" t="s">
        <v>220</v>
      </c>
      <c r="M864" s="302"/>
      <c r="N864" s="285" t="s">
        <v>225</v>
      </c>
      <c r="O864" s="299"/>
      <c r="P864" s="284" t="s">
        <v>220</v>
      </c>
      <c r="Q864" s="302"/>
      <c r="R864" s="285" t="s">
        <v>225</v>
      </c>
      <c r="S864" s="891"/>
      <c r="T864" s="892"/>
      <c r="U864" s="893"/>
    </row>
    <row r="865" spans="1:33" ht="24" customHeight="1" x14ac:dyDescent="0.15">
      <c r="B865" s="881"/>
      <c r="C865" s="884"/>
      <c r="D865" s="884"/>
      <c r="E865" s="884"/>
      <c r="F865" s="296"/>
      <c r="G865" s="897"/>
      <c r="H865" s="898"/>
      <c r="I865" s="296"/>
      <c r="J865" s="297"/>
      <c r="K865" s="299"/>
      <c r="L865" s="284" t="s">
        <v>220</v>
      </c>
      <c r="M865" s="302"/>
      <c r="N865" s="285" t="s">
        <v>225</v>
      </c>
      <c r="O865" s="299"/>
      <c r="P865" s="284" t="s">
        <v>220</v>
      </c>
      <c r="Q865" s="302"/>
      <c r="R865" s="285" t="s">
        <v>225</v>
      </c>
      <c r="S865" s="891"/>
      <c r="T865" s="892"/>
      <c r="U865" s="893"/>
    </row>
    <row r="866" spans="1:33" ht="24" customHeight="1" x14ac:dyDescent="0.15">
      <c r="B866" s="881"/>
      <c r="C866" s="884"/>
      <c r="D866" s="884"/>
      <c r="E866" s="884"/>
      <c r="F866" s="296"/>
      <c r="G866" s="897"/>
      <c r="H866" s="898"/>
      <c r="I866" s="296"/>
      <c r="J866" s="297"/>
      <c r="K866" s="299"/>
      <c r="L866" s="284" t="s">
        <v>220</v>
      </c>
      <c r="M866" s="302"/>
      <c r="N866" s="285" t="s">
        <v>225</v>
      </c>
      <c r="O866" s="299"/>
      <c r="P866" s="284" t="s">
        <v>220</v>
      </c>
      <c r="Q866" s="302"/>
      <c r="R866" s="285" t="s">
        <v>225</v>
      </c>
      <c r="S866" s="891"/>
      <c r="T866" s="892"/>
      <c r="U866" s="893"/>
    </row>
    <row r="867" spans="1:33" ht="24" customHeight="1" thickBot="1" x14ac:dyDescent="0.2">
      <c r="B867" s="882"/>
      <c r="C867" s="885"/>
      <c r="D867" s="885"/>
      <c r="E867" s="885"/>
      <c r="F867" s="286" t="s">
        <v>232</v>
      </c>
      <c r="G867" s="5"/>
      <c r="H867" s="899" t="s">
        <v>239</v>
      </c>
      <c r="I867" s="900"/>
      <c r="J867" s="300"/>
      <c r="K867" s="901"/>
      <c r="L867" s="902"/>
      <c r="M867" s="902"/>
      <c r="N867" s="902"/>
      <c r="O867" s="902"/>
      <c r="P867" s="902"/>
      <c r="Q867" s="902"/>
      <c r="R867" s="903"/>
      <c r="S867" s="894"/>
      <c r="T867" s="895"/>
      <c r="U867" s="896"/>
    </row>
    <row r="868" spans="1:33" ht="19.5" customHeight="1" thickBot="1" x14ac:dyDescent="0.2">
      <c r="B868" s="287" t="s">
        <v>112</v>
      </c>
      <c r="C868" s="172"/>
      <c r="D868" s="288"/>
      <c r="E868" s="288"/>
      <c r="F868" s="289"/>
      <c r="G868" s="288"/>
      <c r="H868" s="288"/>
      <c r="O868" s="917" t="s">
        <v>496</v>
      </c>
      <c r="P868" s="918"/>
      <c r="Q868" s="918"/>
      <c r="R868" s="918"/>
      <c r="S868" s="919" t="str">
        <f>IF(COUNT(S848:U867)=0,"",SUMIFS(S848:S867,E848:E867,"&lt;&gt;"&amp;""))</f>
        <v/>
      </c>
      <c r="T868" s="920"/>
      <c r="U868" s="921"/>
    </row>
    <row r="869" spans="1:33" ht="19.5" customHeight="1" thickBot="1" x14ac:dyDescent="0.2">
      <c r="B869" s="486" t="s">
        <v>242</v>
      </c>
      <c r="C869" s="172"/>
      <c r="D869" s="171"/>
      <c r="E869" s="290"/>
      <c r="F869" s="485"/>
      <c r="G869" s="485"/>
      <c r="H869" s="485"/>
      <c r="O869" s="922" t="s">
        <v>497</v>
      </c>
      <c r="P869" s="923"/>
      <c r="Q869" s="923"/>
      <c r="R869" s="924"/>
      <c r="S869" s="919" t="str">
        <f>IF(COUNT(S848:U867)=0,"",SUMIF(E848:E867,"元請",S848:U867))</f>
        <v/>
      </c>
      <c r="T869" s="920"/>
      <c r="U869" s="921"/>
    </row>
    <row r="870" spans="1:33" ht="19.5" customHeight="1" x14ac:dyDescent="0.15">
      <c r="B870" s="287" t="s">
        <v>240</v>
      </c>
      <c r="C870" s="172"/>
      <c r="D870" s="171"/>
      <c r="E870" s="172"/>
      <c r="F870" s="172"/>
      <c r="G870" s="485"/>
      <c r="H870" s="485"/>
    </row>
    <row r="871" spans="1:33" ht="19.5" customHeight="1" x14ac:dyDescent="0.15">
      <c r="B871" s="485"/>
      <c r="C871" s="172"/>
      <c r="D871" s="171"/>
      <c r="E871" s="290"/>
      <c r="F871" s="485"/>
      <c r="G871" s="485"/>
      <c r="H871" s="485"/>
    </row>
    <row r="872" spans="1:33" s="172" customFormat="1" ht="20.25" customHeight="1" x14ac:dyDescent="0.15">
      <c r="A872" s="171"/>
      <c r="B872" s="171"/>
      <c r="C872" s="172" t="s">
        <v>104</v>
      </c>
      <c r="G872" s="262"/>
      <c r="H872" s="262"/>
      <c r="I872" s="171"/>
      <c r="J872" s="171"/>
      <c r="K872" s="171"/>
      <c r="L872" s="171"/>
      <c r="M872" s="171"/>
      <c r="N872" s="171"/>
      <c r="O872" s="171"/>
      <c r="P872" s="171"/>
      <c r="Q872" s="171"/>
      <c r="R872" s="171"/>
      <c r="S872" s="171"/>
      <c r="T872" s="196" t="s">
        <v>241</v>
      </c>
      <c r="U872" s="263" t="str">
        <f t="shared" ref="U872" si="1374">IF(COUNT(S848:U867)=0,"",U843+1)</f>
        <v/>
      </c>
      <c r="W872" s="171"/>
      <c r="X872" s="171"/>
      <c r="Y872" s="171"/>
      <c r="Z872" s="291"/>
      <c r="AA872" s="291"/>
      <c r="AB872" s="291"/>
      <c r="AC872" s="291"/>
      <c r="AD872" s="291"/>
      <c r="AE872" s="171"/>
      <c r="AF872" s="171"/>
      <c r="AG872" s="171"/>
    </row>
    <row r="873" spans="1:33" s="172" customFormat="1" ht="27.75" x14ac:dyDescent="0.15">
      <c r="A873" s="171"/>
      <c r="B873" s="904" t="s">
        <v>105</v>
      </c>
      <c r="C873" s="904"/>
      <c r="D873" s="904"/>
      <c r="E873" s="904"/>
      <c r="F873" s="904"/>
      <c r="G873" s="904"/>
      <c r="H873" s="904"/>
      <c r="I873" s="904"/>
      <c r="J873" s="905" t="s">
        <v>387</v>
      </c>
      <c r="K873" s="905"/>
      <c r="L873" s="905"/>
      <c r="M873" s="905"/>
      <c r="N873" s="905"/>
      <c r="O873" s="905"/>
      <c r="P873" s="905"/>
      <c r="Q873" s="905"/>
      <c r="R873" s="905"/>
      <c r="S873" s="905"/>
      <c r="T873" s="905"/>
      <c r="U873" s="905"/>
      <c r="W873" s="171"/>
      <c r="X873" s="171"/>
      <c r="Y873" s="171"/>
      <c r="Z873" s="291"/>
      <c r="AA873" s="291"/>
      <c r="AB873" s="291"/>
      <c r="AC873" s="291"/>
      <c r="AD873" s="291"/>
      <c r="AE873" s="171"/>
      <c r="AF873" s="171"/>
      <c r="AG873" s="171"/>
    </row>
    <row r="874" spans="1:33" ht="21.75" thickBot="1" x14ac:dyDescent="0.2">
      <c r="D874" s="265" t="s">
        <v>228</v>
      </c>
      <c r="E874" s="906"/>
      <c r="F874" s="906"/>
      <c r="G874" s="266" t="s">
        <v>229</v>
      </c>
      <c r="H874" s="267"/>
      <c r="L874" s="268" t="s">
        <v>231</v>
      </c>
      <c r="M874" s="482" t="str">
        <f>M$4</f>
        <v/>
      </c>
      <c r="N874" s="269" t="s">
        <v>220</v>
      </c>
      <c r="O874" s="482" t="str">
        <f>O$4</f>
        <v/>
      </c>
      <c r="P874" s="269" t="s">
        <v>225</v>
      </c>
      <c r="Q874" s="269" t="s">
        <v>205</v>
      </c>
      <c r="R874" s="482" t="str">
        <f>R$4</f>
        <v/>
      </c>
      <c r="S874" s="269" t="s">
        <v>220</v>
      </c>
      <c r="T874" s="482" t="str">
        <f>T$4</f>
        <v/>
      </c>
      <c r="U874" s="269" t="s">
        <v>230</v>
      </c>
    </row>
    <row r="875" spans="1:33" ht="18" customHeight="1" x14ac:dyDescent="0.15">
      <c r="B875" s="880" t="s">
        <v>227</v>
      </c>
      <c r="C875" s="907" t="s">
        <v>224</v>
      </c>
      <c r="D875" s="478" t="s">
        <v>237</v>
      </c>
      <c r="E875" s="478" t="s">
        <v>222</v>
      </c>
      <c r="F875" s="909" t="s">
        <v>106</v>
      </c>
      <c r="G875" s="840" t="s">
        <v>107</v>
      </c>
      <c r="H875" s="841"/>
      <c r="I875" s="480" t="s">
        <v>108</v>
      </c>
      <c r="J875" s="480" t="s">
        <v>235</v>
      </c>
      <c r="K875" s="840" t="s">
        <v>109</v>
      </c>
      <c r="L875" s="913"/>
      <c r="M875" s="913"/>
      <c r="N875" s="841"/>
      <c r="O875" s="840" t="s">
        <v>226</v>
      </c>
      <c r="P875" s="913"/>
      <c r="Q875" s="913"/>
      <c r="R875" s="841"/>
      <c r="S875" s="840" t="s">
        <v>233</v>
      </c>
      <c r="T875" s="913"/>
      <c r="U875" s="914"/>
    </row>
    <row r="876" spans="1:33" ht="18" customHeight="1" thickBot="1" x14ac:dyDescent="0.2">
      <c r="B876" s="882"/>
      <c r="C876" s="908"/>
      <c r="D876" s="479" t="s">
        <v>221</v>
      </c>
      <c r="E876" s="479" t="s">
        <v>223</v>
      </c>
      <c r="F876" s="910"/>
      <c r="G876" s="911"/>
      <c r="H876" s="912"/>
      <c r="I876" s="481" t="s">
        <v>110</v>
      </c>
      <c r="J876" s="481" t="s">
        <v>236</v>
      </c>
      <c r="K876" s="911"/>
      <c r="L876" s="915"/>
      <c r="M876" s="915"/>
      <c r="N876" s="912"/>
      <c r="O876" s="911"/>
      <c r="P876" s="915"/>
      <c r="Q876" s="915"/>
      <c r="R876" s="912"/>
      <c r="S876" s="911" t="s">
        <v>234</v>
      </c>
      <c r="T876" s="915"/>
      <c r="U876" s="916"/>
    </row>
    <row r="877" spans="1:33" ht="24" customHeight="1" x14ac:dyDescent="0.15">
      <c r="B877" s="880">
        <v>1</v>
      </c>
      <c r="C877" s="883"/>
      <c r="D877" s="883"/>
      <c r="E877" s="883"/>
      <c r="F877" s="294"/>
      <c r="G877" s="886"/>
      <c r="H877" s="887"/>
      <c r="I877" s="294"/>
      <c r="J877" s="295"/>
      <c r="K877" s="298"/>
      <c r="L877" s="279" t="s">
        <v>220</v>
      </c>
      <c r="M877" s="301"/>
      <c r="N877" s="280" t="s">
        <v>225</v>
      </c>
      <c r="O877" s="298"/>
      <c r="P877" s="279" t="s">
        <v>220</v>
      </c>
      <c r="Q877" s="301"/>
      <c r="R877" s="280" t="s">
        <v>225</v>
      </c>
      <c r="S877" s="888" t="str">
        <f t="shared" ref="S877" si="1375">IF(COUNT(J877:J881)=0,"",SUM(J877:J881))</f>
        <v/>
      </c>
      <c r="T877" s="889"/>
      <c r="U877" s="890"/>
    </row>
    <row r="878" spans="1:33" ht="24" customHeight="1" x14ac:dyDescent="0.15">
      <c r="B878" s="881"/>
      <c r="C878" s="884"/>
      <c r="D878" s="884"/>
      <c r="E878" s="884"/>
      <c r="F878" s="296"/>
      <c r="G878" s="897"/>
      <c r="H878" s="898"/>
      <c r="I878" s="296"/>
      <c r="J878" s="297"/>
      <c r="K878" s="299"/>
      <c r="L878" s="284" t="s">
        <v>220</v>
      </c>
      <c r="M878" s="302"/>
      <c r="N878" s="285" t="s">
        <v>225</v>
      </c>
      <c r="O878" s="299"/>
      <c r="P878" s="284" t="s">
        <v>220</v>
      </c>
      <c r="Q878" s="302"/>
      <c r="R878" s="285" t="s">
        <v>225</v>
      </c>
      <c r="S878" s="891"/>
      <c r="T878" s="892"/>
      <c r="U878" s="893"/>
      <c r="Z878" s="264"/>
      <c r="AA878" s="264"/>
      <c r="AB878" s="264"/>
      <c r="AC878" s="264"/>
      <c r="AD878" s="264"/>
      <c r="AE878" s="172"/>
      <c r="AF878" s="172"/>
      <c r="AG878" s="172"/>
    </row>
    <row r="879" spans="1:33" ht="23.25" customHeight="1" x14ac:dyDescent="0.15">
      <c r="B879" s="881"/>
      <c r="C879" s="884"/>
      <c r="D879" s="884"/>
      <c r="E879" s="884"/>
      <c r="F879" s="296"/>
      <c r="G879" s="897"/>
      <c r="H879" s="898"/>
      <c r="I879" s="296"/>
      <c r="J879" s="297"/>
      <c r="K879" s="299"/>
      <c r="L879" s="284" t="s">
        <v>220</v>
      </c>
      <c r="M879" s="302"/>
      <c r="N879" s="285" t="s">
        <v>225</v>
      </c>
      <c r="O879" s="299"/>
      <c r="P879" s="284" t="s">
        <v>220</v>
      </c>
      <c r="Q879" s="302"/>
      <c r="R879" s="285" t="s">
        <v>225</v>
      </c>
      <c r="S879" s="891"/>
      <c r="T879" s="892"/>
      <c r="U879" s="893"/>
      <c r="Z879" s="264"/>
      <c r="AA879" s="264"/>
      <c r="AB879" s="264"/>
      <c r="AC879" s="264"/>
      <c r="AD879" s="264"/>
      <c r="AE879" s="172"/>
      <c r="AF879" s="172"/>
      <c r="AG879" s="172"/>
    </row>
    <row r="880" spans="1:33" ht="24" customHeight="1" x14ac:dyDescent="0.15">
      <c r="B880" s="881"/>
      <c r="C880" s="884"/>
      <c r="D880" s="884"/>
      <c r="E880" s="884"/>
      <c r="F880" s="296"/>
      <c r="G880" s="897"/>
      <c r="H880" s="898"/>
      <c r="I880" s="296"/>
      <c r="J880" s="297"/>
      <c r="K880" s="299"/>
      <c r="L880" s="284" t="s">
        <v>220</v>
      </c>
      <c r="M880" s="302"/>
      <c r="N880" s="285" t="s">
        <v>225</v>
      </c>
      <c r="O880" s="299"/>
      <c r="P880" s="284" t="s">
        <v>220</v>
      </c>
      <c r="Q880" s="302"/>
      <c r="R880" s="285" t="s">
        <v>225</v>
      </c>
      <c r="S880" s="891"/>
      <c r="T880" s="892"/>
      <c r="U880" s="893"/>
    </row>
    <row r="881" spans="2:21" ht="24" customHeight="1" thickBot="1" x14ac:dyDescent="0.2">
      <c r="B881" s="882"/>
      <c r="C881" s="885"/>
      <c r="D881" s="885"/>
      <c r="E881" s="885"/>
      <c r="F881" s="286" t="s">
        <v>232</v>
      </c>
      <c r="G881" s="5"/>
      <c r="H881" s="899" t="s">
        <v>239</v>
      </c>
      <c r="I881" s="900"/>
      <c r="J881" s="300"/>
      <c r="K881" s="901"/>
      <c r="L881" s="902"/>
      <c r="M881" s="902"/>
      <c r="N881" s="902"/>
      <c r="O881" s="902"/>
      <c r="P881" s="902"/>
      <c r="Q881" s="902"/>
      <c r="R881" s="903"/>
      <c r="S881" s="894"/>
      <c r="T881" s="895"/>
      <c r="U881" s="896"/>
    </row>
    <row r="882" spans="2:21" ht="24" customHeight="1" x14ac:dyDescent="0.15">
      <c r="B882" s="880">
        <v>2</v>
      </c>
      <c r="C882" s="883"/>
      <c r="D882" s="883"/>
      <c r="E882" s="883"/>
      <c r="F882" s="294"/>
      <c r="G882" s="886"/>
      <c r="H882" s="887"/>
      <c r="I882" s="294"/>
      <c r="J882" s="295"/>
      <c r="K882" s="298"/>
      <c r="L882" s="279" t="s">
        <v>220</v>
      </c>
      <c r="M882" s="301"/>
      <c r="N882" s="280" t="s">
        <v>225</v>
      </c>
      <c r="O882" s="298"/>
      <c r="P882" s="279" t="s">
        <v>220</v>
      </c>
      <c r="Q882" s="301"/>
      <c r="R882" s="280" t="s">
        <v>225</v>
      </c>
      <c r="S882" s="888" t="str">
        <f t="shared" ref="S882" si="1376">IF(COUNT(J882:J886)=0,"",SUM(J882:J886))</f>
        <v/>
      </c>
      <c r="T882" s="889"/>
      <c r="U882" s="890"/>
    </row>
    <row r="883" spans="2:21" ht="24" customHeight="1" x14ac:dyDescent="0.15">
      <c r="B883" s="881"/>
      <c r="C883" s="884"/>
      <c r="D883" s="884"/>
      <c r="E883" s="884"/>
      <c r="F883" s="296"/>
      <c r="G883" s="897"/>
      <c r="H883" s="898"/>
      <c r="I883" s="296"/>
      <c r="J883" s="297"/>
      <c r="K883" s="299"/>
      <c r="L883" s="284" t="s">
        <v>220</v>
      </c>
      <c r="M883" s="302"/>
      <c r="N883" s="285" t="s">
        <v>225</v>
      </c>
      <c r="O883" s="299"/>
      <c r="P883" s="284" t="s">
        <v>220</v>
      </c>
      <c r="Q883" s="302"/>
      <c r="R883" s="285" t="s">
        <v>225</v>
      </c>
      <c r="S883" s="891"/>
      <c r="T883" s="892"/>
      <c r="U883" s="893"/>
    </row>
    <row r="884" spans="2:21" ht="24" customHeight="1" x14ac:dyDescent="0.15">
      <c r="B884" s="881"/>
      <c r="C884" s="884"/>
      <c r="D884" s="884"/>
      <c r="E884" s="884"/>
      <c r="F884" s="296"/>
      <c r="G884" s="897"/>
      <c r="H884" s="898"/>
      <c r="I884" s="296"/>
      <c r="J884" s="297"/>
      <c r="K884" s="299"/>
      <c r="L884" s="284" t="s">
        <v>220</v>
      </c>
      <c r="M884" s="302"/>
      <c r="N884" s="285" t="s">
        <v>225</v>
      </c>
      <c r="O884" s="299"/>
      <c r="P884" s="284" t="s">
        <v>220</v>
      </c>
      <c r="Q884" s="302"/>
      <c r="R884" s="285" t="s">
        <v>225</v>
      </c>
      <c r="S884" s="891"/>
      <c r="T884" s="892"/>
      <c r="U884" s="893"/>
    </row>
    <row r="885" spans="2:21" ht="24" customHeight="1" x14ac:dyDescent="0.15">
      <c r="B885" s="881"/>
      <c r="C885" s="884"/>
      <c r="D885" s="884"/>
      <c r="E885" s="884"/>
      <c r="F885" s="296"/>
      <c r="G885" s="897"/>
      <c r="H885" s="898"/>
      <c r="I885" s="296"/>
      <c r="J885" s="297"/>
      <c r="K885" s="299"/>
      <c r="L885" s="284" t="s">
        <v>220</v>
      </c>
      <c r="M885" s="302"/>
      <c r="N885" s="285" t="s">
        <v>225</v>
      </c>
      <c r="O885" s="299"/>
      <c r="P885" s="284" t="s">
        <v>220</v>
      </c>
      <c r="Q885" s="302"/>
      <c r="R885" s="285" t="s">
        <v>225</v>
      </c>
      <c r="S885" s="891"/>
      <c r="T885" s="892"/>
      <c r="U885" s="893"/>
    </row>
    <row r="886" spans="2:21" ht="24" customHeight="1" thickBot="1" x14ac:dyDescent="0.2">
      <c r="B886" s="882"/>
      <c r="C886" s="885"/>
      <c r="D886" s="885"/>
      <c r="E886" s="885"/>
      <c r="F886" s="286" t="s">
        <v>232</v>
      </c>
      <c r="G886" s="5"/>
      <c r="H886" s="899" t="s">
        <v>239</v>
      </c>
      <c r="I886" s="900"/>
      <c r="J886" s="300"/>
      <c r="K886" s="901"/>
      <c r="L886" s="902"/>
      <c r="M886" s="902"/>
      <c r="N886" s="902"/>
      <c r="O886" s="902"/>
      <c r="P886" s="902"/>
      <c r="Q886" s="902"/>
      <c r="R886" s="903"/>
      <c r="S886" s="894"/>
      <c r="T886" s="895"/>
      <c r="U886" s="896"/>
    </row>
    <row r="887" spans="2:21" ht="24" customHeight="1" x14ac:dyDescent="0.15">
      <c r="B887" s="880">
        <v>3</v>
      </c>
      <c r="C887" s="883"/>
      <c r="D887" s="883"/>
      <c r="E887" s="883"/>
      <c r="F887" s="294"/>
      <c r="G887" s="886"/>
      <c r="H887" s="887"/>
      <c r="I887" s="294"/>
      <c r="J887" s="295"/>
      <c r="K887" s="298"/>
      <c r="L887" s="279" t="s">
        <v>220</v>
      </c>
      <c r="M887" s="301"/>
      <c r="N887" s="280" t="s">
        <v>225</v>
      </c>
      <c r="O887" s="298"/>
      <c r="P887" s="279" t="s">
        <v>220</v>
      </c>
      <c r="Q887" s="301"/>
      <c r="R887" s="280" t="s">
        <v>225</v>
      </c>
      <c r="S887" s="888" t="str">
        <f t="shared" ref="S887" si="1377">IF(COUNT(J887:J891)=0,"",SUM(J887:J891))</f>
        <v/>
      </c>
      <c r="T887" s="889"/>
      <c r="U887" s="890"/>
    </row>
    <row r="888" spans="2:21" ht="24" customHeight="1" x14ac:dyDescent="0.15">
      <c r="B888" s="881"/>
      <c r="C888" s="884"/>
      <c r="D888" s="884"/>
      <c r="E888" s="884"/>
      <c r="F888" s="296"/>
      <c r="G888" s="897"/>
      <c r="H888" s="898"/>
      <c r="I888" s="296"/>
      <c r="J888" s="297"/>
      <c r="K888" s="299"/>
      <c r="L888" s="284" t="s">
        <v>220</v>
      </c>
      <c r="M888" s="302"/>
      <c r="N888" s="285" t="s">
        <v>225</v>
      </c>
      <c r="O888" s="299"/>
      <c r="P888" s="284" t="s">
        <v>220</v>
      </c>
      <c r="Q888" s="302"/>
      <c r="R888" s="285" t="s">
        <v>225</v>
      </c>
      <c r="S888" s="891"/>
      <c r="T888" s="892"/>
      <c r="U888" s="893"/>
    </row>
    <row r="889" spans="2:21" ht="24" customHeight="1" x14ac:dyDescent="0.15">
      <c r="B889" s="881"/>
      <c r="C889" s="884"/>
      <c r="D889" s="884"/>
      <c r="E889" s="884"/>
      <c r="F889" s="296"/>
      <c r="G889" s="897"/>
      <c r="H889" s="898"/>
      <c r="I889" s="296"/>
      <c r="J889" s="297"/>
      <c r="K889" s="299"/>
      <c r="L889" s="284" t="s">
        <v>220</v>
      </c>
      <c r="M889" s="302"/>
      <c r="N889" s="285" t="s">
        <v>225</v>
      </c>
      <c r="O889" s="299"/>
      <c r="P889" s="284" t="s">
        <v>220</v>
      </c>
      <c r="Q889" s="302"/>
      <c r="R889" s="285" t="s">
        <v>225</v>
      </c>
      <c r="S889" s="891"/>
      <c r="T889" s="892"/>
      <c r="U889" s="893"/>
    </row>
    <row r="890" spans="2:21" ht="24" customHeight="1" x14ac:dyDescent="0.15">
      <c r="B890" s="881"/>
      <c r="C890" s="884"/>
      <c r="D890" s="884"/>
      <c r="E890" s="884"/>
      <c r="F890" s="296"/>
      <c r="G890" s="897"/>
      <c r="H890" s="898"/>
      <c r="I890" s="296"/>
      <c r="J890" s="297"/>
      <c r="K890" s="299"/>
      <c r="L890" s="284" t="s">
        <v>220</v>
      </c>
      <c r="M890" s="302"/>
      <c r="N890" s="285" t="s">
        <v>225</v>
      </c>
      <c r="O890" s="299"/>
      <c r="P890" s="284" t="s">
        <v>220</v>
      </c>
      <c r="Q890" s="302"/>
      <c r="R890" s="285" t="s">
        <v>225</v>
      </c>
      <c r="S890" s="891"/>
      <c r="T890" s="892"/>
      <c r="U890" s="893"/>
    </row>
    <row r="891" spans="2:21" ht="24" customHeight="1" thickBot="1" x14ac:dyDescent="0.2">
      <c r="B891" s="882"/>
      <c r="C891" s="885"/>
      <c r="D891" s="885"/>
      <c r="E891" s="885"/>
      <c r="F891" s="286" t="s">
        <v>232</v>
      </c>
      <c r="G891" s="5"/>
      <c r="H891" s="899" t="s">
        <v>239</v>
      </c>
      <c r="I891" s="900"/>
      <c r="J891" s="300"/>
      <c r="K891" s="901"/>
      <c r="L891" s="902"/>
      <c r="M891" s="902"/>
      <c r="N891" s="902"/>
      <c r="O891" s="902"/>
      <c r="P891" s="902"/>
      <c r="Q891" s="902"/>
      <c r="R891" s="903"/>
      <c r="S891" s="894"/>
      <c r="T891" s="895"/>
      <c r="U891" s="896"/>
    </row>
    <row r="892" spans="2:21" ht="24" customHeight="1" x14ac:dyDescent="0.15">
      <c r="B892" s="880">
        <v>4</v>
      </c>
      <c r="C892" s="883"/>
      <c r="D892" s="883"/>
      <c r="E892" s="883"/>
      <c r="F892" s="294"/>
      <c r="G892" s="886"/>
      <c r="H892" s="887"/>
      <c r="I892" s="294"/>
      <c r="J892" s="295"/>
      <c r="K892" s="298"/>
      <c r="L892" s="279" t="s">
        <v>220</v>
      </c>
      <c r="M892" s="301"/>
      <c r="N892" s="280" t="s">
        <v>225</v>
      </c>
      <c r="O892" s="298"/>
      <c r="P892" s="279" t="s">
        <v>220</v>
      </c>
      <c r="Q892" s="301"/>
      <c r="R892" s="280" t="s">
        <v>225</v>
      </c>
      <c r="S892" s="888" t="str">
        <f t="shared" ref="S892" si="1378">IF(COUNT(J892:J896)=0,"",SUM(J892:J896))</f>
        <v/>
      </c>
      <c r="T892" s="889"/>
      <c r="U892" s="890"/>
    </row>
    <row r="893" spans="2:21" ht="24" customHeight="1" x14ac:dyDescent="0.15">
      <c r="B893" s="881"/>
      <c r="C893" s="884"/>
      <c r="D893" s="884"/>
      <c r="E893" s="884"/>
      <c r="F893" s="296"/>
      <c r="G893" s="897"/>
      <c r="H893" s="898"/>
      <c r="I893" s="296"/>
      <c r="J893" s="297"/>
      <c r="K893" s="299"/>
      <c r="L893" s="284" t="s">
        <v>220</v>
      </c>
      <c r="M893" s="302"/>
      <c r="N893" s="285" t="s">
        <v>225</v>
      </c>
      <c r="O893" s="299"/>
      <c r="P893" s="284" t="s">
        <v>220</v>
      </c>
      <c r="Q893" s="302"/>
      <c r="R893" s="285" t="s">
        <v>225</v>
      </c>
      <c r="S893" s="891"/>
      <c r="T893" s="892"/>
      <c r="U893" s="893"/>
    </row>
    <row r="894" spans="2:21" ht="24" customHeight="1" x14ac:dyDescent="0.15">
      <c r="B894" s="881"/>
      <c r="C894" s="884"/>
      <c r="D894" s="884"/>
      <c r="E894" s="884"/>
      <c r="F894" s="296"/>
      <c r="G894" s="897"/>
      <c r="H894" s="898"/>
      <c r="I894" s="296"/>
      <c r="J894" s="297"/>
      <c r="K894" s="299"/>
      <c r="L894" s="284" t="s">
        <v>220</v>
      </c>
      <c r="M894" s="302"/>
      <c r="N894" s="285" t="s">
        <v>225</v>
      </c>
      <c r="O894" s="299"/>
      <c r="P894" s="284" t="s">
        <v>220</v>
      </c>
      <c r="Q894" s="302"/>
      <c r="R894" s="285" t="s">
        <v>225</v>
      </c>
      <c r="S894" s="891"/>
      <c r="T894" s="892"/>
      <c r="U894" s="893"/>
    </row>
    <row r="895" spans="2:21" ht="24" customHeight="1" x14ac:dyDescent="0.15">
      <c r="B895" s="881"/>
      <c r="C895" s="884"/>
      <c r="D895" s="884"/>
      <c r="E895" s="884"/>
      <c r="F895" s="296"/>
      <c r="G895" s="897"/>
      <c r="H895" s="898"/>
      <c r="I895" s="296"/>
      <c r="J895" s="297"/>
      <c r="K895" s="299"/>
      <c r="L895" s="284" t="s">
        <v>220</v>
      </c>
      <c r="M895" s="302"/>
      <c r="N895" s="285" t="s">
        <v>225</v>
      </c>
      <c r="O895" s="299"/>
      <c r="P895" s="284" t="s">
        <v>220</v>
      </c>
      <c r="Q895" s="302"/>
      <c r="R895" s="285" t="s">
        <v>225</v>
      </c>
      <c r="S895" s="891"/>
      <c r="T895" s="892"/>
      <c r="U895" s="893"/>
    </row>
    <row r="896" spans="2:21" ht="24" customHeight="1" thickBot="1" x14ac:dyDescent="0.2">
      <c r="B896" s="882"/>
      <c r="C896" s="885"/>
      <c r="D896" s="885"/>
      <c r="E896" s="885"/>
      <c r="F896" s="286" t="s">
        <v>232</v>
      </c>
      <c r="G896" s="5"/>
      <c r="H896" s="899" t="s">
        <v>239</v>
      </c>
      <c r="I896" s="900"/>
      <c r="J896" s="300"/>
      <c r="K896" s="901"/>
      <c r="L896" s="902"/>
      <c r="M896" s="902"/>
      <c r="N896" s="902"/>
      <c r="O896" s="902"/>
      <c r="P896" s="902"/>
      <c r="Q896" s="902"/>
      <c r="R896" s="903"/>
      <c r="S896" s="894"/>
      <c r="T896" s="895"/>
      <c r="U896" s="896"/>
    </row>
    <row r="897" spans="1:33" ht="19.5" customHeight="1" thickBot="1" x14ac:dyDescent="0.2">
      <c r="B897" s="287" t="s">
        <v>112</v>
      </c>
      <c r="C897" s="172"/>
      <c r="D897" s="288"/>
      <c r="E897" s="288"/>
      <c r="F897" s="289"/>
      <c r="G897" s="288"/>
      <c r="H897" s="288"/>
      <c r="O897" s="917" t="s">
        <v>496</v>
      </c>
      <c r="P897" s="918"/>
      <c r="Q897" s="918"/>
      <c r="R897" s="918"/>
      <c r="S897" s="919" t="str">
        <f>IF(COUNT(S877:U896)=0,"",SUMIFS(S877:S896,E877:E896,"&lt;&gt;"&amp;""))</f>
        <v/>
      </c>
      <c r="T897" s="920"/>
      <c r="U897" s="921"/>
    </row>
    <row r="898" spans="1:33" ht="19.5" customHeight="1" thickBot="1" x14ac:dyDescent="0.2">
      <c r="B898" s="486" t="s">
        <v>242</v>
      </c>
      <c r="C898" s="172"/>
      <c r="D898" s="171"/>
      <c r="E898" s="290"/>
      <c r="F898" s="485"/>
      <c r="G898" s="485"/>
      <c r="H898" s="485"/>
      <c r="O898" s="922" t="s">
        <v>497</v>
      </c>
      <c r="P898" s="923"/>
      <c r="Q898" s="923"/>
      <c r="R898" s="924"/>
      <c r="S898" s="919" t="str">
        <f>IF(COUNT(S877:U896)=0,"",SUMIF(E877:E896,"元請",S877:U896))</f>
        <v/>
      </c>
      <c r="T898" s="920"/>
      <c r="U898" s="921"/>
    </row>
    <row r="899" spans="1:33" ht="19.5" customHeight="1" x14ac:dyDescent="0.15">
      <c r="B899" s="287" t="s">
        <v>240</v>
      </c>
      <c r="C899" s="172"/>
      <c r="D899" s="171"/>
      <c r="E899" s="172"/>
      <c r="F899" s="172"/>
      <c r="G899" s="485"/>
      <c r="H899" s="485"/>
    </row>
    <row r="900" spans="1:33" ht="19.5" customHeight="1" x14ac:dyDescent="0.15">
      <c r="B900" s="485"/>
      <c r="C900" s="172"/>
      <c r="D900" s="171"/>
      <c r="E900" s="290"/>
      <c r="F900" s="485"/>
      <c r="G900" s="485"/>
      <c r="H900" s="485"/>
    </row>
    <row r="901" spans="1:33" s="172" customFormat="1" ht="20.25" customHeight="1" x14ac:dyDescent="0.15">
      <c r="A901" s="171"/>
      <c r="B901" s="171"/>
      <c r="C901" s="172" t="s">
        <v>104</v>
      </c>
      <c r="G901" s="262"/>
      <c r="H901" s="262"/>
      <c r="I901" s="171"/>
      <c r="J901" s="171"/>
      <c r="K901" s="171"/>
      <c r="L901" s="171"/>
      <c r="M901" s="171"/>
      <c r="N901" s="171"/>
      <c r="O901" s="171"/>
      <c r="P901" s="171"/>
      <c r="Q901" s="171"/>
      <c r="R901" s="171"/>
      <c r="S901" s="171"/>
      <c r="T901" s="196" t="s">
        <v>241</v>
      </c>
      <c r="U901" s="263" t="str">
        <f t="shared" ref="U901" si="1379">IF(COUNT(S877:U896)=0,"",U872+1)</f>
        <v/>
      </c>
      <c r="W901" s="171"/>
      <c r="X901" s="171"/>
      <c r="Y901" s="171"/>
      <c r="Z901" s="291"/>
      <c r="AA901" s="291"/>
      <c r="AB901" s="291"/>
      <c r="AC901" s="291"/>
      <c r="AD901" s="291"/>
      <c r="AE901" s="171"/>
      <c r="AF901" s="171"/>
      <c r="AG901" s="171"/>
    </row>
    <row r="902" spans="1:33" s="172" customFormat="1" ht="27.75" x14ac:dyDescent="0.15">
      <c r="A902" s="171"/>
      <c r="B902" s="904" t="s">
        <v>105</v>
      </c>
      <c r="C902" s="904"/>
      <c r="D902" s="904"/>
      <c r="E902" s="904"/>
      <c r="F902" s="904"/>
      <c r="G902" s="904"/>
      <c r="H902" s="904"/>
      <c r="I902" s="904"/>
      <c r="J902" s="905" t="s">
        <v>387</v>
      </c>
      <c r="K902" s="905"/>
      <c r="L902" s="905"/>
      <c r="M902" s="905"/>
      <c r="N902" s="905"/>
      <c r="O902" s="905"/>
      <c r="P902" s="905"/>
      <c r="Q902" s="905"/>
      <c r="R902" s="905"/>
      <c r="S902" s="905"/>
      <c r="T902" s="905"/>
      <c r="U902" s="905"/>
      <c r="W902" s="171"/>
      <c r="X902" s="171"/>
      <c r="Y902" s="171"/>
      <c r="Z902" s="291"/>
      <c r="AA902" s="291"/>
      <c r="AB902" s="291"/>
      <c r="AC902" s="291"/>
      <c r="AD902" s="291"/>
      <c r="AE902" s="171"/>
      <c r="AF902" s="171"/>
      <c r="AG902" s="171"/>
    </row>
    <row r="903" spans="1:33" ht="21.75" thickBot="1" x14ac:dyDescent="0.2">
      <c r="D903" s="265" t="s">
        <v>228</v>
      </c>
      <c r="E903" s="906"/>
      <c r="F903" s="906"/>
      <c r="G903" s="266" t="s">
        <v>229</v>
      </c>
      <c r="H903" s="267"/>
      <c r="L903" s="268" t="s">
        <v>231</v>
      </c>
      <c r="M903" s="482" t="str">
        <f>M$4</f>
        <v/>
      </c>
      <c r="N903" s="269" t="s">
        <v>220</v>
      </c>
      <c r="O903" s="482" t="str">
        <f>O$4</f>
        <v/>
      </c>
      <c r="P903" s="269" t="s">
        <v>225</v>
      </c>
      <c r="Q903" s="269" t="s">
        <v>205</v>
      </c>
      <c r="R903" s="482" t="str">
        <f>R$4</f>
        <v/>
      </c>
      <c r="S903" s="269" t="s">
        <v>220</v>
      </c>
      <c r="T903" s="482" t="str">
        <f>T$4</f>
        <v/>
      </c>
      <c r="U903" s="269" t="s">
        <v>230</v>
      </c>
    </row>
    <row r="904" spans="1:33" ht="18" customHeight="1" x14ac:dyDescent="0.15">
      <c r="B904" s="880" t="s">
        <v>227</v>
      </c>
      <c r="C904" s="907" t="s">
        <v>224</v>
      </c>
      <c r="D904" s="478" t="s">
        <v>237</v>
      </c>
      <c r="E904" s="478" t="s">
        <v>222</v>
      </c>
      <c r="F904" s="909" t="s">
        <v>106</v>
      </c>
      <c r="G904" s="840" t="s">
        <v>107</v>
      </c>
      <c r="H904" s="841"/>
      <c r="I904" s="480" t="s">
        <v>108</v>
      </c>
      <c r="J904" s="480" t="s">
        <v>235</v>
      </c>
      <c r="K904" s="840" t="s">
        <v>109</v>
      </c>
      <c r="L904" s="913"/>
      <c r="M904" s="913"/>
      <c r="N904" s="841"/>
      <c r="O904" s="840" t="s">
        <v>226</v>
      </c>
      <c r="P904" s="913"/>
      <c r="Q904" s="913"/>
      <c r="R904" s="841"/>
      <c r="S904" s="840" t="s">
        <v>233</v>
      </c>
      <c r="T904" s="913"/>
      <c r="U904" s="914"/>
    </row>
    <row r="905" spans="1:33" ht="18" customHeight="1" thickBot="1" x14ac:dyDescent="0.2">
      <c r="B905" s="882"/>
      <c r="C905" s="908"/>
      <c r="D905" s="479" t="s">
        <v>221</v>
      </c>
      <c r="E905" s="479" t="s">
        <v>223</v>
      </c>
      <c r="F905" s="910"/>
      <c r="G905" s="911"/>
      <c r="H905" s="912"/>
      <c r="I905" s="481" t="s">
        <v>110</v>
      </c>
      <c r="J905" s="481" t="s">
        <v>236</v>
      </c>
      <c r="K905" s="911"/>
      <c r="L905" s="915"/>
      <c r="M905" s="915"/>
      <c r="N905" s="912"/>
      <c r="O905" s="911"/>
      <c r="P905" s="915"/>
      <c r="Q905" s="915"/>
      <c r="R905" s="912"/>
      <c r="S905" s="911" t="s">
        <v>234</v>
      </c>
      <c r="T905" s="915"/>
      <c r="U905" s="916"/>
    </row>
    <row r="906" spans="1:33" ht="24" customHeight="1" x14ac:dyDescent="0.15">
      <c r="B906" s="880">
        <v>1</v>
      </c>
      <c r="C906" s="883"/>
      <c r="D906" s="883"/>
      <c r="E906" s="883"/>
      <c r="F906" s="294"/>
      <c r="G906" s="886"/>
      <c r="H906" s="887"/>
      <c r="I906" s="294"/>
      <c r="J906" s="295"/>
      <c r="K906" s="298"/>
      <c r="L906" s="279" t="s">
        <v>220</v>
      </c>
      <c r="M906" s="301"/>
      <c r="N906" s="280" t="s">
        <v>225</v>
      </c>
      <c r="O906" s="298"/>
      <c r="P906" s="279" t="s">
        <v>220</v>
      </c>
      <c r="Q906" s="301"/>
      <c r="R906" s="280" t="s">
        <v>225</v>
      </c>
      <c r="S906" s="888" t="str">
        <f t="shared" ref="S906" si="1380">IF(COUNT(J906:J910)=0,"",SUM(J906:J910))</f>
        <v/>
      </c>
      <c r="T906" s="889"/>
      <c r="U906" s="890"/>
    </row>
    <row r="907" spans="1:33" ht="24" customHeight="1" x14ac:dyDescent="0.15">
      <c r="B907" s="881"/>
      <c r="C907" s="884"/>
      <c r="D907" s="884"/>
      <c r="E907" s="884"/>
      <c r="F907" s="296"/>
      <c r="G907" s="897"/>
      <c r="H907" s="898"/>
      <c r="I907" s="296"/>
      <c r="J907" s="297"/>
      <c r="K907" s="299"/>
      <c r="L907" s="284" t="s">
        <v>220</v>
      </c>
      <c r="M907" s="302"/>
      <c r="N907" s="285" t="s">
        <v>225</v>
      </c>
      <c r="O907" s="299"/>
      <c r="P907" s="284" t="s">
        <v>220</v>
      </c>
      <c r="Q907" s="302"/>
      <c r="R907" s="285" t="s">
        <v>225</v>
      </c>
      <c r="S907" s="891"/>
      <c r="T907" s="892"/>
      <c r="U907" s="893"/>
      <c r="Z907" s="264"/>
      <c r="AA907" s="264"/>
      <c r="AB907" s="264"/>
      <c r="AC907" s="264"/>
      <c r="AD907" s="264"/>
      <c r="AE907" s="172"/>
      <c r="AF907" s="172"/>
      <c r="AG907" s="172"/>
    </row>
    <row r="908" spans="1:33" ht="23.25" customHeight="1" x14ac:dyDescent="0.15">
      <c r="B908" s="881"/>
      <c r="C908" s="884"/>
      <c r="D908" s="884"/>
      <c r="E908" s="884"/>
      <c r="F908" s="296"/>
      <c r="G908" s="897"/>
      <c r="H908" s="898"/>
      <c r="I908" s="296"/>
      <c r="J908" s="297"/>
      <c r="K908" s="299"/>
      <c r="L908" s="284" t="s">
        <v>220</v>
      </c>
      <c r="M908" s="302"/>
      <c r="N908" s="285" t="s">
        <v>225</v>
      </c>
      <c r="O908" s="299"/>
      <c r="P908" s="284" t="s">
        <v>220</v>
      </c>
      <c r="Q908" s="302"/>
      <c r="R908" s="285" t="s">
        <v>225</v>
      </c>
      <c r="S908" s="891"/>
      <c r="T908" s="892"/>
      <c r="U908" s="893"/>
      <c r="Z908" s="264"/>
      <c r="AA908" s="264"/>
      <c r="AB908" s="264"/>
      <c r="AC908" s="264"/>
      <c r="AD908" s="264"/>
      <c r="AE908" s="172"/>
      <c r="AF908" s="172"/>
      <c r="AG908" s="172"/>
    </row>
    <row r="909" spans="1:33" ht="24" customHeight="1" x14ac:dyDescent="0.15">
      <c r="B909" s="881"/>
      <c r="C909" s="884"/>
      <c r="D909" s="884"/>
      <c r="E909" s="884"/>
      <c r="F909" s="296"/>
      <c r="G909" s="897"/>
      <c r="H909" s="898"/>
      <c r="I909" s="296"/>
      <c r="J909" s="297"/>
      <c r="K909" s="299"/>
      <c r="L909" s="284" t="s">
        <v>220</v>
      </c>
      <c r="M909" s="302"/>
      <c r="N909" s="285" t="s">
        <v>225</v>
      </c>
      <c r="O909" s="299"/>
      <c r="P909" s="284" t="s">
        <v>220</v>
      </c>
      <c r="Q909" s="302"/>
      <c r="R909" s="285" t="s">
        <v>225</v>
      </c>
      <c r="S909" s="891"/>
      <c r="T909" s="892"/>
      <c r="U909" s="893"/>
    </row>
    <row r="910" spans="1:33" ht="24" customHeight="1" thickBot="1" x14ac:dyDescent="0.2">
      <c r="B910" s="882"/>
      <c r="C910" s="885"/>
      <c r="D910" s="885"/>
      <c r="E910" s="885"/>
      <c r="F910" s="286" t="s">
        <v>232</v>
      </c>
      <c r="G910" s="5"/>
      <c r="H910" s="899" t="s">
        <v>239</v>
      </c>
      <c r="I910" s="900"/>
      <c r="J910" s="300"/>
      <c r="K910" s="901"/>
      <c r="L910" s="902"/>
      <c r="M910" s="902"/>
      <c r="N910" s="902"/>
      <c r="O910" s="902"/>
      <c r="P910" s="902"/>
      <c r="Q910" s="902"/>
      <c r="R910" s="903"/>
      <c r="S910" s="894"/>
      <c r="T910" s="895"/>
      <c r="U910" s="896"/>
    </row>
    <row r="911" spans="1:33" ht="24" customHeight="1" x14ac:dyDescent="0.15">
      <c r="B911" s="880">
        <v>2</v>
      </c>
      <c r="C911" s="883"/>
      <c r="D911" s="883"/>
      <c r="E911" s="883"/>
      <c r="F911" s="294"/>
      <c r="G911" s="886"/>
      <c r="H911" s="887"/>
      <c r="I911" s="294"/>
      <c r="J911" s="295"/>
      <c r="K911" s="298"/>
      <c r="L911" s="279" t="s">
        <v>220</v>
      </c>
      <c r="M911" s="301"/>
      <c r="N911" s="280" t="s">
        <v>225</v>
      </c>
      <c r="O911" s="298"/>
      <c r="P911" s="279" t="s">
        <v>220</v>
      </c>
      <c r="Q911" s="301"/>
      <c r="R911" s="280" t="s">
        <v>225</v>
      </c>
      <c r="S911" s="888" t="str">
        <f t="shared" ref="S911" si="1381">IF(COUNT(J911:J915)=0,"",SUM(J911:J915))</f>
        <v/>
      </c>
      <c r="T911" s="889"/>
      <c r="U911" s="890"/>
    </row>
    <row r="912" spans="1:33" ht="24" customHeight="1" x14ac:dyDescent="0.15">
      <c r="B912" s="881"/>
      <c r="C912" s="884"/>
      <c r="D912" s="884"/>
      <c r="E912" s="884"/>
      <c r="F912" s="296"/>
      <c r="G912" s="897"/>
      <c r="H912" s="898"/>
      <c r="I912" s="296"/>
      <c r="J912" s="297"/>
      <c r="K912" s="299"/>
      <c r="L912" s="284" t="s">
        <v>220</v>
      </c>
      <c r="M912" s="302"/>
      <c r="N912" s="285" t="s">
        <v>225</v>
      </c>
      <c r="O912" s="299"/>
      <c r="P912" s="284" t="s">
        <v>220</v>
      </c>
      <c r="Q912" s="302"/>
      <c r="R912" s="285" t="s">
        <v>225</v>
      </c>
      <c r="S912" s="891"/>
      <c r="T912" s="892"/>
      <c r="U912" s="893"/>
    </row>
    <row r="913" spans="2:21" ht="24" customHeight="1" x14ac:dyDescent="0.15">
      <c r="B913" s="881"/>
      <c r="C913" s="884"/>
      <c r="D913" s="884"/>
      <c r="E913" s="884"/>
      <c r="F913" s="296"/>
      <c r="G913" s="897"/>
      <c r="H913" s="898"/>
      <c r="I913" s="296"/>
      <c r="J913" s="297"/>
      <c r="K913" s="299"/>
      <c r="L913" s="284" t="s">
        <v>220</v>
      </c>
      <c r="M913" s="302"/>
      <c r="N913" s="285" t="s">
        <v>225</v>
      </c>
      <c r="O913" s="299"/>
      <c r="P913" s="284" t="s">
        <v>220</v>
      </c>
      <c r="Q913" s="302"/>
      <c r="R913" s="285" t="s">
        <v>225</v>
      </c>
      <c r="S913" s="891"/>
      <c r="T913" s="892"/>
      <c r="U913" s="893"/>
    </row>
    <row r="914" spans="2:21" ht="24" customHeight="1" x14ac:dyDescent="0.15">
      <c r="B914" s="881"/>
      <c r="C914" s="884"/>
      <c r="D914" s="884"/>
      <c r="E914" s="884"/>
      <c r="F914" s="296"/>
      <c r="G914" s="897"/>
      <c r="H914" s="898"/>
      <c r="I914" s="296"/>
      <c r="J914" s="297"/>
      <c r="K914" s="299"/>
      <c r="L914" s="284" t="s">
        <v>220</v>
      </c>
      <c r="M914" s="302"/>
      <c r="N914" s="285" t="s">
        <v>225</v>
      </c>
      <c r="O914" s="299"/>
      <c r="P914" s="284" t="s">
        <v>220</v>
      </c>
      <c r="Q914" s="302"/>
      <c r="R914" s="285" t="s">
        <v>225</v>
      </c>
      <c r="S914" s="891"/>
      <c r="T914" s="892"/>
      <c r="U914" s="893"/>
    </row>
    <row r="915" spans="2:21" ht="24" customHeight="1" thickBot="1" x14ac:dyDescent="0.2">
      <c r="B915" s="882"/>
      <c r="C915" s="885"/>
      <c r="D915" s="885"/>
      <c r="E915" s="885"/>
      <c r="F915" s="286" t="s">
        <v>232</v>
      </c>
      <c r="G915" s="5"/>
      <c r="H915" s="899" t="s">
        <v>239</v>
      </c>
      <c r="I915" s="900"/>
      <c r="J915" s="300"/>
      <c r="K915" s="901"/>
      <c r="L915" s="902"/>
      <c r="M915" s="902"/>
      <c r="N915" s="902"/>
      <c r="O915" s="902"/>
      <c r="P915" s="902"/>
      <c r="Q915" s="902"/>
      <c r="R915" s="903"/>
      <c r="S915" s="894"/>
      <c r="T915" s="895"/>
      <c r="U915" s="896"/>
    </row>
    <row r="916" spans="2:21" ht="24" customHeight="1" x14ac:dyDescent="0.15">
      <c r="B916" s="880">
        <v>3</v>
      </c>
      <c r="C916" s="883"/>
      <c r="D916" s="883"/>
      <c r="E916" s="883"/>
      <c r="F916" s="294"/>
      <c r="G916" s="886"/>
      <c r="H916" s="887"/>
      <c r="I916" s="294"/>
      <c r="J916" s="295"/>
      <c r="K916" s="298"/>
      <c r="L916" s="279" t="s">
        <v>220</v>
      </c>
      <c r="M916" s="301"/>
      <c r="N916" s="280" t="s">
        <v>225</v>
      </c>
      <c r="O916" s="298"/>
      <c r="P916" s="279" t="s">
        <v>220</v>
      </c>
      <c r="Q916" s="301"/>
      <c r="R916" s="280" t="s">
        <v>225</v>
      </c>
      <c r="S916" s="888" t="str">
        <f t="shared" ref="S916" si="1382">IF(COUNT(J916:J920)=0,"",SUM(J916:J920))</f>
        <v/>
      </c>
      <c r="T916" s="889"/>
      <c r="U916" s="890"/>
    </row>
    <row r="917" spans="2:21" ht="24" customHeight="1" x14ac:dyDescent="0.15">
      <c r="B917" s="881"/>
      <c r="C917" s="884"/>
      <c r="D917" s="884"/>
      <c r="E917" s="884"/>
      <c r="F917" s="296"/>
      <c r="G917" s="897"/>
      <c r="H917" s="898"/>
      <c r="I917" s="296"/>
      <c r="J917" s="297"/>
      <c r="K917" s="299"/>
      <c r="L917" s="284" t="s">
        <v>220</v>
      </c>
      <c r="M917" s="302"/>
      <c r="N917" s="285" t="s">
        <v>225</v>
      </c>
      <c r="O917" s="299"/>
      <c r="P917" s="284" t="s">
        <v>220</v>
      </c>
      <c r="Q917" s="302"/>
      <c r="R917" s="285" t="s">
        <v>225</v>
      </c>
      <c r="S917" s="891"/>
      <c r="T917" s="892"/>
      <c r="U917" s="893"/>
    </row>
    <row r="918" spans="2:21" ht="24" customHeight="1" x14ac:dyDescent="0.15">
      <c r="B918" s="881"/>
      <c r="C918" s="884"/>
      <c r="D918" s="884"/>
      <c r="E918" s="884"/>
      <c r="F918" s="296"/>
      <c r="G918" s="897"/>
      <c r="H918" s="898"/>
      <c r="I918" s="296"/>
      <c r="J918" s="297"/>
      <c r="K918" s="299"/>
      <c r="L918" s="284" t="s">
        <v>220</v>
      </c>
      <c r="M918" s="302"/>
      <c r="N918" s="285" t="s">
        <v>225</v>
      </c>
      <c r="O918" s="299"/>
      <c r="P918" s="284" t="s">
        <v>220</v>
      </c>
      <c r="Q918" s="302"/>
      <c r="R918" s="285" t="s">
        <v>225</v>
      </c>
      <c r="S918" s="891"/>
      <c r="T918" s="892"/>
      <c r="U918" s="893"/>
    </row>
    <row r="919" spans="2:21" ht="24" customHeight="1" x14ac:dyDescent="0.15">
      <c r="B919" s="881"/>
      <c r="C919" s="884"/>
      <c r="D919" s="884"/>
      <c r="E919" s="884"/>
      <c r="F919" s="296"/>
      <c r="G919" s="897"/>
      <c r="H919" s="898"/>
      <c r="I919" s="296"/>
      <c r="J919" s="297"/>
      <c r="K919" s="299"/>
      <c r="L919" s="284" t="s">
        <v>220</v>
      </c>
      <c r="M919" s="302"/>
      <c r="N919" s="285" t="s">
        <v>225</v>
      </c>
      <c r="O919" s="299"/>
      <c r="P919" s="284" t="s">
        <v>220</v>
      </c>
      <c r="Q919" s="302"/>
      <c r="R919" s="285" t="s">
        <v>225</v>
      </c>
      <c r="S919" s="891"/>
      <c r="T919" s="892"/>
      <c r="U919" s="893"/>
    </row>
    <row r="920" spans="2:21" ht="24" customHeight="1" thickBot="1" x14ac:dyDescent="0.2">
      <c r="B920" s="882"/>
      <c r="C920" s="885"/>
      <c r="D920" s="885"/>
      <c r="E920" s="885"/>
      <c r="F920" s="286" t="s">
        <v>232</v>
      </c>
      <c r="G920" s="5"/>
      <c r="H920" s="899" t="s">
        <v>239</v>
      </c>
      <c r="I920" s="900"/>
      <c r="J920" s="300"/>
      <c r="K920" s="901"/>
      <c r="L920" s="902"/>
      <c r="M920" s="902"/>
      <c r="N920" s="902"/>
      <c r="O920" s="902"/>
      <c r="P920" s="902"/>
      <c r="Q920" s="902"/>
      <c r="R920" s="903"/>
      <c r="S920" s="894"/>
      <c r="T920" s="895"/>
      <c r="U920" s="896"/>
    </row>
    <row r="921" spans="2:21" ht="24" customHeight="1" x14ac:dyDescent="0.15">
      <c r="B921" s="880">
        <v>4</v>
      </c>
      <c r="C921" s="883"/>
      <c r="D921" s="883"/>
      <c r="E921" s="883"/>
      <c r="F921" s="294"/>
      <c r="G921" s="886"/>
      <c r="H921" s="887"/>
      <c r="I921" s="294"/>
      <c r="J921" s="295"/>
      <c r="K921" s="298"/>
      <c r="L921" s="279" t="s">
        <v>220</v>
      </c>
      <c r="M921" s="301"/>
      <c r="N921" s="280" t="s">
        <v>225</v>
      </c>
      <c r="O921" s="298"/>
      <c r="P921" s="279" t="s">
        <v>220</v>
      </c>
      <c r="Q921" s="301"/>
      <c r="R921" s="280" t="s">
        <v>225</v>
      </c>
      <c r="S921" s="888" t="str">
        <f t="shared" ref="S921" si="1383">IF(COUNT(J921:J925)=0,"",SUM(J921:J925))</f>
        <v/>
      </c>
      <c r="T921" s="889"/>
      <c r="U921" s="890"/>
    </row>
    <row r="922" spans="2:21" ht="24" customHeight="1" x14ac:dyDescent="0.15">
      <c r="B922" s="881"/>
      <c r="C922" s="884"/>
      <c r="D922" s="884"/>
      <c r="E922" s="884"/>
      <c r="F922" s="296"/>
      <c r="G922" s="897"/>
      <c r="H922" s="898"/>
      <c r="I922" s="296"/>
      <c r="J922" s="297"/>
      <c r="K922" s="299"/>
      <c r="L922" s="284" t="s">
        <v>220</v>
      </c>
      <c r="M922" s="302"/>
      <c r="N922" s="285" t="s">
        <v>225</v>
      </c>
      <c r="O922" s="299"/>
      <c r="P922" s="284" t="s">
        <v>220</v>
      </c>
      <c r="Q922" s="302"/>
      <c r="R922" s="285" t="s">
        <v>225</v>
      </c>
      <c r="S922" s="891"/>
      <c r="T922" s="892"/>
      <c r="U922" s="893"/>
    </row>
    <row r="923" spans="2:21" ht="24" customHeight="1" x14ac:dyDescent="0.15">
      <c r="B923" s="881"/>
      <c r="C923" s="884"/>
      <c r="D923" s="884"/>
      <c r="E923" s="884"/>
      <c r="F923" s="296"/>
      <c r="G923" s="897"/>
      <c r="H923" s="898"/>
      <c r="I923" s="296"/>
      <c r="J923" s="297"/>
      <c r="K923" s="299"/>
      <c r="L923" s="284" t="s">
        <v>220</v>
      </c>
      <c r="M923" s="302"/>
      <c r="N923" s="285" t="s">
        <v>225</v>
      </c>
      <c r="O923" s="299"/>
      <c r="P923" s="284" t="s">
        <v>220</v>
      </c>
      <c r="Q923" s="302"/>
      <c r="R923" s="285" t="s">
        <v>225</v>
      </c>
      <c r="S923" s="891"/>
      <c r="T923" s="892"/>
      <c r="U923" s="893"/>
    </row>
    <row r="924" spans="2:21" ht="24" customHeight="1" x14ac:dyDescent="0.15">
      <c r="B924" s="881"/>
      <c r="C924" s="884"/>
      <c r="D924" s="884"/>
      <c r="E924" s="884"/>
      <c r="F924" s="296"/>
      <c r="G924" s="897"/>
      <c r="H924" s="898"/>
      <c r="I924" s="296"/>
      <c r="J924" s="297"/>
      <c r="K924" s="299"/>
      <c r="L924" s="284" t="s">
        <v>220</v>
      </c>
      <c r="M924" s="302"/>
      <c r="N924" s="285" t="s">
        <v>225</v>
      </c>
      <c r="O924" s="299"/>
      <c r="P924" s="284" t="s">
        <v>220</v>
      </c>
      <c r="Q924" s="302"/>
      <c r="R924" s="285" t="s">
        <v>225</v>
      </c>
      <c r="S924" s="891"/>
      <c r="T924" s="892"/>
      <c r="U924" s="893"/>
    </row>
    <row r="925" spans="2:21" ht="24" customHeight="1" thickBot="1" x14ac:dyDescent="0.2">
      <c r="B925" s="882"/>
      <c r="C925" s="885"/>
      <c r="D925" s="885"/>
      <c r="E925" s="885"/>
      <c r="F925" s="286" t="s">
        <v>232</v>
      </c>
      <c r="G925" s="5"/>
      <c r="H925" s="899" t="s">
        <v>239</v>
      </c>
      <c r="I925" s="900"/>
      <c r="J925" s="300"/>
      <c r="K925" s="901"/>
      <c r="L925" s="902"/>
      <c r="M925" s="902"/>
      <c r="N925" s="902"/>
      <c r="O925" s="902"/>
      <c r="P925" s="902"/>
      <c r="Q925" s="902"/>
      <c r="R925" s="903"/>
      <c r="S925" s="894"/>
      <c r="T925" s="895"/>
      <c r="U925" s="896"/>
    </row>
    <row r="926" spans="2:21" ht="19.5" customHeight="1" thickBot="1" x14ac:dyDescent="0.2">
      <c r="B926" s="287" t="s">
        <v>112</v>
      </c>
      <c r="C926" s="172"/>
      <c r="D926" s="288"/>
      <c r="E926" s="288"/>
      <c r="F926" s="289"/>
      <c r="G926" s="288"/>
      <c r="H926" s="288"/>
      <c r="O926" s="917" t="s">
        <v>496</v>
      </c>
      <c r="P926" s="918"/>
      <c r="Q926" s="918"/>
      <c r="R926" s="918"/>
      <c r="S926" s="919" t="str">
        <f>IF(COUNT(S906:U925)=0,"",SUMIFS(S906:S925,E906:E925,"&lt;&gt;"&amp;""))</f>
        <v/>
      </c>
      <c r="T926" s="920"/>
      <c r="U926" s="921"/>
    </row>
    <row r="927" spans="2:21" ht="19.5" customHeight="1" thickBot="1" x14ac:dyDescent="0.2">
      <c r="B927" s="486" t="s">
        <v>242</v>
      </c>
      <c r="C927" s="172"/>
      <c r="D927" s="171"/>
      <c r="E927" s="290"/>
      <c r="F927" s="485"/>
      <c r="G927" s="485"/>
      <c r="H927" s="485"/>
      <c r="O927" s="922" t="s">
        <v>497</v>
      </c>
      <c r="P927" s="923"/>
      <c r="Q927" s="923"/>
      <c r="R927" s="924"/>
      <c r="S927" s="919" t="str">
        <f>IF(COUNT(S906:U925)=0,"",SUMIF(E906:E925,"元請",S906:U925))</f>
        <v/>
      </c>
      <c r="T927" s="920"/>
      <c r="U927" s="921"/>
    </row>
    <row r="928" spans="2:21" ht="19.5" customHeight="1" x14ac:dyDescent="0.15">
      <c r="B928" s="287" t="s">
        <v>240</v>
      </c>
      <c r="C928" s="172"/>
      <c r="D928" s="171"/>
      <c r="E928" s="172"/>
      <c r="F928" s="172"/>
      <c r="G928" s="485"/>
      <c r="H928" s="485"/>
    </row>
    <row r="929" spans="1:33" ht="19.5" customHeight="1" x14ac:dyDescent="0.15">
      <c r="B929" s="485"/>
      <c r="C929" s="172"/>
      <c r="D929" s="171"/>
      <c r="E929" s="290"/>
      <c r="F929" s="485"/>
      <c r="G929" s="485"/>
      <c r="H929" s="485"/>
    </row>
    <row r="930" spans="1:33" s="172" customFormat="1" ht="20.25" customHeight="1" x14ac:dyDescent="0.15">
      <c r="A930" s="171"/>
      <c r="B930" s="171"/>
      <c r="C930" s="172" t="s">
        <v>104</v>
      </c>
      <c r="G930" s="262"/>
      <c r="H930" s="262"/>
      <c r="I930" s="171"/>
      <c r="J930" s="171"/>
      <c r="K930" s="171"/>
      <c r="L930" s="171"/>
      <c r="M930" s="171"/>
      <c r="N930" s="171"/>
      <c r="O930" s="171"/>
      <c r="P930" s="171"/>
      <c r="Q930" s="171"/>
      <c r="R930" s="171"/>
      <c r="S930" s="171"/>
      <c r="T930" s="196" t="s">
        <v>241</v>
      </c>
      <c r="U930" s="263" t="str">
        <f t="shared" ref="U930" si="1384">IF(COUNT(S906:U925)=0,"",U901+1)</f>
        <v/>
      </c>
      <c r="W930" s="171"/>
      <c r="X930" s="171"/>
      <c r="Y930" s="171"/>
      <c r="Z930" s="291"/>
      <c r="AA930" s="291"/>
      <c r="AB930" s="291"/>
      <c r="AC930" s="291"/>
      <c r="AD930" s="291"/>
      <c r="AE930" s="171"/>
      <c r="AF930" s="171"/>
      <c r="AG930" s="171"/>
    </row>
    <row r="931" spans="1:33" s="172" customFormat="1" ht="27.75" x14ac:dyDescent="0.15">
      <c r="A931" s="171"/>
      <c r="B931" s="904" t="s">
        <v>105</v>
      </c>
      <c r="C931" s="904"/>
      <c r="D931" s="904"/>
      <c r="E931" s="904"/>
      <c r="F931" s="904"/>
      <c r="G931" s="904"/>
      <c r="H931" s="904"/>
      <c r="I931" s="904"/>
      <c r="J931" s="905" t="s">
        <v>387</v>
      </c>
      <c r="K931" s="905"/>
      <c r="L931" s="905"/>
      <c r="M931" s="905"/>
      <c r="N931" s="905"/>
      <c r="O931" s="905"/>
      <c r="P931" s="905"/>
      <c r="Q931" s="905"/>
      <c r="R931" s="905"/>
      <c r="S931" s="905"/>
      <c r="T931" s="905"/>
      <c r="U931" s="905"/>
      <c r="W931" s="171"/>
      <c r="X931" s="171"/>
      <c r="Y931" s="171"/>
      <c r="Z931" s="291"/>
      <c r="AA931" s="291"/>
      <c r="AB931" s="291"/>
      <c r="AC931" s="291"/>
      <c r="AD931" s="291"/>
      <c r="AE931" s="171"/>
      <c r="AF931" s="171"/>
      <c r="AG931" s="171"/>
    </row>
    <row r="932" spans="1:33" ht="21.75" thickBot="1" x14ac:dyDescent="0.2">
      <c r="D932" s="265" t="s">
        <v>228</v>
      </c>
      <c r="E932" s="906"/>
      <c r="F932" s="906"/>
      <c r="G932" s="266" t="s">
        <v>229</v>
      </c>
      <c r="H932" s="267"/>
      <c r="L932" s="268" t="s">
        <v>231</v>
      </c>
      <c r="M932" s="482" t="str">
        <f>M$4</f>
        <v/>
      </c>
      <c r="N932" s="269" t="s">
        <v>220</v>
      </c>
      <c r="O932" s="482" t="str">
        <f>O$4</f>
        <v/>
      </c>
      <c r="P932" s="269" t="s">
        <v>225</v>
      </c>
      <c r="Q932" s="269" t="s">
        <v>205</v>
      </c>
      <c r="R932" s="482" t="str">
        <f>R$4</f>
        <v/>
      </c>
      <c r="S932" s="269" t="s">
        <v>220</v>
      </c>
      <c r="T932" s="482" t="str">
        <f>T$4</f>
        <v/>
      </c>
      <c r="U932" s="269" t="s">
        <v>230</v>
      </c>
    </row>
    <row r="933" spans="1:33" ht="18" customHeight="1" x14ac:dyDescent="0.15">
      <c r="B933" s="880" t="s">
        <v>227</v>
      </c>
      <c r="C933" s="907" t="s">
        <v>224</v>
      </c>
      <c r="D933" s="478" t="s">
        <v>237</v>
      </c>
      <c r="E933" s="478" t="s">
        <v>222</v>
      </c>
      <c r="F933" s="909" t="s">
        <v>106</v>
      </c>
      <c r="G933" s="840" t="s">
        <v>107</v>
      </c>
      <c r="H933" s="841"/>
      <c r="I933" s="480" t="s">
        <v>108</v>
      </c>
      <c r="J933" s="480" t="s">
        <v>235</v>
      </c>
      <c r="K933" s="840" t="s">
        <v>109</v>
      </c>
      <c r="L933" s="913"/>
      <c r="M933" s="913"/>
      <c r="N933" s="841"/>
      <c r="O933" s="840" t="s">
        <v>226</v>
      </c>
      <c r="P933" s="913"/>
      <c r="Q933" s="913"/>
      <c r="R933" s="841"/>
      <c r="S933" s="840" t="s">
        <v>233</v>
      </c>
      <c r="T933" s="913"/>
      <c r="U933" s="914"/>
    </row>
    <row r="934" spans="1:33" ht="18" customHeight="1" thickBot="1" x14ac:dyDescent="0.2">
      <c r="B934" s="882"/>
      <c r="C934" s="908"/>
      <c r="D934" s="479" t="s">
        <v>221</v>
      </c>
      <c r="E934" s="479" t="s">
        <v>223</v>
      </c>
      <c r="F934" s="910"/>
      <c r="G934" s="911"/>
      <c r="H934" s="912"/>
      <c r="I934" s="481" t="s">
        <v>110</v>
      </c>
      <c r="J934" s="481" t="s">
        <v>236</v>
      </c>
      <c r="K934" s="911"/>
      <c r="L934" s="915"/>
      <c r="M934" s="915"/>
      <c r="N934" s="912"/>
      <c r="O934" s="911"/>
      <c r="P934" s="915"/>
      <c r="Q934" s="915"/>
      <c r="R934" s="912"/>
      <c r="S934" s="911" t="s">
        <v>234</v>
      </c>
      <c r="T934" s="915"/>
      <c r="U934" s="916"/>
    </row>
    <row r="935" spans="1:33" ht="24" customHeight="1" x14ac:dyDescent="0.15">
      <c r="B935" s="880">
        <v>1</v>
      </c>
      <c r="C935" s="883"/>
      <c r="D935" s="883"/>
      <c r="E935" s="883"/>
      <c r="F935" s="294"/>
      <c r="G935" s="886"/>
      <c r="H935" s="887"/>
      <c r="I935" s="294"/>
      <c r="J935" s="295"/>
      <c r="K935" s="298"/>
      <c r="L935" s="279" t="s">
        <v>220</v>
      </c>
      <c r="M935" s="301"/>
      <c r="N935" s="280" t="s">
        <v>225</v>
      </c>
      <c r="O935" s="298"/>
      <c r="P935" s="279" t="s">
        <v>220</v>
      </c>
      <c r="Q935" s="301"/>
      <c r="R935" s="280" t="s">
        <v>225</v>
      </c>
      <c r="S935" s="888" t="str">
        <f t="shared" ref="S935" si="1385">IF(COUNT(J935:J939)=0,"",SUM(J935:J939))</f>
        <v/>
      </c>
      <c r="T935" s="889"/>
      <c r="U935" s="890"/>
    </row>
    <row r="936" spans="1:33" ht="24" customHeight="1" x14ac:dyDescent="0.15">
      <c r="B936" s="881"/>
      <c r="C936" s="884"/>
      <c r="D936" s="884"/>
      <c r="E936" s="884"/>
      <c r="F936" s="296"/>
      <c r="G936" s="897"/>
      <c r="H936" s="898"/>
      <c r="I936" s="296"/>
      <c r="J936" s="297"/>
      <c r="K936" s="299"/>
      <c r="L936" s="284" t="s">
        <v>220</v>
      </c>
      <c r="M936" s="302"/>
      <c r="N936" s="285" t="s">
        <v>225</v>
      </c>
      <c r="O936" s="299"/>
      <c r="P936" s="284" t="s">
        <v>220</v>
      </c>
      <c r="Q936" s="302"/>
      <c r="R936" s="285" t="s">
        <v>225</v>
      </c>
      <c r="S936" s="891"/>
      <c r="T936" s="892"/>
      <c r="U936" s="893"/>
      <c r="Z936" s="264"/>
      <c r="AA936" s="264"/>
      <c r="AB936" s="264"/>
      <c r="AC936" s="264"/>
      <c r="AD936" s="264"/>
      <c r="AE936" s="172"/>
      <c r="AF936" s="172"/>
      <c r="AG936" s="172"/>
    </row>
    <row r="937" spans="1:33" ht="23.25" customHeight="1" x14ac:dyDescent="0.15">
      <c r="B937" s="881"/>
      <c r="C937" s="884"/>
      <c r="D937" s="884"/>
      <c r="E937" s="884"/>
      <c r="F937" s="296"/>
      <c r="G937" s="897"/>
      <c r="H937" s="898"/>
      <c r="I937" s="296"/>
      <c r="J937" s="297"/>
      <c r="K937" s="299"/>
      <c r="L937" s="284" t="s">
        <v>220</v>
      </c>
      <c r="M937" s="302"/>
      <c r="N937" s="285" t="s">
        <v>225</v>
      </c>
      <c r="O937" s="299"/>
      <c r="P937" s="284" t="s">
        <v>220</v>
      </c>
      <c r="Q937" s="302"/>
      <c r="R937" s="285" t="s">
        <v>225</v>
      </c>
      <c r="S937" s="891"/>
      <c r="T937" s="892"/>
      <c r="U937" s="893"/>
      <c r="Z937" s="264"/>
      <c r="AA937" s="264"/>
      <c r="AB937" s="264"/>
      <c r="AC937" s="264"/>
      <c r="AD937" s="264"/>
      <c r="AE937" s="172"/>
      <c r="AF937" s="172"/>
      <c r="AG937" s="172"/>
    </row>
    <row r="938" spans="1:33" ht="24" customHeight="1" x14ac:dyDescent="0.15">
      <c r="B938" s="881"/>
      <c r="C938" s="884"/>
      <c r="D938" s="884"/>
      <c r="E938" s="884"/>
      <c r="F938" s="296"/>
      <c r="G938" s="897"/>
      <c r="H938" s="898"/>
      <c r="I938" s="296"/>
      <c r="J938" s="297"/>
      <c r="K938" s="299"/>
      <c r="L938" s="284" t="s">
        <v>220</v>
      </c>
      <c r="M938" s="302"/>
      <c r="N938" s="285" t="s">
        <v>225</v>
      </c>
      <c r="O938" s="299"/>
      <c r="P938" s="284" t="s">
        <v>220</v>
      </c>
      <c r="Q938" s="302"/>
      <c r="R938" s="285" t="s">
        <v>225</v>
      </c>
      <c r="S938" s="891"/>
      <c r="T938" s="892"/>
      <c r="U938" s="893"/>
    </row>
    <row r="939" spans="1:33" ht="24" customHeight="1" thickBot="1" x14ac:dyDescent="0.2">
      <c r="B939" s="882"/>
      <c r="C939" s="885"/>
      <c r="D939" s="885"/>
      <c r="E939" s="885"/>
      <c r="F939" s="286" t="s">
        <v>232</v>
      </c>
      <c r="G939" s="5"/>
      <c r="H939" s="899" t="s">
        <v>239</v>
      </c>
      <c r="I939" s="900"/>
      <c r="J939" s="300"/>
      <c r="K939" s="901"/>
      <c r="L939" s="902"/>
      <c r="M939" s="902"/>
      <c r="N939" s="902"/>
      <c r="O939" s="902"/>
      <c r="P939" s="902"/>
      <c r="Q939" s="902"/>
      <c r="R939" s="903"/>
      <c r="S939" s="894"/>
      <c r="T939" s="895"/>
      <c r="U939" s="896"/>
    </row>
    <row r="940" spans="1:33" ht="24" customHeight="1" x14ac:dyDescent="0.15">
      <c r="B940" s="880">
        <v>2</v>
      </c>
      <c r="C940" s="883"/>
      <c r="D940" s="883"/>
      <c r="E940" s="883"/>
      <c r="F940" s="294"/>
      <c r="G940" s="886"/>
      <c r="H940" s="887"/>
      <c r="I940" s="294"/>
      <c r="J940" s="295"/>
      <c r="K940" s="298"/>
      <c r="L940" s="279" t="s">
        <v>220</v>
      </c>
      <c r="M940" s="301"/>
      <c r="N940" s="280" t="s">
        <v>225</v>
      </c>
      <c r="O940" s="298"/>
      <c r="P940" s="279" t="s">
        <v>220</v>
      </c>
      <c r="Q940" s="301"/>
      <c r="R940" s="280" t="s">
        <v>225</v>
      </c>
      <c r="S940" s="888" t="str">
        <f t="shared" ref="S940" si="1386">IF(COUNT(J940:J944)=0,"",SUM(J940:J944))</f>
        <v/>
      </c>
      <c r="T940" s="889"/>
      <c r="U940" s="890"/>
    </row>
    <row r="941" spans="1:33" ht="24" customHeight="1" x14ac:dyDescent="0.15">
      <c r="B941" s="881"/>
      <c r="C941" s="884"/>
      <c r="D941" s="884"/>
      <c r="E941" s="884"/>
      <c r="F941" s="296"/>
      <c r="G941" s="897"/>
      <c r="H941" s="898"/>
      <c r="I941" s="296"/>
      <c r="J941" s="297"/>
      <c r="K941" s="299"/>
      <c r="L941" s="284" t="s">
        <v>220</v>
      </c>
      <c r="M941" s="302"/>
      <c r="N941" s="285" t="s">
        <v>225</v>
      </c>
      <c r="O941" s="299"/>
      <c r="P941" s="284" t="s">
        <v>220</v>
      </c>
      <c r="Q941" s="302"/>
      <c r="R941" s="285" t="s">
        <v>225</v>
      </c>
      <c r="S941" s="891"/>
      <c r="T941" s="892"/>
      <c r="U941" s="893"/>
    </row>
    <row r="942" spans="1:33" ht="24" customHeight="1" x14ac:dyDescent="0.15">
      <c r="B942" s="881"/>
      <c r="C942" s="884"/>
      <c r="D942" s="884"/>
      <c r="E942" s="884"/>
      <c r="F942" s="296"/>
      <c r="G942" s="897"/>
      <c r="H942" s="898"/>
      <c r="I942" s="296"/>
      <c r="J942" s="297"/>
      <c r="K942" s="299"/>
      <c r="L942" s="284" t="s">
        <v>220</v>
      </c>
      <c r="M942" s="302"/>
      <c r="N942" s="285" t="s">
        <v>225</v>
      </c>
      <c r="O942" s="299"/>
      <c r="P942" s="284" t="s">
        <v>220</v>
      </c>
      <c r="Q942" s="302"/>
      <c r="R942" s="285" t="s">
        <v>225</v>
      </c>
      <c r="S942" s="891"/>
      <c r="T942" s="892"/>
      <c r="U942" s="893"/>
    </row>
    <row r="943" spans="1:33" ht="24" customHeight="1" x14ac:dyDescent="0.15">
      <c r="B943" s="881"/>
      <c r="C943" s="884"/>
      <c r="D943" s="884"/>
      <c r="E943" s="884"/>
      <c r="F943" s="296"/>
      <c r="G943" s="897"/>
      <c r="H943" s="898"/>
      <c r="I943" s="296"/>
      <c r="J943" s="297"/>
      <c r="K943" s="299"/>
      <c r="L943" s="284" t="s">
        <v>220</v>
      </c>
      <c r="M943" s="302"/>
      <c r="N943" s="285" t="s">
        <v>225</v>
      </c>
      <c r="O943" s="299"/>
      <c r="P943" s="284" t="s">
        <v>220</v>
      </c>
      <c r="Q943" s="302"/>
      <c r="R943" s="285" t="s">
        <v>225</v>
      </c>
      <c r="S943" s="891"/>
      <c r="T943" s="892"/>
      <c r="U943" s="893"/>
    </row>
    <row r="944" spans="1:33" ht="24" customHeight="1" thickBot="1" x14ac:dyDescent="0.2">
      <c r="B944" s="882"/>
      <c r="C944" s="885"/>
      <c r="D944" s="885"/>
      <c r="E944" s="885"/>
      <c r="F944" s="286" t="s">
        <v>232</v>
      </c>
      <c r="G944" s="5"/>
      <c r="H944" s="899" t="s">
        <v>239</v>
      </c>
      <c r="I944" s="900"/>
      <c r="J944" s="300"/>
      <c r="K944" s="901"/>
      <c r="L944" s="902"/>
      <c r="M944" s="902"/>
      <c r="N944" s="902"/>
      <c r="O944" s="902"/>
      <c r="P944" s="902"/>
      <c r="Q944" s="902"/>
      <c r="R944" s="903"/>
      <c r="S944" s="894"/>
      <c r="T944" s="895"/>
      <c r="U944" s="896"/>
    </row>
    <row r="945" spans="1:33" ht="24" customHeight="1" x14ac:dyDescent="0.15">
      <c r="B945" s="880">
        <v>3</v>
      </c>
      <c r="C945" s="883"/>
      <c r="D945" s="883"/>
      <c r="E945" s="883"/>
      <c r="F945" s="294"/>
      <c r="G945" s="886"/>
      <c r="H945" s="887"/>
      <c r="I945" s="294"/>
      <c r="J945" s="295"/>
      <c r="K945" s="298"/>
      <c r="L945" s="279" t="s">
        <v>220</v>
      </c>
      <c r="M945" s="301"/>
      <c r="N945" s="280" t="s">
        <v>225</v>
      </c>
      <c r="O945" s="298"/>
      <c r="P945" s="279" t="s">
        <v>220</v>
      </c>
      <c r="Q945" s="301"/>
      <c r="R945" s="280" t="s">
        <v>225</v>
      </c>
      <c r="S945" s="888" t="str">
        <f t="shared" ref="S945" si="1387">IF(COUNT(J945:J949)=0,"",SUM(J945:J949))</f>
        <v/>
      </c>
      <c r="T945" s="889"/>
      <c r="U945" s="890"/>
    </row>
    <row r="946" spans="1:33" ht="24" customHeight="1" x14ac:dyDescent="0.15">
      <c r="B946" s="881"/>
      <c r="C946" s="884"/>
      <c r="D946" s="884"/>
      <c r="E946" s="884"/>
      <c r="F946" s="296"/>
      <c r="G946" s="897"/>
      <c r="H946" s="898"/>
      <c r="I946" s="296"/>
      <c r="J946" s="297"/>
      <c r="K946" s="299"/>
      <c r="L946" s="284" t="s">
        <v>220</v>
      </c>
      <c r="M946" s="302"/>
      <c r="N946" s="285" t="s">
        <v>225</v>
      </c>
      <c r="O946" s="299"/>
      <c r="P946" s="284" t="s">
        <v>220</v>
      </c>
      <c r="Q946" s="302"/>
      <c r="R946" s="285" t="s">
        <v>225</v>
      </c>
      <c r="S946" s="891"/>
      <c r="T946" s="892"/>
      <c r="U946" s="893"/>
    </row>
    <row r="947" spans="1:33" ht="24" customHeight="1" x14ac:dyDescent="0.15">
      <c r="B947" s="881"/>
      <c r="C947" s="884"/>
      <c r="D947" s="884"/>
      <c r="E947" s="884"/>
      <c r="F947" s="296"/>
      <c r="G947" s="897"/>
      <c r="H947" s="898"/>
      <c r="I947" s="296"/>
      <c r="J947" s="297"/>
      <c r="K947" s="299"/>
      <c r="L947" s="284" t="s">
        <v>220</v>
      </c>
      <c r="M947" s="302"/>
      <c r="N947" s="285" t="s">
        <v>225</v>
      </c>
      <c r="O947" s="299"/>
      <c r="P947" s="284" t="s">
        <v>220</v>
      </c>
      <c r="Q947" s="302"/>
      <c r="R947" s="285" t="s">
        <v>225</v>
      </c>
      <c r="S947" s="891"/>
      <c r="T947" s="892"/>
      <c r="U947" s="893"/>
    </row>
    <row r="948" spans="1:33" ht="24" customHeight="1" x14ac:dyDescent="0.15">
      <c r="B948" s="881"/>
      <c r="C948" s="884"/>
      <c r="D948" s="884"/>
      <c r="E948" s="884"/>
      <c r="F948" s="296"/>
      <c r="G948" s="897"/>
      <c r="H948" s="898"/>
      <c r="I948" s="296"/>
      <c r="J948" s="297"/>
      <c r="K948" s="299"/>
      <c r="L948" s="284" t="s">
        <v>220</v>
      </c>
      <c r="M948" s="302"/>
      <c r="N948" s="285" t="s">
        <v>225</v>
      </c>
      <c r="O948" s="299"/>
      <c r="P948" s="284" t="s">
        <v>220</v>
      </c>
      <c r="Q948" s="302"/>
      <c r="R948" s="285" t="s">
        <v>225</v>
      </c>
      <c r="S948" s="891"/>
      <c r="T948" s="892"/>
      <c r="U948" s="893"/>
    </row>
    <row r="949" spans="1:33" ht="24" customHeight="1" thickBot="1" x14ac:dyDescent="0.2">
      <c r="B949" s="882"/>
      <c r="C949" s="885"/>
      <c r="D949" s="885"/>
      <c r="E949" s="885"/>
      <c r="F949" s="286" t="s">
        <v>232</v>
      </c>
      <c r="G949" s="5"/>
      <c r="H949" s="899" t="s">
        <v>239</v>
      </c>
      <c r="I949" s="900"/>
      <c r="J949" s="300"/>
      <c r="K949" s="901"/>
      <c r="L949" s="902"/>
      <c r="M949" s="902"/>
      <c r="N949" s="902"/>
      <c r="O949" s="902"/>
      <c r="P949" s="902"/>
      <c r="Q949" s="902"/>
      <c r="R949" s="903"/>
      <c r="S949" s="894"/>
      <c r="T949" s="895"/>
      <c r="U949" s="896"/>
    </row>
    <row r="950" spans="1:33" ht="24" customHeight="1" x14ac:dyDescent="0.15">
      <c r="B950" s="880">
        <v>4</v>
      </c>
      <c r="C950" s="883"/>
      <c r="D950" s="883"/>
      <c r="E950" s="883"/>
      <c r="F950" s="294"/>
      <c r="G950" s="886"/>
      <c r="H950" s="887"/>
      <c r="I950" s="294"/>
      <c r="J950" s="295"/>
      <c r="K950" s="298"/>
      <c r="L950" s="279" t="s">
        <v>220</v>
      </c>
      <c r="M950" s="301"/>
      <c r="N950" s="280" t="s">
        <v>225</v>
      </c>
      <c r="O950" s="298"/>
      <c r="P950" s="279" t="s">
        <v>220</v>
      </c>
      <c r="Q950" s="301"/>
      <c r="R950" s="280" t="s">
        <v>225</v>
      </c>
      <c r="S950" s="888" t="str">
        <f t="shared" ref="S950" si="1388">IF(COUNT(J950:J954)=0,"",SUM(J950:J954))</f>
        <v/>
      </c>
      <c r="T950" s="889"/>
      <c r="U950" s="890"/>
    </row>
    <row r="951" spans="1:33" ht="24" customHeight="1" x14ac:dyDescent="0.15">
      <c r="B951" s="881"/>
      <c r="C951" s="884"/>
      <c r="D951" s="884"/>
      <c r="E951" s="884"/>
      <c r="F951" s="296"/>
      <c r="G951" s="897"/>
      <c r="H951" s="898"/>
      <c r="I951" s="296"/>
      <c r="J951" s="297"/>
      <c r="K951" s="299"/>
      <c r="L951" s="284" t="s">
        <v>220</v>
      </c>
      <c r="M951" s="302"/>
      <c r="N951" s="285" t="s">
        <v>225</v>
      </c>
      <c r="O951" s="299"/>
      <c r="P951" s="284" t="s">
        <v>220</v>
      </c>
      <c r="Q951" s="302"/>
      <c r="R951" s="285" t="s">
        <v>225</v>
      </c>
      <c r="S951" s="891"/>
      <c r="T951" s="892"/>
      <c r="U951" s="893"/>
    </row>
    <row r="952" spans="1:33" ht="24" customHeight="1" x14ac:dyDescent="0.15">
      <c r="B952" s="881"/>
      <c r="C952" s="884"/>
      <c r="D952" s="884"/>
      <c r="E952" s="884"/>
      <c r="F952" s="296"/>
      <c r="G952" s="897"/>
      <c r="H952" s="898"/>
      <c r="I952" s="296"/>
      <c r="J952" s="297"/>
      <c r="K952" s="299"/>
      <c r="L952" s="284" t="s">
        <v>220</v>
      </c>
      <c r="M952" s="302"/>
      <c r="N952" s="285" t="s">
        <v>225</v>
      </c>
      <c r="O952" s="299"/>
      <c r="P952" s="284" t="s">
        <v>220</v>
      </c>
      <c r="Q952" s="302"/>
      <c r="R952" s="285" t="s">
        <v>225</v>
      </c>
      <c r="S952" s="891"/>
      <c r="T952" s="892"/>
      <c r="U952" s="893"/>
    </row>
    <row r="953" spans="1:33" ht="24" customHeight="1" x14ac:dyDescent="0.15">
      <c r="B953" s="881"/>
      <c r="C953" s="884"/>
      <c r="D953" s="884"/>
      <c r="E953" s="884"/>
      <c r="F953" s="296"/>
      <c r="G953" s="897"/>
      <c r="H953" s="898"/>
      <c r="I953" s="296"/>
      <c r="J953" s="297"/>
      <c r="K953" s="299"/>
      <c r="L953" s="284" t="s">
        <v>220</v>
      </c>
      <c r="M953" s="302"/>
      <c r="N953" s="285" t="s">
        <v>225</v>
      </c>
      <c r="O953" s="299"/>
      <c r="P953" s="284" t="s">
        <v>220</v>
      </c>
      <c r="Q953" s="302"/>
      <c r="R953" s="285" t="s">
        <v>225</v>
      </c>
      <c r="S953" s="891"/>
      <c r="T953" s="892"/>
      <c r="U953" s="893"/>
    </row>
    <row r="954" spans="1:33" ht="24" customHeight="1" thickBot="1" x14ac:dyDescent="0.2">
      <c r="B954" s="882"/>
      <c r="C954" s="885"/>
      <c r="D954" s="885"/>
      <c r="E954" s="885"/>
      <c r="F954" s="286" t="s">
        <v>232</v>
      </c>
      <c r="G954" s="5"/>
      <c r="H954" s="899" t="s">
        <v>239</v>
      </c>
      <c r="I954" s="900"/>
      <c r="J954" s="300"/>
      <c r="K954" s="901"/>
      <c r="L954" s="902"/>
      <c r="M954" s="902"/>
      <c r="N954" s="902"/>
      <c r="O954" s="902"/>
      <c r="P954" s="902"/>
      <c r="Q954" s="902"/>
      <c r="R954" s="903"/>
      <c r="S954" s="894"/>
      <c r="T954" s="895"/>
      <c r="U954" s="896"/>
    </row>
    <row r="955" spans="1:33" ht="19.5" customHeight="1" thickBot="1" x14ac:dyDescent="0.2">
      <c r="B955" s="287" t="s">
        <v>112</v>
      </c>
      <c r="C955" s="172"/>
      <c r="D955" s="288"/>
      <c r="E955" s="288"/>
      <c r="F955" s="289"/>
      <c r="G955" s="288"/>
      <c r="H955" s="288"/>
      <c r="O955" s="917" t="s">
        <v>496</v>
      </c>
      <c r="P955" s="918"/>
      <c r="Q955" s="918"/>
      <c r="R955" s="918"/>
      <c r="S955" s="919" t="str">
        <f>IF(COUNT(S935:U954)=0,"",SUMIFS(S935:S954,E935:E954,"&lt;&gt;"&amp;""))</f>
        <v/>
      </c>
      <c r="T955" s="920"/>
      <c r="U955" s="921"/>
    </row>
    <row r="956" spans="1:33" ht="19.5" customHeight="1" thickBot="1" x14ac:dyDescent="0.2">
      <c r="B956" s="486" t="s">
        <v>242</v>
      </c>
      <c r="C956" s="172"/>
      <c r="D956" s="171"/>
      <c r="E956" s="290"/>
      <c r="F956" s="485"/>
      <c r="G956" s="485"/>
      <c r="H956" s="485"/>
      <c r="O956" s="922" t="s">
        <v>497</v>
      </c>
      <c r="P956" s="923"/>
      <c r="Q956" s="923"/>
      <c r="R956" s="924"/>
      <c r="S956" s="919" t="str">
        <f>IF(COUNT(S935:U954)=0,"",SUMIF(E935:E954,"元請",S935:U954))</f>
        <v/>
      </c>
      <c r="T956" s="920"/>
      <c r="U956" s="921"/>
    </row>
    <row r="957" spans="1:33" ht="19.5" customHeight="1" x14ac:dyDescent="0.15">
      <c r="B957" s="287" t="s">
        <v>240</v>
      </c>
      <c r="C957" s="172"/>
      <c r="D957" s="171"/>
      <c r="E957" s="172"/>
      <c r="F957" s="172"/>
      <c r="G957" s="485"/>
      <c r="H957" s="485"/>
    </row>
    <row r="958" spans="1:33" ht="19.5" customHeight="1" x14ac:dyDescent="0.15">
      <c r="B958" s="485"/>
      <c r="C958" s="172"/>
      <c r="D958" s="171"/>
      <c r="E958" s="290"/>
      <c r="F958" s="485"/>
      <c r="G958" s="485"/>
      <c r="H958" s="485"/>
    </row>
    <row r="959" spans="1:33" s="172" customFormat="1" ht="20.25" customHeight="1" x14ac:dyDescent="0.15">
      <c r="A959" s="171"/>
      <c r="B959" s="171"/>
      <c r="C959" s="172" t="s">
        <v>104</v>
      </c>
      <c r="G959" s="262"/>
      <c r="H959" s="262"/>
      <c r="I959" s="171"/>
      <c r="J959" s="171"/>
      <c r="K959" s="171"/>
      <c r="L959" s="171"/>
      <c r="M959" s="171"/>
      <c r="N959" s="171"/>
      <c r="O959" s="171"/>
      <c r="P959" s="171"/>
      <c r="Q959" s="171"/>
      <c r="R959" s="171"/>
      <c r="S959" s="171"/>
      <c r="T959" s="196" t="s">
        <v>241</v>
      </c>
      <c r="U959" s="263" t="str">
        <f t="shared" ref="U959" si="1389">IF(COUNT(S935:U954)=0,"",U930+1)</f>
        <v/>
      </c>
      <c r="W959" s="171"/>
      <c r="X959" s="171"/>
      <c r="Y959" s="171"/>
      <c r="Z959" s="291"/>
      <c r="AA959" s="291"/>
      <c r="AB959" s="291"/>
      <c r="AC959" s="291"/>
      <c r="AD959" s="291"/>
      <c r="AE959" s="171"/>
      <c r="AF959" s="171"/>
      <c r="AG959" s="171"/>
    </row>
    <row r="960" spans="1:33" s="172" customFormat="1" ht="27.75" x14ac:dyDescent="0.15">
      <c r="A960" s="171"/>
      <c r="B960" s="904" t="s">
        <v>105</v>
      </c>
      <c r="C960" s="904"/>
      <c r="D960" s="904"/>
      <c r="E960" s="904"/>
      <c r="F960" s="904"/>
      <c r="G960" s="904"/>
      <c r="H960" s="904"/>
      <c r="I960" s="904"/>
      <c r="J960" s="905" t="s">
        <v>387</v>
      </c>
      <c r="K960" s="905"/>
      <c r="L960" s="905"/>
      <c r="M960" s="905"/>
      <c r="N960" s="905"/>
      <c r="O960" s="905"/>
      <c r="P960" s="905"/>
      <c r="Q960" s="905"/>
      <c r="R960" s="905"/>
      <c r="S960" s="905"/>
      <c r="T960" s="905"/>
      <c r="U960" s="905"/>
      <c r="W960" s="171"/>
      <c r="X960" s="171"/>
      <c r="Y960" s="171"/>
      <c r="Z960" s="291"/>
      <c r="AA960" s="291"/>
      <c r="AB960" s="291"/>
      <c r="AC960" s="291"/>
      <c r="AD960" s="291"/>
      <c r="AE960" s="171"/>
      <c r="AF960" s="171"/>
      <c r="AG960" s="171"/>
    </row>
    <row r="961" spans="2:33" ht="21.75" thickBot="1" x14ac:dyDescent="0.2">
      <c r="D961" s="265" t="s">
        <v>228</v>
      </c>
      <c r="E961" s="906"/>
      <c r="F961" s="906"/>
      <c r="G961" s="266" t="s">
        <v>229</v>
      </c>
      <c r="H961" s="267"/>
      <c r="L961" s="268" t="s">
        <v>231</v>
      </c>
      <c r="M961" s="482" t="str">
        <f>M$4</f>
        <v/>
      </c>
      <c r="N961" s="269" t="s">
        <v>220</v>
      </c>
      <c r="O961" s="482" t="str">
        <f>O$4</f>
        <v/>
      </c>
      <c r="P961" s="269" t="s">
        <v>225</v>
      </c>
      <c r="Q961" s="269" t="s">
        <v>205</v>
      </c>
      <c r="R961" s="482" t="str">
        <f>R$4</f>
        <v/>
      </c>
      <c r="S961" s="269" t="s">
        <v>220</v>
      </c>
      <c r="T961" s="482" t="str">
        <f>T$4</f>
        <v/>
      </c>
      <c r="U961" s="269" t="s">
        <v>230</v>
      </c>
    </row>
    <row r="962" spans="2:33" ht="18" customHeight="1" x14ac:dyDescent="0.15">
      <c r="B962" s="880" t="s">
        <v>227</v>
      </c>
      <c r="C962" s="907" t="s">
        <v>224</v>
      </c>
      <c r="D962" s="478" t="s">
        <v>237</v>
      </c>
      <c r="E962" s="478" t="s">
        <v>222</v>
      </c>
      <c r="F962" s="909" t="s">
        <v>106</v>
      </c>
      <c r="G962" s="840" t="s">
        <v>107</v>
      </c>
      <c r="H962" s="841"/>
      <c r="I962" s="480" t="s">
        <v>108</v>
      </c>
      <c r="J962" s="480" t="s">
        <v>235</v>
      </c>
      <c r="K962" s="840" t="s">
        <v>109</v>
      </c>
      <c r="L962" s="913"/>
      <c r="M962" s="913"/>
      <c r="N962" s="841"/>
      <c r="O962" s="840" t="s">
        <v>226</v>
      </c>
      <c r="P962" s="913"/>
      <c r="Q962" s="913"/>
      <c r="R962" s="841"/>
      <c r="S962" s="840" t="s">
        <v>233</v>
      </c>
      <c r="T962" s="913"/>
      <c r="U962" s="914"/>
    </row>
    <row r="963" spans="2:33" ht="18" customHeight="1" thickBot="1" x14ac:dyDescent="0.2">
      <c r="B963" s="882"/>
      <c r="C963" s="908"/>
      <c r="D963" s="479" t="s">
        <v>221</v>
      </c>
      <c r="E963" s="479" t="s">
        <v>223</v>
      </c>
      <c r="F963" s="910"/>
      <c r="G963" s="911"/>
      <c r="H963" s="912"/>
      <c r="I963" s="481" t="s">
        <v>110</v>
      </c>
      <c r="J963" s="481" t="s">
        <v>236</v>
      </c>
      <c r="K963" s="911"/>
      <c r="L963" s="915"/>
      <c r="M963" s="915"/>
      <c r="N963" s="912"/>
      <c r="O963" s="911"/>
      <c r="P963" s="915"/>
      <c r="Q963" s="915"/>
      <c r="R963" s="912"/>
      <c r="S963" s="911" t="s">
        <v>234</v>
      </c>
      <c r="T963" s="915"/>
      <c r="U963" s="916"/>
    </row>
    <row r="964" spans="2:33" ht="24" customHeight="1" x14ac:dyDescent="0.15">
      <c r="B964" s="880">
        <v>1</v>
      </c>
      <c r="C964" s="883"/>
      <c r="D964" s="883"/>
      <c r="E964" s="883"/>
      <c r="F964" s="294"/>
      <c r="G964" s="886"/>
      <c r="H964" s="887"/>
      <c r="I964" s="294"/>
      <c r="J964" s="295"/>
      <c r="K964" s="298"/>
      <c r="L964" s="279" t="s">
        <v>220</v>
      </c>
      <c r="M964" s="301"/>
      <c r="N964" s="280" t="s">
        <v>225</v>
      </c>
      <c r="O964" s="298"/>
      <c r="P964" s="279" t="s">
        <v>220</v>
      </c>
      <c r="Q964" s="301"/>
      <c r="R964" s="280" t="s">
        <v>225</v>
      </c>
      <c r="S964" s="888" t="str">
        <f t="shared" ref="S964" si="1390">IF(COUNT(J964:J968)=0,"",SUM(J964:J968))</f>
        <v/>
      </c>
      <c r="T964" s="889"/>
      <c r="U964" s="890"/>
    </row>
    <row r="965" spans="2:33" ht="24" customHeight="1" x14ac:dyDescent="0.15">
      <c r="B965" s="881"/>
      <c r="C965" s="884"/>
      <c r="D965" s="884"/>
      <c r="E965" s="884"/>
      <c r="F965" s="296"/>
      <c r="G965" s="897"/>
      <c r="H965" s="898"/>
      <c r="I965" s="296"/>
      <c r="J965" s="297"/>
      <c r="K965" s="299"/>
      <c r="L965" s="284" t="s">
        <v>220</v>
      </c>
      <c r="M965" s="302"/>
      <c r="N965" s="285" t="s">
        <v>225</v>
      </c>
      <c r="O965" s="299"/>
      <c r="P965" s="284" t="s">
        <v>220</v>
      </c>
      <c r="Q965" s="302"/>
      <c r="R965" s="285" t="s">
        <v>225</v>
      </c>
      <c r="S965" s="891"/>
      <c r="T965" s="892"/>
      <c r="U965" s="893"/>
      <c r="Z965" s="264"/>
      <c r="AA965" s="264"/>
      <c r="AB965" s="264"/>
      <c r="AC965" s="264"/>
      <c r="AD965" s="264"/>
      <c r="AE965" s="172"/>
      <c r="AF965" s="172"/>
      <c r="AG965" s="172"/>
    </row>
    <row r="966" spans="2:33" ht="23.25" customHeight="1" x14ac:dyDescent="0.15">
      <c r="B966" s="881"/>
      <c r="C966" s="884"/>
      <c r="D966" s="884"/>
      <c r="E966" s="884"/>
      <c r="F966" s="296"/>
      <c r="G966" s="897"/>
      <c r="H966" s="898"/>
      <c r="I966" s="296"/>
      <c r="J966" s="297"/>
      <c r="K966" s="299"/>
      <c r="L966" s="284" t="s">
        <v>220</v>
      </c>
      <c r="M966" s="302"/>
      <c r="N966" s="285" t="s">
        <v>225</v>
      </c>
      <c r="O966" s="299"/>
      <c r="P966" s="284" t="s">
        <v>220</v>
      </c>
      <c r="Q966" s="302"/>
      <c r="R966" s="285" t="s">
        <v>225</v>
      </c>
      <c r="S966" s="891"/>
      <c r="T966" s="892"/>
      <c r="U966" s="893"/>
      <c r="Z966" s="264"/>
      <c r="AA966" s="264"/>
      <c r="AB966" s="264"/>
      <c r="AC966" s="264"/>
      <c r="AD966" s="264"/>
      <c r="AE966" s="172"/>
      <c r="AF966" s="172"/>
      <c r="AG966" s="172"/>
    </row>
    <row r="967" spans="2:33" ht="24" customHeight="1" x14ac:dyDescent="0.15">
      <c r="B967" s="881"/>
      <c r="C967" s="884"/>
      <c r="D967" s="884"/>
      <c r="E967" s="884"/>
      <c r="F967" s="296"/>
      <c r="G967" s="897"/>
      <c r="H967" s="898"/>
      <c r="I967" s="296"/>
      <c r="J967" s="297"/>
      <c r="K967" s="299"/>
      <c r="L967" s="284" t="s">
        <v>220</v>
      </c>
      <c r="M967" s="302"/>
      <c r="N967" s="285" t="s">
        <v>225</v>
      </c>
      <c r="O967" s="299"/>
      <c r="P967" s="284" t="s">
        <v>220</v>
      </c>
      <c r="Q967" s="302"/>
      <c r="R967" s="285" t="s">
        <v>225</v>
      </c>
      <c r="S967" s="891"/>
      <c r="T967" s="892"/>
      <c r="U967" s="893"/>
    </row>
    <row r="968" spans="2:33" ht="24" customHeight="1" thickBot="1" x14ac:dyDescent="0.2">
      <c r="B968" s="882"/>
      <c r="C968" s="885"/>
      <c r="D968" s="885"/>
      <c r="E968" s="885"/>
      <c r="F968" s="286" t="s">
        <v>232</v>
      </c>
      <c r="G968" s="5"/>
      <c r="H968" s="899" t="s">
        <v>239</v>
      </c>
      <c r="I968" s="900"/>
      <c r="J968" s="300"/>
      <c r="K968" s="901"/>
      <c r="L968" s="902"/>
      <c r="M968" s="902"/>
      <c r="N968" s="902"/>
      <c r="O968" s="902"/>
      <c r="P968" s="902"/>
      <c r="Q968" s="902"/>
      <c r="R968" s="903"/>
      <c r="S968" s="894"/>
      <c r="T968" s="895"/>
      <c r="U968" s="896"/>
    </row>
    <row r="969" spans="2:33" ht="24" customHeight="1" x14ac:dyDescent="0.15">
      <c r="B969" s="880">
        <v>2</v>
      </c>
      <c r="C969" s="883"/>
      <c r="D969" s="883"/>
      <c r="E969" s="883"/>
      <c r="F969" s="294"/>
      <c r="G969" s="886"/>
      <c r="H969" s="887"/>
      <c r="I969" s="294"/>
      <c r="J969" s="295"/>
      <c r="K969" s="298"/>
      <c r="L969" s="279" t="s">
        <v>220</v>
      </c>
      <c r="M969" s="301"/>
      <c r="N969" s="280" t="s">
        <v>225</v>
      </c>
      <c r="O969" s="298"/>
      <c r="P969" s="279" t="s">
        <v>220</v>
      </c>
      <c r="Q969" s="301"/>
      <c r="R969" s="280" t="s">
        <v>225</v>
      </c>
      <c r="S969" s="888" t="str">
        <f t="shared" ref="S969" si="1391">IF(COUNT(J969:J973)=0,"",SUM(J969:J973))</f>
        <v/>
      </c>
      <c r="T969" s="889"/>
      <c r="U969" s="890"/>
    </row>
    <row r="970" spans="2:33" ht="24" customHeight="1" x14ac:dyDescent="0.15">
      <c r="B970" s="881"/>
      <c r="C970" s="884"/>
      <c r="D970" s="884"/>
      <c r="E970" s="884"/>
      <c r="F970" s="296"/>
      <c r="G970" s="897"/>
      <c r="H970" s="898"/>
      <c r="I970" s="296"/>
      <c r="J970" s="297"/>
      <c r="K970" s="299"/>
      <c r="L970" s="284" t="s">
        <v>220</v>
      </c>
      <c r="M970" s="302"/>
      <c r="N970" s="285" t="s">
        <v>225</v>
      </c>
      <c r="O970" s="299"/>
      <c r="P970" s="284" t="s">
        <v>220</v>
      </c>
      <c r="Q970" s="302"/>
      <c r="R970" s="285" t="s">
        <v>225</v>
      </c>
      <c r="S970" s="891"/>
      <c r="T970" s="892"/>
      <c r="U970" s="893"/>
    </row>
    <row r="971" spans="2:33" ht="24" customHeight="1" x14ac:dyDescent="0.15">
      <c r="B971" s="881"/>
      <c r="C971" s="884"/>
      <c r="D971" s="884"/>
      <c r="E971" s="884"/>
      <c r="F971" s="296"/>
      <c r="G971" s="897"/>
      <c r="H971" s="898"/>
      <c r="I971" s="296"/>
      <c r="J971" s="297"/>
      <c r="K971" s="299"/>
      <c r="L971" s="284" t="s">
        <v>220</v>
      </c>
      <c r="M971" s="302"/>
      <c r="N971" s="285" t="s">
        <v>225</v>
      </c>
      <c r="O971" s="299"/>
      <c r="P971" s="284" t="s">
        <v>220</v>
      </c>
      <c r="Q971" s="302"/>
      <c r="R971" s="285" t="s">
        <v>225</v>
      </c>
      <c r="S971" s="891"/>
      <c r="T971" s="892"/>
      <c r="U971" s="893"/>
    </row>
    <row r="972" spans="2:33" ht="24" customHeight="1" x14ac:dyDescent="0.15">
      <c r="B972" s="881"/>
      <c r="C972" s="884"/>
      <c r="D972" s="884"/>
      <c r="E972" s="884"/>
      <c r="F972" s="296"/>
      <c r="G972" s="897"/>
      <c r="H972" s="898"/>
      <c r="I972" s="296"/>
      <c r="J972" s="297"/>
      <c r="K972" s="299"/>
      <c r="L972" s="284" t="s">
        <v>220</v>
      </c>
      <c r="M972" s="302"/>
      <c r="N972" s="285" t="s">
        <v>225</v>
      </c>
      <c r="O972" s="299"/>
      <c r="P972" s="284" t="s">
        <v>220</v>
      </c>
      <c r="Q972" s="302"/>
      <c r="R972" s="285" t="s">
        <v>225</v>
      </c>
      <c r="S972" s="891"/>
      <c r="T972" s="892"/>
      <c r="U972" s="893"/>
    </row>
    <row r="973" spans="2:33" ht="24" customHeight="1" thickBot="1" x14ac:dyDescent="0.2">
      <c r="B973" s="882"/>
      <c r="C973" s="885"/>
      <c r="D973" s="885"/>
      <c r="E973" s="885"/>
      <c r="F973" s="286" t="s">
        <v>232</v>
      </c>
      <c r="G973" s="5"/>
      <c r="H973" s="899" t="s">
        <v>239</v>
      </c>
      <c r="I973" s="900"/>
      <c r="J973" s="300"/>
      <c r="K973" s="901"/>
      <c r="L973" s="902"/>
      <c r="M973" s="902"/>
      <c r="N973" s="902"/>
      <c r="O973" s="902"/>
      <c r="P973" s="902"/>
      <c r="Q973" s="902"/>
      <c r="R973" s="903"/>
      <c r="S973" s="894"/>
      <c r="T973" s="895"/>
      <c r="U973" s="896"/>
    </row>
    <row r="974" spans="2:33" ht="24" customHeight="1" x14ac:dyDescent="0.15">
      <c r="B974" s="880">
        <v>3</v>
      </c>
      <c r="C974" s="883"/>
      <c r="D974" s="883"/>
      <c r="E974" s="883"/>
      <c r="F974" s="294"/>
      <c r="G974" s="886"/>
      <c r="H974" s="887"/>
      <c r="I974" s="294"/>
      <c r="J974" s="295"/>
      <c r="K974" s="298"/>
      <c r="L974" s="279" t="s">
        <v>220</v>
      </c>
      <c r="M974" s="301"/>
      <c r="N974" s="280" t="s">
        <v>225</v>
      </c>
      <c r="O974" s="298"/>
      <c r="P974" s="279" t="s">
        <v>220</v>
      </c>
      <c r="Q974" s="301"/>
      <c r="R974" s="280" t="s">
        <v>225</v>
      </c>
      <c r="S974" s="888" t="str">
        <f t="shared" ref="S974" si="1392">IF(COUNT(J974:J978)=0,"",SUM(J974:J978))</f>
        <v/>
      </c>
      <c r="T974" s="889"/>
      <c r="U974" s="890"/>
    </row>
    <row r="975" spans="2:33" ht="24" customHeight="1" x14ac:dyDescent="0.15">
      <c r="B975" s="881"/>
      <c r="C975" s="884"/>
      <c r="D975" s="884"/>
      <c r="E975" s="884"/>
      <c r="F975" s="296"/>
      <c r="G975" s="897"/>
      <c r="H975" s="898"/>
      <c r="I975" s="296"/>
      <c r="J975" s="297"/>
      <c r="K975" s="299"/>
      <c r="L975" s="284" t="s">
        <v>220</v>
      </c>
      <c r="M975" s="302"/>
      <c r="N975" s="285" t="s">
        <v>225</v>
      </c>
      <c r="O975" s="299"/>
      <c r="P975" s="284" t="s">
        <v>220</v>
      </c>
      <c r="Q975" s="302"/>
      <c r="R975" s="285" t="s">
        <v>225</v>
      </c>
      <c r="S975" s="891"/>
      <c r="T975" s="892"/>
      <c r="U975" s="893"/>
    </row>
    <row r="976" spans="2:33" ht="24" customHeight="1" x14ac:dyDescent="0.15">
      <c r="B976" s="881"/>
      <c r="C976" s="884"/>
      <c r="D976" s="884"/>
      <c r="E976" s="884"/>
      <c r="F976" s="296"/>
      <c r="G976" s="897"/>
      <c r="H976" s="898"/>
      <c r="I976" s="296"/>
      <c r="J976" s="297"/>
      <c r="K976" s="299"/>
      <c r="L976" s="284" t="s">
        <v>220</v>
      </c>
      <c r="M976" s="302"/>
      <c r="N976" s="285" t="s">
        <v>225</v>
      </c>
      <c r="O976" s="299"/>
      <c r="P976" s="284" t="s">
        <v>220</v>
      </c>
      <c r="Q976" s="302"/>
      <c r="R976" s="285" t="s">
        <v>225</v>
      </c>
      <c r="S976" s="891"/>
      <c r="T976" s="892"/>
      <c r="U976" s="893"/>
    </row>
    <row r="977" spans="1:33" ht="24" customHeight="1" x14ac:dyDescent="0.15">
      <c r="B977" s="881"/>
      <c r="C977" s="884"/>
      <c r="D977" s="884"/>
      <c r="E977" s="884"/>
      <c r="F977" s="296"/>
      <c r="G977" s="897"/>
      <c r="H977" s="898"/>
      <c r="I977" s="296"/>
      <c r="J977" s="297"/>
      <c r="K977" s="299"/>
      <c r="L977" s="284" t="s">
        <v>220</v>
      </c>
      <c r="M977" s="302"/>
      <c r="N977" s="285" t="s">
        <v>225</v>
      </c>
      <c r="O977" s="299"/>
      <c r="P977" s="284" t="s">
        <v>220</v>
      </c>
      <c r="Q977" s="302"/>
      <c r="R977" s="285" t="s">
        <v>225</v>
      </c>
      <c r="S977" s="891"/>
      <c r="T977" s="892"/>
      <c r="U977" s="893"/>
    </row>
    <row r="978" spans="1:33" ht="24" customHeight="1" thickBot="1" x14ac:dyDescent="0.2">
      <c r="B978" s="882"/>
      <c r="C978" s="885"/>
      <c r="D978" s="885"/>
      <c r="E978" s="885"/>
      <c r="F978" s="286" t="s">
        <v>232</v>
      </c>
      <c r="G978" s="5"/>
      <c r="H978" s="899" t="s">
        <v>239</v>
      </c>
      <c r="I978" s="900"/>
      <c r="J978" s="300"/>
      <c r="K978" s="901"/>
      <c r="L978" s="902"/>
      <c r="M978" s="902"/>
      <c r="N978" s="902"/>
      <c r="O978" s="902"/>
      <c r="P978" s="902"/>
      <c r="Q978" s="902"/>
      <c r="R978" s="903"/>
      <c r="S978" s="894"/>
      <c r="T978" s="895"/>
      <c r="U978" s="896"/>
    </row>
    <row r="979" spans="1:33" ht="24" customHeight="1" x14ac:dyDescent="0.15">
      <c r="B979" s="880">
        <v>4</v>
      </c>
      <c r="C979" s="883"/>
      <c r="D979" s="883"/>
      <c r="E979" s="883"/>
      <c r="F979" s="294"/>
      <c r="G979" s="886"/>
      <c r="H979" s="887"/>
      <c r="I979" s="294"/>
      <c r="J979" s="295"/>
      <c r="K979" s="298"/>
      <c r="L979" s="279" t="s">
        <v>220</v>
      </c>
      <c r="M979" s="301"/>
      <c r="N979" s="280" t="s">
        <v>225</v>
      </c>
      <c r="O979" s="298"/>
      <c r="P979" s="279" t="s">
        <v>220</v>
      </c>
      <c r="Q979" s="301"/>
      <c r="R979" s="280" t="s">
        <v>225</v>
      </c>
      <c r="S979" s="888" t="str">
        <f t="shared" ref="S979" si="1393">IF(COUNT(J979:J983)=0,"",SUM(J979:J983))</f>
        <v/>
      </c>
      <c r="T979" s="889"/>
      <c r="U979" s="890"/>
    </row>
    <row r="980" spans="1:33" ht="24" customHeight="1" x14ac:dyDescent="0.15">
      <c r="B980" s="881"/>
      <c r="C980" s="884"/>
      <c r="D980" s="884"/>
      <c r="E980" s="884"/>
      <c r="F980" s="296"/>
      <c r="G980" s="897"/>
      <c r="H980" s="898"/>
      <c r="I980" s="296"/>
      <c r="J980" s="297"/>
      <c r="K980" s="299"/>
      <c r="L980" s="284" t="s">
        <v>220</v>
      </c>
      <c r="M980" s="302"/>
      <c r="N980" s="285" t="s">
        <v>225</v>
      </c>
      <c r="O980" s="299"/>
      <c r="P980" s="284" t="s">
        <v>220</v>
      </c>
      <c r="Q980" s="302"/>
      <c r="R980" s="285" t="s">
        <v>225</v>
      </c>
      <c r="S980" s="891"/>
      <c r="T980" s="892"/>
      <c r="U980" s="893"/>
    </row>
    <row r="981" spans="1:33" ht="24" customHeight="1" x14ac:dyDescent="0.15">
      <c r="B981" s="881"/>
      <c r="C981" s="884"/>
      <c r="D981" s="884"/>
      <c r="E981" s="884"/>
      <c r="F981" s="296"/>
      <c r="G981" s="897"/>
      <c r="H981" s="898"/>
      <c r="I981" s="296"/>
      <c r="J981" s="297"/>
      <c r="K981" s="299"/>
      <c r="L981" s="284" t="s">
        <v>220</v>
      </c>
      <c r="M981" s="302"/>
      <c r="N981" s="285" t="s">
        <v>225</v>
      </c>
      <c r="O981" s="299"/>
      <c r="P981" s="284" t="s">
        <v>220</v>
      </c>
      <c r="Q981" s="302"/>
      <c r="R981" s="285" t="s">
        <v>225</v>
      </c>
      <c r="S981" s="891"/>
      <c r="T981" s="892"/>
      <c r="U981" s="893"/>
    </row>
    <row r="982" spans="1:33" ht="24" customHeight="1" x14ac:dyDescent="0.15">
      <c r="B982" s="881"/>
      <c r="C982" s="884"/>
      <c r="D982" s="884"/>
      <c r="E982" s="884"/>
      <c r="F982" s="296"/>
      <c r="G982" s="897"/>
      <c r="H982" s="898"/>
      <c r="I982" s="296"/>
      <c r="J982" s="297"/>
      <c r="K982" s="299"/>
      <c r="L982" s="284" t="s">
        <v>220</v>
      </c>
      <c r="M982" s="302"/>
      <c r="N982" s="285" t="s">
        <v>225</v>
      </c>
      <c r="O982" s="299"/>
      <c r="P982" s="284" t="s">
        <v>220</v>
      </c>
      <c r="Q982" s="302"/>
      <c r="R982" s="285" t="s">
        <v>225</v>
      </c>
      <c r="S982" s="891"/>
      <c r="T982" s="892"/>
      <c r="U982" s="893"/>
    </row>
    <row r="983" spans="1:33" ht="24" customHeight="1" thickBot="1" x14ac:dyDescent="0.2">
      <c r="B983" s="882"/>
      <c r="C983" s="885"/>
      <c r="D983" s="885"/>
      <c r="E983" s="885"/>
      <c r="F983" s="286" t="s">
        <v>232</v>
      </c>
      <c r="G983" s="5"/>
      <c r="H983" s="899" t="s">
        <v>239</v>
      </c>
      <c r="I983" s="900"/>
      <c r="J983" s="300"/>
      <c r="K983" s="901"/>
      <c r="L983" s="902"/>
      <c r="M983" s="902"/>
      <c r="N983" s="902"/>
      <c r="O983" s="902"/>
      <c r="P983" s="902"/>
      <c r="Q983" s="902"/>
      <c r="R983" s="903"/>
      <c r="S983" s="894"/>
      <c r="T983" s="895"/>
      <c r="U983" s="896"/>
    </row>
    <row r="984" spans="1:33" ht="19.5" customHeight="1" thickBot="1" x14ac:dyDescent="0.2">
      <c r="B984" s="287" t="s">
        <v>112</v>
      </c>
      <c r="C984" s="172"/>
      <c r="D984" s="288"/>
      <c r="E984" s="288"/>
      <c r="F984" s="289"/>
      <c r="G984" s="288"/>
      <c r="H984" s="288"/>
      <c r="O984" s="917" t="s">
        <v>496</v>
      </c>
      <c r="P984" s="918"/>
      <c r="Q984" s="918"/>
      <c r="R984" s="918"/>
      <c r="S984" s="919" t="str">
        <f>IF(COUNT(S964:U983)=0,"",SUMIFS(S964:S983,E964:E983,"&lt;&gt;"&amp;""))</f>
        <v/>
      </c>
      <c r="T984" s="920"/>
      <c r="U984" s="921"/>
    </row>
    <row r="985" spans="1:33" ht="19.5" customHeight="1" thickBot="1" x14ac:dyDescent="0.2">
      <c r="B985" s="486" t="s">
        <v>242</v>
      </c>
      <c r="C985" s="172"/>
      <c r="D985" s="171"/>
      <c r="E985" s="290"/>
      <c r="F985" s="485"/>
      <c r="G985" s="485"/>
      <c r="H985" s="485"/>
      <c r="O985" s="922" t="s">
        <v>497</v>
      </c>
      <c r="P985" s="923"/>
      <c r="Q985" s="923"/>
      <c r="R985" s="924"/>
      <c r="S985" s="919" t="str">
        <f>IF(COUNT(S964:U983)=0,"",SUMIF(E964:E983,"元請",S964:U983))</f>
        <v/>
      </c>
      <c r="T985" s="920"/>
      <c r="U985" s="921"/>
    </row>
    <row r="986" spans="1:33" ht="19.5" customHeight="1" x14ac:dyDescent="0.15">
      <c r="B986" s="287" t="s">
        <v>240</v>
      </c>
      <c r="C986" s="172"/>
      <c r="D986" s="171"/>
      <c r="E986" s="172"/>
      <c r="F986" s="172"/>
      <c r="G986" s="485"/>
      <c r="H986" s="485"/>
    </row>
    <row r="987" spans="1:33" ht="19.5" customHeight="1" x14ac:dyDescent="0.15">
      <c r="B987" s="485"/>
      <c r="C987" s="172"/>
      <c r="D987" s="171"/>
      <c r="E987" s="290"/>
      <c r="F987" s="485"/>
      <c r="G987" s="485"/>
      <c r="H987" s="485"/>
    </row>
    <row r="988" spans="1:33" s="172" customFormat="1" ht="20.25" customHeight="1" x14ac:dyDescent="0.15">
      <c r="A988" s="171"/>
      <c r="B988" s="171"/>
      <c r="C988" s="172" t="s">
        <v>104</v>
      </c>
      <c r="G988" s="262"/>
      <c r="H988" s="262"/>
      <c r="I988" s="171"/>
      <c r="J988" s="171"/>
      <c r="K988" s="171"/>
      <c r="L988" s="171"/>
      <c r="M988" s="171"/>
      <c r="N988" s="171"/>
      <c r="O988" s="171"/>
      <c r="P988" s="171"/>
      <c r="Q988" s="171"/>
      <c r="R988" s="171"/>
      <c r="S988" s="171"/>
      <c r="T988" s="196" t="s">
        <v>241</v>
      </c>
      <c r="U988" s="263" t="str">
        <f t="shared" ref="U988" si="1394">IF(COUNT(S964:U983)=0,"",U959+1)</f>
        <v/>
      </c>
      <c r="W988" s="171"/>
      <c r="X988" s="171"/>
      <c r="Y988" s="171"/>
      <c r="Z988" s="291"/>
      <c r="AA988" s="291"/>
      <c r="AB988" s="291"/>
      <c r="AC988" s="291"/>
      <c r="AD988" s="291"/>
      <c r="AE988" s="171"/>
      <c r="AF988" s="171"/>
      <c r="AG988" s="171"/>
    </row>
    <row r="989" spans="1:33" s="172" customFormat="1" ht="27.75" x14ac:dyDescent="0.15">
      <c r="A989" s="171"/>
      <c r="B989" s="904" t="s">
        <v>105</v>
      </c>
      <c r="C989" s="904"/>
      <c r="D989" s="904"/>
      <c r="E989" s="904"/>
      <c r="F989" s="904"/>
      <c r="G989" s="904"/>
      <c r="H989" s="904"/>
      <c r="I989" s="904"/>
      <c r="J989" s="905" t="s">
        <v>387</v>
      </c>
      <c r="K989" s="905"/>
      <c r="L989" s="905"/>
      <c r="M989" s="905"/>
      <c r="N989" s="905"/>
      <c r="O989" s="905"/>
      <c r="P989" s="905"/>
      <c r="Q989" s="905"/>
      <c r="R989" s="905"/>
      <c r="S989" s="905"/>
      <c r="T989" s="905"/>
      <c r="U989" s="905"/>
      <c r="W989" s="171"/>
      <c r="X989" s="171"/>
      <c r="Y989" s="171"/>
      <c r="Z989" s="291"/>
      <c r="AA989" s="291"/>
      <c r="AB989" s="291"/>
      <c r="AC989" s="291"/>
      <c r="AD989" s="291"/>
      <c r="AE989" s="171"/>
      <c r="AF989" s="171"/>
      <c r="AG989" s="171"/>
    </row>
    <row r="990" spans="1:33" ht="21.75" thickBot="1" x14ac:dyDescent="0.2">
      <c r="D990" s="265" t="s">
        <v>228</v>
      </c>
      <c r="E990" s="906"/>
      <c r="F990" s="906"/>
      <c r="G990" s="266" t="s">
        <v>229</v>
      </c>
      <c r="H990" s="267"/>
      <c r="L990" s="268" t="s">
        <v>231</v>
      </c>
      <c r="M990" s="482" t="str">
        <f>M$4</f>
        <v/>
      </c>
      <c r="N990" s="269" t="s">
        <v>220</v>
      </c>
      <c r="O990" s="482" t="str">
        <f>O$4</f>
        <v/>
      </c>
      <c r="P990" s="269" t="s">
        <v>225</v>
      </c>
      <c r="Q990" s="269" t="s">
        <v>205</v>
      </c>
      <c r="R990" s="482" t="str">
        <f>R$4</f>
        <v/>
      </c>
      <c r="S990" s="269" t="s">
        <v>220</v>
      </c>
      <c r="T990" s="482" t="str">
        <f>T$4</f>
        <v/>
      </c>
      <c r="U990" s="269" t="s">
        <v>230</v>
      </c>
    </row>
    <row r="991" spans="1:33" ht="18" customHeight="1" x14ac:dyDescent="0.15">
      <c r="B991" s="880" t="s">
        <v>227</v>
      </c>
      <c r="C991" s="907" t="s">
        <v>224</v>
      </c>
      <c r="D991" s="478" t="s">
        <v>237</v>
      </c>
      <c r="E991" s="478" t="s">
        <v>222</v>
      </c>
      <c r="F991" s="909" t="s">
        <v>106</v>
      </c>
      <c r="G991" s="840" t="s">
        <v>107</v>
      </c>
      <c r="H991" s="841"/>
      <c r="I991" s="480" t="s">
        <v>108</v>
      </c>
      <c r="J991" s="480" t="s">
        <v>235</v>
      </c>
      <c r="K991" s="840" t="s">
        <v>109</v>
      </c>
      <c r="L991" s="913"/>
      <c r="M991" s="913"/>
      <c r="N991" s="841"/>
      <c r="O991" s="840" t="s">
        <v>226</v>
      </c>
      <c r="P991" s="913"/>
      <c r="Q991" s="913"/>
      <c r="R991" s="841"/>
      <c r="S991" s="840" t="s">
        <v>233</v>
      </c>
      <c r="T991" s="913"/>
      <c r="U991" s="914"/>
    </row>
    <row r="992" spans="1:33" ht="18" customHeight="1" thickBot="1" x14ac:dyDescent="0.2">
      <c r="B992" s="882"/>
      <c r="C992" s="908"/>
      <c r="D992" s="479" t="s">
        <v>221</v>
      </c>
      <c r="E992" s="479" t="s">
        <v>223</v>
      </c>
      <c r="F992" s="910"/>
      <c r="G992" s="911"/>
      <c r="H992" s="912"/>
      <c r="I992" s="481" t="s">
        <v>110</v>
      </c>
      <c r="J992" s="481" t="s">
        <v>236</v>
      </c>
      <c r="K992" s="911"/>
      <c r="L992" s="915"/>
      <c r="M992" s="915"/>
      <c r="N992" s="912"/>
      <c r="O992" s="911"/>
      <c r="P992" s="915"/>
      <c r="Q992" s="915"/>
      <c r="R992" s="912"/>
      <c r="S992" s="911" t="s">
        <v>234</v>
      </c>
      <c r="T992" s="915"/>
      <c r="U992" s="916"/>
    </row>
    <row r="993" spans="2:33" ht="24" customHeight="1" x14ac:dyDescent="0.15">
      <c r="B993" s="880">
        <v>1</v>
      </c>
      <c r="C993" s="883"/>
      <c r="D993" s="883"/>
      <c r="E993" s="883"/>
      <c r="F993" s="294"/>
      <c r="G993" s="886"/>
      <c r="H993" s="887"/>
      <c r="I993" s="294"/>
      <c r="J993" s="295"/>
      <c r="K993" s="298"/>
      <c r="L993" s="279" t="s">
        <v>220</v>
      </c>
      <c r="M993" s="301"/>
      <c r="N993" s="280" t="s">
        <v>225</v>
      </c>
      <c r="O993" s="298"/>
      <c r="P993" s="279" t="s">
        <v>220</v>
      </c>
      <c r="Q993" s="301"/>
      <c r="R993" s="280" t="s">
        <v>225</v>
      </c>
      <c r="S993" s="888" t="str">
        <f t="shared" ref="S993" si="1395">IF(COUNT(J993:J997)=0,"",SUM(J993:J997))</f>
        <v/>
      </c>
      <c r="T993" s="889"/>
      <c r="U993" s="890"/>
    </row>
    <row r="994" spans="2:33" ht="24" customHeight="1" x14ac:dyDescent="0.15">
      <c r="B994" s="881"/>
      <c r="C994" s="884"/>
      <c r="D994" s="884"/>
      <c r="E994" s="884"/>
      <c r="F994" s="296"/>
      <c r="G994" s="897"/>
      <c r="H994" s="898"/>
      <c r="I994" s="296"/>
      <c r="J994" s="297"/>
      <c r="K994" s="299"/>
      <c r="L994" s="284" t="s">
        <v>220</v>
      </c>
      <c r="M994" s="302"/>
      <c r="N994" s="285" t="s">
        <v>225</v>
      </c>
      <c r="O994" s="299"/>
      <c r="P994" s="284" t="s">
        <v>220</v>
      </c>
      <c r="Q994" s="302"/>
      <c r="R994" s="285" t="s">
        <v>225</v>
      </c>
      <c r="S994" s="891"/>
      <c r="T994" s="892"/>
      <c r="U994" s="893"/>
      <c r="Z994" s="264"/>
      <c r="AA994" s="264"/>
      <c r="AB994" s="264"/>
      <c r="AC994" s="264"/>
      <c r="AD994" s="264"/>
      <c r="AE994" s="172"/>
      <c r="AF994" s="172"/>
      <c r="AG994" s="172"/>
    </row>
    <row r="995" spans="2:33" ht="23.25" customHeight="1" x14ac:dyDescent="0.15">
      <c r="B995" s="881"/>
      <c r="C995" s="884"/>
      <c r="D995" s="884"/>
      <c r="E995" s="884"/>
      <c r="F995" s="296"/>
      <c r="G995" s="897"/>
      <c r="H995" s="898"/>
      <c r="I995" s="296"/>
      <c r="J995" s="297"/>
      <c r="K995" s="299"/>
      <c r="L995" s="284" t="s">
        <v>220</v>
      </c>
      <c r="M995" s="302"/>
      <c r="N995" s="285" t="s">
        <v>225</v>
      </c>
      <c r="O995" s="299"/>
      <c r="P995" s="284" t="s">
        <v>220</v>
      </c>
      <c r="Q995" s="302"/>
      <c r="R995" s="285" t="s">
        <v>225</v>
      </c>
      <c r="S995" s="891"/>
      <c r="T995" s="892"/>
      <c r="U995" s="893"/>
      <c r="Z995" s="264"/>
      <c r="AA995" s="264"/>
      <c r="AB995" s="264"/>
      <c r="AC995" s="264"/>
      <c r="AD995" s="264"/>
      <c r="AE995" s="172"/>
      <c r="AF995" s="172"/>
      <c r="AG995" s="172"/>
    </row>
    <row r="996" spans="2:33" ht="24" customHeight="1" x14ac:dyDescent="0.15">
      <c r="B996" s="881"/>
      <c r="C996" s="884"/>
      <c r="D996" s="884"/>
      <c r="E996" s="884"/>
      <c r="F996" s="296"/>
      <c r="G996" s="897"/>
      <c r="H996" s="898"/>
      <c r="I996" s="296"/>
      <c r="J996" s="297"/>
      <c r="K996" s="299"/>
      <c r="L996" s="284" t="s">
        <v>220</v>
      </c>
      <c r="M996" s="302"/>
      <c r="N996" s="285" t="s">
        <v>225</v>
      </c>
      <c r="O996" s="299"/>
      <c r="P996" s="284" t="s">
        <v>220</v>
      </c>
      <c r="Q996" s="302"/>
      <c r="R996" s="285" t="s">
        <v>225</v>
      </c>
      <c r="S996" s="891"/>
      <c r="T996" s="892"/>
      <c r="U996" s="893"/>
    </row>
    <row r="997" spans="2:33" ht="24" customHeight="1" thickBot="1" x14ac:dyDescent="0.2">
      <c r="B997" s="882"/>
      <c r="C997" s="885"/>
      <c r="D997" s="885"/>
      <c r="E997" s="885"/>
      <c r="F997" s="286" t="s">
        <v>232</v>
      </c>
      <c r="G997" s="5"/>
      <c r="H997" s="899" t="s">
        <v>239</v>
      </c>
      <c r="I997" s="900"/>
      <c r="J997" s="300"/>
      <c r="K997" s="901"/>
      <c r="L997" s="902"/>
      <c r="M997" s="902"/>
      <c r="N997" s="902"/>
      <c r="O997" s="902"/>
      <c r="P997" s="902"/>
      <c r="Q997" s="902"/>
      <c r="R997" s="903"/>
      <c r="S997" s="894"/>
      <c r="T997" s="895"/>
      <c r="U997" s="896"/>
    </row>
    <row r="998" spans="2:33" ht="24" customHeight="1" x14ac:dyDescent="0.15">
      <c r="B998" s="880">
        <v>2</v>
      </c>
      <c r="C998" s="883"/>
      <c r="D998" s="883"/>
      <c r="E998" s="883"/>
      <c r="F998" s="294"/>
      <c r="G998" s="886"/>
      <c r="H998" s="887"/>
      <c r="I998" s="294"/>
      <c r="J998" s="295"/>
      <c r="K998" s="298"/>
      <c r="L998" s="279" t="s">
        <v>220</v>
      </c>
      <c r="M998" s="301"/>
      <c r="N998" s="280" t="s">
        <v>225</v>
      </c>
      <c r="O998" s="298"/>
      <c r="P998" s="279" t="s">
        <v>220</v>
      </c>
      <c r="Q998" s="301"/>
      <c r="R998" s="280" t="s">
        <v>225</v>
      </c>
      <c r="S998" s="888" t="str">
        <f t="shared" ref="S998" si="1396">IF(COUNT(J998:J1002)=0,"",SUM(J998:J1002))</f>
        <v/>
      </c>
      <c r="T998" s="889"/>
      <c r="U998" s="890"/>
    </row>
    <row r="999" spans="2:33" ht="24" customHeight="1" x14ac:dyDescent="0.15">
      <c r="B999" s="881"/>
      <c r="C999" s="884"/>
      <c r="D999" s="884"/>
      <c r="E999" s="884"/>
      <c r="F999" s="296"/>
      <c r="G999" s="897"/>
      <c r="H999" s="898"/>
      <c r="I999" s="296"/>
      <c r="J999" s="297"/>
      <c r="K999" s="299"/>
      <c r="L999" s="284" t="s">
        <v>220</v>
      </c>
      <c r="M999" s="302"/>
      <c r="N999" s="285" t="s">
        <v>225</v>
      </c>
      <c r="O999" s="299"/>
      <c r="P999" s="284" t="s">
        <v>220</v>
      </c>
      <c r="Q999" s="302"/>
      <c r="R999" s="285" t="s">
        <v>225</v>
      </c>
      <c r="S999" s="891"/>
      <c r="T999" s="892"/>
      <c r="U999" s="893"/>
    </row>
    <row r="1000" spans="2:33" ht="24" customHeight="1" x14ac:dyDescent="0.15">
      <c r="B1000" s="881"/>
      <c r="C1000" s="884"/>
      <c r="D1000" s="884"/>
      <c r="E1000" s="884"/>
      <c r="F1000" s="296"/>
      <c r="G1000" s="897"/>
      <c r="H1000" s="898"/>
      <c r="I1000" s="296"/>
      <c r="J1000" s="297"/>
      <c r="K1000" s="299"/>
      <c r="L1000" s="284" t="s">
        <v>220</v>
      </c>
      <c r="M1000" s="302"/>
      <c r="N1000" s="285" t="s">
        <v>225</v>
      </c>
      <c r="O1000" s="299"/>
      <c r="P1000" s="284" t="s">
        <v>220</v>
      </c>
      <c r="Q1000" s="302"/>
      <c r="R1000" s="285" t="s">
        <v>225</v>
      </c>
      <c r="S1000" s="891"/>
      <c r="T1000" s="892"/>
      <c r="U1000" s="893"/>
    </row>
    <row r="1001" spans="2:33" ht="24" customHeight="1" x14ac:dyDescent="0.15">
      <c r="B1001" s="881"/>
      <c r="C1001" s="884"/>
      <c r="D1001" s="884"/>
      <c r="E1001" s="884"/>
      <c r="F1001" s="296"/>
      <c r="G1001" s="897"/>
      <c r="H1001" s="898"/>
      <c r="I1001" s="296"/>
      <c r="J1001" s="297"/>
      <c r="K1001" s="299"/>
      <c r="L1001" s="284" t="s">
        <v>220</v>
      </c>
      <c r="M1001" s="302"/>
      <c r="N1001" s="285" t="s">
        <v>225</v>
      </c>
      <c r="O1001" s="299"/>
      <c r="P1001" s="284" t="s">
        <v>220</v>
      </c>
      <c r="Q1001" s="302"/>
      <c r="R1001" s="285" t="s">
        <v>225</v>
      </c>
      <c r="S1001" s="891"/>
      <c r="T1001" s="892"/>
      <c r="U1001" s="893"/>
    </row>
    <row r="1002" spans="2:33" ht="24" customHeight="1" thickBot="1" x14ac:dyDescent="0.2">
      <c r="B1002" s="882"/>
      <c r="C1002" s="885"/>
      <c r="D1002" s="885"/>
      <c r="E1002" s="885"/>
      <c r="F1002" s="286" t="s">
        <v>232</v>
      </c>
      <c r="G1002" s="5"/>
      <c r="H1002" s="899" t="s">
        <v>239</v>
      </c>
      <c r="I1002" s="900"/>
      <c r="J1002" s="300"/>
      <c r="K1002" s="901"/>
      <c r="L1002" s="902"/>
      <c r="M1002" s="902"/>
      <c r="N1002" s="902"/>
      <c r="O1002" s="902"/>
      <c r="P1002" s="902"/>
      <c r="Q1002" s="902"/>
      <c r="R1002" s="903"/>
      <c r="S1002" s="894"/>
      <c r="T1002" s="895"/>
      <c r="U1002" s="896"/>
    </row>
    <row r="1003" spans="2:33" ht="24" customHeight="1" x14ac:dyDescent="0.15">
      <c r="B1003" s="880">
        <v>3</v>
      </c>
      <c r="C1003" s="883"/>
      <c r="D1003" s="883"/>
      <c r="E1003" s="883"/>
      <c r="F1003" s="294"/>
      <c r="G1003" s="886"/>
      <c r="H1003" s="887"/>
      <c r="I1003" s="294"/>
      <c r="J1003" s="295"/>
      <c r="K1003" s="298"/>
      <c r="L1003" s="279" t="s">
        <v>220</v>
      </c>
      <c r="M1003" s="301"/>
      <c r="N1003" s="280" t="s">
        <v>225</v>
      </c>
      <c r="O1003" s="298"/>
      <c r="P1003" s="279" t="s">
        <v>220</v>
      </c>
      <c r="Q1003" s="301"/>
      <c r="R1003" s="280" t="s">
        <v>225</v>
      </c>
      <c r="S1003" s="888" t="str">
        <f t="shared" ref="S1003" si="1397">IF(COUNT(J1003:J1007)=0,"",SUM(J1003:J1007))</f>
        <v/>
      </c>
      <c r="T1003" s="889"/>
      <c r="U1003" s="890"/>
    </row>
    <row r="1004" spans="2:33" ht="24" customHeight="1" x14ac:dyDescent="0.15">
      <c r="B1004" s="881"/>
      <c r="C1004" s="884"/>
      <c r="D1004" s="884"/>
      <c r="E1004" s="884"/>
      <c r="F1004" s="296"/>
      <c r="G1004" s="897"/>
      <c r="H1004" s="898"/>
      <c r="I1004" s="296"/>
      <c r="J1004" s="297"/>
      <c r="K1004" s="299"/>
      <c r="L1004" s="284" t="s">
        <v>220</v>
      </c>
      <c r="M1004" s="302"/>
      <c r="N1004" s="285" t="s">
        <v>225</v>
      </c>
      <c r="O1004" s="299"/>
      <c r="P1004" s="284" t="s">
        <v>220</v>
      </c>
      <c r="Q1004" s="302"/>
      <c r="R1004" s="285" t="s">
        <v>225</v>
      </c>
      <c r="S1004" s="891"/>
      <c r="T1004" s="892"/>
      <c r="U1004" s="893"/>
    </row>
    <row r="1005" spans="2:33" ht="24" customHeight="1" x14ac:dyDescent="0.15">
      <c r="B1005" s="881"/>
      <c r="C1005" s="884"/>
      <c r="D1005" s="884"/>
      <c r="E1005" s="884"/>
      <c r="F1005" s="296"/>
      <c r="G1005" s="897"/>
      <c r="H1005" s="898"/>
      <c r="I1005" s="296"/>
      <c r="J1005" s="297"/>
      <c r="K1005" s="299"/>
      <c r="L1005" s="284" t="s">
        <v>220</v>
      </c>
      <c r="M1005" s="302"/>
      <c r="N1005" s="285" t="s">
        <v>225</v>
      </c>
      <c r="O1005" s="299"/>
      <c r="P1005" s="284" t="s">
        <v>220</v>
      </c>
      <c r="Q1005" s="302"/>
      <c r="R1005" s="285" t="s">
        <v>225</v>
      </c>
      <c r="S1005" s="891"/>
      <c r="T1005" s="892"/>
      <c r="U1005" s="893"/>
    </row>
    <row r="1006" spans="2:33" ht="24" customHeight="1" x14ac:dyDescent="0.15">
      <c r="B1006" s="881"/>
      <c r="C1006" s="884"/>
      <c r="D1006" s="884"/>
      <c r="E1006" s="884"/>
      <c r="F1006" s="296"/>
      <c r="G1006" s="897"/>
      <c r="H1006" s="898"/>
      <c r="I1006" s="296"/>
      <c r="J1006" s="297"/>
      <c r="K1006" s="299"/>
      <c r="L1006" s="284" t="s">
        <v>220</v>
      </c>
      <c r="M1006" s="302"/>
      <c r="N1006" s="285" t="s">
        <v>225</v>
      </c>
      <c r="O1006" s="299"/>
      <c r="P1006" s="284" t="s">
        <v>220</v>
      </c>
      <c r="Q1006" s="302"/>
      <c r="R1006" s="285" t="s">
        <v>225</v>
      </c>
      <c r="S1006" s="891"/>
      <c r="T1006" s="892"/>
      <c r="U1006" s="893"/>
    </row>
    <row r="1007" spans="2:33" ht="24" customHeight="1" thickBot="1" x14ac:dyDescent="0.2">
      <c r="B1007" s="882"/>
      <c r="C1007" s="885"/>
      <c r="D1007" s="885"/>
      <c r="E1007" s="885"/>
      <c r="F1007" s="286" t="s">
        <v>232</v>
      </c>
      <c r="G1007" s="5"/>
      <c r="H1007" s="899" t="s">
        <v>239</v>
      </c>
      <c r="I1007" s="900"/>
      <c r="J1007" s="300"/>
      <c r="K1007" s="901"/>
      <c r="L1007" s="902"/>
      <c r="M1007" s="902"/>
      <c r="N1007" s="902"/>
      <c r="O1007" s="902"/>
      <c r="P1007" s="902"/>
      <c r="Q1007" s="902"/>
      <c r="R1007" s="903"/>
      <c r="S1007" s="894"/>
      <c r="T1007" s="895"/>
      <c r="U1007" s="896"/>
    </row>
    <row r="1008" spans="2:33" ht="24" customHeight="1" x14ac:dyDescent="0.15">
      <c r="B1008" s="880">
        <v>4</v>
      </c>
      <c r="C1008" s="883"/>
      <c r="D1008" s="883"/>
      <c r="E1008" s="883"/>
      <c r="F1008" s="294"/>
      <c r="G1008" s="886"/>
      <c r="H1008" s="887"/>
      <c r="I1008" s="294"/>
      <c r="J1008" s="295"/>
      <c r="K1008" s="298"/>
      <c r="L1008" s="279" t="s">
        <v>220</v>
      </c>
      <c r="M1008" s="301"/>
      <c r="N1008" s="280" t="s">
        <v>225</v>
      </c>
      <c r="O1008" s="298"/>
      <c r="P1008" s="279" t="s">
        <v>220</v>
      </c>
      <c r="Q1008" s="301"/>
      <c r="R1008" s="280" t="s">
        <v>225</v>
      </c>
      <c r="S1008" s="888" t="str">
        <f t="shared" ref="S1008" si="1398">IF(COUNT(J1008:J1012)=0,"",SUM(J1008:J1012))</f>
        <v/>
      </c>
      <c r="T1008" s="889"/>
      <c r="U1008" s="890"/>
    </row>
    <row r="1009" spans="1:33" ht="24" customHeight="1" x14ac:dyDescent="0.15">
      <c r="B1009" s="881"/>
      <c r="C1009" s="884"/>
      <c r="D1009" s="884"/>
      <c r="E1009" s="884"/>
      <c r="F1009" s="296"/>
      <c r="G1009" s="897"/>
      <c r="H1009" s="898"/>
      <c r="I1009" s="296"/>
      <c r="J1009" s="297"/>
      <c r="K1009" s="299"/>
      <c r="L1009" s="284" t="s">
        <v>220</v>
      </c>
      <c r="M1009" s="302"/>
      <c r="N1009" s="285" t="s">
        <v>225</v>
      </c>
      <c r="O1009" s="299"/>
      <c r="P1009" s="284" t="s">
        <v>220</v>
      </c>
      <c r="Q1009" s="302"/>
      <c r="R1009" s="285" t="s">
        <v>225</v>
      </c>
      <c r="S1009" s="891"/>
      <c r="T1009" s="892"/>
      <c r="U1009" s="893"/>
    </row>
    <row r="1010" spans="1:33" ht="24" customHeight="1" x14ac:dyDescent="0.15">
      <c r="B1010" s="881"/>
      <c r="C1010" s="884"/>
      <c r="D1010" s="884"/>
      <c r="E1010" s="884"/>
      <c r="F1010" s="296"/>
      <c r="G1010" s="897"/>
      <c r="H1010" s="898"/>
      <c r="I1010" s="296"/>
      <c r="J1010" s="297"/>
      <c r="K1010" s="299"/>
      <c r="L1010" s="284" t="s">
        <v>220</v>
      </c>
      <c r="M1010" s="302"/>
      <c r="N1010" s="285" t="s">
        <v>225</v>
      </c>
      <c r="O1010" s="299"/>
      <c r="P1010" s="284" t="s">
        <v>220</v>
      </c>
      <c r="Q1010" s="302"/>
      <c r="R1010" s="285" t="s">
        <v>225</v>
      </c>
      <c r="S1010" s="891"/>
      <c r="T1010" s="892"/>
      <c r="U1010" s="893"/>
    </row>
    <row r="1011" spans="1:33" ht="24" customHeight="1" x14ac:dyDescent="0.15">
      <c r="B1011" s="881"/>
      <c r="C1011" s="884"/>
      <c r="D1011" s="884"/>
      <c r="E1011" s="884"/>
      <c r="F1011" s="296"/>
      <c r="G1011" s="897"/>
      <c r="H1011" s="898"/>
      <c r="I1011" s="296"/>
      <c r="J1011" s="297"/>
      <c r="K1011" s="299"/>
      <c r="L1011" s="284" t="s">
        <v>220</v>
      </c>
      <c r="M1011" s="302"/>
      <c r="N1011" s="285" t="s">
        <v>225</v>
      </c>
      <c r="O1011" s="299"/>
      <c r="P1011" s="284" t="s">
        <v>220</v>
      </c>
      <c r="Q1011" s="302"/>
      <c r="R1011" s="285" t="s">
        <v>225</v>
      </c>
      <c r="S1011" s="891"/>
      <c r="T1011" s="892"/>
      <c r="U1011" s="893"/>
    </row>
    <row r="1012" spans="1:33" ht="24" customHeight="1" thickBot="1" x14ac:dyDescent="0.2">
      <c r="B1012" s="882"/>
      <c r="C1012" s="885"/>
      <c r="D1012" s="885"/>
      <c r="E1012" s="885"/>
      <c r="F1012" s="286" t="s">
        <v>232</v>
      </c>
      <c r="G1012" s="5"/>
      <c r="H1012" s="899" t="s">
        <v>239</v>
      </c>
      <c r="I1012" s="900"/>
      <c r="J1012" s="300"/>
      <c r="K1012" s="901"/>
      <c r="L1012" s="902"/>
      <c r="M1012" s="902"/>
      <c r="N1012" s="902"/>
      <c r="O1012" s="902"/>
      <c r="P1012" s="902"/>
      <c r="Q1012" s="902"/>
      <c r="R1012" s="903"/>
      <c r="S1012" s="894"/>
      <c r="T1012" s="895"/>
      <c r="U1012" s="896"/>
    </row>
    <row r="1013" spans="1:33" ht="19.5" customHeight="1" thickBot="1" x14ac:dyDescent="0.2">
      <c r="B1013" s="287" t="s">
        <v>112</v>
      </c>
      <c r="C1013" s="172"/>
      <c r="D1013" s="288"/>
      <c r="E1013" s="288"/>
      <c r="F1013" s="289"/>
      <c r="G1013" s="288"/>
      <c r="H1013" s="288"/>
      <c r="O1013" s="917" t="s">
        <v>496</v>
      </c>
      <c r="P1013" s="918"/>
      <c r="Q1013" s="918"/>
      <c r="R1013" s="918"/>
      <c r="S1013" s="919" t="str">
        <f>IF(COUNT(S993:U1012)=0,"",SUMIFS(S993:S1012,E993:E1012,"&lt;&gt;"&amp;""))</f>
        <v/>
      </c>
      <c r="T1013" s="920"/>
      <c r="U1013" s="921"/>
    </row>
    <row r="1014" spans="1:33" ht="19.5" customHeight="1" thickBot="1" x14ac:dyDescent="0.2">
      <c r="B1014" s="486" t="s">
        <v>242</v>
      </c>
      <c r="C1014" s="172"/>
      <c r="D1014" s="171"/>
      <c r="E1014" s="290"/>
      <c r="F1014" s="485"/>
      <c r="G1014" s="485"/>
      <c r="H1014" s="485"/>
      <c r="O1014" s="922" t="s">
        <v>497</v>
      </c>
      <c r="P1014" s="923"/>
      <c r="Q1014" s="923"/>
      <c r="R1014" s="924"/>
      <c r="S1014" s="919" t="str">
        <f>IF(COUNT(S993:U1012)=0,"",SUMIF(E993:E1012,"元請",S993:U1012))</f>
        <v/>
      </c>
      <c r="T1014" s="920"/>
      <c r="U1014" s="921"/>
    </row>
    <row r="1015" spans="1:33" ht="19.5" customHeight="1" x14ac:dyDescent="0.15">
      <c r="B1015" s="287" t="s">
        <v>240</v>
      </c>
      <c r="C1015" s="172"/>
      <c r="D1015" s="171"/>
      <c r="E1015" s="172"/>
      <c r="F1015" s="172"/>
      <c r="G1015" s="485"/>
      <c r="H1015" s="485"/>
    </row>
    <row r="1016" spans="1:33" ht="19.5" customHeight="1" x14ac:dyDescent="0.15">
      <c r="B1016" s="485"/>
      <c r="C1016" s="172"/>
      <c r="D1016" s="171"/>
      <c r="E1016" s="290"/>
      <c r="F1016" s="485"/>
      <c r="G1016" s="485"/>
      <c r="H1016" s="485"/>
    </row>
    <row r="1017" spans="1:33" s="172" customFormat="1" ht="20.25" customHeight="1" x14ac:dyDescent="0.15">
      <c r="A1017" s="171"/>
      <c r="B1017" s="171"/>
      <c r="C1017" s="172" t="s">
        <v>104</v>
      </c>
      <c r="G1017" s="262"/>
      <c r="H1017" s="262"/>
      <c r="I1017" s="171"/>
      <c r="J1017" s="171"/>
      <c r="K1017" s="171"/>
      <c r="L1017" s="171"/>
      <c r="M1017" s="171"/>
      <c r="N1017" s="171"/>
      <c r="O1017" s="171"/>
      <c r="P1017" s="171"/>
      <c r="Q1017" s="171"/>
      <c r="R1017" s="171"/>
      <c r="S1017" s="171"/>
      <c r="T1017" s="196" t="s">
        <v>241</v>
      </c>
      <c r="U1017" s="263" t="str">
        <f t="shared" ref="U1017" si="1399">IF(COUNT(S993:U1012)=0,"",U988+1)</f>
        <v/>
      </c>
      <c r="W1017" s="171"/>
      <c r="X1017" s="171"/>
      <c r="Y1017" s="171"/>
      <c r="Z1017" s="291"/>
      <c r="AA1017" s="291"/>
      <c r="AB1017" s="291"/>
      <c r="AC1017" s="291"/>
      <c r="AD1017" s="291"/>
      <c r="AE1017" s="171"/>
      <c r="AF1017" s="171"/>
      <c r="AG1017" s="171"/>
    </row>
    <row r="1018" spans="1:33" s="172" customFormat="1" ht="27.75" x14ac:dyDescent="0.15">
      <c r="A1018" s="171"/>
      <c r="B1018" s="904" t="s">
        <v>105</v>
      </c>
      <c r="C1018" s="904"/>
      <c r="D1018" s="904"/>
      <c r="E1018" s="904"/>
      <c r="F1018" s="904"/>
      <c r="G1018" s="904"/>
      <c r="H1018" s="904"/>
      <c r="I1018" s="904"/>
      <c r="J1018" s="905" t="s">
        <v>387</v>
      </c>
      <c r="K1018" s="905"/>
      <c r="L1018" s="905"/>
      <c r="M1018" s="905"/>
      <c r="N1018" s="905"/>
      <c r="O1018" s="905"/>
      <c r="P1018" s="905"/>
      <c r="Q1018" s="905"/>
      <c r="R1018" s="905"/>
      <c r="S1018" s="905"/>
      <c r="T1018" s="905"/>
      <c r="U1018" s="905"/>
      <c r="W1018" s="171"/>
      <c r="X1018" s="171"/>
      <c r="Y1018" s="171"/>
      <c r="Z1018" s="291"/>
      <c r="AA1018" s="291"/>
      <c r="AB1018" s="291"/>
      <c r="AC1018" s="291"/>
      <c r="AD1018" s="291"/>
      <c r="AE1018" s="171"/>
      <c r="AF1018" s="171"/>
      <c r="AG1018" s="171"/>
    </row>
    <row r="1019" spans="1:33" ht="21.75" thickBot="1" x14ac:dyDescent="0.2">
      <c r="D1019" s="265" t="s">
        <v>228</v>
      </c>
      <c r="E1019" s="906"/>
      <c r="F1019" s="906"/>
      <c r="G1019" s="266" t="s">
        <v>229</v>
      </c>
      <c r="H1019" s="267"/>
      <c r="L1019" s="268" t="s">
        <v>231</v>
      </c>
      <c r="M1019" s="482" t="str">
        <f>M$4</f>
        <v/>
      </c>
      <c r="N1019" s="269" t="s">
        <v>220</v>
      </c>
      <c r="O1019" s="482" t="str">
        <f>O$4</f>
        <v/>
      </c>
      <c r="P1019" s="269" t="s">
        <v>225</v>
      </c>
      <c r="Q1019" s="269" t="s">
        <v>205</v>
      </c>
      <c r="R1019" s="482" t="str">
        <f>R$4</f>
        <v/>
      </c>
      <c r="S1019" s="269" t="s">
        <v>220</v>
      </c>
      <c r="T1019" s="482" t="str">
        <f>T$4</f>
        <v/>
      </c>
      <c r="U1019" s="269" t="s">
        <v>230</v>
      </c>
    </row>
    <row r="1020" spans="1:33" ht="18" customHeight="1" x14ac:dyDescent="0.15">
      <c r="B1020" s="880" t="s">
        <v>227</v>
      </c>
      <c r="C1020" s="907" t="s">
        <v>224</v>
      </c>
      <c r="D1020" s="478" t="s">
        <v>237</v>
      </c>
      <c r="E1020" s="478" t="s">
        <v>222</v>
      </c>
      <c r="F1020" s="909" t="s">
        <v>106</v>
      </c>
      <c r="G1020" s="840" t="s">
        <v>107</v>
      </c>
      <c r="H1020" s="841"/>
      <c r="I1020" s="480" t="s">
        <v>108</v>
      </c>
      <c r="J1020" s="480" t="s">
        <v>235</v>
      </c>
      <c r="K1020" s="840" t="s">
        <v>109</v>
      </c>
      <c r="L1020" s="913"/>
      <c r="M1020" s="913"/>
      <c r="N1020" s="841"/>
      <c r="O1020" s="840" t="s">
        <v>226</v>
      </c>
      <c r="P1020" s="913"/>
      <c r="Q1020" s="913"/>
      <c r="R1020" s="841"/>
      <c r="S1020" s="840" t="s">
        <v>233</v>
      </c>
      <c r="T1020" s="913"/>
      <c r="U1020" s="914"/>
    </row>
    <row r="1021" spans="1:33" ht="18" customHeight="1" thickBot="1" x14ac:dyDescent="0.2">
      <c r="B1021" s="882"/>
      <c r="C1021" s="908"/>
      <c r="D1021" s="479" t="s">
        <v>221</v>
      </c>
      <c r="E1021" s="479" t="s">
        <v>223</v>
      </c>
      <c r="F1021" s="910"/>
      <c r="G1021" s="911"/>
      <c r="H1021" s="912"/>
      <c r="I1021" s="481" t="s">
        <v>110</v>
      </c>
      <c r="J1021" s="481" t="s">
        <v>236</v>
      </c>
      <c r="K1021" s="911"/>
      <c r="L1021" s="915"/>
      <c r="M1021" s="915"/>
      <c r="N1021" s="912"/>
      <c r="O1021" s="911"/>
      <c r="P1021" s="915"/>
      <c r="Q1021" s="915"/>
      <c r="R1021" s="912"/>
      <c r="S1021" s="911" t="s">
        <v>234</v>
      </c>
      <c r="T1021" s="915"/>
      <c r="U1021" s="916"/>
    </row>
    <row r="1022" spans="1:33" ht="24" customHeight="1" x14ac:dyDescent="0.15">
      <c r="B1022" s="880">
        <v>1</v>
      </c>
      <c r="C1022" s="883"/>
      <c r="D1022" s="883"/>
      <c r="E1022" s="883"/>
      <c r="F1022" s="294"/>
      <c r="G1022" s="886"/>
      <c r="H1022" s="887"/>
      <c r="I1022" s="294"/>
      <c r="J1022" s="295"/>
      <c r="K1022" s="298"/>
      <c r="L1022" s="279" t="s">
        <v>220</v>
      </c>
      <c r="M1022" s="301"/>
      <c r="N1022" s="280" t="s">
        <v>225</v>
      </c>
      <c r="O1022" s="298"/>
      <c r="P1022" s="279" t="s">
        <v>220</v>
      </c>
      <c r="Q1022" s="301"/>
      <c r="R1022" s="280" t="s">
        <v>225</v>
      </c>
      <c r="S1022" s="888" t="str">
        <f t="shared" ref="S1022" si="1400">IF(COUNT(J1022:J1026)=0,"",SUM(J1022:J1026))</f>
        <v/>
      </c>
      <c r="T1022" s="889"/>
      <c r="U1022" s="890"/>
    </row>
    <row r="1023" spans="1:33" ht="24" customHeight="1" x14ac:dyDescent="0.15">
      <c r="B1023" s="881"/>
      <c r="C1023" s="884"/>
      <c r="D1023" s="884"/>
      <c r="E1023" s="884"/>
      <c r="F1023" s="296"/>
      <c r="G1023" s="897"/>
      <c r="H1023" s="898"/>
      <c r="I1023" s="296"/>
      <c r="J1023" s="297"/>
      <c r="K1023" s="299"/>
      <c r="L1023" s="284" t="s">
        <v>220</v>
      </c>
      <c r="M1023" s="302"/>
      <c r="N1023" s="285" t="s">
        <v>225</v>
      </c>
      <c r="O1023" s="299"/>
      <c r="P1023" s="284" t="s">
        <v>220</v>
      </c>
      <c r="Q1023" s="302"/>
      <c r="R1023" s="285" t="s">
        <v>225</v>
      </c>
      <c r="S1023" s="891"/>
      <c r="T1023" s="892"/>
      <c r="U1023" s="893"/>
      <c r="Z1023" s="264"/>
      <c r="AA1023" s="264"/>
      <c r="AB1023" s="264"/>
      <c r="AC1023" s="264"/>
      <c r="AD1023" s="264"/>
      <c r="AE1023" s="172"/>
      <c r="AF1023" s="172"/>
      <c r="AG1023" s="172"/>
    </row>
    <row r="1024" spans="1:33" ht="23.25" customHeight="1" x14ac:dyDescent="0.15">
      <c r="B1024" s="881"/>
      <c r="C1024" s="884"/>
      <c r="D1024" s="884"/>
      <c r="E1024" s="884"/>
      <c r="F1024" s="296"/>
      <c r="G1024" s="897"/>
      <c r="H1024" s="898"/>
      <c r="I1024" s="296"/>
      <c r="J1024" s="297"/>
      <c r="K1024" s="299"/>
      <c r="L1024" s="284" t="s">
        <v>220</v>
      </c>
      <c r="M1024" s="302"/>
      <c r="N1024" s="285" t="s">
        <v>225</v>
      </c>
      <c r="O1024" s="299"/>
      <c r="P1024" s="284" t="s">
        <v>220</v>
      </c>
      <c r="Q1024" s="302"/>
      <c r="R1024" s="285" t="s">
        <v>225</v>
      </c>
      <c r="S1024" s="891"/>
      <c r="T1024" s="892"/>
      <c r="U1024" s="893"/>
      <c r="Z1024" s="264"/>
      <c r="AA1024" s="264"/>
      <c r="AB1024" s="264"/>
      <c r="AC1024" s="264"/>
      <c r="AD1024" s="264"/>
      <c r="AE1024" s="172"/>
      <c r="AF1024" s="172"/>
      <c r="AG1024" s="172"/>
    </row>
    <row r="1025" spans="2:21" ht="24" customHeight="1" x14ac:dyDescent="0.15">
      <c r="B1025" s="881"/>
      <c r="C1025" s="884"/>
      <c r="D1025" s="884"/>
      <c r="E1025" s="884"/>
      <c r="F1025" s="296"/>
      <c r="G1025" s="897"/>
      <c r="H1025" s="898"/>
      <c r="I1025" s="296"/>
      <c r="J1025" s="297"/>
      <c r="K1025" s="299"/>
      <c r="L1025" s="284" t="s">
        <v>220</v>
      </c>
      <c r="M1025" s="302"/>
      <c r="N1025" s="285" t="s">
        <v>225</v>
      </c>
      <c r="O1025" s="299"/>
      <c r="P1025" s="284" t="s">
        <v>220</v>
      </c>
      <c r="Q1025" s="302"/>
      <c r="R1025" s="285" t="s">
        <v>225</v>
      </c>
      <c r="S1025" s="891"/>
      <c r="T1025" s="892"/>
      <c r="U1025" s="893"/>
    </row>
    <row r="1026" spans="2:21" ht="24" customHeight="1" thickBot="1" x14ac:dyDescent="0.2">
      <c r="B1026" s="882"/>
      <c r="C1026" s="885"/>
      <c r="D1026" s="885"/>
      <c r="E1026" s="885"/>
      <c r="F1026" s="286" t="s">
        <v>232</v>
      </c>
      <c r="G1026" s="5"/>
      <c r="H1026" s="899" t="s">
        <v>239</v>
      </c>
      <c r="I1026" s="900"/>
      <c r="J1026" s="300"/>
      <c r="K1026" s="901"/>
      <c r="L1026" s="902"/>
      <c r="M1026" s="902"/>
      <c r="N1026" s="902"/>
      <c r="O1026" s="902"/>
      <c r="P1026" s="902"/>
      <c r="Q1026" s="902"/>
      <c r="R1026" s="903"/>
      <c r="S1026" s="894"/>
      <c r="T1026" s="895"/>
      <c r="U1026" s="896"/>
    </row>
    <row r="1027" spans="2:21" ht="24" customHeight="1" x14ac:dyDescent="0.15">
      <c r="B1027" s="880">
        <v>2</v>
      </c>
      <c r="C1027" s="883"/>
      <c r="D1027" s="883"/>
      <c r="E1027" s="883"/>
      <c r="F1027" s="294"/>
      <c r="G1027" s="886"/>
      <c r="H1027" s="887"/>
      <c r="I1027" s="294"/>
      <c r="J1027" s="295"/>
      <c r="K1027" s="298"/>
      <c r="L1027" s="279" t="s">
        <v>220</v>
      </c>
      <c r="M1027" s="301"/>
      <c r="N1027" s="280" t="s">
        <v>225</v>
      </c>
      <c r="O1027" s="298"/>
      <c r="P1027" s="279" t="s">
        <v>220</v>
      </c>
      <c r="Q1027" s="301"/>
      <c r="R1027" s="280" t="s">
        <v>225</v>
      </c>
      <c r="S1027" s="888" t="str">
        <f t="shared" ref="S1027" si="1401">IF(COUNT(J1027:J1031)=0,"",SUM(J1027:J1031))</f>
        <v/>
      </c>
      <c r="T1027" s="889"/>
      <c r="U1027" s="890"/>
    </row>
    <row r="1028" spans="2:21" ht="24" customHeight="1" x14ac:dyDescent="0.15">
      <c r="B1028" s="881"/>
      <c r="C1028" s="884"/>
      <c r="D1028" s="884"/>
      <c r="E1028" s="884"/>
      <c r="F1028" s="296"/>
      <c r="G1028" s="897"/>
      <c r="H1028" s="898"/>
      <c r="I1028" s="296"/>
      <c r="J1028" s="297"/>
      <c r="K1028" s="299"/>
      <c r="L1028" s="284" t="s">
        <v>220</v>
      </c>
      <c r="M1028" s="302"/>
      <c r="N1028" s="285" t="s">
        <v>225</v>
      </c>
      <c r="O1028" s="299"/>
      <c r="P1028" s="284" t="s">
        <v>220</v>
      </c>
      <c r="Q1028" s="302"/>
      <c r="R1028" s="285" t="s">
        <v>225</v>
      </c>
      <c r="S1028" s="891"/>
      <c r="T1028" s="892"/>
      <c r="U1028" s="893"/>
    </row>
    <row r="1029" spans="2:21" ht="24" customHeight="1" x14ac:dyDescent="0.15">
      <c r="B1029" s="881"/>
      <c r="C1029" s="884"/>
      <c r="D1029" s="884"/>
      <c r="E1029" s="884"/>
      <c r="F1029" s="296"/>
      <c r="G1029" s="897"/>
      <c r="H1029" s="898"/>
      <c r="I1029" s="296"/>
      <c r="J1029" s="297"/>
      <c r="K1029" s="299"/>
      <c r="L1029" s="284" t="s">
        <v>220</v>
      </c>
      <c r="M1029" s="302"/>
      <c r="N1029" s="285" t="s">
        <v>225</v>
      </c>
      <c r="O1029" s="299"/>
      <c r="P1029" s="284" t="s">
        <v>220</v>
      </c>
      <c r="Q1029" s="302"/>
      <c r="R1029" s="285" t="s">
        <v>225</v>
      </c>
      <c r="S1029" s="891"/>
      <c r="T1029" s="892"/>
      <c r="U1029" s="893"/>
    </row>
    <row r="1030" spans="2:21" ht="24" customHeight="1" x14ac:dyDescent="0.15">
      <c r="B1030" s="881"/>
      <c r="C1030" s="884"/>
      <c r="D1030" s="884"/>
      <c r="E1030" s="884"/>
      <c r="F1030" s="296"/>
      <c r="G1030" s="897"/>
      <c r="H1030" s="898"/>
      <c r="I1030" s="296"/>
      <c r="J1030" s="297"/>
      <c r="K1030" s="299"/>
      <c r="L1030" s="284" t="s">
        <v>220</v>
      </c>
      <c r="M1030" s="302"/>
      <c r="N1030" s="285" t="s">
        <v>225</v>
      </c>
      <c r="O1030" s="299"/>
      <c r="P1030" s="284" t="s">
        <v>220</v>
      </c>
      <c r="Q1030" s="302"/>
      <c r="R1030" s="285" t="s">
        <v>225</v>
      </c>
      <c r="S1030" s="891"/>
      <c r="T1030" s="892"/>
      <c r="U1030" s="893"/>
    </row>
    <row r="1031" spans="2:21" ht="24" customHeight="1" thickBot="1" x14ac:dyDescent="0.2">
      <c r="B1031" s="882"/>
      <c r="C1031" s="885"/>
      <c r="D1031" s="885"/>
      <c r="E1031" s="885"/>
      <c r="F1031" s="286" t="s">
        <v>232</v>
      </c>
      <c r="G1031" s="5"/>
      <c r="H1031" s="899" t="s">
        <v>239</v>
      </c>
      <c r="I1031" s="900"/>
      <c r="J1031" s="300"/>
      <c r="K1031" s="901"/>
      <c r="L1031" s="902"/>
      <c r="M1031" s="902"/>
      <c r="N1031" s="902"/>
      <c r="O1031" s="902"/>
      <c r="P1031" s="902"/>
      <c r="Q1031" s="902"/>
      <c r="R1031" s="903"/>
      <c r="S1031" s="894"/>
      <c r="T1031" s="895"/>
      <c r="U1031" s="896"/>
    </row>
    <row r="1032" spans="2:21" ht="24" customHeight="1" x14ac:dyDescent="0.15">
      <c r="B1032" s="880">
        <v>3</v>
      </c>
      <c r="C1032" s="883"/>
      <c r="D1032" s="883"/>
      <c r="E1032" s="883"/>
      <c r="F1032" s="294"/>
      <c r="G1032" s="886"/>
      <c r="H1032" s="887"/>
      <c r="I1032" s="294"/>
      <c r="J1032" s="295"/>
      <c r="K1032" s="298"/>
      <c r="L1032" s="279" t="s">
        <v>220</v>
      </c>
      <c r="M1032" s="301"/>
      <c r="N1032" s="280" t="s">
        <v>225</v>
      </c>
      <c r="O1032" s="298"/>
      <c r="P1032" s="279" t="s">
        <v>220</v>
      </c>
      <c r="Q1032" s="301"/>
      <c r="R1032" s="280" t="s">
        <v>225</v>
      </c>
      <c r="S1032" s="888" t="str">
        <f t="shared" ref="S1032" si="1402">IF(COUNT(J1032:J1036)=0,"",SUM(J1032:J1036))</f>
        <v/>
      </c>
      <c r="T1032" s="889"/>
      <c r="U1032" s="890"/>
    </row>
    <row r="1033" spans="2:21" ht="24" customHeight="1" x14ac:dyDescent="0.15">
      <c r="B1033" s="881"/>
      <c r="C1033" s="884"/>
      <c r="D1033" s="884"/>
      <c r="E1033" s="884"/>
      <c r="F1033" s="296"/>
      <c r="G1033" s="897"/>
      <c r="H1033" s="898"/>
      <c r="I1033" s="296"/>
      <c r="J1033" s="297"/>
      <c r="K1033" s="299"/>
      <c r="L1033" s="284" t="s">
        <v>220</v>
      </c>
      <c r="M1033" s="302"/>
      <c r="N1033" s="285" t="s">
        <v>225</v>
      </c>
      <c r="O1033" s="299"/>
      <c r="P1033" s="284" t="s">
        <v>220</v>
      </c>
      <c r="Q1033" s="302"/>
      <c r="R1033" s="285" t="s">
        <v>225</v>
      </c>
      <c r="S1033" s="891"/>
      <c r="T1033" s="892"/>
      <c r="U1033" s="893"/>
    </row>
    <row r="1034" spans="2:21" ht="24" customHeight="1" x14ac:dyDescent="0.15">
      <c r="B1034" s="881"/>
      <c r="C1034" s="884"/>
      <c r="D1034" s="884"/>
      <c r="E1034" s="884"/>
      <c r="F1034" s="296"/>
      <c r="G1034" s="897"/>
      <c r="H1034" s="898"/>
      <c r="I1034" s="296"/>
      <c r="J1034" s="297"/>
      <c r="K1034" s="299"/>
      <c r="L1034" s="284" t="s">
        <v>220</v>
      </c>
      <c r="M1034" s="302"/>
      <c r="N1034" s="285" t="s">
        <v>225</v>
      </c>
      <c r="O1034" s="299"/>
      <c r="P1034" s="284" t="s">
        <v>220</v>
      </c>
      <c r="Q1034" s="302"/>
      <c r="R1034" s="285" t="s">
        <v>225</v>
      </c>
      <c r="S1034" s="891"/>
      <c r="T1034" s="892"/>
      <c r="U1034" s="893"/>
    </row>
    <row r="1035" spans="2:21" ht="24" customHeight="1" x14ac:dyDescent="0.15">
      <c r="B1035" s="881"/>
      <c r="C1035" s="884"/>
      <c r="D1035" s="884"/>
      <c r="E1035" s="884"/>
      <c r="F1035" s="296"/>
      <c r="G1035" s="897"/>
      <c r="H1035" s="898"/>
      <c r="I1035" s="296"/>
      <c r="J1035" s="297"/>
      <c r="K1035" s="299"/>
      <c r="L1035" s="284" t="s">
        <v>220</v>
      </c>
      <c r="M1035" s="302"/>
      <c r="N1035" s="285" t="s">
        <v>225</v>
      </c>
      <c r="O1035" s="299"/>
      <c r="P1035" s="284" t="s">
        <v>220</v>
      </c>
      <c r="Q1035" s="302"/>
      <c r="R1035" s="285" t="s">
        <v>225</v>
      </c>
      <c r="S1035" s="891"/>
      <c r="T1035" s="892"/>
      <c r="U1035" s="893"/>
    </row>
    <row r="1036" spans="2:21" ht="24" customHeight="1" thickBot="1" x14ac:dyDescent="0.2">
      <c r="B1036" s="882"/>
      <c r="C1036" s="885"/>
      <c r="D1036" s="885"/>
      <c r="E1036" s="885"/>
      <c r="F1036" s="286" t="s">
        <v>232</v>
      </c>
      <c r="G1036" s="5"/>
      <c r="H1036" s="899" t="s">
        <v>239</v>
      </c>
      <c r="I1036" s="900"/>
      <c r="J1036" s="300"/>
      <c r="K1036" s="901"/>
      <c r="L1036" s="902"/>
      <c r="M1036" s="902"/>
      <c r="N1036" s="902"/>
      <c r="O1036" s="902"/>
      <c r="P1036" s="902"/>
      <c r="Q1036" s="902"/>
      <c r="R1036" s="903"/>
      <c r="S1036" s="894"/>
      <c r="T1036" s="895"/>
      <c r="U1036" s="896"/>
    </row>
    <row r="1037" spans="2:21" ht="24" customHeight="1" x14ac:dyDescent="0.15">
      <c r="B1037" s="880">
        <v>4</v>
      </c>
      <c r="C1037" s="883"/>
      <c r="D1037" s="883"/>
      <c r="E1037" s="883"/>
      <c r="F1037" s="294"/>
      <c r="G1037" s="886"/>
      <c r="H1037" s="887"/>
      <c r="I1037" s="294"/>
      <c r="J1037" s="295"/>
      <c r="K1037" s="298"/>
      <c r="L1037" s="279" t="s">
        <v>220</v>
      </c>
      <c r="M1037" s="301"/>
      <c r="N1037" s="280" t="s">
        <v>225</v>
      </c>
      <c r="O1037" s="298"/>
      <c r="P1037" s="279" t="s">
        <v>220</v>
      </c>
      <c r="Q1037" s="301"/>
      <c r="R1037" s="280" t="s">
        <v>225</v>
      </c>
      <c r="S1037" s="888" t="str">
        <f t="shared" ref="S1037" si="1403">IF(COUNT(J1037:J1041)=0,"",SUM(J1037:J1041))</f>
        <v/>
      </c>
      <c r="T1037" s="889"/>
      <c r="U1037" s="890"/>
    </row>
    <row r="1038" spans="2:21" ht="24" customHeight="1" x14ac:dyDescent="0.15">
      <c r="B1038" s="881"/>
      <c r="C1038" s="884"/>
      <c r="D1038" s="884"/>
      <c r="E1038" s="884"/>
      <c r="F1038" s="296"/>
      <c r="G1038" s="897"/>
      <c r="H1038" s="898"/>
      <c r="I1038" s="296"/>
      <c r="J1038" s="297"/>
      <c r="K1038" s="299"/>
      <c r="L1038" s="284" t="s">
        <v>220</v>
      </c>
      <c r="M1038" s="302"/>
      <c r="N1038" s="285" t="s">
        <v>225</v>
      </c>
      <c r="O1038" s="299"/>
      <c r="P1038" s="284" t="s">
        <v>220</v>
      </c>
      <c r="Q1038" s="302"/>
      <c r="R1038" s="285" t="s">
        <v>225</v>
      </c>
      <c r="S1038" s="891"/>
      <c r="T1038" s="892"/>
      <c r="U1038" s="893"/>
    </row>
    <row r="1039" spans="2:21" ht="24" customHeight="1" x14ac:dyDescent="0.15">
      <c r="B1039" s="881"/>
      <c r="C1039" s="884"/>
      <c r="D1039" s="884"/>
      <c r="E1039" s="884"/>
      <c r="F1039" s="296"/>
      <c r="G1039" s="897"/>
      <c r="H1039" s="898"/>
      <c r="I1039" s="296"/>
      <c r="J1039" s="297"/>
      <c r="K1039" s="299"/>
      <c r="L1039" s="284" t="s">
        <v>220</v>
      </c>
      <c r="M1039" s="302"/>
      <c r="N1039" s="285" t="s">
        <v>225</v>
      </c>
      <c r="O1039" s="299"/>
      <c r="P1039" s="284" t="s">
        <v>220</v>
      </c>
      <c r="Q1039" s="302"/>
      <c r="R1039" s="285" t="s">
        <v>225</v>
      </c>
      <c r="S1039" s="891"/>
      <c r="T1039" s="892"/>
      <c r="U1039" s="893"/>
    </row>
    <row r="1040" spans="2:21" ht="24" customHeight="1" x14ac:dyDescent="0.15">
      <c r="B1040" s="881"/>
      <c r="C1040" s="884"/>
      <c r="D1040" s="884"/>
      <c r="E1040" s="884"/>
      <c r="F1040" s="296"/>
      <c r="G1040" s="897"/>
      <c r="H1040" s="898"/>
      <c r="I1040" s="296"/>
      <c r="J1040" s="297"/>
      <c r="K1040" s="299"/>
      <c r="L1040" s="284" t="s">
        <v>220</v>
      </c>
      <c r="M1040" s="302"/>
      <c r="N1040" s="285" t="s">
        <v>225</v>
      </c>
      <c r="O1040" s="299"/>
      <c r="P1040" s="284" t="s">
        <v>220</v>
      </c>
      <c r="Q1040" s="302"/>
      <c r="R1040" s="285" t="s">
        <v>225</v>
      </c>
      <c r="S1040" s="891"/>
      <c r="T1040" s="892"/>
      <c r="U1040" s="893"/>
    </row>
    <row r="1041" spans="1:33" ht="24" customHeight="1" thickBot="1" x14ac:dyDescent="0.2">
      <c r="B1041" s="882"/>
      <c r="C1041" s="885"/>
      <c r="D1041" s="885"/>
      <c r="E1041" s="885"/>
      <c r="F1041" s="286" t="s">
        <v>232</v>
      </c>
      <c r="G1041" s="5"/>
      <c r="H1041" s="899" t="s">
        <v>239</v>
      </c>
      <c r="I1041" s="900"/>
      <c r="J1041" s="300"/>
      <c r="K1041" s="901"/>
      <c r="L1041" s="902"/>
      <c r="M1041" s="902"/>
      <c r="N1041" s="902"/>
      <c r="O1041" s="902"/>
      <c r="P1041" s="902"/>
      <c r="Q1041" s="902"/>
      <c r="R1041" s="903"/>
      <c r="S1041" s="894"/>
      <c r="T1041" s="895"/>
      <c r="U1041" s="896"/>
    </row>
    <row r="1042" spans="1:33" ht="19.5" customHeight="1" thickBot="1" x14ac:dyDescent="0.2">
      <c r="B1042" s="287" t="s">
        <v>112</v>
      </c>
      <c r="C1042" s="172"/>
      <c r="D1042" s="288"/>
      <c r="E1042" s="288"/>
      <c r="F1042" s="289"/>
      <c r="G1042" s="288"/>
      <c r="H1042" s="288"/>
      <c r="O1042" s="917" t="s">
        <v>496</v>
      </c>
      <c r="P1042" s="918"/>
      <c r="Q1042" s="918"/>
      <c r="R1042" s="918"/>
      <c r="S1042" s="919" t="str">
        <f>IF(COUNT(S1022:U1041)=0,"",SUMIFS(S1022:S1041,E1022:E1041,"&lt;&gt;"&amp;""))</f>
        <v/>
      </c>
      <c r="T1042" s="920"/>
      <c r="U1042" s="921"/>
    </row>
    <row r="1043" spans="1:33" ht="19.5" customHeight="1" thickBot="1" x14ac:dyDescent="0.2">
      <c r="B1043" s="486" t="s">
        <v>242</v>
      </c>
      <c r="C1043" s="172"/>
      <c r="D1043" s="171"/>
      <c r="E1043" s="290"/>
      <c r="F1043" s="485"/>
      <c r="G1043" s="485"/>
      <c r="H1043" s="485"/>
      <c r="O1043" s="922" t="s">
        <v>497</v>
      </c>
      <c r="P1043" s="923"/>
      <c r="Q1043" s="923"/>
      <c r="R1043" s="924"/>
      <c r="S1043" s="919" t="str">
        <f>IF(COUNT(S1022:U1041)=0,"",SUMIF(E1022:E1041,"元請",S1022:U1041))</f>
        <v/>
      </c>
      <c r="T1043" s="920"/>
      <c r="U1043" s="921"/>
    </row>
    <row r="1044" spans="1:33" ht="19.5" customHeight="1" x14ac:dyDescent="0.15">
      <c r="B1044" s="287" t="s">
        <v>240</v>
      </c>
      <c r="C1044" s="172"/>
      <c r="D1044" s="171"/>
      <c r="E1044" s="172"/>
      <c r="F1044" s="172"/>
      <c r="G1044" s="485"/>
      <c r="H1044" s="485"/>
    </row>
    <row r="1045" spans="1:33" ht="19.5" customHeight="1" x14ac:dyDescent="0.15">
      <c r="B1045" s="485"/>
      <c r="C1045" s="172"/>
      <c r="D1045" s="171"/>
      <c r="E1045" s="290"/>
      <c r="F1045" s="485"/>
      <c r="G1045" s="485"/>
      <c r="H1045" s="485"/>
    </row>
    <row r="1046" spans="1:33" s="172" customFormat="1" ht="20.25" customHeight="1" x14ac:dyDescent="0.15">
      <c r="A1046" s="171"/>
      <c r="B1046" s="171"/>
      <c r="C1046" s="172" t="s">
        <v>104</v>
      </c>
      <c r="G1046" s="262"/>
      <c r="H1046" s="262"/>
      <c r="I1046" s="171"/>
      <c r="J1046" s="171"/>
      <c r="K1046" s="171"/>
      <c r="L1046" s="171"/>
      <c r="M1046" s="171"/>
      <c r="N1046" s="171"/>
      <c r="O1046" s="171"/>
      <c r="P1046" s="171"/>
      <c r="Q1046" s="171"/>
      <c r="R1046" s="171"/>
      <c r="S1046" s="171"/>
      <c r="T1046" s="196" t="s">
        <v>241</v>
      </c>
      <c r="U1046" s="263" t="str">
        <f t="shared" ref="U1046" si="1404">IF(COUNT(S1022:U1041)=0,"",U1017+1)</f>
        <v/>
      </c>
      <c r="W1046" s="171"/>
      <c r="X1046" s="171"/>
      <c r="Y1046" s="171"/>
      <c r="Z1046" s="291"/>
      <c r="AA1046" s="291"/>
      <c r="AB1046" s="291"/>
      <c r="AC1046" s="291"/>
      <c r="AD1046" s="291"/>
      <c r="AE1046" s="171"/>
      <c r="AF1046" s="171"/>
      <c r="AG1046" s="171"/>
    </row>
    <row r="1047" spans="1:33" s="172" customFormat="1" ht="27.75" x14ac:dyDescent="0.15">
      <c r="A1047" s="171"/>
      <c r="B1047" s="904" t="s">
        <v>105</v>
      </c>
      <c r="C1047" s="904"/>
      <c r="D1047" s="904"/>
      <c r="E1047" s="904"/>
      <c r="F1047" s="904"/>
      <c r="G1047" s="904"/>
      <c r="H1047" s="904"/>
      <c r="I1047" s="904"/>
      <c r="J1047" s="905" t="s">
        <v>387</v>
      </c>
      <c r="K1047" s="905"/>
      <c r="L1047" s="905"/>
      <c r="M1047" s="905"/>
      <c r="N1047" s="905"/>
      <c r="O1047" s="905"/>
      <c r="P1047" s="905"/>
      <c r="Q1047" s="905"/>
      <c r="R1047" s="905"/>
      <c r="S1047" s="905"/>
      <c r="T1047" s="905"/>
      <c r="U1047" s="905"/>
      <c r="W1047" s="171"/>
      <c r="X1047" s="171"/>
      <c r="Y1047" s="171"/>
      <c r="Z1047" s="291"/>
      <c r="AA1047" s="291"/>
      <c r="AB1047" s="291"/>
      <c r="AC1047" s="291"/>
      <c r="AD1047" s="291"/>
      <c r="AE1047" s="171"/>
      <c r="AF1047" s="171"/>
      <c r="AG1047" s="171"/>
    </row>
    <row r="1048" spans="1:33" ht="21.75" thickBot="1" x14ac:dyDescent="0.2">
      <c r="D1048" s="265" t="s">
        <v>228</v>
      </c>
      <c r="E1048" s="906"/>
      <c r="F1048" s="906"/>
      <c r="G1048" s="266" t="s">
        <v>229</v>
      </c>
      <c r="H1048" s="267"/>
      <c r="L1048" s="268" t="s">
        <v>231</v>
      </c>
      <c r="M1048" s="482" t="str">
        <f>M$4</f>
        <v/>
      </c>
      <c r="N1048" s="269" t="s">
        <v>220</v>
      </c>
      <c r="O1048" s="482" t="str">
        <f>O$4</f>
        <v/>
      </c>
      <c r="P1048" s="269" t="s">
        <v>225</v>
      </c>
      <c r="Q1048" s="269" t="s">
        <v>205</v>
      </c>
      <c r="R1048" s="482" t="str">
        <f>R$4</f>
        <v/>
      </c>
      <c r="S1048" s="269" t="s">
        <v>220</v>
      </c>
      <c r="T1048" s="482" t="str">
        <f>T$4</f>
        <v/>
      </c>
      <c r="U1048" s="269" t="s">
        <v>230</v>
      </c>
    </row>
    <row r="1049" spans="1:33" ht="18" customHeight="1" x14ac:dyDescent="0.15">
      <c r="B1049" s="880" t="s">
        <v>227</v>
      </c>
      <c r="C1049" s="907" t="s">
        <v>224</v>
      </c>
      <c r="D1049" s="478" t="s">
        <v>237</v>
      </c>
      <c r="E1049" s="478" t="s">
        <v>222</v>
      </c>
      <c r="F1049" s="909" t="s">
        <v>106</v>
      </c>
      <c r="G1049" s="840" t="s">
        <v>107</v>
      </c>
      <c r="H1049" s="841"/>
      <c r="I1049" s="480" t="s">
        <v>108</v>
      </c>
      <c r="J1049" s="480" t="s">
        <v>235</v>
      </c>
      <c r="K1049" s="840" t="s">
        <v>109</v>
      </c>
      <c r="L1049" s="913"/>
      <c r="M1049" s="913"/>
      <c r="N1049" s="841"/>
      <c r="O1049" s="840" t="s">
        <v>226</v>
      </c>
      <c r="P1049" s="913"/>
      <c r="Q1049" s="913"/>
      <c r="R1049" s="841"/>
      <c r="S1049" s="840" t="s">
        <v>233</v>
      </c>
      <c r="T1049" s="913"/>
      <c r="U1049" s="914"/>
    </row>
    <row r="1050" spans="1:33" ht="18" customHeight="1" thickBot="1" x14ac:dyDescent="0.2">
      <c r="B1050" s="882"/>
      <c r="C1050" s="908"/>
      <c r="D1050" s="479" t="s">
        <v>221</v>
      </c>
      <c r="E1050" s="479" t="s">
        <v>223</v>
      </c>
      <c r="F1050" s="910"/>
      <c r="G1050" s="911"/>
      <c r="H1050" s="912"/>
      <c r="I1050" s="481" t="s">
        <v>110</v>
      </c>
      <c r="J1050" s="481" t="s">
        <v>236</v>
      </c>
      <c r="K1050" s="911"/>
      <c r="L1050" s="915"/>
      <c r="M1050" s="915"/>
      <c r="N1050" s="912"/>
      <c r="O1050" s="911"/>
      <c r="P1050" s="915"/>
      <c r="Q1050" s="915"/>
      <c r="R1050" s="912"/>
      <c r="S1050" s="911" t="s">
        <v>234</v>
      </c>
      <c r="T1050" s="915"/>
      <c r="U1050" s="916"/>
    </row>
    <row r="1051" spans="1:33" ht="24" customHeight="1" x14ac:dyDescent="0.15">
      <c r="B1051" s="880">
        <v>1</v>
      </c>
      <c r="C1051" s="883"/>
      <c r="D1051" s="883"/>
      <c r="E1051" s="883"/>
      <c r="F1051" s="294"/>
      <c r="G1051" s="886"/>
      <c r="H1051" s="887"/>
      <c r="I1051" s="294"/>
      <c r="J1051" s="295"/>
      <c r="K1051" s="298"/>
      <c r="L1051" s="279" t="s">
        <v>220</v>
      </c>
      <c r="M1051" s="301"/>
      <c r="N1051" s="280" t="s">
        <v>225</v>
      </c>
      <c r="O1051" s="298"/>
      <c r="P1051" s="279" t="s">
        <v>220</v>
      </c>
      <c r="Q1051" s="301"/>
      <c r="R1051" s="280" t="s">
        <v>225</v>
      </c>
      <c r="S1051" s="888" t="str">
        <f t="shared" ref="S1051" si="1405">IF(COUNT(J1051:J1055)=0,"",SUM(J1051:J1055))</f>
        <v/>
      </c>
      <c r="T1051" s="889"/>
      <c r="U1051" s="890"/>
    </row>
    <row r="1052" spans="1:33" ht="24" customHeight="1" x14ac:dyDescent="0.15">
      <c r="B1052" s="881"/>
      <c r="C1052" s="884"/>
      <c r="D1052" s="884"/>
      <c r="E1052" s="884"/>
      <c r="F1052" s="296"/>
      <c r="G1052" s="897"/>
      <c r="H1052" s="898"/>
      <c r="I1052" s="296"/>
      <c r="J1052" s="297"/>
      <c r="K1052" s="299"/>
      <c r="L1052" s="284" t="s">
        <v>220</v>
      </c>
      <c r="M1052" s="302"/>
      <c r="N1052" s="285" t="s">
        <v>225</v>
      </c>
      <c r="O1052" s="299"/>
      <c r="P1052" s="284" t="s">
        <v>220</v>
      </c>
      <c r="Q1052" s="302"/>
      <c r="R1052" s="285" t="s">
        <v>225</v>
      </c>
      <c r="S1052" s="891"/>
      <c r="T1052" s="892"/>
      <c r="U1052" s="893"/>
      <c r="Z1052" s="264"/>
      <c r="AA1052" s="264"/>
      <c r="AB1052" s="264"/>
      <c r="AC1052" s="264"/>
      <c r="AD1052" s="264"/>
      <c r="AE1052" s="172"/>
      <c r="AF1052" s="172"/>
      <c r="AG1052" s="172"/>
    </row>
    <row r="1053" spans="1:33" ht="23.25" customHeight="1" x14ac:dyDescent="0.15">
      <c r="B1053" s="881"/>
      <c r="C1053" s="884"/>
      <c r="D1053" s="884"/>
      <c r="E1053" s="884"/>
      <c r="F1053" s="296"/>
      <c r="G1053" s="897"/>
      <c r="H1053" s="898"/>
      <c r="I1053" s="296"/>
      <c r="J1053" s="297"/>
      <c r="K1053" s="299"/>
      <c r="L1053" s="284" t="s">
        <v>220</v>
      </c>
      <c r="M1053" s="302"/>
      <c r="N1053" s="285" t="s">
        <v>225</v>
      </c>
      <c r="O1053" s="299"/>
      <c r="P1053" s="284" t="s">
        <v>220</v>
      </c>
      <c r="Q1053" s="302"/>
      <c r="R1053" s="285" t="s">
        <v>225</v>
      </c>
      <c r="S1053" s="891"/>
      <c r="T1053" s="892"/>
      <c r="U1053" s="893"/>
      <c r="Z1053" s="264"/>
      <c r="AA1053" s="264"/>
      <c r="AB1053" s="264"/>
      <c r="AC1053" s="264"/>
      <c r="AD1053" s="264"/>
      <c r="AE1053" s="172"/>
      <c r="AF1053" s="172"/>
      <c r="AG1053" s="172"/>
    </row>
    <row r="1054" spans="1:33" ht="24" customHeight="1" x14ac:dyDescent="0.15">
      <c r="B1054" s="881"/>
      <c r="C1054" s="884"/>
      <c r="D1054" s="884"/>
      <c r="E1054" s="884"/>
      <c r="F1054" s="296"/>
      <c r="G1054" s="897"/>
      <c r="H1054" s="898"/>
      <c r="I1054" s="296"/>
      <c r="J1054" s="297"/>
      <c r="K1054" s="299"/>
      <c r="L1054" s="284" t="s">
        <v>220</v>
      </c>
      <c r="M1054" s="302"/>
      <c r="N1054" s="285" t="s">
        <v>225</v>
      </c>
      <c r="O1054" s="299"/>
      <c r="P1054" s="284" t="s">
        <v>220</v>
      </c>
      <c r="Q1054" s="302"/>
      <c r="R1054" s="285" t="s">
        <v>225</v>
      </c>
      <c r="S1054" s="891"/>
      <c r="T1054" s="892"/>
      <c r="U1054" s="893"/>
    </row>
    <row r="1055" spans="1:33" ht="24" customHeight="1" thickBot="1" x14ac:dyDescent="0.2">
      <c r="B1055" s="882"/>
      <c r="C1055" s="885"/>
      <c r="D1055" s="885"/>
      <c r="E1055" s="885"/>
      <c r="F1055" s="286" t="s">
        <v>232</v>
      </c>
      <c r="G1055" s="5"/>
      <c r="H1055" s="899" t="s">
        <v>239</v>
      </c>
      <c r="I1055" s="900"/>
      <c r="J1055" s="300"/>
      <c r="K1055" s="901"/>
      <c r="L1055" s="902"/>
      <c r="M1055" s="902"/>
      <c r="N1055" s="902"/>
      <c r="O1055" s="902"/>
      <c r="P1055" s="902"/>
      <c r="Q1055" s="902"/>
      <c r="R1055" s="903"/>
      <c r="S1055" s="894"/>
      <c r="T1055" s="895"/>
      <c r="U1055" s="896"/>
    </row>
    <row r="1056" spans="1:33" ht="24" customHeight="1" x14ac:dyDescent="0.15">
      <c r="B1056" s="880">
        <v>2</v>
      </c>
      <c r="C1056" s="883"/>
      <c r="D1056" s="883"/>
      <c r="E1056" s="883"/>
      <c r="F1056" s="294"/>
      <c r="G1056" s="886"/>
      <c r="H1056" s="887"/>
      <c r="I1056" s="294"/>
      <c r="J1056" s="295"/>
      <c r="K1056" s="298"/>
      <c r="L1056" s="279" t="s">
        <v>220</v>
      </c>
      <c r="M1056" s="301"/>
      <c r="N1056" s="280" t="s">
        <v>225</v>
      </c>
      <c r="O1056" s="298"/>
      <c r="P1056" s="279" t="s">
        <v>220</v>
      </c>
      <c r="Q1056" s="301"/>
      <c r="R1056" s="280" t="s">
        <v>225</v>
      </c>
      <c r="S1056" s="888" t="str">
        <f t="shared" ref="S1056" si="1406">IF(COUNT(J1056:J1060)=0,"",SUM(J1056:J1060))</f>
        <v/>
      </c>
      <c r="T1056" s="889"/>
      <c r="U1056" s="890"/>
    </row>
    <row r="1057" spans="2:21" ht="24" customHeight="1" x14ac:dyDescent="0.15">
      <c r="B1057" s="881"/>
      <c r="C1057" s="884"/>
      <c r="D1057" s="884"/>
      <c r="E1057" s="884"/>
      <c r="F1057" s="296"/>
      <c r="G1057" s="897"/>
      <c r="H1057" s="898"/>
      <c r="I1057" s="296"/>
      <c r="J1057" s="297"/>
      <c r="K1057" s="299"/>
      <c r="L1057" s="284" t="s">
        <v>220</v>
      </c>
      <c r="M1057" s="302"/>
      <c r="N1057" s="285" t="s">
        <v>225</v>
      </c>
      <c r="O1057" s="299"/>
      <c r="P1057" s="284" t="s">
        <v>220</v>
      </c>
      <c r="Q1057" s="302"/>
      <c r="R1057" s="285" t="s">
        <v>225</v>
      </c>
      <c r="S1057" s="891"/>
      <c r="T1057" s="892"/>
      <c r="U1057" s="893"/>
    </row>
    <row r="1058" spans="2:21" ht="24" customHeight="1" x14ac:dyDescent="0.15">
      <c r="B1058" s="881"/>
      <c r="C1058" s="884"/>
      <c r="D1058" s="884"/>
      <c r="E1058" s="884"/>
      <c r="F1058" s="296"/>
      <c r="G1058" s="897"/>
      <c r="H1058" s="898"/>
      <c r="I1058" s="296"/>
      <c r="J1058" s="297"/>
      <c r="K1058" s="299"/>
      <c r="L1058" s="284" t="s">
        <v>220</v>
      </c>
      <c r="M1058" s="302"/>
      <c r="N1058" s="285" t="s">
        <v>225</v>
      </c>
      <c r="O1058" s="299"/>
      <c r="P1058" s="284" t="s">
        <v>220</v>
      </c>
      <c r="Q1058" s="302"/>
      <c r="R1058" s="285" t="s">
        <v>225</v>
      </c>
      <c r="S1058" s="891"/>
      <c r="T1058" s="892"/>
      <c r="U1058" s="893"/>
    </row>
    <row r="1059" spans="2:21" ht="24" customHeight="1" x14ac:dyDescent="0.15">
      <c r="B1059" s="881"/>
      <c r="C1059" s="884"/>
      <c r="D1059" s="884"/>
      <c r="E1059" s="884"/>
      <c r="F1059" s="296"/>
      <c r="G1059" s="897"/>
      <c r="H1059" s="898"/>
      <c r="I1059" s="296"/>
      <c r="J1059" s="297"/>
      <c r="K1059" s="299"/>
      <c r="L1059" s="284" t="s">
        <v>220</v>
      </c>
      <c r="M1059" s="302"/>
      <c r="N1059" s="285" t="s">
        <v>225</v>
      </c>
      <c r="O1059" s="299"/>
      <c r="P1059" s="284" t="s">
        <v>220</v>
      </c>
      <c r="Q1059" s="302"/>
      <c r="R1059" s="285" t="s">
        <v>225</v>
      </c>
      <c r="S1059" s="891"/>
      <c r="T1059" s="892"/>
      <c r="U1059" s="893"/>
    </row>
    <row r="1060" spans="2:21" ht="24" customHeight="1" thickBot="1" x14ac:dyDescent="0.2">
      <c r="B1060" s="882"/>
      <c r="C1060" s="885"/>
      <c r="D1060" s="885"/>
      <c r="E1060" s="885"/>
      <c r="F1060" s="286" t="s">
        <v>232</v>
      </c>
      <c r="G1060" s="5"/>
      <c r="H1060" s="899" t="s">
        <v>239</v>
      </c>
      <c r="I1060" s="900"/>
      <c r="J1060" s="300"/>
      <c r="K1060" s="901"/>
      <c r="L1060" s="902"/>
      <c r="M1060" s="902"/>
      <c r="N1060" s="902"/>
      <c r="O1060" s="902"/>
      <c r="P1060" s="902"/>
      <c r="Q1060" s="902"/>
      <c r="R1060" s="903"/>
      <c r="S1060" s="894"/>
      <c r="T1060" s="895"/>
      <c r="U1060" s="896"/>
    </row>
    <row r="1061" spans="2:21" ht="24" customHeight="1" x14ac:dyDescent="0.15">
      <c r="B1061" s="880">
        <v>3</v>
      </c>
      <c r="C1061" s="883"/>
      <c r="D1061" s="883"/>
      <c r="E1061" s="883"/>
      <c r="F1061" s="294"/>
      <c r="G1061" s="886"/>
      <c r="H1061" s="887"/>
      <c r="I1061" s="294"/>
      <c r="J1061" s="295"/>
      <c r="K1061" s="298"/>
      <c r="L1061" s="279" t="s">
        <v>220</v>
      </c>
      <c r="M1061" s="301"/>
      <c r="N1061" s="280" t="s">
        <v>225</v>
      </c>
      <c r="O1061" s="298"/>
      <c r="P1061" s="279" t="s">
        <v>220</v>
      </c>
      <c r="Q1061" s="301"/>
      <c r="R1061" s="280" t="s">
        <v>225</v>
      </c>
      <c r="S1061" s="888" t="str">
        <f t="shared" ref="S1061" si="1407">IF(COUNT(J1061:J1065)=0,"",SUM(J1061:J1065))</f>
        <v/>
      </c>
      <c r="T1061" s="889"/>
      <c r="U1061" s="890"/>
    </row>
    <row r="1062" spans="2:21" ht="24" customHeight="1" x14ac:dyDescent="0.15">
      <c r="B1062" s="881"/>
      <c r="C1062" s="884"/>
      <c r="D1062" s="884"/>
      <c r="E1062" s="884"/>
      <c r="F1062" s="296"/>
      <c r="G1062" s="897"/>
      <c r="H1062" s="898"/>
      <c r="I1062" s="296"/>
      <c r="J1062" s="297"/>
      <c r="K1062" s="299"/>
      <c r="L1062" s="284" t="s">
        <v>220</v>
      </c>
      <c r="M1062" s="302"/>
      <c r="N1062" s="285" t="s">
        <v>225</v>
      </c>
      <c r="O1062" s="299"/>
      <c r="P1062" s="284" t="s">
        <v>220</v>
      </c>
      <c r="Q1062" s="302"/>
      <c r="R1062" s="285" t="s">
        <v>225</v>
      </c>
      <c r="S1062" s="891"/>
      <c r="T1062" s="892"/>
      <c r="U1062" s="893"/>
    </row>
    <row r="1063" spans="2:21" ht="24" customHeight="1" x14ac:dyDescent="0.15">
      <c r="B1063" s="881"/>
      <c r="C1063" s="884"/>
      <c r="D1063" s="884"/>
      <c r="E1063" s="884"/>
      <c r="F1063" s="296"/>
      <c r="G1063" s="897"/>
      <c r="H1063" s="898"/>
      <c r="I1063" s="296"/>
      <c r="J1063" s="297"/>
      <c r="K1063" s="299"/>
      <c r="L1063" s="284" t="s">
        <v>220</v>
      </c>
      <c r="M1063" s="302"/>
      <c r="N1063" s="285" t="s">
        <v>225</v>
      </c>
      <c r="O1063" s="299"/>
      <c r="P1063" s="284" t="s">
        <v>220</v>
      </c>
      <c r="Q1063" s="302"/>
      <c r="R1063" s="285" t="s">
        <v>225</v>
      </c>
      <c r="S1063" s="891"/>
      <c r="T1063" s="892"/>
      <c r="U1063" s="893"/>
    </row>
    <row r="1064" spans="2:21" ht="24" customHeight="1" x14ac:dyDescent="0.15">
      <c r="B1064" s="881"/>
      <c r="C1064" s="884"/>
      <c r="D1064" s="884"/>
      <c r="E1064" s="884"/>
      <c r="F1064" s="296"/>
      <c r="G1064" s="897"/>
      <c r="H1064" s="898"/>
      <c r="I1064" s="296"/>
      <c r="J1064" s="297"/>
      <c r="K1064" s="299"/>
      <c r="L1064" s="284" t="s">
        <v>220</v>
      </c>
      <c r="M1064" s="302"/>
      <c r="N1064" s="285" t="s">
        <v>225</v>
      </c>
      <c r="O1064" s="299"/>
      <c r="P1064" s="284" t="s">
        <v>220</v>
      </c>
      <c r="Q1064" s="302"/>
      <c r="R1064" s="285" t="s">
        <v>225</v>
      </c>
      <c r="S1064" s="891"/>
      <c r="T1064" s="892"/>
      <c r="U1064" s="893"/>
    </row>
    <row r="1065" spans="2:21" ht="24" customHeight="1" thickBot="1" x14ac:dyDescent="0.2">
      <c r="B1065" s="882"/>
      <c r="C1065" s="885"/>
      <c r="D1065" s="885"/>
      <c r="E1065" s="885"/>
      <c r="F1065" s="286" t="s">
        <v>232</v>
      </c>
      <c r="G1065" s="5"/>
      <c r="H1065" s="899" t="s">
        <v>239</v>
      </c>
      <c r="I1065" s="900"/>
      <c r="J1065" s="300"/>
      <c r="K1065" s="901"/>
      <c r="L1065" s="902"/>
      <c r="M1065" s="902"/>
      <c r="N1065" s="902"/>
      <c r="O1065" s="902"/>
      <c r="P1065" s="902"/>
      <c r="Q1065" s="902"/>
      <c r="R1065" s="903"/>
      <c r="S1065" s="894"/>
      <c r="T1065" s="895"/>
      <c r="U1065" s="896"/>
    </row>
    <row r="1066" spans="2:21" ht="24" customHeight="1" x14ac:dyDescent="0.15">
      <c r="B1066" s="880">
        <v>4</v>
      </c>
      <c r="C1066" s="883"/>
      <c r="D1066" s="883"/>
      <c r="E1066" s="883"/>
      <c r="F1066" s="294"/>
      <c r="G1066" s="886"/>
      <c r="H1066" s="887"/>
      <c r="I1066" s="294"/>
      <c r="J1066" s="295"/>
      <c r="K1066" s="298"/>
      <c r="L1066" s="279" t="s">
        <v>220</v>
      </c>
      <c r="M1066" s="301"/>
      <c r="N1066" s="280" t="s">
        <v>225</v>
      </c>
      <c r="O1066" s="298"/>
      <c r="P1066" s="279" t="s">
        <v>220</v>
      </c>
      <c r="Q1066" s="301"/>
      <c r="R1066" s="280" t="s">
        <v>225</v>
      </c>
      <c r="S1066" s="888" t="str">
        <f t="shared" ref="S1066" si="1408">IF(COUNT(J1066:J1070)=0,"",SUM(J1066:J1070))</f>
        <v/>
      </c>
      <c r="T1066" s="889"/>
      <c r="U1066" s="890"/>
    </row>
    <row r="1067" spans="2:21" ht="24" customHeight="1" x14ac:dyDescent="0.15">
      <c r="B1067" s="881"/>
      <c r="C1067" s="884"/>
      <c r="D1067" s="884"/>
      <c r="E1067" s="884"/>
      <c r="F1067" s="296"/>
      <c r="G1067" s="897"/>
      <c r="H1067" s="898"/>
      <c r="I1067" s="296"/>
      <c r="J1067" s="297"/>
      <c r="K1067" s="299"/>
      <c r="L1067" s="284" t="s">
        <v>220</v>
      </c>
      <c r="M1067" s="302"/>
      <c r="N1067" s="285" t="s">
        <v>225</v>
      </c>
      <c r="O1067" s="299"/>
      <c r="P1067" s="284" t="s">
        <v>220</v>
      </c>
      <c r="Q1067" s="302"/>
      <c r="R1067" s="285" t="s">
        <v>225</v>
      </c>
      <c r="S1067" s="891"/>
      <c r="T1067" s="892"/>
      <c r="U1067" s="893"/>
    </row>
    <row r="1068" spans="2:21" ht="24" customHeight="1" x14ac:dyDescent="0.15">
      <c r="B1068" s="881"/>
      <c r="C1068" s="884"/>
      <c r="D1068" s="884"/>
      <c r="E1068" s="884"/>
      <c r="F1068" s="296"/>
      <c r="G1068" s="897"/>
      <c r="H1068" s="898"/>
      <c r="I1068" s="296"/>
      <c r="J1068" s="297"/>
      <c r="K1068" s="299"/>
      <c r="L1068" s="284" t="s">
        <v>220</v>
      </c>
      <c r="M1068" s="302"/>
      <c r="N1068" s="285" t="s">
        <v>225</v>
      </c>
      <c r="O1068" s="299"/>
      <c r="P1068" s="284" t="s">
        <v>220</v>
      </c>
      <c r="Q1068" s="302"/>
      <c r="R1068" s="285" t="s">
        <v>225</v>
      </c>
      <c r="S1068" s="891"/>
      <c r="T1068" s="892"/>
      <c r="U1068" s="893"/>
    </row>
    <row r="1069" spans="2:21" ht="24" customHeight="1" x14ac:dyDescent="0.15">
      <c r="B1069" s="881"/>
      <c r="C1069" s="884"/>
      <c r="D1069" s="884"/>
      <c r="E1069" s="884"/>
      <c r="F1069" s="296"/>
      <c r="G1069" s="897"/>
      <c r="H1069" s="898"/>
      <c r="I1069" s="296"/>
      <c r="J1069" s="297"/>
      <c r="K1069" s="299"/>
      <c r="L1069" s="284" t="s">
        <v>220</v>
      </c>
      <c r="M1069" s="302"/>
      <c r="N1069" s="285" t="s">
        <v>225</v>
      </c>
      <c r="O1069" s="299"/>
      <c r="P1069" s="284" t="s">
        <v>220</v>
      </c>
      <c r="Q1069" s="302"/>
      <c r="R1069" s="285" t="s">
        <v>225</v>
      </c>
      <c r="S1069" s="891"/>
      <c r="T1069" s="892"/>
      <c r="U1069" s="893"/>
    </row>
    <row r="1070" spans="2:21" ht="24" customHeight="1" thickBot="1" x14ac:dyDescent="0.2">
      <c r="B1070" s="882"/>
      <c r="C1070" s="885"/>
      <c r="D1070" s="885"/>
      <c r="E1070" s="885"/>
      <c r="F1070" s="286" t="s">
        <v>232</v>
      </c>
      <c r="G1070" s="5"/>
      <c r="H1070" s="899" t="s">
        <v>239</v>
      </c>
      <c r="I1070" s="900"/>
      <c r="J1070" s="300"/>
      <c r="K1070" s="901"/>
      <c r="L1070" s="902"/>
      <c r="M1070" s="902"/>
      <c r="N1070" s="902"/>
      <c r="O1070" s="902"/>
      <c r="P1070" s="902"/>
      <c r="Q1070" s="902"/>
      <c r="R1070" s="903"/>
      <c r="S1070" s="894"/>
      <c r="T1070" s="895"/>
      <c r="U1070" s="896"/>
    </row>
    <row r="1071" spans="2:21" ht="19.5" customHeight="1" thickBot="1" x14ac:dyDescent="0.2">
      <c r="B1071" s="287" t="s">
        <v>112</v>
      </c>
      <c r="C1071" s="172"/>
      <c r="D1071" s="288"/>
      <c r="E1071" s="288"/>
      <c r="F1071" s="289"/>
      <c r="G1071" s="288"/>
      <c r="H1071" s="288"/>
      <c r="O1071" s="917" t="s">
        <v>496</v>
      </c>
      <c r="P1071" s="918"/>
      <c r="Q1071" s="918"/>
      <c r="R1071" s="918"/>
      <c r="S1071" s="919" t="str">
        <f>IF(COUNT(S1051:U1070)=0,"",SUMIFS(S1051:S1070,E1051:E1070,"&lt;&gt;"&amp;""))</f>
        <v/>
      </c>
      <c r="T1071" s="920"/>
      <c r="U1071" s="921"/>
    </row>
    <row r="1072" spans="2:21" ht="19.5" customHeight="1" thickBot="1" x14ac:dyDescent="0.2">
      <c r="B1072" s="486" t="s">
        <v>242</v>
      </c>
      <c r="C1072" s="172"/>
      <c r="D1072" s="171"/>
      <c r="E1072" s="290"/>
      <c r="F1072" s="485"/>
      <c r="G1072" s="485"/>
      <c r="H1072" s="485"/>
      <c r="O1072" s="922" t="s">
        <v>497</v>
      </c>
      <c r="P1072" s="923"/>
      <c r="Q1072" s="923"/>
      <c r="R1072" s="924"/>
      <c r="S1072" s="919" t="str">
        <f>IF(COUNT(S1051:U1070)=0,"",SUMIF(E1051:E1070,"元請",S1051:U1070))</f>
        <v/>
      </c>
      <c r="T1072" s="920"/>
      <c r="U1072" s="921"/>
    </row>
    <row r="1073" spans="1:33" ht="19.5" customHeight="1" x14ac:dyDescent="0.15">
      <c r="B1073" s="287" t="s">
        <v>240</v>
      </c>
      <c r="C1073" s="172"/>
      <c r="D1073" s="171"/>
      <c r="E1073" s="172"/>
      <c r="F1073" s="172"/>
      <c r="G1073" s="485"/>
      <c r="H1073" s="485"/>
    </row>
    <row r="1074" spans="1:33" ht="19.5" customHeight="1" x14ac:dyDescent="0.15">
      <c r="B1074" s="485"/>
      <c r="C1074" s="172"/>
      <c r="D1074" s="171"/>
      <c r="E1074" s="290"/>
      <c r="F1074" s="485"/>
      <c r="G1074" s="485"/>
      <c r="H1074" s="485"/>
    </row>
    <row r="1075" spans="1:33" s="172" customFormat="1" ht="20.25" customHeight="1" x14ac:dyDescent="0.15">
      <c r="A1075" s="171"/>
      <c r="B1075" s="171"/>
      <c r="C1075" s="172" t="s">
        <v>104</v>
      </c>
      <c r="G1075" s="262"/>
      <c r="H1075" s="262"/>
      <c r="I1075" s="171"/>
      <c r="J1075" s="171"/>
      <c r="K1075" s="171"/>
      <c r="L1075" s="171"/>
      <c r="M1075" s="171"/>
      <c r="N1075" s="171"/>
      <c r="O1075" s="171"/>
      <c r="P1075" s="171"/>
      <c r="Q1075" s="171"/>
      <c r="R1075" s="171"/>
      <c r="S1075" s="171"/>
      <c r="T1075" s="196" t="s">
        <v>241</v>
      </c>
      <c r="U1075" s="263" t="str">
        <f t="shared" ref="U1075" si="1409">IF(COUNT(S1051:U1070)=0,"",U1046+1)</f>
        <v/>
      </c>
      <c r="W1075" s="171"/>
      <c r="X1075" s="171"/>
      <c r="Y1075" s="171"/>
      <c r="Z1075" s="291"/>
      <c r="AA1075" s="291"/>
      <c r="AB1075" s="291"/>
      <c r="AC1075" s="291"/>
      <c r="AD1075" s="291"/>
      <c r="AE1075" s="171"/>
      <c r="AF1075" s="171"/>
      <c r="AG1075" s="171"/>
    </row>
    <row r="1076" spans="1:33" s="172" customFormat="1" ht="27.75" x14ac:dyDescent="0.15">
      <c r="A1076" s="171"/>
      <c r="B1076" s="904" t="s">
        <v>105</v>
      </c>
      <c r="C1076" s="904"/>
      <c r="D1076" s="904"/>
      <c r="E1076" s="904"/>
      <c r="F1076" s="904"/>
      <c r="G1076" s="904"/>
      <c r="H1076" s="904"/>
      <c r="I1076" s="904"/>
      <c r="J1076" s="905" t="s">
        <v>387</v>
      </c>
      <c r="K1076" s="905"/>
      <c r="L1076" s="905"/>
      <c r="M1076" s="905"/>
      <c r="N1076" s="905"/>
      <c r="O1076" s="905"/>
      <c r="P1076" s="905"/>
      <c r="Q1076" s="905"/>
      <c r="R1076" s="905"/>
      <c r="S1076" s="905"/>
      <c r="T1076" s="905"/>
      <c r="U1076" s="905"/>
      <c r="W1076" s="171"/>
      <c r="X1076" s="171"/>
      <c r="Y1076" s="171"/>
      <c r="Z1076" s="291"/>
      <c r="AA1076" s="291"/>
      <c r="AB1076" s="291"/>
      <c r="AC1076" s="291"/>
      <c r="AD1076" s="291"/>
      <c r="AE1076" s="171"/>
      <c r="AF1076" s="171"/>
      <c r="AG1076" s="171"/>
    </row>
    <row r="1077" spans="1:33" ht="21.75" thickBot="1" x14ac:dyDescent="0.2">
      <c r="D1077" s="265" t="s">
        <v>228</v>
      </c>
      <c r="E1077" s="906"/>
      <c r="F1077" s="906"/>
      <c r="G1077" s="266" t="s">
        <v>229</v>
      </c>
      <c r="H1077" s="267"/>
      <c r="L1077" s="268" t="s">
        <v>231</v>
      </c>
      <c r="M1077" s="482" t="str">
        <f>M$4</f>
        <v/>
      </c>
      <c r="N1077" s="269" t="s">
        <v>220</v>
      </c>
      <c r="O1077" s="482" t="str">
        <f>O$4</f>
        <v/>
      </c>
      <c r="P1077" s="269" t="s">
        <v>225</v>
      </c>
      <c r="Q1077" s="269" t="s">
        <v>205</v>
      </c>
      <c r="R1077" s="482" t="str">
        <f>R$4</f>
        <v/>
      </c>
      <c r="S1077" s="269" t="s">
        <v>220</v>
      </c>
      <c r="T1077" s="482" t="str">
        <f>T$4</f>
        <v/>
      </c>
      <c r="U1077" s="269" t="s">
        <v>230</v>
      </c>
    </row>
    <row r="1078" spans="1:33" ht="18" customHeight="1" x14ac:dyDescent="0.15">
      <c r="B1078" s="880" t="s">
        <v>227</v>
      </c>
      <c r="C1078" s="907" t="s">
        <v>224</v>
      </c>
      <c r="D1078" s="478" t="s">
        <v>237</v>
      </c>
      <c r="E1078" s="478" t="s">
        <v>222</v>
      </c>
      <c r="F1078" s="909" t="s">
        <v>106</v>
      </c>
      <c r="G1078" s="840" t="s">
        <v>107</v>
      </c>
      <c r="H1078" s="841"/>
      <c r="I1078" s="480" t="s">
        <v>108</v>
      </c>
      <c r="J1078" s="480" t="s">
        <v>235</v>
      </c>
      <c r="K1078" s="840" t="s">
        <v>109</v>
      </c>
      <c r="L1078" s="913"/>
      <c r="M1078" s="913"/>
      <c r="N1078" s="841"/>
      <c r="O1078" s="840" t="s">
        <v>226</v>
      </c>
      <c r="P1078" s="913"/>
      <c r="Q1078" s="913"/>
      <c r="R1078" s="841"/>
      <c r="S1078" s="840" t="s">
        <v>233</v>
      </c>
      <c r="T1078" s="913"/>
      <c r="U1078" s="914"/>
    </row>
    <row r="1079" spans="1:33" ht="18" customHeight="1" thickBot="1" x14ac:dyDescent="0.2">
      <c r="B1079" s="882"/>
      <c r="C1079" s="908"/>
      <c r="D1079" s="479" t="s">
        <v>221</v>
      </c>
      <c r="E1079" s="479" t="s">
        <v>223</v>
      </c>
      <c r="F1079" s="910"/>
      <c r="G1079" s="911"/>
      <c r="H1079" s="912"/>
      <c r="I1079" s="481" t="s">
        <v>110</v>
      </c>
      <c r="J1079" s="481" t="s">
        <v>236</v>
      </c>
      <c r="K1079" s="911"/>
      <c r="L1079" s="915"/>
      <c r="M1079" s="915"/>
      <c r="N1079" s="912"/>
      <c r="O1079" s="911"/>
      <c r="P1079" s="915"/>
      <c r="Q1079" s="915"/>
      <c r="R1079" s="912"/>
      <c r="S1079" s="911" t="s">
        <v>234</v>
      </c>
      <c r="T1079" s="915"/>
      <c r="U1079" s="916"/>
    </row>
    <row r="1080" spans="1:33" ht="24" customHeight="1" x14ac:dyDescent="0.15">
      <c r="B1080" s="880">
        <v>1</v>
      </c>
      <c r="C1080" s="883"/>
      <c r="D1080" s="883"/>
      <c r="E1080" s="883"/>
      <c r="F1080" s="294"/>
      <c r="G1080" s="886"/>
      <c r="H1080" s="887"/>
      <c r="I1080" s="294"/>
      <c r="J1080" s="295"/>
      <c r="K1080" s="298"/>
      <c r="L1080" s="279" t="s">
        <v>220</v>
      </c>
      <c r="M1080" s="301"/>
      <c r="N1080" s="280" t="s">
        <v>225</v>
      </c>
      <c r="O1080" s="298"/>
      <c r="P1080" s="279" t="s">
        <v>220</v>
      </c>
      <c r="Q1080" s="301"/>
      <c r="R1080" s="280" t="s">
        <v>225</v>
      </c>
      <c r="S1080" s="888" t="str">
        <f t="shared" ref="S1080" si="1410">IF(COUNT(J1080:J1084)=0,"",SUM(J1080:J1084))</f>
        <v/>
      </c>
      <c r="T1080" s="889"/>
      <c r="U1080" s="890"/>
    </row>
    <row r="1081" spans="1:33" ht="24" customHeight="1" x14ac:dyDescent="0.15">
      <c r="B1081" s="881"/>
      <c r="C1081" s="884"/>
      <c r="D1081" s="884"/>
      <c r="E1081" s="884"/>
      <c r="F1081" s="296"/>
      <c r="G1081" s="897"/>
      <c r="H1081" s="898"/>
      <c r="I1081" s="296"/>
      <c r="J1081" s="297"/>
      <c r="K1081" s="299"/>
      <c r="L1081" s="284" t="s">
        <v>220</v>
      </c>
      <c r="M1081" s="302"/>
      <c r="N1081" s="285" t="s">
        <v>225</v>
      </c>
      <c r="O1081" s="299"/>
      <c r="P1081" s="284" t="s">
        <v>220</v>
      </c>
      <c r="Q1081" s="302"/>
      <c r="R1081" s="285" t="s">
        <v>225</v>
      </c>
      <c r="S1081" s="891"/>
      <c r="T1081" s="892"/>
      <c r="U1081" s="893"/>
      <c r="Z1081" s="264"/>
      <c r="AA1081" s="264"/>
      <c r="AB1081" s="264"/>
      <c r="AC1081" s="264"/>
      <c r="AD1081" s="264"/>
      <c r="AE1081" s="172"/>
      <c r="AF1081" s="172"/>
      <c r="AG1081" s="172"/>
    </row>
    <row r="1082" spans="1:33" ht="23.25" customHeight="1" x14ac:dyDescent="0.15">
      <c r="B1082" s="881"/>
      <c r="C1082" s="884"/>
      <c r="D1082" s="884"/>
      <c r="E1082" s="884"/>
      <c r="F1082" s="296"/>
      <c r="G1082" s="897"/>
      <c r="H1082" s="898"/>
      <c r="I1082" s="296"/>
      <c r="J1082" s="297"/>
      <c r="K1082" s="299"/>
      <c r="L1082" s="284" t="s">
        <v>220</v>
      </c>
      <c r="M1082" s="302"/>
      <c r="N1082" s="285" t="s">
        <v>225</v>
      </c>
      <c r="O1082" s="299"/>
      <c r="P1082" s="284" t="s">
        <v>220</v>
      </c>
      <c r="Q1082" s="302"/>
      <c r="R1082" s="285" t="s">
        <v>225</v>
      </c>
      <c r="S1082" s="891"/>
      <c r="T1082" s="892"/>
      <c r="U1082" s="893"/>
      <c r="Z1082" s="264"/>
      <c r="AA1082" s="264"/>
      <c r="AB1082" s="264"/>
      <c r="AC1082" s="264"/>
      <c r="AD1082" s="264"/>
      <c r="AE1082" s="172"/>
      <c r="AF1082" s="172"/>
      <c r="AG1082" s="172"/>
    </row>
    <row r="1083" spans="1:33" ht="24" customHeight="1" x14ac:dyDescent="0.15">
      <c r="B1083" s="881"/>
      <c r="C1083" s="884"/>
      <c r="D1083" s="884"/>
      <c r="E1083" s="884"/>
      <c r="F1083" s="296"/>
      <c r="G1083" s="897"/>
      <c r="H1083" s="898"/>
      <c r="I1083" s="296"/>
      <c r="J1083" s="297"/>
      <c r="K1083" s="299"/>
      <c r="L1083" s="284" t="s">
        <v>220</v>
      </c>
      <c r="M1083" s="302"/>
      <c r="N1083" s="285" t="s">
        <v>225</v>
      </c>
      <c r="O1083" s="299"/>
      <c r="P1083" s="284" t="s">
        <v>220</v>
      </c>
      <c r="Q1083" s="302"/>
      <c r="R1083" s="285" t="s">
        <v>225</v>
      </c>
      <c r="S1083" s="891"/>
      <c r="T1083" s="892"/>
      <c r="U1083" s="893"/>
    </row>
    <row r="1084" spans="1:33" ht="24" customHeight="1" thickBot="1" x14ac:dyDescent="0.2">
      <c r="B1084" s="882"/>
      <c r="C1084" s="885"/>
      <c r="D1084" s="885"/>
      <c r="E1084" s="885"/>
      <c r="F1084" s="286" t="s">
        <v>232</v>
      </c>
      <c r="G1084" s="5"/>
      <c r="H1084" s="899" t="s">
        <v>239</v>
      </c>
      <c r="I1084" s="900"/>
      <c r="J1084" s="300"/>
      <c r="K1084" s="901"/>
      <c r="L1084" s="902"/>
      <c r="M1084" s="902"/>
      <c r="N1084" s="902"/>
      <c r="O1084" s="902"/>
      <c r="P1084" s="902"/>
      <c r="Q1084" s="902"/>
      <c r="R1084" s="903"/>
      <c r="S1084" s="894"/>
      <c r="T1084" s="895"/>
      <c r="U1084" s="896"/>
    </row>
    <row r="1085" spans="1:33" ht="24" customHeight="1" x14ac:dyDescent="0.15">
      <c r="B1085" s="880">
        <v>2</v>
      </c>
      <c r="C1085" s="883"/>
      <c r="D1085" s="883"/>
      <c r="E1085" s="883"/>
      <c r="F1085" s="294"/>
      <c r="G1085" s="886"/>
      <c r="H1085" s="887"/>
      <c r="I1085" s="294"/>
      <c r="J1085" s="295"/>
      <c r="K1085" s="298"/>
      <c r="L1085" s="279" t="s">
        <v>220</v>
      </c>
      <c r="M1085" s="301"/>
      <c r="N1085" s="280" t="s">
        <v>225</v>
      </c>
      <c r="O1085" s="298"/>
      <c r="P1085" s="279" t="s">
        <v>220</v>
      </c>
      <c r="Q1085" s="301"/>
      <c r="R1085" s="280" t="s">
        <v>225</v>
      </c>
      <c r="S1085" s="888" t="str">
        <f t="shared" ref="S1085" si="1411">IF(COUNT(J1085:J1089)=0,"",SUM(J1085:J1089))</f>
        <v/>
      </c>
      <c r="T1085" s="889"/>
      <c r="U1085" s="890"/>
    </row>
    <row r="1086" spans="1:33" ht="24" customHeight="1" x14ac:dyDescent="0.15">
      <c r="B1086" s="881"/>
      <c r="C1086" s="884"/>
      <c r="D1086" s="884"/>
      <c r="E1086" s="884"/>
      <c r="F1086" s="296"/>
      <c r="G1086" s="897"/>
      <c r="H1086" s="898"/>
      <c r="I1086" s="296"/>
      <c r="J1086" s="297"/>
      <c r="K1086" s="299"/>
      <c r="L1086" s="284" t="s">
        <v>220</v>
      </c>
      <c r="M1086" s="302"/>
      <c r="N1086" s="285" t="s">
        <v>225</v>
      </c>
      <c r="O1086" s="299"/>
      <c r="P1086" s="284" t="s">
        <v>220</v>
      </c>
      <c r="Q1086" s="302"/>
      <c r="R1086" s="285" t="s">
        <v>225</v>
      </c>
      <c r="S1086" s="891"/>
      <c r="T1086" s="892"/>
      <c r="U1086" s="893"/>
    </row>
    <row r="1087" spans="1:33" ht="24" customHeight="1" x14ac:dyDescent="0.15">
      <c r="B1087" s="881"/>
      <c r="C1087" s="884"/>
      <c r="D1087" s="884"/>
      <c r="E1087" s="884"/>
      <c r="F1087" s="296"/>
      <c r="G1087" s="897"/>
      <c r="H1087" s="898"/>
      <c r="I1087" s="296"/>
      <c r="J1087" s="297"/>
      <c r="K1087" s="299"/>
      <c r="L1087" s="284" t="s">
        <v>220</v>
      </c>
      <c r="M1087" s="302"/>
      <c r="N1087" s="285" t="s">
        <v>225</v>
      </c>
      <c r="O1087" s="299"/>
      <c r="P1087" s="284" t="s">
        <v>220</v>
      </c>
      <c r="Q1087" s="302"/>
      <c r="R1087" s="285" t="s">
        <v>225</v>
      </c>
      <c r="S1087" s="891"/>
      <c r="T1087" s="892"/>
      <c r="U1087" s="893"/>
    </row>
    <row r="1088" spans="1:33" ht="24" customHeight="1" x14ac:dyDescent="0.15">
      <c r="B1088" s="881"/>
      <c r="C1088" s="884"/>
      <c r="D1088" s="884"/>
      <c r="E1088" s="884"/>
      <c r="F1088" s="296"/>
      <c r="G1088" s="897"/>
      <c r="H1088" s="898"/>
      <c r="I1088" s="296"/>
      <c r="J1088" s="297"/>
      <c r="K1088" s="299"/>
      <c r="L1088" s="284" t="s">
        <v>220</v>
      </c>
      <c r="M1088" s="302"/>
      <c r="N1088" s="285" t="s">
        <v>225</v>
      </c>
      <c r="O1088" s="299"/>
      <c r="P1088" s="284" t="s">
        <v>220</v>
      </c>
      <c r="Q1088" s="302"/>
      <c r="R1088" s="285" t="s">
        <v>225</v>
      </c>
      <c r="S1088" s="891"/>
      <c r="T1088" s="892"/>
      <c r="U1088" s="893"/>
    </row>
    <row r="1089" spans="1:33" ht="24" customHeight="1" thickBot="1" x14ac:dyDescent="0.2">
      <c r="B1089" s="882"/>
      <c r="C1089" s="885"/>
      <c r="D1089" s="885"/>
      <c r="E1089" s="885"/>
      <c r="F1089" s="286" t="s">
        <v>232</v>
      </c>
      <c r="G1089" s="5"/>
      <c r="H1089" s="899" t="s">
        <v>239</v>
      </c>
      <c r="I1089" s="900"/>
      <c r="J1089" s="300"/>
      <c r="K1089" s="901"/>
      <c r="L1089" s="902"/>
      <c r="M1089" s="902"/>
      <c r="N1089" s="902"/>
      <c r="O1089" s="902"/>
      <c r="P1089" s="902"/>
      <c r="Q1089" s="902"/>
      <c r="R1089" s="903"/>
      <c r="S1089" s="894"/>
      <c r="T1089" s="895"/>
      <c r="U1089" s="896"/>
    </row>
    <row r="1090" spans="1:33" ht="24" customHeight="1" x14ac:dyDescent="0.15">
      <c r="B1090" s="880">
        <v>3</v>
      </c>
      <c r="C1090" s="883"/>
      <c r="D1090" s="883"/>
      <c r="E1090" s="883"/>
      <c r="F1090" s="294"/>
      <c r="G1090" s="886"/>
      <c r="H1090" s="887"/>
      <c r="I1090" s="294"/>
      <c r="J1090" s="295"/>
      <c r="K1090" s="298"/>
      <c r="L1090" s="279" t="s">
        <v>220</v>
      </c>
      <c r="M1090" s="301"/>
      <c r="N1090" s="280" t="s">
        <v>225</v>
      </c>
      <c r="O1090" s="298"/>
      <c r="P1090" s="279" t="s">
        <v>220</v>
      </c>
      <c r="Q1090" s="301"/>
      <c r="R1090" s="280" t="s">
        <v>225</v>
      </c>
      <c r="S1090" s="888" t="str">
        <f t="shared" ref="S1090" si="1412">IF(COUNT(J1090:J1094)=0,"",SUM(J1090:J1094))</f>
        <v/>
      </c>
      <c r="T1090" s="889"/>
      <c r="U1090" s="890"/>
    </row>
    <row r="1091" spans="1:33" ht="24" customHeight="1" x14ac:dyDescent="0.15">
      <c r="B1091" s="881"/>
      <c r="C1091" s="884"/>
      <c r="D1091" s="884"/>
      <c r="E1091" s="884"/>
      <c r="F1091" s="296"/>
      <c r="G1091" s="897"/>
      <c r="H1091" s="898"/>
      <c r="I1091" s="296"/>
      <c r="J1091" s="297"/>
      <c r="K1091" s="299"/>
      <c r="L1091" s="284" t="s">
        <v>220</v>
      </c>
      <c r="M1091" s="302"/>
      <c r="N1091" s="285" t="s">
        <v>225</v>
      </c>
      <c r="O1091" s="299"/>
      <c r="P1091" s="284" t="s">
        <v>220</v>
      </c>
      <c r="Q1091" s="302"/>
      <c r="R1091" s="285" t="s">
        <v>225</v>
      </c>
      <c r="S1091" s="891"/>
      <c r="T1091" s="892"/>
      <c r="U1091" s="893"/>
    </row>
    <row r="1092" spans="1:33" ht="24" customHeight="1" x14ac:dyDescent="0.15">
      <c r="B1092" s="881"/>
      <c r="C1092" s="884"/>
      <c r="D1092" s="884"/>
      <c r="E1092" s="884"/>
      <c r="F1092" s="296"/>
      <c r="G1092" s="897"/>
      <c r="H1092" s="898"/>
      <c r="I1092" s="296"/>
      <c r="J1092" s="297"/>
      <c r="K1092" s="299"/>
      <c r="L1092" s="284" t="s">
        <v>220</v>
      </c>
      <c r="M1092" s="302"/>
      <c r="N1092" s="285" t="s">
        <v>225</v>
      </c>
      <c r="O1092" s="299"/>
      <c r="P1092" s="284" t="s">
        <v>220</v>
      </c>
      <c r="Q1092" s="302"/>
      <c r="R1092" s="285" t="s">
        <v>225</v>
      </c>
      <c r="S1092" s="891"/>
      <c r="T1092" s="892"/>
      <c r="U1092" s="893"/>
    </row>
    <row r="1093" spans="1:33" ht="24" customHeight="1" x14ac:dyDescent="0.15">
      <c r="B1093" s="881"/>
      <c r="C1093" s="884"/>
      <c r="D1093" s="884"/>
      <c r="E1093" s="884"/>
      <c r="F1093" s="296"/>
      <c r="G1093" s="897"/>
      <c r="H1093" s="898"/>
      <c r="I1093" s="296"/>
      <c r="J1093" s="297"/>
      <c r="K1093" s="299"/>
      <c r="L1093" s="284" t="s">
        <v>220</v>
      </c>
      <c r="M1093" s="302"/>
      <c r="N1093" s="285" t="s">
        <v>225</v>
      </c>
      <c r="O1093" s="299"/>
      <c r="P1093" s="284" t="s">
        <v>220</v>
      </c>
      <c r="Q1093" s="302"/>
      <c r="R1093" s="285" t="s">
        <v>225</v>
      </c>
      <c r="S1093" s="891"/>
      <c r="T1093" s="892"/>
      <c r="U1093" s="893"/>
    </row>
    <row r="1094" spans="1:33" ht="24" customHeight="1" thickBot="1" x14ac:dyDescent="0.2">
      <c r="B1094" s="882"/>
      <c r="C1094" s="885"/>
      <c r="D1094" s="885"/>
      <c r="E1094" s="885"/>
      <c r="F1094" s="286" t="s">
        <v>232</v>
      </c>
      <c r="G1094" s="5"/>
      <c r="H1094" s="899" t="s">
        <v>239</v>
      </c>
      <c r="I1094" s="900"/>
      <c r="J1094" s="300"/>
      <c r="K1094" s="901"/>
      <c r="L1094" s="902"/>
      <c r="M1094" s="902"/>
      <c r="N1094" s="902"/>
      <c r="O1094" s="902"/>
      <c r="P1094" s="902"/>
      <c r="Q1094" s="902"/>
      <c r="R1094" s="903"/>
      <c r="S1094" s="894"/>
      <c r="T1094" s="895"/>
      <c r="U1094" s="896"/>
    </row>
    <row r="1095" spans="1:33" ht="24" customHeight="1" x14ac:dyDescent="0.15">
      <c r="B1095" s="880">
        <v>4</v>
      </c>
      <c r="C1095" s="883"/>
      <c r="D1095" s="883"/>
      <c r="E1095" s="883"/>
      <c r="F1095" s="294"/>
      <c r="G1095" s="886"/>
      <c r="H1095" s="887"/>
      <c r="I1095" s="294"/>
      <c r="J1095" s="295"/>
      <c r="K1095" s="298"/>
      <c r="L1095" s="279" t="s">
        <v>220</v>
      </c>
      <c r="M1095" s="301"/>
      <c r="N1095" s="280" t="s">
        <v>225</v>
      </c>
      <c r="O1095" s="298"/>
      <c r="P1095" s="279" t="s">
        <v>220</v>
      </c>
      <c r="Q1095" s="301"/>
      <c r="R1095" s="280" t="s">
        <v>225</v>
      </c>
      <c r="S1095" s="888" t="str">
        <f t="shared" ref="S1095" si="1413">IF(COUNT(J1095:J1099)=0,"",SUM(J1095:J1099))</f>
        <v/>
      </c>
      <c r="T1095" s="889"/>
      <c r="U1095" s="890"/>
    </row>
    <row r="1096" spans="1:33" ht="24" customHeight="1" x14ac:dyDescent="0.15">
      <c r="B1096" s="881"/>
      <c r="C1096" s="884"/>
      <c r="D1096" s="884"/>
      <c r="E1096" s="884"/>
      <c r="F1096" s="296"/>
      <c r="G1096" s="897"/>
      <c r="H1096" s="898"/>
      <c r="I1096" s="296"/>
      <c r="J1096" s="297"/>
      <c r="K1096" s="299"/>
      <c r="L1096" s="284" t="s">
        <v>220</v>
      </c>
      <c r="M1096" s="302"/>
      <c r="N1096" s="285" t="s">
        <v>225</v>
      </c>
      <c r="O1096" s="299"/>
      <c r="P1096" s="284" t="s">
        <v>220</v>
      </c>
      <c r="Q1096" s="302"/>
      <c r="R1096" s="285" t="s">
        <v>225</v>
      </c>
      <c r="S1096" s="891"/>
      <c r="T1096" s="892"/>
      <c r="U1096" s="893"/>
    </row>
    <row r="1097" spans="1:33" ht="24" customHeight="1" x14ac:dyDescent="0.15">
      <c r="B1097" s="881"/>
      <c r="C1097" s="884"/>
      <c r="D1097" s="884"/>
      <c r="E1097" s="884"/>
      <c r="F1097" s="296"/>
      <c r="G1097" s="897"/>
      <c r="H1097" s="898"/>
      <c r="I1097" s="296"/>
      <c r="J1097" s="297"/>
      <c r="K1097" s="299"/>
      <c r="L1097" s="284" t="s">
        <v>220</v>
      </c>
      <c r="M1097" s="302"/>
      <c r="N1097" s="285" t="s">
        <v>225</v>
      </c>
      <c r="O1097" s="299"/>
      <c r="P1097" s="284" t="s">
        <v>220</v>
      </c>
      <c r="Q1097" s="302"/>
      <c r="R1097" s="285" t="s">
        <v>225</v>
      </c>
      <c r="S1097" s="891"/>
      <c r="T1097" s="892"/>
      <c r="U1097" s="893"/>
    </row>
    <row r="1098" spans="1:33" ht="24" customHeight="1" x14ac:dyDescent="0.15">
      <c r="B1098" s="881"/>
      <c r="C1098" s="884"/>
      <c r="D1098" s="884"/>
      <c r="E1098" s="884"/>
      <c r="F1098" s="296"/>
      <c r="G1098" s="897"/>
      <c r="H1098" s="898"/>
      <c r="I1098" s="296"/>
      <c r="J1098" s="297"/>
      <c r="K1098" s="299"/>
      <c r="L1098" s="284" t="s">
        <v>220</v>
      </c>
      <c r="M1098" s="302"/>
      <c r="N1098" s="285" t="s">
        <v>225</v>
      </c>
      <c r="O1098" s="299"/>
      <c r="P1098" s="284" t="s">
        <v>220</v>
      </c>
      <c r="Q1098" s="302"/>
      <c r="R1098" s="285" t="s">
        <v>225</v>
      </c>
      <c r="S1098" s="891"/>
      <c r="T1098" s="892"/>
      <c r="U1098" s="893"/>
    </row>
    <row r="1099" spans="1:33" ht="24" customHeight="1" thickBot="1" x14ac:dyDescent="0.2">
      <c r="B1099" s="882"/>
      <c r="C1099" s="885"/>
      <c r="D1099" s="885"/>
      <c r="E1099" s="885"/>
      <c r="F1099" s="286" t="s">
        <v>232</v>
      </c>
      <c r="G1099" s="5"/>
      <c r="H1099" s="899" t="s">
        <v>239</v>
      </c>
      <c r="I1099" s="900"/>
      <c r="J1099" s="300"/>
      <c r="K1099" s="901"/>
      <c r="L1099" s="902"/>
      <c r="M1099" s="902"/>
      <c r="N1099" s="902"/>
      <c r="O1099" s="902"/>
      <c r="P1099" s="902"/>
      <c r="Q1099" s="902"/>
      <c r="R1099" s="903"/>
      <c r="S1099" s="894"/>
      <c r="T1099" s="895"/>
      <c r="U1099" s="896"/>
    </row>
    <row r="1100" spans="1:33" ht="19.5" customHeight="1" thickBot="1" x14ac:dyDescent="0.2">
      <c r="B1100" s="287" t="s">
        <v>112</v>
      </c>
      <c r="C1100" s="172"/>
      <c r="D1100" s="288"/>
      <c r="E1100" s="288"/>
      <c r="F1100" s="289"/>
      <c r="G1100" s="288"/>
      <c r="H1100" s="288"/>
      <c r="O1100" s="917" t="s">
        <v>496</v>
      </c>
      <c r="P1100" s="918"/>
      <c r="Q1100" s="918"/>
      <c r="R1100" s="918"/>
      <c r="S1100" s="919" t="str">
        <f>IF(COUNT(S1080:U1099)=0,"",SUMIFS(S1080:S1099,E1080:E1099,"&lt;&gt;"&amp;""))</f>
        <v/>
      </c>
      <c r="T1100" s="920"/>
      <c r="U1100" s="921"/>
    </row>
    <row r="1101" spans="1:33" ht="19.5" customHeight="1" thickBot="1" x14ac:dyDescent="0.2">
      <c r="B1101" s="486" t="s">
        <v>242</v>
      </c>
      <c r="C1101" s="172"/>
      <c r="D1101" s="171"/>
      <c r="E1101" s="290"/>
      <c r="F1101" s="485"/>
      <c r="G1101" s="485"/>
      <c r="H1101" s="485"/>
      <c r="O1101" s="922" t="s">
        <v>497</v>
      </c>
      <c r="P1101" s="923"/>
      <c r="Q1101" s="923"/>
      <c r="R1101" s="924"/>
      <c r="S1101" s="919" t="str">
        <f>IF(COUNT(S1080:U1099)=0,"",SUMIF(E1080:E1099,"元請",S1080:U1099))</f>
        <v/>
      </c>
      <c r="T1101" s="920"/>
      <c r="U1101" s="921"/>
    </row>
    <row r="1102" spans="1:33" ht="19.5" customHeight="1" x14ac:dyDescent="0.15">
      <c r="B1102" s="287" t="s">
        <v>240</v>
      </c>
      <c r="C1102" s="172"/>
      <c r="D1102" s="171"/>
      <c r="E1102" s="172"/>
      <c r="F1102" s="172"/>
      <c r="G1102" s="485"/>
      <c r="H1102" s="485"/>
    </row>
    <row r="1103" spans="1:33" ht="19.5" customHeight="1" x14ac:dyDescent="0.15">
      <c r="B1103" s="485"/>
      <c r="C1103" s="172"/>
      <c r="D1103" s="171"/>
      <c r="E1103" s="290"/>
      <c r="F1103" s="485"/>
      <c r="G1103" s="485"/>
      <c r="H1103" s="485"/>
    </row>
    <row r="1104" spans="1:33" s="172" customFormat="1" ht="20.25" customHeight="1" x14ac:dyDescent="0.15">
      <c r="A1104" s="171"/>
      <c r="B1104" s="171"/>
      <c r="C1104" s="172" t="s">
        <v>104</v>
      </c>
      <c r="G1104" s="262"/>
      <c r="H1104" s="262"/>
      <c r="I1104" s="171"/>
      <c r="J1104" s="171"/>
      <c r="K1104" s="171"/>
      <c r="L1104" s="171"/>
      <c r="M1104" s="171"/>
      <c r="N1104" s="171"/>
      <c r="O1104" s="171"/>
      <c r="P1104" s="171"/>
      <c r="Q1104" s="171"/>
      <c r="R1104" s="171"/>
      <c r="S1104" s="171"/>
      <c r="T1104" s="196" t="s">
        <v>241</v>
      </c>
      <c r="U1104" s="263" t="str">
        <f t="shared" ref="U1104" si="1414">IF(COUNT(S1080:U1099)=0,"",U1075+1)</f>
        <v/>
      </c>
      <c r="W1104" s="171"/>
      <c r="X1104" s="171"/>
      <c r="Y1104" s="171"/>
      <c r="Z1104" s="291"/>
      <c r="AA1104" s="291"/>
      <c r="AB1104" s="291"/>
      <c r="AC1104" s="291"/>
      <c r="AD1104" s="291"/>
      <c r="AE1104" s="171"/>
      <c r="AF1104" s="171"/>
      <c r="AG1104" s="171"/>
    </row>
    <row r="1105" spans="1:33" s="172" customFormat="1" ht="27.75" x14ac:dyDescent="0.15">
      <c r="A1105" s="171"/>
      <c r="B1105" s="904" t="s">
        <v>105</v>
      </c>
      <c r="C1105" s="904"/>
      <c r="D1105" s="904"/>
      <c r="E1105" s="904"/>
      <c r="F1105" s="904"/>
      <c r="G1105" s="904"/>
      <c r="H1105" s="904"/>
      <c r="I1105" s="904"/>
      <c r="J1105" s="905" t="s">
        <v>387</v>
      </c>
      <c r="K1105" s="905"/>
      <c r="L1105" s="905"/>
      <c r="M1105" s="905"/>
      <c r="N1105" s="905"/>
      <c r="O1105" s="905"/>
      <c r="P1105" s="905"/>
      <c r="Q1105" s="905"/>
      <c r="R1105" s="905"/>
      <c r="S1105" s="905"/>
      <c r="T1105" s="905"/>
      <c r="U1105" s="905"/>
      <c r="W1105" s="171"/>
      <c r="X1105" s="171"/>
      <c r="Y1105" s="171"/>
      <c r="Z1105" s="291"/>
      <c r="AA1105" s="291"/>
      <c r="AB1105" s="291"/>
      <c r="AC1105" s="291"/>
      <c r="AD1105" s="291"/>
      <c r="AE1105" s="171"/>
      <c r="AF1105" s="171"/>
      <c r="AG1105" s="171"/>
    </row>
    <row r="1106" spans="1:33" ht="21.75" thickBot="1" x14ac:dyDescent="0.2">
      <c r="D1106" s="265" t="s">
        <v>228</v>
      </c>
      <c r="E1106" s="906"/>
      <c r="F1106" s="906"/>
      <c r="G1106" s="266" t="s">
        <v>229</v>
      </c>
      <c r="H1106" s="267"/>
      <c r="L1106" s="268" t="s">
        <v>231</v>
      </c>
      <c r="M1106" s="482" t="str">
        <f>M$4</f>
        <v/>
      </c>
      <c r="N1106" s="269" t="s">
        <v>220</v>
      </c>
      <c r="O1106" s="482" t="str">
        <f>O$4</f>
        <v/>
      </c>
      <c r="P1106" s="269" t="s">
        <v>225</v>
      </c>
      <c r="Q1106" s="269" t="s">
        <v>205</v>
      </c>
      <c r="R1106" s="482" t="str">
        <f>R$4</f>
        <v/>
      </c>
      <c r="S1106" s="269" t="s">
        <v>220</v>
      </c>
      <c r="T1106" s="482" t="str">
        <f>T$4</f>
        <v/>
      </c>
      <c r="U1106" s="269" t="s">
        <v>230</v>
      </c>
    </row>
    <row r="1107" spans="1:33" ht="18" customHeight="1" x14ac:dyDescent="0.15">
      <c r="B1107" s="880" t="s">
        <v>227</v>
      </c>
      <c r="C1107" s="907" t="s">
        <v>224</v>
      </c>
      <c r="D1107" s="478" t="s">
        <v>237</v>
      </c>
      <c r="E1107" s="478" t="s">
        <v>222</v>
      </c>
      <c r="F1107" s="909" t="s">
        <v>106</v>
      </c>
      <c r="G1107" s="840" t="s">
        <v>107</v>
      </c>
      <c r="H1107" s="841"/>
      <c r="I1107" s="480" t="s">
        <v>108</v>
      </c>
      <c r="J1107" s="480" t="s">
        <v>235</v>
      </c>
      <c r="K1107" s="840" t="s">
        <v>109</v>
      </c>
      <c r="L1107" s="913"/>
      <c r="M1107" s="913"/>
      <c r="N1107" s="841"/>
      <c r="O1107" s="840" t="s">
        <v>226</v>
      </c>
      <c r="P1107" s="913"/>
      <c r="Q1107" s="913"/>
      <c r="R1107" s="841"/>
      <c r="S1107" s="840" t="s">
        <v>233</v>
      </c>
      <c r="T1107" s="913"/>
      <c r="U1107" s="914"/>
    </row>
    <row r="1108" spans="1:33" ht="18" customHeight="1" thickBot="1" x14ac:dyDescent="0.2">
      <c r="B1108" s="882"/>
      <c r="C1108" s="908"/>
      <c r="D1108" s="479" t="s">
        <v>221</v>
      </c>
      <c r="E1108" s="479" t="s">
        <v>223</v>
      </c>
      <c r="F1108" s="910"/>
      <c r="G1108" s="911"/>
      <c r="H1108" s="912"/>
      <c r="I1108" s="481" t="s">
        <v>110</v>
      </c>
      <c r="J1108" s="481" t="s">
        <v>236</v>
      </c>
      <c r="K1108" s="911"/>
      <c r="L1108" s="915"/>
      <c r="M1108" s="915"/>
      <c r="N1108" s="912"/>
      <c r="O1108" s="911"/>
      <c r="P1108" s="915"/>
      <c r="Q1108" s="915"/>
      <c r="R1108" s="912"/>
      <c r="S1108" s="911" t="s">
        <v>234</v>
      </c>
      <c r="T1108" s="915"/>
      <c r="U1108" s="916"/>
    </row>
    <row r="1109" spans="1:33" ht="24" customHeight="1" x14ac:dyDescent="0.15">
      <c r="B1109" s="880">
        <v>1</v>
      </c>
      <c r="C1109" s="883"/>
      <c r="D1109" s="883"/>
      <c r="E1109" s="883"/>
      <c r="F1109" s="294"/>
      <c r="G1109" s="886"/>
      <c r="H1109" s="887"/>
      <c r="I1109" s="294"/>
      <c r="J1109" s="295"/>
      <c r="K1109" s="298"/>
      <c r="L1109" s="279" t="s">
        <v>220</v>
      </c>
      <c r="M1109" s="301"/>
      <c r="N1109" s="280" t="s">
        <v>225</v>
      </c>
      <c r="O1109" s="298"/>
      <c r="P1109" s="279" t="s">
        <v>220</v>
      </c>
      <c r="Q1109" s="301"/>
      <c r="R1109" s="280" t="s">
        <v>225</v>
      </c>
      <c r="S1109" s="888" t="str">
        <f t="shared" ref="S1109" si="1415">IF(COUNT(J1109:J1113)=0,"",SUM(J1109:J1113))</f>
        <v/>
      </c>
      <c r="T1109" s="889"/>
      <c r="U1109" s="890"/>
    </row>
    <row r="1110" spans="1:33" ht="24" customHeight="1" x14ac:dyDescent="0.15">
      <c r="B1110" s="881"/>
      <c r="C1110" s="884"/>
      <c r="D1110" s="884"/>
      <c r="E1110" s="884"/>
      <c r="F1110" s="296"/>
      <c r="G1110" s="897"/>
      <c r="H1110" s="898"/>
      <c r="I1110" s="296"/>
      <c r="J1110" s="297"/>
      <c r="K1110" s="299"/>
      <c r="L1110" s="284" t="s">
        <v>220</v>
      </c>
      <c r="M1110" s="302"/>
      <c r="N1110" s="285" t="s">
        <v>225</v>
      </c>
      <c r="O1110" s="299"/>
      <c r="P1110" s="284" t="s">
        <v>220</v>
      </c>
      <c r="Q1110" s="302"/>
      <c r="R1110" s="285" t="s">
        <v>225</v>
      </c>
      <c r="S1110" s="891"/>
      <c r="T1110" s="892"/>
      <c r="U1110" s="893"/>
      <c r="Z1110" s="264"/>
      <c r="AA1110" s="264"/>
      <c r="AB1110" s="264"/>
      <c r="AC1110" s="264"/>
      <c r="AD1110" s="264"/>
      <c r="AE1110" s="172"/>
      <c r="AF1110" s="172"/>
      <c r="AG1110" s="172"/>
    </row>
    <row r="1111" spans="1:33" ht="23.25" customHeight="1" x14ac:dyDescent="0.15">
      <c r="B1111" s="881"/>
      <c r="C1111" s="884"/>
      <c r="D1111" s="884"/>
      <c r="E1111" s="884"/>
      <c r="F1111" s="296"/>
      <c r="G1111" s="897"/>
      <c r="H1111" s="898"/>
      <c r="I1111" s="296"/>
      <c r="J1111" s="297"/>
      <c r="K1111" s="299"/>
      <c r="L1111" s="284" t="s">
        <v>220</v>
      </c>
      <c r="M1111" s="302"/>
      <c r="N1111" s="285" t="s">
        <v>225</v>
      </c>
      <c r="O1111" s="299"/>
      <c r="P1111" s="284" t="s">
        <v>220</v>
      </c>
      <c r="Q1111" s="302"/>
      <c r="R1111" s="285" t="s">
        <v>225</v>
      </c>
      <c r="S1111" s="891"/>
      <c r="T1111" s="892"/>
      <c r="U1111" s="893"/>
      <c r="Z1111" s="264"/>
      <c r="AA1111" s="264"/>
      <c r="AB1111" s="264"/>
      <c r="AC1111" s="264"/>
      <c r="AD1111" s="264"/>
      <c r="AE1111" s="172"/>
      <c r="AF1111" s="172"/>
      <c r="AG1111" s="172"/>
    </row>
    <row r="1112" spans="1:33" ht="24" customHeight="1" x14ac:dyDescent="0.15">
      <c r="B1112" s="881"/>
      <c r="C1112" s="884"/>
      <c r="D1112" s="884"/>
      <c r="E1112" s="884"/>
      <c r="F1112" s="296"/>
      <c r="G1112" s="897"/>
      <c r="H1112" s="898"/>
      <c r="I1112" s="296"/>
      <c r="J1112" s="297"/>
      <c r="K1112" s="299"/>
      <c r="L1112" s="284" t="s">
        <v>220</v>
      </c>
      <c r="M1112" s="302"/>
      <c r="N1112" s="285" t="s">
        <v>225</v>
      </c>
      <c r="O1112" s="299"/>
      <c r="P1112" s="284" t="s">
        <v>220</v>
      </c>
      <c r="Q1112" s="302"/>
      <c r="R1112" s="285" t="s">
        <v>225</v>
      </c>
      <c r="S1112" s="891"/>
      <c r="T1112" s="892"/>
      <c r="U1112" s="893"/>
    </row>
    <row r="1113" spans="1:33" ht="24" customHeight="1" thickBot="1" x14ac:dyDescent="0.2">
      <c r="B1113" s="882"/>
      <c r="C1113" s="885"/>
      <c r="D1113" s="885"/>
      <c r="E1113" s="885"/>
      <c r="F1113" s="286" t="s">
        <v>232</v>
      </c>
      <c r="G1113" s="5"/>
      <c r="H1113" s="899" t="s">
        <v>239</v>
      </c>
      <c r="I1113" s="900"/>
      <c r="J1113" s="300"/>
      <c r="K1113" s="901"/>
      <c r="L1113" s="902"/>
      <c r="M1113" s="902"/>
      <c r="N1113" s="902"/>
      <c r="O1113" s="902"/>
      <c r="P1113" s="902"/>
      <c r="Q1113" s="902"/>
      <c r="R1113" s="903"/>
      <c r="S1113" s="894"/>
      <c r="T1113" s="895"/>
      <c r="U1113" s="896"/>
    </row>
    <row r="1114" spans="1:33" ht="24" customHeight="1" x14ac:dyDescent="0.15">
      <c r="B1114" s="880">
        <v>2</v>
      </c>
      <c r="C1114" s="883"/>
      <c r="D1114" s="883"/>
      <c r="E1114" s="883"/>
      <c r="F1114" s="294"/>
      <c r="G1114" s="886"/>
      <c r="H1114" s="887"/>
      <c r="I1114" s="294"/>
      <c r="J1114" s="295"/>
      <c r="K1114" s="298"/>
      <c r="L1114" s="279" t="s">
        <v>220</v>
      </c>
      <c r="M1114" s="301"/>
      <c r="N1114" s="280" t="s">
        <v>225</v>
      </c>
      <c r="O1114" s="298"/>
      <c r="P1114" s="279" t="s">
        <v>220</v>
      </c>
      <c r="Q1114" s="301"/>
      <c r="R1114" s="280" t="s">
        <v>225</v>
      </c>
      <c r="S1114" s="888" t="str">
        <f t="shared" ref="S1114" si="1416">IF(COUNT(J1114:J1118)=0,"",SUM(J1114:J1118))</f>
        <v/>
      </c>
      <c r="T1114" s="889"/>
      <c r="U1114" s="890"/>
    </row>
    <row r="1115" spans="1:33" ht="24" customHeight="1" x14ac:dyDescent="0.15">
      <c r="B1115" s="881"/>
      <c r="C1115" s="884"/>
      <c r="D1115" s="884"/>
      <c r="E1115" s="884"/>
      <c r="F1115" s="296"/>
      <c r="G1115" s="897"/>
      <c r="H1115" s="898"/>
      <c r="I1115" s="296"/>
      <c r="J1115" s="297"/>
      <c r="K1115" s="299"/>
      <c r="L1115" s="284" t="s">
        <v>220</v>
      </c>
      <c r="M1115" s="302"/>
      <c r="N1115" s="285" t="s">
        <v>225</v>
      </c>
      <c r="O1115" s="299"/>
      <c r="P1115" s="284" t="s">
        <v>220</v>
      </c>
      <c r="Q1115" s="302"/>
      <c r="R1115" s="285" t="s">
        <v>225</v>
      </c>
      <c r="S1115" s="891"/>
      <c r="T1115" s="892"/>
      <c r="U1115" s="893"/>
    </row>
    <row r="1116" spans="1:33" ht="24" customHeight="1" x14ac:dyDescent="0.15">
      <c r="B1116" s="881"/>
      <c r="C1116" s="884"/>
      <c r="D1116" s="884"/>
      <c r="E1116" s="884"/>
      <c r="F1116" s="296"/>
      <c r="G1116" s="897"/>
      <c r="H1116" s="898"/>
      <c r="I1116" s="296"/>
      <c r="J1116" s="297"/>
      <c r="K1116" s="299"/>
      <c r="L1116" s="284" t="s">
        <v>220</v>
      </c>
      <c r="M1116" s="302"/>
      <c r="N1116" s="285" t="s">
        <v>225</v>
      </c>
      <c r="O1116" s="299"/>
      <c r="P1116" s="284" t="s">
        <v>220</v>
      </c>
      <c r="Q1116" s="302"/>
      <c r="R1116" s="285" t="s">
        <v>225</v>
      </c>
      <c r="S1116" s="891"/>
      <c r="T1116" s="892"/>
      <c r="U1116" s="893"/>
    </row>
    <row r="1117" spans="1:33" ht="24" customHeight="1" x14ac:dyDescent="0.15">
      <c r="B1117" s="881"/>
      <c r="C1117" s="884"/>
      <c r="D1117" s="884"/>
      <c r="E1117" s="884"/>
      <c r="F1117" s="296"/>
      <c r="G1117" s="897"/>
      <c r="H1117" s="898"/>
      <c r="I1117" s="296"/>
      <c r="J1117" s="297"/>
      <c r="K1117" s="299"/>
      <c r="L1117" s="284" t="s">
        <v>220</v>
      </c>
      <c r="M1117" s="302"/>
      <c r="N1117" s="285" t="s">
        <v>225</v>
      </c>
      <c r="O1117" s="299"/>
      <c r="P1117" s="284" t="s">
        <v>220</v>
      </c>
      <c r="Q1117" s="302"/>
      <c r="R1117" s="285" t="s">
        <v>225</v>
      </c>
      <c r="S1117" s="891"/>
      <c r="T1117" s="892"/>
      <c r="U1117" s="893"/>
    </row>
    <row r="1118" spans="1:33" ht="24" customHeight="1" thickBot="1" x14ac:dyDescent="0.2">
      <c r="B1118" s="882"/>
      <c r="C1118" s="885"/>
      <c r="D1118" s="885"/>
      <c r="E1118" s="885"/>
      <c r="F1118" s="286" t="s">
        <v>232</v>
      </c>
      <c r="G1118" s="5"/>
      <c r="H1118" s="899" t="s">
        <v>239</v>
      </c>
      <c r="I1118" s="900"/>
      <c r="J1118" s="300"/>
      <c r="K1118" s="901"/>
      <c r="L1118" s="902"/>
      <c r="M1118" s="902"/>
      <c r="N1118" s="902"/>
      <c r="O1118" s="902"/>
      <c r="P1118" s="902"/>
      <c r="Q1118" s="902"/>
      <c r="R1118" s="903"/>
      <c r="S1118" s="894"/>
      <c r="T1118" s="895"/>
      <c r="U1118" s="896"/>
    </row>
    <row r="1119" spans="1:33" ht="24" customHeight="1" x14ac:dyDescent="0.15">
      <c r="B1119" s="880">
        <v>3</v>
      </c>
      <c r="C1119" s="883"/>
      <c r="D1119" s="883"/>
      <c r="E1119" s="883"/>
      <c r="F1119" s="294"/>
      <c r="G1119" s="886"/>
      <c r="H1119" s="887"/>
      <c r="I1119" s="294"/>
      <c r="J1119" s="295"/>
      <c r="K1119" s="298"/>
      <c r="L1119" s="279" t="s">
        <v>220</v>
      </c>
      <c r="M1119" s="301"/>
      <c r="N1119" s="280" t="s">
        <v>225</v>
      </c>
      <c r="O1119" s="298"/>
      <c r="P1119" s="279" t="s">
        <v>220</v>
      </c>
      <c r="Q1119" s="301"/>
      <c r="R1119" s="280" t="s">
        <v>225</v>
      </c>
      <c r="S1119" s="888" t="str">
        <f t="shared" ref="S1119" si="1417">IF(COUNT(J1119:J1123)=0,"",SUM(J1119:J1123))</f>
        <v/>
      </c>
      <c r="T1119" s="889"/>
      <c r="U1119" s="890"/>
    </row>
    <row r="1120" spans="1:33" ht="24" customHeight="1" x14ac:dyDescent="0.15">
      <c r="B1120" s="881"/>
      <c r="C1120" s="884"/>
      <c r="D1120" s="884"/>
      <c r="E1120" s="884"/>
      <c r="F1120" s="296"/>
      <c r="G1120" s="897"/>
      <c r="H1120" s="898"/>
      <c r="I1120" s="296"/>
      <c r="J1120" s="297"/>
      <c r="K1120" s="299"/>
      <c r="L1120" s="284" t="s">
        <v>220</v>
      </c>
      <c r="M1120" s="302"/>
      <c r="N1120" s="285" t="s">
        <v>225</v>
      </c>
      <c r="O1120" s="299"/>
      <c r="P1120" s="284" t="s">
        <v>220</v>
      </c>
      <c r="Q1120" s="302"/>
      <c r="R1120" s="285" t="s">
        <v>225</v>
      </c>
      <c r="S1120" s="891"/>
      <c r="T1120" s="892"/>
      <c r="U1120" s="893"/>
    </row>
    <row r="1121" spans="1:33" ht="24" customHeight="1" x14ac:dyDescent="0.15">
      <c r="B1121" s="881"/>
      <c r="C1121" s="884"/>
      <c r="D1121" s="884"/>
      <c r="E1121" s="884"/>
      <c r="F1121" s="296"/>
      <c r="G1121" s="897"/>
      <c r="H1121" s="898"/>
      <c r="I1121" s="296"/>
      <c r="J1121" s="297"/>
      <c r="K1121" s="299"/>
      <c r="L1121" s="284" t="s">
        <v>220</v>
      </c>
      <c r="M1121" s="302"/>
      <c r="N1121" s="285" t="s">
        <v>225</v>
      </c>
      <c r="O1121" s="299"/>
      <c r="P1121" s="284" t="s">
        <v>220</v>
      </c>
      <c r="Q1121" s="302"/>
      <c r="R1121" s="285" t="s">
        <v>225</v>
      </c>
      <c r="S1121" s="891"/>
      <c r="T1121" s="892"/>
      <c r="U1121" s="893"/>
    </row>
    <row r="1122" spans="1:33" ht="24" customHeight="1" x14ac:dyDescent="0.15">
      <c r="B1122" s="881"/>
      <c r="C1122" s="884"/>
      <c r="D1122" s="884"/>
      <c r="E1122" s="884"/>
      <c r="F1122" s="296"/>
      <c r="G1122" s="897"/>
      <c r="H1122" s="898"/>
      <c r="I1122" s="296"/>
      <c r="J1122" s="297"/>
      <c r="K1122" s="299"/>
      <c r="L1122" s="284" t="s">
        <v>220</v>
      </c>
      <c r="M1122" s="302"/>
      <c r="N1122" s="285" t="s">
        <v>225</v>
      </c>
      <c r="O1122" s="299"/>
      <c r="P1122" s="284" t="s">
        <v>220</v>
      </c>
      <c r="Q1122" s="302"/>
      <c r="R1122" s="285" t="s">
        <v>225</v>
      </c>
      <c r="S1122" s="891"/>
      <c r="T1122" s="892"/>
      <c r="U1122" s="893"/>
    </row>
    <row r="1123" spans="1:33" ht="24" customHeight="1" thickBot="1" x14ac:dyDescent="0.2">
      <c r="B1123" s="882"/>
      <c r="C1123" s="885"/>
      <c r="D1123" s="885"/>
      <c r="E1123" s="885"/>
      <c r="F1123" s="286" t="s">
        <v>232</v>
      </c>
      <c r="G1123" s="5"/>
      <c r="H1123" s="899" t="s">
        <v>239</v>
      </c>
      <c r="I1123" s="900"/>
      <c r="J1123" s="300"/>
      <c r="K1123" s="901"/>
      <c r="L1123" s="902"/>
      <c r="M1123" s="902"/>
      <c r="N1123" s="902"/>
      <c r="O1123" s="902"/>
      <c r="P1123" s="902"/>
      <c r="Q1123" s="902"/>
      <c r="R1123" s="903"/>
      <c r="S1123" s="894"/>
      <c r="T1123" s="895"/>
      <c r="U1123" s="896"/>
    </row>
    <row r="1124" spans="1:33" ht="24" customHeight="1" x14ac:dyDescent="0.15">
      <c r="B1124" s="880">
        <v>4</v>
      </c>
      <c r="C1124" s="883"/>
      <c r="D1124" s="883"/>
      <c r="E1124" s="883"/>
      <c r="F1124" s="294"/>
      <c r="G1124" s="886"/>
      <c r="H1124" s="887"/>
      <c r="I1124" s="294"/>
      <c r="J1124" s="295"/>
      <c r="K1124" s="298"/>
      <c r="L1124" s="279" t="s">
        <v>220</v>
      </c>
      <c r="M1124" s="301"/>
      <c r="N1124" s="280" t="s">
        <v>225</v>
      </c>
      <c r="O1124" s="298"/>
      <c r="P1124" s="279" t="s">
        <v>220</v>
      </c>
      <c r="Q1124" s="301"/>
      <c r="R1124" s="280" t="s">
        <v>225</v>
      </c>
      <c r="S1124" s="888" t="str">
        <f t="shared" ref="S1124" si="1418">IF(COUNT(J1124:J1128)=0,"",SUM(J1124:J1128))</f>
        <v/>
      </c>
      <c r="T1124" s="889"/>
      <c r="U1124" s="890"/>
    </row>
    <row r="1125" spans="1:33" ht="24" customHeight="1" x14ac:dyDescent="0.15">
      <c r="B1125" s="881"/>
      <c r="C1125" s="884"/>
      <c r="D1125" s="884"/>
      <c r="E1125" s="884"/>
      <c r="F1125" s="296"/>
      <c r="G1125" s="897"/>
      <c r="H1125" s="898"/>
      <c r="I1125" s="296"/>
      <c r="J1125" s="297"/>
      <c r="K1125" s="299"/>
      <c r="L1125" s="284" t="s">
        <v>220</v>
      </c>
      <c r="M1125" s="302"/>
      <c r="N1125" s="285" t="s">
        <v>225</v>
      </c>
      <c r="O1125" s="299"/>
      <c r="P1125" s="284" t="s">
        <v>220</v>
      </c>
      <c r="Q1125" s="302"/>
      <c r="R1125" s="285" t="s">
        <v>225</v>
      </c>
      <c r="S1125" s="891"/>
      <c r="T1125" s="892"/>
      <c r="U1125" s="893"/>
    </row>
    <row r="1126" spans="1:33" ht="24" customHeight="1" x14ac:dyDescent="0.15">
      <c r="B1126" s="881"/>
      <c r="C1126" s="884"/>
      <c r="D1126" s="884"/>
      <c r="E1126" s="884"/>
      <c r="F1126" s="296"/>
      <c r="G1126" s="897"/>
      <c r="H1126" s="898"/>
      <c r="I1126" s="296"/>
      <c r="J1126" s="297"/>
      <c r="K1126" s="299"/>
      <c r="L1126" s="284" t="s">
        <v>220</v>
      </c>
      <c r="M1126" s="302"/>
      <c r="N1126" s="285" t="s">
        <v>225</v>
      </c>
      <c r="O1126" s="299"/>
      <c r="P1126" s="284" t="s">
        <v>220</v>
      </c>
      <c r="Q1126" s="302"/>
      <c r="R1126" s="285" t="s">
        <v>225</v>
      </c>
      <c r="S1126" s="891"/>
      <c r="T1126" s="892"/>
      <c r="U1126" s="893"/>
    </row>
    <row r="1127" spans="1:33" ht="24" customHeight="1" x14ac:dyDescent="0.15">
      <c r="B1127" s="881"/>
      <c r="C1127" s="884"/>
      <c r="D1127" s="884"/>
      <c r="E1127" s="884"/>
      <c r="F1127" s="296"/>
      <c r="G1127" s="897"/>
      <c r="H1127" s="898"/>
      <c r="I1127" s="296"/>
      <c r="J1127" s="297"/>
      <c r="K1127" s="299"/>
      <c r="L1127" s="284" t="s">
        <v>220</v>
      </c>
      <c r="M1127" s="302"/>
      <c r="N1127" s="285" t="s">
        <v>225</v>
      </c>
      <c r="O1127" s="299"/>
      <c r="P1127" s="284" t="s">
        <v>220</v>
      </c>
      <c r="Q1127" s="302"/>
      <c r="R1127" s="285" t="s">
        <v>225</v>
      </c>
      <c r="S1127" s="891"/>
      <c r="T1127" s="892"/>
      <c r="U1127" s="893"/>
    </row>
    <row r="1128" spans="1:33" ht="24" customHeight="1" thickBot="1" x14ac:dyDescent="0.2">
      <c r="B1128" s="882"/>
      <c r="C1128" s="885"/>
      <c r="D1128" s="885"/>
      <c r="E1128" s="885"/>
      <c r="F1128" s="286" t="s">
        <v>232</v>
      </c>
      <c r="G1128" s="5"/>
      <c r="H1128" s="899" t="s">
        <v>239</v>
      </c>
      <c r="I1128" s="900"/>
      <c r="J1128" s="300"/>
      <c r="K1128" s="901"/>
      <c r="L1128" s="902"/>
      <c r="M1128" s="902"/>
      <c r="N1128" s="902"/>
      <c r="O1128" s="902"/>
      <c r="P1128" s="902"/>
      <c r="Q1128" s="902"/>
      <c r="R1128" s="903"/>
      <c r="S1128" s="894"/>
      <c r="T1128" s="895"/>
      <c r="U1128" s="896"/>
    </row>
    <row r="1129" spans="1:33" ht="19.5" customHeight="1" thickBot="1" x14ac:dyDescent="0.2">
      <c r="B1129" s="287" t="s">
        <v>112</v>
      </c>
      <c r="C1129" s="172"/>
      <c r="D1129" s="288"/>
      <c r="E1129" s="288"/>
      <c r="F1129" s="289"/>
      <c r="G1129" s="288"/>
      <c r="H1129" s="288"/>
      <c r="O1129" s="917" t="s">
        <v>496</v>
      </c>
      <c r="P1129" s="918"/>
      <c r="Q1129" s="918"/>
      <c r="R1129" s="918"/>
      <c r="S1129" s="919" t="str">
        <f>IF(COUNT(S1109:U1128)=0,"",SUMIFS(S1109:S1128,E1109:E1128,"&lt;&gt;"&amp;""))</f>
        <v/>
      </c>
      <c r="T1129" s="920"/>
      <c r="U1129" s="921"/>
    </row>
    <row r="1130" spans="1:33" ht="19.5" customHeight="1" thickBot="1" x14ac:dyDescent="0.2">
      <c r="B1130" s="486" t="s">
        <v>242</v>
      </c>
      <c r="C1130" s="172"/>
      <c r="D1130" s="171"/>
      <c r="E1130" s="290"/>
      <c r="F1130" s="485"/>
      <c r="G1130" s="485"/>
      <c r="H1130" s="485"/>
      <c r="O1130" s="922" t="s">
        <v>497</v>
      </c>
      <c r="P1130" s="923"/>
      <c r="Q1130" s="923"/>
      <c r="R1130" s="924"/>
      <c r="S1130" s="919" t="str">
        <f>IF(COUNT(S1109:U1128)=0,"",SUMIF(E1109:E1128,"元請",S1109:U1128))</f>
        <v/>
      </c>
      <c r="T1130" s="920"/>
      <c r="U1130" s="921"/>
    </row>
    <row r="1131" spans="1:33" ht="19.5" customHeight="1" x14ac:dyDescent="0.15">
      <c r="B1131" s="287" t="s">
        <v>240</v>
      </c>
      <c r="C1131" s="172"/>
      <c r="D1131" s="171"/>
      <c r="E1131" s="172"/>
      <c r="F1131" s="172"/>
      <c r="G1131" s="485"/>
      <c r="H1131" s="485"/>
    </row>
    <row r="1132" spans="1:33" ht="19.5" customHeight="1" x14ac:dyDescent="0.15">
      <c r="B1132" s="485"/>
      <c r="C1132" s="172"/>
      <c r="D1132" s="171"/>
      <c r="E1132" s="290"/>
      <c r="F1132" s="485"/>
      <c r="G1132" s="485"/>
      <c r="H1132" s="485"/>
    </row>
    <row r="1133" spans="1:33" s="172" customFormat="1" ht="20.25" customHeight="1" x14ac:dyDescent="0.15">
      <c r="A1133" s="171"/>
      <c r="B1133" s="171"/>
      <c r="C1133" s="172" t="s">
        <v>104</v>
      </c>
      <c r="G1133" s="262"/>
      <c r="H1133" s="262"/>
      <c r="I1133" s="171"/>
      <c r="J1133" s="171"/>
      <c r="K1133" s="171"/>
      <c r="L1133" s="171"/>
      <c r="M1133" s="171"/>
      <c r="N1133" s="171"/>
      <c r="O1133" s="171"/>
      <c r="P1133" s="171"/>
      <c r="Q1133" s="171"/>
      <c r="R1133" s="171"/>
      <c r="S1133" s="171"/>
      <c r="T1133" s="196" t="s">
        <v>241</v>
      </c>
      <c r="U1133" s="263" t="str">
        <f t="shared" ref="U1133" si="1419">IF(COUNT(S1109:U1128)=0,"",U1104+1)</f>
        <v/>
      </c>
      <c r="W1133" s="171"/>
      <c r="X1133" s="171"/>
      <c r="Y1133" s="171"/>
      <c r="Z1133" s="291"/>
      <c r="AA1133" s="291"/>
      <c r="AB1133" s="291"/>
      <c r="AC1133" s="291"/>
      <c r="AD1133" s="291"/>
      <c r="AE1133" s="171"/>
      <c r="AF1133" s="171"/>
      <c r="AG1133" s="171"/>
    </row>
    <row r="1134" spans="1:33" s="172" customFormat="1" ht="27.75" x14ac:dyDescent="0.15">
      <c r="A1134" s="171"/>
      <c r="B1134" s="904" t="s">
        <v>105</v>
      </c>
      <c r="C1134" s="904"/>
      <c r="D1134" s="904"/>
      <c r="E1134" s="904"/>
      <c r="F1134" s="904"/>
      <c r="G1134" s="904"/>
      <c r="H1134" s="904"/>
      <c r="I1134" s="904"/>
      <c r="J1134" s="905" t="s">
        <v>387</v>
      </c>
      <c r="K1134" s="905"/>
      <c r="L1134" s="905"/>
      <c r="M1134" s="905"/>
      <c r="N1134" s="905"/>
      <c r="O1134" s="905"/>
      <c r="P1134" s="905"/>
      <c r="Q1134" s="905"/>
      <c r="R1134" s="905"/>
      <c r="S1134" s="905"/>
      <c r="T1134" s="905"/>
      <c r="U1134" s="905"/>
      <c r="W1134" s="171"/>
      <c r="X1134" s="171"/>
      <c r="Y1134" s="171"/>
      <c r="Z1134" s="291"/>
      <c r="AA1134" s="291"/>
      <c r="AB1134" s="291"/>
      <c r="AC1134" s="291"/>
      <c r="AD1134" s="291"/>
      <c r="AE1134" s="171"/>
      <c r="AF1134" s="171"/>
      <c r="AG1134" s="171"/>
    </row>
    <row r="1135" spans="1:33" ht="21.75" thickBot="1" x14ac:dyDescent="0.2">
      <c r="D1135" s="265" t="s">
        <v>228</v>
      </c>
      <c r="E1135" s="906"/>
      <c r="F1135" s="906"/>
      <c r="G1135" s="266" t="s">
        <v>229</v>
      </c>
      <c r="H1135" s="267"/>
      <c r="L1135" s="268" t="s">
        <v>231</v>
      </c>
      <c r="M1135" s="482" t="str">
        <f>M$4</f>
        <v/>
      </c>
      <c r="N1135" s="269" t="s">
        <v>220</v>
      </c>
      <c r="O1135" s="482" t="str">
        <f>O$4</f>
        <v/>
      </c>
      <c r="P1135" s="269" t="s">
        <v>225</v>
      </c>
      <c r="Q1135" s="269" t="s">
        <v>205</v>
      </c>
      <c r="R1135" s="482" t="str">
        <f>R$4</f>
        <v/>
      </c>
      <c r="S1135" s="269" t="s">
        <v>220</v>
      </c>
      <c r="T1135" s="482" t="str">
        <f>T$4</f>
        <v/>
      </c>
      <c r="U1135" s="269" t="s">
        <v>230</v>
      </c>
    </row>
    <row r="1136" spans="1:33" ht="18" customHeight="1" x14ac:dyDescent="0.15">
      <c r="B1136" s="880" t="s">
        <v>227</v>
      </c>
      <c r="C1136" s="907" t="s">
        <v>224</v>
      </c>
      <c r="D1136" s="478" t="s">
        <v>237</v>
      </c>
      <c r="E1136" s="478" t="s">
        <v>222</v>
      </c>
      <c r="F1136" s="909" t="s">
        <v>106</v>
      </c>
      <c r="G1136" s="840" t="s">
        <v>107</v>
      </c>
      <c r="H1136" s="841"/>
      <c r="I1136" s="480" t="s">
        <v>108</v>
      </c>
      <c r="J1136" s="480" t="s">
        <v>235</v>
      </c>
      <c r="K1136" s="840" t="s">
        <v>109</v>
      </c>
      <c r="L1136" s="913"/>
      <c r="M1136" s="913"/>
      <c r="N1136" s="841"/>
      <c r="O1136" s="840" t="s">
        <v>226</v>
      </c>
      <c r="P1136" s="913"/>
      <c r="Q1136" s="913"/>
      <c r="R1136" s="841"/>
      <c r="S1136" s="840" t="s">
        <v>233</v>
      </c>
      <c r="T1136" s="913"/>
      <c r="U1136" s="914"/>
    </row>
    <row r="1137" spans="2:33" ht="18" customHeight="1" thickBot="1" x14ac:dyDescent="0.2">
      <c r="B1137" s="882"/>
      <c r="C1137" s="908"/>
      <c r="D1137" s="479" t="s">
        <v>221</v>
      </c>
      <c r="E1137" s="479" t="s">
        <v>223</v>
      </c>
      <c r="F1137" s="910"/>
      <c r="G1137" s="911"/>
      <c r="H1137" s="912"/>
      <c r="I1137" s="481" t="s">
        <v>110</v>
      </c>
      <c r="J1137" s="481" t="s">
        <v>236</v>
      </c>
      <c r="K1137" s="911"/>
      <c r="L1137" s="915"/>
      <c r="M1137" s="915"/>
      <c r="N1137" s="912"/>
      <c r="O1137" s="911"/>
      <c r="P1137" s="915"/>
      <c r="Q1137" s="915"/>
      <c r="R1137" s="912"/>
      <c r="S1137" s="911" t="s">
        <v>234</v>
      </c>
      <c r="T1137" s="915"/>
      <c r="U1137" s="916"/>
    </row>
    <row r="1138" spans="2:33" ht="24" customHeight="1" x14ac:dyDescent="0.15">
      <c r="B1138" s="880">
        <v>1</v>
      </c>
      <c r="C1138" s="883"/>
      <c r="D1138" s="883"/>
      <c r="E1138" s="883"/>
      <c r="F1138" s="294"/>
      <c r="G1138" s="886"/>
      <c r="H1138" s="887"/>
      <c r="I1138" s="294"/>
      <c r="J1138" s="295"/>
      <c r="K1138" s="298"/>
      <c r="L1138" s="279" t="s">
        <v>220</v>
      </c>
      <c r="M1138" s="301"/>
      <c r="N1138" s="280" t="s">
        <v>225</v>
      </c>
      <c r="O1138" s="298"/>
      <c r="P1138" s="279" t="s">
        <v>220</v>
      </c>
      <c r="Q1138" s="301"/>
      <c r="R1138" s="280" t="s">
        <v>225</v>
      </c>
      <c r="S1138" s="888" t="str">
        <f t="shared" ref="S1138" si="1420">IF(COUNT(J1138:J1142)=0,"",SUM(J1138:J1142))</f>
        <v/>
      </c>
      <c r="T1138" s="889"/>
      <c r="U1138" s="890"/>
    </row>
    <row r="1139" spans="2:33" ht="24" customHeight="1" x14ac:dyDescent="0.15">
      <c r="B1139" s="881"/>
      <c r="C1139" s="884"/>
      <c r="D1139" s="884"/>
      <c r="E1139" s="884"/>
      <c r="F1139" s="296"/>
      <c r="G1139" s="897"/>
      <c r="H1139" s="898"/>
      <c r="I1139" s="296"/>
      <c r="J1139" s="297"/>
      <c r="K1139" s="299"/>
      <c r="L1139" s="284" t="s">
        <v>220</v>
      </c>
      <c r="M1139" s="302"/>
      <c r="N1139" s="285" t="s">
        <v>225</v>
      </c>
      <c r="O1139" s="299"/>
      <c r="P1139" s="284" t="s">
        <v>220</v>
      </c>
      <c r="Q1139" s="302"/>
      <c r="R1139" s="285" t="s">
        <v>225</v>
      </c>
      <c r="S1139" s="891"/>
      <c r="T1139" s="892"/>
      <c r="U1139" s="893"/>
      <c r="Z1139" s="264"/>
      <c r="AA1139" s="264"/>
      <c r="AB1139" s="264"/>
      <c r="AC1139" s="264"/>
      <c r="AD1139" s="264"/>
      <c r="AE1139" s="172"/>
      <c r="AF1139" s="172"/>
      <c r="AG1139" s="172"/>
    </row>
    <row r="1140" spans="2:33" ht="23.25" customHeight="1" x14ac:dyDescent="0.15">
      <c r="B1140" s="881"/>
      <c r="C1140" s="884"/>
      <c r="D1140" s="884"/>
      <c r="E1140" s="884"/>
      <c r="F1140" s="296"/>
      <c r="G1140" s="897"/>
      <c r="H1140" s="898"/>
      <c r="I1140" s="296"/>
      <c r="J1140" s="297"/>
      <c r="K1140" s="299"/>
      <c r="L1140" s="284" t="s">
        <v>220</v>
      </c>
      <c r="M1140" s="302"/>
      <c r="N1140" s="285" t="s">
        <v>225</v>
      </c>
      <c r="O1140" s="299"/>
      <c r="P1140" s="284" t="s">
        <v>220</v>
      </c>
      <c r="Q1140" s="302"/>
      <c r="R1140" s="285" t="s">
        <v>225</v>
      </c>
      <c r="S1140" s="891"/>
      <c r="T1140" s="892"/>
      <c r="U1140" s="893"/>
      <c r="Z1140" s="264"/>
      <c r="AA1140" s="264"/>
      <c r="AB1140" s="264"/>
      <c r="AC1140" s="264"/>
      <c r="AD1140" s="264"/>
      <c r="AE1140" s="172"/>
      <c r="AF1140" s="172"/>
      <c r="AG1140" s="172"/>
    </row>
    <row r="1141" spans="2:33" ht="24" customHeight="1" x14ac:dyDescent="0.15">
      <c r="B1141" s="881"/>
      <c r="C1141" s="884"/>
      <c r="D1141" s="884"/>
      <c r="E1141" s="884"/>
      <c r="F1141" s="296"/>
      <c r="G1141" s="897"/>
      <c r="H1141" s="898"/>
      <c r="I1141" s="296"/>
      <c r="J1141" s="297"/>
      <c r="K1141" s="299"/>
      <c r="L1141" s="284" t="s">
        <v>220</v>
      </c>
      <c r="M1141" s="302"/>
      <c r="N1141" s="285" t="s">
        <v>225</v>
      </c>
      <c r="O1141" s="299"/>
      <c r="P1141" s="284" t="s">
        <v>220</v>
      </c>
      <c r="Q1141" s="302"/>
      <c r="R1141" s="285" t="s">
        <v>225</v>
      </c>
      <c r="S1141" s="891"/>
      <c r="T1141" s="892"/>
      <c r="U1141" s="893"/>
    </row>
    <row r="1142" spans="2:33" ht="24" customHeight="1" thickBot="1" x14ac:dyDescent="0.2">
      <c r="B1142" s="882"/>
      <c r="C1142" s="885"/>
      <c r="D1142" s="885"/>
      <c r="E1142" s="885"/>
      <c r="F1142" s="286" t="s">
        <v>232</v>
      </c>
      <c r="G1142" s="5"/>
      <c r="H1142" s="899" t="s">
        <v>239</v>
      </c>
      <c r="I1142" s="900"/>
      <c r="J1142" s="300"/>
      <c r="K1142" s="901"/>
      <c r="L1142" s="902"/>
      <c r="M1142" s="902"/>
      <c r="N1142" s="902"/>
      <c r="O1142" s="902"/>
      <c r="P1142" s="902"/>
      <c r="Q1142" s="902"/>
      <c r="R1142" s="903"/>
      <c r="S1142" s="894"/>
      <c r="T1142" s="895"/>
      <c r="U1142" s="896"/>
    </row>
    <row r="1143" spans="2:33" ht="24" customHeight="1" x14ac:dyDescent="0.15">
      <c r="B1143" s="880">
        <v>2</v>
      </c>
      <c r="C1143" s="883"/>
      <c r="D1143" s="883"/>
      <c r="E1143" s="883"/>
      <c r="F1143" s="294"/>
      <c r="G1143" s="886"/>
      <c r="H1143" s="887"/>
      <c r="I1143" s="294"/>
      <c r="J1143" s="295"/>
      <c r="K1143" s="298"/>
      <c r="L1143" s="279" t="s">
        <v>220</v>
      </c>
      <c r="M1143" s="301"/>
      <c r="N1143" s="280" t="s">
        <v>225</v>
      </c>
      <c r="O1143" s="298"/>
      <c r="P1143" s="279" t="s">
        <v>220</v>
      </c>
      <c r="Q1143" s="301"/>
      <c r="R1143" s="280" t="s">
        <v>225</v>
      </c>
      <c r="S1143" s="888" t="str">
        <f t="shared" ref="S1143" si="1421">IF(COUNT(J1143:J1147)=0,"",SUM(J1143:J1147))</f>
        <v/>
      </c>
      <c r="T1143" s="889"/>
      <c r="U1143" s="890"/>
    </row>
    <row r="1144" spans="2:33" ht="24" customHeight="1" x14ac:dyDescent="0.15">
      <c r="B1144" s="881"/>
      <c r="C1144" s="884"/>
      <c r="D1144" s="884"/>
      <c r="E1144" s="884"/>
      <c r="F1144" s="296"/>
      <c r="G1144" s="897"/>
      <c r="H1144" s="898"/>
      <c r="I1144" s="296"/>
      <c r="J1144" s="297"/>
      <c r="K1144" s="299"/>
      <c r="L1144" s="284" t="s">
        <v>220</v>
      </c>
      <c r="M1144" s="302"/>
      <c r="N1144" s="285" t="s">
        <v>225</v>
      </c>
      <c r="O1144" s="299"/>
      <c r="P1144" s="284" t="s">
        <v>220</v>
      </c>
      <c r="Q1144" s="302"/>
      <c r="R1144" s="285" t="s">
        <v>225</v>
      </c>
      <c r="S1144" s="891"/>
      <c r="T1144" s="892"/>
      <c r="U1144" s="893"/>
    </row>
    <row r="1145" spans="2:33" ht="24" customHeight="1" x14ac:dyDescent="0.15">
      <c r="B1145" s="881"/>
      <c r="C1145" s="884"/>
      <c r="D1145" s="884"/>
      <c r="E1145" s="884"/>
      <c r="F1145" s="296"/>
      <c r="G1145" s="897"/>
      <c r="H1145" s="898"/>
      <c r="I1145" s="296"/>
      <c r="J1145" s="297"/>
      <c r="K1145" s="299"/>
      <c r="L1145" s="284" t="s">
        <v>220</v>
      </c>
      <c r="M1145" s="302"/>
      <c r="N1145" s="285" t="s">
        <v>225</v>
      </c>
      <c r="O1145" s="299"/>
      <c r="P1145" s="284" t="s">
        <v>220</v>
      </c>
      <c r="Q1145" s="302"/>
      <c r="R1145" s="285" t="s">
        <v>225</v>
      </c>
      <c r="S1145" s="891"/>
      <c r="T1145" s="892"/>
      <c r="U1145" s="893"/>
    </row>
    <row r="1146" spans="2:33" ht="24" customHeight="1" x14ac:dyDescent="0.15">
      <c r="B1146" s="881"/>
      <c r="C1146" s="884"/>
      <c r="D1146" s="884"/>
      <c r="E1146" s="884"/>
      <c r="F1146" s="296"/>
      <c r="G1146" s="897"/>
      <c r="H1146" s="898"/>
      <c r="I1146" s="296"/>
      <c r="J1146" s="297"/>
      <c r="K1146" s="299"/>
      <c r="L1146" s="284" t="s">
        <v>220</v>
      </c>
      <c r="M1146" s="302"/>
      <c r="N1146" s="285" t="s">
        <v>225</v>
      </c>
      <c r="O1146" s="299"/>
      <c r="P1146" s="284" t="s">
        <v>220</v>
      </c>
      <c r="Q1146" s="302"/>
      <c r="R1146" s="285" t="s">
        <v>225</v>
      </c>
      <c r="S1146" s="891"/>
      <c r="T1146" s="892"/>
      <c r="U1146" s="893"/>
    </row>
    <row r="1147" spans="2:33" ht="24" customHeight="1" thickBot="1" x14ac:dyDescent="0.2">
      <c r="B1147" s="882"/>
      <c r="C1147" s="885"/>
      <c r="D1147" s="885"/>
      <c r="E1147" s="885"/>
      <c r="F1147" s="286" t="s">
        <v>232</v>
      </c>
      <c r="G1147" s="5"/>
      <c r="H1147" s="899" t="s">
        <v>239</v>
      </c>
      <c r="I1147" s="900"/>
      <c r="J1147" s="300"/>
      <c r="K1147" s="901"/>
      <c r="L1147" s="902"/>
      <c r="M1147" s="902"/>
      <c r="N1147" s="902"/>
      <c r="O1147" s="902"/>
      <c r="P1147" s="902"/>
      <c r="Q1147" s="902"/>
      <c r="R1147" s="903"/>
      <c r="S1147" s="894"/>
      <c r="T1147" s="895"/>
      <c r="U1147" s="896"/>
    </row>
    <row r="1148" spans="2:33" ht="24" customHeight="1" x14ac:dyDescent="0.15">
      <c r="B1148" s="880">
        <v>3</v>
      </c>
      <c r="C1148" s="883"/>
      <c r="D1148" s="883"/>
      <c r="E1148" s="883"/>
      <c r="F1148" s="294"/>
      <c r="G1148" s="886"/>
      <c r="H1148" s="887"/>
      <c r="I1148" s="294"/>
      <c r="J1148" s="295"/>
      <c r="K1148" s="298"/>
      <c r="L1148" s="279" t="s">
        <v>220</v>
      </c>
      <c r="M1148" s="301"/>
      <c r="N1148" s="280" t="s">
        <v>225</v>
      </c>
      <c r="O1148" s="298"/>
      <c r="P1148" s="279" t="s">
        <v>220</v>
      </c>
      <c r="Q1148" s="301"/>
      <c r="R1148" s="280" t="s">
        <v>225</v>
      </c>
      <c r="S1148" s="888" t="str">
        <f t="shared" ref="S1148" si="1422">IF(COUNT(J1148:J1152)=0,"",SUM(J1148:J1152))</f>
        <v/>
      </c>
      <c r="T1148" s="889"/>
      <c r="U1148" s="890"/>
    </row>
    <row r="1149" spans="2:33" ht="24" customHeight="1" x14ac:dyDescent="0.15">
      <c r="B1149" s="881"/>
      <c r="C1149" s="884"/>
      <c r="D1149" s="884"/>
      <c r="E1149" s="884"/>
      <c r="F1149" s="296"/>
      <c r="G1149" s="897"/>
      <c r="H1149" s="898"/>
      <c r="I1149" s="296"/>
      <c r="J1149" s="297"/>
      <c r="K1149" s="299"/>
      <c r="L1149" s="284" t="s">
        <v>220</v>
      </c>
      <c r="M1149" s="302"/>
      <c r="N1149" s="285" t="s">
        <v>225</v>
      </c>
      <c r="O1149" s="299"/>
      <c r="P1149" s="284" t="s">
        <v>220</v>
      </c>
      <c r="Q1149" s="302"/>
      <c r="R1149" s="285" t="s">
        <v>225</v>
      </c>
      <c r="S1149" s="891"/>
      <c r="T1149" s="892"/>
      <c r="U1149" s="893"/>
    </row>
    <row r="1150" spans="2:33" ht="24" customHeight="1" x14ac:dyDescent="0.15">
      <c r="B1150" s="881"/>
      <c r="C1150" s="884"/>
      <c r="D1150" s="884"/>
      <c r="E1150" s="884"/>
      <c r="F1150" s="296"/>
      <c r="G1150" s="897"/>
      <c r="H1150" s="898"/>
      <c r="I1150" s="296"/>
      <c r="J1150" s="297"/>
      <c r="K1150" s="299"/>
      <c r="L1150" s="284" t="s">
        <v>220</v>
      </c>
      <c r="M1150" s="302"/>
      <c r="N1150" s="285" t="s">
        <v>225</v>
      </c>
      <c r="O1150" s="299"/>
      <c r="P1150" s="284" t="s">
        <v>220</v>
      </c>
      <c r="Q1150" s="302"/>
      <c r="R1150" s="285" t="s">
        <v>225</v>
      </c>
      <c r="S1150" s="891"/>
      <c r="T1150" s="892"/>
      <c r="U1150" s="893"/>
    </row>
    <row r="1151" spans="2:33" ht="24" customHeight="1" x14ac:dyDescent="0.15">
      <c r="B1151" s="881"/>
      <c r="C1151" s="884"/>
      <c r="D1151" s="884"/>
      <c r="E1151" s="884"/>
      <c r="F1151" s="296"/>
      <c r="G1151" s="897"/>
      <c r="H1151" s="898"/>
      <c r="I1151" s="296"/>
      <c r="J1151" s="297"/>
      <c r="K1151" s="299"/>
      <c r="L1151" s="284" t="s">
        <v>220</v>
      </c>
      <c r="M1151" s="302"/>
      <c r="N1151" s="285" t="s">
        <v>225</v>
      </c>
      <c r="O1151" s="299"/>
      <c r="P1151" s="284" t="s">
        <v>220</v>
      </c>
      <c r="Q1151" s="302"/>
      <c r="R1151" s="285" t="s">
        <v>225</v>
      </c>
      <c r="S1151" s="891"/>
      <c r="T1151" s="892"/>
      <c r="U1151" s="893"/>
    </row>
    <row r="1152" spans="2:33" ht="24" customHeight="1" thickBot="1" x14ac:dyDescent="0.2">
      <c r="B1152" s="882"/>
      <c r="C1152" s="885"/>
      <c r="D1152" s="885"/>
      <c r="E1152" s="885"/>
      <c r="F1152" s="286" t="s">
        <v>232</v>
      </c>
      <c r="G1152" s="5"/>
      <c r="H1152" s="899" t="s">
        <v>239</v>
      </c>
      <c r="I1152" s="900"/>
      <c r="J1152" s="300"/>
      <c r="K1152" s="901"/>
      <c r="L1152" s="902"/>
      <c r="M1152" s="902"/>
      <c r="N1152" s="902"/>
      <c r="O1152" s="902"/>
      <c r="P1152" s="902"/>
      <c r="Q1152" s="902"/>
      <c r="R1152" s="903"/>
      <c r="S1152" s="894"/>
      <c r="T1152" s="895"/>
      <c r="U1152" s="896"/>
    </row>
    <row r="1153" spans="1:33" ht="24" customHeight="1" x14ac:dyDescent="0.15">
      <c r="B1153" s="880">
        <v>4</v>
      </c>
      <c r="C1153" s="883"/>
      <c r="D1153" s="883"/>
      <c r="E1153" s="883"/>
      <c r="F1153" s="294"/>
      <c r="G1153" s="886"/>
      <c r="H1153" s="887"/>
      <c r="I1153" s="294"/>
      <c r="J1153" s="295"/>
      <c r="K1153" s="298"/>
      <c r="L1153" s="279" t="s">
        <v>220</v>
      </c>
      <c r="M1153" s="301"/>
      <c r="N1153" s="280" t="s">
        <v>225</v>
      </c>
      <c r="O1153" s="298"/>
      <c r="P1153" s="279" t="s">
        <v>220</v>
      </c>
      <c r="Q1153" s="301"/>
      <c r="R1153" s="280" t="s">
        <v>225</v>
      </c>
      <c r="S1153" s="888" t="str">
        <f t="shared" ref="S1153" si="1423">IF(COUNT(J1153:J1157)=0,"",SUM(J1153:J1157))</f>
        <v/>
      </c>
      <c r="T1153" s="889"/>
      <c r="U1153" s="890"/>
    </row>
    <row r="1154" spans="1:33" ht="24" customHeight="1" x14ac:dyDescent="0.15">
      <c r="B1154" s="881"/>
      <c r="C1154" s="884"/>
      <c r="D1154" s="884"/>
      <c r="E1154" s="884"/>
      <c r="F1154" s="296"/>
      <c r="G1154" s="897"/>
      <c r="H1154" s="898"/>
      <c r="I1154" s="296"/>
      <c r="J1154" s="297"/>
      <c r="K1154" s="299"/>
      <c r="L1154" s="284" t="s">
        <v>220</v>
      </c>
      <c r="M1154" s="302"/>
      <c r="N1154" s="285" t="s">
        <v>225</v>
      </c>
      <c r="O1154" s="299"/>
      <c r="P1154" s="284" t="s">
        <v>220</v>
      </c>
      <c r="Q1154" s="302"/>
      <c r="R1154" s="285" t="s">
        <v>225</v>
      </c>
      <c r="S1154" s="891"/>
      <c r="T1154" s="892"/>
      <c r="U1154" s="893"/>
    </row>
    <row r="1155" spans="1:33" ht="24" customHeight="1" x14ac:dyDescent="0.15">
      <c r="B1155" s="881"/>
      <c r="C1155" s="884"/>
      <c r="D1155" s="884"/>
      <c r="E1155" s="884"/>
      <c r="F1155" s="296"/>
      <c r="G1155" s="897"/>
      <c r="H1155" s="898"/>
      <c r="I1155" s="296"/>
      <c r="J1155" s="297"/>
      <c r="K1155" s="299"/>
      <c r="L1155" s="284" t="s">
        <v>220</v>
      </c>
      <c r="M1155" s="302"/>
      <c r="N1155" s="285" t="s">
        <v>225</v>
      </c>
      <c r="O1155" s="299"/>
      <c r="P1155" s="284" t="s">
        <v>220</v>
      </c>
      <c r="Q1155" s="302"/>
      <c r="R1155" s="285" t="s">
        <v>225</v>
      </c>
      <c r="S1155" s="891"/>
      <c r="T1155" s="892"/>
      <c r="U1155" s="893"/>
    </row>
    <row r="1156" spans="1:33" ht="24" customHeight="1" x14ac:dyDescent="0.15">
      <c r="B1156" s="881"/>
      <c r="C1156" s="884"/>
      <c r="D1156" s="884"/>
      <c r="E1156" s="884"/>
      <c r="F1156" s="296"/>
      <c r="G1156" s="897"/>
      <c r="H1156" s="898"/>
      <c r="I1156" s="296"/>
      <c r="J1156" s="297"/>
      <c r="K1156" s="299"/>
      <c r="L1156" s="284" t="s">
        <v>220</v>
      </c>
      <c r="M1156" s="302"/>
      <c r="N1156" s="285" t="s">
        <v>225</v>
      </c>
      <c r="O1156" s="299"/>
      <c r="P1156" s="284" t="s">
        <v>220</v>
      </c>
      <c r="Q1156" s="302"/>
      <c r="R1156" s="285" t="s">
        <v>225</v>
      </c>
      <c r="S1156" s="891"/>
      <c r="T1156" s="892"/>
      <c r="U1156" s="893"/>
    </row>
    <row r="1157" spans="1:33" ht="24" customHeight="1" thickBot="1" x14ac:dyDescent="0.2">
      <c r="B1157" s="882"/>
      <c r="C1157" s="885"/>
      <c r="D1157" s="885"/>
      <c r="E1157" s="885"/>
      <c r="F1157" s="286" t="s">
        <v>232</v>
      </c>
      <c r="G1157" s="5"/>
      <c r="H1157" s="899" t="s">
        <v>239</v>
      </c>
      <c r="I1157" s="900"/>
      <c r="J1157" s="300"/>
      <c r="K1157" s="901"/>
      <c r="L1157" s="902"/>
      <c r="M1157" s="902"/>
      <c r="N1157" s="902"/>
      <c r="O1157" s="902"/>
      <c r="P1157" s="902"/>
      <c r="Q1157" s="902"/>
      <c r="R1157" s="903"/>
      <c r="S1157" s="894"/>
      <c r="T1157" s="895"/>
      <c r="U1157" s="896"/>
    </row>
    <row r="1158" spans="1:33" ht="19.5" customHeight="1" thickBot="1" x14ac:dyDescent="0.2">
      <c r="B1158" s="287" t="s">
        <v>112</v>
      </c>
      <c r="C1158" s="172"/>
      <c r="D1158" s="288"/>
      <c r="E1158" s="288"/>
      <c r="F1158" s="289"/>
      <c r="G1158" s="288"/>
      <c r="H1158" s="288"/>
      <c r="O1158" s="917" t="s">
        <v>496</v>
      </c>
      <c r="P1158" s="918"/>
      <c r="Q1158" s="918"/>
      <c r="R1158" s="918"/>
      <c r="S1158" s="919" t="str">
        <f>IF(COUNT(S1138:U1157)=0,"",SUMIFS(S1138:S1157,E1138:E1157,"&lt;&gt;"&amp;""))</f>
        <v/>
      </c>
      <c r="T1158" s="920"/>
      <c r="U1158" s="921"/>
    </row>
    <row r="1159" spans="1:33" ht="19.5" customHeight="1" thickBot="1" x14ac:dyDescent="0.2">
      <c r="B1159" s="486" t="s">
        <v>242</v>
      </c>
      <c r="C1159" s="172"/>
      <c r="D1159" s="171"/>
      <c r="E1159" s="290"/>
      <c r="F1159" s="485"/>
      <c r="G1159" s="485"/>
      <c r="H1159" s="485"/>
      <c r="O1159" s="922" t="s">
        <v>497</v>
      </c>
      <c r="P1159" s="923"/>
      <c r="Q1159" s="923"/>
      <c r="R1159" s="924"/>
      <c r="S1159" s="919" t="str">
        <f>IF(COUNT(S1138:U1157)=0,"",SUMIF(E1138:E1157,"元請",S1138:U1157))</f>
        <v/>
      </c>
      <c r="T1159" s="920"/>
      <c r="U1159" s="921"/>
    </row>
    <row r="1160" spans="1:33" ht="19.5" customHeight="1" x14ac:dyDescent="0.15">
      <c r="B1160" s="287" t="s">
        <v>240</v>
      </c>
      <c r="C1160" s="172"/>
      <c r="D1160" s="171"/>
      <c r="E1160" s="172"/>
      <c r="F1160" s="172"/>
      <c r="G1160" s="485"/>
      <c r="H1160" s="485"/>
    </row>
    <row r="1161" spans="1:33" ht="19.5" customHeight="1" x14ac:dyDescent="0.15">
      <c r="B1161" s="485"/>
      <c r="C1161" s="172"/>
      <c r="D1161" s="171"/>
      <c r="E1161" s="290"/>
      <c r="F1161" s="485"/>
      <c r="G1161" s="485"/>
      <c r="H1161" s="485"/>
    </row>
    <row r="1162" spans="1:33" s="172" customFormat="1" ht="20.25" customHeight="1" x14ac:dyDescent="0.15">
      <c r="A1162" s="171"/>
      <c r="B1162" s="171"/>
      <c r="C1162" s="172" t="s">
        <v>104</v>
      </c>
      <c r="G1162" s="262"/>
      <c r="H1162" s="262"/>
      <c r="I1162" s="171"/>
      <c r="J1162" s="171"/>
      <c r="K1162" s="171"/>
      <c r="L1162" s="171"/>
      <c r="M1162" s="171"/>
      <c r="N1162" s="171"/>
      <c r="O1162" s="171"/>
      <c r="P1162" s="171"/>
      <c r="Q1162" s="171"/>
      <c r="R1162" s="171"/>
      <c r="S1162" s="171"/>
      <c r="T1162" s="196" t="s">
        <v>241</v>
      </c>
      <c r="U1162" s="263" t="str">
        <f t="shared" ref="U1162" si="1424">IF(COUNT(S1138:U1157)=0,"",U1133+1)</f>
        <v/>
      </c>
      <c r="W1162" s="171"/>
      <c r="X1162" s="171"/>
      <c r="Y1162" s="171"/>
      <c r="Z1162" s="291"/>
      <c r="AA1162" s="291"/>
      <c r="AB1162" s="291"/>
      <c r="AC1162" s="291"/>
      <c r="AD1162" s="291"/>
      <c r="AE1162" s="171"/>
      <c r="AF1162" s="171"/>
      <c r="AG1162" s="171"/>
    </row>
    <row r="1163" spans="1:33" s="172" customFormat="1" ht="27.75" x14ac:dyDescent="0.15">
      <c r="A1163" s="171"/>
      <c r="B1163" s="904" t="s">
        <v>105</v>
      </c>
      <c r="C1163" s="904"/>
      <c r="D1163" s="904"/>
      <c r="E1163" s="904"/>
      <c r="F1163" s="904"/>
      <c r="G1163" s="904"/>
      <c r="H1163" s="904"/>
      <c r="I1163" s="904"/>
      <c r="J1163" s="905" t="s">
        <v>387</v>
      </c>
      <c r="K1163" s="905"/>
      <c r="L1163" s="905"/>
      <c r="M1163" s="905"/>
      <c r="N1163" s="905"/>
      <c r="O1163" s="905"/>
      <c r="P1163" s="905"/>
      <c r="Q1163" s="905"/>
      <c r="R1163" s="905"/>
      <c r="S1163" s="905"/>
      <c r="T1163" s="905"/>
      <c r="U1163" s="905"/>
      <c r="W1163" s="171"/>
      <c r="X1163" s="171"/>
      <c r="Y1163" s="171"/>
      <c r="Z1163" s="291"/>
      <c r="AA1163" s="291"/>
      <c r="AB1163" s="291"/>
      <c r="AC1163" s="291"/>
      <c r="AD1163" s="291"/>
      <c r="AE1163" s="171"/>
      <c r="AF1163" s="171"/>
      <c r="AG1163" s="171"/>
    </row>
    <row r="1164" spans="1:33" ht="21.75" thickBot="1" x14ac:dyDescent="0.2">
      <c r="D1164" s="265" t="s">
        <v>228</v>
      </c>
      <c r="E1164" s="906"/>
      <c r="F1164" s="906"/>
      <c r="G1164" s="266" t="s">
        <v>229</v>
      </c>
      <c r="H1164" s="267"/>
      <c r="L1164" s="268" t="s">
        <v>231</v>
      </c>
      <c r="M1164" s="482" t="str">
        <f>M$4</f>
        <v/>
      </c>
      <c r="N1164" s="269" t="s">
        <v>220</v>
      </c>
      <c r="O1164" s="482" t="str">
        <f>O$4</f>
        <v/>
      </c>
      <c r="P1164" s="269" t="s">
        <v>225</v>
      </c>
      <c r="Q1164" s="269" t="s">
        <v>205</v>
      </c>
      <c r="R1164" s="482" t="str">
        <f>R$4</f>
        <v/>
      </c>
      <c r="S1164" s="269" t="s">
        <v>220</v>
      </c>
      <c r="T1164" s="482" t="str">
        <f>T$4</f>
        <v/>
      </c>
      <c r="U1164" s="269" t="s">
        <v>230</v>
      </c>
    </row>
    <row r="1165" spans="1:33" ht="18" customHeight="1" x14ac:dyDescent="0.15">
      <c r="B1165" s="880" t="s">
        <v>227</v>
      </c>
      <c r="C1165" s="907" t="s">
        <v>224</v>
      </c>
      <c r="D1165" s="478" t="s">
        <v>237</v>
      </c>
      <c r="E1165" s="478" t="s">
        <v>222</v>
      </c>
      <c r="F1165" s="909" t="s">
        <v>106</v>
      </c>
      <c r="G1165" s="840" t="s">
        <v>107</v>
      </c>
      <c r="H1165" s="841"/>
      <c r="I1165" s="480" t="s">
        <v>108</v>
      </c>
      <c r="J1165" s="480" t="s">
        <v>235</v>
      </c>
      <c r="K1165" s="840" t="s">
        <v>109</v>
      </c>
      <c r="L1165" s="913"/>
      <c r="M1165" s="913"/>
      <c r="N1165" s="841"/>
      <c r="O1165" s="840" t="s">
        <v>226</v>
      </c>
      <c r="P1165" s="913"/>
      <c r="Q1165" s="913"/>
      <c r="R1165" s="841"/>
      <c r="S1165" s="840" t="s">
        <v>233</v>
      </c>
      <c r="T1165" s="913"/>
      <c r="U1165" s="914"/>
    </row>
    <row r="1166" spans="1:33" ht="18" customHeight="1" thickBot="1" x14ac:dyDescent="0.2">
      <c r="B1166" s="882"/>
      <c r="C1166" s="908"/>
      <c r="D1166" s="479" t="s">
        <v>221</v>
      </c>
      <c r="E1166" s="479" t="s">
        <v>223</v>
      </c>
      <c r="F1166" s="910"/>
      <c r="G1166" s="911"/>
      <c r="H1166" s="912"/>
      <c r="I1166" s="481" t="s">
        <v>110</v>
      </c>
      <c r="J1166" s="481" t="s">
        <v>236</v>
      </c>
      <c r="K1166" s="911"/>
      <c r="L1166" s="915"/>
      <c r="M1166" s="915"/>
      <c r="N1166" s="912"/>
      <c r="O1166" s="911"/>
      <c r="P1166" s="915"/>
      <c r="Q1166" s="915"/>
      <c r="R1166" s="912"/>
      <c r="S1166" s="911" t="s">
        <v>234</v>
      </c>
      <c r="T1166" s="915"/>
      <c r="U1166" s="916"/>
    </row>
    <row r="1167" spans="1:33" ht="24" customHeight="1" x14ac:dyDescent="0.15">
      <c r="B1167" s="880">
        <v>1</v>
      </c>
      <c r="C1167" s="883"/>
      <c r="D1167" s="883"/>
      <c r="E1167" s="883"/>
      <c r="F1167" s="294"/>
      <c r="G1167" s="886"/>
      <c r="H1167" s="887"/>
      <c r="I1167" s="294"/>
      <c r="J1167" s="295"/>
      <c r="K1167" s="298"/>
      <c r="L1167" s="279" t="s">
        <v>220</v>
      </c>
      <c r="M1167" s="301"/>
      <c r="N1167" s="280" t="s">
        <v>225</v>
      </c>
      <c r="O1167" s="298"/>
      <c r="P1167" s="279" t="s">
        <v>220</v>
      </c>
      <c r="Q1167" s="301"/>
      <c r="R1167" s="280" t="s">
        <v>225</v>
      </c>
      <c r="S1167" s="888" t="str">
        <f t="shared" ref="S1167" si="1425">IF(COUNT(J1167:J1171)=0,"",SUM(J1167:J1171))</f>
        <v/>
      </c>
      <c r="T1167" s="889"/>
      <c r="U1167" s="890"/>
    </row>
    <row r="1168" spans="1:33" ht="24" customHeight="1" x14ac:dyDescent="0.15">
      <c r="B1168" s="881"/>
      <c r="C1168" s="884"/>
      <c r="D1168" s="884"/>
      <c r="E1168" s="884"/>
      <c r="F1168" s="296"/>
      <c r="G1168" s="897"/>
      <c r="H1168" s="898"/>
      <c r="I1168" s="296"/>
      <c r="J1168" s="297"/>
      <c r="K1168" s="299"/>
      <c r="L1168" s="284" t="s">
        <v>220</v>
      </c>
      <c r="M1168" s="302"/>
      <c r="N1168" s="285" t="s">
        <v>225</v>
      </c>
      <c r="O1168" s="299"/>
      <c r="P1168" s="284" t="s">
        <v>220</v>
      </c>
      <c r="Q1168" s="302"/>
      <c r="R1168" s="285" t="s">
        <v>225</v>
      </c>
      <c r="S1168" s="891"/>
      <c r="T1168" s="892"/>
      <c r="U1168" s="893"/>
      <c r="Z1168" s="264"/>
      <c r="AA1168" s="264"/>
      <c r="AB1168" s="264"/>
      <c r="AC1168" s="264"/>
      <c r="AD1168" s="264"/>
      <c r="AE1168" s="172"/>
      <c r="AF1168" s="172"/>
      <c r="AG1168" s="172"/>
    </row>
    <row r="1169" spans="2:33" ht="23.25" customHeight="1" x14ac:dyDescent="0.15">
      <c r="B1169" s="881"/>
      <c r="C1169" s="884"/>
      <c r="D1169" s="884"/>
      <c r="E1169" s="884"/>
      <c r="F1169" s="296"/>
      <c r="G1169" s="897"/>
      <c r="H1169" s="898"/>
      <c r="I1169" s="296"/>
      <c r="J1169" s="297"/>
      <c r="K1169" s="299"/>
      <c r="L1169" s="284" t="s">
        <v>220</v>
      </c>
      <c r="M1169" s="302"/>
      <c r="N1169" s="285" t="s">
        <v>225</v>
      </c>
      <c r="O1169" s="299"/>
      <c r="P1169" s="284" t="s">
        <v>220</v>
      </c>
      <c r="Q1169" s="302"/>
      <c r="R1169" s="285" t="s">
        <v>225</v>
      </c>
      <c r="S1169" s="891"/>
      <c r="T1169" s="892"/>
      <c r="U1169" s="893"/>
      <c r="Z1169" s="264"/>
      <c r="AA1169" s="264"/>
      <c r="AB1169" s="264"/>
      <c r="AC1169" s="264"/>
      <c r="AD1169" s="264"/>
      <c r="AE1169" s="172"/>
      <c r="AF1169" s="172"/>
      <c r="AG1169" s="172"/>
    </row>
    <row r="1170" spans="2:33" ht="24" customHeight="1" x14ac:dyDescent="0.15">
      <c r="B1170" s="881"/>
      <c r="C1170" s="884"/>
      <c r="D1170" s="884"/>
      <c r="E1170" s="884"/>
      <c r="F1170" s="296"/>
      <c r="G1170" s="897"/>
      <c r="H1170" s="898"/>
      <c r="I1170" s="296"/>
      <c r="J1170" s="297"/>
      <c r="K1170" s="299"/>
      <c r="L1170" s="284" t="s">
        <v>220</v>
      </c>
      <c r="M1170" s="302"/>
      <c r="N1170" s="285" t="s">
        <v>225</v>
      </c>
      <c r="O1170" s="299"/>
      <c r="P1170" s="284" t="s">
        <v>220</v>
      </c>
      <c r="Q1170" s="302"/>
      <c r="R1170" s="285" t="s">
        <v>225</v>
      </c>
      <c r="S1170" s="891"/>
      <c r="T1170" s="892"/>
      <c r="U1170" s="893"/>
    </row>
    <row r="1171" spans="2:33" ht="24" customHeight="1" thickBot="1" x14ac:dyDescent="0.2">
      <c r="B1171" s="882"/>
      <c r="C1171" s="885"/>
      <c r="D1171" s="885"/>
      <c r="E1171" s="885"/>
      <c r="F1171" s="286" t="s">
        <v>232</v>
      </c>
      <c r="G1171" s="5"/>
      <c r="H1171" s="899" t="s">
        <v>239</v>
      </c>
      <c r="I1171" s="900"/>
      <c r="J1171" s="300"/>
      <c r="K1171" s="901"/>
      <c r="L1171" s="902"/>
      <c r="M1171" s="902"/>
      <c r="N1171" s="902"/>
      <c r="O1171" s="902"/>
      <c r="P1171" s="902"/>
      <c r="Q1171" s="902"/>
      <c r="R1171" s="903"/>
      <c r="S1171" s="894"/>
      <c r="T1171" s="895"/>
      <c r="U1171" s="896"/>
    </row>
    <row r="1172" spans="2:33" ht="24" customHeight="1" x14ac:dyDescent="0.15">
      <c r="B1172" s="880">
        <v>2</v>
      </c>
      <c r="C1172" s="883"/>
      <c r="D1172" s="883"/>
      <c r="E1172" s="883"/>
      <c r="F1172" s="294"/>
      <c r="G1172" s="886"/>
      <c r="H1172" s="887"/>
      <c r="I1172" s="294"/>
      <c r="J1172" s="295"/>
      <c r="K1172" s="298"/>
      <c r="L1172" s="279" t="s">
        <v>220</v>
      </c>
      <c r="M1172" s="301"/>
      <c r="N1172" s="280" t="s">
        <v>225</v>
      </c>
      <c r="O1172" s="298"/>
      <c r="P1172" s="279" t="s">
        <v>220</v>
      </c>
      <c r="Q1172" s="301"/>
      <c r="R1172" s="280" t="s">
        <v>225</v>
      </c>
      <c r="S1172" s="888" t="str">
        <f t="shared" ref="S1172" si="1426">IF(COUNT(J1172:J1176)=0,"",SUM(J1172:J1176))</f>
        <v/>
      </c>
      <c r="T1172" s="889"/>
      <c r="U1172" s="890"/>
    </row>
    <row r="1173" spans="2:33" ht="24" customHeight="1" x14ac:dyDescent="0.15">
      <c r="B1173" s="881"/>
      <c r="C1173" s="884"/>
      <c r="D1173" s="884"/>
      <c r="E1173" s="884"/>
      <c r="F1173" s="296"/>
      <c r="G1173" s="897"/>
      <c r="H1173" s="898"/>
      <c r="I1173" s="296"/>
      <c r="J1173" s="297"/>
      <c r="K1173" s="299"/>
      <c r="L1173" s="284" t="s">
        <v>220</v>
      </c>
      <c r="M1173" s="302"/>
      <c r="N1173" s="285" t="s">
        <v>225</v>
      </c>
      <c r="O1173" s="299"/>
      <c r="P1173" s="284" t="s">
        <v>220</v>
      </c>
      <c r="Q1173" s="302"/>
      <c r="R1173" s="285" t="s">
        <v>225</v>
      </c>
      <c r="S1173" s="891"/>
      <c r="T1173" s="892"/>
      <c r="U1173" s="893"/>
    </row>
    <row r="1174" spans="2:33" ht="24" customHeight="1" x14ac:dyDescent="0.15">
      <c r="B1174" s="881"/>
      <c r="C1174" s="884"/>
      <c r="D1174" s="884"/>
      <c r="E1174" s="884"/>
      <c r="F1174" s="296"/>
      <c r="G1174" s="897"/>
      <c r="H1174" s="898"/>
      <c r="I1174" s="296"/>
      <c r="J1174" s="297"/>
      <c r="K1174" s="299"/>
      <c r="L1174" s="284" t="s">
        <v>220</v>
      </c>
      <c r="M1174" s="302"/>
      <c r="N1174" s="285" t="s">
        <v>225</v>
      </c>
      <c r="O1174" s="299"/>
      <c r="P1174" s="284" t="s">
        <v>220</v>
      </c>
      <c r="Q1174" s="302"/>
      <c r="R1174" s="285" t="s">
        <v>225</v>
      </c>
      <c r="S1174" s="891"/>
      <c r="T1174" s="892"/>
      <c r="U1174" s="893"/>
    </row>
    <row r="1175" spans="2:33" ht="24" customHeight="1" x14ac:dyDescent="0.15">
      <c r="B1175" s="881"/>
      <c r="C1175" s="884"/>
      <c r="D1175" s="884"/>
      <c r="E1175" s="884"/>
      <c r="F1175" s="296"/>
      <c r="G1175" s="897"/>
      <c r="H1175" s="898"/>
      <c r="I1175" s="296"/>
      <c r="J1175" s="297"/>
      <c r="K1175" s="299"/>
      <c r="L1175" s="284" t="s">
        <v>220</v>
      </c>
      <c r="M1175" s="302"/>
      <c r="N1175" s="285" t="s">
        <v>225</v>
      </c>
      <c r="O1175" s="299"/>
      <c r="P1175" s="284" t="s">
        <v>220</v>
      </c>
      <c r="Q1175" s="302"/>
      <c r="R1175" s="285" t="s">
        <v>225</v>
      </c>
      <c r="S1175" s="891"/>
      <c r="T1175" s="892"/>
      <c r="U1175" s="893"/>
    </row>
    <row r="1176" spans="2:33" ht="24" customHeight="1" thickBot="1" x14ac:dyDescent="0.2">
      <c r="B1176" s="882"/>
      <c r="C1176" s="885"/>
      <c r="D1176" s="885"/>
      <c r="E1176" s="885"/>
      <c r="F1176" s="286" t="s">
        <v>232</v>
      </c>
      <c r="G1176" s="5"/>
      <c r="H1176" s="899" t="s">
        <v>239</v>
      </c>
      <c r="I1176" s="900"/>
      <c r="J1176" s="300"/>
      <c r="K1176" s="901"/>
      <c r="L1176" s="902"/>
      <c r="M1176" s="902"/>
      <c r="N1176" s="902"/>
      <c r="O1176" s="902"/>
      <c r="P1176" s="902"/>
      <c r="Q1176" s="902"/>
      <c r="R1176" s="903"/>
      <c r="S1176" s="894"/>
      <c r="T1176" s="895"/>
      <c r="U1176" s="896"/>
    </row>
    <row r="1177" spans="2:33" ht="24" customHeight="1" x14ac:dyDescent="0.15">
      <c r="B1177" s="880">
        <v>3</v>
      </c>
      <c r="C1177" s="883"/>
      <c r="D1177" s="883"/>
      <c r="E1177" s="883"/>
      <c r="F1177" s="294"/>
      <c r="G1177" s="886"/>
      <c r="H1177" s="887"/>
      <c r="I1177" s="294"/>
      <c r="J1177" s="295"/>
      <c r="K1177" s="298"/>
      <c r="L1177" s="279" t="s">
        <v>220</v>
      </c>
      <c r="M1177" s="301"/>
      <c r="N1177" s="280" t="s">
        <v>225</v>
      </c>
      <c r="O1177" s="298"/>
      <c r="P1177" s="279" t="s">
        <v>220</v>
      </c>
      <c r="Q1177" s="301"/>
      <c r="R1177" s="280" t="s">
        <v>225</v>
      </c>
      <c r="S1177" s="888" t="str">
        <f t="shared" ref="S1177" si="1427">IF(COUNT(J1177:J1181)=0,"",SUM(J1177:J1181))</f>
        <v/>
      </c>
      <c r="T1177" s="889"/>
      <c r="U1177" s="890"/>
    </row>
    <row r="1178" spans="2:33" ht="24" customHeight="1" x14ac:dyDescent="0.15">
      <c r="B1178" s="881"/>
      <c r="C1178" s="884"/>
      <c r="D1178" s="884"/>
      <c r="E1178" s="884"/>
      <c r="F1178" s="296"/>
      <c r="G1178" s="897"/>
      <c r="H1178" s="898"/>
      <c r="I1178" s="296"/>
      <c r="J1178" s="297"/>
      <c r="K1178" s="299"/>
      <c r="L1178" s="284" t="s">
        <v>220</v>
      </c>
      <c r="M1178" s="302"/>
      <c r="N1178" s="285" t="s">
        <v>225</v>
      </c>
      <c r="O1178" s="299"/>
      <c r="P1178" s="284" t="s">
        <v>220</v>
      </c>
      <c r="Q1178" s="302"/>
      <c r="R1178" s="285" t="s">
        <v>225</v>
      </c>
      <c r="S1178" s="891"/>
      <c r="T1178" s="892"/>
      <c r="U1178" s="893"/>
    </row>
    <row r="1179" spans="2:33" ht="24" customHeight="1" x14ac:dyDescent="0.15">
      <c r="B1179" s="881"/>
      <c r="C1179" s="884"/>
      <c r="D1179" s="884"/>
      <c r="E1179" s="884"/>
      <c r="F1179" s="296"/>
      <c r="G1179" s="897"/>
      <c r="H1179" s="898"/>
      <c r="I1179" s="296"/>
      <c r="J1179" s="297"/>
      <c r="K1179" s="299"/>
      <c r="L1179" s="284" t="s">
        <v>220</v>
      </c>
      <c r="M1179" s="302"/>
      <c r="N1179" s="285" t="s">
        <v>225</v>
      </c>
      <c r="O1179" s="299"/>
      <c r="P1179" s="284" t="s">
        <v>220</v>
      </c>
      <c r="Q1179" s="302"/>
      <c r="R1179" s="285" t="s">
        <v>225</v>
      </c>
      <c r="S1179" s="891"/>
      <c r="T1179" s="892"/>
      <c r="U1179" s="893"/>
    </row>
    <row r="1180" spans="2:33" ht="24" customHeight="1" x14ac:dyDescent="0.15">
      <c r="B1180" s="881"/>
      <c r="C1180" s="884"/>
      <c r="D1180" s="884"/>
      <c r="E1180" s="884"/>
      <c r="F1180" s="296"/>
      <c r="G1180" s="897"/>
      <c r="H1180" s="898"/>
      <c r="I1180" s="296"/>
      <c r="J1180" s="297"/>
      <c r="K1180" s="299"/>
      <c r="L1180" s="284" t="s">
        <v>220</v>
      </c>
      <c r="M1180" s="302"/>
      <c r="N1180" s="285" t="s">
        <v>225</v>
      </c>
      <c r="O1180" s="299"/>
      <c r="P1180" s="284" t="s">
        <v>220</v>
      </c>
      <c r="Q1180" s="302"/>
      <c r="R1180" s="285" t="s">
        <v>225</v>
      </c>
      <c r="S1180" s="891"/>
      <c r="T1180" s="892"/>
      <c r="U1180" s="893"/>
    </row>
    <row r="1181" spans="2:33" ht="24" customHeight="1" thickBot="1" x14ac:dyDescent="0.2">
      <c r="B1181" s="882"/>
      <c r="C1181" s="885"/>
      <c r="D1181" s="885"/>
      <c r="E1181" s="885"/>
      <c r="F1181" s="286" t="s">
        <v>232</v>
      </c>
      <c r="G1181" s="5"/>
      <c r="H1181" s="899" t="s">
        <v>239</v>
      </c>
      <c r="I1181" s="900"/>
      <c r="J1181" s="300"/>
      <c r="K1181" s="901"/>
      <c r="L1181" s="902"/>
      <c r="M1181" s="902"/>
      <c r="N1181" s="902"/>
      <c r="O1181" s="902"/>
      <c r="P1181" s="902"/>
      <c r="Q1181" s="902"/>
      <c r="R1181" s="903"/>
      <c r="S1181" s="894"/>
      <c r="T1181" s="895"/>
      <c r="U1181" s="896"/>
    </row>
    <row r="1182" spans="2:33" ht="24" customHeight="1" x14ac:dyDescent="0.15">
      <c r="B1182" s="880">
        <v>4</v>
      </c>
      <c r="C1182" s="883"/>
      <c r="D1182" s="883"/>
      <c r="E1182" s="883"/>
      <c r="F1182" s="294"/>
      <c r="G1182" s="886"/>
      <c r="H1182" s="887"/>
      <c r="I1182" s="294"/>
      <c r="J1182" s="295"/>
      <c r="K1182" s="298"/>
      <c r="L1182" s="279" t="s">
        <v>220</v>
      </c>
      <c r="M1182" s="301"/>
      <c r="N1182" s="280" t="s">
        <v>225</v>
      </c>
      <c r="O1182" s="298"/>
      <c r="P1182" s="279" t="s">
        <v>220</v>
      </c>
      <c r="Q1182" s="301"/>
      <c r="R1182" s="280" t="s">
        <v>225</v>
      </c>
      <c r="S1182" s="888" t="str">
        <f t="shared" ref="S1182" si="1428">IF(COUNT(J1182:J1186)=0,"",SUM(J1182:J1186))</f>
        <v/>
      </c>
      <c r="T1182" s="889"/>
      <c r="U1182" s="890"/>
    </row>
    <row r="1183" spans="2:33" ht="24" customHeight="1" x14ac:dyDescent="0.15">
      <c r="B1183" s="881"/>
      <c r="C1183" s="884"/>
      <c r="D1183" s="884"/>
      <c r="E1183" s="884"/>
      <c r="F1183" s="296"/>
      <c r="G1183" s="897"/>
      <c r="H1183" s="898"/>
      <c r="I1183" s="296"/>
      <c r="J1183" s="297"/>
      <c r="K1183" s="299"/>
      <c r="L1183" s="284" t="s">
        <v>220</v>
      </c>
      <c r="M1183" s="302"/>
      <c r="N1183" s="285" t="s">
        <v>225</v>
      </c>
      <c r="O1183" s="299"/>
      <c r="P1183" s="284" t="s">
        <v>220</v>
      </c>
      <c r="Q1183" s="302"/>
      <c r="R1183" s="285" t="s">
        <v>225</v>
      </c>
      <c r="S1183" s="891"/>
      <c r="T1183" s="892"/>
      <c r="U1183" s="893"/>
    </row>
    <row r="1184" spans="2:33" ht="24" customHeight="1" x14ac:dyDescent="0.15">
      <c r="B1184" s="881"/>
      <c r="C1184" s="884"/>
      <c r="D1184" s="884"/>
      <c r="E1184" s="884"/>
      <c r="F1184" s="296"/>
      <c r="G1184" s="897"/>
      <c r="H1184" s="898"/>
      <c r="I1184" s="296"/>
      <c r="J1184" s="297"/>
      <c r="K1184" s="299"/>
      <c r="L1184" s="284" t="s">
        <v>220</v>
      </c>
      <c r="M1184" s="302"/>
      <c r="N1184" s="285" t="s">
        <v>225</v>
      </c>
      <c r="O1184" s="299"/>
      <c r="P1184" s="284" t="s">
        <v>220</v>
      </c>
      <c r="Q1184" s="302"/>
      <c r="R1184" s="285" t="s">
        <v>225</v>
      </c>
      <c r="S1184" s="891"/>
      <c r="T1184" s="892"/>
      <c r="U1184" s="893"/>
    </row>
    <row r="1185" spans="1:33" ht="24" customHeight="1" x14ac:dyDescent="0.15">
      <c r="B1185" s="881"/>
      <c r="C1185" s="884"/>
      <c r="D1185" s="884"/>
      <c r="E1185" s="884"/>
      <c r="F1185" s="296"/>
      <c r="G1185" s="897"/>
      <c r="H1185" s="898"/>
      <c r="I1185" s="296"/>
      <c r="J1185" s="297"/>
      <c r="K1185" s="299"/>
      <c r="L1185" s="284" t="s">
        <v>220</v>
      </c>
      <c r="M1185" s="302"/>
      <c r="N1185" s="285" t="s">
        <v>225</v>
      </c>
      <c r="O1185" s="299"/>
      <c r="P1185" s="284" t="s">
        <v>220</v>
      </c>
      <c r="Q1185" s="302"/>
      <c r="R1185" s="285" t="s">
        <v>225</v>
      </c>
      <c r="S1185" s="891"/>
      <c r="T1185" s="892"/>
      <c r="U1185" s="893"/>
    </row>
    <row r="1186" spans="1:33" ht="24" customHeight="1" thickBot="1" x14ac:dyDescent="0.2">
      <c r="B1186" s="882"/>
      <c r="C1186" s="885"/>
      <c r="D1186" s="885"/>
      <c r="E1186" s="885"/>
      <c r="F1186" s="286" t="s">
        <v>232</v>
      </c>
      <c r="G1186" s="5"/>
      <c r="H1186" s="899" t="s">
        <v>239</v>
      </c>
      <c r="I1186" s="900"/>
      <c r="J1186" s="300"/>
      <c r="K1186" s="901"/>
      <c r="L1186" s="902"/>
      <c r="M1186" s="902"/>
      <c r="N1186" s="902"/>
      <c r="O1186" s="902"/>
      <c r="P1186" s="902"/>
      <c r="Q1186" s="902"/>
      <c r="R1186" s="903"/>
      <c r="S1186" s="894"/>
      <c r="T1186" s="895"/>
      <c r="U1186" s="896"/>
    </row>
    <row r="1187" spans="1:33" ht="19.5" customHeight="1" thickBot="1" x14ac:dyDescent="0.2">
      <c r="B1187" s="287" t="s">
        <v>112</v>
      </c>
      <c r="C1187" s="172"/>
      <c r="D1187" s="288"/>
      <c r="E1187" s="288"/>
      <c r="F1187" s="289"/>
      <c r="G1187" s="288"/>
      <c r="H1187" s="288"/>
      <c r="O1187" s="917" t="s">
        <v>496</v>
      </c>
      <c r="P1187" s="918"/>
      <c r="Q1187" s="918"/>
      <c r="R1187" s="918"/>
      <c r="S1187" s="919" t="str">
        <f>IF(COUNT(S1167:U1186)=0,"",SUMIFS(S1167:S1186,E1167:E1186,"&lt;&gt;"&amp;""))</f>
        <v/>
      </c>
      <c r="T1187" s="920"/>
      <c r="U1187" s="921"/>
    </row>
    <row r="1188" spans="1:33" ht="19.5" customHeight="1" thickBot="1" x14ac:dyDescent="0.2">
      <c r="B1188" s="486" t="s">
        <v>242</v>
      </c>
      <c r="C1188" s="172"/>
      <c r="D1188" s="171"/>
      <c r="E1188" s="290"/>
      <c r="F1188" s="485"/>
      <c r="G1188" s="485"/>
      <c r="H1188" s="485"/>
      <c r="O1188" s="922" t="s">
        <v>497</v>
      </c>
      <c r="P1188" s="923"/>
      <c r="Q1188" s="923"/>
      <c r="R1188" s="924"/>
      <c r="S1188" s="919" t="str">
        <f>IF(COUNT(S1167:U1186)=0,"",SUMIF(E1167:E1186,"元請",S1167:U1186))</f>
        <v/>
      </c>
      <c r="T1188" s="920"/>
      <c r="U1188" s="921"/>
    </row>
    <row r="1189" spans="1:33" ht="19.5" customHeight="1" x14ac:dyDescent="0.15">
      <c r="B1189" s="287" t="s">
        <v>240</v>
      </c>
      <c r="C1189" s="172"/>
      <c r="D1189" s="171"/>
      <c r="E1189" s="172"/>
      <c r="F1189" s="172"/>
      <c r="G1189" s="485"/>
      <c r="H1189" s="485"/>
    </row>
    <row r="1190" spans="1:33" ht="19.5" customHeight="1" x14ac:dyDescent="0.15">
      <c r="B1190" s="485"/>
      <c r="C1190" s="172"/>
      <c r="D1190" s="171"/>
      <c r="E1190" s="290"/>
      <c r="F1190" s="485"/>
      <c r="G1190" s="485"/>
      <c r="H1190" s="485"/>
    </row>
    <row r="1191" spans="1:33" s="172" customFormat="1" ht="20.25" customHeight="1" x14ac:dyDescent="0.15">
      <c r="A1191" s="171"/>
      <c r="B1191" s="171"/>
      <c r="C1191" s="172" t="s">
        <v>104</v>
      </c>
      <c r="G1191" s="262"/>
      <c r="H1191" s="262"/>
      <c r="I1191" s="171"/>
      <c r="J1191" s="171"/>
      <c r="K1191" s="171"/>
      <c r="L1191" s="171"/>
      <c r="M1191" s="171"/>
      <c r="N1191" s="171"/>
      <c r="O1191" s="171"/>
      <c r="P1191" s="171"/>
      <c r="Q1191" s="171"/>
      <c r="R1191" s="171"/>
      <c r="S1191" s="171"/>
      <c r="T1191" s="196" t="s">
        <v>241</v>
      </c>
      <c r="U1191" s="263" t="str">
        <f t="shared" ref="U1191" si="1429">IF(COUNT(S1167:U1186)=0,"",U1162+1)</f>
        <v/>
      </c>
      <c r="W1191" s="171"/>
      <c r="X1191" s="171"/>
      <c r="Y1191" s="171"/>
      <c r="Z1191" s="291"/>
      <c r="AA1191" s="291"/>
      <c r="AB1191" s="291"/>
      <c r="AC1191" s="291"/>
      <c r="AD1191" s="291"/>
      <c r="AE1191" s="171"/>
      <c r="AF1191" s="171"/>
      <c r="AG1191" s="171"/>
    </row>
    <row r="1192" spans="1:33" s="172" customFormat="1" ht="27.75" x14ac:dyDescent="0.15">
      <c r="A1192" s="171"/>
      <c r="B1192" s="904" t="s">
        <v>105</v>
      </c>
      <c r="C1192" s="904"/>
      <c r="D1192" s="904"/>
      <c r="E1192" s="904"/>
      <c r="F1192" s="904"/>
      <c r="G1192" s="904"/>
      <c r="H1192" s="904"/>
      <c r="I1192" s="904"/>
      <c r="J1192" s="905" t="s">
        <v>387</v>
      </c>
      <c r="K1192" s="905"/>
      <c r="L1192" s="905"/>
      <c r="M1192" s="905"/>
      <c r="N1192" s="905"/>
      <c r="O1192" s="905"/>
      <c r="P1192" s="905"/>
      <c r="Q1192" s="905"/>
      <c r="R1192" s="905"/>
      <c r="S1192" s="905"/>
      <c r="T1192" s="905"/>
      <c r="U1192" s="905"/>
      <c r="W1192" s="171"/>
      <c r="X1192" s="171"/>
      <c r="Y1192" s="171"/>
      <c r="Z1192" s="291"/>
      <c r="AA1192" s="291"/>
      <c r="AB1192" s="291"/>
      <c r="AC1192" s="291"/>
      <c r="AD1192" s="291"/>
      <c r="AE1192" s="171"/>
      <c r="AF1192" s="171"/>
      <c r="AG1192" s="171"/>
    </row>
    <row r="1193" spans="1:33" ht="21.75" thickBot="1" x14ac:dyDescent="0.2">
      <c r="D1193" s="265" t="s">
        <v>228</v>
      </c>
      <c r="E1193" s="906"/>
      <c r="F1193" s="906"/>
      <c r="G1193" s="266" t="s">
        <v>229</v>
      </c>
      <c r="H1193" s="267"/>
      <c r="L1193" s="268" t="s">
        <v>231</v>
      </c>
      <c r="M1193" s="482" t="str">
        <f>M$4</f>
        <v/>
      </c>
      <c r="N1193" s="269" t="s">
        <v>220</v>
      </c>
      <c r="O1193" s="482" t="str">
        <f>O$4</f>
        <v/>
      </c>
      <c r="P1193" s="269" t="s">
        <v>225</v>
      </c>
      <c r="Q1193" s="269" t="s">
        <v>205</v>
      </c>
      <c r="R1193" s="482" t="str">
        <f>R$4</f>
        <v/>
      </c>
      <c r="S1193" s="269" t="s">
        <v>220</v>
      </c>
      <c r="T1193" s="482" t="str">
        <f>T$4</f>
        <v/>
      </c>
      <c r="U1193" s="269" t="s">
        <v>230</v>
      </c>
    </row>
    <row r="1194" spans="1:33" ht="18" customHeight="1" x14ac:dyDescent="0.15">
      <c r="B1194" s="880" t="s">
        <v>227</v>
      </c>
      <c r="C1194" s="907" t="s">
        <v>224</v>
      </c>
      <c r="D1194" s="478" t="s">
        <v>237</v>
      </c>
      <c r="E1194" s="478" t="s">
        <v>222</v>
      </c>
      <c r="F1194" s="909" t="s">
        <v>106</v>
      </c>
      <c r="G1194" s="840" t="s">
        <v>107</v>
      </c>
      <c r="H1194" s="841"/>
      <c r="I1194" s="480" t="s">
        <v>108</v>
      </c>
      <c r="J1194" s="480" t="s">
        <v>235</v>
      </c>
      <c r="K1194" s="840" t="s">
        <v>109</v>
      </c>
      <c r="L1194" s="913"/>
      <c r="M1194" s="913"/>
      <c r="N1194" s="841"/>
      <c r="O1194" s="840" t="s">
        <v>226</v>
      </c>
      <c r="P1194" s="913"/>
      <c r="Q1194" s="913"/>
      <c r="R1194" s="841"/>
      <c r="S1194" s="840" t="s">
        <v>233</v>
      </c>
      <c r="T1194" s="913"/>
      <c r="U1194" s="914"/>
    </row>
    <row r="1195" spans="1:33" ht="18" customHeight="1" thickBot="1" x14ac:dyDescent="0.2">
      <c r="B1195" s="882"/>
      <c r="C1195" s="908"/>
      <c r="D1195" s="479" t="s">
        <v>221</v>
      </c>
      <c r="E1195" s="479" t="s">
        <v>223</v>
      </c>
      <c r="F1195" s="910"/>
      <c r="G1195" s="911"/>
      <c r="H1195" s="912"/>
      <c r="I1195" s="481" t="s">
        <v>110</v>
      </c>
      <c r="J1195" s="481" t="s">
        <v>236</v>
      </c>
      <c r="K1195" s="911"/>
      <c r="L1195" s="915"/>
      <c r="M1195" s="915"/>
      <c r="N1195" s="912"/>
      <c r="O1195" s="911"/>
      <c r="P1195" s="915"/>
      <c r="Q1195" s="915"/>
      <c r="R1195" s="912"/>
      <c r="S1195" s="911" t="s">
        <v>234</v>
      </c>
      <c r="T1195" s="915"/>
      <c r="U1195" s="916"/>
    </row>
    <row r="1196" spans="1:33" ht="24" customHeight="1" x14ac:dyDescent="0.15">
      <c r="B1196" s="880">
        <v>1</v>
      </c>
      <c r="C1196" s="883"/>
      <c r="D1196" s="883"/>
      <c r="E1196" s="883"/>
      <c r="F1196" s="294"/>
      <c r="G1196" s="886"/>
      <c r="H1196" s="887"/>
      <c r="I1196" s="294"/>
      <c r="J1196" s="295"/>
      <c r="K1196" s="298"/>
      <c r="L1196" s="279" t="s">
        <v>220</v>
      </c>
      <c r="M1196" s="301"/>
      <c r="N1196" s="280" t="s">
        <v>225</v>
      </c>
      <c r="O1196" s="298"/>
      <c r="P1196" s="279" t="s">
        <v>220</v>
      </c>
      <c r="Q1196" s="301"/>
      <c r="R1196" s="280" t="s">
        <v>225</v>
      </c>
      <c r="S1196" s="888" t="str">
        <f t="shared" ref="S1196" si="1430">IF(COUNT(J1196:J1200)=0,"",SUM(J1196:J1200))</f>
        <v/>
      </c>
      <c r="T1196" s="889"/>
      <c r="U1196" s="890"/>
    </row>
    <row r="1197" spans="1:33" ht="24" customHeight="1" x14ac:dyDescent="0.15">
      <c r="B1197" s="881"/>
      <c r="C1197" s="884"/>
      <c r="D1197" s="884"/>
      <c r="E1197" s="884"/>
      <c r="F1197" s="296"/>
      <c r="G1197" s="897"/>
      <c r="H1197" s="898"/>
      <c r="I1197" s="296"/>
      <c r="J1197" s="297"/>
      <c r="K1197" s="299"/>
      <c r="L1197" s="284" t="s">
        <v>220</v>
      </c>
      <c r="M1197" s="302"/>
      <c r="N1197" s="285" t="s">
        <v>225</v>
      </c>
      <c r="O1197" s="299"/>
      <c r="P1197" s="284" t="s">
        <v>220</v>
      </c>
      <c r="Q1197" s="302"/>
      <c r="R1197" s="285" t="s">
        <v>225</v>
      </c>
      <c r="S1197" s="891"/>
      <c r="T1197" s="892"/>
      <c r="U1197" s="893"/>
      <c r="Z1197" s="264"/>
      <c r="AA1197" s="264"/>
      <c r="AB1197" s="264"/>
      <c r="AC1197" s="264"/>
      <c r="AD1197" s="264"/>
      <c r="AE1197" s="172"/>
      <c r="AF1197" s="172"/>
      <c r="AG1197" s="172"/>
    </row>
    <row r="1198" spans="1:33" ht="23.25" customHeight="1" x14ac:dyDescent="0.15">
      <c r="B1198" s="881"/>
      <c r="C1198" s="884"/>
      <c r="D1198" s="884"/>
      <c r="E1198" s="884"/>
      <c r="F1198" s="296"/>
      <c r="G1198" s="897"/>
      <c r="H1198" s="898"/>
      <c r="I1198" s="296"/>
      <c r="J1198" s="297"/>
      <c r="K1198" s="299"/>
      <c r="L1198" s="284" t="s">
        <v>220</v>
      </c>
      <c r="M1198" s="302"/>
      <c r="N1198" s="285" t="s">
        <v>225</v>
      </c>
      <c r="O1198" s="299"/>
      <c r="P1198" s="284" t="s">
        <v>220</v>
      </c>
      <c r="Q1198" s="302"/>
      <c r="R1198" s="285" t="s">
        <v>225</v>
      </c>
      <c r="S1198" s="891"/>
      <c r="T1198" s="892"/>
      <c r="U1198" s="893"/>
      <c r="Z1198" s="264"/>
      <c r="AA1198" s="264"/>
      <c r="AB1198" s="264"/>
      <c r="AC1198" s="264"/>
      <c r="AD1198" s="264"/>
      <c r="AE1198" s="172"/>
      <c r="AF1198" s="172"/>
      <c r="AG1198" s="172"/>
    </row>
    <row r="1199" spans="1:33" ht="24" customHeight="1" x14ac:dyDescent="0.15">
      <c r="B1199" s="881"/>
      <c r="C1199" s="884"/>
      <c r="D1199" s="884"/>
      <c r="E1199" s="884"/>
      <c r="F1199" s="296"/>
      <c r="G1199" s="897"/>
      <c r="H1199" s="898"/>
      <c r="I1199" s="296"/>
      <c r="J1199" s="297"/>
      <c r="K1199" s="299"/>
      <c r="L1199" s="284" t="s">
        <v>220</v>
      </c>
      <c r="M1199" s="302"/>
      <c r="N1199" s="285" t="s">
        <v>225</v>
      </c>
      <c r="O1199" s="299"/>
      <c r="P1199" s="284" t="s">
        <v>220</v>
      </c>
      <c r="Q1199" s="302"/>
      <c r="R1199" s="285" t="s">
        <v>225</v>
      </c>
      <c r="S1199" s="891"/>
      <c r="T1199" s="892"/>
      <c r="U1199" s="893"/>
    </row>
    <row r="1200" spans="1:33" ht="24" customHeight="1" thickBot="1" x14ac:dyDescent="0.2">
      <c r="B1200" s="882"/>
      <c r="C1200" s="885"/>
      <c r="D1200" s="885"/>
      <c r="E1200" s="885"/>
      <c r="F1200" s="286" t="s">
        <v>232</v>
      </c>
      <c r="G1200" s="5"/>
      <c r="H1200" s="899" t="s">
        <v>239</v>
      </c>
      <c r="I1200" s="900"/>
      <c r="J1200" s="300"/>
      <c r="K1200" s="901"/>
      <c r="L1200" s="902"/>
      <c r="M1200" s="902"/>
      <c r="N1200" s="902"/>
      <c r="O1200" s="902"/>
      <c r="P1200" s="902"/>
      <c r="Q1200" s="902"/>
      <c r="R1200" s="903"/>
      <c r="S1200" s="894"/>
      <c r="T1200" s="895"/>
      <c r="U1200" s="896"/>
    </row>
    <row r="1201" spans="2:21" ht="24" customHeight="1" x14ac:dyDescent="0.15">
      <c r="B1201" s="880">
        <v>2</v>
      </c>
      <c r="C1201" s="883"/>
      <c r="D1201" s="883"/>
      <c r="E1201" s="883"/>
      <c r="F1201" s="294"/>
      <c r="G1201" s="886"/>
      <c r="H1201" s="887"/>
      <c r="I1201" s="294"/>
      <c r="J1201" s="295"/>
      <c r="K1201" s="298"/>
      <c r="L1201" s="279" t="s">
        <v>220</v>
      </c>
      <c r="M1201" s="301"/>
      <c r="N1201" s="280" t="s">
        <v>225</v>
      </c>
      <c r="O1201" s="298"/>
      <c r="P1201" s="279" t="s">
        <v>220</v>
      </c>
      <c r="Q1201" s="301"/>
      <c r="R1201" s="280" t="s">
        <v>225</v>
      </c>
      <c r="S1201" s="888" t="str">
        <f t="shared" ref="S1201" si="1431">IF(COUNT(J1201:J1205)=0,"",SUM(J1201:J1205))</f>
        <v/>
      </c>
      <c r="T1201" s="889"/>
      <c r="U1201" s="890"/>
    </row>
    <row r="1202" spans="2:21" ht="24" customHeight="1" x14ac:dyDescent="0.15">
      <c r="B1202" s="881"/>
      <c r="C1202" s="884"/>
      <c r="D1202" s="884"/>
      <c r="E1202" s="884"/>
      <c r="F1202" s="296"/>
      <c r="G1202" s="897"/>
      <c r="H1202" s="898"/>
      <c r="I1202" s="296"/>
      <c r="J1202" s="297"/>
      <c r="K1202" s="299"/>
      <c r="L1202" s="284" t="s">
        <v>220</v>
      </c>
      <c r="M1202" s="302"/>
      <c r="N1202" s="285" t="s">
        <v>225</v>
      </c>
      <c r="O1202" s="299"/>
      <c r="P1202" s="284" t="s">
        <v>220</v>
      </c>
      <c r="Q1202" s="302"/>
      <c r="R1202" s="285" t="s">
        <v>225</v>
      </c>
      <c r="S1202" s="891"/>
      <c r="T1202" s="892"/>
      <c r="U1202" s="893"/>
    </row>
    <row r="1203" spans="2:21" ht="24" customHeight="1" x14ac:dyDescent="0.15">
      <c r="B1203" s="881"/>
      <c r="C1203" s="884"/>
      <c r="D1203" s="884"/>
      <c r="E1203" s="884"/>
      <c r="F1203" s="296"/>
      <c r="G1203" s="897"/>
      <c r="H1203" s="898"/>
      <c r="I1203" s="296"/>
      <c r="J1203" s="297"/>
      <c r="K1203" s="299"/>
      <c r="L1203" s="284" t="s">
        <v>220</v>
      </c>
      <c r="M1203" s="302"/>
      <c r="N1203" s="285" t="s">
        <v>225</v>
      </c>
      <c r="O1203" s="299"/>
      <c r="P1203" s="284" t="s">
        <v>220</v>
      </c>
      <c r="Q1203" s="302"/>
      <c r="R1203" s="285" t="s">
        <v>225</v>
      </c>
      <c r="S1203" s="891"/>
      <c r="T1203" s="892"/>
      <c r="U1203" s="893"/>
    </row>
    <row r="1204" spans="2:21" ht="24" customHeight="1" x14ac:dyDescent="0.15">
      <c r="B1204" s="881"/>
      <c r="C1204" s="884"/>
      <c r="D1204" s="884"/>
      <c r="E1204" s="884"/>
      <c r="F1204" s="296"/>
      <c r="G1204" s="897"/>
      <c r="H1204" s="898"/>
      <c r="I1204" s="296"/>
      <c r="J1204" s="297"/>
      <c r="K1204" s="299"/>
      <c r="L1204" s="284" t="s">
        <v>220</v>
      </c>
      <c r="M1204" s="302"/>
      <c r="N1204" s="285" t="s">
        <v>225</v>
      </c>
      <c r="O1204" s="299"/>
      <c r="P1204" s="284" t="s">
        <v>220</v>
      </c>
      <c r="Q1204" s="302"/>
      <c r="R1204" s="285" t="s">
        <v>225</v>
      </c>
      <c r="S1204" s="891"/>
      <c r="T1204" s="892"/>
      <c r="U1204" s="893"/>
    </row>
    <row r="1205" spans="2:21" ht="24" customHeight="1" thickBot="1" x14ac:dyDescent="0.2">
      <c r="B1205" s="882"/>
      <c r="C1205" s="885"/>
      <c r="D1205" s="885"/>
      <c r="E1205" s="885"/>
      <c r="F1205" s="286" t="s">
        <v>232</v>
      </c>
      <c r="G1205" s="5"/>
      <c r="H1205" s="899" t="s">
        <v>239</v>
      </c>
      <c r="I1205" s="900"/>
      <c r="J1205" s="300"/>
      <c r="K1205" s="901"/>
      <c r="L1205" s="902"/>
      <c r="M1205" s="902"/>
      <c r="N1205" s="902"/>
      <c r="O1205" s="902"/>
      <c r="P1205" s="902"/>
      <c r="Q1205" s="902"/>
      <c r="R1205" s="903"/>
      <c r="S1205" s="894"/>
      <c r="T1205" s="895"/>
      <c r="U1205" s="896"/>
    </row>
    <row r="1206" spans="2:21" ht="24" customHeight="1" x14ac:dyDescent="0.15">
      <c r="B1206" s="880">
        <v>3</v>
      </c>
      <c r="C1206" s="883"/>
      <c r="D1206" s="883"/>
      <c r="E1206" s="883"/>
      <c r="F1206" s="294"/>
      <c r="G1206" s="886"/>
      <c r="H1206" s="887"/>
      <c r="I1206" s="294"/>
      <c r="J1206" s="295"/>
      <c r="K1206" s="298"/>
      <c r="L1206" s="279" t="s">
        <v>220</v>
      </c>
      <c r="M1206" s="301"/>
      <c r="N1206" s="280" t="s">
        <v>225</v>
      </c>
      <c r="O1206" s="298"/>
      <c r="P1206" s="279" t="s">
        <v>220</v>
      </c>
      <c r="Q1206" s="301"/>
      <c r="R1206" s="280" t="s">
        <v>225</v>
      </c>
      <c r="S1206" s="888" t="str">
        <f t="shared" ref="S1206" si="1432">IF(COUNT(J1206:J1210)=0,"",SUM(J1206:J1210))</f>
        <v/>
      </c>
      <c r="T1206" s="889"/>
      <c r="U1206" s="890"/>
    </row>
    <row r="1207" spans="2:21" ht="24" customHeight="1" x14ac:dyDescent="0.15">
      <c r="B1207" s="881"/>
      <c r="C1207" s="884"/>
      <c r="D1207" s="884"/>
      <c r="E1207" s="884"/>
      <c r="F1207" s="296"/>
      <c r="G1207" s="897"/>
      <c r="H1207" s="898"/>
      <c r="I1207" s="296"/>
      <c r="J1207" s="297"/>
      <c r="K1207" s="299"/>
      <c r="L1207" s="284" t="s">
        <v>220</v>
      </c>
      <c r="M1207" s="302"/>
      <c r="N1207" s="285" t="s">
        <v>225</v>
      </c>
      <c r="O1207" s="299"/>
      <c r="P1207" s="284" t="s">
        <v>220</v>
      </c>
      <c r="Q1207" s="302"/>
      <c r="R1207" s="285" t="s">
        <v>225</v>
      </c>
      <c r="S1207" s="891"/>
      <c r="T1207" s="892"/>
      <c r="U1207" s="893"/>
    </row>
    <row r="1208" spans="2:21" ht="24" customHeight="1" x14ac:dyDescent="0.15">
      <c r="B1208" s="881"/>
      <c r="C1208" s="884"/>
      <c r="D1208" s="884"/>
      <c r="E1208" s="884"/>
      <c r="F1208" s="296"/>
      <c r="G1208" s="897"/>
      <c r="H1208" s="898"/>
      <c r="I1208" s="296"/>
      <c r="J1208" s="297"/>
      <c r="K1208" s="299"/>
      <c r="L1208" s="284" t="s">
        <v>220</v>
      </c>
      <c r="M1208" s="302"/>
      <c r="N1208" s="285" t="s">
        <v>225</v>
      </c>
      <c r="O1208" s="299"/>
      <c r="P1208" s="284" t="s">
        <v>220</v>
      </c>
      <c r="Q1208" s="302"/>
      <c r="R1208" s="285" t="s">
        <v>225</v>
      </c>
      <c r="S1208" s="891"/>
      <c r="T1208" s="892"/>
      <c r="U1208" s="893"/>
    </row>
    <row r="1209" spans="2:21" ht="24" customHeight="1" x14ac:dyDescent="0.15">
      <c r="B1209" s="881"/>
      <c r="C1209" s="884"/>
      <c r="D1209" s="884"/>
      <c r="E1209" s="884"/>
      <c r="F1209" s="296"/>
      <c r="G1209" s="897"/>
      <c r="H1209" s="898"/>
      <c r="I1209" s="296"/>
      <c r="J1209" s="297"/>
      <c r="K1209" s="299"/>
      <c r="L1209" s="284" t="s">
        <v>220</v>
      </c>
      <c r="M1209" s="302"/>
      <c r="N1209" s="285" t="s">
        <v>225</v>
      </c>
      <c r="O1209" s="299"/>
      <c r="P1209" s="284" t="s">
        <v>220</v>
      </c>
      <c r="Q1209" s="302"/>
      <c r="R1209" s="285" t="s">
        <v>225</v>
      </c>
      <c r="S1209" s="891"/>
      <c r="T1209" s="892"/>
      <c r="U1209" s="893"/>
    </row>
    <row r="1210" spans="2:21" ht="24" customHeight="1" thickBot="1" x14ac:dyDescent="0.2">
      <c r="B1210" s="882"/>
      <c r="C1210" s="885"/>
      <c r="D1210" s="885"/>
      <c r="E1210" s="885"/>
      <c r="F1210" s="286" t="s">
        <v>232</v>
      </c>
      <c r="G1210" s="5"/>
      <c r="H1210" s="899" t="s">
        <v>239</v>
      </c>
      <c r="I1210" s="900"/>
      <c r="J1210" s="300"/>
      <c r="K1210" s="901"/>
      <c r="L1210" s="902"/>
      <c r="M1210" s="902"/>
      <c r="N1210" s="902"/>
      <c r="O1210" s="902"/>
      <c r="P1210" s="902"/>
      <c r="Q1210" s="902"/>
      <c r="R1210" s="903"/>
      <c r="S1210" s="894"/>
      <c r="T1210" s="895"/>
      <c r="U1210" s="896"/>
    </row>
    <row r="1211" spans="2:21" ht="24" customHeight="1" x14ac:dyDescent="0.15">
      <c r="B1211" s="880">
        <v>4</v>
      </c>
      <c r="C1211" s="883"/>
      <c r="D1211" s="883"/>
      <c r="E1211" s="883"/>
      <c r="F1211" s="294"/>
      <c r="G1211" s="886"/>
      <c r="H1211" s="887"/>
      <c r="I1211" s="294"/>
      <c r="J1211" s="295"/>
      <c r="K1211" s="298"/>
      <c r="L1211" s="279" t="s">
        <v>220</v>
      </c>
      <c r="M1211" s="301"/>
      <c r="N1211" s="280" t="s">
        <v>225</v>
      </c>
      <c r="O1211" s="298"/>
      <c r="P1211" s="279" t="s">
        <v>220</v>
      </c>
      <c r="Q1211" s="301"/>
      <c r="R1211" s="280" t="s">
        <v>225</v>
      </c>
      <c r="S1211" s="888" t="str">
        <f t="shared" ref="S1211" si="1433">IF(COUNT(J1211:J1215)=0,"",SUM(J1211:J1215))</f>
        <v/>
      </c>
      <c r="T1211" s="889"/>
      <c r="U1211" s="890"/>
    </row>
    <row r="1212" spans="2:21" ht="24" customHeight="1" x14ac:dyDescent="0.15">
      <c r="B1212" s="881"/>
      <c r="C1212" s="884"/>
      <c r="D1212" s="884"/>
      <c r="E1212" s="884"/>
      <c r="F1212" s="296"/>
      <c r="G1212" s="897"/>
      <c r="H1212" s="898"/>
      <c r="I1212" s="296"/>
      <c r="J1212" s="297"/>
      <c r="K1212" s="299"/>
      <c r="L1212" s="284" t="s">
        <v>220</v>
      </c>
      <c r="M1212" s="302"/>
      <c r="N1212" s="285" t="s">
        <v>225</v>
      </c>
      <c r="O1212" s="299"/>
      <c r="P1212" s="284" t="s">
        <v>220</v>
      </c>
      <c r="Q1212" s="302"/>
      <c r="R1212" s="285" t="s">
        <v>225</v>
      </c>
      <c r="S1212" s="891"/>
      <c r="T1212" s="892"/>
      <c r="U1212" s="893"/>
    </row>
    <row r="1213" spans="2:21" ht="24" customHeight="1" x14ac:dyDescent="0.15">
      <c r="B1213" s="881"/>
      <c r="C1213" s="884"/>
      <c r="D1213" s="884"/>
      <c r="E1213" s="884"/>
      <c r="F1213" s="296"/>
      <c r="G1213" s="897"/>
      <c r="H1213" s="898"/>
      <c r="I1213" s="296"/>
      <c r="J1213" s="297"/>
      <c r="K1213" s="299"/>
      <c r="L1213" s="284" t="s">
        <v>220</v>
      </c>
      <c r="M1213" s="302"/>
      <c r="N1213" s="285" t="s">
        <v>225</v>
      </c>
      <c r="O1213" s="299"/>
      <c r="P1213" s="284" t="s">
        <v>220</v>
      </c>
      <c r="Q1213" s="302"/>
      <c r="R1213" s="285" t="s">
        <v>225</v>
      </c>
      <c r="S1213" s="891"/>
      <c r="T1213" s="892"/>
      <c r="U1213" s="893"/>
    </row>
    <row r="1214" spans="2:21" ht="24" customHeight="1" x14ac:dyDescent="0.15">
      <c r="B1214" s="881"/>
      <c r="C1214" s="884"/>
      <c r="D1214" s="884"/>
      <c r="E1214" s="884"/>
      <c r="F1214" s="296"/>
      <c r="G1214" s="897"/>
      <c r="H1214" s="898"/>
      <c r="I1214" s="296"/>
      <c r="J1214" s="297"/>
      <c r="K1214" s="299"/>
      <c r="L1214" s="284" t="s">
        <v>220</v>
      </c>
      <c r="M1214" s="302"/>
      <c r="N1214" s="285" t="s">
        <v>225</v>
      </c>
      <c r="O1214" s="299"/>
      <c r="P1214" s="284" t="s">
        <v>220</v>
      </c>
      <c r="Q1214" s="302"/>
      <c r="R1214" s="285" t="s">
        <v>225</v>
      </c>
      <c r="S1214" s="891"/>
      <c r="T1214" s="892"/>
      <c r="U1214" s="893"/>
    </row>
    <row r="1215" spans="2:21" ht="24" customHeight="1" thickBot="1" x14ac:dyDescent="0.2">
      <c r="B1215" s="882"/>
      <c r="C1215" s="885"/>
      <c r="D1215" s="885"/>
      <c r="E1215" s="885"/>
      <c r="F1215" s="286" t="s">
        <v>232</v>
      </c>
      <c r="G1215" s="5"/>
      <c r="H1215" s="899" t="s">
        <v>239</v>
      </c>
      <c r="I1215" s="900"/>
      <c r="J1215" s="300"/>
      <c r="K1215" s="901"/>
      <c r="L1215" s="902"/>
      <c r="M1215" s="902"/>
      <c r="N1215" s="902"/>
      <c r="O1215" s="902"/>
      <c r="P1215" s="902"/>
      <c r="Q1215" s="902"/>
      <c r="R1215" s="903"/>
      <c r="S1215" s="894"/>
      <c r="T1215" s="895"/>
      <c r="U1215" s="896"/>
    </row>
    <row r="1216" spans="2:21" ht="19.5" customHeight="1" thickBot="1" x14ac:dyDescent="0.2">
      <c r="B1216" s="287" t="s">
        <v>112</v>
      </c>
      <c r="C1216" s="172"/>
      <c r="D1216" s="288"/>
      <c r="E1216" s="288"/>
      <c r="F1216" s="289"/>
      <c r="G1216" s="288"/>
      <c r="H1216" s="288"/>
      <c r="O1216" s="917" t="s">
        <v>496</v>
      </c>
      <c r="P1216" s="918"/>
      <c r="Q1216" s="918"/>
      <c r="R1216" s="918"/>
      <c r="S1216" s="919" t="str">
        <f>IF(COUNT(S1196:U1215)=0,"",SUMIFS(S1196:S1215,E1196:E1215,"&lt;&gt;"&amp;""))</f>
        <v/>
      </c>
      <c r="T1216" s="920"/>
      <c r="U1216" s="921"/>
    </row>
    <row r="1217" spans="1:33" ht="19.5" customHeight="1" thickBot="1" x14ac:dyDescent="0.2">
      <c r="B1217" s="486" t="s">
        <v>242</v>
      </c>
      <c r="C1217" s="172"/>
      <c r="D1217" s="171"/>
      <c r="E1217" s="290"/>
      <c r="F1217" s="485"/>
      <c r="G1217" s="485"/>
      <c r="H1217" s="485"/>
      <c r="O1217" s="922" t="s">
        <v>497</v>
      </c>
      <c r="P1217" s="923"/>
      <c r="Q1217" s="923"/>
      <c r="R1217" s="924"/>
      <c r="S1217" s="919" t="str">
        <f>IF(COUNT(S1196:U1215)=0,"",SUMIF(E1196:E1215,"元請",S1196:U1215))</f>
        <v/>
      </c>
      <c r="T1217" s="920"/>
      <c r="U1217" s="921"/>
    </row>
    <row r="1218" spans="1:33" ht="19.5" customHeight="1" x14ac:dyDescent="0.15">
      <c r="B1218" s="287" t="s">
        <v>240</v>
      </c>
      <c r="C1218" s="172"/>
      <c r="D1218" s="171"/>
      <c r="E1218" s="172"/>
      <c r="F1218" s="172"/>
      <c r="G1218" s="485"/>
      <c r="H1218" s="485"/>
    </row>
    <row r="1219" spans="1:33" ht="19.5" customHeight="1" x14ac:dyDescent="0.15">
      <c r="B1219" s="485"/>
      <c r="C1219" s="172"/>
      <c r="D1219" s="171"/>
      <c r="E1219" s="290"/>
      <c r="F1219" s="485"/>
      <c r="G1219" s="485"/>
      <c r="H1219" s="485"/>
    </row>
    <row r="1220" spans="1:33" s="172" customFormat="1" ht="20.25" customHeight="1" x14ac:dyDescent="0.15">
      <c r="A1220" s="171"/>
      <c r="B1220" s="171"/>
      <c r="C1220" s="172" t="s">
        <v>104</v>
      </c>
      <c r="G1220" s="262"/>
      <c r="H1220" s="262"/>
      <c r="I1220" s="171"/>
      <c r="J1220" s="171"/>
      <c r="K1220" s="171"/>
      <c r="L1220" s="171"/>
      <c r="M1220" s="171"/>
      <c r="N1220" s="171"/>
      <c r="O1220" s="171"/>
      <c r="P1220" s="171"/>
      <c r="Q1220" s="171"/>
      <c r="R1220" s="171"/>
      <c r="S1220" s="171"/>
      <c r="T1220" s="196" t="s">
        <v>241</v>
      </c>
      <c r="U1220" s="263" t="str">
        <f t="shared" ref="U1220" si="1434">IF(COUNT(S1196:U1215)=0,"",U1191+1)</f>
        <v/>
      </c>
      <c r="W1220" s="171"/>
      <c r="X1220" s="171"/>
      <c r="Y1220" s="171"/>
      <c r="Z1220" s="291"/>
      <c r="AA1220" s="291"/>
      <c r="AB1220" s="291"/>
      <c r="AC1220" s="291"/>
      <c r="AD1220" s="291"/>
      <c r="AE1220" s="171"/>
      <c r="AF1220" s="171"/>
      <c r="AG1220" s="171"/>
    </row>
    <row r="1221" spans="1:33" s="172" customFormat="1" ht="27.75" x14ac:dyDescent="0.15">
      <c r="A1221" s="171"/>
      <c r="B1221" s="904" t="s">
        <v>105</v>
      </c>
      <c r="C1221" s="904"/>
      <c r="D1221" s="904"/>
      <c r="E1221" s="904"/>
      <c r="F1221" s="904"/>
      <c r="G1221" s="904"/>
      <c r="H1221" s="904"/>
      <c r="I1221" s="904"/>
      <c r="J1221" s="905" t="s">
        <v>387</v>
      </c>
      <c r="K1221" s="905"/>
      <c r="L1221" s="905"/>
      <c r="M1221" s="905"/>
      <c r="N1221" s="905"/>
      <c r="O1221" s="905"/>
      <c r="P1221" s="905"/>
      <c r="Q1221" s="905"/>
      <c r="R1221" s="905"/>
      <c r="S1221" s="905"/>
      <c r="T1221" s="905"/>
      <c r="U1221" s="905"/>
      <c r="W1221" s="171"/>
      <c r="X1221" s="171"/>
      <c r="Y1221" s="171"/>
      <c r="Z1221" s="291"/>
      <c r="AA1221" s="291"/>
      <c r="AB1221" s="291"/>
      <c r="AC1221" s="291"/>
      <c r="AD1221" s="291"/>
      <c r="AE1221" s="171"/>
      <c r="AF1221" s="171"/>
      <c r="AG1221" s="171"/>
    </row>
    <row r="1222" spans="1:33" ht="21.75" thickBot="1" x14ac:dyDescent="0.2">
      <c r="D1222" s="265" t="s">
        <v>228</v>
      </c>
      <c r="E1222" s="906"/>
      <c r="F1222" s="906"/>
      <c r="G1222" s="266" t="s">
        <v>229</v>
      </c>
      <c r="H1222" s="267"/>
      <c r="L1222" s="268" t="s">
        <v>231</v>
      </c>
      <c r="M1222" s="482" t="str">
        <f>M$4</f>
        <v/>
      </c>
      <c r="N1222" s="269" t="s">
        <v>220</v>
      </c>
      <c r="O1222" s="482" t="str">
        <f>O$4</f>
        <v/>
      </c>
      <c r="P1222" s="269" t="s">
        <v>225</v>
      </c>
      <c r="Q1222" s="269" t="s">
        <v>205</v>
      </c>
      <c r="R1222" s="482" t="str">
        <f>R$4</f>
        <v/>
      </c>
      <c r="S1222" s="269" t="s">
        <v>220</v>
      </c>
      <c r="T1222" s="482" t="str">
        <f>T$4</f>
        <v/>
      </c>
      <c r="U1222" s="269" t="s">
        <v>230</v>
      </c>
    </row>
    <row r="1223" spans="1:33" ht="18" customHeight="1" x14ac:dyDescent="0.15">
      <c r="B1223" s="880" t="s">
        <v>227</v>
      </c>
      <c r="C1223" s="907" t="s">
        <v>224</v>
      </c>
      <c r="D1223" s="478" t="s">
        <v>237</v>
      </c>
      <c r="E1223" s="478" t="s">
        <v>222</v>
      </c>
      <c r="F1223" s="909" t="s">
        <v>106</v>
      </c>
      <c r="G1223" s="840" t="s">
        <v>107</v>
      </c>
      <c r="H1223" s="841"/>
      <c r="I1223" s="480" t="s">
        <v>108</v>
      </c>
      <c r="J1223" s="480" t="s">
        <v>235</v>
      </c>
      <c r="K1223" s="840" t="s">
        <v>109</v>
      </c>
      <c r="L1223" s="913"/>
      <c r="M1223" s="913"/>
      <c r="N1223" s="841"/>
      <c r="O1223" s="840" t="s">
        <v>226</v>
      </c>
      <c r="P1223" s="913"/>
      <c r="Q1223" s="913"/>
      <c r="R1223" s="841"/>
      <c r="S1223" s="840" t="s">
        <v>233</v>
      </c>
      <c r="T1223" s="913"/>
      <c r="U1223" s="914"/>
    </row>
    <row r="1224" spans="1:33" ht="18" customHeight="1" thickBot="1" x14ac:dyDescent="0.2">
      <c r="B1224" s="882"/>
      <c r="C1224" s="908"/>
      <c r="D1224" s="479" t="s">
        <v>221</v>
      </c>
      <c r="E1224" s="479" t="s">
        <v>223</v>
      </c>
      <c r="F1224" s="910"/>
      <c r="G1224" s="911"/>
      <c r="H1224" s="912"/>
      <c r="I1224" s="481" t="s">
        <v>110</v>
      </c>
      <c r="J1224" s="481" t="s">
        <v>236</v>
      </c>
      <c r="K1224" s="911"/>
      <c r="L1224" s="915"/>
      <c r="M1224" s="915"/>
      <c r="N1224" s="912"/>
      <c r="O1224" s="911"/>
      <c r="P1224" s="915"/>
      <c r="Q1224" s="915"/>
      <c r="R1224" s="912"/>
      <c r="S1224" s="911" t="s">
        <v>234</v>
      </c>
      <c r="T1224" s="915"/>
      <c r="U1224" s="916"/>
    </row>
    <row r="1225" spans="1:33" ht="24" customHeight="1" x14ac:dyDescent="0.15">
      <c r="B1225" s="880">
        <v>1</v>
      </c>
      <c r="C1225" s="883"/>
      <c r="D1225" s="883"/>
      <c r="E1225" s="883"/>
      <c r="F1225" s="294"/>
      <c r="G1225" s="886"/>
      <c r="H1225" s="887"/>
      <c r="I1225" s="294"/>
      <c r="J1225" s="295"/>
      <c r="K1225" s="298"/>
      <c r="L1225" s="279" t="s">
        <v>220</v>
      </c>
      <c r="M1225" s="301"/>
      <c r="N1225" s="280" t="s">
        <v>225</v>
      </c>
      <c r="O1225" s="298"/>
      <c r="P1225" s="279" t="s">
        <v>220</v>
      </c>
      <c r="Q1225" s="301"/>
      <c r="R1225" s="280" t="s">
        <v>225</v>
      </c>
      <c r="S1225" s="888" t="str">
        <f t="shared" ref="S1225" si="1435">IF(COUNT(J1225:J1229)=0,"",SUM(J1225:J1229))</f>
        <v/>
      </c>
      <c r="T1225" s="889"/>
      <c r="U1225" s="890"/>
    </row>
    <row r="1226" spans="1:33" ht="24" customHeight="1" x14ac:dyDescent="0.15">
      <c r="B1226" s="881"/>
      <c r="C1226" s="884"/>
      <c r="D1226" s="884"/>
      <c r="E1226" s="884"/>
      <c r="F1226" s="296"/>
      <c r="G1226" s="897"/>
      <c r="H1226" s="898"/>
      <c r="I1226" s="296"/>
      <c r="J1226" s="297"/>
      <c r="K1226" s="299"/>
      <c r="L1226" s="284" t="s">
        <v>220</v>
      </c>
      <c r="M1226" s="302"/>
      <c r="N1226" s="285" t="s">
        <v>225</v>
      </c>
      <c r="O1226" s="299"/>
      <c r="P1226" s="284" t="s">
        <v>220</v>
      </c>
      <c r="Q1226" s="302"/>
      <c r="R1226" s="285" t="s">
        <v>225</v>
      </c>
      <c r="S1226" s="891"/>
      <c r="T1226" s="892"/>
      <c r="U1226" s="893"/>
      <c r="Z1226" s="264"/>
      <c r="AA1226" s="264"/>
      <c r="AB1226" s="264"/>
      <c r="AC1226" s="264"/>
      <c r="AD1226" s="264"/>
      <c r="AE1226" s="172"/>
      <c r="AF1226" s="172"/>
      <c r="AG1226" s="172"/>
    </row>
    <row r="1227" spans="1:33" ht="23.25" customHeight="1" x14ac:dyDescent="0.15">
      <c r="B1227" s="881"/>
      <c r="C1227" s="884"/>
      <c r="D1227" s="884"/>
      <c r="E1227" s="884"/>
      <c r="F1227" s="296"/>
      <c r="G1227" s="897"/>
      <c r="H1227" s="898"/>
      <c r="I1227" s="296"/>
      <c r="J1227" s="297"/>
      <c r="K1227" s="299"/>
      <c r="L1227" s="284" t="s">
        <v>220</v>
      </c>
      <c r="M1227" s="302"/>
      <c r="N1227" s="285" t="s">
        <v>225</v>
      </c>
      <c r="O1227" s="299"/>
      <c r="P1227" s="284" t="s">
        <v>220</v>
      </c>
      <c r="Q1227" s="302"/>
      <c r="R1227" s="285" t="s">
        <v>225</v>
      </c>
      <c r="S1227" s="891"/>
      <c r="T1227" s="892"/>
      <c r="U1227" s="893"/>
      <c r="Z1227" s="264"/>
      <c r="AA1227" s="264"/>
      <c r="AB1227" s="264"/>
      <c r="AC1227" s="264"/>
      <c r="AD1227" s="264"/>
      <c r="AE1227" s="172"/>
      <c r="AF1227" s="172"/>
      <c r="AG1227" s="172"/>
    </row>
    <row r="1228" spans="1:33" ht="24" customHeight="1" x14ac:dyDescent="0.15">
      <c r="B1228" s="881"/>
      <c r="C1228" s="884"/>
      <c r="D1228" s="884"/>
      <c r="E1228" s="884"/>
      <c r="F1228" s="296"/>
      <c r="G1228" s="897"/>
      <c r="H1228" s="898"/>
      <c r="I1228" s="296"/>
      <c r="J1228" s="297"/>
      <c r="K1228" s="299"/>
      <c r="L1228" s="284" t="s">
        <v>220</v>
      </c>
      <c r="M1228" s="302"/>
      <c r="N1228" s="285" t="s">
        <v>225</v>
      </c>
      <c r="O1228" s="299"/>
      <c r="P1228" s="284" t="s">
        <v>220</v>
      </c>
      <c r="Q1228" s="302"/>
      <c r="R1228" s="285" t="s">
        <v>225</v>
      </c>
      <c r="S1228" s="891"/>
      <c r="T1228" s="892"/>
      <c r="U1228" s="893"/>
    </row>
    <row r="1229" spans="1:33" ht="24" customHeight="1" thickBot="1" x14ac:dyDescent="0.2">
      <c r="B1229" s="882"/>
      <c r="C1229" s="885"/>
      <c r="D1229" s="885"/>
      <c r="E1229" s="885"/>
      <c r="F1229" s="286" t="s">
        <v>232</v>
      </c>
      <c r="G1229" s="5"/>
      <c r="H1229" s="899" t="s">
        <v>239</v>
      </c>
      <c r="I1229" s="900"/>
      <c r="J1229" s="300"/>
      <c r="K1229" s="901"/>
      <c r="L1229" s="902"/>
      <c r="M1229" s="902"/>
      <c r="N1229" s="902"/>
      <c r="O1229" s="902"/>
      <c r="P1229" s="902"/>
      <c r="Q1229" s="902"/>
      <c r="R1229" s="903"/>
      <c r="S1229" s="894"/>
      <c r="T1229" s="895"/>
      <c r="U1229" s="896"/>
    </row>
    <row r="1230" spans="1:33" ht="24" customHeight="1" x14ac:dyDescent="0.15">
      <c r="B1230" s="880">
        <v>2</v>
      </c>
      <c r="C1230" s="883"/>
      <c r="D1230" s="883"/>
      <c r="E1230" s="883"/>
      <c r="F1230" s="294"/>
      <c r="G1230" s="886"/>
      <c r="H1230" s="887"/>
      <c r="I1230" s="294"/>
      <c r="J1230" s="295"/>
      <c r="K1230" s="298"/>
      <c r="L1230" s="279" t="s">
        <v>220</v>
      </c>
      <c r="M1230" s="301"/>
      <c r="N1230" s="280" t="s">
        <v>225</v>
      </c>
      <c r="O1230" s="298"/>
      <c r="P1230" s="279" t="s">
        <v>220</v>
      </c>
      <c r="Q1230" s="301"/>
      <c r="R1230" s="280" t="s">
        <v>225</v>
      </c>
      <c r="S1230" s="888" t="str">
        <f t="shared" ref="S1230" si="1436">IF(COUNT(J1230:J1234)=0,"",SUM(J1230:J1234))</f>
        <v/>
      </c>
      <c r="T1230" s="889"/>
      <c r="U1230" s="890"/>
    </row>
    <row r="1231" spans="1:33" ht="24" customHeight="1" x14ac:dyDescent="0.15">
      <c r="B1231" s="881"/>
      <c r="C1231" s="884"/>
      <c r="D1231" s="884"/>
      <c r="E1231" s="884"/>
      <c r="F1231" s="296"/>
      <c r="G1231" s="897"/>
      <c r="H1231" s="898"/>
      <c r="I1231" s="296"/>
      <c r="J1231" s="297"/>
      <c r="K1231" s="299"/>
      <c r="L1231" s="284" t="s">
        <v>220</v>
      </c>
      <c r="M1231" s="302"/>
      <c r="N1231" s="285" t="s">
        <v>225</v>
      </c>
      <c r="O1231" s="299"/>
      <c r="P1231" s="284" t="s">
        <v>220</v>
      </c>
      <c r="Q1231" s="302"/>
      <c r="R1231" s="285" t="s">
        <v>225</v>
      </c>
      <c r="S1231" s="891"/>
      <c r="T1231" s="892"/>
      <c r="U1231" s="893"/>
    </row>
    <row r="1232" spans="1:33" ht="24" customHeight="1" x14ac:dyDescent="0.15">
      <c r="B1232" s="881"/>
      <c r="C1232" s="884"/>
      <c r="D1232" s="884"/>
      <c r="E1232" s="884"/>
      <c r="F1232" s="296"/>
      <c r="G1232" s="897"/>
      <c r="H1232" s="898"/>
      <c r="I1232" s="296"/>
      <c r="J1232" s="297"/>
      <c r="K1232" s="299"/>
      <c r="L1232" s="284" t="s">
        <v>220</v>
      </c>
      <c r="M1232" s="302"/>
      <c r="N1232" s="285" t="s">
        <v>225</v>
      </c>
      <c r="O1232" s="299"/>
      <c r="P1232" s="284" t="s">
        <v>220</v>
      </c>
      <c r="Q1232" s="302"/>
      <c r="R1232" s="285" t="s">
        <v>225</v>
      </c>
      <c r="S1232" s="891"/>
      <c r="T1232" s="892"/>
      <c r="U1232" s="893"/>
    </row>
    <row r="1233" spans="2:21" ht="24" customHeight="1" x14ac:dyDescent="0.15">
      <c r="B1233" s="881"/>
      <c r="C1233" s="884"/>
      <c r="D1233" s="884"/>
      <c r="E1233" s="884"/>
      <c r="F1233" s="296"/>
      <c r="G1233" s="897"/>
      <c r="H1233" s="898"/>
      <c r="I1233" s="296"/>
      <c r="J1233" s="297"/>
      <c r="K1233" s="299"/>
      <c r="L1233" s="284" t="s">
        <v>220</v>
      </c>
      <c r="M1233" s="302"/>
      <c r="N1233" s="285" t="s">
        <v>225</v>
      </c>
      <c r="O1233" s="299"/>
      <c r="P1233" s="284" t="s">
        <v>220</v>
      </c>
      <c r="Q1233" s="302"/>
      <c r="R1233" s="285" t="s">
        <v>225</v>
      </c>
      <c r="S1233" s="891"/>
      <c r="T1233" s="892"/>
      <c r="U1233" s="893"/>
    </row>
    <row r="1234" spans="2:21" ht="24" customHeight="1" thickBot="1" x14ac:dyDescent="0.2">
      <c r="B1234" s="882"/>
      <c r="C1234" s="885"/>
      <c r="D1234" s="885"/>
      <c r="E1234" s="885"/>
      <c r="F1234" s="286" t="s">
        <v>232</v>
      </c>
      <c r="G1234" s="5"/>
      <c r="H1234" s="899" t="s">
        <v>239</v>
      </c>
      <c r="I1234" s="900"/>
      <c r="J1234" s="300"/>
      <c r="K1234" s="901"/>
      <c r="L1234" s="902"/>
      <c r="M1234" s="902"/>
      <c r="N1234" s="902"/>
      <c r="O1234" s="902"/>
      <c r="P1234" s="902"/>
      <c r="Q1234" s="902"/>
      <c r="R1234" s="903"/>
      <c r="S1234" s="894"/>
      <c r="T1234" s="895"/>
      <c r="U1234" s="896"/>
    </row>
    <row r="1235" spans="2:21" ht="24" customHeight="1" x14ac:dyDescent="0.15">
      <c r="B1235" s="880">
        <v>3</v>
      </c>
      <c r="C1235" s="883"/>
      <c r="D1235" s="883"/>
      <c r="E1235" s="883"/>
      <c r="F1235" s="294"/>
      <c r="G1235" s="886"/>
      <c r="H1235" s="887"/>
      <c r="I1235" s="294"/>
      <c r="J1235" s="295"/>
      <c r="K1235" s="298"/>
      <c r="L1235" s="279" t="s">
        <v>220</v>
      </c>
      <c r="M1235" s="301"/>
      <c r="N1235" s="280" t="s">
        <v>225</v>
      </c>
      <c r="O1235" s="298"/>
      <c r="P1235" s="279" t="s">
        <v>220</v>
      </c>
      <c r="Q1235" s="301"/>
      <c r="R1235" s="280" t="s">
        <v>225</v>
      </c>
      <c r="S1235" s="888" t="str">
        <f t="shared" ref="S1235" si="1437">IF(COUNT(J1235:J1239)=0,"",SUM(J1235:J1239))</f>
        <v/>
      </c>
      <c r="T1235" s="889"/>
      <c r="U1235" s="890"/>
    </row>
    <row r="1236" spans="2:21" ht="24" customHeight="1" x14ac:dyDescent="0.15">
      <c r="B1236" s="881"/>
      <c r="C1236" s="884"/>
      <c r="D1236" s="884"/>
      <c r="E1236" s="884"/>
      <c r="F1236" s="296"/>
      <c r="G1236" s="897"/>
      <c r="H1236" s="898"/>
      <c r="I1236" s="296"/>
      <c r="J1236" s="297"/>
      <c r="K1236" s="299"/>
      <c r="L1236" s="284" t="s">
        <v>220</v>
      </c>
      <c r="M1236" s="302"/>
      <c r="N1236" s="285" t="s">
        <v>225</v>
      </c>
      <c r="O1236" s="299"/>
      <c r="P1236" s="284" t="s">
        <v>220</v>
      </c>
      <c r="Q1236" s="302"/>
      <c r="R1236" s="285" t="s">
        <v>225</v>
      </c>
      <c r="S1236" s="891"/>
      <c r="T1236" s="892"/>
      <c r="U1236" s="893"/>
    </row>
    <row r="1237" spans="2:21" ht="24" customHeight="1" x14ac:dyDescent="0.15">
      <c r="B1237" s="881"/>
      <c r="C1237" s="884"/>
      <c r="D1237" s="884"/>
      <c r="E1237" s="884"/>
      <c r="F1237" s="296"/>
      <c r="G1237" s="897"/>
      <c r="H1237" s="898"/>
      <c r="I1237" s="296"/>
      <c r="J1237" s="297"/>
      <c r="K1237" s="299"/>
      <c r="L1237" s="284" t="s">
        <v>220</v>
      </c>
      <c r="M1237" s="302"/>
      <c r="N1237" s="285" t="s">
        <v>225</v>
      </c>
      <c r="O1237" s="299"/>
      <c r="P1237" s="284" t="s">
        <v>220</v>
      </c>
      <c r="Q1237" s="302"/>
      <c r="R1237" s="285" t="s">
        <v>225</v>
      </c>
      <c r="S1237" s="891"/>
      <c r="T1237" s="892"/>
      <c r="U1237" s="893"/>
    </row>
    <row r="1238" spans="2:21" ht="24" customHeight="1" x14ac:dyDescent="0.15">
      <c r="B1238" s="881"/>
      <c r="C1238" s="884"/>
      <c r="D1238" s="884"/>
      <c r="E1238" s="884"/>
      <c r="F1238" s="296"/>
      <c r="G1238" s="897"/>
      <c r="H1238" s="898"/>
      <c r="I1238" s="296"/>
      <c r="J1238" s="297"/>
      <c r="K1238" s="299"/>
      <c r="L1238" s="284" t="s">
        <v>220</v>
      </c>
      <c r="M1238" s="302"/>
      <c r="N1238" s="285" t="s">
        <v>225</v>
      </c>
      <c r="O1238" s="299"/>
      <c r="P1238" s="284" t="s">
        <v>220</v>
      </c>
      <c r="Q1238" s="302"/>
      <c r="R1238" s="285" t="s">
        <v>225</v>
      </c>
      <c r="S1238" s="891"/>
      <c r="T1238" s="892"/>
      <c r="U1238" s="893"/>
    </row>
    <row r="1239" spans="2:21" ht="24" customHeight="1" thickBot="1" x14ac:dyDescent="0.2">
      <c r="B1239" s="882"/>
      <c r="C1239" s="885"/>
      <c r="D1239" s="885"/>
      <c r="E1239" s="885"/>
      <c r="F1239" s="286" t="s">
        <v>232</v>
      </c>
      <c r="G1239" s="5"/>
      <c r="H1239" s="899" t="s">
        <v>239</v>
      </c>
      <c r="I1239" s="900"/>
      <c r="J1239" s="300"/>
      <c r="K1239" s="901"/>
      <c r="L1239" s="902"/>
      <c r="M1239" s="902"/>
      <c r="N1239" s="902"/>
      <c r="O1239" s="902"/>
      <c r="P1239" s="902"/>
      <c r="Q1239" s="902"/>
      <c r="R1239" s="903"/>
      <c r="S1239" s="894"/>
      <c r="T1239" s="895"/>
      <c r="U1239" s="896"/>
    </row>
    <row r="1240" spans="2:21" ht="24" customHeight="1" x14ac:dyDescent="0.15">
      <c r="B1240" s="880">
        <v>4</v>
      </c>
      <c r="C1240" s="883"/>
      <c r="D1240" s="883"/>
      <c r="E1240" s="883"/>
      <c r="F1240" s="294"/>
      <c r="G1240" s="886"/>
      <c r="H1240" s="887"/>
      <c r="I1240" s="294"/>
      <c r="J1240" s="295"/>
      <c r="K1240" s="298"/>
      <c r="L1240" s="279" t="s">
        <v>220</v>
      </c>
      <c r="M1240" s="301"/>
      <c r="N1240" s="280" t="s">
        <v>225</v>
      </c>
      <c r="O1240" s="298"/>
      <c r="P1240" s="279" t="s">
        <v>220</v>
      </c>
      <c r="Q1240" s="301"/>
      <c r="R1240" s="280" t="s">
        <v>225</v>
      </c>
      <c r="S1240" s="888" t="str">
        <f t="shared" ref="S1240" si="1438">IF(COUNT(J1240:J1244)=0,"",SUM(J1240:J1244))</f>
        <v/>
      </c>
      <c r="T1240" s="889"/>
      <c r="U1240" s="890"/>
    </row>
    <row r="1241" spans="2:21" ht="24" customHeight="1" x14ac:dyDescent="0.15">
      <c r="B1241" s="881"/>
      <c r="C1241" s="884"/>
      <c r="D1241" s="884"/>
      <c r="E1241" s="884"/>
      <c r="F1241" s="296"/>
      <c r="G1241" s="897"/>
      <c r="H1241" s="898"/>
      <c r="I1241" s="296"/>
      <c r="J1241" s="297"/>
      <c r="K1241" s="299"/>
      <c r="L1241" s="284" t="s">
        <v>220</v>
      </c>
      <c r="M1241" s="302"/>
      <c r="N1241" s="285" t="s">
        <v>225</v>
      </c>
      <c r="O1241" s="299"/>
      <c r="P1241" s="284" t="s">
        <v>220</v>
      </c>
      <c r="Q1241" s="302"/>
      <c r="R1241" s="285" t="s">
        <v>225</v>
      </c>
      <c r="S1241" s="891"/>
      <c r="T1241" s="892"/>
      <c r="U1241" s="893"/>
    </row>
    <row r="1242" spans="2:21" ht="24" customHeight="1" x14ac:dyDescent="0.15">
      <c r="B1242" s="881"/>
      <c r="C1242" s="884"/>
      <c r="D1242" s="884"/>
      <c r="E1242" s="884"/>
      <c r="F1242" s="296"/>
      <c r="G1242" s="897"/>
      <c r="H1242" s="898"/>
      <c r="I1242" s="296"/>
      <c r="J1242" s="297"/>
      <c r="K1242" s="299"/>
      <c r="L1242" s="284" t="s">
        <v>220</v>
      </c>
      <c r="M1242" s="302"/>
      <c r="N1242" s="285" t="s">
        <v>225</v>
      </c>
      <c r="O1242" s="299"/>
      <c r="P1242" s="284" t="s">
        <v>220</v>
      </c>
      <c r="Q1242" s="302"/>
      <c r="R1242" s="285" t="s">
        <v>225</v>
      </c>
      <c r="S1242" s="891"/>
      <c r="T1242" s="892"/>
      <c r="U1242" s="893"/>
    </row>
    <row r="1243" spans="2:21" ht="24" customHeight="1" x14ac:dyDescent="0.15">
      <c r="B1243" s="881"/>
      <c r="C1243" s="884"/>
      <c r="D1243" s="884"/>
      <c r="E1243" s="884"/>
      <c r="F1243" s="296"/>
      <c r="G1243" s="897"/>
      <c r="H1243" s="898"/>
      <c r="I1243" s="296"/>
      <c r="J1243" s="297"/>
      <c r="K1243" s="299"/>
      <c r="L1243" s="284" t="s">
        <v>220</v>
      </c>
      <c r="M1243" s="302"/>
      <c r="N1243" s="285" t="s">
        <v>225</v>
      </c>
      <c r="O1243" s="299"/>
      <c r="P1243" s="284" t="s">
        <v>220</v>
      </c>
      <c r="Q1243" s="302"/>
      <c r="R1243" s="285" t="s">
        <v>225</v>
      </c>
      <c r="S1243" s="891"/>
      <c r="T1243" s="892"/>
      <c r="U1243" s="893"/>
    </row>
    <row r="1244" spans="2:21" ht="24" customHeight="1" thickBot="1" x14ac:dyDescent="0.2">
      <c r="B1244" s="882"/>
      <c r="C1244" s="885"/>
      <c r="D1244" s="885"/>
      <c r="E1244" s="885"/>
      <c r="F1244" s="286" t="s">
        <v>232</v>
      </c>
      <c r="G1244" s="5"/>
      <c r="H1244" s="899" t="s">
        <v>239</v>
      </c>
      <c r="I1244" s="900"/>
      <c r="J1244" s="300"/>
      <c r="K1244" s="901"/>
      <c r="L1244" s="902"/>
      <c r="M1244" s="902"/>
      <c r="N1244" s="902"/>
      <c r="O1244" s="902"/>
      <c r="P1244" s="902"/>
      <c r="Q1244" s="902"/>
      <c r="R1244" s="903"/>
      <c r="S1244" s="894"/>
      <c r="T1244" s="895"/>
      <c r="U1244" s="896"/>
    </row>
    <row r="1245" spans="2:21" ht="19.5" customHeight="1" thickBot="1" x14ac:dyDescent="0.2">
      <c r="B1245" s="287" t="s">
        <v>112</v>
      </c>
      <c r="C1245" s="172"/>
      <c r="D1245" s="288"/>
      <c r="E1245" s="288"/>
      <c r="F1245" s="289"/>
      <c r="G1245" s="288"/>
      <c r="H1245" s="288"/>
      <c r="O1245" s="917" t="s">
        <v>496</v>
      </c>
      <c r="P1245" s="918"/>
      <c r="Q1245" s="918"/>
      <c r="R1245" s="918"/>
      <c r="S1245" s="919" t="str">
        <f>IF(COUNT(S1225:U1244)=0,"",SUMIFS(S1225:S1244,E1225:E1244,"&lt;&gt;"&amp;""))</f>
        <v/>
      </c>
      <c r="T1245" s="920"/>
      <c r="U1245" s="921"/>
    </row>
    <row r="1246" spans="2:21" ht="19.5" customHeight="1" thickBot="1" x14ac:dyDescent="0.2">
      <c r="B1246" s="486" t="s">
        <v>242</v>
      </c>
      <c r="C1246" s="172"/>
      <c r="D1246" s="171"/>
      <c r="E1246" s="290"/>
      <c r="F1246" s="485"/>
      <c r="G1246" s="485"/>
      <c r="H1246" s="485"/>
      <c r="O1246" s="922" t="s">
        <v>497</v>
      </c>
      <c r="P1246" s="923"/>
      <c r="Q1246" s="923"/>
      <c r="R1246" s="924"/>
      <c r="S1246" s="919" t="str">
        <f>IF(COUNT(S1225:U1244)=0,"",SUMIF(E1225:E1244,"元請",S1225:U1244))</f>
        <v/>
      </c>
      <c r="T1246" s="920"/>
      <c r="U1246" s="921"/>
    </row>
    <row r="1247" spans="2:21" ht="19.5" customHeight="1" x14ac:dyDescent="0.15">
      <c r="B1247" s="287" t="s">
        <v>240</v>
      </c>
      <c r="C1247" s="172"/>
      <c r="D1247" s="171"/>
      <c r="E1247" s="172"/>
      <c r="F1247" s="172"/>
      <c r="G1247" s="485"/>
      <c r="H1247" s="485"/>
    </row>
    <row r="1248" spans="2:21" ht="19.5" customHeight="1" x14ac:dyDescent="0.15">
      <c r="B1248" s="485"/>
      <c r="C1248" s="172"/>
      <c r="D1248" s="171"/>
      <c r="E1248" s="290"/>
      <c r="F1248" s="485"/>
      <c r="G1248" s="485"/>
      <c r="H1248" s="485"/>
    </row>
    <row r="1249" spans="1:33" s="172" customFormat="1" ht="20.25" customHeight="1" x14ac:dyDescent="0.15">
      <c r="A1249" s="171"/>
      <c r="B1249" s="171"/>
      <c r="C1249" s="172" t="s">
        <v>104</v>
      </c>
      <c r="G1249" s="262"/>
      <c r="H1249" s="262"/>
      <c r="I1249" s="171"/>
      <c r="J1249" s="171"/>
      <c r="K1249" s="171"/>
      <c r="L1249" s="171"/>
      <c r="M1249" s="171"/>
      <c r="N1249" s="171"/>
      <c r="O1249" s="171"/>
      <c r="P1249" s="171"/>
      <c r="Q1249" s="171"/>
      <c r="R1249" s="171"/>
      <c r="S1249" s="171"/>
      <c r="T1249" s="196" t="s">
        <v>241</v>
      </c>
      <c r="U1249" s="263" t="str">
        <f t="shared" ref="U1249" si="1439">IF(COUNT(S1225:U1244)=0,"",U1220+1)</f>
        <v/>
      </c>
      <c r="W1249" s="171"/>
      <c r="X1249" s="171"/>
      <c r="Y1249" s="171"/>
      <c r="Z1249" s="291"/>
      <c r="AA1249" s="291"/>
      <c r="AB1249" s="291"/>
      <c r="AC1249" s="291"/>
      <c r="AD1249" s="291"/>
      <c r="AE1249" s="171"/>
      <c r="AF1249" s="171"/>
      <c r="AG1249" s="171"/>
    </row>
    <row r="1250" spans="1:33" s="172" customFormat="1" ht="27.75" x14ac:dyDescent="0.15">
      <c r="A1250" s="171"/>
      <c r="B1250" s="904" t="s">
        <v>105</v>
      </c>
      <c r="C1250" s="904"/>
      <c r="D1250" s="904"/>
      <c r="E1250" s="904"/>
      <c r="F1250" s="904"/>
      <c r="G1250" s="904"/>
      <c r="H1250" s="904"/>
      <c r="I1250" s="904"/>
      <c r="J1250" s="905" t="s">
        <v>387</v>
      </c>
      <c r="K1250" s="905"/>
      <c r="L1250" s="905"/>
      <c r="M1250" s="905"/>
      <c r="N1250" s="905"/>
      <c r="O1250" s="905"/>
      <c r="P1250" s="905"/>
      <c r="Q1250" s="905"/>
      <c r="R1250" s="905"/>
      <c r="S1250" s="905"/>
      <c r="T1250" s="905"/>
      <c r="U1250" s="905"/>
      <c r="W1250" s="171"/>
      <c r="X1250" s="171"/>
      <c r="Y1250" s="171"/>
      <c r="Z1250" s="291"/>
      <c r="AA1250" s="291"/>
      <c r="AB1250" s="291"/>
      <c r="AC1250" s="291"/>
      <c r="AD1250" s="291"/>
      <c r="AE1250" s="171"/>
      <c r="AF1250" s="171"/>
      <c r="AG1250" s="171"/>
    </row>
    <row r="1251" spans="1:33" ht="21.75" thickBot="1" x14ac:dyDescent="0.2">
      <c r="D1251" s="265" t="s">
        <v>228</v>
      </c>
      <c r="E1251" s="906"/>
      <c r="F1251" s="906"/>
      <c r="G1251" s="266" t="s">
        <v>229</v>
      </c>
      <c r="H1251" s="267"/>
      <c r="L1251" s="268" t="s">
        <v>231</v>
      </c>
      <c r="M1251" s="482" t="str">
        <f>M$4</f>
        <v/>
      </c>
      <c r="N1251" s="269" t="s">
        <v>220</v>
      </c>
      <c r="O1251" s="482" t="str">
        <f>O$4</f>
        <v/>
      </c>
      <c r="P1251" s="269" t="s">
        <v>225</v>
      </c>
      <c r="Q1251" s="269" t="s">
        <v>205</v>
      </c>
      <c r="R1251" s="482" t="str">
        <f>R$4</f>
        <v/>
      </c>
      <c r="S1251" s="269" t="s">
        <v>220</v>
      </c>
      <c r="T1251" s="482" t="str">
        <f>T$4</f>
        <v/>
      </c>
      <c r="U1251" s="269" t="s">
        <v>230</v>
      </c>
    </row>
    <row r="1252" spans="1:33" ht="18" customHeight="1" x14ac:dyDescent="0.15">
      <c r="B1252" s="880" t="s">
        <v>227</v>
      </c>
      <c r="C1252" s="907" t="s">
        <v>224</v>
      </c>
      <c r="D1252" s="478" t="s">
        <v>237</v>
      </c>
      <c r="E1252" s="478" t="s">
        <v>222</v>
      </c>
      <c r="F1252" s="909" t="s">
        <v>106</v>
      </c>
      <c r="G1252" s="840" t="s">
        <v>107</v>
      </c>
      <c r="H1252" s="841"/>
      <c r="I1252" s="480" t="s">
        <v>108</v>
      </c>
      <c r="J1252" s="480" t="s">
        <v>235</v>
      </c>
      <c r="K1252" s="840" t="s">
        <v>109</v>
      </c>
      <c r="L1252" s="913"/>
      <c r="M1252" s="913"/>
      <c r="N1252" s="841"/>
      <c r="O1252" s="840" t="s">
        <v>226</v>
      </c>
      <c r="P1252" s="913"/>
      <c r="Q1252" s="913"/>
      <c r="R1252" s="841"/>
      <c r="S1252" s="840" t="s">
        <v>233</v>
      </c>
      <c r="T1252" s="913"/>
      <c r="U1252" s="914"/>
    </row>
    <row r="1253" spans="1:33" ht="18" customHeight="1" thickBot="1" x14ac:dyDescent="0.2">
      <c r="B1253" s="882"/>
      <c r="C1253" s="908"/>
      <c r="D1253" s="479" t="s">
        <v>221</v>
      </c>
      <c r="E1253" s="479" t="s">
        <v>223</v>
      </c>
      <c r="F1253" s="910"/>
      <c r="G1253" s="911"/>
      <c r="H1253" s="912"/>
      <c r="I1253" s="481" t="s">
        <v>110</v>
      </c>
      <c r="J1253" s="481" t="s">
        <v>236</v>
      </c>
      <c r="K1253" s="911"/>
      <c r="L1253" s="915"/>
      <c r="M1253" s="915"/>
      <c r="N1253" s="912"/>
      <c r="O1253" s="911"/>
      <c r="P1253" s="915"/>
      <c r="Q1253" s="915"/>
      <c r="R1253" s="912"/>
      <c r="S1253" s="911" t="s">
        <v>234</v>
      </c>
      <c r="T1253" s="915"/>
      <c r="U1253" s="916"/>
    </row>
    <row r="1254" spans="1:33" ht="24" customHeight="1" x14ac:dyDescent="0.15">
      <c r="B1254" s="880">
        <v>1</v>
      </c>
      <c r="C1254" s="883"/>
      <c r="D1254" s="883"/>
      <c r="E1254" s="883"/>
      <c r="F1254" s="294"/>
      <c r="G1254" s="886"/>
      <c r="H1254" s="887"/>
      <c r="I1254" s="294"/>
      <c r="J1254" s="295"/>
      <c r="K1254" s="298"/>
      <c r="L1254" s="279" t="s">
        <v>220</v>
      </c>
      <c r="M1254" s="301"/>
      <c r="N1254" s="280" t="s">
        <v>225</v>
      </c>
      <c r="O1254" s="298"/>
      <c r="P1254" s="279" t="s">
        <v>220</v>
      </c>
      <c r="Q1254" s="301"/>
      <c r="R1254" s="280" t="s">
        <v>225</v>
      </c>
      <c r="S1254" s="888" t="str">
        <f t="shared" ref="S1254" si="1440">IF(COUNT(J1254:J1258)=0,"",SUM(J1254:J1258))</f>
        <v/>
      </c>
      <c r="T1254" s="889"/>
      <c r="U1254" s="890"/>
    </row>
    <row r="1255" spans="1:33" ht="24" customHeight="1" x14ac:dyDescent="0.15">
      <c r="B1255" s="881"/>
      <c r="C1255" s="884"/>
      <c r="D1255" s="884"/>
      <c r="E1255" s="884"/>
      <c r="F1255" s="296"/>
      <c r="G1255" s="897"/>
      <c r="H1255" s="898"/>
      <c r="I1255" s="296"/>
      <c r="J1255" s="297"/>
      <c r="K1255" s="299"/>
      <c r="L1255" s="284" t="s">
        <v>220</v>
      </c>
      <c r="M1255" s="302"/>
      <c r="N1255" s="285" t="s">
        <v>225</v>
      </c>
      <c r="O1255" s="299"/>
      <c r="P1255" s="284" t="s">
        <v>220</v>
      </c>
      <c r="Q1255" s="302"/>
      <c r="R1255" s="285" t="s">
        <v>225</v>
      </c>
      <c r="S1255" s="891"/>
      <c r="T1255" s="892"/>
      <c r="U1255" s="893"/>
      <c r="Z1255" s="264"/>
      <c r="AA1255" s="264"/>
      <c r="AB1255" s="264"/>
      <c r="AC1255" s="264"/>
      <c r="AD1255" s="264"/>
      <c r="AE1255" s="172"/>
      <c r="AF1255" s="172"/>
      <c r="AG1255" s="172"/>
    </row>
    <row r="1256" spans="1:33" ht="23.25" customHeight="1" x14ac:dyDescent="0.15">
      <c r="B1256" s="881"/>
      <c r="C1256" s="884"/>
      <c r="D1256" s="884"/>
      <c r="E1256" s="884"/>
      <c r="F1256" s="296"/>
      <c r="G1256" s="897"/>
      <c r="H1256" s="898"/>
      <c r="I1256" s="296"/>
      <c r="J1256" s="297"/>
      <c r="K1256" s="299"/>
      <c r="L1256" s="284" t="s">
        <v>220</v>
      </c>
      <c r="M1256" s="302"/>
      <c r="N1256" s="285" t="s">
        <v>225</v>
      </c>
      <c r="O1256" s="299"/>
      <c r="P1256" s="284" t="s">
        <v>220</v>
      </c>
      <c r="Q1256" s="302"/>
      <c r="R1256" s="285" t="s">
        <v>225</v>
      </c>
      <c r="S1256" s="891"/>
      <c r="T1256" s="892"/>
      <c r="U1256" s="893"/>
      <c r="Z1256" s="264"/>
      <c r="AA1256" s="264"/>
      <c r="AB1256" s="264"/>
      <c r="AC1256" s="264"/>
      <c r="AD1256" s="264"/>
      <c r="AE1256" s="172"/>
      <c r="AF1256" s="172"/>
      <c r="AG1256" s="172"/>
    </row>
    <row r="1257" spans="1:33" ht="24" customHeight="1" x14ac:dyDescent="0.15">
      <c r="B1257" s="881"/>
      <c r="C1257" s="884"/>
      <c r="D1257" s="884"/>
      <c r="E1257" s="884"/>
      <c r="F1257" s="296"/>
      <c r="G1257" s="897"/>
      <c r="H1257" s="898"/>
      <c r="I1257" s="296"/>
      <c r="J1257" s="297"/>
      <c r="K1257" s="299"/>
      <c r="L1257" s="284" t="s">
        <v>220</v>
      </c>
      <c r="M1257" s="302"/>
      <c r="N1257" s="285" t="s">
        <v>225</v>
      </c>
      <c r="O1257" s="299"/>
      <c r="P1257" s="284" t="s">
        <v>220</v>
      </c>
      <c r="Q1257" s="302"/>
      <c r="R1257" s="285" t="s">
        <v>225</v>
      </c>
      <c r="S1257" s="891"/>
      <c r="T1257" s="892"/>
      <c r="U1257" s="893"/>
    </row>
    <row r="1258" spans="1:33" ht="24" customHeight="1" thickBot="1" x14ac:dyDescent="0.2">
      <c r="B1258" s="882"/>
      <c r="C1258" s="885"/>
      <c r="D1258" s="885"/>
      <c r="E1258" s="885"/>
      <c r="F1258" s="286" t="s">
        <v>232</v>
      </c>
      <c r="G1258" s="5"/>
      <c r="H1258" s="899" t="s">
        <v>239</v>
      </c>
      <c r="I1258" s="900"/>
      <c r="J1258" s="300"/>
      <c r="K1258" s="901"/>
      <c r="L1258" s="902"/>
      <c r="M1258" s="902"/>
      <c r="N1258" s="902"/>
      <c r="O1258" s="902"/>
      <c r="P1258" s="902"/>
      <c r="Q1258" s="902"/>
      <c r="R1258" s="903"/>
      <c r="S1258" s="894"/>
      <c r="T1258" s="895"/>
      <c r="U1258" s="896"/>
    </row>
    <row r="1259" spans="1:33" ht="24" customHeight="1" x14ac:dyDescent="0.15">
      <c r="B1259" s="880">
        <v>2</v>
      </c>
      <c r="C1259" s="883"/>
      <c r="D1259" s="883"/>
      <c r="E1259" s="883"/>
      <c r="F1259" s="294"/>
      <c r="G1259" s="886"/>
      <c r="H1259" s="887"/>
      <c r="I1259" s="294"/>
      <c r="J1259" s="295"/>
      <c r="K1259" s="298"/>
      <c r="L1259" s="279" t="s">
        <v>220</v>
      </c>
      <c r="M1259" s="301"/>
      <c r="N1259" s="280" t="s">
        <v>225</v>
      </c>
      <c r="O1259" s="298"/>
      <c r="P1259" s="279" t="s">
        <v>220</v>
      </c>
      <c r="Q1259" s="301"/>
      <c r="R1259" s="280" t="s">
        <v>225</v>
      </c>
      <c r="S1259" s="888" t="str">
        <f t="shared" ref="S1259" si="1441">IF(COUNT(J1259:J1263)=0,"",SUM(J1259:J1263))</f>
        <v/>
      </c>
      <c r="T1259" s="889"/>
      <c r="U1259" s="890"/>
    </row>
    <row r="1260" spans="1:33" ht="24" customHeight="1" x14ac:dyDescent="0.15">
      <c r="B1260" s="881"/>
      <c r="C1260" s="884"/>
      <c r="D1260" s="884"/>
      <c r="E1260" s="884"/>
      <c r="F1260" s="296"/>
      <c r="G1260" s="897"/>
      <c r="H1260" s="898"/>
      <c r="I1260" s="296"/>
      <c r="J1260" s="297"/>
      <c r="K1260" s="299"/>
      <c r="L1260" s="284" t="s">
        <v>220</v>
      </c>
      <c r="M1260" s="302"/>
      <c r="N1260" s="285" t="s">
        <v>225</v>
      </c>
      <c r="O1260" s="299"/>
      <c r="P1260" s="284" t="s">
        <v>220</v>
      </c>
      <c r="Q1260" s="302"/>
      <c r="R1260" s="285" t="s">
        <v>225</v>
      </c>
      <c r="S1260" s="891"/>
      <c r="T1260" s="892"/>
      <c r="U1260" s="893"/>
    </row>
    <row r="1261" spans="1:33" ht="24" customHeight="1" x14ac:dyDescent="0.15">
      <c r="B1261" s="881"/>
      <c r="C1261" s="884"/>
      <c r="D1261" s="884"/>
      <c r="E1261" s="884"/>
      <c r="F1261" s="296"/>
      <c r="G1261" s="897"/>
      <c r="H1261" s="898"/>
      <c r="I1261" s="296"/>
      <c r="J1261" s="297"/>
      <c r="K1261" s="299"/>
      <c r="L1261" s="284" t="s">
        <v>220</v>
      </c>
      <c r="M1261" s="302"/>
      <c r="N1261" s="285" t="s">
        <v>225</v>
      </c>
      <c r="O1261" s="299"/>
      <c r="P1261" s="284" t="s">
        <v>220</v>
      </c>
      <c r="Q1261" s="302"/>
      <c r="R1261" s="285" t="s">
        <v>225</v>
      </c>
      <c r="S1261" s="891"/>
      <c r="T1261" s="892"/>
      <c r="U1261" s="893"/>
    </row>
    <row r="1262" spans="1:33" ht="24" customHeight="1" x14ac:dyDescent="0.15">
      <c r="B1262" s="881"/>
      <c r="C1262" s="884"/>
      <c r="D1262" s="884"/>
      <c r="E1262" s="884"/>
      <c r="F1262" s="296"/>
      <c r="G1262" s="897"/>
      <c r="H1262" s="898"/>
      <c r="I1262" s="296"/>
      <c r="J1262" s="297"/>
      <c r="K1262" s="299"/>
      <c r="L1262" s="284" t="s">
        <v>220</v>
      </c>
      <c r="M1262" s="302"/>
      <c r="N1262" s="285" t="s">
        <v>225</v>
      </c>
      <c r="O1262" s="299"/>
      <c r="P1262" s="284" t="s">
        <v>220</v>
      </c>
      <c r="Q1262" s="302"/>
      <c r="R1262" s="285" t="s">
        <v>225</v>
      </c>
      <c r="S1262" s="891"/>
      <c r="T1262" s="892"/>
      <c r="U1262" s="893"/>
    </row>
    <row r="1263" spans="1:33" ht="24" customHeight="1" thickBot="1" x14ac:dyDescent="0.2">
      <c r="B1263" s="882"/>
      <c r="C1263" s="885"/>
      <c r="D1263" s="885"/>
      <c r="E1263" s="885"/>
      <c r="F1263" s="286" t="s">
        <v>232</v>
      </c>
      <c r="G1263" s="5"/>
      <c r="H1263" s="899" t="s">
        <v>239</v>
      </c>
      <c r="I1263" s="900"/>
      <c r="J1263" s="300"/>
      <c r="K1263" s="901"/>
      <c r="L1263" s="902"/>
      <c r="M1263" s="902"/>
      <c r="N1263" s="902"/>
      <c r="O1263" s="902"/>
      <c r="P1263" s="902"/>
      <c r="Q1263" s="902"/>
      <c r="R1263" s="903"/>
      <c r="S1263" s="894"/>
      <c r="T1263" s="895"/>
      <c r="U1263" s="896"/>
    </row>
    <row r="1264" spans="1:33" ht="24" customHeight="1" x14ac:dyDescent="0.15">
      <c r="B1264" s="880">
        <v>3</v>
      </c>
      <c r="C1264" s="883"/>
      <c r="D1264" s="883"/>
      <c r="E1264" s="883"/>
      <c r="F1264" s="294"/>
      <c r="G1264" s="886"/>
      <c r="H1264" s="887"/>
      <c r="I1264" s="294"/>
      <c r="J1264" s="295"/>
      <c r="K1264" s="298"/>
      <c r="L1264" s="279" t="s">
        <v>220</v>
      </c>
      <c r="M1264" s="301"/>
      <c r="N1264" s="280" t="s">
        <v>225</v>
      </c>
      <c r="O1264" s="298"/>
      <c r="P1264" s="279" t="s">
        <v>220</v>
      </c>
      <c r="Q1264" s="301"/>
      <c r="R1264" s="280" t="s">
        <v>225</v>
      </c>
      <c r="S1264" s="888" t="str">
        <f t="shared" ref="S1264" si="1442">IF(COUNT(J1264:J1268)=0,"",SUM(J1264:J1268))</f>
        <v/>
      </c>
      <c r="T1264" s="889"/>
      <c r="U1264" s="890"/>
    </row>
    <row r="1265" spans="1:33" ht="24" customHeight="1" x14ac:dyDescent="0.15">
      <c r="B1265" s="881"/>
      <c r="C1265" s="884"/>
      <c r="D1265" s="884"/>
      <c r="E1265" s="884"/>
      <c r="F1265" s="296"/>
      <c r="G1265" s="897"/>
      <c r="H1265" s="898"/>
      <c r="I1265" s="296"/>
      <c r="J1265" s="297"/>
      <c r="K1265" s="299"/>
      <c r="L1265" s="284" t="s">
        <v>220</v>
      </c>
      <c r="M1265" s="302"/>
      <c r="N1265" s="285" t="s">
        <v>225</v>
      </c>
      <c r="O1265" s="299"/>
      <c r="P1265" s="284" t="s">
        <v>220</v>
      </c>
      <c r="Q1265" s="302"/>
      <c r="R1265" s="285" t="s">
        <v>225</v>
      </c>
      <c r="S1265" s="891"/>
      <c r="T1265" s="892"/>
      <c r="U1265" s="893"/>
    </row>
    <row r="1266" spans="1:33" ht="24" customHeight="1" x14ac:dyDescent="0.15">
      <c r="B1266" s="881"/>
      <c r="C1266" s="884"/>
      <c r="D1266" s="884"/>
      <c r="E1266" s="884"/>
      <c r="F1266" s="296"/>
      <c r="G1266" s="897"/>
      <c r="H1266" s="898"/>
      <c r="I1266" s="296"/>
      <c r="J1266" s="297"/>
      <c r="K1266" s="299"/>
      <c r="L1266" s="284" t="s">
        <v>220</v>
      </c>
      <c r="M1266" s="302"/>
      <c r="N1266" s="285" t="s">
        <v>225</v>
      </c>
      <c r="O1266" s="299"/>
      <c r="P1266" s="284" t="s">
        <v>220</v>
      </c>
      <c r="Q1266" s="302"/>
      <c r="R1266" s="285" t="s">
        <v>225</v>
      </c>
      <c r="S1266" s="891"/>
      <c r="T1266" s="892"/>
      <c r="U1266" s="893"/>
    </row>
    <row r="1267" spans="1:33" ht="24" customHeight="1" x14ac:dyDescent="0.15">
      <c r="B1267" s="881"/>
      <c r="C1267" s="884"/>
      <c r="D1267" s="884"/>
      <c r="E1267" s="884"/>
      <c r="F1267" s="296"/>
      <c r="G1267" s="897"/>
      <c r="H1267" s="898"/>
      <c r="I1267" s="296"/>
      <c r="J1267" s="297"/>
      <c r="K1267" s="299"/>
      <c r="L1267" s="284" t="s">
        <v>220</v>
      </c>
      <c r="M1267" s="302"/>
      <c r="N1267" s="285" t="s">
        <v>225</v>
      </c>
      <c r="O1267" s="299"/>
      <c r="P1267" s="284" t="s">
        <v>220</v>
      </c>
      <c r="Q1267" s="302"/>
      <c r="R1267" s="285" t="s">
        <v>225</v>
      </c>
      <c r="S1267" s="891"/>
      <c r="T1267" s="892"/>
      <c r="U1267" s="893"/>
    </row>
    <row r="1268" spans="1:33" ht="24" customHeight="1" thickBot="1" x14ac:dyDescent="0.2">
      <c r="B1268" s="882"/>
      <c r="C1268" s="885"/>
      <c r="D1268" s="885"/>
      <c r="E1268" s="885"/>
      <c r="F1268" s="286" t="s">
        <v>232</v>
      </c>
      <c r="G1268" s="5"/>
      <c r="H1268" s="899" t="s">
        <v>239</v>
      </c>
      <c r="I1268" s="900"/>
      <c r="J1268" s="300"/>
      <c r="K1268" s="901"/>
      <c r="L1268" s="902"/>
      <c r="M1268" s="902"/>
      <c r="N1268" s="902"/>
      <c r="O1268" s="902"/>
      <c r="P1268" s="902"/>
      <c r="Q1268" s="902"/>
      <c r="R1268" s="903"/>
      <c r="S1268" s="894"/>
      <c r="T1268" s="895"/>
      <c r="U1268" s="896"/>
    </row>
    <row r="1269" spans="1:33" ht="24" customHeight="1" x14ac:dyDescent="0.15">
      <c r="B1269" s="880">
        <v>4</v>
      </c>
      <c r="C1269" s="883"/>
      <c r="D1269" s="883"/>
      <c r="E1269" s="883"/>
      <c r="F1269" s="294"/>
      <c r="G1269" s="886"/>
      <c r="H1269" s="887"/>
      <c r="I1269" s="294"/>
      <c r="J1269" s="295"/>
      <c r="K1269" s="298"/>
      <c r="L1269" s="279" t="s">
        <v>220</v>
      </c>
      <c r="M1269" s="301"/>
      <c r="N1269" s="280" t="s">
        <v>225</v>
      </c>
      <c r="O1269" s="298"/>
      <c r="P1269" s="279" t="s">
        <v>220</v>
      </c>
      <c r="Q1269" s="301"/>
      <c r="R1269" s="280" t="s">
        <v>225</v>
      </c>
      <c r="S1269" s="888" t="str">
        <f t="shared" ref="S1269" si="1443">IF(COUNT(J1269:J1273)=0,"",SUM(J1269:J1273))</f>
        <v/>
      </c>
      <c r="T1269" s="889"/>
      <c r="U1269" s="890"/>
    </row>
    <row r="1270" spans="1:33" ht="24" customHeight="1" x14ac:dyDescent="0.15">
      <c r="B1270" s="881"/>
      <c r="C1270" s="884"/>
      <c r="D1270" s="884"/>
      <c r="E1270" s="884"/>
      <c r="F1270" s="296"/>
      <c r="G1270" s="897"/>
      <c r="H1270" s="898"/>
      <c r="I1270" s="296"/>
      <c r="J1270" s="297"/>
      <c r="K1270" s="299"/>
      <c r="L1270" s="284" t="s">
        <v>220</v>
      </c>
      <c r="M1270" s="302"/>
      <c r="N1270" s="285" t="s">
        <v>225</v>
      </c>
      <c r="O1270" s="299"/>
      <c r="P1270" s="284" t="s">
        <v>220</v>
      </c>
      <c r="Q1270" s="302"/>
      <c r="R1270" s="285" t="s">
        <v>225</v>
      </c>
      <c r="S1270" s="891"/>
      <c r="T1270" s="892"/>
      <c r="U1270" s="893"/>
    </row>
    <row r="1271" spans="1:33" ht="24" customHeight="1" x14ac:dyDescent="0.15">
      <c r="B1271" s="881"/>
      <c r="C1271" s="884"/>
      <c r="D1271" s="884"/>
      <c r="E1271" s="884"/>
      <c r="F1271" s="296"/>
      <c r="G1271" s="897"/>
      <c r="H1271" s="898"/>
      <c r="I1271" s="296"/>
      <c r="J1271" s="297"/>
      <c r="K1271" s="299"/>
      <c r="L1271" s="284" t="s">
        <v>220</v>
      </c>
      <c r="M1271" s="302"/>
      <c r="N1271" s="285" t="s">
        <v>225</v>
      </c>
      <c r="O1271" s="299"/>
      <c r="P1271" s="284" t="s">
        <v>220</v>
      </c>
      <c r="Q1271" s="302"/>
      <c r="R1271" s="285" t="s">
        <v>225</v>
      </c>
      <c r="S1271" s="891"/>
      <c r="T1271" s="892"/>
      <c r="U1271" s="893"/>
    </row>
    <row r="1272" spans="1:33" ht="24" customHeight="1" x14ac:dyDescent="0.15">
      <c r="B1272" s="881"/>
      <c r="C1272" s="884"/>
      <c r="D1272" s="884"/>
      <c r="E1272" s="884"/>
      <c r="F1272" s="296"/>
      <c r="G1272" s="897"/>
      <c r="H1272" s="898"/>
      <c r="I1272" s="296"/>
      <c r="J1272" s="297"/>
      <c r="K1272" s="299"/>
      <c r="L1272" s="284" t="s">
        <v>220</v>
      </c>
      <c r="M1272" s="302"/>
      <c r="N1272" s="285" t="s">
        <v>225</v>
      </c>
      <c r="O1272" s="299"/>
      <c r="P1272" s="284" t="s">
        <v>220</v>
      </c>
      <c r="Q1272" s="302"/>
      <c r="R1272" s="285" t="s">
        <v>225</v>
      </c>
      <c r="S1272" s="891"/>
      <c r="T1272" s="892"/>
      <c r="U1272" s="893"/>
    </row>
    <row r="1273" spans="1:33" ht="24" customHeight="1" thickBot="1" x14ac:dyDescent="0.2">
      <c r="B1273" s="882"/>
      <c r="C1273" s="885"/>
      <c r="D1273" s="885"/>
      <c r="E1273" s="885"/>
      <c r="F1273" s="286" t="s">
        <v>232</v>
      </c>
      <c r="G1273" s="5"/>
      <c r="H1273" s="899" t="s">
        <v>239</v>
      </c>
      <c r="I1273" s="900"/>
      <c r="J1273" s="300"/>
      <c r="K1273" s="901"/>
      <c r="L1273" s="902"/>
      <c r="M1273" s="902"/>
      <c r="N1273" s="902"/>
      <c r="O1273" s="902"/>
      <c r="P1273" s="902"/>
      <c r="Q1273" s="902"/>
      <c r="R1273" s="903"/>
      <c r="S1273" s="894"/>
      <c r="T1273" s="895"/>
      <c r="U1273" s="896"/>
    </row>
    <row r="1274" spans="1:33" ht="19.5" customHeight="1" thickBot="1" x14ac:dyDescent="0.2">
      <c r="B1274" s="287" t="s">
        <v>112</v>
      </c>
      <c r="C1274" s="172"/>
      <c r="D1274" s="288"/>
      <c r="E1274" s="288"/>
      <c r="F1274" s="289"/>
      <c r="G1274" s="288"/>
      <c r="H1274" s="288"/>
      <c r="O1274" s="917" t="s">
        <v>496</v>
      </c>
      <c r="P1274" s="918"/>
      <c r="Q1274" s="918"/>
      <c r="R1274" s="918"/>
      <c r="S1274" s="919" t="str">
        <f>IF(COUNT(S1254:U1273)=0,"",SUMIFS(S1254:S1273,E1254:E1273,"&lt;&gt;"&amp;""))</f>
        <v/>
      </c>
      <c r="T1274" s="920"/>
      <c r="U1274" s="921"/>
    </row>
    <row r="1275" spans="1:33" ht="19.5" customHeight="1" thickBot="1" x14ac:dyDescent="0.2">
      <c r="B1275" s="486" t="s">
        <v>242</v>
      </c>
      <c r="C1275" s="172"/>
      <c r="D1275" s="171"/>
      <c r="E1275" s="290"/>
      <c r="F1275" s="485"/>
      <c r="G1275" s="485"/>
      <c r="H1275" s="485"/>
      <c r="O1275" s="922" t="s">
        <v>497</v>
      </c>
      <c r="P1275" s="923"/>
      <c r="Q1275" s="923"/>
      <c r="R1275" s="924"/>
      <c r="S1275" s="919" t="str">
        <f>IF(COUNT(S1254:U1273)=0,"",SUMIF(E1254:E1273,"元請",S1254:U1273))</f>
        <v/>
      </c>
      <c r="T1275" s="920"/>
      <c r="U1275" s="921"/>
    </row>
    <row r="1276" spans="1:33" ht="19.5" customHeight="1" x14ac:dyDescent="0.15">
      <c r="B1276" s="287" t="s">
        <v>240</v>
      </c>
      <c r="C1276" s="172"/>
      <c r="D1276" s="171"/>
      <c r="E1276" s="172"/>
      <c r="F1276" s="172"/>
      <c r="G1276" s="485"/>
      <c r="H1276" s="485"/>
    </row>
    <row r="1277" spans="1:33" ht="19.5" customHeight="1" x14ac:dyDescent="0.15">
      <c r="B1277" s="485"/>
      <c r="C1277" s="172"/>
      <c r="D1277" s="171"/>
      <c r="E1277" s="290"/>
      <c r="F1277" s="485"/>
      <c r="G1277" s="485"/>
      <c r="H1277" s="485"/>
    </row>
    <row r="1278" spans="1:33" s="172" customFormat="1" ht="20.25" customHeight="1" x14ac:dyDescent="0.15">
      <c r="A1278" s="171"/>
      <c r="B1278" s="171"/>
      <c r="C1278" s="172" t="s">
        <v>104</v>
      </c>
      <c r="G1278" s="262"/>
      <c r="H1278" s="262"/>
      <c r="I1278" s="171"/>
      <c r="J1278" s="171"/>
      <c r="K1278" s="171"/>
      <c r="L1278" s="171"/>
      <c r="M1278" s="171"/>
      <c r="N1278" s="171"/>
      <c r="O1278" s="171"/>
      <c r="P1278" s="171"/>
      <c r="Q1278" s="171"/>
      <c r="R1278" s="171"/>
      <c r="S1278" s="171"/>
      <c r="T1278" s="196" t="s">
        <v>241</v>
      </c>
      <c r="U1278" s="263" t="str">
        <f t="shared" ref="U1278" si="1444">IF(COUNT(S1254:U1273)=0,"",U1249+1)</f>
        <v/>
      </c>
      <c r="W1278" s="171"/>
      <c r="X1278" s="171"/>
      <c r="Y1278" s="171"/>
      <c r="Z1278" s="291"/>
      <c r="AA1278" s="291"/>
      <c r="AB1278" s="291"/>
      <c r="AC1278" s="291"/>
      <c r="AD1278" s="291"/>
      <c r="AE1278" s="171"/>
      <c r="AF1278" s="171"/>
      <c r="AG1278" s="171"/>
    </row>
    <row r="1279" spans="1:33" s="172" customFormat="1" ht="27.75" x14ac:dyDescent="0.15">
      <c r="A1279" s="171"/>
      <c r="B1279" s="904" t="s">
        <v>105</v>
      </c>
      <c r="C1279" s="904"/>
      <c r="D1279" s="904"/>
      <c r="E1279" s="904"/>
      <c r="F1279" s="904"/>
      <c r="G1279" s="904"/>
      <c r="H1279" s="904"/>
      <c r="I1279" s="904"/>
      <c r="J1279" s="905" t="s">
        <v>387</v>
      </c>
      <c r="K1279" s="905"/>
      <c r="L1279" s="905"/>
      <c r="M1279" s="905"/>
      <c r="N1279" s="905"/>
      <c r="O1279" s="905"/>
      <c r="P1279" s="905"/>
      <c r="Q1279" s="905"/>
      <c r="R1279" s="905"/>
      <c r="S1279" s="905"/>
      <c r="T1279" s="905"/>
      <c r="U1279" s="905"/>
      <c r="W1279" s="171"/>
      <c r="X1279" s="171"/>
      <c r="Y1279" s="171"/>
      <c r="Z1279" s="291"/>
      <c r="AA1279" s="291"/>
      <c r="AB1279" s="291"/>
      <c r="AC1279" s="291"/>
      <c r="AD1279" s="291"/>
      <c r="AE1279" s="171"/>
      <c r="AF1279" s="171"/>
      <c r="AG1279" s="171"/>
    </row>
    <row r="1280" spans="1:33" ht="21.75" thickBot="1" x14ac:dyDescent="0.2">
      <c r="D1280" s="265" t="s">
        <v>228</v>
      </c>
      <c r="E1280" s="906"/>
      <c r="F1280" s="906"/>
      <c r="G1280" s="266" t="s">
        <v>229</v>
      </c>
      <c r="H1280" s="267"/>
      <c r="L1280" s="268" t="s">
        <v>231</v>
      </c>
      <c r="M1280" s="482" t="str">
        <f>M$4</f>
        <v/>
      </c>
      <c r="N1280" s="269" t="s">
        <v>220</v>
      </c>
      <c r="O1280" s="482" t="str">
        <f>O$4</f>
        <v/>
      </c>
      <c r="P1280" s="269" t="s">
        <v>225</v>
      </c>
      <c r="Q1280" s="269" t="s">
        <v>205</v>
      </c>
      <c r="R1280" s="482" t="str">
        <f>R$4</f>
        <v/>
      </c>
      <c r="S1280" s="269" t="s">
        <v>220</v>
      </c>
      <c r="T1280" s="482" t="str">
        <f>T$4</f>
        <v/>
      </c>
      <c r="U1280" s="269" t="s">
        <v>230</v>
      </c>
    </row>
    <row r="1281" spans="2:33" ht="18" customHeight="1" x14ac:dyDescent="0.15">
      <c r="B1281" s="880" t="s">
        <v>227</v>
      </c>
      <c r="C1281" s="907" t="s">
        <v>224</v>
      </c>
      <c r="D1281" s="478" t="s">
        <v>237</v>
      </c>
      <c r="E1281" s="478" t="s">
        <v>222</v>
      </c>
      <c r="F1281" s="909" t="s">
        <v>106</v>
      </c>
      <c r="G1281" s="840" t="s">
        <v>107</v>
      </c>
      <c r="H1281" s="841"/>
      <c r="I1281" s="480" t="s">
        <v>108</v>
      </c>
      <c r="J1281" s="480" t="s">
        <v>235</v>
      </c>
      <c r="K1281" s="840" t="s">
        <v>109</v>
      </c>
      <c r="L1281" s="913"/>
      <c r="M1281" s="913"/>
      <c r="N1281" s="841"/>
      <c r="O1281" s="840" t="s">
        <v>226</v>
      </c>
      <c r="P1281" s="913"/>
      <c r="Q1281" s="913"/>
      <c r="R1281" s="841"/>
      <c r="S1281" s="840" t="s">
        <v>233</v>
      </c>
      <c r="T1281" s="913"/>
      <c r="U1281" s="914"/>
    </row>
    <row r="1282" spans="2:33" ht="18" customHeight="1" thickBot="1" x14ac:dyDescent="0.2">
      <c r="B1282" s="882"/>
      <c r="C1282" s="908"/>
      <c r="D1282" s="479" t="s">
        <v>221</v>
      </c>
      <c r="E1282" s="479" t="s">
        <v>223</v>
      </c>
      <c r="F1282" s="910"/>
      <c r="G1282" s="911"/>
      <c r="H1282" s="912"/>
      <c r="I1282" s="481" t="s">
        <v>110</v>
      </c>
      <c r="J1282" s="481" t="s">
        <v>236</v>
      </c>
      <c r="K1282" s="911"/>
      <c r="L1282" s="915"/>
      <c r="M1282" s="915"/>
      <c r="N1282" s="912"/>
      <c r="O1282" s="911"/>
      <c r="P1282" s="915"/>
      <c r="Q1282" s="915"/>
      <c r="R1282" s="912"/>
      <c r="S1282" s="911" t="s">
        <v>234</v>
      </c>
      <c r="T1282" s="915"/>
      <c r="U1282" s="916"/>
    </row>
    <row r="1283" spans="2:33" ht="24" customHeight="1" x14ac:dyDescent="0.15">
      <c r="B1283" s="880">
        <v>1</v>
      </c>
      <c r="C1283" s="883"/>
      <c r="D1283" s="883"/>
      <c r="E1283" s="883"/>
      <c r="F1283" s="294"/>
      <c r="G1283" s="886"/>
      <c r="H1283" s="887"/>
      <c r="I1283" s="294"/>
      <c r="J1283" s="295"/>
      <c r="K1283" s="298"/>
      <c r="L1283" s="279" t="s">
        <v>220</v>
      </c>
      <c r="M1283" s="301"/>
      <c r="N1283" s="280" t="s">
        <v>225</v>
      </c>
      <c r="O1283" s="298"/>
      <c r="P1283" s="279" t="s">
        <v>220</v>
      </c>
      <c r="Q1283" s="301"/>
      <c r="R1283" s="280" t="s">
        <v>225</v>
      </c>
      <c r="S1283" s="888" t="str">
        <f t="shared" ref="S1283" si="1445">IF(COUNT(J1283:J1287)=0,"",SUM(J1283:J1287))</f>
        <v/>
      </c>
      <c r="T1283" s="889"/>
      <c r="U1283" s="890"/>
    </row>
    <row r="1284" spans="2:33" ht="24" customHeight="1" x14ac:dyDescent="0.15">
      <c r="B1284" s="881"/>
      <c r="C1284" s="884"/>
      <c r="D1284" s="884"/>
      <c r="E1284" s="884"/>
      <c r="F1284" s="296"/>
      <c r="G1284" s="897"/>
      <c r="H1284" s="898"/>
      <c r="I1284" s="296"/>
      <c r="J1284" s="297"/>
      <c r="K1284" s="299"/>
      <c r="L1284" s="284" t="s">
        <v>220</v>
      </c>
      <c r="M1284" s="302"/>
      <c r="N1284" s="285" t="s">
        <v>225</v>
      </c>
      <c r="O1284" s="299"/>
      <c r="P1284" s="284" t="s">
        <v>220</v>
      </c>
      <c r="Q1284" s="302"/>
      <c r="R1284" s="285" t="s">
        <v>225</v>
      </c>
      <c r="S1284" s="891"/>
      <c r="T1284" s="892"/>
      <c r="U1284" s="893"/>
      <c r="Z1284" s="264"/>
      <c r="AA1284" s="264"/>
      <c r="AB1284" s="264"/>
      <c r="AC1284" s="264"/>
      <c r="AD1284" s="264"/>
      <c r="AE1284" s="172"/>
      <c r="AF1284" s="172"/>
      <c r="AG1284" s="172"/>
    </row>
    <row r="1285" spans="2:33" ht="23.25" customHeight="1" x14ac:dyDescent="0.15">
      <c r="B1285" s="881"/>
      <c r="C1285" s="884"/>
      <c r="D1285" s="884"/>
      <c r="E1285" s="884"/>
      <c r="F1285" s="296"/>
      <c r="G1285" s="897"/>
      <c r="H1285" s="898"/>
      <c r="I1285" s="296"/>
      <c r="J1285" s="297"/>
      <c r="K1285" s="299"/>
      <c r="L1285" s="284" t="s">
        <v>220</v>
      </c>
      <c r="M1285" s="302"/>
      <c r="N1285" s="285" t="s">
        <v>225</v>
      </c>
      <c r="O1285" s="299"/>
      <c r="P1285" s="284" t="s">
        <v>220</v>
      </c>
      <c r="Q1285" s="302"/>
      <c r="R1285" s="285" t="s">
        <v>225</v>
      </c>
      <c r="S1285" s="891"/>
      <c r="T1285" s="892"/>
      <c r="U1285" s="893"/>
      <c r="Z1285" s="264"/>
      <c r="AA1285" s="264"/>
      <c r="AB1285" s="264"/>
      <c r="AC1285" s="264"/>
      <c r="AD1285" s="264"/>
      <c r="AE1285" s="172"/>
      <c r="AF1285" s="172"/>
      <c r="AG1285" s="172"/>
    </row>
    <row r="1286" spans="2:33" ht="24" customHeight="1" x14ac:dyDescent="0.15">
      <c r="B1286" s="881"/>
      <c r="C1286" s="884"/>
      <c r="D1286" s="884"/>
      <c r="E1286" s="884"/>
      <c r="F1286" s="296"/>
      <c r="G1286" s="897"/>
      <c r="H1286" s="898"/>
      <c r="I1286" s="296"/>
      <c r="J1286" s="297"/>
      <c r="K1286" s="299"/>
      <c r="L1286" s="284" t="s">
        <v>220</v>
      </c>
      <c r="M1286" s="302"/>
      <c r="N1286" s="285" t="s">
        <v>225</v>
      </c>
      <c r="O1286" s="299"/>
      <c r="P1286" s="284" t="s">
        <v>220</v>
      </c>
      <c r="Q1286" s="302"/>
      <c r="R1286" s="285" t="s">
        <v>225</v>
      </c>
      <c r="S1286" s="891"/>
      <c r="T1286" s="892"/>
      <c r="U1286" s="893"/>
    </row>
    <row r="1287" spans="2:33" ht="24" customHeight="1" thickBot="1" x14ac:dyDescent="0.2">
      <c r="B1287" s="882"/>
      <c r="C1287" s="885"/>
      <c r="D1287" s="885"/>
      <c r="E1287" s="885"/>
      <c r="F1287" s="286" t="s">
        <v>232</v>
      </c>
      <c r="G1287" s="5"/>
      <c r="H1287" s="899" t="s">
        <v>239</v>
      </c>
      <c r="I1287" s="900"/>
      <c r="J1287" s="300"/>
      <c r="K1287" s="901"/>
      <c r="L1287" s="902"/>
      <c r="M1287" s="902"/>
      <c r="N1287" s="902"/>
      <c r="O1287" s="902"/>
      <c r="P1287" s="902"/>
      <c r="Q1287" s="902"/>
      <c r="R1287" s="903"/>
      <c r="S1287" s="894"/>
      <c r="T1287" s="895"/>
      <c r="U1287" s="896"/>
    </row>
    <row r="1288" spans="2:33" ht="24" customHeight="1" x14ac:dyDescent="0.15">
      <c r="B1288" s="880">
        <v>2</v>
      </c>
      <c r="C1288" s="883"/>
      <c r="D1288" s="883"/>
      <c r="E1288" s="883"/>
      <c r="F1288" s="294"/>
      <c r="G1288" s="886"/>
      <c r="H1288" s="887"/>
      <c r="I1288" s="294"/>
      <c r="J1288" s="295"/>
      <c r="K1288" s="298"/>
      <c r="L1288" s="279" t="s">
        <v>220</v>
      </c>
      <c r="M1288" s="301"/>
      <c r="N1288" s="280" t="s">
        <v>225</v>
      </c>
      <c r="O1288" s="298"/>
      <c r="P1288" s="279" t="s">
        <v>220</v>
      </c>
      <c r="Q1288" s="301"/>
      <c r="R1288" s="280" t="s">
        <v>225</v>
      </c>
      <c r="S1288" s="888" t="str">
        <f t="shared" ref="S1288" si="1446">IF(COUNT(J1288:J1292)=0,"",SUM(J1288:J1292))</f>
        <v/>
      </c>
      <c r="T1288" s="889"/>
      <c r="U1288" s="890"/>
    </row>
    <row r="1289" spans="2:33" ht="24" customHeight="1" x14ac:dyDescent="0.15">
      <c r="B1289" s="881"/>
      <c r="C1289" s="884"/>
      <c r="D1289" s="884"/>
      <c r="E1289" s="884"/>
      <c r="F1289" s="296"/>
      <c r="G1289" s="897"/>
      <c r="H1289" s="898"/>
      <c r="I1289" s="296"/>
      <c r="J1289" s="297"/>
      <c r="K1289" s="299"/>
      <c r="L1289" s="284" t="s">
        <v>220</v>
      </c>
      <c r="M1289" s="302"/>
      <c r="N1289" s="285" t="s">
        <v>225</v>
      </c>
      <c r="O1289" s="299"/>
      <c r="P1289" s="284" t="s">
        <v>220</v>
      </c>
      <c r="Q1289" s="302"/>
      <c r="R1289" s="285" t="s">
        <v>225</v>
      </c>
      <c r="S1289" s="891"/>
      <c r="T1289" s="892"/>
      <c r="U1289" s="893"/>
    </row>
    <row r="1290" spans="2:33" ht="24" customHeight="1" x14ac:dyDescent="0.15">
      <c r="B1290" s="881"/>
      <c r="C1290" s="884"/>
      <c r="D1290" s="884"/>
      <c r="E1290" s="884"/>
      <c r="F1290" s="296"/>
      <c r="G1290" s="897"/>
      <c r="H1290" s="898"/>
      <c r="I1290" s="296"/>
      <c r="J1290" s="297"/>
      <c r="K1290" s="299"/>
      <c r="L1290" s="284" t="s">
        <v>220</v>
      </c>
      <c r="M1290" s="302"/>
      <c r="N1290" s="285" t="s">
        <v>225</v>
      </c>
      <c r="O1290" s="299"/>
      <c r="P1290" s="284" t="s">
        <v>220</v>
      </c>
      <c r="Q1290" s="302"/>
      <c r="R1290" s="285" t="s">
        <v>225</v>
      </c>
      <c r="S1290" s="891"/>
      <c r="T1290" s="892"/>
      <c r="U1290" s="893"/>
    </row>
    <row r="1291" spans="2:33" ht="24" customHeight="1" x14ac:dyDescent="0.15">
      <c r="B1291" s="881"/>
      <c r="C1291" s="884"/>
      <c r="D1291" s="884"/>
      <c r="E1291" s="884"/>
      <c r="F1291" s="296"/>
      <c r="G1291" s="897"/>
      <c r="H1291" s="898"/>
      <c r="I1291" s="296"/>
      <c r="J1291" s="297"/>
      <c r="K1291" s="299"/>
      <c r="L1291" s="284" t="s">
        <v>220</v>
      </c>
      <c r="M1291" s="302"/>
      <c r="N1291" s="285" t="s">
        <v>225</v>
      </c>
      <c r="O1291" s="299"/>
      <c r="P1291" s="284" t="s">
        <v>220</v>
      </c>
      <c r="Q1291" s="302"/>
      <c r="R1291" s="285" t="s">
        <v>225</v>
      </c>
      <c r="S1291" s="891"/>
      <c r="T1291" s="892"/>
      <c r="U1291" s="893"/>
    </row>
    <row r="1292" spans="2:33" ht="24" customHeight="1" thickBot="1" x14ac:dyDescent="0.2">
      <c r="B1292" s="882"/>
      <c r="C1292" s="885"/>
      <c r="D1292" s="885"/>
      <c r="E1292" s="885"/>
      <c r="F1292" s="286" t="s">
        <v>232</v>
      </c>
      <c r="G1292" s="5"/>
      <c r="H1292" s="899" t="s">
        <v>239</v>
      </c>
      <c r="I1292" s="900"/>
      <c r="J1292" s="300"/>
      <c r="K1292" s="901"/>
      <c r="L1292" s="902"/>
      <c r="M1292" s="902"/>
      <c r="N1292" s="902"/>
      <c r="O1292" s="902"/>
      <c r="P1292" s="902"/>
      <c r="Q1292" s="902"/>
      <c r="R1292" s="903"/>
      <c r="S1292" s="894"/>
      <c r="T1292" s="895"/>
      <c r="U1292" s="896"/>
    </row>
    <row r="1293" spans="2:33" ht="24" customHeight="1" x14ac:dyDescent="0.15">
      <c r="B1293" s="880">
        <v>3</v>
      </c>
      <c r="C1293" s="883"/>
      <c r="D1293" s="883"/>
      <c r="E1293" s="883"/>
      <c r="F1293" s="294"/>
      <c r="G1293" s="886"/>
      <c r="H1293" s="887"/>
      <c r="I1293" s="294"/>
      <c r="J1293" s="295"/>
      <c r="K1293" s="298"/>
      <c r="L1293" s="279" t="s">
        <v>220</v>
      </c>
      <c r="M1293" s="301"/>
      <c r="N1293" s="280" t="s">
        <v>225</v>
      </c>
      <c r="O1293" s="298"/>
      <c r="P1293" s="279" t="s">
        <v>220</v>
      </c>
      <c r="Q1293" s="301"/>
      <c r="R1293" s="280" t="s">
        <v>225</v>
      </c>
      <c r="S1293" s="888" t="str">
        <f t="shared" ref="S1293" si="1447">IF(COUNT(J1293:J1297)=0,"",SUM(J1293:J1297))</f>
        <v/>
      </c>
      <c r="T1293" s="889"/>
      <c r="U1293" s="890"/>
    </row>
    <row r="1294" spans="2:33" ht="24" customHeight="1" x14ac:dyDescent="0.15">
      <c r="B1294" s="881"/>
      <c r="C1294" s="884"/>
      <c r="D1294" s="884"/>
      <c r="E1294" s="884"/>
      <c r="F1294" s="296"/>
      <c r="G1294" s="897"/>
      <c r="H1294" s="898"/>
      <c r="I1294" s="296"/>
      <c r="J1294" s="297"/>
      <c r="K1294" s="299"/>
      <c r="L1294" s="284" t="s">
        <v>220</v>
      </c>
      <c r="M1294" s="302"/>
      <c r="N1294" s="285" t="s">
        <v>225</v>
      </c>
      <c r="O1294" s="299"/>
      <c r="P1294" s="284" t="s">
        <v>220</v>
      </c>
      <c r="Q1294" s="302"/>
      <c r="R1294" s="285" t="s">
        <v>225</v>
      </c>
      <c r="S1294" s="891"/>
      <c r="T1294" s="892"/>
      <c r="U1294" s="893"/>
    </row>
    <row r="1295" spans="2:33" ht="24" customHeight="1" x14ac:dyDescent="0.15">
      <c r="B1295" s="881"/>
      <c r="C1295" s="884"/>
      <c r="D1295" s="884"/>
      <c r="E1295" s="884"/>
      <c r="F1295" s="296"/>
      <c r="G1295" s="897"/>
      <c r="H1295" s="898"/>
      <c r="I1295" s="296"/>
      <c r="J1295" s="297"/>
      <c r="K1295" s="299"/>
      <c r="L1295" s="284" t="s">
        <v>220</v>
      </c>
      <c r="M1295" s="302"/>
      <c r="N1295" s="285" t="s">
        <v>225</v>
      </c>
      <c r="O1295" s="299"/>
      <c r="P1295" s="284" t="s">
        <v>220</v>
      </c>
      <c r="Q1295" s="302"/>
      <c r="R1295" s="285" t="s">
        <v>225</v>
      </c>
      <c r="S1295" s="891"/>
      <c r="T1295" s="892"/>
      <c r="U1295" s="893"/>
    </row>
    <row r="1296" spans="2:33" ht="24" customHeight="1" x14ac:dyDescent="0.15">
      <c r="B1296" s="881"/>
      <c r="C1296" s="884"/>
      <c r="D1296" s="884"/>
      <c r="E1296" s="884"/>
      <c r="F1296" s="296"/>
      <c r="G1296" s="897"/>
      <c r="H1296" s="898"/>
      <c r="I1296" s="296"/>
      <c r="J1296" s="297"/>
      <c r="K1296" s="299"/>
      <c r="L1296" s="284" t="s">
        <v>220</v>
      </c>
      <c r="M1296" s="302"/>
      <c r="N1296" s="285" t="s">
        <v>225</v>
      </c>
      <c r="O1296" s="299"/>
      <c r="P1296" s="284" t="s">
        <v>220</v>
      </c>
      <c r="Q1296" s="302"/>
      <c r="R1296" s="285" t="s">
        <v>225</v>
      </c>
      <c r="S1296" s="891"/>
      <c r="T1296" s="892"/>
      <c r="U1296" s="893"/>
    </row>
    <row r="1297" spans="1:33" ht="24" customHeight="1" thickBot="1" x14ac:dyDescent="0.2">
      <c r="B1297" s="882"/>
      <c r="C1297" s="885"/>
      <c r="D1297" s="885"/>
      <c r="E1297" s="885"/>
      <c r="F1297" s="286" t="s">
        <v>232</v>
      </c>
      <c r="G1297" s="5"/>
      <c r="H1297" s="899" t="s">
        <v>239</v>
      </c>
      <c r="I1297" s="900"/>
      <c r="J1297" s="300"/>
      <c r="K1297" s="901"/>
      <c r="L1297" s="902"/>
      <c r="M1297" s="902"/>
      <c r="N1297" s="902"/>
      <c r="O1297" s="902"/>
      <c r="P1297" s="902"/>
      <c r="Q1297" s="902"/>
      <c r="R1297" s="903"/>
      <c r="S1297" s="894"/>
      <c r="T1297" s="895"/>
      <c r="U1297" s="896"/>
    </row>
    <row r="1298" spans="1:33" ht="24" customHeight="1" x14ac:dyDescent="0.15">
      <c r="B1298" s="880">
        <v>4</v>
      </c>
      <c r="C1298" s="883"/>
      <c r="D1298" s="883"/>
      <c r="E1298" s="883"/>
      <c r="F1298" s="294"/>
      <c r="G1298" s="886"/>
      <c r="H1298" s="887"/>
      <c r="I1298" s="294"/>
      <c r="J1298" s="295"/>
      <c r="K1298" s="298"/>
      <c r="L1298" s="279" t="s">
        <v>220</v>
      </c>
      <c r="M1298" s="301"/>
      <c r="N1298" s="280" t="s">
        <v>225</v>
      </c>
      <c r="O1298" s="298"/>
      <c r="P1298" s="279" t="s">
        <v>220</v>
      </c>
      <c r="Q1298" s="301"/>
      <c r="R1298" s="280" t="s">
        <v>225</v>
      </c>
      <c r="S1298" s="888" t="str">
        <f t="shared" ref="S1298" si="1448">IF(COUNT(J1298:J1302)=0,"",SUM(J1298:J1302))</f>
        <v/>
      </c>
      <c r="T1298" s="889"/>
      <c r="U1298" s="890"/>
    </row>
    <row r="1299" spans="1:33" ht="24" customHeight="1" x14ac:dyDescent="0.15">
      <c r="B1299" s="881"/>
      <c r="C1299" s="884"/>
      <c r="D1299" s="884"/>
      <c r="E1299" s="884"/>
      <c r="F1299" s="296"/>
      <c r="G1299" s="897"/>
      <c r="H1299" s="898"/>
      <c r="I1299" s="296"/>
      <c r="J1299" s="297"/>
      <c r="K1299" s="299"/>
      <c r="L1299" s="284" t="s">
        <v>220</v>
      </c>
      <c r="M1299" s="302"/>
      <c r="N1299" s="285" t="s">
        <v>225</v>
      </c>
      <c r="O1299" s="299"/>
      <c r="P1299" s="284" t="s">
        <v>220</v>
      </c>
      <c r="Q1299" s="302"/>
      <c r="R1299" s="285" t="s">
        <v>225</v>
      </c>
      <c r="S1299" s="891"/>
      <c r="T1299" s="892"/>
      <c r="U1299" s="893"/>
    </row>
    <row r="1300" spans="1:33" ht="24" customHeight="1" x14ac:dyDescent="0.15">
      <c r="B1300" s="881"/>
      <c r="C1300" s="884"/>
      <c r="D1300" s="884"/>
      <c r="E1300" s="884"/>
      <c r="F1300" s="296"/>
      <c r="G1300" s="897"/>
      <c r="H1300" s="898"/>
      <c r="I1300" s="296"/>
      <c r="J1300" s="297"/>
      <c r="K1300" s="299"/>
      <c r="L1300" s="284" t="s">
        <v>220</v>
      </c>
      <c r="M1300" s="302"/>
      <c r="N1300" s="285" t="s">
        <v>225</v>
      </c>
      <c r="O1300" s="299"/>
      <c r="P1300" s="284" t="s">
        <v>220</v>
      </c>
      <c r="Q1300" s="302"/>
      <c r="R1300" s="285" t="s">
        <v>225</v>
      </c>
      <c r="S1300" s="891"/>
      <c r="T1300" s="892"/>
      <c r="U1300" s="893"/>
    </row>
    <row r="1301" spans="1:33" ht="24" customHeight="1" x14ac:dyDescent="0.15">
      <c r="B1301" s="881"/>
      <c r="C1301" s="884"/>
      <c r="D1301" s="884"/>
      <c r="E1301" s="884"/>
      <c r="F1301" s="296"/>
      <c r="G1301" s="897"/>
      <c r="H1301" s="898"/>
      <c r="I1301" s="296"/>
      <c r="J1301" s="297"/>
      <c r="K1301" s="299"/>
      <c r="L1301" s="284" t="s">
        <v>220</v>
      </c>
      <c r="M1301" s="302"/>
      <c r="N1301" s="285" t="s">
        <v>225</v>
      </c>
      <c r="O1301" s="299"/>
      <c r="P1301" s="284" t="s">
        <v>220</v>
      </c>
      <c r="Q1301" s="302"/>
      <c r="R1301" s="285" t="s">
        <v>225</v>
      </c>
      <c r="S1301" s="891"/>
      <c r="T1301" s="892"/>
      <c r="U1301" s="893"/>
    </row>
    <row r="1302" spans="1:33" ht="24" customHeight="1" thickBot="1" x14ac:dyDescent="0.2">
      <c r="B1302" s="882"/>
      <c r="C1302" s="885"/>
      <c r="D1302" s="885"/>
      <c r="E1302" s="885"/>
      <c r="F1302" s="286" t="s">
        <v>232</v>
      </c>
      <c r="G1302" s="5"/>
      <c r="H1302" s="899" t="s">
        <v>239</v>
      </c>
      <c r="I1302" s="900"/>
      <c r="J1302" s="300"/>
      <c r="K1302" s="901"/>
      <c r="L1302" s="902"/>
      <c r="M1302" s="902"/>
      <c r="N1302" s="902"/>
      <c r="O1302" s="902"/>
      <c r="P1302" s="902"/>
      <c r="Q1302" s="902"/>
      <c r="R1302" s="903"/>
      <c r="S1302" s="894"/>
      <c r="T1302" s="895"/>
      <c r="U1302" s="896"/>
    </row>
    <row r="1303" spans="1:33" ht="19.5" customHeight="1" thickBot="1" x14ac:dyDescent="0.2">
      <c r="B1303" s="287" t="s">
        <v>112</v>
      </c>
      <c r="C1303" s="172"/>
      <c r="D1303" s="288"/>
      <c r="E1303" s="288"/>
      <c r="F1303" s="289"/>
      <c r="G1303" s="288"/>
      <c r="H1303" s="288"/>
      <c r="O1303" s="917" t="s">
        <v>496</v>
      </c>
      <c r="P1303" s="918"/>
      <c r="Q1303" s="918"/>
      <c r="R1303" s="918"/>
      <c r="S1303" s="919" t="str">
        <f>IF(COUNT(S1283:U1302)=0,"",SUMIFS(S1283:S1302,E1283:E1302,"&lt;&gt;"&amp;""))</f>
        <v/>
      </c>
      <c r="T1303" s="920"/>
      <c r="U1303" s="921"/>
    </row>
    <row r="1304" spans="1:33" ht="19.5" customHeight="1" thickBot="1" x14ac:dyDescent="0.2">
      <c r="B1304" s="486" t="s">
        <v>242</v>
      </c>
      <c r="C1304" s="172"/>
      <c r="D1304" s="171"/>
      <c r="E1304" s="290"/>
      <c r="F1304" s="485"/>
      <c r="G1304" s="485"/>
      <c r="H1304" s="485"/>
      <c r="O1304" s="922" t="s">
        <v>497</v>
      </c>
      <c r="P1304" s="923"/>
      <c r="Q1304" s="923"/>
      <c r="R1304" s="924"/>
      <c r="S1304" s="919" t="str">
        <f>IF(COUNT(S1283:U1302)=0,"",SUMIF(E1283:E1302,"元請",S1283:U1302))</f>
        <v/>
      </c>
      <c r="T1304" s="920"/>
      <c r="U1304" s="921"/>
    </row>
    <row r="1305" spans="1:33" ht="19.5" customHeight="1" x14ac:dyDescent="0.15">
      <c r="B1305" s="287" t="s">
        <v>240</v>
      </c>
      <c r="C1305" s="172"/>
      <c r="D1305" s="171"/>
      <c r="E1305" s="172"/>
      <c r="F1305" s="172"/>
      <c r="G1305" s="485"/>
      <c r="H1305" s="485"/>
    </row>
    <row r="1306" spans="1:33" ht="19.5" customHeight="1" x14ac:dyDescent="0.15">
      <c r="B1306" s="485"/>
      <c r="C1306" s="172"/>
      <c r="D1306" s="171"/>
      <c r="E1306" s="290"/>
      <c r="F1306" s="485"/>
      <c r="G1306" s="485"/>
      <c r="H1306" s="485"/>
    </row>
    <row r="1307" spans="1:33" s="172" customFormat="1" ht="20.25" customHeight="1" x14ac:dyDescent="0.15">
      <c r="A1307" s="171"/>
      <c r="B1307" s="171"/>
      <c r="C1307" s="172" t="s">
        <v>104</v>
      </c>
      <c r="G1307" s="262"/>
      <c r="H1307" s="262"/>
      <c r="I1307" s="171"/>
      <c r="J1307" s="171"/>
      <c r="K1307" s="171"/>
      <c r="L1307" s="171"/>
      <c r="M1307" s="171"/>
      <c r="N1307" s="171"/>
      <c r="O1307" s="171"/>
      <c r="P1307" s="171"/>
      <c r="Q1307" s="171"/>
      <c r="R1307" s="171"/>
      <c r="S1307" s="171"/>
      <c r="T1307" s="196" t="s">
        <v>241</v>
      </c>
      <c r="U1307" s="263" t="str">
        <f t="shared" ref="U1307" si="1449">IF(COUNT(S1283:U1302)=0,"",U1278+1)</f>
        <v/>
      </c>
      <c r="W1307" s="171"/>
      <c r="X1307" s="171"/>
      <c r="Y1307" s="171"/>
      <c r="Z1307" s="291"/>
      <c r="AA1307" s="291"/>
      <c r="AB1307" s="291"/>
      <c r="AC1307" s="291"/>
      <c r="AD1307" s="291"/>
      <c r="AE1307" s="171"/>
      <c r="AF1307" s="171"/>
      <c r="AG1307" s="171"/>
    </row>
    <row r="1308" spans="1:33" s="172" customFormat="1" ht="27.75" x14ac:dyDescent="0.15">
      <c r="A1308" s="171"/>
      <c r="B1308" s="904" t="s">
        <v>105</v>
      </c>
      <c r="C1308" s="904"/>
      <c r="D1308" s="904"/>
      <c r="E1308" s="904"/>
      <c r="F1308" s="904"/>
      <c r="G1308" s="904"/>
      <c r="H1308" s="904"/>
      <c r="I1308" s="904"/>
      <c r="J1308" s="905" t="s">
        <v>387</v>
      </c>
      <c r="K1308" s="905"/>
      <c r="L1308" s="905"/>
      <c r="M1308" s="905"/>
      <c r="N1308" s="905"/>
      <c r="O1308" s="905"/>
      <c r="P1308" s="905"/>
      <c r="Q1308" s="905"/>
      <c r="R1308" s="905"/>
      <c r="S1308" s="905"/>
      <c r="T1308" s="905"/>
      <c r="U1308" s="905"/>
      <c r="W1308" s="171"/>
      <c r="X1308" s="171"/>
      <c r="Y1308" s="171"/>
      <c r="Z1308" s="291"/>
      <c r="AA1308" s="291"/>
      <c r="AB1308" s="291"/>
      <c r="AC1308" s="291"/>
      <c r="AD1308" s="291"/>
      <c r="AE1308" s="171"/>
      <c r="AF1308" s="171"/>
      <c r="AG1308" s="171"/>
    </row>
    <row r="1309" spans="1:33" ht="21.75" thickBot="1" x14ac:dyDescent="0.2">
      <c r="D1309" s="265" t="s">
        <v>228</v>
      </c>
      <c r="E1309" s="906"/>
      <c r="F1309" s="906"/>
      <c r="G1309" s="266" t="s">
        <v>229</v>
      </c>
      <c r="H1309" s="267"/>
      <c r="L1309" s="268" t="s">
        <v>231</v>
      </c>
      <c r="M1309" s="482" t="str">
        <f>M$4</f>
        <v/>
      </c>
      <c r="N1309" s="269" t="s">
        <v>220</v>
      </c>
      <c r="O1309" s="482" t="str">
        <f>O$4</f>
        <v/>
      </c>
      <c r="P1309" s="269" t="s">
        <v>225</v>
      </c>
      <c r="Q1309" s="269" t="s">
        <v>205</v>
      </c>
      <c r="R1309" s="482" t="str">
        <f>R$4</f>
        <v/>
      </c>
      <c r="S1309" s="269" t="s">
        <v>220</v>
      </c>
      <c r="T1309" s="482" t="str">
        <f>T$4</f>
        <v/>
      </c>
      <c r="U1309" s="269" t="s">
        <v>230</v>
      </c>
    </row>
    <row r="1310" spans="1:33" ht="18" customHeight="1" x14ac:dyDescent="0.15">
      <c r="B1310" s="880" t="s">
        <v>227</v>
      </c>
      <c r="C1310" s="907" t="s">
        <v>224</v>
      </c>
      <c r="D1310" s="478" t="s">
        <v>237</v>
      </c>
      <c r="E1310" s="478" t="s">
        <v>222</v>
      </c>
      <c r="F1310" s="909" t="s">
        <v>106</v>
      </c>
      <c r="G1310" s="840" t="s">
        <v>107</v>
      </c>
      <c r="H1310" s="841"/>
      <c r="I1310" s="480" t="s">
        <v>108</v>
      </c>
      <c r="J1310" s="480" t="s">
        <v>235</v>
      </c>
      <c r="K1310" s="840" t="s">
        <v>109</v>
      </c>
      <c r="L1310" s="913"/>
      <c r="M1310" s="913"/>
      <c r="N1310" s="841"/>
      <c r="O1310" s="840" t="s">
        <v>226</v>
      </c>
      <c r="P1310" s="913"/>
      <c r="Q1310" s="913"/>
      <c r="R1310" s="841"/>
      <c r="S1310" s="840" t="s">
        <v>233</v>
      </c>
      <c r="T1310" s="913"/>
      <c r="U1310" s="914"/>
    </row>
    <row r="1311" spans="1:33" ht="18" customHeight="1" thickBot="1" x14ac:dyDescent="0.2">
      <c r="B1311" s="882"/>
      <c r="C1311" s="908"/>
      <c r="D1311" s="479" t="s">
        <v>221</v>
      </c>
      <c r="E1311" s="479" t="s">
        <v>223</v>
      </c>
      <c r="F1311" s="910"/>
      <c r="G1311" s="911"/>
      <c r="H1311" s="912"/>
      <c r="I1311" s="481" t="s">
        <v>110</v>
      </c>
      <c r="J1311" s="481" t="s">
        <v>236</v>
      </c>
      <c r="K1311" s="911"/>
      <c r="L1311" s="915"/>
      <c r="M1311" s="915"/>
      <c r="N1311" s="912"/>
      <c r="O1311" s="911"/>
      <c r="P1311" s="915"/>
      <c r="Q1311" s="915"/>
      <c r="R1311" s="912"/>
      <c r="S1311" s="911" t="s">
        <v>234</v>
      </c>
      <c r="T1311" s="915"/>
      <c r="U1311" s="916"/>
    </row>
    <row r="1312" spans="1:33" ht="24" customHeight="1" x14ac:dyDescent="0.15">
      <c r="B1312" s="880">
        <v>1</v>
      </c>
      <c r="C1312" s="883"/>
      <c r="D1312" s="883"/>
      <c r="E1312" s="883"/>
      <c r="F1312" s="294"/>
      <c r="G1312" s="886"/>
      <c r="H1312" s="887"/>
      <c r="I1312" s="294"/>
      <c r="J1312" s="295"/>
      <c r="K1312" s="298"/>
      <c r="L1312" s="279" t="s">
        <v>220</v>
      </c>
      <c r="M1312" s="301"/>
      <c r="N1312" s="280" t="s">
        <v>225</v>
      </c>
      <c r="O1312" s="298"/>
      <c r="P1312" s="279" t="s">
        <v>220</v>
      </c>
      <c r="Q1312" s="301"/>
      <c r="R1312" s="280" t="s">
        <v>225</v>
      </c>
      <c r="S1312" s="888" t="str">
        <f t="shared" ref="S1312" si="1450">IF(COUNT(J1312:J1316)=0,"",SUM(J1312:J1316))</f>
        <v/>
      </c>
      <c r="T1312" s="889"/>
      <c r="U1312" s="890"/>
    </row>
    <row r="1313" spans="2:33" ht="24" customHeight="1" x14ac:dyDescent="0.15">
      <c r="B1313" s="881"/>
      <c r="C1313" s="884"/>
      <c r="D1313" s="884"/>
      <c r="E1313" s="884"/>
      <c r="F1313" s="296"/>
      <c r="G1313" s="897"/>
      <c r="H1313" s="898"/>
      <c r="I1313" s="296"/>
      <c r="J1313" s="297"/>
      <c r="K1313" s="299"/>
      <c r="L1313" s="284" t="s">
        <v>220</v>
      </c>
      <c r="M1313" s="302"/>
      <c r="N1313" s="285" t="s">
        <v>225</v>
      </c>
      <c r="O1313" s="299"/>
      <c r="P1313" s="284" t="s">
        <v>220</v>
      </c>
      <c r="Q1313" s="302"/>
      <c r="R1313" s="285" t="s">
        <v>225</v>
      </c>
      <c r="S1313" s="891"/>
      <c r="T1313" s="892"/>
      <c r="U1313" s="893"/>
      <c r="Z1313" s="264"/>
      <c r="AA1313" s="264"/>
      <c r="AB1313" s="264"/>
      <c r="AC1313" s="264"/>
      <c r="AD1313" s="264"/>
      <c r="AE1313" s="172"/>
      <c r="AF1313" s="172"/>
      <c r="AG1313" s="172"/>
    </row>
    <row r="1314" spans="2:33" ht="23.25" customHeight="1" x14ac:dyDescent="0.15">
      <c r="B1314" s="881"/>
      <c r="C1314" s="884"/>
      <c r="D1314" s="884"/>
      <c r="E1314" s="884"/>
      <c r="F1314" s="296"/>
      <c r="G1314" s="897"/>
      <c r="H1314" s="898"/>
      <c r="I1314" s="296"/>
      <c r="J1314" s="297"/>
      <c r="K1314" s="299"/>
      <c r="L1314" s="284" t="s">
        <v>220</v>
      </c>
      <c r="M1314" s="302"/>
      <c r="N1314" s="285" t="s">
        <v>225</v>
      </c>
      <c r="O1314" s="299"/>
      <c r="P1314" s="284" t="s">
        <v>220</v>
      </c>
      <c r="Q1314" s="302"/>
      <c r="R1314" s="285" t="s">
        <v>225</v>
      </c>
      <c r="S1314" s="891"/>
      <c r="T1314" s="892"/>
      <c r="U1314" s="893"/>
      <c r="Z1314" s="264"/>
      <c r="AA1314" s="264"/>
      <c r="AB1314" s="264"/>
      <c r="AC1314" s="264"/>
      <c r="AD1314" s="264"/>
      <c r="AE1314" s="172"/>
      <c r="AF1314" s="172"/>
      <c r="AG1314" s="172"/>
    </row>
    <row r="1315" spans="2:33" ht="24" customHeight="1" x14ac:dyDescent="0.15">
      <c r="B1315" s="881"/>
      <c r="C1315" s="884"/>
      <c r="D1315" s="884"/>
      <c r="E1315" s="884"/>
      <c r="F1315" s="296"/>
      <c r="G1315" s="897"/>
      <c r="H1315" s="898"/>
      <c r="I1315" s="296"/>
      <c r="J1315" s="297"/>
      <c r="K1315" s="299"/>
      <c r="L1315" s="284" t="s">
        <v>220</v>
      </c>
      <c r="M1315" s="302"/>
      <c r="N1315" s="285" t="s">
        <v>225</v>
      </c>
      <c r="O1315" s="299"/>
      <c r="P1315" s="284" t="s">
        <v>220</v>
      </c>
      <c r="Q1315" s="302"/>
      <c r="R1315" s="285" t="s">
        <v>225</v>
      </c>
      <c r="S1315" s="891"/>
      <c r="T1315" s="892"/>
      <c r="U1315" s="893"/>
    </row>
    <row r="1316" spans="2:33" ht="24" customHeight="1" thickBot="1" x14ac:dyDescent="0.2">
      <c r="B1316" s="882"/>
      <c r="C1316" s="885"/>
      <c r="D1316" s="885"/>
      <c r="E1316" s="885"/>
      <c r="F1316" s="286" t="s">
        <v>232</v>
      </c>
      <c r="G1316" s="5"/>
      <c r="H1316" s="899" t="s">
        <v>239</v>
      </c>
      <c r="I1316" s="900"/>
      <c r="J1316" s="300"/>
      <c r="K1316" s="901"/>
      <c r="L1316" s="902"/>
      <c r="M1316" s="902"/>
      <c r="N1316" s="902"/>
      <c r="O1316" s="902"/>
      <c r="P1316" s="902"/>
      <c r="Q1316" s="902"/>
      <c r="R1316" s="903"/>
      <c r="S1316" s="894"/>
      <c r="T1316" s="895"/>
      <c r="U1316" s="896"/>
    </row>
    <row r="1317" spans="2:33" ht="24" customHeight="1" x14ac:dyDescent="0.15">
      <c r="B1317" s="880">
        <v>2</v>
      </c>
      <c r="C1317" s="883"/>
      <c r="D1317" s="883"/>
      <c r="E1317" s="883"/>
      <c r="F1317" s="294"/>
      <c r="G1317" s="886"/>
      <c r="H1317" s="887"/>
      <c r="I1317" s="294"/>
      <c r="J1317" s="295"/>
      <c r="K1317" s="298"/>
      <c r="L1317" s="279" t="s">
        <v>220</v>
      </c>
      <c r="M1317" s="301"/>
      <c r="N1317" s="280" t="s">
        <v>225</v>
      </c>
      <c r="O1317" s="298"/>
      <c r="P1317" s="279" t="s">
        <v>220</v>
      </c>
      <c r="Q1317" s="301"/>
      <c r="R1317" s="280" t="s">
        <v>225</v>
      </c>
      <c r="S1317" s="888" t="str">
        <f t="shared" ref="S1317" si="1451">IF(COUNT(J1317:J1321)=0,"",SUM(J1317:J1321))</f>
        <v/>
      </c>
      <c r="T1317" s="889"/>
      <c r="U1317" s="890"/>
    </row>
    <row r="1318" spans="2:33" ht="24" customHeight="1" x14ac:dyDescent="0.15">
      <c r="B1318" s="881"/>
      <c r="C1318" s="884"/>
      <c r="D1318" s="884"/>
      <c r="E1318" s="884"/>
      <c r="F1318" s="296"/>
      <c r="G1318" s="897"/>
      <c r="H1318" s="898"/>
      <c r="I1318" s="296"/>
      <c r="J1318" s="297"/>
      <c r="K1318" s="299"/>
      <c r="L1318" s="284" t="s">
        <v>220</v>
      </c>
      <c r="M1318" s="302"/>
      <c r="N1318" s="285" t="s">
        <v>225</v>
      </c>
      <c r="O1318" s="299"/>
      <c r="P1318" s="284" t="s">
        <v>220</v>
      </c>
      <c r="Q1318" s="302"/>
      <c r="R1318" s="285" t="s">
        <v>225</v>
      </c>
      <c r="S1318" s="891"/>
      <c r="T1318" s="892"/>
      <c r="U1318" s="893"/>
    </row>
    <row r="1319" spans="2:33" ht="24" customHeight="1" x14ac:dyDescent="0.15">
      <c r="B1319" s="881"/>
      <c r="C1319" s="884"/>
      <c r="D1319" s="884"/>
      <c r="E1319" s="884"/>
      <c r="F1319" s="296"/>
      <c r="G1319" s="897"/>
      <c r="H1319" s="898"/>
      <c r="I1319" s="296"/>
      <c r="J1319" s="297"/>
      <c r="K1319" s="299"/>
      <c r="L1319" s="284" t="s">
        <v>220</v>
      </c>
      <c r="M1319" s="302"/>
      <c r="N1319" s="285" t="s">
        <v>225</v>
      </c>
      <c r="O1319" s="299"/>
      <c r="P1319" s="284" t="s">
        <v>220</v>
      </c>
      <c r="Q1319" s="302"/>
      <c r="R1319" s="285" t="s">
        <v>225</v>
      </c>
      <c r="S1319" s="891"/>
      <c r="T1319" s="892"/>
      <c r="U1319" s="893"/>
    </row>
    <row r="1320" spans="2:33" ht="24" customHeight="1" x14ac:dyDescent="0.15">
      <c r="B1320" s="881"/>
      <c r="C1320" s="884"/>
      <c r="D1320" s="884"/>
      <c r="E1320" s="884"/>
      <c r="F1320" s="296"/>
      <c r="G1320" s="897"/>
      <c r="H1320" s="898"/>
      <c r="I1320" s="296"/>
      <c r="J1320" s="297"/>
      <c r="K1320" s="299"/>
      <c r="L1320" s="284" t="s">
        <v>220</v>
      </c>
      <c r="M1320" s="302"/>
      <c r="N1320" s="285" t="s">
        <v>225</v>
      </c>
      <c r="O1320" s="299"/>
      <c r="P1320" s="284" t="s">
        <v>220</v>
      </c>
      <c r="Q1320" s="302"/>
      <c r="R1320" s="285" t="s">
        <v>225</v>
      </c>
      <c r="S1320" s="891"/>
      <c r="T1320" s="892"/>
      <c r="U1320" s="893"/>
    </row>
    <row r="1321" spans="2:33" ht="24" customHeight="1" thickBot="1" x14ac:dyDescent="0.2">
      <c r="B1321" s="882"/>
      <c r="C1321" s="885"/>
      <c r="D1321" s="885"/>
      <c r="E1321" s="885"/>
      <c r="F1321" s="286" t="s">
        <v>232</v>
      </c>
      <c r="G1321" s="5"/>
      <c r="H1321" s="899" t="s">
        <v>239</v>
      </c>
      <c r="I1321" s="900"/>
      <c r="J1321" s="300"/>
      <c r="K1321" s="901"/>
      <c r="L1321" s="902"/>
      <c r="M1321" s="902"/>
      <c r="N1321" s="902"/>
      <c r="O1321" s="902"/>
      <c r="P1321" s="902"/>
      <c r="Q1321" s="902"/>
      <c r="R1321" s="903"/>
      <c r="S1321" s="894"/>
      <c r="T1321" s="895"/>
      <c r="U1321" s="896"/>
    </row>
    <row r="1322" spans="2:33" ht="24" customHeight="1" x14ac:dyDescent="0.15">
      <c r="B1322" s="880">
        <v>3</v>
      </c>
      <c r="C1322" s="883"/>
      <c r="D1322" s="883"/>
      <c r="E1322" s="883"/>
      <c r="F1322" s="294"/>
      <c r="G1322" s="886"/>
      <c r="H1322" s="887"/>
      <c r="I1322" s="294"/>
      <c r="J1322" s="295"/>
      <c r="K1322" s="298"/>
      <c r="L1322" s="279" t="s">
        <v>220</v>
      </c>
      <c r="M1322" s="301"/>
      <c r="N1322" s="280" t="s">
        <v>225</v>
      </c>
      <c r="O1322" s="298"/>
      <c r="P1322" s="279" t="s">
        <v>220</v>
      </c>
      <c r="Q1322" s="301"/>
      <c r="R1322" s="280" t="s">
        <v>225</v>
      </c>
      <c r="S1322" s="888" t="str">
        <f t="shared" ref="S1322" si="1452">IF(COUNT(J1322:J1326)=0,"",SUM(J1322:J1326))</f>
        <v/>
      </c>
      <c r="T1322" s="889"/>
      <c r="U1322" s="890"/>
    </row>
    <row r="1323" spans="2:33" ht="24" customHeight="1" x14ac:dyDescent="0.15">
      <c r="B1323" s="881"/>
      <c r="C1323" s="884"/>
      <c r="D1323" s="884"/>
      <c r="E1323" s="884"/>
      <c r="F1323" s="296"/>
      <c r="G1323" s="897"/>
      <c r="H1323" s="898"/>
      <c r="I1323" s="296"/>
      <c r="J1323" s="297"/>
      <c r="K1323" s="299"/>
      <c r="L1323" s="284" t="s">
        <v>220</v>
      </c>
      <c r="M1323" s="302"/>
      <c r="N1323" s="285" t="s">
        <v>225</v>
      </c>
      <c r="O1323" s="299"/>
      <c r="P1323" s="284" t="s">
        <v>220</v>
      </c>
      <c r="Q1323" s="302"/>
      <c r="R1323" s="285" t="s">
        <v>225</v>
      </c>
      <c r="S1323" s="891"/>
      <c r="T1323" s="892"/>
      <c r="U1323" s="893"/>
    </row>
    <row r="1324" spans="2:33" ht="24" customHeight="1" x14ac:dyDescent="0.15">
      <c r="B1324" s="881"/>
      <c r="C1324" s="884"/>
      <c r="D1324" s="884"/>
      <c r="E1324" s="884"/>
      <c r="F1324" s="296"/>
      <c r="G1324" s="897"/>
      <c r="H1324" s="898"/>
      <c r="I1324" s="296"/>
      <c r="J1324" s="297"/>
      <c r="K1324" s="299"/>
      <c r="L1324" s="284" t="s">
        <v>220</v>
      </c>
      <c r="M1324" s="302"/>
      <c r="N1324" s="285" t="s">
        <v>225</v>
      </c>
      <c r="O1324" s="299"/>
      <c r="P1324" s="284" t="s">
        <v>220</v>
      </c>
      <c r="Q1324" s="302"/>
      <c r="R1324" s="285" t="s">
        <v>225</v>
      </c>
      <c r="S1324" s="891"/>
      <c r="T1324" s="892"/>
      <c r="U1324" s="893"/>
    </row>
    <row r="1325" spans="2:33" ht="24" customHeight="1" x14ac:dyDescent="0.15">
      <c r="B1325" s="881"/>
      <c r="C1325" s="884"/>
      <c r="D1325" s="884"/>
      <c r="E1325" s="884"/>
      <c r="F1325" s="296"/>
      <c r="G1325" s="897"/>
      <c r="H1325" s="898"/>
      <c r="I1325" s="296"/>
      <c r="J1325" s="297"/>
      <c r="K1325" s="299"/>
      <c r="L1325" s="284" t="s">
        <v>220</v>
      </c>
      <c r="M1325" s="302"/>
      <c r="N1325" s="285" t="s">
        <v>225</v>
      </c>
      <c r="O1325" s="299"/>
      <c r="P1325" s="284" t="s">
        <v>220</v>
      </c>
      <c r="Q1325" s="302"/>
      <c r="R1325" s="285" t="s">
        <v>225</v>
      </c>
      <c r="S1325" s="891"/>
      <c r="T1325" s="892"/>
      <c r="U1325" s="893"/>
    </row>
    <row r="1326" spans="2:33" ht="24" customHeight="1" thickBot="1" x14ac:dyDescent="0.2">
      <c r="B1326" s="882"/>
      <c r="C1326" s="885"/>
      <c r="D1326" s="885"/>
      <c r="E1326" s="885"/>
      <c r="F1326" s="286" t="s">
        <v>232</v>
      </c>
      <c r="G1326" s="5"/>
      <c r="H1326" s="899" t="s">
        <v>239</v>
      </c>
      <c r="I1326" s="900"/>
      <c r="J1326" s="300"/>
      <c r="K1326" s="901"/>
      <c r="L1326" s="902"/>
      <c r="M1326" s="902"/>
      <c r="N1326" s="902"/>
      <c r="O1326" s="902"/>
      <c r="P1326" s="902"/>
      <c r="Q1326" s="902"/>
      <c r="R1326" s="903"/>
      <c r="S1326" s="894"/>
      <c r="T1326" s="895"/>
      <c r="U1326" s="896"/>
    </row>
    <row r="1327" spans="2:33" ht="24" customHeight="1" x14ac:dyDescent="0.15">
      <c r="B1327" s="880">
        <v>4</v>
      </c>
      <c r="C1327" s="883"/>
      <c r="D1327" s="883"/>
      <c r="E1327" s="883"/>
      <c r="F1327" s="294"/>
      <c r="G1327" s="886"/>
      <c r="H1327" s="887"/>
      <c r="I1327" s="294"/>
      <c r="J1327" s="295"/>
      <c r="K1327" s="298"/>
      <c r="L1327" s="279" t="s">
        <v>220</v>
      </c>
      <c r="M1327" s="301"/>
      <c r="N1327" s="280" t="s">
        <v>225</v>
      </c>
      <c r="O1327" s="298"/>
      <c r="P1327" s="279" t="s">
        <v>220</v>
      </c>
      <c r="Q1327" s="301"/>
      <c r="R1327" s="280" t="s">
        <v>225</v>
      </c>
      <c r="S1327" s="888" t="str">
        <f t="shared" ref="S1327" si="1453">IF(COUNT(J1327:J1331)=0,"",SUM(J1327:J1331))</f>
        <v/>
      </c>
      <c r="T1327" s="889"/>
      <c r="U1327" s="890"/>
    </row>
    <row r="1328" spans="2:33" ht="24" customHeight="1" x14ac:dyDescent="0.15">
      <c r="B1328" s="881"/>
      <c r="C1328" s="884"/>
      <c r="D1328" s="884"/>
      <c r="E1328" s="884"/>
      <c r="F1328" s="296"/>
      <c r="G1328" s="897"/>
      <c r="H1328" s="898"/>
      <c r="I1328" s="296"/>
      <c r="J1328" s="297"/>
      <c r="K1328" s="299"/>
      <c r="L1328" s="284" t="s">
        <v>220</v>
      </c>
      <c r="M1328" s="302"/>
      <c r="N1328" s="285" t="s">
        <v>225</v>
      </c>
      <c r="O1328" s="299"/>
      <c r="P1328" s="284" t="s">
        <v>220</v>
      </c>
      <c r="Q1328" s="302"/>
      <c r="R1328" s="285" t="s">
        <v>225</v>
      </c>
      <c r="S1328" s="891"/>
      <c r="T1328" s="892"/>
      <c r="U1328" s="893"/>
    </row>
    <row r="1329" spans="1:33" ht="24" customHeight="1" x14ac:dyDescent="0.15">
      <c r="B1329" s="881"/>
      <c r="C1329" s="884"/>
      <c r="D1329" s="884"/>
      <c r="E1329" s="884"/>
      <c r="F1329" s="296"/>
      <c r="G1329" s="897"/>
      <c r="H1329" s="898"/>
      <c r="I1329" s="296"/>
      <c r="J1329" s="297"/>
      <c r="K1329" s="299"/>
      <c r="L1329" s="284" t="s">
        <v>220</v>
      </c>
      <c r="M1329" s="302"/>
      <c r="N1329" s="285" t="s">
        <v>225</v>
      </c>
      <c r="O1329" s="299"/>
      <c r="P1329" s="284" t="s">
        <v>220</v>
      </c>
      <c r="Q1329" s="302"/>
      <c r="R1329" s="285" t="s">
        <v>225</v>
      </c>
      <c r="S1329" s="891"/>
      <c r="T1329" s="892"/>
      <c r="U1329" s="893"/>
    </row>
    <row r="1330" spans="1:33" ht="24" customHeight="1" x14ac:dyDescent="0.15">
      <c r="B1330" s="881"/>
      <c r="C1330" s="884"/>
      <c r="D1330" s="884"/>
      <c r="E1330" s="884"/>
      <c r="F1330" s="296"/>
      <c r="G1330" s="897"/>
      <c r="H1330" s="898"/>
      <c r="I1330" s="296"/>
      <c r="J1330" s="297"/>
      <c r="K1330" s="299"/>
      <c r="L1330" s="284" t="s">
        <v>220</v>
      </c>
      <c r="M1330" s="302"/>
      <c r="N1330" s="285" t="s">
        <v>225</v>
      </c>
      <c r="O1330" s="299"/>
      <c r="P1330" s="284" t="s">
        <v>220</v>
      </c>
      <c r="Q1330" s="302"/>
      <c r="R1330" s="285" t="s">
        <v>225</v>
      </c>
      <c r="S1330" s="891"/>
      <c r="T1330" s="892"/>
      <c r="U1330" s="893"/>
    </row>
    <row r="1331" spans="1:33" ht="24" customHeight="1" thickBot="1" x14ac:dyDescent="0.2">
      <c r="B1331" s="882"/>
      <c r="C1331" s="885"/>
      <c r="D1331" s="885"/>
      <c r="E1331" s="885"/>
      <c r="F1331" s="286" t="s">
        <v>232</v>
      </c>
      <c r="G1331" s="5"/>
      <c r="H1331" s="899" t="s">
        <v>239</v>
      </c>
      <c r="I1331" s="900"/>
      <c r="J1331" s="300"/>
      <c r="K1331" s="901"/>
      <c r="L1331" s="902"/>
      <c r="M1331" s="902"/>
      <c r="N1331" s="902"/>
      <c r="O1331" s="902"/>
      <c r="P1331" s="902"/>
      <c r="Q1331" s="902"/>
      <c r="R1331" s="903"/>
      <c r="S1331" s="894"/>
      <c r="T1331" s="895"/>
      <c r="U1331" s="896"/>
    </row>
    <row r="1332" spans="1:33" ht="19.5" customHeight="1" thickBot="1" x14ac:dyDescent="0.2">
      <c r="B1332" s="287" t="s">
        <v>112</v>
      </c>
      <c r="C1332" s="172"/>
      <c r="D1332" s="288"/>
      <c r="E1332" s="288"/>
      <c r="F1332" s="289"/>
      <c r="G1332" s="288"/>
      <c r="H1332" s="288"/>
      <c r="O1332" s="917" t="s">
        <v>496</v>
      </c>
      <c r="P1332" s="918"/>
      <c r="Q1332" s="918"/>
      <c r="R1332" s="918"/>
      <c r="S1332" s="919" t="str">
        <f>IF(COUNT(S1312:U1331)=0,"",SUMIFS(S1312:S1331,E1312:E1331,"&lt;&gt;"&amp;""))</f>
        <v/>
      </c>
      <c r="T1332" s="920"/>
      <c r="U1332" s="921"/>
    </row>
    <row r="1333" spans="1:33" ht="19.5" customHeight="1" thickBot="1" x14ac:dyDescent="0.2">
      <c r="B1333" s="486" t="s">
        <v>242</v>
      </c>
      <c r="C1333" s="172"/>
      <c r="D1333" s="171"/>
      <c r="E1333" s="290"/>
      <c r="F1333" s="485"/>
      <c r="G1333" s="485"/>
      <c r="H1333" s="485"/>
      <c r="O1333" s="922" t="s">
        <v>497</v>
      </c>
      <c r="P1333" s="923"/>
      <c r="Q1333" s="923"/>
      <c r="R1333" s="924"/>
      <c r="S1333" s="919" t="str">
        <f>IF(COUNT(S1312:U1331)=0,"",SUMIF(E1312:E1331,"元請",S1312:U1331))</f>
        <v/>
      </c>
      <c r="T1333" s="920"/>
      <c r="U1333" s="921"/>
    </row>
    <row r="1334" spans="1:33" ht="19.5" customHeight="1" x14ac:dyDescent="0.15">
      <c r="B1334" s="287" t="s">
        <v>240</v>
      </c>
      <c r="C1334" s="172"/>
      <c r="D1334" s="171"/>
      <c r="E1334" s="172"/>
      <c r="F1334" s="172"/>
      <c r="G1334" s="485"/>
      <c r="H1334" s="485"/>
    </row>
    <row r="1335" spans="1:33" ht="19.5" customHeight="1" x14ac:dyDescent="0.15">
      <c r="B1335" s="485"/>
      <c r="C1335" s="172"/>
      <c r="D1335" s="171"/>
      <c r="E1335" s="290"/>
      <c r="F1335" s="485"/>
      <c r="G1335" s="485"/>
      <c r="H1335" s="485"/>
    </row>
    <row r="1336" spans="1:33" s="172" customFormat="1" ht="20.25" customHeight="1" x14ac:dyDescent="0.15">
      <c r="A1336" s="171"/>
      <c r="B1336" s="171"/>
      <c r="C1336" s="172" t="s">
        <v>104</v>
      </c>
      <c r="G1336" s="262"/>
      <c r="H1336" s="262"/>
      <c r="I1336" s="171"/>
      <c r="J1336" s="171"/>
      <c r="K1336" s="171"/>
      <c r="L1336" s="171"/>
      <c r="M1336" s="171"/>
      <c r="N1336" s="171"/>
      <c r="O1336" s="171"/>
      <c r="P1336" s="171"/>
      <c r="Q1336" s="171"/>
      <c r="R1336" s="171"/>
      <c r="S1336" s="171"/>
      <c r="T1336" s="196" t="s">
        <v>241</v>
      </c>
      <c r="U1336" s="263" t="str">
        <f t="shared" ref="U1336" si="1454">IF(COUNT(S1312:U1331)=0,"",U1307+1)</f>
        <v/>
      </c>
      <c r="W1336" s="171"/>
      <c r="X1336" s="171"/>
      <c r="Y1336" s="171"/>
      <c r="Z1336" s="291"/>
      <c r="AA1336" s="291"/>
      <c r="AB1336" s="291"/>
      <c r="AC1336" s="291"/>
      <c r="AD1336" s="291"/>
      <c r="AE1336" s="171"/>
      <c r="AF1336" s="171"/>
      <c r="AG1336" s="171"/>
    </row>
    <row r="1337" spans="1:33" s="172" customFormat="1" ht="27.75" x14ac:dyDescent="0.15">
      <c r="A1337" s="171"/>
      <c r="B1337" s="904" t="s">
        <v>105</v>
      </c>
      <c r="C1337" s="904"/>
      <c r="D1337" s="904"/>
      <c r="E1337" s="904"/>
      <c r="F1337" s="904"/>
      <c r="G1337" s="904"/>
      <c r="H1337" s="904"/>
      <c r="I1337" s="904"/>
      <c r="J1337" s="905" t="s">
        <v>387</v>
      </c>
      <c r="K1337" s="905"/>
      <c r="L1337" s="905"/>
      <c r="M1337" s="905"/>
      <c r="N1337" s="905"/>
      <c r="O1337" s="905"/>
      <c r="P1337" s="905"/>
      <c r="Q1337" s="905"/>
      <c r="R1337" s="905"/>
      <c r="S1337" s="905"/>
      <c r="T1337" s="905"/>
      <c r="U1337" s="905"/>
      <c r="W1337" s="171"/>
      <c r="X1337" s="171"/>
      <c r="Y1337" s="171"/>
      <c r="Z1337" s="291"/>
      <c r="AA1337" s="291"/>
      <c r="AB1337" s="291"/>
      <c r="AC1337" s="291"/>
      <c r="AD1337" s="291"/>
      <c r="AE1337" s="171"/>
      <c r="AF1337" s="171"/>
      <c r="AG1337" s="171"/>
    </row>
    <row r="1338" spans="1:33" ht="21.75" thickBot="1" x14ac:dyDescent="0.2">
      <c r="D1338" s="265" t="s">
        <v>228</v>
      </c>
      <c r="E1338" s="906"/>
      <c r="F1338" s="906"/>
      <c r="G1338" s="266" t="s">
        <v>229</v>
      </c>
      <c r="H1338" s="267"/>
      <c r="L1338" s="268" t="s">
        <v>231</v>
      </c>
      <c r="M1338" s="482" t="str">
        <f>M$4</f>
        <v/>
      </c>
      <c r="N1338" s="269" t="s">
        <v>220</v>
      </c>
      <c r="O1338" s="482" t="str">
        <f>O$4</f>
        <v/>
      </c>
      <c r="P1338" s="269" t="s">
        <v>225</v>
      </c>
      <c r="Q1338" s="269" t="s">
        <v>205</v>
      </c>
      <c r="R1338" s="482" t="str">
        <f>R$4</f>
        <v/>
      </c>
      <c r="S1338" s="269" t="s">
        <v>220</v>
      </c>
      <c r="T1338" s="482" t="str">
        <f>T$4</f>
        <v/>
      </c>
      <c r="U1338" s="269" t="s">
        <v>230</v>
      </c>
    </row>
    <row r="1339" spans="1:33" ht="18" customHeight="1" x14ac:dyDescent="0.15">
      <c r="B1339" s="880" t="s">
        <v>227</v>
      </c>
      <c r="C1339" s="907" t="s">
        <v>224</v>
      </c>
      <c r="D1339" s="478" t="s">
        <v>237</v>
      </c>
      <c r="E1339" s="478" t="s">
        <v>222</v>
      </c>
      <c r="F1339" s="909" t="s">
        <v>106</v>
      </c>
      <c r="G1339" s="840" t="s">
        <v>107</v>
      </c>
      <c r="H1339" s="841"/>
      <c r="I1339" s="480" t="s">
        <v>108</v>
      </c>
      <c r="J1339" s="480" t="s">
        <v>235</v>
      </c>
      <c r="K1339" s="840" t="s">
        <v>109</v>
      </c>
      <c r="L1339" s="913"/>
      <c r="M1339" s="913"/>
      <c r="N1339" s="841"/>
      <c r="O1339" s="840" t="s">
        <v>226</v>
      </c>
      <c r="P1339" s="913"/>
      <c r="Q1339" s="913"/>
      <c r="R1339" s="841"/>
      <c r="S1339" s="840" t="s">
        <v>233</v>
      </c>
      <c r="T1339" s="913"/>
      <c r="U1339" s="914"/>
    </row>
    <row r="1340" spans="1:33" ht="18" customHeight="1" thickBot="1" x14ac:dyDescent="0.2">
      <c r="B1340" s="882"/>
      <c r="C1340" s="908"/>
      <c r="D1340" s="479" t="s">
        <v>221</v>
      </c>
      <c r="E1340" s="479" t="s">
        <v>223</v>
      </c>
      <c r="F1340" s="910"/>
      <c r="G1340" s="911"/>
      <c r="H1340" s="912"/>
      <c r="I1340" s="481" t="s">
        <v>110</v>
      </c>
      <c r="J1340" s="481" t="s">
        <v>236</v>
      </c>
      <c r="K1340" s="911"/>
      <c r="L1340" s="915"/>
      <c r="M1340" s="915"/>
      <c r="N1340" s="912"/>
      <c r="O1340" s="911"/>
      <c r="P1340" s="915"/>
      <c r="Q1340" s="915"/>
      <c r="R1340" s="912"/>
      <c r="S1340" s="911" t="s">
        <v>234</v>
      </c>
      <c r="T1340" s="915"/>
      <c r="U1340" s="916"/>
    </row>
    <row r="1341" spans="1:33" ht="24" customHeight="1" x14ac:dyDescent="0.15">
      <c r="B1341" s="880">
        <v>1</v>
      </c>
      <c r="C1341" s="883"/>
      <c r="D1341" s="883"/>
      <c r="E1341" s="883"/>
      <c r="F1341" s="294"/>
      <c r="G1341" s="886"/>
      <c r="H1341" s="887"/>
      <c r="I1341" s="294"/>
      <c r="J1341" s="295"/>
      <c r="K1341" s="298"/>
      <c r="L1341" s="279" t="s">
        <v>220</v>
      </c>
      <c r="M1341" s="301"/>
      <c r="N1341" s="280" t="s">
        <v>225</v>
      </c>
      <c r="O1341" s="298"/>
      <c r="P1341" s="279" t="s">
        <v>220</v>
      </c>
      <c r="Q1341" s="301"/>
      <c r="R1341" s="280" t="s">
        <v>225</v>
      </c>
      <c r="S1341" s="888" t="str">
        <f t="shared" ref="S1341" si="1455">IF(COUNT(J1341:J1345)=0,"",SUM(J1341:J1345))</f>
        <v/>
      </c>
      <c r="T1341" s="889"/>
      <c r="U1341" s="890"/>
    </row>
    <row r="1342" spans="1:33" ht="24" customHeight="1" x14ac:dyDescent="0.15">
      <c r="B1342" s="881"/>
      <c r="C1342" s="884"/>
      <c r="D1342" s="884"/>
      <c r="E1342" s="884"/>
      <c r="F1342" s="296"/>
      <c r="G1342" s="897"/>
      <c r="H1342" s="898"/>
      <c r="I1342" s="296"/>
      <c r="J1342" s="297"/>
      <c r="K1342" s="299"/>
      <c r="L1342" s="284" t="s">
        <v>220</v>
      </c>
      <c r="M1342" s="302"/>
      <c r="N1342" s="285" t="s">
        <v>225</v>
      </c>
      <c r="O1342" s="299"/>
      <c r="P1342" s="284" t="s">
        <v>220</v>
      </c>
      <c r="Q1342" s="302"/>
      <c r="R1342" s="285" t="s">
        <v>225</v>
      </c>
      <c r="S1342" s="891"/>
      <c r="T1342" s="892"/>
      <c r="U1342" s="893"/>
      <c r="Z1342" s="264"/>
      <c r="AA1342" s="264"/>
      <c r="AB1342" s="264"/>
      <c r="AC1342" s="264"/>
      <c r="AD1342" s="264"/>
      <c r="AE1342" s="172"/>
      <c r="AF1342" s="172"/>
      <c r="AG1342" s="172"/>
    </row>
    <row r="1343" spans="1:33" ht="23.25" customHeight="1" x14ac:dyDescent="0.15">
      <c r="B1343" s="881"/>
      <c r="C1343" s="884"/>
      <c r="D1343" s="884"/>
      <c r="E1343" s="884"/>
      <c r="F1343" s="296"/>
      <c r="G1343" s="897"/>
      <c r="H1343" s="898"/>
      <c r="I1343" s="296"/>
      <c r="J1343" s="297"/>
      <c r="K1343" s="299"/>
      <c r="L1343" s="284" t="s">
        <v>220</v>
      </c>
      <c r="M1343" s="302"/>
      <c r="N1343" s="285" t="s">
        <v>225</v>
      </c>
      <c r="O1343" s="299"/>
      <c r="P1343" s="284" t="s">
        <v>220</v>
      </c>
      <c r="Q1343" s="302"/>
      <c r="R1343" s="285" t="s">
        <v>225</v>
      </c>
      <c r="S1343" s="891"/>
      <c r="T1343" s="892"/>
      <c r="U1343" s="893"/>
      <c r="Z1343" s="264"/>
      <c r="AA1343" s="264"/>
      <c r="AB1343" s="264"/>
      <c r="AC1343" s="264"/>
      <c r="AD1343" s="264"/>
      <c r="AE1343" s="172"/>
      <c r="AF1343" s="172"/>
      <c r="AG1343" s="172"/>
    </row>
    <row r="1344" spans="1:33" ht="24" customHeight="1" x14ac:dyDescent="0.15">
      <c r="B1344" s="881"/>
      <c r="C1344" s="884"/>
      <c r="D1344" s="884"/>
      <c r="E1344" s="884"/>
      <c r="F1344" s="296"/>
      <c r="G1344" s="897"/>
      <c r="H1344" s="898"/>
      <c r="I1344" s="296"/>
      <c r="J1344" s="297"/>
      <c r="K1344" s="299"/>
      <c r="L1344" s="284" t="s">
        <v>220</v>
      </c>
      <c r="M1344" s="302"/>
      <c r="N1344" s="285" t="s">
        <v>225</v>
      </c>
      <c r="O1344" s="299"/>
      <c r="P1344" s="284" t="s">
        <v>220</v>
      </c>
      <c r="Q1344" s="302"/>
      <c r="R1344" s="285" t="s">
        <v>225</v>
      </c>
      <c r="S1344" s="891"/>
      <c r="T1344" s="892"/>
      <c r="U1344" s="893"/>
    </row>
    <row r="1345" spans="2:21" ht="24" customHeight="1" thickBot="1" x14ac:dyDescent="0.2">
      <c r="B1345" s="882"/>
      <c r="C1345" s="885"/>
      <c r="D1345" s="885"/>
      <c r="E1345" s="885"/>
      <c r="F1345" s="286" t="s">
        <v>232</v>
      </c>
      <c r="G1345" s="5"/>
      <c r="H1345" s="899" t="s">
        <v>239</v>
      </c>
      <c r="I1345" s="900"/>
      <c r="J1345" s="300"/>
      <c r="K1345" s="901"/>
      <c r="L1345" s="902"/>
      <c r="M1345" s="902"/>
      <c r="N1345" s="902"/>
      <c r="O1345" s="902"/>
      <c r="P1345" s="902"/>
      <c r="Q1345" s="902"/>
      <c r="R1345" s="903"/>
      <c r="S1345" s="894"/>
      <c r="T1345" s="895"/>
      <c r="U1345" s="896"/>
    </row>
    <row r="1346" spans="2:21" ht="24" customHeight="1" x14ac:dyDescent="0.15">
      <c r="B1346" s="880">
        <v>2</v>
      </c>
      <c r="C1346" s="883"/>
      <c r="D1346" s="883"/>
      <c r="E1346" s="883"/>
      <c r="F1346" s="294"/>
      <c r="G1346" s="886"/>
      <c r="H1346" s="887"/>
      <c r="I1346" s="294"/>
      <c r="J1346" s="295"/>
      <c r="K1346" s="298"/>
      <c r="L1346" s="279" t="s">
        <v>220</v>
      </c>
      <c r="M1346" s="301"/>
      <c r="N1346" s="280" t="s">
        <v>225</v>
      </c>
      <c r="O1346" s="298"/>
      <c r="P1346" s="279" t="s">
        <v>220</v>
      </c>
      <c r="Q1346" s="301"/>
      <c r="R1346" s="280" t="s">
        <v>225</v>
      </c>
      <c r="S1346" s="888" t="str">
        <f t="shared" ref="S1346" si="1456">IF(COUNT(J1346:J1350)=0,"",SUM(J1346:J1350))</f>
        <v/>
      </c>
      <c r="T1346" s="889"/>
      <c r="U1346" s="890"/>
    </row>
    <row r="1347" spans="2:21" ht="24" customHeight="1" x14ac:dyDescent="0.15">
      <c r="B1347" s="881"/>
      <c r="C1347" s="884"/>
      <c r="D1347" s="884"/>
      <c r="E1347" s="884"/>
      <c r="F1347" s="296"/>
      <c r="G1347" s="897"/>
      <c r="H1347" s="898"/>
      <c r="I1347" s="296"/>
      <c r="J1347" s="297"/>
      <c r="K1347" s="299"/>
      <c r="L1347" s="284" t="s">
        <v>220</v>
      </c>
      <c r="M1347" s="302"/>
      <c r="N1347" s="285" t="s">
        <v>225</v>
      </c>
      <c r="O1347" s="299"/>
      <c r="P1347" s="284" t="s">
        <v>220</v>
      </c>
      <c r="Q1347" s="302"/>
      <c r="R1347" s="285" t="s">
        <v>225</v>
      </c>
      <c r="S1347" s="891"/>
      <c r="T1347" s="892"/>
      <c r="U1347" s="893"/>
    </row>
    <row r="1348" spans="2:21" ht="24" customHeight="1" x14ac:dyDescent="0.15">
      <c r="B1348" s="881"/>
      <c r="C1348" s="884"/>
      <c r="D1348" s="884"/>
      <c r="E1348" s="884"/>
      <c r="F1348" s="296"/>
      <c r="G1348" s="897"/>
      <c r="H1348" s="898"/>
      <c r="I1348" s="296"/>
      <c r="J1348" s="297"/>
      <c r="K1348" s="299"/>
      <c r="L1348" s="284" t="s">
        <v>220</v>
      </c>
      <c r="M1348" s="302"/>
      <c r="N1348" s="285" t="s">
        <v>225</v>
      </c>
      <c r="O1348" s="299"/>
      <c r="P1348" s="284" t="s">
        <v>220</v>
      </c>
      <c r="Q1348" s="302"/>
      <c r="R1348" s="285" t="s">
        <v>225</v>
      </c>
      <c r="S1348" s="891"/>
      <c r="T1348" s="892"/>
      <c r="U1348" s="893"/>
    </row>
    <row r="1349" spans="2:21" ht="24" customHeight="1" x14ac:dyDescent="0.15">
      <c r="B1349" s="881"/>
      <c r="C1349" s="884"/>
      <c r="D1349" s="884"/>
      <c r="E1349" s="884"/>
      <c r="F1349" s="296"/>
      <c r="G1349" s="897"/>
      <c r="H1349" s="898"/>
      <c r="I1349" s="296"/>
      <c r="J1349" s="297"/>
      <c r="K1349" s="299"/>
      <c r="L1349" s="284" t="s">
        <v>220</v>
      </c>
      <c r="M1349" s="302"/>
      <c r="N1349" s="285" t="s">
        <v>225</v>
      </c>
      <c r="O1349" s="299"/>
      <c r="P1349" s="284" t="s">
        <v>220</v>
      </c>
      <c r="Q1349" s="302"/>
      <c r="R1349" s="285" t="s">
        <v>225</v>
      </c>
      <c r="S1349" s="891"/>
      <c r="T1349" s="892"/>
      <c r="U1349" s="893"/>
    </row>
    <row r="1350" spans="2:21" ht="24" customHeight="1" thickBot="1" x14ac:dyDescent="0.2">
      <c r="B1350" s="882"/>
      <c r="C1350" s="885"/>
      <c r="D1350" s="885"/>
      <c r="E1350" s="885"/>
      <c r="F1350" s="286" t="s">
        <v>232</v>
      </c>
      <c r="G1350" s="5"/>
      <c r="H1350" s="899" t="s">
        <v>239</v>
      </c>
      <c r="I1350" s="900"/>
      <c r="J1350" s="300"/>
      <c r="K1350" s="901"/>
      <c r="L1350" s="902"/>
      <c r="M1350" s="902"/>
      <c r="N1350" s="902"/>
      <c r="O1350" s="902"/>
      <c r="P1350" s="902"/>
      <c r="Q1350" s="902"/>
      <c r="R1350" s="903"/>
      <c r="S1350" s="894"/>
      <c r="T1350" s="895"/>
      <c r="U1350" s="896"/>
    </row>
    <row r="1351" spans="2:21" ht="24" customHeight="1" x14ac:dyDescent="0.15">
      <c r="B1351" s="880">
        <v>3</v>
      </c>
      <c r="C1351" s="883"/>
      <c r="D1351" s="883"/>
      <c r="E1351" s="883"/>
      <c r="F1351" s="294"/>
      <c r="G1351" s="886"/>
      <c r="H1351" s="887"/>
      <c r="I1351" s="294"/>
      <c r="J1351" s="295"/>
      <c r="K1351" s="298"/>
      <c r="L1351" s="279" t="s">
        <v>220</v>
      </c>
      <c r="M1351" s="301"/>
      <c r="N1351" s="280" t="s">
        <v>225</v>
      </c>
      <c r="O1351" s="298"/>
      <c r="P1351" s="279" t="s">
        <v>220</v>
      </c>
      <c r="Q1351" s="301"/>
      <c r="R1351" s="280" t="s">
        <v>225</v>
      </c>
      <c r="S1351" s="888" t="str">
        <f t="shared" ref="S1351" si="1457">IF(COUNT(J1351:J1355)=0,"",SUM(J1351:J1355))</f>
        <v/>
      </c>
      <c r="T1351" s="889"/>
      <c r="U1351" s="890"/>
    </row>
    <row r="1352" spans="2:21" ht="24" customHeight="1" x14ac:dyDescent="0.15">
      <c r="B1352" s="881"/>
      <c r="C1352" s="884"/>
      <c r="D1352" s="884"/>
      <c r="E1352" s="884"/>
      <c r="F1352" s="296"/>
      <c r="G1352" s="897"/>
      <c r="H1352" s="898"/>
      <c r="I1352" s="296"/>
      <c r="J1352" s="297"/>
      <c r="K1352" s="299"/>
      <c r="L1352" s="284" t="s">
        <v>220</v>
      </c>
      <c r="M1352" s="302"/>
      <c r="N1352" s="285" t="s">
        <v>225</v>
      </c>
      <c r="O1352" s="299"/>
      <c r="P1352" s="284" t="s">
        <v>220</v>
      </c>
      <c r="Q1352" s="302"/>
      <c r="R1352" s="285" t="s">
        <v>225</v>
      </c>
      <c r="S1352" s="891"/>
      <c r="T1352" s="892"/>
      <c r="U1352" s="893"/>
    </row>
    <row r="1353" spans="2:21" ht="24" customHeight="1" x14ac:dyDescent="0.15">
      <c r="B1353" s="881"/>
      <c r="C1353" s="884"/>
      <c r="D1353" s="884"/>
      <c r="E1353" s="884"/>
      <c r="F1353" s="296"/>
      <c r="G1353" s="897"/>
      <c r="H1353" s="898"/>
      <c r="I1353" s="296"/>
      <c r="J1353" s="297"/>
      <c r="K1353" s="299"/>
      <c r="L1353" s="284" t="s">
        <v>220</v>
      </c>
      <c r="M1353" s="302"/>
      <c r="N1353" s="285" t="s">
        <v>225</v>
      </c>
      <c r="O1353" s="299"/>
      <c r="P1353" s="284" t="s">
        <v>220</v>
      </c>
      <c r="Q1353" s="302"/>
      <c r="R1353" s="285" t="s">
        <v>225</v>
      </c>
      <c r="S1353" s="891"/>
      <c r="T1353" s="892"/>
      <c r="U1353" s="893"/>
    </row>
    <row r="1354" spans="2:21" ht="24" customHeight="1" x14ac:dyDescent="0.15">
      <c r="B1354" s="881"/>
      <c r="C1354" s="884"/>
      <c r="D1354" s="884"/>
      <c r="E1354" s="884"/>
      <c r="F1354" s="296"/>
      <c r="G1354" s="897"/>
      <c r="H1354" s="898"/>
      <c r="I1354" s="296"/>
      <c r="J1354" s="297"/>
      <c r="K1354" s="299"/>
      <c r="L1354" s="284" t="s">
        <v>220</v>
      </c>
      <c r="M1354" s="302"/>
      <c r="N1354" s="285" t="s">
        <v>225</v>
      </c>
      <c r="O1354" s="299"/>
      <c r="P1354" s="284" t="s">
        <v>220</v>
      </c>
      <c r="Q1354" s="302"/>
      <c r="R1354" s="285" t="s">
        <v>225</v>
      </c>
      <c r="S1354" s="891"/>
      <c r="T1354" s="892"/>
      <c r="U1354" s="893"/>
    </row>
    <row r="1355" spans="2:21" ht="24" customHeight="1" thickBot="1" x14ac:dyDescent="0.2">
      <c r="B1355" s="882"/>
      <c r="C1355" s="885"/>
      <c r="D1355" s="885"/>
      <c r="E1355" s="885"/>
      <c r="F1355" s="286" t="s">
        <v>232</v>
      </c>
      <c r="G1355" s="5"/>
      <c r="H1355" s="899" t="s">
        <v>239</v>
      </c>
      <c r="I1355" s="900"/>
      <c r="J1355" s="300"/>
      <c r="K1355" s="901"/>
      <c r="L1355" s="902"/>
      <c r="M1355" s="902"/>
      <c r="N1355" s="902"/>
      <c r="O1355" s="902"/>
      <c r="P1355" s="902"/>
      <c r="Q1355" s="902"/>
      <c r="R1355" s="903"/>
      <c r="S1355" s="894"/>
      <c r="T1355" s="895"/>
      <c r="U1355" s="896"/>
    </row>
    <row r="1356" spans="2:21" ht="24" customHeight="1" x14ac:dyDescent="0.15">
      <c r="B1356" s="880">
        <v>4</v>
      </c>
      <c r="C1356" s="883"/>
      <c r="D1356" s="883"/>
      <c r="E1356" s="883"/>
      <c r="F1356" s="294"/>
      <c r="G1356" s="886"/>
      <c r="H1356" s="887"/>
      <c r="I1356" s="294"/>
      <c r="J1356" s="295"/>
      <c r="K1356" s="298"/>
      <c r="L1356" s="279" t="s">
        <v>220</v>
      </c>
      <c r="M1356" s="301"/>
      <c r="N1356" s="280" t="s">
        <v>225</v>
      </c>
      <c r="O1356" s="298"/>
      <c r="P1356" s="279" t="s">
        <v>220</v>
      </c>
      <c r="Q1356" s="301"/>
      <c r="R1356" s="280" t="s">
        <v>225</v>
      </c>
      <c r="S1356" s="888" t="str">
        <f t="shared" ref="S1356" si="1458">IF(COUNT(J1356:J1360)=0,"",SUM(J1356:J1360))</f>
        <v/>
      </c>
      <c r="T1356" s="889"/>
      <c r="U1356" s="890"/>
    </row>
    <row r="1357" spans="2:21" ht="24" customHeight="1" x14ac:dyDescent="0.15">
      <c r="B1357" s="881"/>
      <c r="C1357" s="884"/>
      <c r="D1357" s="884"/>
      <c r="E1357" s="884"/>
      <c r="F1357" s="296"/>
      <c r="G1357" s="897"/>
      <c r="H1357" s="898"/>
      <c r="I1357" s="296"/>
      <c r="J1357" s="297"/>
      <c r="K1357" s="299"/>
      <c r="L1357" s="284" t="s">
        <v>220</v>
      </c>
      <c r="M1357" s="302"/>
      <c r="N1357" s="285" t="s">
        <v>225</v>
      </c>
      <c r="O1357" s="299"/>
      <c r="P1357" s="284" t="s">
        <v>220</v>
      </c>
      <c r="Q1357" s="302"/>
      <c r="R1357" s="285" t="s">
        <v>225</v>
      </c>
      <c r="S1357" s="891"/>
      <c r="T1357" s="892"/>
      <c r="U1357" s="893"/>
    </row>
    <row r="1358" spans="2:21" ht="24" customHeight="1" x14ac:dyDescent="0.15">
      <c r="B1358" s="881"/>
      <c r="C1358" s="884"/>
      <c r="D1358" s="884"/>
      <c r="E1358" s="884"/>
      <c r="F1358" s="296"/>
      <c r="G1358" s="897"/>
      <c r="H1358" s="898"/>
      <c r="I1358" s="296"/>
      <c r="J1358" s="297"/>
      <c r="K1358" s="299"/>
      <c r="L1358" s="284" t="s">
        <v>220</v>
      </c>
      <c r="M1358" s="302"/>
      <c r="N1358" s="285" t="s">
        <v>225</v>
      </c>
      <c r="O1358" s="299"/>
      <c r="P1358" s="284" t="s">
        <v>220</v>
      </c>
      <c r="Q1358" s="302"/>
      <c r="R1358" s="285" t="s">
        <v>225</v>
      </c>
      <c r="S1358" s="891"/>
      <c r="T1358" s="892"/>
      <c r="U1358" s="893"/>
    </row>
    <row r="1359" spans="2:21" ht="24" customHeight="1" x14ac:dyDescent="0.15">
      <c r="B1359" s="881"/>
      <c r="C1359" s="884"/>
      <c r="D1359" s="884"/>
      <c r="E1359" s="884"/>
      <c r="F1359" s="296"/>
      <c r="G1359" s="897"/>
      <c r="H1359" s="898"/>
      <c r="I1359" s="296"/>
      <c r="J1359" s="297"/>
      <c r="K1359" s="299"/>
      <c r="L1359" s="284" t="s">
        <v>220</v>
      </c>
      <c r="M1359" s="302"/>
      <c r="N1359" s="285" t="s">
        <v>225</v>
      </c>
      <c r="O1359" s="299"/>
      <c r="P1359" s="284" t="s">
        <v>220</v>
      </c>
      <c r="Q1359" s="302"/>
      <c r="R1359" s="285" t="s">
        <v>225</v>
      </c>
      <c r="S1359" s="891"/>
      <c r="T1359" s="892"/>
      <c r="U1359" s="893"/>
    </row>
    <row r="1360" spans="2:21" ht="24" customHeight="1" thickBot="1" x14ac:dyDescent="0.2">
      <c r="B1360" s="882"/>
      <c r="C1360" s="885"/>
      <c r="D1360" s="885"/>
      <c r="E1360" s="885"/>
      <c r="F1360" s="286" t="s">
        <v>232</v>
      </c>
      <c r="G1360" s="5"/>
      <c r="H1360" s="899" t="s">
        <v>239</v>
      </c>
      <c r="I1360" s="900"/>
      <c r="J1360" s="300"/>
      <c r="K1360" s="901"/>
      <c r="L1360" s="902"/>
      <c r="M1360" s="902"/>
      <c r="N1360" s="902"/>
      <c r="O1360" s="902"/>
      <c r="P1360" s="902"/>
      <c r="Q1360" s="902"/>
      <c r="R1360" s="903"/>
      <c r="S1360" s="894"/>
      <c r="T1360" s="895"/>
      <c r="U1360" s="896"/>
    </row>
    <row r="1361" spans="1:33" ht="19.5" customHeight="1" thickBot="1" x14ac:dyDescent="0.2">
      <c r="B1361" s="287" t="s">
        <v>112</v>
      </c>
      <c r="C1361" s="172"/>
      <c r="D1361" s="288"/>
      <c r="E1361" s="288"/>
      <c r="F1361" s="289"/>
      <c r="G1361" s="288"/>
      <c r="H1361" s="288"/>
      <c r="O1361" s="917" t="s">
        <v>496</v>
      </c>
      <c r="P1361" s="918"/>
      <c r="Q1361" s="918"/>
      <c r="R1361" s="918"/>
      <c r="S1361" s="919" t="str">
        <f>IF(COUNT(S1341:U1360)=0,"",SUMIFS(S1341:S1360,E1341:E1360,"&lt;&gt;"&amp;""))</f>
        <v/>
      </c>
      <c r="T1361" s="920"/>
      <c r="U1361" s="921"/>
    </row>
    <row r="1362" spans="1:33" ht="19.5" customHeight="1" thickBot="1" x14ac:dyDescent="0.2">
      <c r="B1362" s="486" t="s">
        <v>242</v>
      </c>
      <c r="C1362" s="172"/>
      <c r="D1362" s="171"/>
      <c r="E1362" s="290"/>
      <c r="F1362" s="485"/>
      <c r="G1362" s="485"/>
      <c r="H1362" s="485"/>
      <c r="O1362" s="922" t="s">
        <v>497</v>
      </c>
      <c r="P1362" s="923"/>
      <c r="Q1362" s="923"/>
      <c r="R1362" s="924"/>
      <c r="S1362" s="919" t="str">
        <f>IF(COUNT(S1341:U1360)=0,"",SUMIF(E1341:E1360,"元請",S1341:U1360))</f>
        <v/>
      </c>
      <c r="T1362" s="920"/>
      <c r="U1362" s="921"/>
    </row>
    <row r="1363" spans="1:33" ht="19.5" customHeight="1" x14ac:dyDescent="0.15">
      <c r="B1363" s="287" t="s">
        <v>240</v>
      </c>
      <c r="C1363" s="172"/>
      <c r="D1363" s="171"/>
      <c r="E1363" s="172"/>
      <c r="F1363" s="172"/>
      <c r="G1363" s="485"/>
      <c r="H1363" s="485"/>
    </row>
    <row r="1364" spans="1:33" ht="19.5" customHeight="1" x14ac:dyDescent="0.15">
      <c r="B1364" s="485"/>
      <c r="C1364" s="172"/>
      <c r="D1364" s="171"/>
      <c r="E1364" s="290"/>
      <c r="F1364" s="485"/>
      <c r="G1364" s="485"/>
      <c r="H1364" s="485"/>
    </row>
    <row r="1365" spans="1:33" s="172" customFormat="1" ht="20.25" customHeight="1" x14ac:dyDescent="0.15">
      <c r="A1365" s="171"/>
      <c r="B1365" s="171"/>
      <c r="C1365" s="172" t="s">
        <v>104</v>
      </c>
      <c r="G1365" s="262"/>
      <c r="H1365" s="262"/>
      <c r="I1365" s="171"/>
      <c r="J1365" s="171"/>
      <c r="K1365" s="171"/>
      <c r="L1365" s="171"/>
      <c r="M1365" s="171"/>
      <c r="N1365" s="171"/>
      <c r="O1365" s="171"/>
      <c r="P1365" s="171"/>
      <c r="Q1365" s="171"/>
      <c r="R1365" s="171"/>
      <c r="S1365" s="171"/>
      <c r="T1365" s="196" t="s">
        <v>241</v>
      </c>
      <c r="U1365" s="263" t="str">
        <f t="shared" ref="U1365" si="1459">IF(COUNT(S1341:U1360)=0,"",U1336+1)</f>
        <v/>
      </c>
      <c r="W1365" s="171"/>
      <c r="X1365" s="171"/>
      <c r="Y1365" s="171"/>
      <c r="Z1365" s="291"/>
      <c r="AA1365" s="291"/>
      <c r="AB1365" s="291"/>
      <c r="AC1365" s="291"/>
      <c r="AD1365" s="291"/>
      <c r="AE1365" s="171"/>
      <c r="AF1365" s="171"/>
      <c r="AG1365" s="171"/>
    </row>
    <row r="1366" spans="1:33" s="172" customFormat="1" ht="27.75" x14ac:dyDescent="0.15">
      <c r="A1366" s="171"/>
      <c r="B1366" s="904" t="s">
        <v>105</v>
      </c>
      <c r="C1366" s="904"/>
      <c r="D1366" s="904"/>
      <c r="E1366" s="904"/>
      <c r="F1366" s="904"/>
      <c r="G1366" s="904"/>
      <c r="H1366" s="904"/>
      <c r="I1366" s="904"/>
      <c r="J1366" s="905" t="s">
        <v>387</v>
      </c>
      <c r="K1366" s="905"/>
      <c r="L1366" s="905"/>
      <c r="M1366" s="905"/>
      <c r="N1366" s="905"/>
      <c r="O1366" s="905"/>
      <c r="P1366" s="905"/>
      <c r="Q1366" s="905"/>
      <c r="R1366" s="905"/>
      <c r="S1366" s="905"/>
      <c r="T1366" s="905"/>
      <c r="U1366" s="905"/>
      <c r="W1366" s="171"/>
      <c r="X1366" s="171"/>
      <c r="Y1366" s="171"/>
      <c r="Z1366" s="291"/>
      <c r="AA1366" s="291"/>
      <c r="AB1366" s="291"/>
      <c r="AC1366" s="291"/>
      <c r="AD1366" s="291"/>
      <c r="AE1366" s="171"/>
      <c r="AF1366" s="171"/>
      <c r="AG1366" s="171"/>
    </row>
    <row r="1367" spans="1:33" ht="21.75" thickBot="1" x14ac:dyDescent="0.2">
      <c r="D1367" s="265" t="s">
        <v>228</v>
      </c>
      <c r="E1367" s="906"/>
      <c r="F1367" s="906"/>
      <c r="G1367" s="266" t="s">
        <v>229</v>
      </c>
      <c r="H1367" s="267"/>
      <c r="L1367" s="268" t="s">
        <v>231</v>
      </c>
      <c r="M1367" s="482" t="str">
        <f>M$4</f>
        <v/>
      </c>
      <c r="N1367" s="269" t="s">
        <v>220</v>
      </c>
      <c r="O1367" s="482" t="str">
        <f>O$4</f>
        <v/>
      </c>
      <c r="P1367" s="269" t="s">
        <v>225</v>
      </c>
      <c r="Q1367" s="269" t="s">
        <v>205</v>
      </c>
      <c r="R1367" s="482" t="str">
        <f>R$4</f>
        <v/>
      </c>
      <c r="S1367" s="269" t="s">
        <v>220</v>
      </c>
      <c r="T1367" s="482" t="str">
        <f>T$4</f>
        <v/>
      </c>
      <c r="U1367" s="269" t="s">
        <v>230</v>
      </c>
    </row>
    <row r="1368" spans="1:33" ht="18" customHeight="1" x14ac:dyDescent="0.15">
      <c r="B1368" s="880" t="s">
        <v>227</v>
      </c>
      <c r="C1368" s="907" t="s">
        <v>224</v>
      </c>
      <c r="D1368" s="478" t="s">
        <v>237</v>
      </c>
      <c r="E1368" s="478" t="s">
        <v>222</v>
      </c>
      <c r="F1368" s="909" t="s">
        <v>106</v>
      </c>
      <c r="G1368" s="840" t="s">
        <v>107</v>
      </c>
      <c r="H1368" s="841"/>
      <c r="I1368" s="480" t="s">
        <v>108</v>
      </c>
      <c r="J1368" s="480" t="s">
        <v>235</v>
      </c>
      <c r="K1368" s="840" t="s">
        <v>109</v>
      </c>
      <c r="L1368" s="913"/>
      <c r="M1368" s="913"/>
      <c r="N1368" s="841"/>
      <c r="O1368" s="840" t="s">
        <v>226</v>
      </c>
      <c r="P1368" s="913"/>
      <c r="Q1368" s="913"/>
      <c r="R1368" s="841"/>
      <c r="S1368" s="840" t="s">
        <v>233</v>
      </c>
      <c r="T1368" s="913"/>
      <c r="U1368" s="914"/>
    </row>
    <row r="1369" spans="1:33" ht="18" customHeight="1" thickBot="1" x14ac:dyDescent="0.2">
      <c r="B1369" s="882"/>
      <c r="C1369" s="908"/>
      <c r="D1369" s="479" t="s">
        <v>221</v>
      </c>
      <c r="E1369" s="479" t="s">
        <v>223</v>
      </c>
      <c r="F1369" s="910"/>
      <c r="G1369" s="911"/>
      <c r="H1369" s="912"/>
      <c r="I1369" s="481" t="s">
        <v>110</v>
      </c>
      <c r="J1369" s="481" t="s">
        <v>236</v>
      </c>
      <c r="K1369" s="911"/>
      <c r="L1369" s="915"/>
      <c r="M1369" s="915"/>
      <c r="N1369" s="912"/>
      <c r="O1369" s="911"/>
      <c r="P1369" s="915"/>
      <c r="Q1369" s="915"/>
      <c r="R1369" s="912"/>
      <c r="S1369" s="911" t="s">
        <v>234</v>
      </c>
      <c r="T1369" s="915"/>
      <c r="U1369" s="916"/>
    </row>
    <row r="1370" spans="1:33" ht="24" customHeight="1" x14ac:dyDescent="0.15">
      <c r="B1370" s="880">
        <v>1</v>
      </c>
      <c r="C1370" s="883"/>
      <c r="D1370" s="883"/>
      <c r="E1370" s="883"/>
      <c r="F1370" s="294"/>
      <c r="G1370" s="886"/>
      <c r="H1370" s="887"/>
      <c r="I1370" s="294"/>
      <c r="J1370" s="295"/>
      <c r="K1370" s="298"/>
      <c r="L1370" s="279" t="s">
        <v>220</v>
      </c>
      <c r="M1370" s="301"/>
      <c r="N1370" s="280" t="s">
        <v>225</v>
      </c>
      <c r="O1370" s="298"/>
      <c r="P1370" s="279" t="s">
        <v>220</v>
      </c>
      <c r="Q1370" s="301"/>
      <c r="R1370" s="280" t="s">
        <v>225</v>
      </c>
      <c r="S1370" s="888" t="str">
        <f t="shared" ref="S1370" si="1460">IF(COUNT(J1370:J1374)=0,"",SUM(J1370:J1374))</f>
        <v/>
      </c>
      <c r="T1370" s="889"/>
      <c r="U1370" s="890"/>
    </row>
    <row r="1371" spans="1:33" ht="24" customHeight="1" x14ac:dyDescent="0.15">
      <c r="B1371" s="881"/>
      <c r="C1371" s="884"/>
      <c r="D1371" s="884"/>
      <c r="E1371" s="884"/>
      <c r="F1371" s="296"/>
      <c r="G1371" s="897"/>
      <c r="H1371" s="898"/>
      <c r="I1371" s="296"/>
      <c r="J1371" s="297"/>
      <c r="K1371" s="299"/>
      <c r="L1371" s="284" t="s">
        <v>220</v>
      </c>
      <c r="M1371" s="302"/>
      <c r="N1371" s="285" t="s">
        <v>225</v>
      </c>
      <c r="O1371" s="299"/>
      <c r="P1371" s="284" t="s">
        <v>220</v>
      </c>
      <c r="Q1371" s="302"/>
      <c r="R1371" s="285" t="s">
        <v>225</v>
      </c>
      <c r="S1371" s="891"/>
      <c r="T1371" s="892"/>
      <c r="U1371" s="893"/>
      <c r="Z1371" s="264"/>
      <c r="AA1371" s="264"/>
      <c r="AB1371" s="264"/>
      <c r="AC1371" s="264"/>
      <c r="AD1371" s="264"/>
      <c r="AE1371" s="172"/>
      <c r="AF1371" s="172"/>
      <c r="AG1371" s="172"/>
    </row>
    <row r="1372" spans="1:33" ht="23.25" customHeight="1" x14ac:dyDescent="0.15">
      <c r="B1372" s="881"/>
      <c r="C1372" s="884"/>
      <c r="D1372" s="884"/>
      <c r="E1372" s="884"/>
      <c r="F1372" s="296"/>
      <c r="G1372" s="897"/>
      <c r="H1372" s="898"/>
      <c r="I1372" s="296"/>
      <c r="J1372" s="297"/>
      <c r="K1372" s="299"/>
      <c r="L1372" s="284" t="s">
        <v>220</v>
      </c>
      <c r="M1372" s="302"/>
      <c r="N1372" s="285" t="s">
        <v>225</v>
      </c>
      <c r="O1372" s="299"/>
      <c r="P1372" s="284" t="s">
        <v>220</v>
      </c>
      <c r="Q1372" s="302"/>
      <c r="R1372" s="285" t="s">
        <v>225</v>
      </c>
      <c r="S1372" s="891"/>
      <c r="T1372" s="892"/>
      <c r="U1372" s="893"/>
      <c r="Z1372" s="264"/>
      <c r="AA1372" s="264"/>
      <c r="AB1372" s="264"/>
      <c r="AC1372" s="264"/>
      <c r="AD1372" s="264"/>
      <c r="AE1372" s="172"/>
      <c r="AF1372" s="172"/>
      <c r="AG1372" s="172"/>
    </row>
    <row r="1373" spans="1:33" ht="24" customHeight="1" x14ac:dyDescent="0.15">
      <c r="B1373" s="881"/>
      <c r="C1373" s="884"/>
      <c r="D1373" s="884"/>
      <c r="E1373" s="884"/>
      <c r="F1373" s="296"/>
      <c r="G1373" s="897"/>
      <c r="H1373" s="898"/>
      <c r="I1373" s="296"/>
      <c r="J1373" s="297"/>
      <c r="K1373" s="299"/>
      <c r="L1373" s="284" t="s">
        <v>220</v>
      </c>
      <c r="M1373" s="302"/>
      <c r="N1373" s="285" t="s">
        <v>225</v>
      </c>
      <c r="O1373" s="299"/>
      <c r="P1373" s="284" t="s">
        <v>220</v>
      </c>
      <c r="Q1373" s="302"/>
      <c r="R1373" s="285" t="s">
        <v>225</v>
      </c>
      <c r="S1373" s="891"/>
      <c r="T1373" s="892"/>
      <c r="U1373" s="893"/>
    </row>
    <row r="1374" spans="1:33" ht="24" customHeight="1" thickBot="1" x14ac:dyDescent="0.2">
      <c r="B1374" s="882"/>
      <c r="C1374" s="885"/>
      <c r="D1374" s="885"/>
      <c r="E1374" s="885"/>
      <c r="F1374" s="286" t="s">
        <v>232</v>
      </c>
      <c r="G1374" s="5"/>
      <c r="H1374" s="899" t="s">
        <v>239</v>
      </c>
      <c r="I1374" s="900"/>
      <c r="J1374" s="300"/>
      <c r="K1374" s="901"/>
      <c r="L1374" s="902"/>
      <c r="M1374" s="902"/>
      <c r="N1374" s="902"/>
      <c r="O1374" s="902"/>
      <c r="P1374" s="902"/>
      <c r="Q1374" s="902"/>
      <c r="R1374" s="903"/>
      <c r="S1374" s="894"/>
      <c r="T1374" s="895"/>
      <c r="U1374" s="896"/>
    </row>
    <row r="1375" spans="1:33" ht="24" customHeight="1" x14ac:dyDescent="0.15">
      <c r="B1375" s="880">
        <v>2</v>
      </c>
      <c r="C1375" s="883"/>
      <c r="D1375" s="883"/>
      <c r="E1375" s="883"/>
      <c r="F1375" s="294"/>
      <c r="G1375" s="886"/>
      <c r="H1375" s="887"/>
      <c r="I1375" s="294"/>
      <c r="J1375" s="295"/>
      <c r="K1375" s="298"/>
      <c r="L1375" s="279" t="s">
        <v>220</v>
      </c>
      <c r="M1375" s="301"/>
      <c r="N1375" s="280" t="s">
        <v>225</v>
      </c>
      <c r="O1375" s="298"/>
      <c r="P1375" s="279" t="s">
        <v>220</v>
      </c>
      <c r="Q1375" s="301"/>
      <c r="R1375" s="280" t="s">
        <v>225</v>
      </c>
      <c r="S1375" s="888" t="str">
        <f t="shared" ref="S1375" si="1461">IF(COUNT(J1375:J1379)=0,"",SUM(J1375:J1379))</f>
        <v/>
      </c>
      <c r="T1375" s="889"/>
      <c r="U1375" s="890"/>
    </row>
    <row r="1376" spans="1:33" ht="24" customHeight="1" x14ac:dyDescent="0.15">
      <c r="B1376" s="881"/>
      <c r="C1376" s="884"/>
      <c r="D1376" s="884"/>
      <c r="E1376" s="884"/>
      <c r="F1376" s="296"/>
      <c r="G1376" s="897"/>
      <c r="H1376" s="898"/>
      <c r="I1376" s="296"/>
      <c r="J1376" s="297"/>
      <c r="K1376" s="299"/>
      <c r="L1376" s="284" t="s">
        <v>220</v>
      </c>
      <c r="M1376" s="302"/>
      <c r="N1376" s="285" t="s">
        <v>225</v>
      </c>
      <c r="O1376" s="299"/>
      <c r="P1376" s="284" t="s">
        <v>220</v>
      </c>
      <c r="Q1376" s="302"/>
      <c r="R1376" s="285" t="s">
        <v>225</v>
      </c>
      <c r="S1376" s="891"/>
      <c r="T1376" s="892"/>
      <c r="U1376" s="893"/>
    </row>
    <row r="1377" spans="2:21" ht="24" customHeight="1" x14ac:dyDescent="0.15">
      <c r="B1377" s="881"/>
      <c r="C1377" s="884"/>
      <c r="D1377" s="884"/>
      <c r="E1377" s="884"/>
      <c r="F1377" s="296"/>
      <c r="G1377" s="897"/>
      <c r="H1377" s="898"/>
      <c r="I1377" s="296"/>
      <c r="J1377" s="297"/>
      <c r="K1377" s="299"/>
      <c r="L1377" s="284" t="s">
        <v>220</v>
      </c>
      <c r="M1377" s="302"/>
      <c r="N1377" s="285" t="s">
        <v>225</v>
      </c>
      <c r="O1377" s="299"/>
      <c r="P1377" s="284" t="s">
        <v>220</v>
      </c>
      <c r="Q1377" s="302"/>
      <c r="R1377" s="285" t="s">
        <v>225</v>
      </c>
      <c r="S1377" s="891"/>
      <c r="T1377" s="892"/>
      <c r="U1377" s="893"/>
    </row>
    <row r="1378" spans="2:21" ht="24" customHeight="1" x14ac:dyDescent="0.15">
      <c r="B1378" s="881"/>
      <c r="C1378" s="884"/>
      <c r="D1378" s="884"/>
      <c r="E1378" s="884"/>
      <c r="F1378" s="296"/>
      <c r="G1378" s="897"/>
      <c r="H1378" s="898"/>
      <c r="I1378" s="296"/>
      <c r="J1378" s="297"/>
      <c r="K1378" s="299"/>
      <c r="L1378" s="284" t="s">
        <v>220</v>
      </c>
      <c r="M1378" s="302"/>
      <c r="N1378" s="285" t="s">
        <v>225</v>
      </c>
      <c r="O1378" s="299"/>
      <c r="P1378" s="284" t="s">
        <v>220</v>
      </c>
      <c r="Q1378" s="302"/>
      <c r="R1378" s="285" t="s">
        <v>225</v>
      </c>
      <c r="S1378" s="891"/>
      <c r="T1378" s="892"/>
      <c r="U1378" s="893"/>
    </row>
    <row r="1379" spans="2:21" ht="24" customHeight="1" thickBot="1" x14ac:dyDescent="0.2">
      <c r="B1379" s="882"/>
      <c r="C1379" s="885"/>
      <c r="D1379" s="885"/>
      <c r="E1379" s="885"/>
      <c r="F1379" s="286" t="s">
        <v>232</v>
      </c>
      <c r="G1379" s="5"/>
      <c r="H1379" s="899" t="s">
        <v>239</v>
      </c>
      <c r="I1379" s="900"/>
      <c r="J1379" s="300"/>
      <c r="K1379" s="901"/>
      <c r="L1379" s="902"/>
      <c r="M1379" s="902"/>
      <c r="N1379" s="902"/>
      <c r="O1379" s="902"/>
      <c r="P1379" s="902"/>
      <c r="Q1379" s="902"/>
      <c r="R1379" s="903"/>
      <c r="S1379" s="894"/>
      <c r="T1379" s="895"/>
      <c r="U1379" s="896"/>
    </row>
    <row r="1380" spans="2:21" ht="24" customHeight="1" x14ac:dyDescent="0.15">
      <c r="B1380" s="880">
        <v>3</v>
      </c>
      <c r="C1380" s="883"/>
      <c r="D1380" s="883"/>
      <c r="E1380" s="883"/>
      <c r="F1380" s="294"/>
      <c r="G1380" s="886"/>
      <c r="H1380" s="887"/>
      <c r="I1380" s="294"/>
      <c r="J1380" s="295"/>
      <c r="K1380" s="298"/>
      <c r="L1380" s="279" t="s">
        <v>220</v>
      </c>
      <c r="M1380" s="301"/>
      <c r="N1380" s="280" t="s">
        <v>225</v>
      </c>
      <c r="O1380" s="298"/>
      <c r="P1380" s="279" t="s">
        <v>220</v>
      </c>
      <c r="Q1380" s="301"/>
      <c r="R1380" s="280" t="s">
        <v>225</v>
      </c>
      <c r="S1380" s="888" t="str">
        <f t="shared" ref="S1380" si="1462">IF(COUNT(J1380:J1384)=0,"",SUM(J1380:J1384))</f>
        <v/>
      </c>
      <c r="T1380" s="889"/>
      <c r="U1380" s="890"/>
    </row>
    <row r="1381" spans="2:21" ht="24" customHeight="1" x14ac:dyDescent="0.15">
      <c r="B1381" s="881"/>
      <c r="C1381" s="884"/>
      <c r="D1381" s="884"/>
      <c r="E1381" s="884"/>
      <c r="F1381" s="296"/>
      <c r="G1381" s="897"/>
      <c r="H1381" s="898"/>
      <c r="I1381" s="296"/>
      <c r="J1381" s="297"/>
      <c r="K1381" s="299"/>
      <c r="L1381" s="284" t="s">
        <v>220</v>
      </c>
      <c r="M1381" s="302"/>
      <c r="N1381" s="285" t="s">
        <v>225</v>
      </c>
      <c r="O1381" s="299"/>
      <c r="P1381" s="284" t="s">
        <v>220</v>
      </c>
      <c r="Q1381" s="302"/>
      <c r="R1381" s="285" t="s">
        <v>225</v>
      </c>
      <c r="S1381" s="891"/>
      <c r="T1381" s="892"/>
      <c r="U1381" s="893"/>
    </row>
    <row r="1382" spans="2:21" ht="24" customHeight="1" x14ac:dyDescent="0.15">
      <c r="B1382" s="881"/>
      <c r="C1382" s="884"/>
      <c r="D1382" s="884"/>
      <c r="E1382" s="884"/>
      <c r="F1382" s="296"/>
      <c r="G1382" s="897"/>
      <c r="H1382" s="898"/>
      <c r="I1382" s="296"/>
      <c r="J1382" s="297"/>
      <c r="K1382" s="299"/>
      <c r="L1382" s="284" t="s">
        <v>220</v>
      </c>
      <c r="M1382" s="302"/>
      <c r="N1382" s="285" t="s">
        <v>225</v>
      </c>
      <c r="O1382" s="299"/>
      <c r="P1382" s="284" t="s">
        <v>220</v>
      </c>
      <c r="Q1382" s="302"/>
      <c r="R1382" s="285" t="s">
        <v>225</v>
      </c>
      <c r="S1382" s="891"/>
      <c r="T1382" s="892"/>
      <c r="U1382" s="893"/>
    </row>
    <row r="1383" spans="2:21" ht="24" customHeight="1" x14ac:dyDescent="0.15">
      <c r="B1383" s="881"/>
      <c r="C1383" s="884"/>
      <c r="D1383" s="884"/>
      <c r="E1383" s="884"/>
      <c r="F1383" s="296"/>
      <c r="G1383" s="897"/>
      <c r="H1383" s="898"/>
      <c r="I1383" s="296"/>
      <c r="J1383" s="297"/>
      <c r="K1383" s="299"/>
      <c r="L1383" s="284" t="s">
        <v>220</v>
      </c>
      <c r="M1383" s="302"/>
      <c r="N1383" s="285" t="s">
        <v>225</v>
      </c>
      <c r="O1383" s="299"/>
      <c r="P1383" s="284" t="s">
        <v>220</v>
      </c>
      <c r="Q1383" s="302"/>
      <c r="R1383" s="285" t="s">
        <v>225</v>
      </c>
      <c r="S1383" s="891"/>
      <c r="T1383" s="892"/>
      <c r="U1383" s="893"/>
    </row>
    <row r="1384" spans="2:21" ht="24" customHeight="1" thickBot="1" x14ac:dyDescent="0.2">
      <c r="B1384" s="882"/>
      <c r="C1384" s="885"/>
      <c r="D1384" s="885"/>
      <c r="E1384" s="885"/>
      <c r="F1384" s="286" t="s">
        <v>232</v>
      </c>
      <c r="G1384" s="5"/>
      <c r="H1384" s="899" t="s">
        <v>239</v>
      </c>
      <c r="I1384" s="900"/>
      <c r="J1384" s="300"/>
      <c r="K1384" s="901"/>
      <c r="L1384" s="902"/>
      <c r="M1384" s="902"/>
      <c r="N1384" s="902"/>
      <c r="O1384" s="902"/>
      <c r="P1384" s="902"/>
      <c r="Q1384" s="902"/>
      <c r="R1384" s="903"/>
      <c r="S1384" s="894"/>
      <c r="T1384" s="895"/>
      <c r="U1384" s="896"/>
    </row>
    <row r="1385" spans="2:21" ht="24" customHeight="1" x14ac:dyDescent="0.15">
      <c r="B1385" s="880">
        <v>4</v>
      </c>
      <c r="C1385" s="883"/>
      <c r="D1385" s="883"/>
      <c r="E1385" s="883"/>
      <c r="F1385" s="294"/>
      <c r="G1385" s="886"/>
      <c r="H1385" s="887"/>
      <c r="I1385" s="294"/>
      <c r="J1385" s="295"/>
      <c r="K1385" s="298"/>
      <c r="L1385" s="279" t="s">
        <v>220</v>
      </c>
      <c r="M1385" s="301"/>
      <c r="N1385" s="280" t="s">
        <v>225</v>
      </c>
      <c r="O1385" s="298"/>
      <c r="P1385" s="279" t="s">
        <v>220</v>
      </c>
      <c r="Q1385" s="301"/>
      <c r="R1385" s="280" t="s">
        <v>225</v>
      </c>
      <c r="S1385" s="888" t="str">
        <f t="shared" ref="S1385" si="1463">IF(COUNT(J1385:J1389)=0,"",SUM(J1385:J1389))</f>
        <v/>
      </c>
      <c r="T1385" s="889"/>
      <c r="U1385" s="890"/>
    </row>
    <row r="1386" spans="2:21" ht="24" customHeight="1" x14ac:dyDescent="0.15">
      <c r="B1386" s="881"/>
      <c r="C1386" s="884"/>
      <c r="D1386" s="884"/>
      <c r="E1386" s="884"/>
      <c r="F1386" s="296"/>
      <c r="G1386" s="897"/>
      <c r="H1386" s="898"/>
      <c r="I1386" s="296"/>
      <c r="J1386" s="297"/>
      <c r="K1386" s="299"/>
      <c r="L1386" s="284" t="s">
        <v>220</v>
      </c>
      <c r="M1386" s="302"/>
      <c r="N1386" s="285" t="s">
        <v>225</v>
      </c>
      <c r="O1386" s="299"/>
      <c r="P1386" s="284" t="s">
        <v>220</v>
      </c>
      <c r="Q1386" s="302"/>
      <c r="R1386" s="285" t="s">
        <v>225</v>
      </c>
      <c r="S1386" s="891"/>
      <c r="T1386" s="892"/>
      <c r="U1386" s="893"/>
    </row>
    <row r="1387" spans="2:21" ht="24" customHeight="1" x14ac:dyDescent="0.15">
      <c r="B1387" s="881"/>
      <c r="C1387" s="884"/>
      <c r="D1387" s="884"/>
      <c r="E1387" s="884"/>
      <c r="F1387" s="296"/>
      <c r="G1387" s="897"/>
      <c r="H1387" s="898"/>
      <c r="I1387" s="296"/>
      <c r="J1387" s="297"/>
      <c r="K1387" s="299"/>
      <c r="L1387" s="284" t="s">
        <v>220</v>
      </c>
      <c r="M1387" s="302"/>
      <c r="N1387" s="285" t="s">
        <v>225</v>
      </c>
      <c r="O1387" s="299"/>
      <c r="P1387" s="284" t="s">
        <v>220</v>
      </c>
      <c r="Q1387" s="302"/>
      <c r="R1387" s="285" t="s">
        <v>225</v>
      </c>
      <c r="S1387" s="891"/>
      <c r="T1387" s="892"/>
      <c r="U1387" s="893"/>
    </row>
    <row r="1388" spans="2:21" ht="24" customHeight="1" x14ac:dyDescent="0.15">
      <c r="B1388" s="881"/>
      <c r="C1388" s="884"/>
      <c r="D1388" s="884"/>
      <c r="E1388" s="884"/>
      <c r="F1388" s="296"/>
      <c r="G1388" s="897"/>
      <c r="H1388" s="898"/>
      <c r="I1388" s="296"/>
      <c r="J1388" s="297"/>
      <c r="K1388" s="299"/>
      <c r="L1388" s="284" t="s">
        <v>220</v>
      </c>
      <c r="M1388" s="302"/>
      <c r="N1388" s="285" t="s">
        <v>225</v>
      </c>
      <c r="O1388" s="299"/>
      <c r="P1388" s="284" t="s">
        <v>220</v>
      </c>
      <c r="Q1388" s="302"/>
      <c r="R1388" s="285" t="s">
        <v>225</v>
      </c>
      <c r="S1388" s="891"/>
      <c r="T1388" s="892"/>
      <c r="U1388" s="893"/>
    </row>
    <row r="1389" spans="2:21" ht="24" customHeight="1" thickBot="1" x14ac:dyDescent="0.2">
      <c r="B1389" s="882"/>
      <c r="C1389" s="885"/>
      <c r="D1389" s="885"/>
      <c r="E1389" s="885"/>
      <c r="F1389" s="286" t="s">
        <v>232</v>
      </c>
      <c r="G1389" s="5"/>
      <c r="H1389" s="899" t="s">
        <v>239</v>
      </c>
      <c r="I1389" s="900"/>
      <c r="J1389" s="300"/>
      <c r="K1389" s="901"/>
      <c r="L1389" s="902"/>
      <c r="M1389" s="902"/>
      <c r="N1389" s="902"/>
      <c r="O1389" s="902"/>
      <c r="P1389" s="902"/>
      <c r="Q1389" s="902"/>
      <c r="R1389" s="903"/>
      <c r="S1389" s="894"/>
      <c r="T1389" s="895"/>
      <c r="U1389" s="896"/>
    </row>
    <row r="1390" spans="2:21" ht="19.5" customHeight="1" thickBot="1" x14ac:dyDescent="0.2">
      <c r="B1390" s="287" t="s">
        <v>112</v>
      </c>
      <c r="C1390" s="172"/>
      <c r="D1390" s="288"/>
      <c r="E1390" s="288"/>
      <c r="F1390" s="289"/>
      <c r="G1390" s="288"/>
      <c r="H1390" s="288"/>
      <c r="O1390" s="917" t="s">
        <v>496</v>
      </c>
      <c r="P1390" s="918"/>
      <c r="Q1390" s="918"/>
      <c r="R1390" s="918"/>
      <c r="S1390" s="919" t="str">
        <f>IF(COUNT(S1370:U1389)=0,"",SUMIFS(S1370:S1389,E1370:E1389,"&lt;&gt;"&amp;""))</f>
        <v/>
      </c>
      <c r="T1390" s="920"/>
      <c r="U1390" s="921"/>
    </row>
    <row r="1391" spans="2:21" ht="19.5" customHeight="1" thickBot="1" x14ac:dyDescent="0.2">
      <c r="B1391" s="486" t="s">
        <v>242</v>
      </c>
      <c r="C1391" s="172"/>
      <c r="D1391" s="171"/>
      <c r="E1391" s="290"/>
      <c r="F1391" s="485"/>
      <c r="G1391" s="485"/>
      <c r="H1391" s="485"/>
      <c r="O1391" s="922" t="s">
        <v>497</v>
      </c>
      <c r="P1391" s="923"/>
      <c r="Q1391" s="923"/>
      <c r="R1391" s="924"/>
      <c r="S1391" s="919" t="str">
        <f>IF(COUNT(S1370:U1389)=0,"",SUMIF(E1370:E1389,"元請",S1370:U1389))</f>
        <v/>
      </c>
      <c r="T1391" s="920"/>
      <c r="U1391" s="921"/>
    </row>
    <row r="1392" spans="2:21" ht="19.5" customHeight="1" x14ac:dyDescent="0.15">
      <c r="B1392" s="287" t="s">
        <v>240</v>
      </c>
      <c r="C1392" s="172"/>
      <c r="D1392" s="171"/>
      <c r="E1392" s="172"/>
      <c r="F1392" s="172"/>
      <c r="G1392" s="485"/>
      <c r="H1392" s="485"/>
    </row>
    <row r="1393" spans="1:33" ht="19.5" customHeight="1" x14ac:dyDescent="0.15">
      <c r="B1393" s="485"/>
      <c r="C1393" s="172"/>
      <c r="D1393" s="171"/>
      <c r="E1393" s="290"/>
      <c r="F1393" s="485"/>
      <c r="G1393" s="485"/>
      <c r="H1393" s="485"/>
    </row>
    <row r="1394" spans="1:33" s="172" customFormat="1" ht="20.25" customHeight="1" x14ac:dyDescent="0.15">
      <c r="A1394" s="171"/>
      <c r="B1394" s="171"/>
      <c r="C1394" s="172" t="s">
        <v>104</v>
      </c>
      <c r="G1394" s="262"/>
      <c r="H1394" s="262"/>
      <c r="I1394" s="171"/>
      <c r="J1394" s="171"/>
      <c r="K1394" s="171"/>
      <c r="L1394" s="171"/>
      <c r="M1394" s="171"/>
      <c r="N1394" s="171"/>
      <c r="O1394" s="171"/>
      <c r="P1394" s="171"/>
      <c r="Q1394" s="171"/>
      <c r="R1394" s="171"/>
      <c r="S1394" s="171"/>
      <c r="T1394" s="196" t="s">
        <v>241</v>
      </c>
      <c r="U1394" s="263" t="str">
        <f t="shared" ref="U1394" si="1464">IF(COUNT(S1370:U1389)=0,"",U1365+1)</f>
        <v/>
      </c>
      <c r="W1394" s="171"/>
      <c r="X1394" s="171"/>
      <c r="Y1394" s="171"/>
      <c r="Z1394" s="291"/>
      <c r="AA1394" s="291"/>
      <c r="AB1394" s="291"/>
      <c r="AC1394" s="291"/>
      <c r="AD1394" s="291"/>
      <c r="AE1394" s="171"/>
      <c r="AF1394" s="171"/>
      <c r="AG1394" s="171"/>
    </row>
    <row r="1395" spans="1:33" s="172" customFormat="1" ht="27.75" x14ac:dyDescent="0.15">
      <c r="A1395" s="171"/>
      <c r="B1395" s="904" t="s">
        <v>105</v>
      </c>
      <c r="C1395" s="904"/>
      <c r="D1395" s="904"/>
      <c r="E1395" s="904"/>
      <c r="F1395" s="904"/>
      <c r="G1395" s="904"/>
      <c r="H1395" s="904"/>
      <c r="I1395" s="904"/>
      <c r="J1395" s="905" t="s">
        <v>387</v>
      </c>
      <c r="K1395" s="905"/>
      <c r="L1395" s="905"/>
      <c r="M1395" s="905"/>
      <c r="N1395" s="905"/>
      <c r="O1395" s="905"/>
      <c r="P1395" s="905"/>
      <c r="Q1395" s="905"/>
      <c r="R1395" s="905"/>
      <c r="S1395" s="905"/>
      <c r="T1395" s="905"/>
      <c r="U1395" s="905"/>
      <c r="W1395" s="171"/>
      <c r="X1395" s="171"/>
      <c r="Y1395" s="171"/>
      <c r="Z1395" s="291"/>
      <c r="AA1395" s="291"/>
      <c r="AB1395" s="291"/>
      <c r="AC1395" s="291"/>
      <c r="AD1395" s="291"/>
      <c r="AE1395" s="171"/>
      <c r="AF1395" s="171"/>
      <c r="AG1395" s="171"/>
    </row>
    <row r="1396" spans="1:33" ht="21.75" thickBot="1" x14ac:dyDescent="0.2">
      <c r="D1396" s="265" t="s">
        <v>228</v>
      </c>
      <c r="E1396" s="906"/>
      <c r="F1396" s="906"/>
      <c r="G1396" s="266" t="s">
        <v>229</v>
      </c>
      <c r="H1396" s="267"/>
      <c r="L1396" s="268" t="s">
        <v>231</v>
      </c>
      <c r="M1396" s="482" t="str">
        <f>M$4</f>
        <v/>
      </c>
      <c r="N1396" s="269" t="s">
        <v>220</v>
      </c>
      <c r="O1396" s="482" t="str">
        <f>O$4</f>
        <v/>
      </c>
      <c r="P1396" s="269" t="s">
        <v>225</v>
      </c>
      <c r="Q1396" s="269" t="s">
        <v>205</v>
      </c>
      <c r="R1396" s="482" t="str">
        <f>R$4</f>
        <v/>
      </c>
      <c r="S1396" s="269" t="s">
        <v>220</v>
      </c>
      <c r="T1396" s="482" t="str">
        <f>T$4</f>
        <v/>
      </c>
      <c r="U1396" s="269" t="s">
        <v>230</v>
      </c>
    </row>
    <row r="1397" spans="1:33" ht="18" customHeight="1" x14ac:dyDescent="0.15">
      <c r="B1397" s="880" t="s">
        <v>227</v>
      </c>
      <c r="C1397" s="907" t="s">
        <v>224</v>
      </c>
      <c r="D1397" s="478" t="s">
        <v>237</v>
      </c>
      <c r="E1397" s="478" t="s">
        <v>222</v>
      </c>
      <c r="F1397" s="909" t="s">
        <v>106</v>
      </c>
      <c r="G1397" s="840" t="s">
        <v>107</v>
      </c>
      <c r="H1397" s="841"/>
      <c r="I1397" s="480" t="s">
        <v>108</v>
      </c>
      <c r="J1397" s="480" t="s">
        <v>235</v>
      </c>
      <c r="K1397" s="840" t="s">
        <v>109</v>
      </c>
      <c r="L1397" s="913"/>
      <c r="M1397" s="913"/>
      <c r="N1397" s="841"/>
      <c r="O1397" s="840" t="s">
        <v>226</v>
      </c>
      <c r="P1397" s="913"/>
      <c r="Q1397" s="913"/>
      <c r="R1397" s="841"/>
      <c r="S1397" s="840" t="s">
        <v>233</v>
      </c>
      <c r="T1397" s="913"/>
      <c r="U1397" s="914"/>
    </row>
    <row r="1398" spans="1:33" ht="18" customHeight="1" thickBot="1" x14ac:dyDescent="0.2">
      <c r="B1398" s="882"/>
      <c r="C1398" s="908"/>
      <c r="D1398" s="479" t="s">
        <v>221</v>
      </c>
      <c r="E1398" s="479" t="s">
        <v>223</v>
      </c>
      <c r="F1398" s="910"/>
      <c r="G1398" s="911"/>
      <c r="H1398" s="912"/>
      <c r="I1398" s="481" t="s">
        <v>110</v>
      </c>
      <c r="J1398" s="481" t="s">
        <v>236</v>
      </c>
      <c r="K1398" s="911"/>
      <c r="L1398" s="915"/>
      <c r="M1398" s="915"/>
      <c r="N1398" s="912"/>
      <c r="O1398" s="911"/>
      <c r="P1398" s="915"/>
      <c r="Q1398" s="915"/>
      <c r="R1398" s="912"/>
      <c r="S1398" s="911" t="s">
        <v>234</v>
      </c>
      <c r="T1398" s="915"/>
      <c r="U1398" s="916"/>
    </row>
    <row r="1399" spans="1:33" ht="24" customHeight="1" x14ac:dyDescent="0.15">
      <c r="B1399" s="880">
        <v>1</v>
      </c>
      <c r="C1399" s="883"/>
      <c r="D1399" s="883"/>
      <c r="E1399" s="883"/>
      <c r="F1399" s="294"/>
      <c r="G1399" s="886"/>
      <c r="H1399" s="887"/>
      <c r="I1399" s="294"/>
      <c r="J1399" s="295"/>
      <c r="K1399" s="298"/>
      <c r="L1399" s="279" t="s">
        <v>220</v>
      </c>
      <c r="M1399" s="301"/>
      <c r="N1399" s="280" t="s">
        <v>225</v>
      </c>
      <c r="O1399" s="298"/>
      <c r="P1399" s="279" t="s">
        <v>220</v>
      </c>
      <c r="Q1399" s="301"/>
      <c r="R1399" s="280" t="s">
        <v>225</v>
      </c>
      <c r="S1399" s="888" t="str">
        <f t="shared" ref="S1399" si="1465">IF(COUNT(J1399:J1403)=0,"",SUM(J1399:J1403))</f>
        <v/>
      </c>
      <c r="T1399" s="889"/>
      <c r="U1399" s="890"/>
    </row>
    <row r="1400" spans="1:33" ht="24" customHeight="1" x14ac:dyDescent="0.15">
      <c r="B1400" s="881"/>
      <c r="C1400" s="884"/>
      <c r="D1400" s="884"/>
      <c r="E1400" s="884"/>
      <c r="F1400" s="296"/>
      <c r="G1400" s="897"/>
      <c r="H1400" s="898"/>
      <c r="I1400" s="296"/>
      <c r="J1400" s="297"/>
      <c r="K1400" s="299"/>
      <c r="L1400" s="284" t="s">
        <v>220</v>
      </c>
      <c r="M1400" s="302"/>
      <c r="N1400" s="285" t="s">
        <v>225</v>
      </c>
      <c r="O1400" s="299"/>
      <c r="P1400" s="284" t="s">
        <v>220</v>
      </c>
      <c r="Q1400" s="302"/>
      <c r="R1400" s="285" t="s">
        <v>225</v>
      </c>
      <c r="S1400" s="891"/>
      <c r="T1400" s="892"/>
      <c r="U1400" s="893"/>
      <c r="Z1400" s="264"/>
      <c r="AA1400" s="264"/>
      <c r="AB1400" s="264"/>
      <c r="AC1400" s="264"/>
      <c r="AD1400" s="264"/>
      <c r="AE1400" s="172"/>
      <c r="AF1400" s="172"/>
      <c r="AG1400" s="172"/>
    </row>
    <row r="1401" spans="1:33" ht="23.25" customHeight="1" x14ac:dyDescent="0.15">
      <c r="B1401" s="881"/>
      <c r="C1401" s="884"/>
      <c r="D1401" s="884"/>
      <c r="E1401" s="884"/>
      <c r="F1401" s="296"/>
      <c r="G1401" s="897"/>
      <c r="H1401" s="898"/>
      <c r="I1401" s="296"/>
      <c r="J1401" s="297"/>
      <c r="K1401" s="299"/>
      <c r="L1401" s="284" t="s">
        <v>220</v>
      </c>
      <c r="M1401" s="302"/>
      <c r="N1401" s="285" t="s">
        <v>225</v>
      </c>
      <c r="O1401" s="299"/>
      <c r="P1401" s="284" t="s">
        <v>220</v>
      </c>
      <c r="Q1401" s="302"/>
      <c r="R1401" s="285" t="s">
        <v>225</v>
      </c>
      <c r="S1401" s="891"/>
      <c r="T1401" s="892"/>
      <c r="U1401" s="893"/>
      <c r="Z1401" s="264"/>
      <c r="AA1401" s="264"/>
      <c r="AB1401" s="264"/>
      <c r="AC1401" s="264"/>
      <c r="AD1401" s="264"/>
      <c r="AE1401" s="172"/>
      <c r="AF1401" s="172"/>
      <c r="AG1401" s="172"/>
    </row>
    <row r="1402" spans="1:33" ht="24" customHeight="1" x14ac:dyDescent="0.15">
      <c r="B1402" s="881"/>
      <c r="C1402" s="884"/>
      <c r="D1402" s="884"/>
      <c r="E1402" s="884"/>
      <c r="F1402" s="296"/>
      <c r="G1402" s="897"/>
      <c r="H1402" s="898"/>
      <c r="I1402" s="296"/>
      <c r="J1402" s="297"/>
      <c r="K1402" s="299"/>
      <c r="L1402" s="284" t="s">
        <v>220</v>
      </c>
      <c r="M1402" s="302"/>
      <c r="N1402" s="285" t="s">
        <v>225</v>
      </c>
      <c r="O1402" s="299"/>
      <c r="P1402" s="284" t="s">
        <v>220</v>
      </c>
      <c r="Q1402" s="302"/>
      <c r="R1402" s="285" t="s">
        <v>225</v>
      </c>
      <c r="S1402" s="891"/>
      <c r="T1402" s="892"/>
      <c r="U1402" s="893"/>
    </row>
    <row r="1403" spans="1:33" ht="24" customHeight="1" thickBot="1" x14ac:dyDescent="0.2">
      <c r="B1403" s="882"/>
      <c r="C1403" s="885"/>
      <c r="D1403" s="885"/>
      <c r="E1403" s="885"/>
      <c r="F1403" s="286" t="s">
        <v>232</v>
      </c>
      <c r="G1403" s="5"/>
      <c r="H1403" s="899" t="s">
        <v>239</v>
      </c>
      <c r="I1403" s="900"/>
      <c r="J1403" s="300"/>
      <c r="K1403" s="901"/>
      <c r="L1403" s="902"/>
      <c r="M1403" s="902"/>
      <c r="N1403" s="902"/>
      <c r="O1403" s="902"/>
      <c r="P1403" s="902"/>
      <c r="Q1403" s="902"/>
      <c r="R1403" s="903"/>
      <c r="S1403" s="894"/>
      <c r="T1403" s="895"/>
      <c r="U1403" s="896"/>
    </row>
    <row r="1404" spans="1:33" ht="24" customHeight="1" x14ac:dyDescent="0.15">
      <c r="B1404" s="880">
        <v>2</v>
      </c>
      <c r="C1404" s="883"/>
      <c r="D1404" s="883"/>
      <c r="E1404" s="883"/>
      <c r="F1404" s="294"/>
      <c r="G1404" s="886"/>
      <c r="H1404" s="887"/>
      <c r="I1404" s="294"/>
      <c r="J1404" s="295"/>
      <c r="K1404" s="298"/>
      <c r="L1404" s="279" t="s">
        <v>220</v>
      </c>
      <c r="M1404" s="301"/>
      <c r="N1404" s="280" t="s">
        <v>225</v>
      </c>
      <c r="O1404" s="298"/>
      <c r="P1404" s="279" t="s">
        <v>220</v>
      </c>
      <c r="Q1404" s="301"/>
      <c r="R1404" s="280" t="s">
        <v>225</v>
      </c>
      <c r="S1404" s="888" t="str">
        <f t="shared" ref="S1404" si="1466">IF(COUNT(J1404:J1408)=0,"",SUM(J1404:J1408))</f>
        <v/>
      </c>
      <c r="T1404" s="889"/>
      <c r="U1404" s="890"/>
    </row>
    <row r="1405" spans="1:33" ht="24" customHeight="1" x14ac:dyDescent="0.15">
      <c r="B1405" s="881"/>
      <c r="C1405" s="884"/>
      <c r="D1405" s="884"/>
      <c r="E1405" s="884"/>
      <c r="F1405" s="296"/>
      <c r="G1405" s="897"/>
      <c r="H1405" s="898"/>
      <c r="I1405" s="296"/>
      <c r="J1405" s="297"/>
      <c r="K1405" s="299"/>
      <c r="L1405" s="284" t="s">
        <v>220</v>
      </c>
      <c r="M1405" s="302"/>
      <c r="N1405" s="285" t="s">
        <v>225</v>
      </c>
      <c r="O1405" s="299"/>
      <c r="P1405" s="284" t="s">
        <v>220</v>
      </c>
      <c r="Q1405" s="302"/>
      <c r="R1405" s="285" t="s">
        <v>225</v>
      </c>
      <c r="S1405" s="891"/>
      <c r="T1405" s="892"/>
      <c r="U1405" s="893"/>
    </row>
    <row r="1406" spans="1:33" ht="24" customHeight="1" x14ac:dyDescent="0.15">
      <c r="B1406" s="881"/>
      <c r="C1406" s="884"/>
      <c r="D1406" s="884"/>
      <c r="E1406" s="884"/>
      <c r="F1406" s="296"/>
      <c r="G1406" s="897"/>
      <c r="H1406" s="898"/>
      <c r="I1406" s="296"/>
      <c r="J1406" s="297"/>
      <c r="K1406" s="299"/>
      <c r="L1406" s="284" t="s">
        <v>220</v>
      </c>
      <c r="M1406" s="302"/>
      <c r="N1406" s="285" t="s">
        <v>225</v>
      </c>
      <c r="O1406" s="299"/>
      <c r="P1406" s="284" t="s">
        <v>220</v>
      </c>
      <c r="Q1406" s="302"/>
      <c r="R1406" s="285" t="s">
        <v>225</v>
      </c>
      <c r="S1406" s="891"/>
      <c r="T1406" s="892"/>
      <c r="U1406" s="893"/>
    </row>
    <row r="1407" spans="1:33" ht="24" customHeight="1" x14ac:dyDescent="0.15">
      <c r="B1407" s="881"/>
      <c r="C1407" s="884"/>
      <c r="D1407" s="884"/>
      <c r="E1407" s="884"/>
      <c r="F1407" s="296"/>
      <c r="G1407" s="897"/>
      <c r="H1407" s="898"/>
      <c r="I1407" s="296"/>
      <c r="J1407" s="297"/>
      <c r="K1407" s="299"/>
      <c r="L1407" s="284" t="s">
        <v>220</v>
      </c>
      <c r="M1407" s="302"/>
      <c r="N1407" s="285" t="s">
        <v>225</v>
      </c>
      <c r="O1407" s="299"/>
      <c r="P1407" s="284" t="s">
        <v>220</v>
      </c>
      <c r="Q1407" s="302"/>
      <c r="R1407" s="285" t="s">
        <v>225</v>
      </c>
      <c r="S1407" s="891"/>
      <c r="T1407" s="892"/>
      <c r="U1407" s="893"/>
    </row>
    <row r="1408" spans="1:33" ht="24" customHeight="1" thickBot="1" x14ac:dyDescent="0.2">
      <c r="B1408" s="882"/>
      <c r="C1408" s="885"/>
      <c r="D1408" s="885"/>
      <c r="E1408" s="885"/>
      <c r="F1408" s="286" t="s">
        <v>232</v>
      </c>
      <c r="G1408" s="5"/>
      <c r="H1408" s="899" t="s">
        <v>239</v>
      </c>
      <c r="I1408" s="900"/>
      <c r="J1408" s="300"/>
      <c r="K1408" s="901"/>
      <c r="L1408" s="902"/>
      <c r="M1408" s="902"/>
      <c r="N1408" s="902"/>
      <c r="O1408" s="902"/>
      <c r="P1408" s="902"/>
      <c r="Q1408" s="902"/>
      <c r="R1408" s="903"/>
      <c r="S1408" s="894"/>
      <c r="T1408" s="895"/>
      <c r="U1408" s="896"/>
    </row>
    <row r="1409" spans="1:33" ht="24" customHeight="1" x14ac:dyDescent="0.15">
      <c r="B1409" s="880">
        <v>3</v>
      </c>
      <c r="C1409" s="883"/>
      <c r="D1409" s="883"/>
      <c r="E1409" s="883"/>
      <c r="F1409" s="294"/>
      <c r="G1409" s="886"/>
      <c r="H1409" s="887"/>
      <c r="I1409" s="294"/>
      <c r="J1409" s="295"/>
      <c r="K1409" s="298"/>
      <c r="L1409" s="279" t="s">
        <v>220</v>
      </c>
      <c r="M1409" s="301"/>
      <c r="N1409" s="280" t="s">
        <v>225</v>
      </c>
      <c r="O1409" s="298"/>
      <c r="P1409" s="279" t="s">
        <v>220</v>
      </c>
      <c r="Q1409" s="301"/>
      <c r="R1409" s="280" t="s">
        <v>225</v>
      </c>
      <c r="S1409" s="888" t="str">
        <f t="shared" ref="S1409" si="1467">IF(COUNT(J1409:J1413)=0,"",SUM(J1409:J1413))</f>
        <v/>
      </c>
      <c r="T1409" s="889"/>
      <c r="U1409" s="890"/>
    </row>
    <row r="1410" spans="1:33" ht="24" customHeight="1" x14ac:dyDescent="0.15">
      <c r="B1410" s="881"/>
      <c r="C1410" s="884"/>
      <c r="D1410" s="884"/>
      <c r="E1410" s="884"/>
      <c r="F1410" s="296"/>
      <c r="G1410" s="897"/>
      <c r="H1410" s="898"/>
      <c r="I1410" s="296"/>
      <c r="J1410" s="297"/>
      <c r="K1410" s="299"/>
      <c r="L1410" s="284" t="s">
        <v>220</v>
      </c>
      <c r="M1410" s="302"/>
      <c r="N1410" s="285" t="s">
        <v>225</v>
      </c>
      <c r="O1410" s="299"/>
      <c r="P1410" s="284" t="s">
        <v>220</v>
      </c>
      <c r="Q1410" s="302"/>
      <c r="R1410" s="285" t="s">
        <v>225</v>
      </c>
      <c r="S1410" s="891"/>
      <c r="T1410" s="892"/>
      <c r="U1410" s="893"/>
    </row>
    <row r="1411" spans="1:33" ht="24" customHeight="1" x14ac:dyDescent="0.15">
      <c r="B1411" s="881"/>
      <c r="C1411" s="884"/>
      <c r="D1411" s="884"/>
      <c r="E1411" s="884"/>
      <c r="F1411" s="296"/>
      <c r="G1411" s="897"/>
      <c r="H1411" s="898"/>
      <c r="I1411" s="296"/>
      <c r="J1411" s="297"/>
      <c r="K1411" s="299"/>
      <c r="L1411" s="284" t="s">
        <v>220</v>
      </c>
      <c r="M1411" s="302"/>
      <c r="N1411" s="285" t="s">
        <v>225</v>
      </c>
      <c r="O1411" s="299"/>
      <c r="P1411" s="284" t="s">
        <v>220</v>
      </c>
      <c r="Q1411" s="302"/>
      <c r="R1411" s="285" t="s">
        <v>225</v>
      </c>
      <c r="S1411" s="891"/>
      <c r="T1411" s="892"/>
      <c r="U1411" s="893"/>
    </row>
    <row r="1412" spans="1:33" ht="24" customHeight="1" x14ac:dyDescent="0.15">
      <c r="B1412" s="881"/>
      <c r="C1412" s="884"/>
      <c r="D1412" s="884"/>
      <c r="E1412" s="884"/>
      <c r="F1412" s="296"/>
      <c r="G1412" s="897"/>
      <c r="H1412" s="898"/>
      <c r="I1412" s="296"/>
      <c r="J1412" s="297"/>
      <c r="K1412" s="299"/>
      <c r="L1412" s="284" t="s">
        <v>220</v>
      </c>
      <c r="M1412" s="302"/>
      <c r="N1412" s="285" t="s">
        <v>225</v>
      </c>
      <c r="O1412" s="299"/>
      <c r="P1412" s="284" t="s">
        <v>220</v>
      </c>
      <c r="Q1412" s="302"/>
      <c r="R1412" s="285" t="s">
        <v>225</v>
      </c>
      <c r="S1412" s="891"/>
      <c r="T1412" s="892"/>
      <c r="U1412" s="893"/>
    </row>
    <row r="1413" spans="1:33" ht="24" customHeight="1" thickBot="1" x14ac:dyDescent="0.2">
      <c r="B1413" s="882"/>
      <c r="C1413" s="885"/>
      <c r="D1413" s="885"/>
      <c r="E1413" s="885"/>
      <c r="F1413" s="286" t="s">
        <v>232</v>
      </c>
      <c r="G1413" s="5"/>
      <c r="H1413" s="899" t="s">
        <v>239</v>
      </c>
      <c r="I1413" s="900"/>
      <c r="J1413" s="300"/>
      <c r="K1413" s="901"/>
      <c r="L1413" s="902"/>
      <c r="M1413" s="902"/>
      <c r="N1413" s="902"/>
      <c r="O1413" s="902"/>
      <c r="P1413" s="902"/>
      <c r="Q1413" s="902"/>
      <c r="R1413" s="903"/>
      <c r="S1413" s="894"/>
      <c r="T1413" s="895"/>
      <c r="U1413" s="896"/>
    </row>
    <row r="1414" spans="1:33" ht="24" customHeight="1" x14ac:dyDescent="0.15">
      <c r="B1414" s="880">
        <v>4</v>
      </c>
      <c r="C1414" s="883"/>
      <c r="D1414" s="883"/>
      <c r="E1414" s="883"/>
      <c r="F1414" s="294"/>
      <c r="G1414" s="886"/>
      <c r="H1414" s="887"/>
      <c r="I1414" s="294"/>
      <c r="J1414" s="295"/>
      <c r="K1414" s="298"/>
      <c r="L1414" s="279" t="s">
        <v>220</v>
      </c>
      <c r="M1414" s="301"/>
      <c r="N1414" s="280" t="s">
        <v>225</v>
      </c>
      <c r="O1414" s="298"/>
      <c r="P1414" s="279" t="s">
        <v>220</v>
      </c>
      <c r="Q1414" s="301"/>
      <c r="R1414" s="280" t="s">
        <v>225</v>
      </c>
      <c r="S1414" s="888" t="str">
        <f t="shared" ref="S1414" si="1468">IF(COUNT(J1414:J1418)=0,"",SUM(J1414:J1418))</f>
        <v/>
      </c>
      <c r="T1414" s="889"/>
      <c r="U1414" s="890"/>
    </row>
    <row r="1415" spans="1:33" ht="24" customHeight="1" x14ac:dyDescent="0.15">
      <c r="B1415" s="881"/>
      <c r="C1415" s="884"/>
      <c r="D1415" s="884"/>
      <c r="E1415" s="884"/>
      <c r="F1415" s="296"/>
      <c r="G1415" s="897"/>
      <c r="H1415" s="898"/>
      <c r="I1415" s="296"/>
      <c r="J1415" s="297"/>
      <c r="K1415" s="299"/>
      <c r="L1415" s="284" t="s">
        <v>220</v>
      </c>
      <c r="M1415" s="302"/>
      <c r="N1415" s="285" t="s">
        <v>225</v>
      </c>
      <c r="O1415" s="299"/>
      <c r="P1415" s="284" t="s">
        <v>220</v>
      </c>
      <c r="Q1415" s="302"/>
      <c r="R1415" s="285" t="s">
        <v>225</v>
      </c>
      <c r="S1415" s="891"/>
      <c r="T1415" s="892"/>
      <c r="U1415" s="893"/>
    </row>
    <row r="1416" spans="1:33" ht="24" customHeight="1" x14ac:dyDescent="0.15">
      <c r="B1416" s="881"/>
      <c r="C1416" s="884"/>
      <c r="D1416" s="884"/>
      <c r="E1416" s="884"/>
      <c r="F1416" s="296"/>
      <c r="G1416" s="897"/>
      <c r="H1416" s="898"/>
      <c r="I1416" s="296"/>
      <c r="J1416" s="297"/>
      <c r="K1416" s="299"/>
      <c r="L1416" s="284" t="s">
        <v>220</v>
      </c>
      <c r="M1416" s="302"/>
      <c r="N1416" s="285" t="s">
        <v>225</v>
      </c>
      <c r="O1416" s="299"/>
      <c r="P1416" s="284" t="s">
        <v>220</v>
      </c>
      <c r="Q1416" s="302"/>
      <c r="R1416" s="285" t="s">
        <v>225</v>
      </c>
      <c r="S1416" s="891"/>
      <c r="T1416" s="892"/>
      <c r="U1416" s="893"/>
    </row>
    <row r="1417" spans="1:33" ht="24" customHeight="1" x14ac:dyDescent="0.15">
      <c r="B1417" s="881"/>
      <c r="C1417" s="884"/>
      <c r="D1417" s="884"/>
      <c r="E1417" s="884"/>
      <c r="F1417" s="296"/>
      <c r="G1417" s="897"/>
      <c r="H1417" s="898"/>
      <c r="I1417" s="296"/>
      <c r="J1417" s="297"/>
      <c r="K1417" s="299"/>
      <c r="L1417" s="284" t="s">
        <v>220</v>
      </c>
      <c r="M1417" s="302"/>
      <c r="N1417" s="285" t="s">
        <v>225</v>
      </c>
      <c r="O1417" s="299"/>
      <c r="P1417" s="284" t="s">
        <v>220</v>
      </c>
      <c r="Q1417" s="302"/>
      <c r="R1417" s="285" t="s">
        <v>225</v>
      </c>
      <c r="S1417" s="891"/>
      <c r="T1417" s="892"/>
      <c r="U1417" s="893"/>
    </row>
    <row r="1418" spans="1:33" ht="24" customHeight="1" thickBot="1" x14ac:dyDescent="0.2">
      <c r="B1418" s="882"/>
      <c r="C1418" s="885"/>
      <c r="D1418" s="885"/>
      <c r="E1418" s="885"/>
      <c r="F1418" s="286" t="s">
        <v>232</v>
      </c>
      <c r="G1418" s="5"/>
      <c r="H1418" s="899" t="s">
        <v>239</v>
      </c>
      <c r="I1418" s="900"/>
      <c r="J1418" s="300"/>
      <c r="K1418" s="901"/>
      <c r="L1418" s="902"/>
      <c r="M1418" s="902"/>
      <c r="N1418" s="902"/>
      <c r="O1418" s="902"/>
      <c r="P1418" s="902"/>
      <c r="Q1418" s="902"/>
      <c r="R1418" s="903"/>
      <c r="S1418" s="894"/>
      <c r="T1418" s="895"/>
      <c r="U1418" s="896"/>
    </row>
    <row r="1419" spans="1:33" ht="19.5" customHeight="1" thickBot="1" x14ac:dyDescent="0.2">
      <c r="B1419" s="287" t="s">
        <v>112</v>
      </c>
      <c r="C1419" s="172"/>
      <c r="D1419" s="288"/>
      <c r="E1419" s="288"/>
      <c r="F1419" s="289"/>
      <c r="G1419" s="288"/>
      <c r="H1419" s="288"/>
      <c r="O1419" s="917" t="s">
        <v>496</v>
      </c>
      <c r="P1419" s="918"/>
      <c r="Q1419" s="918"/>
      <c r="R1419" s="918"/>
      <c r="S1419" s="919" t="str">
        <f>IF(COUNT(S1399:U1418)=0,"",SUMIFS(S1399:S1418,E1399:E1418,"&lt;&gt;"&amp;""))</f>
        <v/>
      </c>
      <c r="T1419" s="920"/>
      <c r="U1419" s="921"/>
    </row>
    <row r="1420" spans="1:33" ht="19.5" customHeight="1" thickBot="1" x14ac:dyDescent="0.2">
      <c r="B1420" s="486" t="s">
        <v>242</v>
      </c>
      <c r="C1420" s="172"/>
      <c r="D1420" s="171"/>
      <c r="E1420" s="290"/>
      <c r="F1420" s="485"/>
      <c r="G1420" s="485"/>
      <c r="H1420" s="485"/>
      <c r="O1420" s="922" t="s">
        <v>497</v>
      </c>
      <c r="P1420" s="923"/>
      <c r="Q1420" s="923"/>
      <c r="R1420" s="924"/>
      <c r="S1420" s="919" t="str">
        <f>IF(COUNT(S1399:U1418)=0,"",SUMIF(E1399:E1418,"元請",S1399:U1418))</f>
        <v/>
      </c>
      <c r="T1420" s="920"/>
      <c r="U1420" s="921"/>
    </row>
    <row r="1421" spans="1:33" ht="19.5" customHeight="1" x14ac:dyDescent="0.15">
      <c r="B1421" s="287" t="s">
        <v>240</v>
      </c>
      <c r="C1421" s="172"/>
      <c r="D1421" s="171"/>
      <c r="E1421" s="172"/>
      <c r="F1421" s="172"/>
      <c r="G1421" s="485"/>
      <c r="H1421" s="485"/>
    </row>
    <row r="1422" spans="1:33" ht="19.5" customHeight="1" x14ac:dyDescent="0.15">
      <c r="B1422" s="485"/>
      <c r="C1422" s="172"/>
      <c r="D1422" s="171"/>
      <c r="E1422" s="290"/>
      <c r="F1422" s="485"/>
      <c r="G1422" s="485"/>
      <c r="H1422" s="485"/>
    </row>
    <row r="1423" spans="1:33" s="172" customFormat="1" ht="20.25" customHeight="1" x14ac:dyDescent="0.15">
      <c r="A1423" s="171"/>
      <c r="B1423" s="171"/>
      <c r="C1423" s="172" t="s">
        <v>104</v>
      </c>
      <c r="G1423" s="262"/>
      <c r="H1423" s="262"/>
      <c r="I1423" s="171"/>
      <c r="J1423" s="171"/>
      <c r="K1423" s="171"/>
      <c r="L1423" s="171"/>
      <c r="M1423" s="171"/>
      <c r="N1423" s="171"/>
      <c r="O1423" s="171"/>
      <c r="P1423" s="171"/>
      <c r="Q1423" s="171"/>
      <c r="R1423" s="171"/>
      <c r="S1423" s="171"/>
      <c r="T1423" s="196" t="s">
        <v>241</v>
      </c>
      <c r="U1423" s="263" t="str">
        <f t="shared" ref="U1423" si="1469">IF(COUNT(S1399:U1418)=0,"",U1394+1)</f>
        <v/>
      </c>
      <c r="W1423" s="171"/>
      <c r="X1423" s="171"/>
      <c r="Y1423" s="171"/>
      <c r="Z1423" s="291"/>
      <c r="AA1423" s="291"/>
      <c r="AB1423" s="291"/>
      <c r="AC1423" s="291"/>
      <c r="AD1423" s="291"/>
      <c r="AE1423" s="171"/>
      <c r="AF1423" s="171"/>
      <c r="AG1423" s="171"/>
    </row>
    <row r="1424" spans="1:33" s="172" customFormat="1" ht="27.75" x14ac:dyDescent="0.15">
      <c r="A1424" s="171"/>
      <c r="B1424" s="904" t="s">
        <v>105</v>
      </c>
      <c r="C1424" s="904"/>
      <c r="D1424" s="904"/>
      <c r="E1424" s="904"/>
      <c r="F1424" s="904"/>
      <c r="G1424" s="904"/>
      <c r="H1424" s="904"/>
      <c r="I1424" s="904"/>
      <c r="J1424" s="905" t="s">
        <v>387</v>
      </c>
      <c r="K1424" s="905"/>
      <c r="L1424" s="905"/>
      <c r="M1424" s="905"/>
      <c r="N1424" s="905"/>
      <c r="O1424" s="905"/>
      <c r="P1424" s="905"/>
      <c r="Q1424" s="905"/>
      <c r="R1424" s="905"/>
      <c r="S1424" s="905"/>
      <c r="T1424" s="905"/>
      <c r="U1424" s="905"/>
      <c r="W1424" s="171"/>
      <c r="X1424" s="171"/>
      <c r="Y1424" s="171"/>
      <c r="Z1424" s="291"/>
      <c r="AA1424" s="291"/>
      <c r="AB1424" s="291"/>
      <c r="AC1424" s="291"/>
      <c r="AD1424" s="291"/>
      <c r="AE1424" s="171"/>
      <c r="AF1424" s="171"/>
      <c r="AG1424" s="171"/>
    </row>
    <row r="1425" spans="2:33" ht="21.75" thickBot="1" x14ac:dyDescent="0.2">
      <c r="D1425" s="265" t="s">
        <v>228</v>
      </c>
      <c r="E1425" s="906"/>
      <c r="F1425" s="906"/>
      <c r="G1425" s="266" t="s">
        <v>229</v>
      </c>
      <c r="H1425" s="267"/>
      <c r="L1425" s="268" t="s">
        <v>231</v>
      </c>
      <c r="M1425" s="482" t="str">
        <f>M$4</f>
        <v/>
      </c>
      <c r="N1425" s="269" t="s">
        <v>220</v>
      </c>
      <c r="O1425" s="482" t="str">
        <f>O$4</f>
        <v/>
      </c>
      <c r="P1425" s="269" t="s">
        <v>225</v>
      </c>
      <c r="Q1425" s="269" t="s">
        <v>205</v>
      </c>
      <c r="R1425" s="482" t="str">
        <f>R$4</f>
        <v/>
      </c>
      <c r="S1425" s="269" t="s">
        <v>220</v>
      </c>
      <c r="T1425" s="482" t="str">
        <f>T$4</f>
        <v/>
      </c>
      <c r="U1425" s="269" t="s">
        <v>230</v>
      </c>
    </row>
    <row r="1426" spans="2:33" ht="18" customHeight="1" x14ac:dyDescent="0.15">
      <c r="B1426" s="880" t="s">
        <v>227</v>
      </c>
      <c r="C1426" s="907" t="s">
        <v>224</v>
      </c>
      <c r="D1426" s="478" t="s">
        <v>237</v>
      </c>
      <c r="E1426" s="478" t="s">
        <v>222</v>
      </c>
      <c r="F1426" s="909" t="s">
        <v>106</v>
      </c>
      <c r="G1426" s="840" t="s">
        <v>107</v>
      </c>
      <c r="H1426" s="841"/>
      <c r="I1426" s="480" t="s">
        <v>108</v>
      </c>
      <c r="J1426" s="480" t="s">
        <v>235</v>
      </c>
      <c r="K1426" s="840" t="s">
        <v>109</v>
      </c>
      <c r="L1426" s="913"/>
      <c r="M1426" s="913"/>
      <c r="N1426" s="841"/>
      <c r="O1426" s="840" t="s">
        <v>226</v>
      </c>
      <c r="P1426" s="913"/>
      <c r="Q1426" s="913"/>
      <c r="R1426" s="841"/>
      <c r="S1426" s="840" t="s">
        <v>233</v>
      </c>
      <c r="T1426" s="913"/>
      <c r="U1426" s="914"/>
    </row>
    <row r="1427" spans="2:33" ht="18" customHeight="1" thickBot="1" x14ac:dyDescent="0.2">
      <c r="B1427" s="882"/>
      <c r="C1427" s="908"/>
      <c r="D1427" s="479" t="s">
        <v>221</v>
      </c>
      <c r="E1427" s="479" t="s">
        <v>223</v>
      </c>
      <c r="F1427" s="910"/>
      <c r="G1427" s="911"/>
      <c r="H1427" s="912"/>
      <c r="I1427" s="481" t="s">
        <v>110</v>
      </c>
      <c r="J1427" s="481" t="s">
        <v>236</v>
      </c>
      <c r="K1427" s="911"/>
      <c r="L1427" s="915"/>
      <c r="M1427" s="915"/>
      <c r="N1427" s="912"/>
      <c r="O1427" s="911"/>
      <c r="P1427" s="915"/>
      <c r="Q1427" s="915"/>
      <c r="R1427" s="912"/>
      <c r="S1427" s="911" t="s">
        <v>234</v>
      </c>
      <c r="T1427" s="915"/>
      <c r="U1427" s="916"/>
    </row>
    <row r="1428" spans="2:33" ht="24" customHeight="1" x14ac:dyDescent="0.15">
      <c r="B1428" s="880">
        <v>1</v>
      </c>
      <c r="C1428" s="883"/>
      <c r="D1428" s="883"/>
      <c r="E1428" s="883"/>
      <c r="F1428" s="294"/>
      <c r="G1428" s="886"/>
      <c r="H1428" s="887"/>
      <c r="I1428" s="294"/>
      <c r="J1428" s="295"/>
      <c r="K1428" s="298"/>
      <c r="L1428" s="279" t="s">
        <v>220</v>
      </c>
      <c r="M1428" s="301"/>
      <c r="N1428" s="280" t="s">
        <v>225</v>
      </c>
      <c r="O1428" s="298"/>
      <c r="P1428" s="279" t="s">
        <v>220</v>
      </c>
      <c r="Q1428" s="301"/>
      <c r="R1428" s="280" t="s">
        <v>225</v>
      </c>
      <c r="S1428" s="888" t="str">
        <f t="shared" ref="S1428" si="1470">IF(COUNT(J1428:J1432)=0,"",SUM(J1428:J1432))</f>
        <v/>
      </c>
      <c r="T1428" s="889"/>
      <c r="U1428" s="890"/>
    </row>
    <row r="1429" spans="2:33" ht="24" customHeight="1" x14ac:dyDescent="0.15">
      <c r="B1429" s="881"/>
      <c r="C1429" s="884"/>
      <c r="D1429" s="884"/>
      <c r="E1429" s="884"/>
      <c r="F1429" s="296"/>
      <c r="G1429" s="897"/>
      <c r="H1429" s="898"/>
      <c r="I1429" s="296"/>
      <c r="J1429" s="297"/>
      <c r="K1429" s="299"/>
      <c r="L1429" s="284" t="s">
        <v>220</v>
      </c>
      <c r="M1429" s="302"/>
      <c r="N1429" s="285" t="s">
        <v>225</v>
      </c>
      <c r="O1429" s="299"/>
      <c r="P1429" s="284" t="s">
        <v>220</v>
      </c>
      <c r="Q1429" s="302"/>
      <c r="R1429" s="285" t="s">
        <v>225</v>
      </c>
      <c r="S1429" s="891"/>
      <c r="T1429" s="892"/>
      <c r="U1429" s="893"/>
      <c r="Z1429" s="264"/>
      <c r="AA1429" s="264"/>
      <c r="AB1429" s="264"/>
      <c r="AC1429" s="264"/>
      <c r="AD1429" s="264"/>
      <c r="AE1429" s="172"/>
      <c r="AF1429" s="172"/>
      <c r="AG1429" s="172"/>
    </row>
    <row r="1430" spans="2:33" ht="23.25" customHeight="1" x14ac:dyDescent="0.15">
      <c r="B1430" s="881"/>
      <c r="C1430" s="884"/>
      <c r="D1430" s="884"/>
      <c r="E1430" s="884"/>
      <c r="F1430" s="296"/>
      <c r="G1430" s="897"/>
      <c r="H1430" s="898"/>
      <c r="I1430" s="296"/>
      <c r="J1430" s="297"/>
      <c r="K1430" s="299"/>
      <c r="L1430" s="284" t="s">
        <v>220</v>
      </c>
      <c r="M1430" s="302"/>
      <c r="N1430" s="285" t="s">
        <v>225</v>
      </c>
      <c r="O1430" s="299"/>
      <c r="P1430" s="284" t="s">
        <v>220</v>
      </c>
      <c r="Q1430" s="302"/>
      <c r="R1430" s="285" t="s">
        <v>225</v>
      </c>
      <c r="S1430" s="891"/>
      <c r="T1430" s="892"/>
      <c r="U1430" s="893"/>
      <c r="Z1430" s="264"/>
      <c r="AA1430" s="264"/>
      <c r="AB1430" s="264"/>
      <c r="AC1430" s="264"/>
      <c r="AD1430" s="264"/>
      <c r="AE1430" s="172"/>
      <c r="AF1430" s="172"/>
      <c r="AG1430" s="172"/>
    </row>
    <row r="1431" spans="2:33" ht="24" customHeight="1" x14ac:dyDescent="0.15">
      <c r="B1431" s="881"/>
      <c r="C1431" s="884"/>
      <c r="D1431" s="884"/>
      <c r="E1431" s="884"/>
      <c r="F1431" s="296"/>
      <c r="G1431" s="897"/>
      <c r="H1431" s="898"/>
      <c r="I1431" s="296"/>
      <c r="J1431" s="297"/>
      <c r="K1431" s="299"/>
      <c r="L1431" s="284" t="s">
        <v>220</v>
      </c>
      <c r="M1431" s="302"/>
      <c r="N1431" s="285" t="s">
        <v>225</v>
      </c>
      <c r="O1431" s="299"/>
      <c r="P1431" s="284" t="s">
        <v>220</v>
      </c>
      <c r="Q1431" s="302"/>
      <c r="R1431" s="285" t="s">
        <v>225</v>
      </c>
      <c r="S1431" s="891"/>
      <c r="T1431" s="892"/>
      <c r="U1431" s="893"/>
    </row>
    <row r="1432" spans="2:33" ht="24" customHeight="1" thickBot="1" x14ac:dyDescent="0.2">
      <c r="B1432" s="882"/>
      <c r="C1432" s="885"/>
      <c r="D1432" s="885"/>
      <c r="E1432" s="885"/>
      <c r="F1432" s="286" t="s">
        <v>232</v>
      </c>
      <c r="G1432" s="5"/>
      <c r="H1432" s="899" t="s">
        <v>239</v>
      </c>
      <c r="I1432" s="900"/>
      <c r="J1432" s="300"/>
      <c r="K1432" s="901"/>
      <c r="L1432" s="902"/>
      <c r="M1432" s="902"/>
      <c r="N1432" s="902"/>
      <c r="O1432" s="902"/>
      <c r="P1432" s="902"/>
      <c r="Q1432" s="902"/>
      <c r="R1432" s="903"/>
      <c r="S1432" s="894"/>
      <c r="T1432" s="895"/>
      <c r="U1432" s="896"/>
    </row>
    <row r="1433" spans="2:33" ht="24" customHeight="1" x14ac:dyDescent="0.15">
      <c r="B1433" s="880">
        <v>2</v>
      </c>
      <c r="C1433" s="883"/>
      <c r="D1433" s="883"/>
      <c r="E1433" s="883"/>
      <c r="F1433" s="294"/>
      <c r="G1433" s="886"/>
      <c r="H1433" s="887"/>
      <c r="I1433" s="294"/>
      <c r="J1433" s="295"/>
      <c r="K1433" s="298"/>
      <c r="L1433" s="279" t="s">
        <v>220</v>
      </c>
      <c r="M1433" s="301"/>
      <c r="N1433" s="280" t="s">
        <v>225</v>
      </c>
      <c r="O1433" s="298"/>
      <c r="P1433" s="279" t="s">
        <v>220</v>
      </c>
      <c r="Q1433" s="301"/>
      <c r="R1433" s="280" t="s">
        <v>225</v>
      </c>
      <c r="S1433" s="888" t="str">
        <f t="shared" ref="S1433" si="1471">IF(COUNT(J1433:J1437)=0,"",SUM(J1433:J1437))</f>
        <v/>
      </c>
      <c r="T1433" s="889"/>
      <c r="U1433" s="890"/>
    </row>
    <row r="1434" spans="2:33" ht="24" customHeight="1" x14ac:dyDescent="0.15">
      <c r="B1434" s="881"/>
      <c r="C1434" s="884"/>
      <c r="D1434" s="884"/>
      <c r="E1434" s="884"/>
      <c r="F1434" s="296"/>
      <c r="G1434" s="897"/>
      <c r="H1434" s="898"/>
      <c r="I1434" s="296"/>
      <c r="J1434" s="297"/>
      <c r="K1434" s="299"/>
      <c r="L1434" s="284" t="s">
        <v>220</v>
      </c>
      <c r="M1434" s="302"/>
      <c r="N1434" s="285" t="s">
        <v>225</v>
      </c>
      <c r="O1434" s="299"/>
      <c r="P1434" s="284" t="s">
        <v>220</v>
      </c>
      <c r="Q1434" s="302"/>
      <c r="R1434" s="285" t="s">
        <v>225</v>
      </c>
      <c r="S1434" s="891"/>
      <c r="T1434" s="892"/>
      <c r="U1434" s="893"/>
    </row>
    <row r="1435" spans="2:33" ht="24" customHeight="1" x14ac:dyDescent="0.15">
      <c r="B1435" s="881"/>
      <c r="C1435" s="884"/>
      <c r="D1435" s="884"/>
      <c r="E1435" s="884"/>
      <c r="F1435" s="296"/>
      <c r="G1435" s="897"/>
      <c r="H1435" s="898"/>
      <c r="I1435" s="296"/>
      <c r="J1435" s="297"/>
      <c r="K1435" s="299"/>
      <c r="L1435" s="284" t="s">
        <v>220</v>
      </c>
      <c r="M1435" s="302"/>
      <c r="N1435" s="285" t="s">
        <v>225</v>
      </c>
      <c r="O1435" s="299"/>
      <c r="P1435" s="284" t="s">
        <v>220</v>
      </c>
      <c r="Q1435" s="302"/>
      <c r="R1435" s="285" t="s">
        <v>225</v>
      </c>
      <c r="S1435" s="891"/>
      <c r="T1435" s="892"/>
      <c r="U1435" s="893"/>
    </row>
    <row r="1436" spans="2:33" ht="24" customHeight="1" x14ac:dyDescent="0.15">
      <c r="B1436" s="881"/>
      <c r="C1436" s="884"/>
      <c r="D1436" s="884"/>
      <c r="E1436" s="884"/>
      <c r="F1436" s="296"/>
      <c r="G1436" s="897"/>
      <c r="H1436" s="898"/>
      <c r="I1436" s="296"/>
      <c r="J1436" s="297"/>
      <c r="K1436" s="299"/>
      <c r="L1436" s="284" t="s">
        <v>220</v>
      </c>
      <c r="M1436" s="302"/>
      <c r="N1436" s="285" t="s">
        <v>225</v>
      </c>
      <c r="O1436" s="299"/>
      <c r="P1436" s="284" t="s">
        <v>220</v>
      </c>
      <c r="Q1436" s="302"/>
      <c r="R1436" s="285" t="s">
        <v>225</v>
      </c>
      <c r="S1436" s="891"/>
      <c r="T1436" s="892"/>
      <c r="U1436" s="893"/>
    </row>
    <row r="1437" spans="2:33" ht="24" customHeight="1" thickBot="1" x14ac:dyDescent="0.2">
      <c r="B1437" s="882"/>
      <c r="C1437" s="885"/>
      <c r="D1437" s="885"/>
      <c r="E1437" s="885"/>
      <c r="F1437" s="286" t="s">
        <v>232</v>
      </c>
      <c r="G1437" s="5"/>
      <c r="H1437" s="899" t="s">
        <v>239</v>
      </c>
      <c r="I1437" s="900"/>
      <c r="J1437" s="300"/>
      <c r="K1437" s="901"/>
      <c r="L1437" s="902"/>
      <c r="M1437" s="902"/>
      <c r="N1437" s="902"/>
      <c r="O1437" s="902"/>
      <c r="P1437" s="902"/>
      <c r="Q1437" s="902"/>
      <c r="R1437" s="903"/>
      <c r="S1437" s="894"/>
      <c r="T1437" s="895"/>
      <c r="U1437" s="896"/>
    </row>
    <row r="1438" spans="2:33" ht="24" customHeight="1" x14ac:dyDescent="0.15">
      <c r="B1438" s="880">
        <v>3</v>
      </c>
      <c r="C1438" s="883"/>
      <c r="D1438" s="883"/>
      <c r="E1438" s="883"/>
      <c r="F1438" s="294"/>
      <c r="G1438" s="886"/>
      <c r="H1438" s="887"/>
      <c r="I1438" s="294"/>
      <c r="J1438" s="295"/>
      <c r="K1438" s="298"/>
      <c r="L1438" s="279" t="s">
        <v>220</v>
      </c>
      <c r="M1438" s="301"/>
      <c r="N1438" s="280" t="s">
        <v>225</v>
      </c>
      <c r="O1438" s="298"/>
      <c r="P1438" s="279" t="s">
        <v>220</v>
      </c>
      <c r="Q1438" s="301"/>
      <c r="R1438" s="280" t="s">
        <v>225</v>
      </c>
      <c r="S1438" s="888" t="str">
        <f t="shared" ref="S1438" si="1472">IF(COUNT(J1438:J1442)=0,"",SUM(J1438:J1442))</f>
        <v/>
      </c>
      <c r="T1438" s="889"/>
      <c r="U1438" s="890"/>
    </row>
    <row r="1439" spans="2:33" ht="24" customHeight="1" x14ac:dyDescent="0.15">
      <c r="B1439" s="881"/>
      <c r="C1439" s="884"/>
      <c r="D1439" s="884"/>
      <c r="E1439" s="884"/>
      <c r="F1439" s="296"/>
      <c r="G1439" s="897"/>
      <c r="H1439" s="898"/>
      <c r="I1439" s="296"/>
      <c r="J1439" s="297"/>
      <c r="K1439" s="299"/>
      <c r="L1439" s="284" t="s">
        <v>220</v>
      </c>
      <c r="M1439" s="302"/>
      <c r="N1439" s="285" t="s">
        <v>225</v>
      </c>
      <c r="O1439" s="299"/>
      <c r="P1439" s="284" t="s">
        <v>220</v>
      </c>
      <c r="Q1439" s="302"/>
      <c r="R1439" s="285" t="s">
        <v>225</v>
      </c>
      <c r="S1439" s="891"/>
      <c r="T1439" s="892"/>
      <c r="U1439" s="893"/>
    </row>
    <row r="1440" spans="2:33" ht="24" customHeight="1" x14ac:dyDescent="0.15">
      <c r="B1440" s="881"/>
      <c r="C1440" s="884"/>
      <c r="D1440" s="884"/>
      <c r="E1440" s="884"/>
      <c r="F1440" s="296"/>
      <c r="G1440" s="897"/>
      <c r="H1440" s="898"/>
      <c r="I1440" s="296"/>
      <c r="J1440" s="297"/>
      <c r="K1440" s="299"/>
      <c r="L1440" s="284" t="s">
        <v>220</v>
      </c>
      <c r="M1440" s="302"/>
      <c r="N1440" s="285" t="s">
        <v>225</v>
      </c>
      <c r="O1440" s="299"/>
      <c r="P1440" s="284" t="s">
        <v>220</v>
      </c>
      <c r="Q1440" s="302"/>
      <c r="R1440" s="285" t="s">
        <v>225</v>
      </c>
      <c r="S1440" s="891"/>
      <c r="T1440" s="892"/>
      <c r="U1440" s="893"/>
    </row>
    <row r="1441" spans="1:33" ht="24" customHeight="1" x14ac:dyDescent="0.15">
      <c r="B1441" s="881"/>
      <c r="C1441" s="884"/>
      <c r="D1441" s="884"/>
      <c r="E1441" s="884"/>
      <c r="F1441" s="296"/>
      <c r="G1441" s="897"/>
      <c r="H1441" s="898"/>
      <c r="I1441" s="296"/>
      <c r="J1441" s="297"/>
      <c r="K1441" s="299"/>
      <c r="L1441" s="284" t="s">
        <v>220</v>
      </c>
      <c r="M1441" s="302"/>
      <c r="N1441" s="285" t="s">
        <v>225</v>
      </c>
      <c r="O1441" s="299"/>
      <c r="P1441" s="284" t="s">
        <v>220</v>
      </c>
      <c r="Q1441" s="302"/>
      <c r="R1441" s="285" t="s">
        <v>225</v>
      </c>
      <c r="S1441" s="891"/>
      <c r="T1441" s="892"/>
      <c r="U1441" s="893"/>
    </row>
    <row r="1442" spans="1:33" ht="24" customHeight="1" thickBot="1" x14ac:dyDescent="0.2">
      <c r="B1442" s="882"/>
      <c r="C1442" s="885"/>
      <c r="D1442" s="885"/>
      <c r="E1442" s="885"/>
      <c r="F1442" s="286" t="s">
        <v>232</v>
      </c>
      <c r="G1442" s="5"/>
      <c r="H1442" s="899" t="s">
        <v>239</v>
      </c>
      <c r="I1442" s="900"/>
      <c r="J1442" s="300"/>
      <c r="K1442" s="901"/>
      <c r="L1442" s="902"/>
      <c r="M1442" s="902"/>
      <c r="N1442" s="902"/>
      <c r="O1442" s="902"/>
      <c r="P1442" s="902"/>
      <c r="Q1442" s="902"/>
      <c r="R1442" s="903"/>
      <c r="S1442" s="894"/>
      <c r="T1442" s="895"/>
      <c r="U1442" s="896"/>
    </row>
    <row r="1443" spans="1:33" ht="24" customHeight="1" x14ac:dyDescent="0.15">
      <c r="B1443" s="880">
        <v>4</v>
      </c>
      <c r="C1443" s="883"/>
      <c r="D1443" s="883"/>
      <c r="E1443" s="883"/>
      <c r="F1443" s="294"/>
      <c r="G1443" s="886"/>
      <c r="H1443" s="887"/>
      <c r="I1443" s="294"/>
      <c r="J1443" s="295"/>
      <c r="K1443" s="298"/>
      <c r="L1443" s="279" t="s">
        <v>220</v>
      </c>
      <c r="M1443" s="301"/>
      <c r="N1443" s="280" t="s">
        <v>225</v>
      </c>
      <c r="O1443" s="298"/>
      <c r="P1443" s="279" t="s">
        <v>220</v>
      </c>
      <c r="Q1443" s="301"/>
      <c r="R1443" s="280" t="s">
        <v>225</v>
      </c>
      <c r="S1443" s="888" t="str">
        <f t="shared" ref="S1443" si="1473">IF(COUNT(J1443:J1447)=0,"",SUM(J1443:J1447))</f>
        <v/>
      </c>
      <c r="T1443" s="889"/>
      <c r="U1443" s="890"/>
    </row>
    <row r="1444" spans="1:33" ht="24" customHeight="1" x14ac:dyDescent="0.15">
      <c r="B1444" s="881"/>
      <c r="C1444" s="884"/>
      <c r="D1444" s="884"/>
      <c r="E1444" s="884"/>
      <c r="F1444" s="296"/>
      <c r="G1444" s="897"/>
      <c r="H1444" s="898"/>
      <c r="I1444" s="296"/>
      <c r="J1444" s="297"/>
      <c r="K1444" s="299"/>
      <c r="L1444" s="284" t="s">
        <v>220</v>
      </c>
      <c r="M1444" s="302"/>
      <c r="N1444" s="285" t="s">
        <v>225</v>
      </c>
      <c r="O1444" s="299"/>
      <c r="P1444" s="284" t="s">
        <v>220</v>
      </c>
      <c r="Q1444" s="302"/>
      <c r="R1444" s="285" t="s">
        <v>225</v>
      </c>
      <c r="S1444" s="891"/>
      <c r="T1444" s="892"/>
      <c r="U1444" s="893"/>
    </row>
    <row r="1445" spans="1:33" ht="24" customHeight="1" x14ac:dyDescent="0.15">
      <c r="B1445" s="881"/>
      <c r="C1445" s="884"/>
      <c r="D1445" s="884"/>
      <c r="E1445" s="884"/>
      <c r="F1445" s="296"/>
      <c r="G1445" s="897"/>
      <c r="H1445" s="898"/>
      <c r="I1445" s="296"/>
      <c r="J1445" s="297"/>
      <c r="K1445" s="299"/>
      <c r="L1445" s="284" t="s">
        <v>220</v>
      </c>
      <c r="M1445" s="302"/>
      <c r="N1445" s="285" t="s">
        <v>225</v>
      </c>
      <c r="O1445" s="299"/>
      <c r="P1445" s="284" t="s">
        <v>220</v>
      </c>
      <c r="Q1445" s="302"/>
      <c r="R1445" s="285" t="s">
        <v>225</v>
      </c>
      <c r="S1445" s="891"/>
      <c r="T1445" s="892"/>
      <c r="U1445" s="893"/>
    </row>
    <row r="1446" spans="1:33" ht="24" customHeight="1" x14ac:dyDescent="0.15">
      <c r="B1446" s="881"/>
      <c r="C1446" s="884"/>
      <c r="D1446" s="884"/>
      <c r="E1446" s="884"/>
      <c r="F1446" s="296"/>
      <c r="G1446" s="897"/>
      <c r="H1446" s="898"/>
      <c r="I1446" s="296"/>
      <c r="J1446" s="297"/>
      <c r="K1446" s="299"/>
      <c r="L1446" s="284" t="s">
        <v>220</v>
      </c>
      <c r="M1446" s="302"/>
      <c r="N1446" s="285" t="s">
        <v>225</v>
      </c>
      <c r="O1446" s="299"/>
      <c r="P1446" s="284" t="s">
        <v>220</v>
      </c>
      <c r="Q1446" s="302"/>
      <c r="R1446" s="285" t="s">
        <v>225</v>
      </c>
      <c r="S1446" s="891"/>
      <c r="T1446" s="892"/>
      <c r="U1446" s="893"/>
    </row>
    <row r="1447" spans="1:33" ht="24" customHeight="1" thickBot="1" x14ac:dyDescent="0.2">
      <c r="B1447" s="882"/>
      <c r="C1447" s="885"/>
      <c r="D1447" s="885"/>
      <c r="E1447" s="885"/>
      <c r="F1447" s="286" t="s">
        <v>232</v>
      </c>
      <c r="G1447" s="5"/>
      <c r="H1447" s="899" t="s">
        <v>239</v>
      </c>
      <c r="I1447" s="900"/>
      <c r="J1447" s="300"/>
      <c r="K1447" s="901"/>
      <c r="L1447" s="902"/>
      <c r="M1447" s="902"/>
      <c r="N1447" s="902"/>
      <c r="O1447" s="902"/>
      <c r="P1447" s="902"/>
      <c r="Q1447" s="902"/>
      <c r="R1447" s="903"/>
      <c r="S1447" s="894"/>
      <c r="T1447" s="895"/>
      <c r="U1447" s="896"/>
    </row>
    <row r="1448" spans="1:33" ht="19.5" customHeight="1" thickBot="1" x14ac:dyDescent="0.2">
      <c r="B1448" s="287" t="s">
        <v>112</v>
      </c>
      <c r="C1448" s="172"/>
      <c r="D1448" s="288"/>
      <c r="E1448" s="288"/>
      <c r="F1448" s="289"/>
      <c r="G1448" s="288"/>
      <c r="H1448" s="288"/>
      <c r="O1448" s="917" t="s">
        <v>496</v>
      </c>
      <c r="P1448" s="918"/>
      <c r="Q1448" s="918"/>
      <c r="R1448" s="918"/>
      <c r="S1448" s="919" t="str">
        <f>IF(COUNT(S1428:U1447)=0,"",SUMIFS(S1428:S1447,E1428:E1447,"&lt;&gt;"&amp;""))</f>
        <v/>
      </c>
      <c r="T1448" s="920"/>
      <c r="U1448" s="921"/>
    </row>
    <row r="1449" spans="1:33" ht="19.5" customHeight="1" thickBot="1" x14ac:dyDescent="0.2">
      <c r="B1449" s="486" t="s">
        <v>242</v>
      </c>
      <c r="C1449" s="172"/>
      <c r="D1449" s="171"/>
      <c r="E1449" s="290"/>
      <c r="F1449" s="485"/>
      <c r="G1449" s="485"/>
      <c r="H1449" s="485"/>
      <c r="O1449" s="922" t="s">
        <v>497</v>
      </c>
      <c r="P1449" s="923"/>
      <c r="Q1449" s="923"/>
      <c r="R1449" s="924"/>
      <c r="S1449" s="919" t="str">
        <f>IF(COUNT(S1428:U1447)=0,"",SUMIF(E1428:E1447,"元請",S1428:U1447))</f>
        <v/>
      </c>
      <c r="T1449" s="920"/>
      <c r="U1449" s="921"/>
    </row>
    <row r="1450" spans="1:33" ht="19.5" customHeight="1" x14ac:dyDescent="0.15">
      <c r="B1450" s="287" t="s">
        <v>240</v>
      </c>
      <c r="C1450" s="172"/>
      <c r="D1450" s="171"/>
      <c r="E1450" s="172"/>
      <c r="F1450" s="172"/>
      <c r="G1450" s="485"/>
      <c r="H1450" s="485"/>
    </row>
    <row r="1451" spans="1:33" ht="19.5" customHeight="1" x14ac:dyDescent="0.15">
      <c r="B1451" s="485"/>
      <c r="C1451" s="172"/>
      <c r="D1451" s="171"/>
      <c r="E1451" s="290"/>
      <c r="F1451" s="485"/>
      <c r="G1451" s="485"/>
      <c r="H1451" s="485"/>
    </row>
    <row r="1452" spans="1:33" s="172" customFormat="1" ht="20.25" customHeight="1" x14ac:dyDescent="0.15">
      <c r="A1452" s="171"/>
      <c r="B1452" s="171"/>
      <c r="C1452" s="172" t="s">
        <v>104</v>
      </c>
      <c r="G1452" s="262"/>
      <c r="H1452" s="262"/>
      <c r="I1452" s="171"/>
      <c r="J1452" s="171"/>
      <c r="K1452" s="171"/>
      <c r="L1452" s="171"/>
      <c r="M1452" s="171"/>
      <c r="N1452" s="171"/>
      <c r="O1452" s="171"/>
      <c r="P1452" s="171"/>
      <c r="Q1452" s="171"/>
      <c r="R1452" s="171"/>
      <c r="S1452" s="171"/>
      <c r="T1452" s="196" t="s">
        <v>241</v>
      </c>
      <c r="U1452" s="263" t="str">
        <f t="shared" ref="U1452" si="1474">IF(COUNT(S1428:U1447)=0,"",U1423+1)</f>
        <v/>
      </c>
      <c r="W1452" s="171"/>
      <c r="X1452" s="171"/>
      <c r="Y1452" s="171"/>
      <c r="Z1452" s="291"/>
      <c r="AA1452" s="291"/>
      <c r="AB1452" s="291"/>
      <c r="AC1452" s="291"/>
      <c r="AD1452" s="291"/>
      <c r="AE1452" s="171"/>
      <c r="AF1452" s="171"/>
      <c r="AG1452" s="171"/>
    </row>
    <row r="1453" spans="1:33" s="172" customFormat="1" ht="27.75" x14ac:dyDescent="0.15">
      <c r="A1453" s="171"/>
      <c r="B1453" s="904" t="s">
        <v>105</v>
      </c>
      <c r="C1453" s="904"/>
      <c r="D1453" s="904"/>
      <c r="E1453" s="904"/>
      <c r="F1453" s="904"/>
      <c r="G1453" s="904"/>
      <c r="H1453" s="904"/>
      <c r="I1453" s="904"/>
      <c r="J1453" s="905" t="s">
        <v>387</v>
      </c>
      <c r="K1453" s="905"/>
      <c r="L1453" s="905"/>
      <c r="M1453" s="905"/>
      <c r="N1453" s="905"/>
      <c r="O1453" s="905"/>
      <c r="P1453" s="905"/>
      <c r="Q1453" s="905"/>
      <c r="R1453" s="905"/>
      <c r="S1453" s="905"/>
      <c r="T1453" s="905"/>
      <c r="U1453" s="905"/>
      <c r="W1453" s="171"/>
      <c r="X1453" s="171"/>
      <c r="Y1453" s="171"/>
      <c r="Z1453" s="291"/>
      <c r="AA1453" s="291"/>
      <c r="AB1453" s="291"/>
      <c r="AC1453" s="291"/>
      <c r="AD1453" s="291"/>
      <c r="AE1453" s="171"/>
      <c r="AF1453" s="171"/>
      <c r="AG1453" s="171"/>
    </row>
    <row r="1454" spans="1:33" ht="21.75" thickBot="1" x14ac:dyDescent="0.2">
      <c r="D1454" s="265" t="s">
        <v>228</v>
      </c>
      <c r="E1454" s="906"/>
      <c r="F1454" s="906"/>
      <c r="G1454" s="266" t="s">
        <v>229</v>
      </c>
      <c r="H1454" s="267"/>
      <c r="L1454" s="268" t="s">
        <v>231</v>
      </c>
      <c r="M1454" s="482" t="str">
        <f>M$4</f>
        <v/>
      </c>
      <c r="N1454" s="269" t="s">
        <v>220</v>
      </c>
      <c r="O1454" s="482" t="str">
        <f>O$4</f>
        <v/>
      </c>
      <c r="P1454" s="269" t="s">
        <v>225</v>
      </c>
      <c r="Q1454" s="269" t="s">
        <v>205</v>
      </c>
      <c r="R1454" s="482" t="str">
        <f>R$4</f>
        <v/>
      </c>
      <c r="S1454" s="269" t="s">
        <v>220</v>
      </c>
      <c r="T1454" s="482" t="str">
        <f>T$4</f>
        <v/>
      </c>
      <c r="U1454" s="269" t="s">
        <v>230</v>
      </c>
    </row>
    <row r="1455" spans="1:33" ht="18" customHeight="1" x14ac:dyDescent="0.15">
      <c r="B1455" s="880" t="s">
        <v>227</v>
      </c>
      <c r="C1455" s="907" t="s">
        <v>224</v>
      </c>
      <c r="D1455" s="478" t="s">
        <v>237</v>
      </c>
      <c r="E1455" s="478" t="s">
        <v>222</v>
      </c>
      <c r="F1455" s="909" t="s">
        <v>106</v>
      </c>
      <c r="G1455" s="840" t="s">
        <v>107</v>
      </c>
      <c r="H1455" s="841"/>
      <c r="I1455" s="480" t="s">
        <v>108</v>
      </c>
      <c r="J1455" s="480" t="s">
        <v>235</v>
      </c>
      <c r="K1455" s="840" t="s">
        <v>109</v>
      </c>
      <c r="L1455" s="913"/>
      <c r="M1455" s="913"/>
      <c r="N1455" s="841"/>
      <c r="O1455" s="840" t="s">
        <v>226</v>
      </c>
      <c r="P1455" s="913"/>
      <c r="Q1455" s="913"/>
      <c r="R1455" s="841"/>
      <c r="S1455" s="840" t="s">
        <v>233</v>
      </c>
      <c r="T1455" s="913"/>
      <c r="U1455" s="914"/>
    </row>
    <row r="1456" spans="1:33" ht="18" customHeight="1" thickBot="1" x14ac:dyDescent="0.2">
      <c r="B1456" s="882"/>
      <c r="C1456" s="908"/>
      <c r="D1456" s="479" t="s">
        <v>221</v>
      </c>
      <c r="E1456" s="479" t="s">
        <v>223</v>
      </c>
      <c r="F1456" s="910"/>
      <c r="G1456" s="911"/>
      <c r="H1456" s="912"/>
      <c r="I1456" s="481" t="s">
        <v>110</v>
      </c>
      <c r="J1456" s="481" t="s">
        <v>236</v>
      </c>
      <c r="K1456" s="911"/>
      <c r="L1456" s="915"/>
      <c r="M1456" s="915"/>
      <c r="N1456" s="912"/>
      <c r="O1456" s="911"/>
      <c r="P1456" s="915"/>
      <c r="Q1456" s="915"/>
      <c r="R1456" s="912"/>
      <c r="S1456" s="911" t="s">
        <v>234</v>
      </c>
      <c r="T1456" s="915"/>
      <c r="U1456" s="916"/>
    </row>
    <row r="1457" spans="2:33" ht="24" customHeight="1" x14ac:dyDescent="0.15">
      <c r="B1457" s="880">
        <v>1</v>
      </c>
      <c r="C1457" s="883"/>
      <c r="D1457" s="883"/>
      <c r="E1457" s="883"/>
      <c r="F1457" s="294"/>
      <c r="G1457" s="886"/>
      <c r="H1457" s="887"/>
      <c r="I1457" s="294"/>
      <c r="J1457" s="295"/>
      <c r="K1457" s="298"/>
      <c r="L1457" s="279" t="s">
        <v>220</v>
      </c>
      <c r="M1457" s="301"/>
      <c r="N1457" s="280" t="s">
        <v>225</v>
      </c>
      <c r="O1457" s="298"/>
      <c r="P1457" s="279" t="s">
        <v>220</v>
      </c>
      <c r="Q1457" s="301"/>
      <c r="R1457" s="280" t="s">
        <v>225</v>
      </c>
      <c r="S1457" s="888" t="str">
        <f t="shared" ref="S1457" si="1475">IF(COUNT(J1457:J1461)=0,"",SUM(J1457:J1461))</f>
        <v/>
      </c>
      <c r="T1457" s="889"/>
      <c r="U1457" s="890"/>
    </row>
    <row r="1458" spans="2:33" ht="24" customHeight="1" x14ac:dyDescent="0.15">
      <c r="B1458" s="881"/>
      <c r="C1458" s="884"/>
      <c r="D1458" s="884"/>
      <c r="E1458" s="884"/>
      <c r="F1458" s="296"/>
      <c r="G1458" s="897"/>
      <c r="H1458" s="898"/>
      <c r="I1458" s="296"/>
      <c r="J1458" s="297"/>
      <c r="K1458" s="299"/>
      <c r="L1458" s="284" t="s">
        <v>220</v>
      </c>
      <c r="M1458" s="302"/>
      <c r="N1458" s="285" t="s">
        <v>225</v>
      </c>
      <c r="O1458" s="299"/>
      <c r="P1458" s="284" t="s">
        <v>220</v>
      </c>
      <c r="Q1458" s="302"/>
      <c r="R1458" s="285" t="s">
        <v>225</v>
      </c>
      <c r="S1458" s="891"/>
      <c r="T1458" s="892"/>
      <c r="U1458" s="893"/>
      <c r="Z1458" s="264"/>
      <c r="AA1458" s="264"/>
      <c r="AB1458" s="264"/>
      <c r="AC1458" s="264"/>
      <c r="AD1458" s="264"/>
      <c r="AE1458" s="172"/>
      <c r="AF1458" s="172"/>
      <c r="AG1458" s="172"/>
    </row>
    <row r="1459" spans="2:33" ht="23.25" customHeight="1" x14ac:dyDescent="0.15">
      <c r="B1459" s="881"/>
      <c r="C1459" s="884"/>
      <c r="D1459" s="884"/>
      <c r="E1459" s="884"/>
      <c r="F1459" s="296"/>
      <c r="G1459" s="897"/>
      <c r="H1459" s="898"/>
      <c r="I1459" s="296"/>
      <c r="J1459" s="297"/>
      <c r="K1459" s="299"/>
      <c r="L1459" s="284" t="s">
        <v>220</v>
      </c>
      <c r="M1459" s="302"/>
      <c r="N1459" s="285" t="s">
        <v>225</v>
      </c>
      <c r="O1459" s="299"/>
      <c r="P1459" s="284" t="s">
        <v>220</v>
      </c>
      <c r="Q1459" s="302"/>
      <c r="R1459" s="285" t="s">
        <v>225</v>
      </c>
      <c r="S1459" s="891"/>
      <c r="T1459" s="892"/>
      <c r="U1459" s="893"/>
      <c r="Z1459" s="264"/>
      <c r="AA1459" s="264"/>
      <c r="AB1459" s="264"/>
      <c r="AC1459" s="264"/>
      <c r="AD1459" s="264"/>
      <c r="AE1459" s="172"/>
      <c r="AF1459" s="172"/>
      <c r="AG1459" s="172"/>
    </row>
    <row r="1460" spans="2:33" ht="24" customHeight="1" x14ac:dyDescent="0.15">
      <c r="B1460" s="881"/>
      <c r="C1460" s="884"/>
      <c r="D1460" s="884"/>
      <c r="E1460" s="884"/>
      <c r="F1460" s="296"/>
      <c r="G1460" s="897"/>
      <c r="H1460" s="898"/>
      <c r="I1460" s="296"/>
      <c r="J1460" s="297"/>
      <c r="K1460" s="299"/>
      <c r="L1460" s="284" t="s">
        <v>220</v>
      </c>
      <c r="M1460" s="302"/>
      <c r="N1460" s="285" t="s">
        <v>225</v>
      </c>
      <c r="O1460" s="299"/>
      <c r="P1460" s="284" t="s">
        <v>220</v>
      </c>
      <c r="Q1460" s="302"/>
      <c r="R1460" s="285" t="s">
        <v>225</v>
      </c>
      <c r="S1460" s="891"/>
      <c r="T1460" s="892"/>
      <c r="U1460" s="893"/>
    </row>
    <row r="1461" spans="2:33" ht="24" customHeight="1" thickBot="1" x14ac:dyDescent="0.2">
      <c r="B1461" s="882"/>
      <c r="C1461" s="885"/>
      <c r="D1461" s="885"/>
      <c r="E1461" s="885"/>
      <c r="F1461" s="286" t="s">
        <v>232</v>
      </c>
      <c r="G1461" s="5"/>
      <c r="H1461" s="899" t="s">
        <v>239</v>
      </c>
      <c r="I1461" s="900"/>
      <c r="J1461" s="300"/>
      <c r="K1461" s="901"/>
      <c r="L1461" s="902"/>
      <c r="M1461" s="902"/>
      <c r="N1461" s="902"/>
      <c r="O1461" s="902"/>
      <c r="P1461" s="902"/>
      <c r="Q1461" s="902"/>
      <c r="R1461" s="903"/>
      <c r="S1461" s="894"/>
      <c r="T1461" s="895"/>
      <c r="U1461" s="896"/>
    </row>
    <row r="1462" spans="2:33" ht="24" customHeight="1" x14ac:dyDescent="0.15">
      <c r="B1462" s="880">
        <v>2</v>
      </c>
      <c r="C1462" s="883"/>
      <c r="D1462" s="883"/>
      <c r="E1462" s="883"/>
      <c r="F1462" s="294"/>
      <c r="G1462" s="886"/>
      <c r="H1462" s="887"/>
      <c r="I1462" s="294"/>
      <c r="J1462" s="295"/>
      <c r="K1462" s="298"/>
      <c r="L1462" s="279" t="s">
        <v>220</v>
      </c>
      <c r="M1462" s="301"/>
      <c r="N1462" s="280" t="s">
        <v>225</v>
      </c>
      <c r="O1462" s="298"/>
      <c r="P1462" s="279" t="s">
        <v>220</v>
      </c>
      <c r="Q1462" s="301"/>
      <c r="R1462" s="280" t="s">
        <v>225</v>
      </c>
      <c r="S1462" s="888" t="str">
        <f t="shared" ref="S1462" si="1476">IF(COUNT(J1462:J1466)=0,"",SUM(J1462:J1466))</f>
        <v/>
      </c>
      <c r="T1462" s="889"/>
      <c r="U1462" s="890"/>
    </row>
    <row r="1463" spans="2:33" ht="24" customHeight="1" x14ac:dyDescent="0.15">
      <c r="B1463" s="881"/>
      <c r="C1463" s="884"/>
      <c r="D1463" s="884"/>
      <c r="E1463" s="884"/>
      <c r="F1463" s="296"/>
      <c r="G1463" s="897"/>
      <c r="H1463" s="898"/>
      <c r="I1463" s="296"/>
      <c r="J1463" s="297"/>
      <c r="K1463" s="299"/>
      <c r="L1463" s="284" t="s">
        <v>220</v>
      </c>
      <c r="M1463" s="302"/>
      <c r="N1463" s="285" t="s">
        <v>225</v>
      </c>
      <c r="O1463" s="299"/>
      <c r="P1463" s="284" t="s">
        <v>220</v>
      </c>
      <c r="Q1463" s="302"/>
      <c r="R1463" s="285" t="s">
        <v>225</v>
      </c>
      <c r="S1463" s="891"/>
      <c r="T1463" s="892"/>
      <c r="U1463" s="893"/>
    </row>
    <row r="1464" spans="2:33" ht="24" customHeight="1" x14ac:dyDescent="0.15">
      <c r="B1464" s="881"/>
      <c r="C1464" s="884"/>
      <c r="D1464" s="884"/>
      <c r="E1464" s="884"/>
      <c r="F1464" s="296"/>
      <c r="G1464" s="897"/>
      <c r="H1464" s="898"/>
      <c r="I1464" s="296"/>
      <c r="J1464" s="297"/>
      <c r="K1464" s="299"/>
      <c r="L1464" s="284" t="s">
        <v>220</v>
      </c>
      <c r="M1464" s="302"/>
      <c r="N1464" s="285" t="s">
        <v>225</v>
      </c>
      <c r="O1464" s="299"/>
      <c r="P1464" s="284" t="s">
        <v>220</v>
      </c>
      <c r="Q1464" s="302"/>
      <c r="R1464" s="285" t="s">
        <v>225</v>
      </c>
      <c r="S1464" s="891"/>
      <c r="T1464" s="892"/>
      <c r="U1464" s="893"/>
    </row>
    <row r="1465" spans="2:33" ht="24" customHeight="1" x14ac:dyDescent="0.15">
      <c r="B1465" s="881"/>
      <c r="C1465" s="884"/>
      <c r="D1465" s="884"/>
      <c r="E1465" s="884"/>
      <c r="F1465" s="296"/>
      <c r="G1465" s="897"/>
      <c r="H1465" s="898"/>
      <c r="I1465" s="296"/>
      <c r="J1465" s="297"/>
      <c r="K1465" s="299"/>
      <c r="L1465" s="284" t="s">
        <v>220</v>
      </c>
      <c r="M1465" s="302"/>
      <c r="N1465" s="285" t="s">
        <v>225</v>
      </c>
      <c r="O1465" s="299"/>
      <c r="P1465" s="284" t="s">
        <v>220</v>
      </c>
      <c r="Q1465" s="302"/>
      <c r="R1465" s="285" t="s">
        <v>225</v>
      </c>
      <c r="S1465" s="891"/>
      <c r="T1465" s="892"/>
      <c r="U1465" s="893"/>
    </row>
    <row r="1466" spans="2:33" ht="24" customHeight="1" thickBot="1" x14ac:dyDescent="0.2">
      <c r="B1466" s="882"/>
      <c r="C1466" s="885"/>
      <c r="D1466" s="885"/>
      <c r="E1466" s="885"/>
      <c r="F1466" s="286" t="s">
        <v>232</v>
      </c>
      <c r="G1466" s="5"/>
      <c r="H1466" s="899" t="s">
        <v>239</v>
      </c>
      <c r="I1466" s="900"/>
      <c r="J1466" s="300"/>
      <c r="K1466" s="901"/>
      <c r="L1466" s="902"/>
      <c r="M1466" s="902"/>
      <c r="N1466" s="902"/>
      <c r="O1466" s="902"/>
      <c r="P1466" s="902"/>
      <c r="Q1466" s="902"/>
      <c r="R1466" s="903"/>
      <c r="S1466" s="894"/>
      <c r="T1466" s="895"/>
      <c r="U1466" s="896"/>
    </row>
    <row r="1467" spans="2:33" ht="24" customHeight="1" x14ac:dyDescent="0.15">
      <c r="B1467" s="880">
        <v>3</v>
      </c>
      <c r="C1467" s="883"/>
      <c r="D1467" s="883"/>
      <c r="E1467" s="883"/>
      <c r="F1467" s="294"/>
      <c r="G1467" s="886"/>
      <c r="H1467" s="887"/>
      <c r="I1467" s="294"/>
      <c r="J1467" s="295"/>
      <c r="K1467" s="298"/>
      <c r="L1467" s="279" t="s">
        <v>220</v>
      </c>
      <c r="M1467" s="301"/>
      <c r="N1467" s="280" t="s">
        <v>225</v>
      </c>
      <c r="O1467" s="298"/>
      <c r="P1467" s="279" t="s">
        <v>220</v>
      </c>
      <c r="Q1467" s="301"/>
      <c r="R1467" s="280" t="s">
        <v>225</v>
      </c>
      <c r="S1467" s="888" t="str">
        <f t="shared" ref="S1467" si="1477">IF(COUNT(J1467:J1471)=0,"",SUM(J1467:J1471))</f>
        <v/>
      </c>
      <c r="T1467" s="889"/>
      <c r="U1467" s="890"/>
    </row>
    <row r="1468" spans="2:33" ht="24" customHeight="1" x14ac:dyDescent="0.15">
      <c r="B1468" s="881"/>
      <c r="C1468" s="884"/>
      <c r="D1468" s="884"/>
      <c r="E1468" s="884"/>
      <c r="F1468" s="296"/>
      <c r="G1468" s="897"/>
      <c r="H1468" s="898"/>
      <c r="I1468" s="296"/>
      <c r="J1468" s="297"/>
      <c r="K1468" s="299"/>
      <c r="L1468" s="284" t="s">
        <v>220</v>
      </c>
      <c r="M1468" s="302"/>
      <c r="N1468" s="285" t="s">
        <v>225</v>
      </c>
      <c r="O1468" s="299"/>
      <c r="P1468" s="284" t="s">
        <v>220</v>
      </c>
      <c r="Q1468" s="302"/>
      <c r="R1468" s="285" t="s">
        <v>225</v>
      </c>
      <c r="S1468" s="891"/>
      <c r="T1468" s="892"/>
      <c r="U1468" s="893"/>
    </row>
    <row r="1469" spans="2:33" ht="24" customHeight="1" x14ac:dyDescent="0.15">
      <c r="B1469" s="881"/>
      <c r="C1469" s="884"/>
      <c r="D1469" s="884"/>
      <c r="E1469" s="884"/>
      <c r="F1469" s="296"/>
      <c r="G1469" s="897"/>
      <c r="H1469" s="898"/>
      <c r="I1469" s="296"/>
      <c r="J1469" s="297"/>
      <c r="K1469" s="299"/>
      <c r="L1469" s="284" t="s">
        <v>220</v>
      </c>
      <c r="M1469" s="302"/>
      <c r="N1469" s="285" t="s">
        <v>225</v>
      </c>
      <c r="O1469" s="299"/>
      <c r="P1469" s="284" t="s">
        <v>220</v>
      </c>
      <c r="Q1469" s="302"/>
      <c r="R1469" s="285" t="s">
        <v>225</v>
      </c>
      <c r="S1469" s="891"/>
      <c r="T1469" s="892"/>
      <c r="U1469" s="893"/>
    </row>
    <row r="1470" spans="2:33" ht="24" customHeight="1" x14ac:dyDescent="0.15">
      <c r="B1470" s="881"/>
      <c r="C1470" s="884"/>
      <c r="D1470" s="884"/>
      <c r="E1470" s="884"/>
      <c r="F1470" s="296"/>
      <c r="G1470" s="897"/>
      <c r="H1470" s="898"/>
      <c r="I1470" s="296"/>
      <c r="J1470" s="297"/>
      <c r="K1470" s="299"/>
      <c r="L1470" s="284" t="s">
        <v>220</v>
      </c>
      <c r="M1470" s="302"/>
      <c r="N1470" s="285" t="s">
        <v>225</v>
      </c>
      <c r="O1470" s="299"/>
      <c r="P1470" s="284" t="s">
        <v>220</v>
      </c>
      <c r="Q1470" s="302"/>
      <c r="R1470" s="285" t="s">
        <v>225</v>
      </c>
      <c r="S1470" s="891"/>
      <c r="T1470" s="892"/>
      <c r="U1470" s="893"/>
    </row>
    <row r="1471" spans="2:33" ht="24" customHeight="1" thickBot="1" x14ac:dyDescent="0.2">
      <c r="B1471" s="882"/>
      <c r="C1471" s="885"/>
      <c r="D1471" s="885"/>
      <c r="E1471" s="885"/>
      <c r="F1471" s="286" t="s">
        <v>232</v>
      </c>
      <c r="G1471" s="5"/>
      <c r="H1471" s="899" t="s">
        <v>239</v>
      </c>
      <c r="I1471" s="900"/>
      <c r="J1471" s="300"/>
      <c r="K1471" s="901"/>
      <c r="L1471" s="902"/>
      <c r="M1471" s="902"/>
      <c r="N1471" s="902"/>
      <c r="O1471" s="902"/>
      <c r="P1471" s="902"/>
      <c r="Q1471" s="902"/>
      <c r="R1471" s="903"/>
      <c r="S1471" s="894"/>
      <c r="T1471" s="895"/>
      <c r="U1471" s="896"/>
    </row>
    <row r="1472" spans="2:33" ht="24" customHeight="1" x14ac:dyDescent="0.15">
      <c r="B1472" s="880">
        <v>4</v>
      </c>
      <c r="C1472" s="883"/>
      <c r="D1472" s="883"/>
      <c r="E1472" s="883"/>
      <c r="F1472" s="294"/>
      <c r="G1472" s="886"/>
      <c r="H1472" s="887"/>
      <c r="I1472" s="294"/>
      <c r="J1472" s="295"/>
      <c r="K1472" s="298"/>
      <c r="L1472" s="279" t="s">
        <v>220</v>
      </c>
      <c r="M1472" s="301"/>
      <c r="N1472" s="280" t="s">
        <v>225</v>
      </c>
      <c r="O1472" s="298"/>
      <c r="P1472" s="279" t="s">
        <v>220</v>
      </c>
      <c r="Q1472" s="301"/>
      <c r="R1472" s="280" t="s">
        <v>225</v>
      </c>
      <c r="S1472" s="888" t="str">
        <f t="shared" ref="S1472" si="1478">IF(COUNT(J1472:J1476)=0,"",SUM(J1472:J1476))</f>
        <v/>
      </c>
      <c r="T1472" s="889"/>
      <c r="U1472" s="890"/>
    </row>
    <row r="1473" spans="1:33" ht="24" customHeight="1" x14ac:dyDescent="0.15">
      <c r="B1473" s="881"/>
      <c r="C1473" s="884"/>
      <c r="D1473" s="884"/>
      <c r="E1473" s="884"/>
      <c r="F1473" s="296"/>
      <c r="G1473" s="897"/>
      <c r="H1473" s="898"/>
      <c r="I1473" s="296"/>
      <c r="J1473" s="297"/>
      <c r="K1473" s="299"/>
      <c r="L1473" s="284" t="s">
        <v>220</v>
      </c>
      <c r="M1473" s="302"/>
      <c r="N1473" s="285" t="s">
        <v>225</v>
      </c>
      <c r="O1473" s="299"/>
      <c r="P1473" s="284" t="s">
        <v>220</v>
      </c>
      <c r="Q1473" s="302"/>
      <c r="R1473" s="285" t="s">
        <v>225</v>
      </c>
      <c r="S1473" s="891"/>
      <c r="T1473" s="892"/>
      <c r="U1473" s="893"/>
    </row>
    <row r="1474" spans="1:33" ht="24" customHeight="1" x14ac:dyDescent="0.15">
      <c r="B1474" s="881"/>
      <c r="C1474" s="884"/>
      <c r="D1474" s="884"/>
      <c r="E1474" s="884"/>
      <c r="F1474" s="296"/>
      <c r="G1474" s="897"/>
      <c r="H1474" s="898"/>
      <c r="I1474" s="296"/>
      <c r="J1474" s="297"/>
      <c r="K1474" s="299"/>
      <c r="L1474" s="284" t="s">
        <v>220</v>
      </c>
      <c r="M1474" s="302"/>
      <c r="N1474" s="285" t="s">
        <v>225</v>
      </c>
      <c r="O1474" s="299"/>
      <c r="P1474" s="284" t="s">
        <v>220</v>
      </c>
      <c r="Q1474" s="302"/>
      <c r="R1474" s="285" t="s">
        <v>225</v>
      </c>
      <c r="S1474" s="891"/>
      <c r="T1474" s="892"/>
      <c r="U1474" s="893"/>
    </row>
    <row r="1475" spans="1:33" ht="24" customHeight="1" x14ac:dyDescent="0.15">
      <c r="B1475" s="881"/>
      <c r="C1475" s="884"/>
      <c r="D1475" s="884"/>
      <c r="E1475" s="884"/>
      <c r="F1475" s="296"/>
      <c r="G1475" s="897"/>
      <c r="H1475" s="898"/>
      <c r="I1475" s="296"/>
      <c r="J1475" s="297"/>
      <c r="K1475" s="299"/>
      <c r="L1475" s="284" t="s">
        <v>220</v>
      </c>
      <c r="M1475" s="302"/>
      <c r="N1475" s="285" t="s">
        <v>225</v>
      </c>
      <c r="O1475" s="299"/>
      <c r="P1475" s="284" t="s">
        <v>220</v>
      </c>
      <c r="Q1475" s="302"/>
      <c r="R1475" s="285" t="s">
        <v>225</v>
      </c>
      <c r="S1475" s="891"/>
      <c r="T1475" s="892"/>
      <c r="U1475" s="893"/>
    </row>
    <row r="1476" spans="1:33" ht="24" customHeight="1" thickBot="1" x14ac:dyDescent="0.2">
      <c r="B1476" s="882"/>
      <c r="C1476" s="885"/>
      <c r="D1476" s="885"/>
      <c r="E1476" s="885"/>
      <c r="F1476" s="286" t="s">
        <v>232</v>
      </c>
      <c r="G1476" s="5"/>
      <c r="H1476" s="899" t="s">
        <v>239</v>
      </c>
      <c r="I1476" s="900"/>
      <c r="J1476" s="300"/>
      <c r="K1476" s="901"/>
      <c r="L1476" s="902"/>
      <c r="M1476" s="902"/>
      <c r="N1476" s="902"/>
      <c r="O1476" s="902"/>
      <c r="P1476" s="902"/>
      <c r="Q1476" s="902"/>
      <c r="R1476" s="903"/>
      <c r="S1476" s="894"/>
      <c r="T1476" s="895"/>
      <c r="U1476" s="896"/>
    </row>
    <row r="1477" spans="1:33" ht="19.5" customHeight="1" thickBot="1" x14ac:dyDescent="0.2">
      <c r="B1477" s="287" t="s">
        <v>112</v>
      </c>
      <c r="C1477" s="172"/>
      <c r="D1477" s="288"/>
      <c r="E1477" s="288"/>
      <c r="F1477" s="289"/>
      <c r="G1477" s="288"/>
      <c r="H1477" s="288"/>
      <c r="O1477" s="917" t="s">
        <v>496</v>
      </c>
      <c r="P1477" s="918"/>
      <c r="Q1477" s="918"/>
      <c r="R1477" s="918"/>
      <c r="S1477" s="919" t="str">
        <f>IF(COUNT(S1457:U1476)=0,"",SUMIFS(S1457:S1476,E1457:E1476,"&lt;&gt;"&amp;""))</f>
        <v/>
      </c>
      <c r="T1477" s="920"/>
      <c r="U1477" s="921"/>
    </row>
    <row r="1478" spans="1:33" ht="19.5" customHeight="1" thickBot="1" x14ac:dyDescent="0.2">
      <c r="B1478" s="486" t="s">
        <v>242</v>
      </c>
      <c r="C1478" s="172"/>
      <c r="D1478" s="171"/>
      <c r="E1478" s="290"/>
      <c r="F1478" s="485"/>
      <c r="G1478" s="485"/>
      <c r="H1478" s="485"/>
      <c r="O1478" s="922" t="s">
        <v>497</v>
      </c>
      <c r="P1478" s="923"/>
      <c r="Q1478" s="923"/>
      <c r="R1478" s="924"/>
      <c r="S1478" s="919" t="str">
        <f>IF(COUNT(S1457:U1476)=0,"",SUMIF(E1457:E1476,"元請",S1457:U1476))</f>
        <v/>
      </c>
      <c r="T1478" s="920"/>
      <c r="U1478" s="921"/>
    </row>
    <row r="1479" spans="1:33" ht="19.5" customHeight="1" x14ac:dyDescent="0.15">
      <c r="B1479" s="287" t="s">
        <v>240</v>
      </c>
      <c r="C1479" s="172"/>
      <c r="D1479" s="171"/>
      <c r="E1479" s="172"/>
      <c r="F1479" s="172"/>
      <c r="G1479" s="485"/>
      <c r="H1479" s="485"/>
    </row>
    <row r="1480" spans="1:33" ht="19.5" customHeight="1" x14ac:dyDescent="0.15">
      <c r="B1480" s="485"/>
      <c r="C1480" s="172"/>
      <c r="D1480" s="171"/>
      <c r="E1480" s="290"/>
      <c r="F1480" s="485"/>
      <c r="G1480" s="485"/>
      <c r="H1480" s="485"/>
    </row>
    <row r="1481" spans="1:33" s="172" customFormat="1" ht="20.25" customHeight="1" x14ac:dyDescent="0.15">
      <c r="A1481" s="171"/>
      <c r="B1481" s="171"/>
      <c r="C1481" s="172" t="s">
        <v>104</v>
      </c>
      <c r="G1481" s="262"/>
      <c r="H1481" s="262"/>
      <c r="I1481" s="171"/>
      <c r="J1481" s="171"/>
      <c r="K1481" s="171"/>
      <c r="L1481" s="171"/>
      <c r="M1481" s="171"/>
      <c r="N1481" s="171"/>
      <c r="O1481" s="171"/>
      <c r="P1481" s="171"/>
      <c r="Q1481" s="171"/>
      <c r="R1481" s="171"/>
      <c r="S1481" s="171"/>
      <c r="T1481" s="196" t="s">
        <v>241</v>
      </c>
      <c r="U1481" s="263" t="str">
        <f t="shared" ref="U1481" si="1479">IF(COUNT(S1457:U1476)=0,"",U1452+1)</f>
        <v/>
      </c>
      <c r="W1481" s="171"/>
      <c r="X1481" s="171"/>
      <c r="Y1481" s="171"/>
      <c r="Z1481" s="291"/>
      <c r="AA1481" s="291"/>
      <c r="AB1481" s="291"/>
      <c r="AC1481" s="291"/>
      <c r="AD1481" s="291"/>
      <c r="AE1481" s="171"/>
      <c r="AF1481" s="171"/>
      <c r="AG1481" s="171"/>
    </row>
    <row r="1482" spans="1:33" s="172" customFormat="1" ht="27.75" x14ac:dyDescent="0.15">
      <c r="A1482" s="171"/>
      <c r="B1482" s="904" t="s">
        <v>105</v>
      </c>
      <c r="C1482" s="904"/>
      <c r="D1482" s="904"/>
      <c r="E1482" s="904"/>
      <c r="F1482" s="904"/>
      <c r="G1482" s="904"/>
      <c r="H1482" s="904"/>
      <c r="I1482" s="904"/>
      <c r="J1482" s="905" t="s">
        <v>387</v>
      </c>
      <c r="K1482" s="905"/>
      <c r="L1482" s="905"/>
      <c r="M1482" s="905"/>
      <c r="N1482" s="905"/>
      <c r="O1482" s="905"/>
      <c r="P1482" s="905"/>
      <c r="Q1482" s="905"/>
      <c r="R1482" s="905"/>
      <c r="S1482" s="905"/>
      <c r="T1482" s="905"/>
      <c r="U1482" s="905"/>
      <c r="W1482" s="171"/>
      <c r="X1482" s="171"/>
      <c r="Y1482" s="171"/>
      <c r="Z1482" s="291"/>
      <c r="AA1482" s="291"/>
      <c r="AB1482" s="291"/>
      <c r="AC1482" s="291"/>
      <c r="AD1482" s="291"/>
      <c r="AE1482" s="171"/>
      <c r="AF1482" s="171"/>
      <c r="AG1482" s="171"/>
    </row>
    <row r="1483" spans="1:33" ht="21.75" thickBot="1" x14ac:dyDescent="0.2">
      <c r="D1483" s="265" t="s">
        <v>228</v>
      </c>
      <c r="E1483" s="906"/>
      <c r="F1483" s="906"/>
      <c r="G1483" s="266" t="s">
        <v>229</v>
      </c>
      <c r="H1483" s="267"/>
      <c r="L1483" s="268" t="s">
        <v>231</v>
      </c>
      <c r="M1483" s="482" t="str">
        <f>M$4</f>
        <v/>
      </c>
      <c r="N1483" s="269" t="s">
        <v>220</v>
      </c>
      <c r="O1483" s="482" t="str">
        <f>O$4</f>
        <v/>
      </c>
      <c r="P1483" s="269" t="s">
        <v>225</v>
      </c>
      <c r="Q1483" s="269" t="s">
        <v>205</v>
      </c>
      <c r="R1483" s="482" t="str">
        <f>R$4</f>
        <v/>
      </c>
      <c r="S1483" s="269" t="s">
        <v>220</v>
      </c>
      <c r="T1483" s="482" t="str">
        <f>T$4</f>
        <v/>
      </c>
      <c r="U1483" s="269" t="s">
        <v>230</v>
      </c>
    </row>
    <row r="1484" spans="1:33" ht="18" customHeight="1" x14ac:dyDescent="0.15">
      <c r="B1484" s="880" t="s">
        <v>227</v>
      </c>
      <c r="C1484" s="907" t="s">
        <v>224</v>
      </c>
      <c r="D1484" s="478" t="s">
        <v>237</v>
      </c>
      <c r="E1484" s="478" t="s">
        <v>222</v>
      </c>
      <c r="F1484" s="909" t="s">
        <v>106</v>
      </c>
      <c r="G1484" s="840" t="s">
        <v>107</v>
      </c>
      <c r="H1484" s="841"/>
      <c r="I1484" s="480" t="s">
        <v>108</v>
      </c>
      <c r="J1484" s="480" t="s">
        <v>235</v>
      </c>
      <c r="K1484" s="840" t="s">
        <v>109</v>
      </c>
      <c r="L1484" s="913"/>
      <c r="M1484" s="913"/>
      <c r="N1484" s="841"/>
      <c r="O1484" s="840" t="s">
        <v>226</v>
      </c>
      <c r="P1484" s="913"/>
      <c r="Q1484" s="913"/>
      <c r="R1484" s="841"/>
      <c r="S1484" s="840" t="s">
        <v>233</v>
      </c>
      <c r="T1484" s="913"/>
      <c r="U1484" s="914"/>
    </row>
    <row r="1485" spans="1:33" ht="18" customHeight="1" thickBot="1" x14ac:dyDescent="0.2">
      <c r="B1485" s="882"/>
      <c r="C1485" s="908"/>
      <c r="D1485" s="479" t="s">
        <v>221</v>
      </c>
      <c r="E1485" s="479" t="s">
        <v>223</v>
      </c>
      <c r="F1485" s="910"/>
      <c r="G1485" s="911"/>
      <c r="H1485" s="912"/>
      <c r="I1485" s="481" t="s">
        <v>110</v>
      </c>
      <c r="J1485" s="481" t="s">
        <v>236</v>
      </c>
      <c r="K1485" s="911"/>
      <c r="L1485" s="915"/>
      <c r="M1485" s="915"/>
      <c r="N1485" s="912"/>
      <c r="O1485" s="911"/>
      <c r="P1485" s="915"/>
      <c r="Q1485" s="915"/>
      <c r="R1485" s="912"/>
      <c r="S1485" s="911" t="s">
        <v>234</v>
      </c>
      <c r="T1485" s="915"/>
      <c r="U1485" s="916"/>
    </row>
    <row r="1486" spans="1:33" ht="24" customHeight="1" x14ac:dyDescent="0.15">
      <c r="B1486" s="880">
        <v>1</v>
      </c>
      <c r="C1486" s="883"/>
      <c r="D1486" s="883"/>
      <c r="E1486" s="883"/>
      <c r="F1486" s="294"/>
      <c r="G1486" s="886"/>
      <c r="H1486" s="887"/>
      <c r="I1486" s="294"/>
      <c r="J1486" s="295"/>
      <c r="K1486" s="298"/>
      <c r="L1486" s="279" t="s">
        <v>220</v>
      </c>
      <c r="M1486" s="301"/>
      <c r="N1486" s="280" t="s">
        <v>225</v>
      </c>
      <c r="O1486" s="298"/>
      <c r="P1486" s="279" t="s">
        <v>220</v>
      </c>
      <c r="Q1486" s="301"/>
      <c r="R1486" s="280" t="s">
        <v>225</v>
      </c>
      <c r="S1486" s="888" t="str">
        <f t="shared" ref="S1486" si="1480">IF(COUNT(J1486:J1490)=0,"",SUM(J1486:J1490))</f>
        <v/>
      </c>
      <c r="T1486" s="889"/>
      <c r="U1486" s="890"/>
    </row>
    <row r="1487" spans="1:33" ht="24" customHeight="1" x14ac:dyDescent="0.15">
      <c r="B1487" s="881"/>
      <c r="C1487" s="884"/>
      <c r="D1487" s="884"/>
      <c r="E1487" s="884"/>
      <c r="F1487" s="296"/>
      <c r="G1487" s="897"/>
      <c r="H1487" s="898"/>
      <c r="I1487" s="296"/>
      <c r="J1487" s="297"/>
      <c r="K1487" s="299"/>
      <c r="L1487" s="284" t="s">
        <v>220</v>
      </c>
      <c r="M1487" s="302"/>
      <c r="N1487" s="285" t="s">
        <v>225</v>
      </c>
      <c r="O1487" s="299"/>
      <c r="P1487" s="284" t="s">
        <v>220</v>
      </c>
      <c r="Q1487" s="302"/>
      <c r="R1487" s="285" t="s">
        <v>225</v>
      </c>
      <c r="S1487" s="891"/>
      <c r="T1487" s="892"/>
      <c r="U1487" s="893"/>
      <c r="Z1487" s="264"/>
      <c r="AA1487" s="264"/>
      <c r="AB1487" s="264"/>
      <c r="AC1487" s="264"/>
      <c r="AD1487" s="264"/>
      <c r="AE1487" s="172"/>
      <c r="AF1487" s="172"/>
      <c r="AG1487" s="172"/>
    </row>
    <row r="1488" spans="1:33" ht="23.25" customHeight="1" x14ac:dyDescent="0.15">
      <c r="B1488" s="881"/>
      <c r="C1488" s="884"/>
      <c r="D1488" s="884"/>
      <c r="E1488" s="884"/>
      <c r="F1488" s="296"/>
      <c r="G1488" s="897"/>
      <c r="H1488" s="898"/>
      <c r="I1488" s="296"/>
      <c r="J1488" s="297"/>
      <c r="K1488" s="299"/>
      <c r="L1488" s="284" t="s">
        <v>220</v>
      </c>
      <c r="M1488" s="302"/>
      <c r="N1488" s="285" t="s">
        <v>225</v>
      </c>
      <c r="O1488" s="299"/>
      <c r="P1488" s="284" t="s">
        <v>220</v>
      </c>
      <c r="Q1488" s="302"/>
      <c r="R1488" s="285" t="s">
        <v>225</v>
      </c>
      <c r="S1488" s="891"/>
      <c r="T1488" s="892"/>
      <c r="U1488" s="893"/>
      <c r="Z1488" s="264"/>
      <c r="AA1488" s="264"/>
      <c r="AB1488" s="264"/>
      <c r="AC1488" s="264"/>
      <c r="AD1488" s="264"/>
      <c r="AE1488" s="172"/>
      <c r="AF1488" s="172"/>
      <c r="AG1488" s="172"/>
    </row>
    <row r="1489" spans="2:21" ht="24" customHeight="1" x14ac:dyDescent="0.15">
      <c r="B1489" s="881"/>
      <c r="C1489" s="884"/>
      <c r="D1489" s="884"/>
      <c r="E1489" s="884"/>
      <c r="F1489" s="296"/>
      <c r="G1489" s="897"/>
      <c r="H1489" s="898"/>
      <c r="I1489" s="296"/>
      <c r="J1489" s="297"/>
      <c r="K1489" s="299"/>
      <c r="L1489" s="284" t="s">
        <v>220</v>
      </c>
      <c r="M1489" s="302"/>
      <c r="N1489" s="285" t="s">
        <v>225</v>
      </c>
      <c r="O1489" s="299"/>
      <c r="P1489" s="284" t="s">
        <v>220</v>
      </c>
      <c r="Q1489" s="302"/>
      <c r="R1489" s="285" t="s">
        <v>225</v>
      </c>
      <c r="S1489" s="891"/>
      <c r="T1489" s="892"/>
      <c r="U1489" s="893"/>
    </row>
    <row r="1490" spans="2:21" ht="24" customHeight="1" thickBot="1" x14ac:dyDescent="0.2">
      <c r="B1490" s="882"/>
      <c r="C1490" s="885"/>
      <c r="D1490" s="885"/>
      <c r="E1490" s="885"/>
      <c r="F1490" s="286" t="s">
        <v>232</v>
      </c>
      <c r="G1490" s="5"/>
      <c r="H1490" s="899" t="s">
        <v>239</v>
      </c>
      <c r="I1490" s="900"/>
      <c r="J1490" s="300"/>
      <c r="K1490" s="901"/>
      <c r="L1490" s="902"/>
      <c r="M1490" s="902"/>
      <c r="N1490" s="902"/>
      <c r="O1490" s="902"/>
      <c r="P1490" s="902"/>
      <c r="Q1490" s="902"/>
      <c r="R1490" s="903"/>
      <c r="S1490" s="894"/>
      <c r="T1490" s="895"/>
      <c r="U1490" s="896"/>
    </row>
    <row r="1491" spans="2:21" ht="24" customHeight="1" x14ac:dyDescent="0.15">
      <c r="B1491" s="880">
        <v>2</v>
      </c>
      <c r="C1491" s="883"/>
      <c r="D1491" s="883"/>
      <c r="E1491" s="883"/>
      <c r="F1491" s="294"/>
      <c r="G1491" s="886"/>
      <c r="H1491" s="887"/>
      <c r="I1491" s="294"/>
      <c r="J1491" s="295"/>
      <c r="K1491" s="298"/>
      <c r="L1491" s="279" t="s">
        <v>220</v>
      </c>
      <c r="M1491" s="301"/>
      <c r="N1491" s="280" t="s">
        <v>225</v>
      </c>
      <c r="O1491" s="298"/>
      <c r="P1491" s="279" t="s">
        <v>220</v>
      </c>
      <c r="Q1491" s="301"/>
      <c r="R1491" s="280" t="s">
        <v>225</v>
      </c>
      <c r="S1491" s="888" t="str">
        <f t="shared" ref="S1491" si="1481">IF(COUNT(J1491:J1495)=0,"",SUM(J1491:J1495))</f>
        <v/>
      </c>
      <c r="T1491" s="889"/>
      <c r="U1491" s="890"/>
    </row>
    <row r="1492" spans="2:21" ht="24" customHeight="1" x14ac:dyDescent="0.15">
      <c r="B1492" s="881"/>
      <c r="C1492" s="884"/>
      <c r="D1492" s="884"/>
      <c r="E1492" s="884"/>
      <c r="F1492" s="296"/>
      <c r="G1492" s="897"/>
      <c r="H1492" s="898"/>
      <c r="I1492" s="296"/>
      <c r="J1492" s="297"/>
      <c r="K1492" s="299"/>
      <c r="L1492" s="284" t="s">
        <v>220</v>
      </c>
      <c r="M1492" s="302"/>
      <c r="N1492" s="285" t="s">
        <v>225</v>
      </c>
      <c r="O1492" s="299"/>
      <c r="P1492" s="284" t="s">
        <v>220</v>
      </c>
      <c r="Q1492" s="302"/>
      <c r="R1492" s="285" t="s">
        <v>225</v>
      </c>
      <c r="S1492" s="891"/>
      <c r="T1492" s="892"/>
      <c r="U1492" s="893"/>
    </row>
    <row r="1493" spans="2:21" ht="24" customHeight="1" x14ac:dyDescent="0.15">
      <c r="B1493" s="881"/>
      <c r="C1493" s="884"/>
      <c r="D1493" s="884"/>
      <c r="E1493" s="884"/>
      <c r="F1493" s="296"/>
      <c r="G1493" s="897"/>
      <c r="H1493" s="898"/>
      <c r="I1493" s="296"/>
      <c r="J1493" s="297"/>
      <c r="K1493" s="299"/>
      <c r="L1493" s="284" t="s">
        <v>220</v>
      </c>
      <c r="M1493" s="302"/>
      <c r="N1493" s="285" t="s">
        <v>225</v>
      </c>
      <c r="O1493" s="299"/>
      <c r="P1493" s="284" t="s">
        <v>220</v>
      </c>
      <c r="Q1493" s="302"/>
      <c r="R1493" s="285" t="s">
        <v>225</v>
      </c>
      <c r="S1493" s="891"/>
      <c r="T1493" s="892"/>
      <c r="U1493" s="893"/>
    </row>
    <row r="1494" spans="2:21" ht="24" customHeight="1" x14ac:dyDescent="0.15">
      <c r="B1494" s="881"/>
      <c r="C1494" s="884"/>
      <c r="D1494" s="884"/>
      <c r="E1494" s="884"/>
      <c r="F1494" s="296"/>
      <c r="G1494" s="897"/>
      <c r="H1494" s="898"/>
      <c r="I1494" s="296"/>
      <c r="J1494" s="297"/>
      <c r="K1494" s="299"/>
      <c r="L1494" s="284" t="s">
        <v>220</v>
      </c>
      <c r="M1494" s="302"/>
      <c r="N1494" s="285" t="s">
        <v>225</v>
      </c>
      <c r="O1494" s="299"/>
      <c r="P1494" s="284" t="s">
        <v>220</v>
      </c>
      <c r="Q1494" s="302"/>
      <c r="R1494" s="285" t="s">
        <v>225</v>
      </c>
      <c r="S1494" s="891"/>
      <c r="T1494" s="892"/>
      <c r="U1494" s="893"/>
    </row>
    <row r="1495" spans="2:21" ht="24" customHeight="1" thickBot="1" x14ac:dyDescent="0.2">
      <c r="B1495" s="882"/>
      <c r="C1495" s="885"/>
      <c r="D1495" s="885"/>
      <c r="E1495" s="885"/>
      <c r="F1495" s="286" t="s">
        <v>232</v>
      </c>
      <c r="G1495" s="5"/>
      <c r="H1495" s="899" t="s">
        <v>239</v>
      </c>
      <c r="I1495" s="900"/>
      <c r="J1495" s="300"/>
      <c r="K1495" s="901"/>
      <c r="L1495" s="902"/>
      <c r="M1495" s="902"/>
      <c r="N1495" s="902"/>
      <c r="O1495" s="902"/>
      <c r="P1495" s="902"/>
      <c r="Q1495" s="902"/>
      <c r="R1495" s="903"/>
      <c r="S1495" s="894"/>
      <c r="T1495" s="895"/>
      <c r="U1495" s="896"/>
    </row>
    <row r="1496" spans="2:21" ht="24" customHeight="1" x14ac:dyDescent="0.15">
      <c r="B1496" s="880">
        <v>3</v>
      </c>
      <c r="C1496" s="883"/>
      <c r="D1496" s="883"/>
      <c r="E1496" s="883"/>
      <c r="F1496" s="294"/>
      <c r="G1496" s="886"/>
      <c r="H1496" s="887"/>
      <c r="I1496" s="294"/>
      <c r="J1496" s="295"/>
      <c r="K1496" s="298"/>
      <c r="L1496" s="279" t="s">
        <v>220</v>
      </c>
      <c r="M1496" s="301"/>
      <c r="N1496" s="280" t="s">
        <v>225</v>
      </c>
      <c r="O1496" s="298"/>
      <c r="P1496" s="279" t="s">
        <v>220</v>
      </c>
      <c r="Q1496" s="301"/>
      <c r="R1496" s="280" t="s">
        <v>225</v>
      </c>
      <c r="S1496" s="888" t="str">
        <f t="shared" ref="S1496" si="1482">IF(COUNT(J1496:J1500)=0,"",SUM(J1496:J1500))</f>
        <v/>
      </c>
      <c r="T1496" s="889"/>
      <c r="U1496" s="890"/>
    </row>
    <row r="1497" spans="2:21" ht="24" customHeight="1" x14ac:dyDescent="0.15">
      <c r="B1497" s="881"/>
      <c r="C1497" s="884"/>
      <c r="D1497" s="884"/>
      <c r="E1497" s="884"/>
      <c r="F1497" s="296"/>
      <c r="G1497" s="897"/>
      <c r="H1497" s="898"/>
      <c r="I1497" s="296"/>
      <c r="J1497" s="297"/>
      <c r="K1497" s="299"/>
      <c r="L1497" s="284" t="s">
        <v>220</v>
      </c>
      <c r="M1497" s="302"/>
      <c r="N1497" s="285" t="s">
        <v>225</v>
      </c>
      <c r="O1497" s="299"/>
      <c r="P1497" s="284" t="s">
        <v>220</v>
      </c>
      <c r="Q1497" s="302"/>
      <c r="R1497" s="285" t="s">
        <v>225</v>
      </c>
      <c r="S1497" s="891"/>
      <c r="T1497" s="892"/>
      <c r="U1497" s="893"/>
    </row>
    <row r="1498" spans="2:21" ht="24" customHeight="1" x14ac:dyDescent="0.15">
      <c r="B1498" s="881"/>
      <c r="C1498" s="884"/>
      <c r="D1498" s="884"/>
      <c r="E1498" s="884"/>
      <c r="F1498" s="296"/>
      <c r="G1498" s="897"/>
      <c r="H1498" s="898"/>
      <c r="I1498" s="296"/>
      <c r="J1498" s="297"/>
      <c r="K1498" s="299"/>
      <c r="L1498" s="284" t="s">
        <v>220</v>
      </c>
      <c r="M1498" s="302"/>
      <c r="N1498" s="285" t="s">
        <v>225</v>
      </c>
      <c r="O1498" s="299"/>
      <c r="P1498" s="284" t="s">
        <v>220</v>
      </c>
      <c r="Q1498" s="302"/>
      <c r="R1498" s="285" t="s">
        <v>225</v>
      </c>
      <c r="S1498" s="891"/>
      <c r="T1498" s="892"/>
      <c r="U1498" s="893"/>
    </row>
    <row r="1499" spans="2:21" ht="24" customHeight="1" x14ac:dyDescent="0.15">
      <c r="B1499" s="881"/>
      <c r="C1499" s="884"/>
      <c r="D1499" s="884"/>
      <c r="E1499" s="884"/>
      <c r="F1499" s="296"/>
      <c r="G1499" s="897"/>
      <c r="H1499" s="898"/>
      <c r="I1499" s="296"/>
      <c r="J1499" s="297"/>
      <c r="K1499" s="299"/>
      <c r="L1499" s="284" t="s">
        <v>220</v>
      </c>
      <c r="M1499" s="302"/>
      <c r="N1499" s="285" t="s">
        <v>225</v>
      </c>
      <c r="O1499" s="299"/>
      <c r="P1499" s="284" t="s">
        <v>220</v>
      </c>
      <c r="Q1499" s="302"/>
      <c r="R1499" s="285" t="s">
        <v>225</v>
      </c>
      <c r="S1499" s="891"/>
      <c r="T1499" s="892"/>
      <c r="U1499" s="893"/>
    </row>
    <row r="1500" spans="2:21" ht="24" customHeight="1" thickBot="1" x14ac:dyDescent="0.2">
      <c r="B1500" s="882"/>
      <c r="C1500" s="885"/>
      <c r="D1500" s="885"/>
      <c r="E1500" s="885"/>
      <c r="F1500" s="286" t="s">
        <v>232</v>
      </c>
      <c r="G1500" s="5"/>
      <c r="H1500" s="899" t="s">
        <v>239</v>
      </c>
      <c r="I1500" s="900"/>
      <c r="J1500" s="300"/>
      <c r="K1500" s="901"/>
      <c r="L1500" s="902"/>
      <c r="M1500" s="902"/>
      <c r="N1500" s="902"/>
      <c r="O1500" s="902"/>
      <c r="P1500" s="902"/>
      <c r="Q1500" s="902"/>
      <c r="R1500" s="903"/>
      <c r="S1500" s="894"/>
      <c r="T1500" s="895"/>
      <c r="U1500" s="896"/>
    </row>
    <row r="1501" spans="2:21" ht="24" customHeight="1" x14ac:dyDescent="0.15">
      <c r="B1501" s="880">
        <v>4</v>
      </c>
      <c r="C1501" s="883"/>
      <c r="D1501" s="883"/>
      <c r="E1501" s="883"/>
      <c r="F1501" s="294"/>
      <c r="G1501" s="886"/>
      <c r="H1501" s="887"/>
      <c r="I1501" s="294"/>
      <c r="J1501" s="295"/>
      <c r="K1501" s="298"/>
      <c r="L1501" s="279" t="s">
        <v>220</v>
      </c>
      <c r="M1501" s="301"/>
      <c r="N1501" s="280" t="s">
        <v>225</v>
      </c>
      <c r="O1501" s="298"/>
      <c r="P1501" s="279" t="s">
        <v>220</v>
      </c>
      <c r="Q1501" s="301"/>
      <c r="R1501" s="280" t="s">
        <v>225</v>
      </c>
      <c r="S1501" s="888" t="str">
        <f t="shared" ref="S1501" si="1483">IF(COUNT(J1501:J1505)=0,"",SUM(J1501:J1505))</f>
        <v/>
      </c>
      <c r="T1501" s="889"/>
      <c r="U1501" s="890"/>
    </row>
    <row r="1502" spans="2:21" ht="24" customHeight="1" x14ac:dyDescent="0.15">
      <c r="B1502" s="881"/>
      <c r="C1502" s="884"/>
      <c r="D1502" s="884"/>
      <c r="E1502" s="884"/>
      <c r="F1502" s="296"/>
      <c r="G1502" s="897"/>
      <c r="H1502" s="898"/>
      <c r="I1502" s="296"/>
      <c r="J1502" s="297"/>
      <c r="K1502" s="299"/>
      <c r="L1502" s="284" t="s">
        <v>220</v>
      </c>
      <c r="M1502" s="302"/>
      <c r="N1502" s="285" t="s">
        <v>225</v>
      </c>
      <c r="O1502" s="299"/>
      <c r="P1502" s="284" t="s">
        <v>220</v>
      </c>
      <c r="Q1502" s="302"/>
      <c r="R1502" s="285" t="s">
        <v>225</v>
      </c>
      <c r="S1502" s="891"/>
      <c r="T1502" s="892"/>
      <c r="U1502" s="893"/>
    </row>
    <row r="1503" spans="2:21" ht="24" customHeight="1" x14ac:dyDescent="0.15">
      <c r="B1503" s="881"/>
      <c r="C1503" s="884"/>
      <c r="D1503" s="884"/>
      <c r="E1503" s="884"/>
      <c r="F1503" s="296"/>
      <c r="G1503" s="897"/>
      <c r="H1503" s="898"/>
      <c r="I1503" s="296"/>
      <c r="J1503" s="297"/>
      <c r="K1503" s="299"/>
      <c r="L1503" s="284" t="s">
        <v>220</v>
      </c>
      <c r="M1503" s="302"/>
      <c r="N1503" s="285" t="s">
        <v>225</v>
      </c>
      <c r="O1503" s="299"/>
      <c r="P1503" s="284" t="s">
        <v>220</v>
      </c>
      <c r="Q1503" s="302"/>
      <c r="R1503" s="285" t="s">
        <v>225</v>
      </c>
      <c r="S1503" s="891"/>
      <c r="T1503" s="892"/>
      <c r="U1503" s="893"/>
    </row>
    <row r="1504" spans="2:21" ht="24" customHeight="1" x14ac:dyDescent="0.15">
      <c r="B1504" s="881"/>
      <c r="C1504" s="884"/>
      <c r="D1504" s="884"/>
      <c r="E1504" s="884"/>
      <c r="F1504" s="296"/>
      <c r="G1504" s="897"/>
      <c r="H1504" s="898"/>
      <c r="I1504" s="296"/>
      <c r="J1504" s="297"/>
      <c r="K1504" s="299"/>
      <c r="L1504" s="284" t="s">
        <v>220</v>
      </c>
      <c r="M1504" s="302"/>
      <c r="N1504" s="285" t="s">
        <v>225</v>
      </c>
      <c r="O1504" s="299"/>
      <c r="P1504" s="284" t="s">
        <v>220</v>
      </c>
      <c r="Q1504" s="302"/>
      <c r="R1504" s="285" t="s">
        <v>225</v>
      </c>
      <c r="S1504" s="891"/>
      <c r="T1504" s="892"/>
      <c r="U1504" s="893"/>
    </row>
    <row r="1505" spans="1:33" ht="24" customHeight="1" thickBot="1" x14ac:dyDescent="0.2">
      <c r="B1505" s="882"/>
      <c r="C1505" s="885"/>
      <c r="D1505" s="885"/>
      <c r="E1505" s="885"/>
      <c r="F1505" s="286" t="s">
        <v>232</v>
      </c>
      <c r="G1505" s="5"/>
      <c r="H1505" s="899" t="s">
        <v>239</v>
      </c>
      <c r="I1505" s="900"/>
      <c r="J1505" s="300"/>
      <c r="K1505" s="901"/>
      <c r="L1505" s="902"/>
      <c r="M1505" s="902"/>
      <c r="N1505" s="902"/>
      <c r="O1505" s="902"/>
      <c r="P1505" s="902"/>
      <c r="Q1505" s="902"/>
      <c r="R1505" s="903"/>
      <c r="S1505" s="894"/>
      <c r="T1505" s="895"/>
      <c r="U1505" s="896"/>
    </row>
    <row r="1506" spans="1:33" ht="19.5" customHeight="1" thickBot="1" x14ac:dyDescent="0.2">
      <c r="B1506" s="287" t="s">
        <v>112</v>
      </c>
      <c r="C1506" s="172"/>
      <c r="D1506" s="288"/>
      <c r="E1506" s="288"/>
      <c r="F1506" s="289"/>
      <c r="G1506" s="288"/>
      <c r="H1506" s="288"/>
      <c r="O1506" s="917" t="s">
        <v>496</v>
      </c>
      <c r="P1506" s="918"/>
      <c r="Q1506" s="918"/>
      <c r="R1506" s="918"/>
      <c r="S1506" s="919" t="str">
        <f>IF(COUNT(S1486:U1505)=0,"",SUMIFS(S1486:S1505,E1486:E1505,"&lt;&gt;"&amp;""))</f>
        <v/>
      </c>
      <c r="T1506" s="920"/>
      <c r="U1506" s="921"/>
    </row>
    <row r="1507" spans="1:33" ht="19.5" customHeight="1" thickBot="1" x14ac:dyDescent="0.2">
      <c r="B1507" s="486" t="s">
        <v>242</v>
      </c>
      <c r="C1507" s="172"/>
      <c r="D1507" s="171"/>
      <c r="E1507" s="290"/>
      <c r="F1507" s="485"/>
      <c r="G1507" s="485"/>
      <c r="H1507" s="485"/>
      <c r="O1507" s="922" t="s">
        <v>497</v>
      </c>
      <c r="P1507" s="923"/>
      <c r="Q1507" s="923"/>
      <c r="R1507" s="924"/>
      <c r="S1507" s="919" t="str">
        <f>IF(COUNT(S1486:U1505)=0,"",SUMIF(E1486:E1505,"元請",S1486:U1505))</f>
        <v/>
      </c>
      <c r="T1507" s="920"/>
      <c r="U1507" s="921"/>
    </row>
    <row r="1508" spans="1:33" ht="19.5" customHeight="1" x14ac:dyDescent="0.15">
      <c r="B1508" s="287" t="s">
        <v>240</v>
      </c>
      <c r="C1508" s="172"/>
      <c r="D1508" s="171"/>
      <c r="E1508" s="172"/>
      <c r="F1508" s="172"/>
      <c r="G1508" s="485"/>
      <c r="H1508" s="485"/>
    </row>
    <row r="1509" spans="1:33" ht="19.5" customHeight="1" x14ac:dyDescent="0.15">
      <c r="B1509" s="485"/>
      <c r="C1509" s="172"/>
      <c r="D1509" s="171"/>
      <c r="E1509" s="290"/>
      <c r="F1509" s="485"/>
      <c r="G1509" s="485"/>
      <c r="H1509" s="485"/>
    </row>
    <row r="1510" spans="1:33" s="172" customFormat="1" ht="20.25" customHeight="1" x14ac:dyDescent="0.15">
      <c r="A1510" s="171"/>
      <c r="B1510" s="171"/>
      <c r="C1510" s="172" t="s">
        <v>104</v>
      </c>
      <c r="G1510" s="262"/>
      <c r="H1510" s="262"/>
      <c r="I1510" s="171"/>
      <c r="J1510" s="171"/>
      <c r="K1510" s="171"/>
      <c r="L1510" s="171"/>
      <c r="M1510" s="171"/>
      <c r="N1510" s="171"/>
      <c r="O1510" s="171"/>
      <c r="P1510" s="171"/>
      <c r="Q1510" s="171"/>
      <c r="R1510" s="171"/>
      <c r="S1510" s="171"/>
      <c r="T1510" s="196" t="s">
        <v>241</v>
      </c>
      <c r="U1510" s="263" t="str">
        <f t="shared" ref="U1510" si="1484">IF(COUNT(S1486:U1505)=0,"",U1481+1)</f>
        <v/>
      </c>
      <c r="W1510" s="171"/>
      <c r="X1510" s="171"/>
      <c r="Y1510" s="171"/>
      <c r="Z1510" s="291"/>
      <c r="AA1510" s="291"/>
      <c r="AB1510" s="291"/>
      <c r="AC1510" s="291"/>
      <c r="AD1510" s="291"/>
      <c r="AE1510" s="171"/>
      <c r="AF1510" s="171"/>
      <c r="AG1510" s="171"/>
    </row>
    <row r="1511" spans="1:33" s="172" customFormat="1" ht="27.75" x14ac:dyDescent="0.15">
      <c r="A1511" s="171"/>
      <c r="B1511" s="904" t="s">
        <v>105</v>
      </c>
      <c r="C1511" s="904"/>
      <c r="D1511" s="904"/>
      <c r="E1511" s="904"/>
      <c r="F1511" s="904"/>
      <c r="G1511" s="904"/>
      <c r="H1511" s="904"/>
      <c r="I1511" s="904"/>
      <c r="J1511" s="905" t="s">
        <v>387</v>
      </c>
      <c r="K1511" s="905"/>
      <c r="L1511" s="905"/>
      <c r="M1511" s="905"/>
      <c r="N1511" s="905"/>
      <c r="O1511" s="905"/>
      <c r="P1511" s="905"/>
      <c r="Q1511" s="905"/>
      <c r="R1511" s="905"/>
      <c r="S1511" s="905"/>
      <c r="T1511" s="905"/>
      <c r="U1511" s="905"/>
      <c r="W1511" s="171"/>
      <c r="X1511" s="171"/>
      <c r="Y1511" s="171"/>
      <c r="Z1511" s="291"/>
      <c r="AA1511" s="291"/>
      <c r="AB1511" s="291"/>
      <c r="AC1511" s="291"/>
      <c r="AD1511" s="291"/>
      <c r="AE1511" s="171"/>
      <c r="AF1511" s="171"/>
      <c r="AG1511" s="171"/>
    </row>
    <row r="1512" spans="1:33" ht="21.75" thickBot="1" x14ac:dyDescent="0.2">
      <c r="D1512" s="265" t="s">
        <v>228</v>
      </c>
      <c r="E1512" s="906"/>
      <c r="F1512" s="906"/>
      <c r="G1512" s="266" t="s">
        <v>229</v>
      </c>
      <c r="H1512" s="267"/>
      <c r="L1512" s="268" t="s">
        <v>231</v>
      </c>
      <c r="M1512" s="482" t="str">
        <f>M$4</f>
        <v/>
      </c>
      <c r="N1512" s="269" t="s">
        <v>220</v>
      </c>
      <c r="O1512" s="482" t="str">
        <f>O$4</f>
        <v/>
      </c>
      <c r="P1512" s="269" t="s">
        <v>225</v>
      </c>
      <c r="Q1512" s="269" t="s">
        <v>205</v>
      </c>
      <c r="R1512" s="482" t="str">
        <f>R$4</f>
        <v/>
      </c>
      <c r="S1512" s="269" t="s">
        <v>220</v>
      </c>
      <c r="T1512" s="482" t="str">
        <f>T$4</f>
        <v/>
      </c>
      <c r="U1512" s="269" t="s">
        <v>230</v>
      </c>
    </row>
    <row r="1513" spans="1:33" ht="18" customHeight="1" x14ac:dyDescent="0.15">
      <c r="B1513" s="880" t="s">
        <v>227</v>
      </c>
      <c r="C1513" s="907" t="s">
        <v>224</v>
      </c>
      <c r="D1513" s="478" t="s">
        <v>237</v>
      </c>
      <c r="E1513" s="478" t="s">
        <v>222</v>
      </c>
      <c r="F1513" s="909" t="s">
        <v>106</v>
      </c>
      <c r="G1513" s="840" t="s">
        <v>107</v>
      </c>
      <c r="H1513" s="841"/>
      <c r="I1513" s="480" t="s">
        <v>108</v>
      </c>
      <c r="J1513" s="480" t="s">
        <v>235</v>
      </c>
      <c r="K1513" s="840" t="s">
        <v>109</v>
      </c>
      <c r="L1513" s="913"/>
      <c r="M1513" s="913"/>
      <c r="N1513" s="841"/>
      <c r="O1513" s="840" t="s">
        <v>226</v>
      </c>
      <c r="P1513" s="913"/>
      <c r="Q1513" s="913"/>
      <c r="R1513" s="841"/>
      <c r="S1513" s="840" t="s">
        <v>233</v>
      </c>
      <c r="T1513" s="913"/>
      <c r="U1513" s="914"/>
    </row>
    <row r="1514" spans="1:33" ht="18" customHeight="1" thickBot="1" x14ac:dyDescent="0.2">
      <c r="B1514" s="882"/>
      <c r="C1514" s="908"/>
      <c r="D1514" s="479" t="s">
        <v>221</v>
      </c>
      <c r="E1514" s="479" t="s">
        <v>223</v>
      </c>
      <c r="F1514" s="910"/>
      <c r="G1514" s="911"/>
      <c r="H1514" s="912"/>
      <c r="I1514" s="481" t="s">
        <v>110</v>
      </c>
      <c r="J1514" s="481" t="s">
        <v>236</v>
      </c>
      <c r="K1514" s="911"/>
      <c r="L1514" s="915"/>
      <c r="M1514" s="915"/>
      <c r="N1514" s="912"/>
      <c r="O1514" s="911"/>
      <c r="P1514" s="915"/>
      <c r="Q1514" s="915"/>
      <c r="R1514" s="912"/>
      <c r="S1514" s="911" t="s">
        <v>234</v>
      </c>
      <c r="T1514" s="915"/>
      <c r="U1514" s="916"/>
    </row>
    <row r="1515" spans="1:33" ht="24" customHeight="1" x14ac:dyDescent="0.15">
      <c r="B1515" s="880">
        <v>1</v>
      </c>
      <c r="C1515" s="883"/>
      <c r="D1515" s="883"/>
      <c r="E1515" s="883"/>
      <c r="F1515" s="294"/>
      <c r="G1515" s="886"/>
      <c r="H1515" s="887"/>
      <c r="I1515" s="294"/>
      <c r="J1515" s="295"/>
      <c r="K1515" s="298"/>
      <c r="L1515" s="279" t="s">
        <v>220</v>
      </c>
      <c r="M1515" s="301"/>
      <c r="N1515" s="280" t="s">
        <v>225</v>
      </c>
      <c r="O1515" s="298"/>
      <c r="P1515" s="279" t="s">
        <v>220</v>
      </c>
      <c r="Q1515" s="301"/>
      <c r="R1515" s="280" t="s">
        <v>225</v>
      </c>
      <c r="S1515" s="888" t="str">
        <f t="shared" ref="S1515" si="1485">IF(COUNT(J1515:J1519)=0,"",SUM(J1515:J1519))</f>
        <v/>
      </c>
      <c r="T1515" s="889"/>
      <c r="U1515" s="890"/>
    </row>
    <row r="1516" spans="1:33" ht="24" customHeight="1" x14ac:dyDescent="0.15">
      <c r="B1516" s="881"/>
      <c r="C1516" s="884"/>
      <c r="D1516" s="884"/>
      <c r="E1516" s="884"/>
      <c r="F1516" s="296"/>
      <c r="G1516" s="897"/>
      <c r="H1516" s="898"/>
      <c r="I1516" s="296"/>
      <c r="J1516" s="297"/>
      <c r="K1516" s="299"/>
      <c r="L1516" s="284" t="s">
        <v>220</v>
      </c>
      <c r="M1516" s="302"/>
      <c r="N1516" s="285" t="s">
        <v>225</v>
      </c>
      <c r="O1516" s="299"/>
      <c r="P1516" s="284" t="s">
        <v>220</v>
      </c>
      <c r="Q1516" s="302"/>
      <c r="R1516" s="285" t="s">
        <v>225</v>
      </c>
      <c r="S1516" s="891"/>
      <c r="T1516" s="892"/>
      <c r="U1516" s="893"/>
      <c r="Z1516" s="264"/>
      <c r="AA1516" s="264"/>
      <c r="AB1516" s="264"/>
      <c r="AC1516" s="264"/>
      <c r="AD1516" s="264"/>
      <c r="AE1516" s="172"/>
      <c r="AF1516" s="172"/>
      <c r="AG1516" s="172"/>
    </row>
    <row r="1517" spans="1:33" ht="23.25" customHeight="1" x14ac:dyDescent="0.15">
      <c r="B1517" s="881"/>
      <c r="C1517" s="884"/>
      <c r="D1517" s="884"/>
      <c r="E1517" s="884"/>
      <c r="F1517" s="296"/>
      <c r="G1517" s="897"/>
      <c r="H1517" s="898"/>
      <c r="I1517" s="296"/>
      <c r="J1517" s="297"/>
      <c r="K1517" s="299"/>
      <c r="L1517" s="284" t="s">
        <v>220</v>
      </c>
      <c r="M1517" s="302"/>
      <c r="N1517" s="285" t="s">
        <v>225</v>
      </c>
      <c r="O1517" s="299"/>
      <c r="P1517" s="284" t="s">
        <v>220</v>
      </c>
      <c r="Q1517" s="302"/>
      <c r="R1517" s="285" t="s">
        <v>225</v>
      </c>
      <c r="S1517" s="891"/>
      <c r="T1517" s="892"/>
      <c r="U1517" s="893"/>
      <c r="Z1517" s="264"/>
      <c r="AA1517" s="264"/>
      <c r="AB1517" s="264"/>
      <c r="AC1517" s="264"/>
      <c r="AD1517" s="264"/>
      <c r="AE1517" s="172"/>
      <c r="AF1517" s="172"/>
      <c r="AG1517" s="172"/>
    </row>
    <row r="1518" spans="1:33" ht="24" customHeight="1" x14ac:dyDescent="0.15">
      <c r="B1518" s="881"/>
      <c r="C1518" s="884"/>
      <c r="D1518" s="884"/>
      <c r="E1518" s="884"/>
      <c r="F1518" s="296"/>
      <c r="G1518" s="897"/>
      <c r="H1518" s="898"/>
      <c r="I1518" s="296"/>
      <c r="J1518" s="297"/>
      <c r="K1518" s="299"/>
      <c r="L1518" s="284" t="s">
        <v>220</v>
      </c>
      <c r="M1518" s="302"/>
      <c r="N1518" s="285" t="s">
        <v>225</v>
      </c>
      <c r="O1518" s="299"/>
      <c r="P1518" s="284" t="s">
        <v>220</v>
      </c>
      <c r="Q1518" s="302"/>
      <c r="R1518" s="285" t="s">
        <v>225</v>
      </c>
      <c r="S1518" s="891"/>
      <c r="T1518" s="892"/>
      <c r="U1518" s="893"/>
    </row>
    <row r="1519" spans="1:33" ht="24" customHeight="1" thickBot="1" x14ac:dyDescent="0.2">
      <c r="B1519" s="882"/>
      <c r="C1519" s="885"/>
      <c r="D1519" s="885"/>
      <c r="E1519" s="885"/>
      <c r="F1519" s="286" t="s">
        <v>232</v>
      </c>
      <c r="G1519" s="5"/>
      <c r="H1519" s="899" t="s">
        <v>239</v>
      </c>
      <c r="I1519" s="900"/>
      <c r="J1519" s="300"/>
      <c r="K1519" s="901"/>
      <c r="L1519" s="902"/>
      <c r="M1519" s="902"/>
      <c r="N1519" s="902"/>
      <c r="O1519" s="902"/>
      <c r="P1519" s="902"/>
      <c r="Q1519" s="902"/>
      <c r="R1519" s="903"/>
      <c r="S1519" s="894"/>
      <c r="T1519" s="895"/>
      <c r="U1519" s="896"/>
    </row>
    <row r="1520" spans="1:33" ht="24" customHeight="1" x14ac:dyDescent="0.15">
      <c r="B1520" s="880">
        <v>2</v>
      </c>
      <c r="C1520" s="883"/>
      <c r="D1520" s="883"/>
      <c r="E1520" s="883"/>
      <c r="F1520" s="294"/>
      <c r="G1520" s="886"/>
      <c r="H1520" s="887"/>
      <c r="I1520" s="294"/>
      <c r="J1520" s="295"/>
      <c r="K1520" s="298"/>
      <c r="L1520" s="279" t="s">
        <v>220</v>
      </c>
      <c r="M1520" s="301"/>
      <c r="N1520" s="280" t="s">
        <v>225</v>
      </c>
      <c r="O1520" s="298"/>
      <c r="P1520" s="279" t="s">
        <v>220</v>
      </c>
      <c r="Q1520" s="301"/>
      <c r="R1520" s="280" t="s">
        <v>225</v>
      </c>
      <c r="S1520" s="888" t="str">
        <f t="shared" ref="S1520" si="1486">IF(COUNT(J1520:J1524)=0,"",SUM(J1520:J1524))</f>
        <v/>
      </c>
      <c r="T1520" s="889"/>
      <c r="U1520" s="890"/>
    </row>
    <row r="1521" spans="2:21" ht="24" customHeight="1" x14ac:dyDescent="0.15">
      <c r="B1521" s="881"/>
      <c r="C1521" s="884"/>
      <c r="D1521" s="884"/>
      <c r="E1521" s="884"/>
      <c r="F1521" s="296"/>
      <c r="G1521" s="897"/>
      <c r="H1521" s="898"/>
      <c r="I1521" s="296"/>
      <c r="J1521" s="297"/>
      <c r="K1521" s="299"/>
      <c r="L1521" s="284" t="s">
        <v>220</v>
      </c>
      <c r="M1521" s="302"/>
      <c r="N1521" s="285" t="s">
        <v>225</v>
      </c>
      <c r="O1521" s="299"/>
      <c r="P1521" s="284" t="s">
        <v>220</v>
      </c>
      <c r="Q1521" s="302"/>
      <c r="R1521" s="285" t="s">
        <v>225</v>
      </c>
      <c r="S1521" s="891"/>
      <c r="T1521" s="892"/>
      <c r="U1521" s="893"/>
    </row>
    <row r="1522" spans="2:21" ht="24" customHeight="1" x14ac:dyDescent="0.15">
      <c r="B1522" s="881"/>
      <c r="C1522" s="884"/>
      <c r="D1522" s="884"/>
      <c r="E1522" s="884"/>
      <c r="F1522" s="296"/>
      <c r="G1522" s="897"/>
      <c r="H1522" s="898"/>
      <c r="I1522" s="296"/>
      <c r="J1522" s="297"/>
      <c r="K1522" s="299"/>
      <c r="L1522" s="284" t="s">
        <v>220</v>
      </c>
      <c r="M1522" s="302"/>
      <c r="N1522" s="285" t="s">
        <v>225</v>
      </c>
      <c r="O1522" s="299"/>
      <c r="P1522" s="284" t="s">
        <v>220</v>
      </c>
      <c r="Q1522" s="302"/>
      <c r="R1522" s="285" t="s">
        <v>225</v>
      </c>
      <c r="S1522" s="891"/>
      <c r="T1522" s="892"/>
      <c r="U1522" s="893"/>
    </row>
    <row r="1523" spans="2:21" ht="24" customHeight="1" x14ac:dyDescent="0.15">
      <c r="B1523" s="881"/>
      <c r="C1523" s="884"/>
      <c r="D1523" s="884"/>
      <c r="E1523" s="884"/>
      <c r="F1523" s="296"/>
      <c r="G1523" s="897"/>
      <c r="H1523" s="898"/>
      <c r="I1523" s="296"/>
      <c r="J1523" s="297"/>
      <c r="K1523" s="299"/>
      <c r="L1523" s="284" t="s">
        <v>220</v>
      </c>
      <c r="M1523" s="302"/>
      <c r="N1523" s="285" t="s">
        <v>225</v>
      </c>
      <c r="O1523" s="299"/>
      <c r="P1523" s="284" t="s">
        <v>220</v>
      </c>
      <c r="Q1523" s="302"/>
      <c r="R1523" s="285" t="s">
        <v>225</v>
      </c>
      <c r="S1523" s="891"/>
      <c r="T1523" s="892"/>
      <c r="U1523" s="893"/>
    </row>
    <row r="1524" spans="2:21" ht="24" customHeight="1" thickBot="1" x14ac:dyDescent="0.2">
      <c r="B1524" s="882"/>
      <c r="C1524" s="885"/>
      <c r="D1524" s="885"/>
      <c r="E1524" s="885"/>
      <c r="F1524" s="286" t="s">
        <v>232</v>
      </c>
      <c r="G1524" s="5"/>
      <c r="H1524" s="899" t="s">
        <v>239</v>
      </c>
      <c r="I1524" s="900"/>
      <c r="J1524" s="300"/>
      <c r="K1524" s="901"/>
      <c r="L1524" s="902"/>
      <c r="M1524" s="902"/>
      <c r="N1524" s="902"/>
      <c r="O1524" s="902"/>
      <c r="P1524" s="902"/>
      <c r="Q1524" s="902"/>
      <c r="R1524" s="903"/>
      <c r="S1524" s="894"/>
      <c r="T1524" s="895"/>
      <c r="U1524" s="896"/>
    </row>
    <row r="1525" spans="2:21" ht="24" customHeight="1" x14ac:dyDescent="0.15">
      <c r="B1525" s="880">
        <v>3</v>
      </c>
      <c r="C1525" s="883"/>
      <c r="D1525" s="883"/>
      <c r="E1525" s="883"/>
      <c r="F1525" s="294"/>
      <c r="G1525" s="886"/>
      <c r="H1525" s="887"/>
      <c r="I1525" s="294"/>
      <c r="J1525" s="295"/>
      <c r="K1525" s="298"/>
      <c r="L1525" s="279" t="s">
        <v>220</v>
      </c>
      <c r="M1525" s="301"/>
      <c r="N1525" s="280" t="s">
        <v>225</v>
      </c>
      <c r="O1525" s="298"/>
      <c r="P1525" s="279" t="s">
        <v>220</v>
      </c>
      <c r="Q1525" s="301"/>
      <c r="R1525" s="280" t="s">
        <v>225</v>
      </c>
      <c r="S1525" s="888" t="str">
        <f t="shared" ref="S1525" si="1487">IF(COUNT(J1525:J1529)=0,"",SUM(J1525:J1529))</f>
        <v/>
      </c>
      <c r="T1525" s="889"/>
      <c r="U1525" s="890"/>
    </row>
    <row r="1526" spans="2:21" ht="24" customHeight="1" x14ac:dyDescent="0.15">
      <c r="B1526" s="881"/>
      <c r="C1526" s="884"/>
      <c r="D1526" s="884"/>
      <c r="E1526" s="884"/>
      <c r="F1526" s="296"/>
      <c r="G1526" s="897"/>
      <c r="H1526" s="898"/>
      <c r="I1526" s="296"/>
      <c r="J1526" s="297"/>
      <c r="K1526" s="299"/>
      <c r="L1526" s="284" t="s">
        <v>220</v>
      </c>
      <c r="M1526" s="302"/>
      <c r="N1526" s="285" t="s">
        <v>225</v>
      </c>
      <c r="O1526" s="299"/>
      <c r="P1526" s="284" t="s">
        <v>220</v>
      </c>
      <c r="Q1526" s="302"/>
      <c r="R1526" s="285" t="s">
        <v>225</v>
      </c>
      <c r="S1526" s="891"/>
      <c r="T1526" s="892"/>
      <c r="U1526" s="893"/>
    </row>
    <row r="1527" spans="2:21" ht="24" customHeight="1" x14ac:dyDescent="0.15">
      <c r="B1527" s="881"/>
      <c r="C1527" s="884"/>
      <c r="D1527" s="884"/>
      <c r="E1527" s="884"/>
      <c r="F1527" s="296"/>
      <c r="G1527" s="897"/>
      <c r="H1527" s="898"/>
      <c r="I1527" s="296"/>
      <c r="J1527" s="297"/>
      <c r="K1527" s="299"/>
      <c r="L1527" s="284" t="s">
        <v>220</v>
      </c>
      <c r="M1527" s="302"/>
      <c r="N1527" s="285" t="s">
        <v>225</v>
      </c>
      <c r="O1527" s="299"/>
      <c r="P1527" s="284" t="s">
        <v>220</v>
      </c>
      <c r="Q1527" s="302"/>
      <c r="R1527" s="285" t="s">
        <v>225</v>
      </c>
      <c r="S1527" s="891"/>
      <c r="T1527" s="892"/>
      <c r="U1527" s="893"/>
    </row>
    <row r="1528" spans="2:21" ht="24" customHeight="1" x14ac:dyDescent="0.15">
      <c r="B1528" s="881"/>
      <c r="C1528" s="884"/>
      <c r="D1528" s="884"/>
      <c r="E1528" s="884"/>
      <c r="F1528" s="296"/>
      <c r="G1528" s="897"/>
      <c r="H1528" s="898"/>
      <c r="I1528" s="296"/>
      <c r="J1528" s="297"/>
      <c r="K1528" s="299"/>
      <c r="L1528" s="284" t="s">
        <v>220</v>
      </c>
      <c r="M1528" s="302"/>
      <c r="N1528" s="285" t="s">
        <v>225</v>
      </c>
      <c r="O1528" s="299"/>
      <c r="P1528" s="284" t="s">
        <v>220</v>
      </c>
      <c r="Q1528" s="302"/>
      <c r="R1528" s="285" t="s">
        <v>225</v>
      </c>
      <c r="S1528" s="891"/>
      <c r="T1528" s="892"/>
      <c r="U1528" s="893"/>
    </row>
    <row r="1529" spans="2:21" ht="24" customHeight="1" thickBot="1" x14ac:dyDescent="0.2">
      <c r="B1529" s="882"/>
      <c r="C1529" s="885"/>
      <c r="D1529" s="885"/>
      <c r="E1529" s="885"/>
      <c r="F1529" s="286" t="s">
        <v>232</v>
      </c>
      <c r="G1529" s="5"/>
      <c r="H1529" s="899" t="s">
        <v>239</v>
      </c>
      <c r="I1529" s="900"/>
      <c r="J1529" s="300"/>
      <c r="K1529" s="901"/>
      <c r="L1529" s="902"/>
      <c r="M1529" s="902"/>
      <c r="N1529" s="902"/>
      <c r="O1529" s="902"/>
      <c r="P1529" s="902"/>
      <c r="Q1529" s="902"/>
      <c r="R1529" s="903"/>
      <c r="S1529" s="894"/>
      <c r="T1529" s="895"/>
      <c r="U1529" s="896"/>
    </row>
    <row r="1530" spans="2:21" ht="24" customHeight="1" x14ac:dyDescent="0.15">
      <c r="B1530" s="880">
        <v>4</v>
      </c>
      <c r="C1530" s="883"/>
      <c r="D1530" s="883"/>
      <c r="E1530" s="883"/>
      <c r="F1530" s="294"/>
      <c r="G1530" s="886"/>
      <c r="H1530" s="887"/>
      <c r="I1530" s="294"/>
      <c r="J1530" s="295"/>
      <c r="K1530" s="298"/>
      <c r="L1530" s="279" t="s">
        <v>220</v>
      </c>
      <c r="M1530" s="301"/>
      <c r="N1530" s="280" t="s">
        <v>225</v>
      </c>
      <c r="O1530" s="298"/>
      <c r="P1530" s="279" t="s">
        <v>220</v>
      </c>
      <c r="Q1530" s="301"/>
      <c r="R1530" s="280" t="s">
        <v>225</v>
      </c>
      <c r="S1530" s="888" t="str">
        <f t="shared" ref="S1530" si="1488">IF(COUNT(J1530:J1534)=0,"",SUM(J1530:J1534))</f>
        <v/>
      </c>
      <c r="T1530" s="889"/>
      <c r="U1530" s="890"/>
    </row>
    <row r="1531" spans="2:21" ht="24" customHeight="1" x14ac:dyDescent="0.15">
      <c r="B1531" s="881"/>
      <c r="C1531" s="884"/>
      <c r="D1531" s="884"/>
      <c r="E1531" s="884"/>
      <c r="F1531" s="296"/>
      <c r="G1531" s="897"/>
      <c r="H1531" s="898"/>
      <c r="I1531" s="296"/>
      <c r="J1531" s="297"/>
      <c r="K1531" s="299"/>
      <c r="L1531" s="284" t="s">
        <v>220</v>
      </c>
      <c r="M1531" s="302"/>
      <c r="N1531" s="285" t="s">
        <v>225</v>
      </c>
      <c r="O1531" s="299"/>
      <c r="P1531" s="284" t="s">
        <v>220</v>
      </c>
      <c r="Q1531" s="302"/>
      <c r="R1531" s="285" t="s">
        <v>225</v>
      </c>
      <c r="S1531" s="891"/>
      <c r="T1531" s="892"/>
      <c r="U1531" s="893"/>
    </row>
    <row r="1532" spans="2:21" ht="24" customHeight="1" x14ac:dyDescent="0.15">
      <c r="B1532" s="881"/>
      <c r="C1532" s="884"/>
      <c r="D1532" s="884"/>
      <c r="E1532" s="884"/>
      <c r="F1532" s="296"/>
      <c r="G1532" s="897"/>
      <c r="H1532" s="898"/>
      <c r="I1532" s="296"/>
      <c r="J1532" s="297"/>
      <c r="K1532" s="299"/>
      <c r="L1532" s="284" t="s">
        <v>220</v>
      </c>
      <c r="M1532" s="302"/>
      <c r="N1532" s="285" t="s">
        <v>225</v>
      </c>
      <c r="O1532" s="299"/>
      <c r="P1532" s="284" t="s">
        <v>220</v>
      </c>
      <c r="Q1532" s="302"/>
      <c r="R1532" s="285" t="s">
        <v>225</v>
      </c>
      <c r="S1532" s="891"/>
      <c r="T1532" s="892"/>
      <c r="U1532" s="893"/>
    </row>
    <row r="1533" spans="2:21" ht="24" customHeight="1" x14ac:dyDescent="0.15">
      <c r="B1533" s="881"/>
      <c r="C1533" s="884"/>
      <c r="D1533" s="884"/>
      <c r="E1533" s="884"/>
      <c r="F1533" s="296"/>
      <c r="G1533" s="897"/>
      <c r="H1533" s="898"/>
      <c r="I1533" s="296"/>
      <c r="J1533" s="297"/>
      <c r="K1533" s="299"/>
      <c r="L1533" s="284" t="s">
        <v>220</v>
      </c>
      <c r="M1533" s="302"/>
      <c r="N1533" s="285" t="s">
        <v>225</v>
      </c>
      <c r="O1533" s="299"/>
      <c r="P1533" s="284" t="s">
        <v>220</v>
      </c>
      <c r="Q1533" s="302"/>
      <c r="R1533" s="285" t="s">
        <v>225</v>
      </c>
      <c r="S1533" s="891"/>
      <c r="T1533" s="892"/>
      <c r="U1533" s="893"/>
    </row>
    <row r="1534" spans="2:21" ht="24" customHeight="1" thickBot="1" x14ac:dyDescent="0.2">
      <c r="B1534" s="882"/>
      <c r="C1534" s="885"/>
      <c r="D1534" s="885"/>
      <c r="E1534" s="885"/>
      <c r="F1534" s="286" t="s">
        <v>232</v>
      </c>
      <c r="G1534" s="5"/>
      <c r="H1534" s="899" t="s">
        <v>239</v>
      </c>
      <c r="I1534" s="900"/>
      <c r="J1534" s="300"/>
      <c r="K1534" s="901"/>
      <c r="L1534" s="902"/>
      <c r="M1534" s="902"/>
      <c r="N1534" s="902"/>
      <c r="O1534" s="902"/>
      <c r="P1534" s="902"/>
      <c r="Q1534" s="902"/>
      <c r="R1534" s="903"/>
      <c r="S1534" s="894"/>
      <c r="T1534" s="895"/>
      <c r="U1534" s="896"/>
    </row>
    <row r="1535" spans="2:21" ht="19.5" customHeight="1" thickBot="1" x14ac:dyDescent="0.2">
      <c r="B1535" s="287" t="s">
        <v>112</v>
      </c>
      <c r="C1535" s="172"/>
      <c r="D1535" s="288"/>
      <c r="E1535" s="288"/>
      <c r="F1535" s="289"/>
      <c r="G1535" s="288"/>
      <c r="H1535" s="288"/>
      <c r="O1535" s="917" t="s">
        <v>496</v>
      </c>
      <c r="P1535" s="918"/>
      <c r="Q1535" s="918"/>
      <c r="R1535" s="918"/>
      <c r="S1535" s="919" t="str">
        <f>IF(COUNT(S1515:U1534)=0,"",SUMIFS(S1515:S1534,E1515:E1534,"&lt;&gt;"&amp;""))</f>
        <v/>
      </c>
      <c r="T1535" s="920"/>
      <c r="U1535" s="921"/>
    </row>
    <row r="1536" spans="2:21" ht="19.5" customHeight="1" thickBot="1" x14ac:dyDescent="0.2">
      <c r="B1536" s="486" t="s">
        <v>242</v>
      </c>
      <c r="C1536" s="172"/>
      <c r="D1536" s="171"/>
      <c r="E1536" s="290"/>
      <c r="F1536" s="485"/>
      <c r="G1536" s="485"/>
      <c r="H1536" s="485"/>
      <c r="O1536" s="922" t="s">
        <v>497</v>
      </c>
      <c r="P1536" s="923"/>
      <c r="Q1536" s="923"/>
      <c r="R1536" s="924"/>
      <c r="S1536" s="919" t="str">
        <f>IF(COUNT(S1515:U1534)=0,"",SUMIF(E1515:E1534,"元請",S1515:U1534))</f>
        <v/>
      </c>
      <c r="T1536" s="920"/>
      <c r="U1536" s="921"/>
    </row>
    <row r="1537" spans="1:33" ht="19.5" customHeight="1" x14ac:dyDescent="0.15">
      <c r="B1537" s="287" t="s">
        <v>240</v>
      </c>
      <c r="C1537" s="172"/>
      <c r="D1537" s="171"/>
      <c r="E1537" s="172"/>
      <c r="F1537" s="172"/>
      <c r="G1537" s="485"/>
      <c r="H1537" s="485"/>
    </row>
    <row r="1538" spans="1:33" ht="19.5" customHeight="1" x14ac:dyDescent="0.15">
      <c r="B1538" s="485"/>
      <c r="C1538" s="172"/>
      <c r="D1538" s="171"/>
      <c r="E1538" s="290"/>
      <c r="F1538" s="485"/>
      <c r="G1538" s="485"/>
      <c r="H1538" s="485"/>
    </row>
    <row r="1539" spans="1:33" s="172" customFormat="1" ht="20.25" customHeight="1" x14ac:dyDescent="0.15">
      <c r="A1539" s="171"/>
      <c r="B1539" s="171"/>
      <c r="C1539" s="172" t="s">
        <v>104</v>
      </c>
      <c r="G1539" s="262"/>
      <c r="H1539" s="262"/>
      <c r="I1539" s="171"/>
      <c r="J1539" s="171"/>
      <c r="K1539" s="171"/>
      <c r="L1539" s="171"/>
      <c r="M1539" s="171"/>
      <c r="N1539" s="171"/>
      <c r="O1539" s="171"/>
      <c r="P1539" s="171"/>
      <c r="Q1539" s="171"/>
      <c r="R1539" s="171"/>
      <c r="S1539" s="171"/>
      <c r="T1539" s="196" t="s">
        <v>241</v>
      </c>
      <c r="U1539" s="263" t="str">
        <f t="shared" ref="U1539" si="1489">IF(COUNT(S1515:U1534)=0,"",U1510+1)</f>
        <v/>
      </c>
      <c r="W1539" s="171"/>
      <c r="X1539" s="171"/>
      <c r="Y1539" s="171"/>
      <c r="Z1539" s="291"/>
      <c r="AA1539" s="291"/>
      <c r="AB1539" s="291"/>
      <c r="AC1539" s="291"/>
      <c r="AD1539" s="291"/>
      <c r="AE1539" s="171"/>
      <c r="AF1539" s="171"/>
      <c r="AG1539" s="171"/>
    </row>
    <row r="1540" spans="1:33" s="172" customFormat="1" ht="27.75" x14ac:dyDescent="0.15">
      <c r="A1540" s="171"/>
      <c r="B1540" s="904" t="s">
        <v>105</v>
      </c>
      <c r="C1540" s="904"/>
      <c r="D1540" s="904"/>
      <c r="E1540" s="904"/>
      <c r="F1540" s="904"/>
      <c r="G1540" s="904"/>
      <c r="H1540" s="904"/>
      <c r="I1540" s="904"/>
      <c r="J1540" s="905" t="s">
        <v>387</v>
      </c>
      <c r="K1540" s="905"/>
      <c r="L1540" s="905"/>
      <c r="M1540" s="905"/>
      <c r="N1540" s="905"/>
      <c r="O1540" s="905"/>
      <c r="P1540" s="905"/>
      <c r="Q1540" s="905"/>
      <c r="R1540" s="905"/>
      <c r="S1540" s="905"/>
      <c r="T1540" s="905"/>
      <c r="U1540" s="905"/>
      <c r="W1540" s="171"/>
      <c r="X1540" s="171"/>
      <c r="Y1540" s="171"/>
      <c r="Z1540" s="291"/>
      <c r="AA1540" s="291"/>
      <c r="AB1540" s="291"/>
      <c r="AC1540" s="291"/>
      <c r="AD1540" s="291"/>
      <c r="AE1540" s="171"/>
      <c r="AF1540" s="171"/>
      <c r="AG1540" s="171"/>
    </row>
    <row r="1541" spans="1:33" ht="21.75" thickBot="1" x14ac:dyDescent="0.2">
      <c r="D1541" s="265" t="s">
        <v>228</v>
      </c>
      <c r="E1541" s="906"/>
      <c r="F1541" s="906"/>
      <c r="G1541" s="266" t="s">
        <v>229</v>
      </c>
      <c r="H1541" s="267"/>
      <c r="L1541" s="268" t="s">
        <v>231</v>
      </c>
      <c r="M1541" s="482" t="str">
        <f>M$4</f>
        <v/>
      </c>
      <c r="N1541" s="269" t="s">
        <v>220</v>
      </c>
      <c r="O1541" s="482" t="str">
        <f>O$4</f>
        <v/>
      </c>
      <c r="P1541" s="269" t="s">
        <v>225</v>
      </c>
      <c r="Q1541" s="269" t="s">
        <v>205</v>
      </c>
      <c r="R1541" s="482" t="str">
        <f>R$4</f>
        <v/>
      </c>
      <c r="S1541" s="269" t="s">
        <v>220</v>
      </c>
      <c r="T1541" s="482" t="str">
        <f>T$4</f>
        <v/>
      </c>
      <c r="U1541" s="269" t="s">
        <v>230</v>
      </c>
    </row>
    <row r="1542" spans="1:33" ht="18" customHeight="1" x14ac:dyDescent="0.15">
      <c r="B1542" s="880" t="s">
        <v>227</v>
      </c>
      <c r="C1542" s="907" t="s">
        <v>224</v>
      </c>
      <c r="D1542" s="478" t="s">
        <v>237</v>
      </c>
      <c r="E1542" s="478" t="s">
        <v>222</v>
      </c>
      <c r="F1542" s="909" t="s">
        <v>106</v>
      </c>
      <c r="G1542" s="840" t="s">
        <v>107</v>
      </c>
      <c r="H1542" s="841"/>
      <c r="I1542" s="480" t="s">
        <v>108</v>
      </c>
      <c r="J1542" s="480" t="s">
        <v>235</v>
      </c>
      <c r="K1542" s="840" t="s">
        <v>109</v>
      </c>
      <c r="L1542" s="913"/>
      <c r="M1542" s="913"/>
      <c r="N1542" s="841"/>
      <c r="O1542" s="840" t="s">
        <v>226</v>
      </c>
      <c r="P1542" s="913"/>
      <c r="Q1542" s="913"/>
      <c r="R1542" s="841"/>
      <c r="S1542" s="840" t="s">
        <v>233</v>
      </c>
      <c r="T1542" s="913"/>
      <c r="U1542" s="914"/>
    </row>
    <row r="1543" spans="1:33" ht="18" customHeight="1" thickBot="1" x14ac:dyDescent="0.2">
      <c r="B1543" s="882"/>
      <c r="C1543" s="908"/>
      <c r="D1543" s="479" t="s">
        <v>221</v>
      </c>
      <c r="E1543" s="479" t="s">
        <v>223</v>
      </c>
      <c r="F1543" s="910"/>
      <c r="G1543" s="911"/>
      <c r="H1543" s="912"/>
      <c r="I1543" s="481" t="s">
        <v>110</v>
      </c>
      <c r="J1543" s="481" t="s">
        <v>236</v>
      </c>
      <c r="K1543" s="911"/>
      <c r="L1543" s="915"/>
      <c r="M1543" s="915"/>
      <c r="N1543" s="912"/>
      <c r="O1543" s="911"/>
      <c r="P1543" s="915"/>
      <c r="Q1543" s="915"/>
      <c r="R1543" s="912"/>
      <c r="S1543" s="911" t="s">
        <v>234</v>
      </c>
      <c r="T1543" s="915"/>
      <c r="U1543" s="916"/>
    </row>
    <row r="1544" spans="1:33" ht="24" customHeight="1" x14ac:dyDescent="0.15">
      <c r="B1544" s="880">
        <v>1</v>
      </c>
      <c r="C1544" s="883"/>
      <c r="D1544" s="883"/>
      <c r="E1544" s="883"/>
      <c r="F1544" s="294"/>
      <c r="G1544" s="886"/>
      <c r="H1544" s="887"/>
      <c r="I1544" s="294"/>
      <c r="J1544" s="295"/>
      <c r="K1544" s="298"/>
      <c r="L1544" s="279" t="s">
        <v>220</v>
      </c>
      <c r="M1544" s="301"/>
      <c r="N1544" s="280" t="s">
        <v>225</v>
      </c>
      <c r="O1544" s="298"/>
      <c r="P1544" s="279" t="s">
        <v>220</v>
      </c>
      <c r="Q1544" s="301"/>
      <c r="R1544" s="280" t="s">
        <v>225</v>
      </c>
      <c r="S1544" s="888" t="str">
        <f t="shared" ref="S1544" si="1490">IF(COUNT(J1544:J1548)=0,"",SUM(J1544:J1548))</f>
        <v/>
      </c>
      <c r="T1544" s="889"/>
      <c r="U1544" s="890"/>
    </row>
    <row r="1545" spans="1:33" ht="24" customHeight="1" x14ac:dyDescent="0.15">
      <c r="B1545" s="881"/>
      <c r="C1545" s="884"/>
      <c r="D1545" s="884"/>
      <c r="E1545" s="884"/>
      <c r="F1545" s="296"/>
      <c r="G1545" s="897"/>
      <c r="H1545" s="898"/>
      <c r="I1545" s="296"/>
      <c r="J1545" s="297"/>
      <c r="K1545" s="299"/>
      <c r="L1545" s="284" t="s">
        <v>220</v>
      </c>
      <c r="M1545" s="302"/>
      <c r="N1545" s="285" t="s">
        <v>225</v>
      </c>
      <c r="O1545" s="299"/>
      <c r="P1545" s="284" t="s">
        <v>220</v>
      </c>
      <c r="Q1545" s="302"/>
      <c r="R1545" s="285" t="s">
        <v>225</v>
      </c>
      <c r="S1545" s="891"/>
      <c r="T1545" s="892"/>
      <c r="U1545" s="893"/>
      <c r="Z1545" s="264"/>
      <c r="AA1545" s="264"/>
      <c r="AB1545" s="264"/>
      <c r="AC1545" s="264"/>
      <c r="AD1545" s="264"/>
      <c r="AE1545" s="172"/>
      <c r="AF1545" s="172"/>
      <c r="AG1545" s="172"/>
    </row>
    <row r="1546" spans="1:33" ht="23.25" customHeight="1" x14ac:dyDescent="0.15">
      <c r="B1546" s="881"/>
      <c r="C1546" s="884"/>
      <c r="D1546" s="884"/>
      <c r="E1546" s="884"/>
      <c r="F1546" s="296"/>
      <c r="G1546" s="897"/>
      <c r="H1546" s="898"/>
      <c r="I1546" s="296"/>
      <c r="J1546" s="297"/>
      <c r="K1546" s="299"/>
      <c r="L1546" s="284" t="s">
        <v>220</v>
      </c>
      <c r="M1546" s="302"/>
      <c r="N1546" s="285" t="s">
        <v>225</v>
      </c>
      <c r="O1546" s="299"/>
      <c r="P1546" s="284" t="s">
        <v>220</v>
      </c>
      <c r="Q1546" s="302"/>
      <c r="R1546" s="285" t="s">
        <v>225</v>
      </c>
      <c r="S1546" s="891"/>
      <c r="T1546" s="892"/>
      <c r="U1546" s="893"/>
      <c r="Z1546" s="264"/>
      <c r="AA1546" s="264"/>
      <c r="AB1546" s="264"/>
      <c r="AC1546" s="264"/>
      <c r="AD1546" s="264"/>
      <c r="AE1546" s="172"/>
      <c r="AF1546" s="172"/>
      <c r="AG1546" s="172"/>
    </row>
    <row r="1547" spans="1:33" ht="24" customHeight="1" x14ac:dyDescent="0.15">
      <c r="B1547" s="881"/>
      <c r="C1547" s="884"/>
      <c r="D1547" s="884"/>
      <c r="E1547" s="884"/>
      <c r="F1547" s="296"/>
      <c r="G1547" s="897"/>
      <c r="H1547" s="898"/>
      <c r="I1547" s="296"/>
      <c r="J1547" s="297"/>
      <c r="K1547" s="299"/>
      <c r="L1547" s="284" t="s">
        <v>220</v>
      </c>
      <c r="M1547" s="302"/>
      <c r="N1547" s="285" t="s">
        <v>225</v>
      </c>
      <c r="O1547" s="299"/>
      <c r="P1547" s="284" t="s">
        <v>220</v>
      </c>
      <c r="Q1547" s="302"/>
      <c r="R1547" s="285" t="s">
        <v>225</v>
      </c>
      <c r="S1547" s="891"/>
      <c r="T1547" s="892"/>
      <c r="U1547" s="893"/>
    </row>
    <row r="1548" spans="1:33" ht="24" customHeight="1" thickBot="1" x14ac:dyDescent="0.2">
      <c r="B1548" s="882"/>
      <c r="C1548" s="885"/>
      <c r="D1548" s="885"/>
      <c r="E1548" s="885"/>
      <c r="F1548" s="286" t="s">
        <v>232</v>
      </c>
      <c r="G1548" s="5"/>
      <c r="H1548" s="899" t="s">
        <v>239</v>
      </c>
      <c r="I1548" s="900"/>
      <c r="J1548" s="300"/>
      <c r="K1548" s="901"/>
      <c r="L1548" s="902"/>
      <c r="M1548" s="902"/>
      <c r="N1548" s="902"/>
      <c r="O1548" s="902"/>
      <c r="P1548" s="902"/>
      <c r="Q1548" s="902"/>
      <c r="R1548" s="903"/>
      <c r="S1548" s="894"/>
      <c r="T1548" s="895"/>
      <c r="U1548" s="896"/>
    </row>
    <row r="1549" spans="1:33" ht="24" customHeight="1" x14ac:dyDescent="0.15">
      <c r="B1549" s="880">
        <v>2</v>
      </c>
      <c r="C1549" s="883"/>
      <c r="D1549" s="883"/>
      <c r="E1549" s="883"/>
      <c r="F1549" s="294"/>
      <c r="G1549" s="886"/>
      <c r="H1549" s="887"/>
      <c r="I1549" s="294"/>
      <c r="J1549" s="295"/>
      <c r="K1549" s="298"/>
      <c r="L1549" s="279" t="s">
        <v>220</v>
      </c>
      <c r="M1549" s="301"/>
      <c r="N1549" s="280" t="s">
        <v>225</v>
      </c>
      <c r="O1549" s="298"/>
      <c r="P1549" s="279" t="s">
        <v>220</v>
      </c>
      <c r="Q1549" s="301"/>
      <c r="R1549" s="280" t="s">
        <v>225</v>
      </c>
      <c r="S1549" s="888" t="str">
        <f t="shared" ref="S1549" si="1491">IF(COUNT(J1549:J1553)=0,"",SUM(J1549:J1553))</f>
        <v/>
      </c>
      <c r="T1549" s="889"/>
      <c r="U1549" s="890"/>
    </row>
    <row r="1550" spans="1:33" ht="24" customHeight="1" x14ac:dyDescent="0.15">
      <c r="B1550" s="881"/>
      <c r="C1550" s="884"/>
      <c r="D1550" s="884"/>
      <c r="E1550" s="884"/>
      <c r="F1550" s="296"/>
      <c r="G1550" s="897"/>
      <c r="H1550" s="898"/>
      <c r="I1550" s="296"/>
      <c r="J1550" s="297"/>
      <c r="K1550" s="299"/>
      <c r="L1550" s="284" t="s">
        <v>220</v>
      </c>
      <c r="M1550" s="302"/>
      <c r="N1550" s="285" t="s">
        <v>225</v>
      </c>
      <c r="O1550" s="299"/>
      <c r="P1550" s="284" t="s">
        <v>220</v>
      </c>
      <c r="Q1550" s="302"/>
      <c r="R1550" s="285" t="s">
        <v>225</v>
      </c>
      <c r="S1550" s="891"/>
      <c r="T1550" s="892"/>
      <c r="U1550" s="893"/>
    </row>
    <row r="1551" spans="1:33" ht="24" customHeight="1" x14ac:dyDescent="0.15">
      <c r="B1551" s="881"/>
      <c r="C1551" s="884"/>
      <c r="D1551" s="884"/>
      <c r="E1551" s="884"/>
      <c r="F1551" s="296"/>
      <c r="G1551" s="897"/>
      <c r="H1551" s="898"/>
      <c r="I1551" s="296"/>
      <c r="J1551" s="297"/>
      <c r="K1551" s="299"/>
      <c r="L1551" s="284" t="s">
        <v>220</v>
      </c>
      <c r="M1551" s="302"/>
      <c r="N1551" s="285" t="s">
        <v>225</v>
      </c>
      <c r="O1551" s="299"/>
      <c r="P1551" s="284" t="s">
        <v>220</v>
      </c>
      <c r="Q1551" s="302"/>
      <c r="R1551" s="285" t="s">
        <v>225</v>
      </c>
      <c r="S1551" s="891"/>
      <c r="T1551" s="892"/>
      <c r="U1551" s="893"/>
    </row>
    <row r="1552" spans="1:33" ht="24" customHeight="1" x14ac:dyDescent="0.15">
      <c r="B1552" s="881"/>
      <c r="C1552" s="884"/>
      <c r="D1552" s="884"/>
      <c r="E1552" s="884"/>
      <c r="F1552" s="296"/>
      <c r="G1552" s="897"/>
      <c r="H1552" s="898"/>
      <c r="I1552" s="296"/>
      <c r="J1552" s="297"/>
      <c r="K1552" s="299"/>
      <c r="L1552" s="284" t="s">
        <v>220</v>
      </c>
      <c r="M1552" s="302"/>
      <c r="N1552" s="285" t="s">
        <v>225</v>
      </c>
      <c r="O1552" s="299"/>
      <c r="P1552" s="284" t="s">
        <v>220</v>
      </c>
      <c r="Q1552" s="302"/>
      <c r="R1552" s="285" t="s">
        <v>225</v>
      </c>
      <c r="S1552" s="891"/>
      <c r="T1552" s="892"/>
      <c r="U1552" s="893"/>
    </row>
    <row r="1553" spans="1:33" ht="24" customHeight="1" thickBot="1" x14ac:dyDescent="0.2">
      <c r="B1553" s="882"/>
      <c r="C1553" s="885"/>
      <c r="D1553" s="885"/>
      <c r="E1553" s="885"/>
      <c r="F1553" s="286" t="s">
        <v>232</v>
      </c>
      <c r="G1553" s="5"/>
      <c r="H1553" s="899" t="s">
        <v>239</v>
      </c>
      <c r="I1553" s="900"/>
      <c r="J1553" s="300"/>
      <c r="K1553" s="901"/>
      <c r="L1553" s="902"/>
      <c r="M1553" s="902"/>
      <c r="N1553" s="902"/>
      <c r="O1553" s="902"/>
      <c r="P1553" s="902"/>
      <c r="Q1553" s="902"/>
      <c r="R1553" s="903"/>
      <c r="S1553" s="894"/>
      <c r="T1553" s="895"/>
      <c r="U1553" s="896"/>
    </row>
    <row r="1554" spans="1:33" ht="24" customHeight="1" x14ac:dyDescent="0.15">
      <c r="B1554" s="880">
        <v>3</v>
      </c>
      <c r="C1554" s="883"/>
      <c r="D1554" s="883"/>
      <c r="E1554" s="883"/>
      <c r="F1554" s="294"/>
      <c r="G1554" s="886"/>
      <c r="H1554" s="887"/>
      <c r="I1554" s="294"/>
      <c r="J1554" s="295"/>
      <c r="K1554" s="298"/>
      <c r="L1554" s="279" t="s">
        <v>220</v>
      </c>
      <c r="M1554" s="301"/>
      <c r="N1554" s="280" t="s">
        <v>225</v>
      </c>
      <c r="O1554" s="298"/>
      <c r="P1554" s="279" t="s">
        <v>220</v>
      </c>
      <c r="Q1554" s="301"/>
      <c r="R1554" s="280" t="s">
        <v>225</v>
      </c>
      <c r="S1554" s="888" t="str">
        <f t="shared" ref="S1554" si="1492">IF(COUNT(J1554:J1558)=0,"",SUM(J1554:J1558))</f>
        <v/>
      </c>
      <c r="T1554" s="889"/>
      <c r="U1554" s="890"/>
    </row>
    <row r="1555" spans="1:33" ht="24" customHeight="1" x14ac:dyDescent="0.15">
      <c r="B1555" s="881"/>
      <c r="C1555" s="884"/>
      <c r="D1555" s="884"/>
      <c r="E1555" s="884"/>
      <c r="F1555" s="296"/>
      <c r="G1555" s="897"/>
      <c r="H1555" s="898"/>
      <c r="I1555" s="296"/>
      <c r="J1555" s="297"/>
      <c r="K1555" s="299"/>
      <c r="L1555" s="284" t="s">
        <v>220</v>
      </c>
      <c r="M1555" s="302"/>
      <c r="N1555" s="285" t="s">
        <v>225</v>
      </c>
      <c r="O1555" s="299"/>
      <c r="P1555" s="284" t="s">
        <v>220</v>
      </c>
      <c r="Q1555" s="302"/>
      <c r="R1555" s="285" t="s">
        <v>225</v>
      </c>
      <c r="S1555" s="891"/>
      <c r="T1555" s="892"/>
      <c r="U1555" s="893"/>
    </row>
    <row r="1556" spans="1:33" ht="24" customHeight="1" x14ac:dyDescent="0.15">
      <c r="B1556" s="881"/>
      <c r="C1556" s="884"/>
      <c r="D1556" s="884"/>
      <c r="E1556" s="884"/>
      <c r="F1556" s="296"/>
      <c r="G1556" s="897"/>
      <c r="H1556" s="898"/>
      <c r="I1556" s="296"/>
      <c r="J1556" s="297"/>
      <c r="K1556" s="299"/>
      <c r="L1556" s="284" t="s">
        <v>220</v>
      </c>
      <c r="M1556" s="302"/>
      <c r="N1556" s="285" t="s">
        <v>225</v>
      </c>
      <c r="O1556" s="299"/>
      <c r="P1556" s="284" t="s">
        <v>220</v>
      </c>
      <c r="Q1556" s="302"/>
      <c r="R1556" s="285" t="s">
        <v>225</v>
      </c>
      <c r="S1556" s="891"/>
      <c r="T1556" s="892"/>
      <c r="U1556" s="893"/>
    </row>
    <row r="1557" spans="1:33" ht="24" customHeight="1" x14ac:dyDescent="0.15">
      <c r="B1557" s="881"/>
      <c r="C1557" s="884"/>
      <c r="D1557" s="884"/>
      <c r="E1557" s="884"/>
      <c r="F1557" s="296"/>
      <c r="G1557" s="897"/>
      <c r="H1557" s="898"/>
      <c r="I1557" s="296"/>
      <c r="J1557" s="297"/>
      <c r="K1557" s="299"/>
      <c r="L1557" s="284" t="s">
        <v>220</v>
      </c>
      <c r="M1557" s="302"/>
      <c r="N1557" s="285" t="s">
        <v>225</v>
      </c>
      <c r="O1557" s="299"/>
      <c r="P1557" s="284" t="s">
        <v>220</v>
      </c>
      <c r="Q1557" s="302"/>
      <c r="R1557" s="285" t="s">
        <v>225</v>
      </c>
      <c r="S1557" s="891"/>
      <c r="T1557" s="892"/>
      <c r="U1557" s="893"/>
    </row>
    <row r="1558" spans="1:33" ht="24" customHeight="1" thickBot="1" x14ac:dyDescent="0.2">
      <c r="B1558" s="882"/>
      <c r="C1558" s="885"/>
      <c r="D1558" s="885"/>
      <c r="E1558" s="885"/>
      <c r="F1558" s="286" t="s">
        <v>232</v>
      </c>
      <c r="G1558" s="5"/>
      <c r="H1558" s="899" t="s">
        <v>239</v>
      </c>
      <c r="I1558" s="900"/>
      <c r="J1558" s="300"/>
      <c r="K1558" s="901"/>
      <c r="L1558" s="902"/>
      <c r="M1558" s="902"/>
      <c r="N1558" s="902"/>
      <c r="O1558" s="902"/>
      <c r="P1558" s="902"/>
      <c r="Q1558" s="902"/>
      <c r="R1558" s="903"/>
      <c r="S1558" s="894"/>
      <c r="T1558" s="895"/>
      <c r="U1558" s="896"/>
    </row>
    <row r="1559" spans="1:33" ht="24" customHeight="1" x14ac:dyDescent="0.15">
      <c r="B1559" s="880">
        <v>4</v>
      </c>
      <c r="C1559" s="883"/>
      <c r="D1559" s="883"/>
      <c r="E1559" s="883"/>
      <c r="F1559" s="294"/>
      <c r="G1559" s="886"/>
      <c r="H1559" s="887"/>
      <c r="I1559" s="294"/>
      <c r="J1559" s="295"/>
      <c r="K1559" s="298"/>
      <c r="L1559" s="279" t="s">
        <v>220</v>
      </c>
      <c r="M1559" s="301"/>
      <c r="N1559" s="280" t="s">
        <v>225</v>
      </c>
      <c r="O1559" s="298"/>
      <c r="P1559" s="279" t="s">
        <v>220</v>
      </c>
      <c r="Q1559" s="301"/>
      <c r="R1559" s="280" t="s">
        <v>225</v>
      </c>
      <c r="S1559" s="888" t="str">
        <f t="shared" ref="S1559" si="1493">IF(COUNT(J1559:J1563)=0,"",SUM(J1559:J1563))</f>
        <v/>
      </c>
      <c r="T1559" s="889"/>
      <c r="U1559" s="890"/>
    </row>
    <row r="1560" spans="1:33" ht="24" customHeight="1" x14ac:dyDescent="0.15">
      <c r="B1560" s="881"/>
      <c r="C1560" s="884"/>
      <c r="D1560" s="884"/>
      <c r="E1560" s="884"/>
      <c r="F1560" s="296"/>
      <c r="G1560" s="897"/>
      <c r="H1560" s="898"/>
      <c r="I1560" s="296"/>
      <c r="J1560" s="297"/>
      <c r="K1560" s="299"/>
      <c r="L1560" s="284" t="s">
        <v>220</v>
      </c>
      <c r="M1560" s="302"/>
      <c r="N1560" s="285" t="s">
        <v>225</v>
      </c>
      <c r="O1560" s="299"/>
      <c r="P1560" s="284" t="s">
        <v>220</v>
      </c>
      <c r="Q1560" s="302"/>
      <c r="R1560" s="285" t="s">
        <v>225</v>
      </c>
      <c r="S1560" s="891"/>
      <c r="T1560" s="892"/>
      <c r="U1560" s="893"/>
    </row>
    <row r="1561" spans="1:33" ht="24" customHeight="1" x14ac:dyDescent="0.15">
      <c r="B1561" s="881"/>
      <c r="C1561" s="884"/>
      <c r="D1561" s="884"/>
      <c r="E1561" s="884"/>
      <c r="F1561" s="296"/>
      <c r="G1561" s="897"/>
      <c r="H1561" s="898"/>
      <c r="I1561" s="296"/>
      <c r="J1561" s="297"/>
      <c r="K1561" s="299"/>
      <c r="L1561" s="284" t="s">
        <v>220</v>
      </c>
      <c r="M1561" s="302"/>
      <c r="N1561" s="285" t="s">
        <v>225</v>
      </c>
      <c r="O1561" s="299"/>
      <c r="P1561" s="284" t="s">
        <v>220</v>
      </c>
      <c r="Q1561" s="302"/>
      <c r="R1561" s="285" t="s">
        <v>225</v>
      </c>
      <c r="S1561" s="891"/>
      <c r="T1561" s="892"/>
      <c r="U1561" s="893"/>
    </row>
    <row r="1562" spans="1:33" ht="24" customHeight="1" x14ac:dyDescent="0.15">
      <c r="B1562" s="881"/>
      <c r="C1562" s="884"/>
      <c r="D1562" s="884"/>
      <c r="E1562" s="884"/>
      <c r="F1562" s="296"/>
      <c r="G1562" s="897"/>
      <c r="H1562" s="898"/>
      <c r="I1562" s="296"/>
      <c r="J1562" s="297"/>
      <c r="K1562" s="299"/>
      <c r="L1562" s="284" t="s">
        <v>220</v>
      </c>
      <c r="M1562" s="302"/>
      <c r="N1562" s="285" t="s">
        <v>225</v>
      </c>
      <c r="O1562" s="299"/>
      <c r="P1562" s="284" t="s">
        <v>220</v>
      </c>
      <c r="Q1562" s="302"/>
      <c r="R1562" s="285" t="s">
        <v>225</v>
      </c>
      <c r="S1562" s="891"/>
      <c r="T1562" s="892"/>
      <c r="U1562" s="893"/>
    </row>
    <row r="1563" spans="1:33" ht="24" customHeight="1" thickBot="1" x14ac:dyDescent="0.2">
      <c r="B1563" s="882"/>
      <c r="C1563" s="885"/>
      <c r="D1563" s="885"/>
      <c r="E1563" s="885"/>
      <c r="F1563" s="286" t="s">
        <v>232</v>
      </c>
      <c r="G1563" s="5"/>
      <c r="H1563" s="899" t="s">
        <v>239</v>
      </c>
      <c r="I1563" s="900"/>
      <c r="J1563" s="300"/>
      <c r="K1563" s="901"/>
      <c r="L1563" s="902"/>
      <c r="M1563" s="902"/>
      <c r="N1563" s="902"/>
      <c r="O1563" s="902"/>
      <c r="P1563" s="902"/>
      <c r="Q1563" s="902"/>
      <c r="R1563" s="903"/>
      <c r="S1563" s="894"/>
      <c r="T1563" s="895"/>
      <c r="U1563" s="896"/>
    </row>
    <row r="1564" spans="1:33" ht="19.5" customHeight="1" thickBot="1" x14ac:dyDescent="0.2">
      <c r="B1564" s="287" t="s">
        <v>112</v>
      </c>
      <c r="C1564" s="172"/>
      <c r="D1564" s="288"/>
      <c r="E1564" s="288"/>
      <c r="F1564" s="289"/>
      <c r="G1564" s="288"/>
      <c r="H1564" s="288"/>
      <c r="O1564" s="917" t="s">
        <v>496</v>
      </c>
      <c r="P1564" s="918"/>
      <c r="Q1564" s="918"/>
      <c r="R1564" s="918"/>
      <c r="S1564" s="919" t="str">
        <f>IF(COUNT(S1544:U1563)=0,"",SUMIFS(S1544:S1563,E1544:E1563,"&lt;&gt;"&amp;""))</f>
        <v/>
      </c>
      <c r="T1564" s="920"/>
      <c r="U1564" s="921"/>
    </row>
    <row r="1565" spans="1:33" ht="19.5" customHeight="1" thickBot="1" x14ac:dyDescent="0.2">
      <c r="B1565" s="486" t="s">
        <v>242</v>
      </c>
      <c r="C1565" s="172"/>
      <c r="D1565" s="171"/>
      <c r="E1565" s="290"/>
      <c r="F1565" s="485"/>
      <c r="G1565" s="485"/>
      <c r="H1565" s="485"/>
      <c r="O1565" s="922" t="s">
        <v>497</v>
      </c>
      <c r="P1565" s="923"/>
      <c r="Q1565" s="923"/>
      <c r="R1565" s="924"/>
      <c r="S1565" s="919" t="str">
        <f>IF(COUNT(S1544:U1563)=0,"",SUMIF(E1544:E1563,"元請",S1544:U1563))</f>
        <v/>
      </c>
      <c r="T1565" s="920"/>
      <c r="U1565" s="921"/>
    </row>
    <row r="1566" spans="1:33" ht="19.5" customHeight="1" x14ac:dyDescent="0.15">
      <c r="B1566" s="287" t="s">
        <v>240</v>
      </c>
      <c r="C1566" s="172"/>
      <c r="D1566" s="171"/>
      <c r="E1566" s="172"/>
      <c r="F1566" s="172"/>
      <c r="G1566" s="485"/>
      <c r="H1566" s="485"/>
    </row>
    <row r="1567" spans="1:33" ht="19.5" customHeight="1" x14ac:dyDescent="0.15">
      <c r="B1567" s="485"/>
      <c r="C1567" s="172"/>
      <c r="D1567" s="171"/>
      <c r="E1567" s="290"/>
      <c r="F1567" s="485"/>
      <c r="G1567" s="485"/>
      <c r="H1567" s="485"/>
    </row>
    <row r="1568" spans="1:33" s="172" customFormat="1" ht="20.25" customHeight="1" x14ac:dyDescent="0.15">
      <c r="A1568" s="171"/>
      <c r="B1568" s="171"/>
      <c r="C1568" s="172" t="s">
        <v>104</v>
      </c>
      <c r="G1568" s="262"/>
      <c r="H1568" s="262"/>
      <c r="I1568" s="171"/>
      <c r="J1568" s="171"/>
      <c r="K1568" s="171"/>
      <c r="L1568" s="171"/>
      <c r="M1568" s="171"/>
      <c r="N1568" s="171"/>
      <c r="O1568" s="171"/>
      <c r="P1568" s="171"/>
      <c r="Q1568" s="171"/>
      <c r="R1568" s="171"/>
      <c r="S1568" s="171"/>
      <c r="T1568" s="196" t="s">
        <v>241</v>
      </c>
      <c r="U1568" s="263" t="str">
        <f t="shared" ref="U1568" si="1494">IF(COUNT(S1544:U1563)=0,"",U1539+1)</f>
        <v/>
      </c>
      <c r="W1568" s="171"/>
      <c r="X1568" s="171"/>
      <c r="Y1568" s="171"/>
      <c r="Z1568" s="291"/>
      <c r="AA1568" s="291"/>
      <c r="AB1568" s="291"/>
      <c r="AC1568" s="291"/>
      <c r="AD1568" s="291"/>
      <c r="AE1568" s="171"/>
      <c r="AF1568" s="171"/>
      <c r="AG1568" s="171"/>
    </row>
    <row r="1569" spans="1:33" s="172" customFormat="1" ht="27.75" x14ac:dyDescent="0.15">
      <c r="A1569" s="171"/>
      <c r="B1569" s="904" t="s">
        <v>105</v>
      </c>
      <c r="C1569" s="904"/>
      <c r="D1569" s="904"/>
      <c r="E1569" s="904"/>
      <c r="F1569" s="904"/>
      <c r="G1569" s="904"/>
      <c r="H1569" s="904"/>
      <c r="I1569" s="904"/>
      <c r="J1569" s="905" t="s">
        <v>387</v>
      </c>
      <c r="K1569" s="905"/>
      <c r="L1569" s="905"/>
      <c r="M1569" s="905"/>
      <c r="N1569" s="905"/>
      <c r="O1569" s="905"/>
      <c r="P1569" s="905"/>
      <c r="Q1569" s="905"/>
      <c r="R1569" s="905"/>
      <c r="S1569" s="905"/>
      <c r="T1569" s="905"/>
      <c r="U1569" s="905"/>
      <c r="W1569" s="171"/>
      <c r="X1569" s="171"/>
      <c r="Y1569" s="171"/>
      <c r="Z1569" s="291"/>
      <c r="AA1569" s="291"/>
      <c r="AB1569" s="291"/>
      <c r="AC1569" s="291"/>
      <c r="AD1569" s="291"/>
      <c r="AE1569" s="171"/>
      <c r="AF1569" s="171"/>
      <c r="AG1569" s="171"/>
    </row>
    <row r="1570" spans="1:33" ht="21.75" thickBot="1" x14ac:dyDescent="0.2">
      <c r="D1570" s="265" t="s">
        <v>228</v>
      </c>
      <c r="E1570" s="906"/>
      <c r="F1570" s="906"/>
      <c r="G1570" s="266" t="s">
        <v>229</v>
      </c>
      <c r="H1570" s="267"/>
      <c r="L1570" s="268" t="s">
        <v>231</v>
      </c>
      <c r="M1570" s="482" t="str">
        <f>M$4</f>
        <v/>
      </c>
      <c r="N1570" s="269" t="s">
        <v>220</v>
      </c>
      <c r="O1570" s="482" t="str">
        <f>O$4</f>
        <v/>
      </c>
      <c r="P1570" s="269" t="s">
        <v>225</v>
      </c>
      <c r="Q1570" s="269" t="s">
        <v>205</v>
      </c>
      <c r="R1570" s="482" t="str">
        <f>R$4</f>
        <v/>
      </c>
      <c r="S1570" s="269" t="s">
        <v>220</v>
      </c>
      <c r="T1570" s="482" t="str">
        <f>T$4</f>
        <v/>
      </c>
      <c r="U1570" s="269" t="s">
        <v>230</v>
      </c>
    </row>
    <row r="1571" spans="1:33" ht="18" customHeight="1" x14ac:dyDescent="0.15">
      <c r="B1571" s="880" t="s">
        <v>227</v>
      </c>
      <c r="C1571" s="907" t="s">
        <v>224</v>
      </c>
      <c r="D1571" s="478" t="s">
        <v>237</v>
      </c>
      <c r="E1571" s="478" t="s">
        <v>222</v>
      </c>
      <c r="F1571" s="909" t="s">
        <v>106</v>
      </c>
      <c r="G1571" s="840" t="s">
        <v>107</v>
      </c>
      <c r="H1571" s="841"/>
      <c r="I1571" s="480" t="s">
        <v>108</v>
      </c>
      <c r="J1571" s="480" t="s">
        <v>235</v>
      </c>
      <c r="K1571" s="840" t="s">
        <v>109</v>
      </c>
      <c r="L1571" s="913"/>
      <c r="M1571" s="913"/>
      <c r="N1571" s="841"/>
      <c r="O1571" s="840" t="s">
        <v>226</v>
      </c>
      <c r="P1571" s="913"/>
      <c r="Q1571" s="913"/>
      <c r="R1571" s="841"/>
      <c r="S1571" s="840" t="s">
        <v>233</v>
      </c>
      <c r="T1571" s="913"/>
      <c r="U1571" s="914"/>
    </row>
    <row r="1572" spans="1:33" ht="18" customHeight="1" thickBot="1" x14ac:dyDescent="0.2">
      <c r="B1572" s="882"/>
      <c r="C1572" s="908"/>
      <c r="D1572" s="479" t="s">
        <v>221</v>
      </c>
      <c r="E1572" s="479" t="s">
        <v>223</v>
      </c>
      <c r="F1572" s="910"/>
      <c r="G1572" s="911"/>
      <c r="H1572" s="912"/>
      <c r="I1572" s="481" t="s">
        <v>110</v>
      </c>
      <c r="J1572" s="481" t="s">
        <v>236</v>
      </c>
      <c r="K1572" s="911"/>
      <c r="L1572" s="915"/>
      <c r="M1572" s="915"/>
      <c r="N1572" s="912"/>
      <c r="O1572" s="911"/>
      <c r="P1572" s="915"/>
      <c r="Q1572" s="915"/>
      <c r="R1572" s="912"/>
      <c r="S1572" s="911" t="s">
        <v>234</v>
      </c>
      <c r="T1572" s="915"/>
      <c r="U1572" s="916"/>
    </row>
    <row r="1573" spans="1:33" ht="24" customHeight="1" x14ac:dyDescent="0.15">
      <c r="B1573" s="880">
        <v>1</v>
      </c>
      <c r="C1573" s="883"/>
      <c r="D1573" s="883"/>
      <c r="E1573" s="883"/>
      <c r="F1573" s="294"/>
      <c r="G1573" s="886"/>
      <c r="H1573" s="887"/>
      <c r="I1573" s="294"/>
      <c r="J1573" s="295"/>
      <c r="K1573" s="298"/>
      <c r="L1573" s="279" t="s">
        <v>220</v>
      </c>
      <c r="M1573" s="301"/>
      <c r="N1573" s="280" t="s">
        <v>225</v>
      </c>
      <c r="O1573" s="298"/>
      <c r="P1573" s="279" t="s">
        <v>220</v>
      </c>
      <c r="Q1573" s="301"/>
      <c r="R1573" s="280" t="s">
        <v>225</v>
      </c>
      <c r="S1573" s="888" t="str">
        <f t="shared" ref="S1573" si="1495">IF(COUNT(J1573:J1577)=0,"",SUM(J1573:J1577))</f>
        <v/>
      </c>
      <c r="T1573" s="889"/>
      <c r="U1573" s="890"/>
    </row>
    <row r="1574" spans="1:33" ht="24" customHeight="1" x14ac:dyDescent="0.15">
      <c r="B1574" s="881"/>
      <c r="C1574" s="884"/>
      <c r="D1574" s="884"/>
      <c r="E1574" s="884"/>
      <c r="F1574" s="296"/>
      <c r="G1574" s="897"/>
      <c r="H1574" s="898"/>
      <c r="I1574" s="296"/>
      <c r="J1574" s="297"/>
      <c r="K1574" s="299"/>
      <c r="L1574" s="284" t="s">
        <v>220</v>
      </c>
      <c r="M1574" s="302"/>
      <c r="N1574" s="285" t="s">
        <v>225</v>
      </c>
      <c r="O1574" s="299"/>
      <c r="P1574" s="284" t="s">
        <v>220</v>
      </c>
      <c r="Q1574" s="302"/>
      <c r="R1574" s="285" t="s">
        <v>225</v>
      </c>
      <c r="S1574" s="891"/>
      <c r="T1574" s="892"/>
      <c r="U1574" s="893"/>
      <c r="Z1574" s="264"/>
      <c r="AA1574" s="264"/>
      <c r="AB1574" s="264"/>
      <c r="AC1574" s="264"/>
      <c r="AD1574" s="264"/>
      <c r="AE1574" s="172"/>
      <c r="AF1574" s="172"/>
      <c r="AG1574" s="172"/>
    </row>
    <row r="1575" spans="1:33" ht="23.25" customHeight="1" x14ac:dyDescent="0.15">
      <c r="B1575" s="881"/>
      <c r="C1575" s="884"/>
      <c r="D1575" s="884"/>
      <c r="E1575" s="884"/>
      <c r="F1575" s="296"/>
      <c r="G1575" s="897"/>
      <c r="H1575" s="898"/>
      <c r="I1575" s="296"/>
      <c r="J1575" s="297"/>
      <c r="K1575" s="299"/>
      <c r="L1575" s="284" t="s">
        <v>220</v>
      </c>
      <c r="M1575" s="302"/>
      <c r="N1575" s="285" t="s">
        <v>225</v>
      </c>
      <c r="O1575" s="299"/>
      <c r="P1575" s="284" t="s">
        <v>220</v>
      </c>
      <c r="Q1575" s="302"/>
      <c r="R1575" s="285" t="s">
        <v>225</v>
      </c>
      <c r="S1575" s="891"/>
      <c r="T1575" s="892"/>
      <c r="U1575" s="893"/>
      <c r="Z1575" s="264"/>
      <c r="AA1575" s="264"/>
      <c r="AB1575" s="264"/>
      <c r="AC1575" s="264"/>
      <c r="AD1575" s="264"/>
      <c r="AE1575" s="172"/>
      <c r="AF1575" s="172"/>
      <c r="AG1575" s="172"/>
    </row>
    <row r="1576" spans="1:33" ht="24" customHeight="1" x14ac:dyDescent="0.15">
      <c r="B1576" s="881"/>
      <c r="C1576" s="884"/>
      <c r="D1576" s="884"/>
      <c r="E1576" s="884"/>
      <c r="F1576" s="296"/>
      <c r="G1576" s="897"/>
      <c r="H1576" s="898"/>
      <c r="I1576" s="296"/>
      <c r="J1576" s="297"/>
      <c r="K1576" s="299"/>
      <c r="L1576" s="284" t="s">
        <v>220</v>
      </c>
      <c r="M1576" s="302"/>
      <c r="N1576" s="285" t="s">
        <v>225</v>
      </c>
      <c r="O1576" s="299"/>
      <c r="P1576" s="284" t="s">
        <v>220</v>
      </c>
      <c r="Q1576" s="302"/>
      <c r="R1576" s="285" t="s">
        <v>225</v>
      </c>
      <c r="S1576" s="891"/>
      <c r="T1576" s="892"/>
      <c r="U1576" s="893"/>
    </row>
    <row r="1577" spans="1:33" ht="24" customHeight="1" thickBot="1" x14ac:dyDescent="0.2">
      <c r="B1577" s="882"/>
      <c r="C1577" s="885"/>
      <c r="D1577" s="885"/>
      <c r="E1577" s="885"/>
      <c r="F1577" s="286" t="s">
        <v>232</v>
      </c>
      <c r="G1577" s="5"/>
      <c r="H1577" s="899" t="s">
        <v>239</v>
      </c>
      <c r="I1577" s="900"/>
      <c r="J1577" s="300"/>
      <c r="K1577" s="901"/>
      <c r="L1577" s="902"/>
      <c r="M1577" s="902"/>
      <c r="N1577" s="902"/>
      <c r="O1577" s="902"/>
      <c r="P1577" s="902"/>
      <c r="Q1577" s="902"/>
      <c r="R1577" s="903"/>
      <c r="S1577" s="894"/>
      <c r="T1577" s="895"/>
      <c r="U1577" s="896"/>
    </row>
    <row r="1578" spans="1:33" ht="24" customHeight="1" x14ac:dyDescent="0.15">
      <c r="B1578" s="880">
        <v>2</v>
      </c>
      <c r="C1578" s="883"/>
      <c r="D1578" s="883"/>
      <c r="E1578" s="883"/>
      <c r="F1578" s="294"/>
      <c r="G1578" s="886"/>
      <c r="H1578" s="887"/>
      <c r="I1578" s="294"/>
      <c r="J1578" s="295"/>
      <c r="K1578" s="298"/>
      <c r="L1578" s="279" t="s">
        <v>220</v>
      </c>
      <c r="M1578" s="301"/>
      <c r="N1578" s="280" t="s">
        <v>225</v>
      </c>
      <c r="O1578" s="298"/>
      <c r="P1578" s="279" t="s">
        <v>220</v>
      </c>
      <c r="Q1578" s="301"/>
      <c r="R1578" s="280" t="s">
        <v>225</v>
      </c>
      <c r="S1578" s="888" t="str">
        <f t="shared" ref="S1578" si="1496">IF(COUNT(J1578:J1582)=0,"",SUM(J1578:J1582))</f>
        <v/>
      </c>
      <c r="T1578" s="889"/>
      <c r="U1578" s="890"/>
    </row>
    <row r="1579" spans="1:33" ht="24" customHeight="1" x14ac:dyDescent="0.15">
      <c r="B1579" s="881"/>
      <c r="C1579" s="884"/>
      <c r="D1579" s="884"/>
      <c r="E1579" s="884"/>
      <c r="F1579" s="296"/>
      <c r="G1579" s="897"/>
      <c r="H1579" s="898"/>
      <c r="I1579" s="296"/>
      <c r="J1579" s="297"/>
      <c r="K1579" s="299"/>
      <c r="L1579" s="284" t="s">
        <v>220</v>
      </c>
      <c r="M1579" s="302"/>
      <c r="N1579" s="285" t="s">
        <v>225</v>
      </c>
      <c r="O1579" s="299"/>
      <c r="P1579" s="284" t="s">
        <v>220</v>
      </c>
      <c r="Q1579" s="302"/>
      <c r="R1579" s="285" t="s">
        <v>225</v>
      </c>
      <c r="S1579" s="891"/>
      <c r="T1579" s="892"/>
      <c r="U1579" s="893"/>
    </row>
    <row r="1580" spans="1:33" ht="24" customHeight="1" x14ac:dyDescent="0.15">
      <c r="B1580" s="881"/>
      <c r="C1580" s="884"/>
      <c r="D1580" s="884"/>
      <c r="E1580" s="884"/>
      <c r="F1580" s="296"/>
      <c r="G1580" s="897"/>
      <c r="H1580" s="898"/>
      <c r="I1580" s="296"/>
      <c r="J1580" s="297"/>
      <c r="K1580" s="299"/>
      <c r="L1580" s="284" t="s">
        <v>220</v>
      </c>
      <c r="M1580" s="302"/>
      <c r="N1580" s="285" t="s">
        <v>225</v>
      </c>
      <c r="O1580" s="299"/>
      <c r="P1580" s="284" t="s">
        <v>220</v>
      </c>
      <c r="Q1580" s="302"/>
      <c r="R1580" s="285" t="s">
        <v>225</v>
      </c>
      <c r="S1580" s="891"/>
      <c r="T1580" s="892"/>
      <c r="U1580" s="893"/>
    </row>
    <row r="1581" spans="1:33" ht="24" customHeight="1" x14ac:dyDescent="0.15">
      <c r="B1581" s="881"/>
      <c r="C1581" s="884"/>
      <c r="D1581" s="884"/>
      <c r="E1581" s="884"/>
      <c r="F1581" s="296"/>
      <c r="G1581" s="897"/>
      <c r="H1581" s="898"/>
      <c r="I1581" s="296"/>
      <c r="J1581" s="297"/>
      <c r="K1581" s="299"/>
      <c r="L1581" s="284" t="s">
        <v>220</v>
      </c>
      <c r="M1581" s="302"/>
      <c r="N1581" s="285" t="s">
        <v>225</v>
      </c>
      <c r="O1581" s="299"/>
      <c r="P1581" s="284" t="s">
        <v>220</v>
      </c>
      <c r="Q1581" s="302"/>
      <c r="R1581" s="285" t="s">
        <v>225</v>
      </c>
      <c r="S1581" s="891"/>
      <c r="T1581" s="892"/>
      <c r="U1581" s="893"/>
    </row>
    <row r="1582" spans="1:33" ht="24" customHeight="1" thickBot="1" x14ac:dyDescent="0.2">
      <c r="B1582" s="882"/>
      <c r="C1582" s="885"/>
      <c r="D1582" s="885"/>
      <c r="E1582" s="885"/>
      <c r="F1582" s="286" t="s">
        <v>232</v>
      </c>
      <c r="G1582" s="5"/>
      <c r="H1582" s="899" t="s">
        <v>239</v>
      </c>
      <c r="I1582" s="900"/>
      <c r="J1582" s="300"/>
      <c r="K1582" s="901"/>
      <c r="L1582" s="902"/>
      <c r="M1582" s="902"/>
      <c r="N1582" s="902"/>
      <c r="O1582" s="902"/>
      <c r="P1582" s="902"/>
      <c r="Q1582" s="902"/>
      <c r="R1582" s="903"/>
      <c r="S1582" s="894"/>
      <c r="T1582" s="895"/>
      <c r="U1582" s="896"/>
    </row>
    <row r="1583" spans="1:33" ht="24" customHeight="1" x14ac:dyDescent="0.15">
      <c r="B1583" s="880">
        <v>3</v>
      </c>
      <c r="C1583" s="883"/>
      <c r="D1583" s="883"/>
      <c r="E1583" s="883"/>
      <c r="F1583" s="294"/>
      <c r="G1583" s="886"/>
      <c r="H1583" s="887"/>
      <c r="I1583" s="294"/>
      <c r="J1583" s="295"/>
      <c r="K1583" s="298"/>
      <c r="L1583" s="279" t="s">
        <v>220</v>
      </c>
      <c r="M1583" s="301"/>
      <c r="N1583" s="280" t="s">
        <v>225</v>
      </c>
      <c r="O1583" s="298"/>
      <c r="P1583" s="279" t="s">
        <v>220</v>
      </c>
      <c r="Q1583" s="301"/>
      <c r="R1583" s="280" t="s">
        <v>225</v>
      </c>
      <c r="S1583" s="888" t="str">
        <f t="shared" ref="S1583" si="1497">IF(COUNT(J1583:J1587)=0,"",SUM(J1583:J1587))</f>
        <v/>
      </c>
      <c r="T1583" s="889"/>
      <c r="U1583" s="890"/>
    </row>
    <row r="1584" spans="1:33" ht="24" customHeight="1" x14ac:dyDescent="0.15">
      <c r="B1584" s="881"/>
      <c r="C1584" s="884"/>
      <c r="D1584" s="884"/>
      <c r="E1584" s="884"/>
      <c r="F1584" s="296"/>
      <c r="G1584" s="897"/>
      <c r="H1584" s="898"/>
      <c r="I1584" s="296"/>
      <c r="J1584" s="297"/>
      <c r="K1584" s="299"/>
      <c r="L1584" s="284" t="s">
        <v>220</v>
      </c>
      <c r="M1584" s="302"/>
      <c r="N1584" s="285" t="s">
        <v>225</v>
      </c>
      <c r="O1584" s="299"/>
      <c r="P1584" s="284" t="s">
        <v>220</v>
      </c>
      <c r="Q1584" s="302"/>
      <c r="R1584" s="285" t="s">
        <v>225</v>
      </c>
      <c r="S1584" s="891"/>
      <c r="T1584" s="892"/>
      <c r="U1584" s="893"/>
    </row>
    <row r="1585" spans="1:33" ht="24" customHeight="1" x14ac:dyDescent="0.15">
      <c r="B1585" s="881"/>
      <c r="C1585" s="884"/>
      <c r="D1585" s="884"/>
      <c r="E1585" s="884"/>
      <c r="F1585" s="296"/>
      <c r="G1585" s="897"/>
      <c r="H1585" s="898"/>
      <c r="I1585" s="296"/>
      <c r="J1585" s="297"/>
      <c r="K1585" s="299"/>
      <c r="L1585" s="284" t="s">
        <v>220</v>
      </c>
      <c r="M1585" s="302"/>
      <c r="N1585" s="285" t="s">
        <v>225</v>
      </c>
      <c r="O1585" s="299"/>
      <c r="P1585" s="284" t="s">
        <v>220</v>
      </c>
      <c r="Q1585" s="302"/>
      <c r="R1585" s="285" t="s">
        <v>225</v>
      </c>
      <c r="S1585" s="891"/>
      <c r="T1585" s="892"/>
      <c r="U1585" s="893"/>
    </row>
    <row r="1586" spans="1:33" ht="24" customHeight="1" x14ac:dyDescent="0.15">
      <c r="B1586" s="881"/>
      <c r="C1586" s="884"/>
      <c r="D1586" s="884"/>
      <c r="E1586" s="884"/>
      <c r="F1586" s="296"/>
      <c r="G1586" s="897"/>
      <c r="H1586" s="898"/>
      <c r="I1586" s="296"/>
      <c r="J1586" s="297"/>
      <c r="K1586" s="299"/>
      <c r="L1586" s="284" t="s">
        <v>220</v>
      </c>
      <c r="M1586" s="302"/>
      <c r="N1586" s="285" t="s">
        <v>225</v>
      </c>
      <c r="O1586" s="299"/>
      <c r="P1586" s="284" t="s">
        <v>220</v>
      </c>
      <c r="Q1586" s="302"/>
      <c r="R1586" s="285" t="s">
        <v>225</v>
      </c>
      <c r="S1586" s="891"/>
      <c r="T1586" s="892"/>
      <c r="U1586" s="893"/>
    </row>
    <row r="1587" spans="1:33" ht="24" customHeight="1" thickBot="1" x14ac:dyDescent="0.2">
      <c r="B1587" s="882"/>
      <c r="C1587" s="885"/>
      <c r="D1587" s="885"/>
      <c r="E1587" s="885"/>
      <c r="F1587" s="286" t="s">
        <v>232</v>
      </c>
      <c r="G1587" s="5"/>
      <c r="H1587" s="899" t="s">
        <v>239</v>
      </c>
      <c r="I1587" s="900"/>
      <c r="J1587" s="300"/>
      <c r="K1587" s="901"/>
      <c r="L1587" s="902"/>
      <c r="M1587" s="902"/>
      <c r="N1587" s="902"/>
      <c r="O1587" s="902"/>
      <c r="P1587" s="902"/>
      <c r="Q1587" s="902"/>
      <c r="R1587" s="903"/>
      <c r="S1587" s="894"/>
      <c r="T1587" s="895"/>
      <c r="U1587" s="896"/>
    </row>
    <row r="1588" spans="1:33" ht="24" customHeight="1" x14ac:dyDescent="0.15">
      <c r="B1588" s="880">
        <v>4</v>
      </c>
      <c r="C1588" s="883"/>
      <c r="D1588" s="883"/>
      <c r="E1588" s="883"/>
      <c r="F1588" s="294"/>
      <c r="G1588" s="886"/>
      <c r="H1588" s="887"/>
      <c r="I1588" s="294"/>
      <c r="J1588" s="295"/>
      <c r="K1588" s="298"/>
      <c r="L1588" s="279" t="s">
        <v>220</v>
      </c>
      <c r="M1588" s="301"/>
      <c r="N1588" s="280" t="s">
        <v>225</v>
      </c>
      <c r="O1588" s="298"/>
      <c r="P1588" s="279" t="s">
        <v>220</v>
      </c>
      <c r="Q1588" s="301"/>
      <c r="R1588" s="280" t="s">
        <v>225</v>
      </c>
      <c r="S1588" s="888" t="str">
        <f t="shared" ref="S1588" si="1498">IF(COUNT(J1588:J1592)=0,"",SUM(J1588:J1592))</f>
        <v/>
      </c>
      <c r="T1588" s="889"/>
      <c r="U1588" s="890"/>
    </row>
    <row r="1589" spans="1:33" ht="24" customHeight="1" x14ac:dyDescent="0.15">
      <c r="B1589" s="881"/>
      <c r="C1589" s="884"/>
      <c r="D1589" s="884"/>
      <c r="E1589" s="884"/>
      <c r="F1589" s="296"/>
      <c r="G1589" s="897"/>
      <c r="H1589" s="898"/>
      <c r="I1589" s="296"/>
      <c r="J1589" s="297"/>
      <c r="K1589" s="299"/>
      <c r="L1589" s="284" t="s">
        <v>220</v>
      </c>
      <c r="M1589" s="302"/>
      <c r="N1589" s="285" t="s">
        <v>225</v>
      </c>
      <c r="O1589" s="299"/>
      <c r="P1589" s="284" t="s">
        <v>220</v>
      </c>
      <c r="Q1589" s="302"/>
      <c r="R1589" s="285" t="s">
        <v>225</v>
      </c>
      <c r="S1589" s="891"/>
      <c r="T1589" s="892"/>
      <c r="U1589" s="893"/>
    </row>
    <row r="1590" spans="1:33" ht="24" customHeight="1" x14ac:dyDescent="0.15">
      <c r="B1590" s="881"/>
      <c r="C1590" s="884"/>
      <c r="D1590" s="884"/>
      <c r="E1590" s="884"/>
      <c r="F1590" s="296"/>
      <c r="G1590" s="897"/>
      <c r="H1590" s="898"/>
      <c r="I1590" s="296"/>
      <c r="J1590" s="297"/>
      <c r="K1590" s="299"/>
      <c r="L1590" s="284" t="s">
        <v>220</v>
      </c>
      <c r="M1590" s="302"/>
      <c r="N1590" s="285" t="s">
        <v>225</v>
      </c>
      <c r="O1590" s="299"/>
      <c r="P1590" s="284" t="s">
        <v>220</v>
      </c>
      <c r="Q1590" s="302"/>
      <c r="R1590" s="285" t="s">
        <v>225</v>
      </c>
      <c r="S1590" s="891"/>
      <c r="T1590" s="892"/>
      <c r="U1590" s="893"/>
    </row>
    <row r="1591" spans="1:33" ht="24" customHeight="1" x14ac:dyDescent="0.15">
      <c r="B1591" s="881"/>
      <c r="C1591" s="884"/>
      <c r="D1591" s="884"/>
      <c r="E1591" s="884"/>
      <c r="F1591" s="296"/>
      <c r="G1591" s="897"/>
      <c r="H1591" s="898"/>
      <c r="I1591" s="296"/>
      <c r="J1591" s="297"/>
      <c r="K1591" s="299"/>
      <c r="L1591" s="284" t="s">
        <v>220</v>
      </c>
      <c r="M1591" s="302"/>
      <c r="N1591" s="285" t="s">
        <v>225</v>
      </c>
      <c r="O1591" s="299"/>
      <c r="P1591" s="284" t="s">
        <v>220</v>
      </c>
      <c r="Q1591" s="302"/>
      <c r="R1591" s="285" t="s">
        <v>225</v>
      </c>
      <c r="S1591" s="891"/>
      <c r="T1591" s="892"/>
      <c r="U1591" s="893"/>
    </row>
    <row r="1592" spans="1:33" ht="24" customHeight="1" thickBot="1" x14ac:dyDescent="0.2">
      <c r="B1592" s="882"/>
      <c r="C1592" s="885"/>
      <c r="D1592" s="885"/>
      <c r="E1592" s="885"/>
      <c r="F1592" s="286" t="s">
        <v>232</v>
      </c>
      <c r="G1592" s="5"/>
      <c r="H1592" s="899" t="s">
        <v>239</v>
      </c>
      <c r="I1592" s="900"/>
      <c r="J1592" s="300"/>
      <c r="K1592" s="901"/>
      <c r="L1592" s="902"/>
      <c r="M1592" s="902"/>
      <c r="N1592" s="902"/>
      <c r="O1592" s="902"/>
      <c r="P1592" s="902"/>
      <c r="Q1592" s="902"/>
      <c r="R1592" s="903"/>
      <c r="S1592" s="894"/>
      <c r="T1592" s="895"/>
      <c r="U1592" s="896"/>
    </row>
    <row r="1593" spans="1:33" ht="19.5" customHeight="1" thickBot="1" x14ac:dyDescent="0.2">
      <c r="B1593" s="287" t="s">
        <v>112</v>
      </c>
      <c r="C1593" s="172"/>
      <c r="D1593" s="288"/>
      <c r="E1593" s="288"/>
      <c r="F1593" s="289"/>
      <c r="G1593" s="288"/>
      <c r="H1593" s="288"/>
      <c r="O1593" s="917" t="s">
        <v>496</v>
      </c>
      <c r="P1593" s="918"/>
      <c r="Q1593" s="918"/>
      <c r="R1593" s="918"/>
      <c r="S1593" s="919" t="str">
        <f>IF(COUNT(S1573:U1592)=0,"",SUMIFS(S1573:S1592,E1573:E1592,"&lt;&gt;"&amp;""))</f>
        <v/>
      </c>
      <c r="T1593" s="920"/>
      <c r="U1593" s="921"/>
    </row>
    <row r="1594" spans="1:33" ht="19.5" customHeight="1" thickBot="1" x14ac:dyDescent="0.2">
      <c r="B1594" s="486" t="s">
        <v>242</v>
      </c>
      <c r="C1594" s="172"/>
      <c r="D1594" s="171"/>
      <c r="E1594" s="290"/>
      <c r="F1594" s="485"/>
      <c r="G1594" s="485"/>
      <c r="H1594" s="485"/>
      <c r="O1594" s="922" t="s">
        <v>497</v>
      </c>
      <c r="P1594" s="923"/>
      <c r="Q1594" s="923"/>
      <c r="R1594" s="924"/>
      <c r="S1594" s="919" t="str">
        <f>IF(COUNT(S1573:U1592)=0,"",SUMIF(E1573:E1592,"元請",S1573:U1592))</f>
        <v/>
      </c>
      <c r="T1594" s="920"/>
      <c r="U1594" s="921"/>
    </row>
    <row r="1595" spans="1:33" ht="19.5" customHeight="1" x14ac:dyDescent="0.15">
      <c r="B1595" s="287" t="s">
        <v>240</v>
      </c>
      <c r="C1595" s="172"/>
      <c r="D1595" s="171"/>
      <c r="E1595" s="172"/>
      <c r="F1595" s="172"/>
      <c r="G1595" s="485"/>
      <c r="H1595" s="485"/>
    </row>
    <row r="1596" spans="1:33" ht="19.5" customHeight="1" x14ac:dyDescent="0.15">
      <c r="B1596" s="485"/>
      <c r="C1596" s="172"/>
      <c r="D1596" s="171"/>
      <c r="E1596" s="290"/>
      <c r="F1596" s="485"/>
      <c r="G1596" s="485"/>
      <c r="H1596" s="485"/>
    </row>
    <row r="1597" spans="1:33" s="172" customFormat="1" ht="20.25" customHeight="1" x14ac:dyDescent="0.15">
      <c r="A1597" s="171"/>
      <c r="B1597" s="171"/>
      <c r="C1597" s="172" t="s">
        <v>104</v>
      </c>
      <c r="G1597" s="262"/>
      <c r="H1597" s="262"/>
      <c r="I1597" s="171"/>
      <c r="J1597" s="171"/>
      <c r="K1597" s="171"/>
      <c r="L1597" s="171"/>
      <c r="M1597" s="171"/>
      <c r="N1597" s="171"/>
      <c r="O1597" s="171"/>
      <c r="P1597" s="171"/>
      <c r="Q1597" s="171"/>
      <c r="R1597" s="171"/>
      <c r="S1597" s="171"/>
      <c r="T1597" s="196" t="s">
        <v>241</v>
      </c>
      <c r="U1597" s="263" t="str">
        <f t="shared" ref="U1597" si="1499">IF(COUNT(S1573:U1592)=0,"",U1568+1)</f>
        <v/>
      </c>
      <c r="W1597" s="171"/>
      <c r="X1597" s="171"/>
      <c r="Y1597" s="171"/>
      <c r="Z1597" s="291"/>
      <c r="AA1597" s="291"/>
      <c r="AB1597" s="291"/>
      <c r="AC1597" s="291"/>
      <c r="AD1597" s="291"/>
      <c r="AE1597" s="171"/>
      <c r="AF1597" s="171"/>
      <c r="AG1597" s="171"/>
    </row>
    <row r="1598" spans="1:33" s="172" customFormat="1" ht="27.75" x14ac:dyDescent="0.15">
      <c r="A1598" s="171"/>
      <c r="B1598" s="904" t="s">
        <v>105</v>
      </c>
      <c r="C1598" s="904"/>
      <c r="D1598" s="904"/>
      <c r="E1598" s="904"/>
      <c r="F1598" s="904"/>
      <c r="G1598" s="904"/>
      <c r="H1598" s="904"/>
      <c r="I1598" s="904"/>
      <c r="J1598" s="905" t="s">
        <v>387</v>
      </c>
      <c r="K1598" s="905"/>
      <c r="L1598" s="905"/>
      <c r="M1598" s="905"/>
      <c r="N1598" s="905"/>
      <c r="O1598" s="905"/>
      <c r="P1598" s="905"/>
      <c r="Q1598" s="905"/>
      <c r="R1598" s="905"/>
      <c r="S1598" s="905"/>
      <c r="T1598" s="905"/>
      <c r="U1598" s="905"/>
      <c r="W1598" s="171"/>
      <c r="X1598" s="171"/>
      <c r="Y1598" s="171"/>
      <c r="Z1598" s="291"/>
      <c r="AA1598" s="291"/>
      <c r="AB1598" s="291"/>
      <c r="AC1598" s="291"/>
      <c r="AD1598" s="291"/>
      <c r="AE1598" s="171"/>
      <c r="AF1598" s="171"/>
      <c r="AG1598" s="171"/>
    </row>
    <row r="1599" spans="1:33" ht="21.75" thickBot="1" x14ac:dyDescent="0.2">
      <c r="D1599" s="265" t="s">
        <v>228</v>
      </c>
      <c r="E1599" s="906"/>
      <c r="F1599" s="906"/>
      <c r="G1599" s="266" t="s">
        <v>229</v>
      </c>
      <c r="H1599" s="267"/>
      <c r="L1599" s="268" t="s">
        <v>231</v>
      </c>
      <c r="M1599" s="482" t="str">
        <f>M$4</f>
        <v/>
      </c>
      <c r="N1599" s="269" t="s">
        <v>220</v>
      </c>
      <c r="O1599" s="482" t="str">
        <f>O$4</f>
        <v/>
      </c>
      <c r="P1599" s="269" t="s">
        <v>225</v>
      </c>
      <c r="Q1599" s="269" t="s">
        <v>205</v>
      </c>
      <c r="R1599" s="482" t="str">
        <f>R$4</f>
        <v/>
      </c>
      <c r="S1599" s="269" t="s">
        <v>220</v>
      </c>
      <c r="T1599" s="482" t="str">
        <f>T$4</f>
        <v/>
      </c>
      <c r="U1599" s="269" t="s">
        <v>230</v>
      </c>
    </row>
    <row r="1600" spans="1:33" ht="18" customHeight="1" x14ac:dyDescent="0.15">
      <c r="B1600" s="880" t="s">
        <v>227</v>
      </c>
      <c r="C1600" s="907" t="s">
        <v>224</v>
      </c>
      <c r="D1600" s="478" t="s">
        <v>237</v>
      </c>
      <c r="E1600" s="478" t="s">
        <v>222</v>
      </c>
      <c r="F1600" s="909" t="s">
        <v>106</v>
      </c>
      <c r="G1600" s="840" t="s">
        <v>107</v>
      </c>
      <c r="H1600" s="841"/>
      <c r="I1600" s="480" t="s">
        <v>108</v>
      </c>
      <c r="J1600" s="480" t="s">
        <v>235</v>
      </c>
      <c r="K1600" s="840" t="s">
        <v>109</v>
      </c>
      <c r="L1600" s="913"/>
      <c r="M1600" s="913"/>
      <c r="N1600" s="841"/>
      <c r="O1600" s="840" t="s">
        <v>226</v>
      </c>
      <c r="P1600" s="913"/>
      <c r="Q1600" s="913"/>
      <c r="R1600" s="841"/>
      <c r="S1600" s="840" t="s">
        <v>233</v>
      </c>
      <c r="T1600" s="913"/>
      <c r="U1600" s="914"/>
    </row>
    <row r="1601" spans="2:33" ht="18" customHeight="1" thickBot="1" x14ac:dyDescent="0.2">
      <c r="B1601" s="882"/>
      <c r="C1601" s="908"/>
      <c r="D1601" s="479" t="s">
        <v>221</v>
      </c>
      <c r="E1601" s="479" t="s">
        <v>223</v>
      </c>
      <c r="F1601" s="910"/>
      <c r="G1601" s="911"/>
      <c r="H1601" s="912"/>
      <c r="I1601" s="481" t="s">
        <v>110</v>
      </c>
      <c r="J1601" s="481" t="s">
        <v>236</v>
      </c>
      <c r="K1601" s="911"/>
      <c r="L1601" s="915"/>
      <c r="M1601" s="915"/>
      <c r="N1601" s="912"/>
      <c r="O1601" s="911"/>
      <c r="P1601" s="915"/>
      <c r="Q1601" s="915"/>
      <c r="R1601" s="912"/>
      <c r="S1601" s="911" t="s">
        <v>234</v>
      </c>
      <c r="T1601" s="915"/>
      <c r="U1601" s="916"/>
    </row>
    <row r="1602" spans="2:33" ht="24" customHeight="1" x14ac:dyDescent="0.15">
      <c r="B1602" s="880">
        <v>1</v>
      </c>
      <c r="C1602" s="883"/>
      <c r="D1602" s="883"/>
      <c r="E1602" s="883"/>
      <c r="F1602" s="294"/>
      <c r="G1602" s="886"/>
      <c r="H1602" s="887"/>
      <c r="I1602" s="294"/>
      <c r="J1602" s="295"/>
      <c r="K1602" s="298"/>
      <c r="L1602" s="279" t="s">
        <v>220</v>
      </c>
      <c r="M1602" s="301"/>
      <c r="N1602" s="280" t="s">
        <v>225</v>
      </c>
      <c r="O1602" s="298"/>
      <c r="P1602" s="279" t="s">
        <v>220</v>
      </c>
      <c r="Q1602" s="301"/>
      <c r="R1602" s="280" t="s">
        <v>225</v>
      </c>
      <c r="S1602" s="888" t="str">
        <f t="shared" ref="S1602" si="1500">IF(COUNT(J1602:J1606)=0,"",SUM(J1602:J1606))</f>
        <v/>
      </c>
      <c r="T1602" s="889"/>
      <c r="U1602" s="890"/>
    </row>
    <row r="1603" spans="2:33" ht="24" customHeight="1" x14ac:dyDescent="0.15">
      <c r="B1603" s="881"/>
      <c r="C1603" s="884"/>
      <c r="D1603" s="884"/>
      <c r="E1603" s="884"/>
      <c r="F1603" s="296"/>
      <c r="G1603" s="897"/>
      <c r="H1603" s="898"/>
      <c r="I1603" s="296"/>
      <c r="J1603" s="297"/>
      <c r="K1603" s="299"/>
      <c r="L1603" s="284" t="s">
        <v>220</v>
      </c>
      <c r="M1603" s="302"/>
      <c r="N1603" s="285" t="s">
        <v>225</v>
      </c>
      <c r="O1603" s="299"/>
      <c r="P1603" s="284" t="s">
        <v>220</v>
      </c>
      <c r="Q1603" s="302"/>
      <c r="R1603" s="285" t="s">
        <v>225</v>
      </c>
      <c r="S1603" s="891"/>
      <c r="T1603" s="892"/>
      <c r="U1603" s="893"/>
      <c r="Z1603" s="264"/>
      <c r="AA1603" s="264"/>
      <c r="AB1603" s="264"/>
      <c r="AC1603" s="264"/>
      <c r="AD1603" s="264"/>
      <c r="AE1603" s="172"/>
      <c r="AF1603" s="172"/>
      <c r="AG1603" s="172"/>
    </row>
    <row r="1604" spans="2:33" ht="23.25" customHeight="1" x14ac:dyDescent="0.15">
      <c r="B1604" s="881"/>
      <c r="C1604" s="884"/>
      <c r="D1604" s="884"/>
      <c r="E1604" s="884"/>
      <c r="F1604" s="296"/>
      <c r="G1604" s="897"/>
      <c r="H1604" s="898"/>
      <c r="I1604" s="296"/>
      <c r="J1604" s="297"/>
      <c r="K1604" s="299"/>
      <c r="L1604" s="284" t="s">
        <v>220</v>
      </c>
      <c r="M1604" s="302"/>
      <c r="N1604" s="285" t="s">
        <v>225</v>
      </c>
      <c r="O1604" s="299"/>
      <c r="P1604" s="284" t="s">
        <v>220</v>
      </c>
      <c r="Q1604" s="302"/>
      <c r="R1604" s="285" t="s">
        <v>225</v>
      </c>
      <c r="S1604" s="891"/>
      <c r="T1604" s="892"/>
      <c r="U1604" s="893"/>
      <c r="Z1604" s="264"/>
      <c r="AA1604" s="264"/>
      <c r="AB1604" s="264"/>
      <c r="AC1604" s="264"/>
      <c r="AD1604" s="264"/>
      <c r="AE1604" s="172"/>
      <c r="AF1604" s="172"/>
      <c r="AG1604" s="172"/>
    </row>
    <row r="1605" spans="2:33" ht="24" customHeight="1" x14ac:dyDescent="0.15">
      <c r="B1605" s="881"/>
      <c r="C1605" s="884"/>
      <c r="D1605" s="884"/>
      <c r="E1605" s="884"/>
      <c r="F1605" s="296"/>
      <c r="G1605" s="897"/>
      <c r="H1605" s="898"/>
      <c r="I1605" s="296"/>
      <c r="J1605" s="297"/>
      <c r="K1605" s="299"/>
      <c r="L1605" s="284" t="s">
        <v>220</v>
      </c>
      <c r="M1605" s="302"/>
      <c r="N1605" s="285" t="s">
        <v>225</v>
      </c>
      <c r="O1605" s="299"/>
      <c r="P1605" s="284" t="s">
        <v>220</v>
      </c>
      <c r="Q1605" s="302"/>
      <c r="R1605" s="285" t="s">
        <v>225</v>
      </c>
      <c r="S1605" s="891"/>
      <c r="T1605" s="892"/>
      <c r="U1605" s="893"/>
    </row>
    <row r="1606" spans="2:33" ht="24" customHeight="1" thickBot="1" x14ac:dyDescent="0.2">
      <c r="B1606" s="882"/>
      <c r="C1606" s="885"/>
      <c r="D1606" s="885"/>
      <c r="E1606" s="885"/>
      <c r="F1606" s="286" t="s">
        <v>232</v>
      </c>
      <c r="G1606" s="5"/>
      <c r="H1606" s="899" t="s">
        <v>239</v>
      </c>
      <c r="I1606" s="900"/>
      <c r="J1606" s="300"/>
      <c r="K1606" s="901"/>
      <c r="L1606" s="902"/>
      <c r="M1606" s="902"/>
      <c r="N1606" s="902"/>
      <c r="O1606" s="902"/>
      <c r="P1606" s="902"/>
      <c r="Q1606" s="902"/>
      <c r="R1606" s="903"/>
      <c r="S1606" s="894"/>
      <c r="T1606" s="895"/>
      <c r="U1606" s="896"/>
    </row>
    <row r="1607" spans="2:33" ht="24" customHeight="1" x14ac:dyDescent="0.15">
      <c r="B1607" s="880">
        <v>2</v>
      </c>
      <c r="C1607" s="883"/>
      <c r="D1607" s="883"/>
      <c r="E1607" s="883"/>
      <c r="F1607" s="294"/>
      <c r="G1607" s="886"/>
      <c r="H1607" s="887"/>
      <c r="I1607" s="294"/>
      <c r="J1607" s="295"/>
      <c r="K1607" s="298"/>
      <c r="L1607" s="279" t="s">
        <v>220</v>
      </c>
      <c r="M1607" s="301"/>
      <c r="N1607" s="280" t="s">
        <v>225</v>
      </c>
      <c r="O1607" s="298"/>
      <c r="P1607" s="279" t="s">
        <v>220</v>
      </c>
      <c r="Q1607" s="301"/>
      <c r="R1607" s="280" t="s">
        <v>225</v>
      </c>
      <c r="S1607" s="888" t="str">
        <f t="shared" ref="S1607" si="1501">IF(COUNT(J1607:J1611)=0,"",SUM(J1607:J1611))</f>
        <v/>
      </c>
      <c r="T1607" s="889"/>
      <c r="U1607" s="890"/>
    </row>
    <row r="1608" spans="2:33" ht="24" customHeight="1" x14ac:dyDescent="0.15">
      <c r="B1608" s="881"/>
      <c r="C1608" s="884"/>
      <c r="D1608" s="884"/>
      <c r="E1608" s="884"/>
      <c r="F1608" s="296"/>
      <c r="G1608" s="897"/>
      <c r="H1608" s="898"/>
      <c r="I1608" s="296"/>
      <c r="J1608" s="297"/>
      <c r="K1608" s="299"/>
      <c r="L1608" s="284" t="s">
        <v>220</v>
      </c>
      <c r="M1608" s="302"/>
      <c r="N1608" s="285" t="s">
        <v>225</v>
      </c>
      <c r="O1608" s="299"/>
      <c r="P1608" s="284" t="s">
        <v>220</v>
      </c>
      <c r="Q1608" s="302"/>
      <c r="R1608" s="285" t="s">
        <v>225</v>
      </c>
      <c r="S1608" s="891"/>
      <c r="T1608" s="892"/>
      <c r="U1608" s="893"/>
    </row>
    <row r="1609" spans="2:33" ht="24" customHeight="1" x14ac:dyDescent="0.15">
      <c r="B1609" s="881"/>
      <c r="C1609" s="884"/>
      <c r="D1609" s="884"/>
      <c r="E1609" s="884"/>
      <c r="F1609" s="296"/>
      <c r="G1609" s="897"/>
      <c r="H1609" s="898"/>
      <c r="I1609" s="296"/>
      <c r="J1609" s="297"/>
      <c r="K1609" s="299"/>
      <c r="L1609" s="284" t="s">
        <v>220</v>
      </c>
      <c r="M1609" s="302"/>
      <c r="N1609" s="285" t="s">
        <v>225</v>
      </c>
      <c r="O1609" s="299"/>
      <c r="P1609" s="284" t="s">
        <v>220</v>
      </c>
      <c r="Q1609" s="302"/>
      <c r="R1609" s="285" t="s">
        <v>225</v>
      </c>
      <c r="S1609" s="891"/>
      <c r="T1609" s="892"/>
      <c r="U1609" s="893"/>
    </row>
    <row r="1610" spans="2:33" ht="24" customHeight="1" x14ac:dyDescent="0.15">
      <c r="B1610" s="881"/>
      <c r="C1610" s="884"/>
      <c r="D1610" s="884"/>
      <c r="E1610" s="884"/>
      <c r="F1610" s="296"/>
      <c r="G1610" s="897"/>
      <c r="H1610" s="898"/>
      <c r="I1610" s="296"/>
      <c r="J1610" s="297"/>
      <c r="K1610" s="299"/>
      <c r="L1610" s="284" t="s">
        <v>220</v>
      </c>
      <c r="M1610" s="302"/>
      <c r="N1610" s="285" t="s">
        <v>225</v>
      </c>
      <c r="O1610" s="299"/>
      <c r="P1610" s="284" t="s">
        <v>220</v>
      </c>
      <c r="Q1610" s="302"/>
      <c r="R1610" s="285" t="s">
        <v>225</v>
      </c>
      <c r="S1610" s="891"/>
      <c r="T1610" s="892"/>
      <c r="U1610" s="893"/>
    </row>
    <row r="1611" spans="2:33" ht="24" customHeight="1" thickBot="1" x14ac:dyDescent="0.2">
      <c r="B1611" s="882"/>
      <c r="C1611" s="885"/>
      <c r="D1611" s="885"/>
      <c r="E1611" s="885"/>
      <c r="F1611" s="286" t="s">
        <v>232</v>
      </c>
      <c r="G1611" s="5"/>
      <c r="H1611" s="899" t="s">
        <v>239</v>
      </c>
      <c r="I1611" s="900"/>
      <c r="J1611" s="300"/>
      <c r="K1611" s="901"/>
      <c r="L1611" s="902"/>
      <c r="M1611" s="902"/>
      <c r="N1611" s="902"/>
      <c r="O1611" s="902"/>
      <c r="P1611" s="902"/>
      <c r="Q1611" s="902"/>
      <c r="R1611" s="903"/>
      <c r="S1611" s="894"/>
      <c r="T1611" s="895"/>
      <c r="U1611" s="896"/>
    </row>
    <row r="1612" spans="2:33" ht="24" customHeight="1" x14ac:dyDescent="0.15">
      <c r="B1612" s="880">
        <v>3</v>
      </c>
      <c r="C1612" s="883"/>
      <c r="D1612" s="883"/>
      <c r="E1612" s="883"/>
      <c r="F1612" s="294"/>
      <c r="G1612" s="886"/>
      <c r="H1612" s="887"/>
      <c r="I1612" s="294"/>
      <c r="J1612" s="295"/>
      <c r="K1612" s="298"/>
      <c r="L1612" s="279" t="s">
        <v>220</v>
      </c>
      <c r="M1612" s="301"/>
      <c r="N1612" s="280" t="s">
        <v>225</v>
      </c>
      <c r="O1612" s="298"/>
      <c r="P1612" s="279" t="s">
        <v>220</v>
      </c>
      <c r="Q1612" s="301"/>
      <c r="R1612" s="280" t="s">
        <v>225</v>
      </c>
      <c r="S1612" s="888" t="str">
        <f t="shared" ref="S1612" si="1502">IF(COUNT(J1612:J1616)=0,"",SUM(J1612:J1616))</f>
        <v/>
      </c>
      <c r="T1612" s="889"/>
      <c r="U1612" s="890"/>
    </row>
    <row r="1613" spans="2:33" ht="24" customHeight="1" x14ac:dyDescent="0.15">
      <c r="B1613" s="881"/>
      <c r="C1613" s="884"/>
      <c r="D1613" s="884"/>
      <c r="E1613" s="884"/>
      <c r="F1613" s="296"/>
      <c r="G1613" s="897"/>
      <c r="H1613" s="898"/>
      <c r="I1613" s="296"/>
      <c r="J1613" s="297"/>
      <c r="K1613" s="299"/>
      <c r="L1613" s="284" t="s">
        <v>220</v>
      </c>
      <c r="M1613" s="302"/>
      <c r="N1613" s="285" t="s">
        <v>225</v>
      </c>
      <c r="O1613" s="299"/>
      <c r="P1613" s="284" t="s">
        <v>220</v>
      </c>
      <c r="Q1613" s="302"/>
      <c r="R1613" s="285" t="s">
        <v>225</v>
      </c>
      <c r="S1613" s="891"/>
      <c r="T1613" s="892"/>
      <c r="U1613" s="893"/>
    </row>
    <row r="1614" spans="2:33" ht="24" customHeight="1" x14ac:dyDescent="0.15">
      <c r="B1614" s="881"/>
      <c r="C1614" s="884"/>
      <c r="D1614" s="884"/>
      <c r="E1614" s="884"/>
      <c r="F1614" s="296"/>
      <c r="G1614" s="897"/>
      <c r="H1614" s="898"/>
      <c r="I1614" s="296"/>
      <c r="J1614" s="297"/>
      <c r="K1614" s="299"/>
      <c r="L1614" s="284" t="s">
        <v>220</v>
      </c>
      <c r="M1614" s="302"/>
      <c r="N1614" s="285" t="s">
        <v>225</v>
      </c>
      <c r="O1614" s="299"/>
      <c r="P1614" s="284" t="s">
        <v>220</v>
      </c>
      <c r="Q1614" s="302"/>
      <c r="R1614" s="285" t="s">
        <v>225</v>
      </c>
      <c r="S1614" s="891"/>
      <c r="T1614" s="892"/>
      <c r="U1614" s="893"/>
    </row>
    <row r="1615" spans="2:33" ht="24" customHeight="1" x14ac:dyDescent="0.15">
      <c r="B1615" s="881"/>
      <c r="C1615" s="884"/>
      <c r="D1615" s="884"/>
      <c r="E1615" s="884"/>
      <c r="F1615" s="296"/>
      <c r="G1615" s="897"/>
      <c r="H1615" s="898"/>
      <c r="I1615" s="296"/>
      <c r="J1615" s="297"/>
      <c r="K1615" s="299"/>
      <c r="L1615" s="284" t="s">
        <v>220</v>
      </c>
      <c r="M1615" s="302"/>
      <c r="N1615" s="285" t="s">
        <v>225</v>
      </c>
      <c r="O1615" s="299"/>
      <c r="P1615" s="284" t="s">
        <v>220</v>
      </c>
      <c r="Q1615" s="302"/>
      <c r="R1615" s="285" t="s">
        <v>225</v>
      </c>
      <c r="S1615" s="891"/>
      <c r="T1615" s="892"/>
      <c r="U1615" s="893"/>
    </row>
    <row r="1616" spans="2:33" ht="24" customHeight="1" thickBot="1" x14ac:dyDescent="0.2">
      <c r="B1616" s="882"/>
      <c r="C1616" s="885"/>
      <c r="D1616" s="885"/>
      <c r="E1616" s="885"/>
      <c r="F1616" s="286" t="s">
        <v>232</v>
      </c>
      <c r="G1616" s="5"/>
      <c r="H1616" s="899" t="s">
        <v>239</v>
      </c>
      <c r="I1616" s="900"/>
      <c r="J1616" s="300"/>
      <c r="K1616" s="901"/>
      <c r="L1616" s="902"/>
      <c r="M1616" s="902"/>
      <c r="N1616" s="902"/>
      <c r="O1616" s="902"/>
      <c r="P1616" s="902"/>
      <c r="Q1616" s="902"/>
      <c r="R1616" s="903"/>
      <c r="S1616" s="894"/>
      <c r="T1616" s="895"/>
      <c r="U1616" s="896"/>
    </row>
    <row r="1617" spans="1:33" ht="24" customHeight="1" x14ac:dyDescent="0.15">
      <c r="B1617" s="880">
        <v>4</v>
      </c>
      <c r="C1617" s="883"/>
      <c r="D1617" s="883"/>
      <c r="E1617" s="883"/>
      <c r="F1617" s="294"/>
      <c r="G1617" s="886"/>
      <c r="H1617" s="887"/>
      <c r="I1617" s="294"/>
      <c r="J1617" s="295"/>
      <c r="K1617" s="298"/>
      <c r="L1617" s="279" t="s">
        <v>220</v>
      </c>
      <c r="M1617" s="301"/>
      <c r="N1617" s="280" t="s">
        <v>225</v>
      </c>
      <c r="O1617" s="298"/>
      <c r="P1617" s="279" t="s">
        <v>220</v>
      </c>
      <c r="Q1617" s="301"/>
      <c r="R1617" s="280" t="s">
        <v>225</v>
      </c>
      <c r="S1617" s="888" t="str">
        <f t="shared" ref="S1617" si="1503">IF(COUNT(J1617:J1621)=0,"",SUM(J1617:J1621))</f>
        <v/>
      </c>
      <c r="T1617" s="889"/>
      <c r="U1617" s="890"/>
    </row>
    <row r="1618" spans="1:33" ht="24" customHeight="1" x14ac:dyDescent="0.15">
      <c r="B1618" s="881"/>
      <c r="C1618" s="884"/>
      <c r="D1618" s="884"/>
      <c r="E1618" s="884"/>
      <c r="F1618" s="296"/>
      <c r="G1618" s="897"/>
      <c r="H1618" s="898"/>
      <c r="I1618" s="296"/>
      <c r="J1618" s="297"/>
      <c r="K1618" s="299"/>
      <c r="L1618" s="284" t="s">
        <v>220</v>
      </c>
      <c r="M1618" s="302"/>
      <c r="N1618" s="285" t="s">
        <v>225</v>
      </c>
      <c r="O1618" s="299"/>
      <c r="P1618" s="284" t="s">
        <v>220</v>
      </c>
      <c r="Q1618" s="302"/>
      <c r="R1618" s="285" t="s">
        <v>225</v>
      </c>
      <c r="S1618" s="891"/>
      <c r="T1618" s="892"/>
      <c r="U1618" s="893"/>
    </row>
    <row r="1619" spans="1:33" ht="24" customHeight="1" x14ac:dyDescent="0.15">
      <c r="B1619" s="881"/>
      <c r="C1619" s="884"/>
      <c r="D1619" s="884"/>
      <c r="E1619" s="884"/>
      <c r="F1619" s="296"/>
      <c r="G1619" s="897"/>
      <c r="H1619" s="898"/>
      <c r="I1619" s="296"/>
      <c r="J1619" s="297"/>
      <c r="K1619" s="299"/>
      <c r="L1619" s="284" t="s">
        <v>220</v>
      </c>
      <c r="M1619" s="302"/>
      <c r="N1619" s="285" t="s">
        <v>225</v>
      </c>
      <c r="O1619" s="299"/>
      <c r="P1619" s="284" t="s">
        <v>220</v>
      </c>
      <c r="Q1619" s="302"/>
      <c r="R1619" s="285" t="s">
        <v>225</v>
      </c>
      <c r="S1619" s="891"/>
      <c r="T1619" s="892"/>
      <c r="U1619" s="893"/>
    </row>
    <row r="1620" spans="1:33" ht="24" customHeight="1" x14ac:dyDescent="0.15">
      <c r="B1620" s="881"/>
      <c r="C1620" s="884"/>
      <c r="D1620" s="884"/>
      <c r="E1620" s="884"/>
      <c r="F1620" s="296"/>
      <c r="G1620" s="897"/>
      <c r="H1620" s="898"/>
      <c r="I1620" s="296"/>
      <c r="J1620" s="297"/>
      <c r="K1620" s="299"/>
      <c r="L1620" s="284" t="s">
        <v>220</v>
      </c>
      <c r="M1620" s="302"/>
      <c r="N1620" s="285" t="s">
        <v>225</v>
      </c>
      <c r="O1620" s="299"/>
      <c r="P1620" s="284" t="s">
        <v>220</v>
      </c>
      <c r="Q1620" s="302"/>
      <c r="R1620" s="285" t="s">
        <v>225</v>
      </c>
      <c r="S1620" s="891"/>
      <c r="T1620" s="892"/>
      <c r="U1620" s="893"/>
    </row>
    <row r="1621" spans="1:33" ht="24" customHeight="1" thickBot="1" x14ac:dyDescent="0.2">
      <c r="B1621" s="882"/>
      <c r="C1621" s="885"/>
      <c r="D1621" s="885"/>
      <c r="E1621" s="885"/>
      <c r="F1621" s="286" t="s">
        <v>232</v>
      </c>
      <c r="G1621" s="5"/>
      <c r="H1621" s="899" t="s">
        <v>239</v>
      </c>
      <c r="I1621" s="900"/>
      <c r="J1621" s="300"/>
      <c r="K1621" s="901"/>
      <c r="L1621" s="902"/>
      <c r="M1621" s="902"/>
      <c r="N1621" s="902"/>
      <c r="O1621" s="902"/>
      <c r="P1621" s="902"/>
      <c r="Q1621" s="902"/>
      <c r="R1621" s="903"/>
      <c r="S1621" s="894"/>
      <c r="T1621" s="895"/>
      <c r="U1621" s="896"/>
    </row>
    <row r="1622" spans="1:33" ht="19.5" customHeight="1" thickBot="1" x14ac:dyDescent="0.2">
      <c r="B1622" s="287" t="s">
        <v>112</v>
      </c>
      <c r="C1622" s="172"/>
      <c r="D1622" s="288"/>
      <c r="E1622" s="288"/>
      <c r="F1622" s="289"/>
      <c r="G1622" s="288"/>
      <c r="H1622" s="288"/>
      <c r="O1622" s="917" t="s">
        <v>496</v>
      </c>
      <c r="P1622" s="918"/>
      <c r="Q1622" s="918"/>
      <c r="R1622" s="918"/>
      <c r="S1622" s="919" t="str">
        <f>IF(COUNT(S1602:U1621)=0,"",SUMIFS(S1602:S1621,E1602:E1621,"&lt;&gt;"&amp;""))</f>
        <v/>
      </c>
      <c r="T1622" s="920"/>
      <c r="U1622" s="921"/>
    </row>
    <row r="1623" spans="1:33" ht="19.5" customHeight="1" thickBot="1" x14ac:dyDescent="0.2">
      <c r="B1623" s="486" t="s">
        <v>242</v>
      </c>
      <c r="C1623" s="172"/>
      <c r="D1623" s="171"/>
      <c r="E1623" s="290"/>
      <c r="F1623" s="485"/>
      <c r="G1623" s="485"/>
      <c r="H1623" s="485"/>
      <c r="O1623" s="922" t="s">
        <v>497</v>
      </c>
      <c r="P1623" s="923"/>
      <c r="Q1623" s="923"/>
      <c r="R1623" s="924"/>
      <c r="S1623" s="919" t="str">
        <f>IF(COUNT(S1602:U1621)=0,"",SUMIF(E1602:E1621,"元請",S1602:U1621))</f>
        <v/>
      </c>
      <c r="T1623" s="920"/>
      <c r="U1623" s="921"/>
    </row>
    <row r="1624" spans="1:33" ht="19.5" customHeight="1" x14ac:dyDescent="0.15">
      <c r="B1624" s="287" t="s">
        <v>240</v>
      </c>
      <c r="C1624" s="172"/>
      <c r="D1624" s="171"/>
      <c r="E1624" s="172"/>
      <c r="F1624" s="172"/>
      <c r="G1624" s="485"/>
      <c r="H1624" s="485"/>
    </row>
    <row r="1625" spans="1:33" ht="19.5" customHeight="1" x14ac:dyDescent="0.15">
      <c r="B1625" s="485"/>
      <c r="C1625" s="172"/>
      <c r="D1625" s="171"/>
      <c r="E1625" s="290"/>
      <c r="F1625" s="485"/>
      <c r="G1625" s="485"/>
      <c r="H1625" s="485"/>
    </row>
    <row r="1626" spans="1:33" s="172" customFormat="1" ht="20.25" customHeight="1" x14ac:dyDescent="0.15">
      <c r="A1626" s="171"/>
      <c r="B1626" s="171"/>
      <c r="C1626" s="172" t="s">
        <v>104</v>
      </c>
      <c r="G1626" s="262"/>
      <c r="H1626" s="262"/>
      <c r="I1626" s="171"/>
      <c r="J1626" s="171"/>
      <c r="K1626" s="171"/>
      <c r="L1626" s="171"/>
      <c r="M1626" s="171"/>
      <c r="N1626" s="171"/>
      <c r="O1626" s="171"/>
      <c r="P1626" s="171"/>
      <c r="Q1626" s="171"/>
      <c r="R1626" s="171"/>
      <c r="S1626" s="171"/>
      <c r="T1626" s="196" t="s">
        <v>241</v>
      </c>
      <c r="U1626" s="263" t="str">
        <f t="shared" ref="U1626" si="1504">IF(COUNT(S1602:U1621)=0,"",U1597+1)</f>
        <v/>
      </c>
      <c r="W1626" s="171"/>
      <c r="X1626" s="171"/>
      <c r="Y1626" s="171"/>
      <c r="Z1626" s="291"/>
      <c r="AA1626" s="291"/>
      <c r="AB1626" s="291"/>
      <c r="AC1626" s="291"/>
      <c r="AD1626" s="291"/>
      <c r="AE1626" s="171"/>
      <c r="AF1626" s="171"/>
      <c r="AG1626" s="171"/>
    </row>
    <row r="1627" spans="1:33" s="172" customFormat="1" ht="27.75" x14ac:dyDescent="0.15">
      <c r="A1627" s="171"/>
      <c r="B1627" s="904" t="s">
        <v>105</v>
      </c>
      <c r="C1627" s="904"/>
      <c r="D1627" s="904"/>
      <c r="E1627" s="904"/>
      <c r="F1627" s="904"/>
      <c r="G1627" s="904"/>
      <c r="H1627" s="904"/>
      <c r="I1627" s="904"/>
      <c r="J1627" s="905" t="s">
        <v>387</v>
      </c>
      <c r="K1627" s="905"/>
      <c r="L1627" s="905"/>
      <c r="M1627" s="905"/>
      <c r="N1627" s="905"/>
      <c r="O1627" s="905"/>
      <c r="P1627" s="905"/>
      <c r="Q1627" s="905"/>
      <c r="R1627" s="905"/>
      <c r="S1627" s="905"/>
      <c r="T1627" s="905"/>
      <c r="U1627" s="905"/>
      <c r="W1627" s="171"/>
      <c r="X1627" s="171"/>
      <c r="Y1627" s="171"/>
      <c r="Z1627" s="291"/>
      <c r="AA1627" s="291"/>
      <c r="AB1627" s="291"/>
      <c r="AC1627" s="291"/>
      <c r="AD1627" s="291"/>
      <c r="AE1627" s="171"/>
      <c r="AF1627" s="171"/>
      <c r="AG1627" s="171"/>
    </row>
    <row r="1628" spans="1:33" ht="21.75" thickBot="1" x14ac:dyDescent="0.2">
      <c r="D1628" s="265" t="s">
        <v>228</v>
      </c>
      <c r="E1628" s="906"/>
      <c r="F1628" s="906"/>
      <c r="G1628" s="266" t="s">
        <v>229</v>
      </c>
      <c r="H1628" s="267"/>
      <c r="L1628" s="268" t="s">
        <v>231</v>
      </c>
      <c r="M1628" s="482" t="str">
        <f>M$4</f>
        <v/>
      </c>
      <c r="N1628" s="269" t="s">
        <v>220</v>
      </c>
      <c r="O1628" s="482" t="str">
        <f>O$4</f>
        <v/>
      </c>
      <c r="P1628" s="269" t="s">
        <v>225</v>
      </c>
      <c r="Q1628" s="269" t="s">
        <v>205</v>
      </c>
      <c r="R1628" s="482" t="str">
        <f>R$4</f>
        <v/>
      </c>
      <c r="S1628" s="269" t="s">
        <v>220</v>
      </c>
      <c r="T1628" s="482" t="str">
        <f>T$4</f>
        <v/>
      </c>
      <c r="U1628" s="269" t="s">
        <v>230</v>
      </c>
    </row>
    <row r="1629" spans="1:33" ht="18" customHeight="1" x14ac:dyDescent="0.15">
      <c r="B1629" s="880" t="s">
        <v>227</v>
      </c>
      <c r="C1629" s="907" t="s">
        <v>224</v>
      </c>
      <c r="D1629" s="478" t="s">
        <v>237</v>
      </c>
      <c r="E1629" s="478" t="s">
        <v>222</v>
      </c>
      <c r="F1629" s="909" t="s">
        <v>106</v>
      </c>
      <c r="G1629" s="840" t="s">
        <v>107</v>
      </c>
      <c r="H1629" s="841"/>
      <c r="I1629" s="480" t="s">
        <v>108</v>
      </c>
      <c r="J1629" s="480" t="s">
        <v>235</v>
      </c>
      <c r="K1629" s="840" t="s">
        <v>109</v>
      </c>
      <c r="L1629" s="913"/>
      <c r="M1629" s="913"/>
      <c r="N1629" s="841"/>
      <c r="O1629" s="840" t="s">
        <v>226</v>
      </c>
      <c r="P1629" s="913"/>
      <c r="Q1629" s="913"/>
      <c r="R1629" s="841"/>
      <c r="S1629" s="840" t="s">
        <v>233</v>
      </c>
      <c r="T1629" s="913"/>
      <c r="U1629" s="914"/>
    </row>
    <row r="1630" spans="1:33" ht="18" customHeight="1" thickBot="1" x14ac:dyDescent="0.2">
      <c r="B1630" s="882"/>
      <c r="C1630" s="908"/>
      <c r="D1630" s="479" t="s">
        <v>221</v>
      </c>
      <c r="E1630" s="479" t="s">
        <v>223</v>
      </c>
      <c r="F1630" s="910"/>
      <c r="G1630" s="911"/>
      <c r="H1630" s="912"/>
      <c r="I1630" s="481" t="s">
        <v>110</v>
      </c>
      <c r="J1630" s="481" t="s">
        <v>236</v>
      </c>
      <c r="K1630" s="911"/>
      <c r="L1630" s="915"/>
      <c r="M1630" s="915"/>
      <c r="N1630" s="912"/>
      <c r="O1630" s="911"/>
      <c r="P1630" s="915"/>
      <c r="Q1630" s="915"/>
      <c r="R1630" s="912"/>
      <c r="S1630" s="911" t="s">
        <v>234</v>
      </c>
      <c r="T1630" s="915"/>
      <c r="U1630" s="916"/>
    </row>
    <row r="1631" spans="1:33" ht="24" customHeight="1" x14ac:dyDescent="0.15">
      <c r="B1631" s="880">
        <v>1</v>
      </c>
      <c r="C1631" s="883"/>
      <c r="D1631" s="883"/>
      <c r="E1631" s="883"/>
      <c r="F1631" s="294"/>
      <c r="G1631" s="886"/>
      <c r="H1631" s="887"/>
      <c r="I1631" s="294"/>
      <c r="J1631" s="295"/>
      <c r="K1631" s="298"/>
      <c r="L1631" s="279" t="s">
        <v>220</v>
      </c>
      <c r="M1631" s="301"/>
      <c r="N1631" s="280" t="s">
        <v>225</v>
      </c>
      <c r="O1631" s="298"/>
      <c r="P1631" s="279" t="s">
        <v>220</v>
      </c>
      <c r="Q1631" s="301"/>
      <c r="R1631" s="280" t="s">
        <v>225</v>
      </c>
      <c r="S1631" s="888" t="str">
        <f t="shared" ref="S1631" si="1505">IF(COUNT(J1631:J1635)=0,"",SUM(J1631:J1635))</f>
        <v/>
      </c>
      <c r="T1631" s="889"/>
      <c r="U1631" s="890"/>
    </row>
    <row r="1632" spans="1:33" ht="24" customHeight="1" x14ac:dyDescent="0.15">
      <c r="B1632" s="881"/>
      <c r="C1632" s="884"/>
      <c r="D1632" s="884"/>
      <c r="E1632" s="884"/>
      <c r="F1632" s="296"/>
      <c r="G1632" s="897"/>
      <c r="H1632" s="898"/>
      <c r="I1632" s="296"/>
      <c r="J1632" s="297"/>
      <c r="K1632" s="299"/>
      <c r="L1632" s="284" t="s">
        <v>220</v>
      </c>
      <c r="M1632" s="302"/>
      <c r="N1632" s="285" t="s">
        <v>225</v>
      </c>
      <c r="O1632" s="299"/>
      <c r="P1632" s="284" t="s">
        <v>220</v>
      </c>
      <c r="Q1632" s="302"/>
      <c r="R1632" s="285" t="s">
        <v>225</v>
      </c>
      <c r="S1632" s="891"/>
      <c r="T1632" s="892"/>
      <c r="U1632" s="893"/>
      <c r="Z1632" s="264"/>
      <c r="AA1632" s="264"/>
      <c r="AB1632" s="264"/>
      <c r="AC1632" s="264"/>
      <c r="AD1632" s="264"/>
      <c r="AE1632" s="172"/>
      <c r="AF1632" s="172"/>
      <c r="AG1632" s="172"/>
    </row>
    <row r="1633" spans="2:33" ht="23.25" customHeight="1" x14ac:dyDescent="0.15">
      <c r="B1633" s="881"/>
      <c r="C1633" s="884"/>
      <c r="D1633" s="884"/>
      <c r="E1633" s="884"/>
      <c r="F1633" s="296"/>
      <c r="G1633" s="897"/>
      <c r="H1633" s="898"/>
      <c r="I1633" s="296"/>
      <c r="J1633" s="297"/>
      <c r="K1633" s="299"/>
      <c r="L1633" s="284" t="s">
        <v>220</v>
      </c>
      <c r="M1633" s="302"/>
      <c r="N1633" s="285" t="s">
        <v>225</v>
      </c>
      <c r="O1633" s="299"/>
      <c r="P1633" s="284" t="s">
        <v>220</v>
      </c>
      <c r="Q1633" s="302"/>
      <c r="R1633" s="285" t="s">
        <v>225</v>
      </c>
      <c r="S1633" s="891"/>
      <c r="T1633" s="892"/>
      <c r="U1633" s="893"/>
      <c r="Z1633" s="264"/>
      <c r="AA1633" s="264"/>
      <c r="AB1633" s="264"/>
      <c r="AC1633" s="264"/>
      <c r="AD1633" s="264"/>
      <c r="AE1633" s="172"/>
      <c r="AF1633" s="172"/>
      <c r="AG1633" s="172"/>
    </row>
    <row r="1634" spans="2:33" ht="24" customHeight="1" x14ac:dyDescent="0.15">
      <c r="B1634" s="881"/>
      <c r="C1634" s="884"/>
      <c r="D1634" s="884"/>
      <c r="E1634" s="884"/>
      <c r="F1634" s="296"/>
      <c r="G1634" s="897"/>
      <c r="H1634" s="898"/>
      <c r="I1634" s="296"/>
      <c r="J1634" s="297"/>
      <c r="K1634" s="299"/>
      <c r="L1634" s="284" t="s">
        <v>220</v>
      </c>
      <c r="M1634" s="302"/>
      <c r="N1634" s="285" t="s">
        <v>225</v>
      </c>
      <c r="O1634" s="299"/>
      <c r="P1634" s="284" t="s">
        <v>220</v>
      </c>
      <c r="Q1634" s="302"/>
      <c r="R1634" s="285" t="s">
        <v>225</v>
      </c>
      <c r="S1634" s="891"/>
      <c r="T1634" s="892"/>
      <c r="U1634" s="893"/>
    </row>
    <row r="1635" spans="2:33" ht="24" customHeight="1" thickBot="1" x14ac:dyDescent="0.2">
      <c r="B1635" s="882"/>
      <c r="C1635" s="885"/>
      <c r="D1635" s="885"/>
      <c r="E1635" s="885"/>
      <c r="F1635" s="286" t="s">
        <v>232</v>
      </c>
      <c r="G1635" s="5"/>
      <c r="H1635" s="899" t="s">
        <v>239</v>
      </c>
      <c r="I1635" s="900"/>
      <c r="J1635" s="300"/>
      <c r="K1635" s="901"/>
      <c r="L1635" s="902"/>
      <c r="M1635" s="902"/>
      <c r="N1635" s="902"/>
      <c r="O1635" s="902"/>
      <c r="P1635" s="902"/>
      <c r="Q1635" s="902"/>
      <c r="R1635" s="903"/>
      <c r="S1635" s="894"/>
      <c r="T1635" s="895"/>
      <c r="U1635" s="896"/>
    </row>
    <row r="1636" spans="2:33" ht="24" customHeight="1" x14ac:dyDescent="0.15">
      <c r="B1636" s="880">
        <v>2</v>
      </c>
      <c r="C1636" s="883"/>
      <c r="D1636" s="883"/>
      <c r="E1636" s="883"/>
      <c r="F1636" s="294"/>
      <c r="G1636" s="886"/>
      <c r="H1636" s="887"/>
      <c r="I1636" s="294"/>
      <c r="J1636" s="295"/>
      <c r="K1636" s="298"/>
      <c r="L1636" s="279" t="s">
        <v>220</v>
      </c>
      <c r="M1636" s="301"/>
      <c r="N1636" s="280" t="s">
        <v>225</v>
      </c>
      <c r="O1636" s="298"/>
      <c r="P1636" s="279" t="s">
        <v>220</v>
      </c>
      <c r="Q1636" s="301"/>
      <c r="R1636" s="280" t="s">
        <v>225</v>
      </c>
      <c r="S1636" s="888" t="str">
        <f t="shared" ref="S1636" si="1506">IF(COUNT(J1636:J1640)=0,"",SUM(J1636:J1640))</f>
        <v/>
      </c>
      <c r="T1636" s="889"/>
      <c r="U1636" s="890"/>
    </row>
    <row r="1637" spans="2:33" ht="24" customHeight="1" x14ac:dyDescent="0.15">
      <c r="B1637" s="881"/>
      <c r="C1637" s="884"/>
      <c r="D1637" s="884"/>
      <c r="E1637" s="884"/>
      <c r="F1637" s="296"/>
      <c r="G1637" s="897"/>
      <c r="H1637" s="898"/>
      <c r="I1637" s="296"/>
      <c r="J1637" s="297"/>
      <c r="K1637" s="299"/>
      <c r="L1637" s="284" t="s">
        <v>220</v>
      </c>
      <c r="M1637" s="302"/>
      <c r="N1637" s="285" t="s">
        <v>225</v>
      </c>
      <c r="O1637" s="299"/>
      <c r="P1637" s="284" t="s">
        <v>220</v>
      </c>
      <c r="Q1637" s="302"/>
      <c r="R1637" s="285" t="s">
        <v>225</v>
      </c>
      <c r="S1637" s="891"/>
      <c r="T1637" s="892"/>
      <c r="U1637" s="893"/>
    </row>
    <row r="1638" spans="2:33" ht="24" customHeight="1" x14ac:dyDescent="0.15">
      <c r="B1638" s="881"/>
      <c r="C1638" s="884"/>
      <c r="D1638" s="884"/>
      <c r="E1638" s="884"/>
      <c r="F1638" s="296"/>
      <c r="G1638" s="897"/>
      <c r="H1638" s="898"/>
      <c r="I1638" s="296"/>
      <c r="J1638" s="297"/>
      <c r="K1638" s="299"/>
      <c r="L1638" s="284" t="s">
        <v>220</v>
      </c>
      <c r="M1638" s="302"/>
      <c r="N1638" s="285" t="s">
        <v>225</v>
      </c>
      <c r="O1638" s="299"/>
      <c r="P1638" s="284" t="s">
        <v>220</v>
      </c>
      <c r="Q1638" s="302"/>
      <c r="R1638" s="285" t="s">
        <v>225</v>
      </c>
      <c r="S1638" s="891"/>
      <c r="T1638" s="892"/>
      <c r="U1638" s="893"/>
    </row>
    <row r="1639" spans="2:33" ht="24" customHeight="1" x14ac:dyDescent="0.15">
      <c r="B1639" s="881"/>
      <c r="C1639" s="884"/>
      <c r="D1639" s="884"/>
      <c r="E1639" s="884"/>
      <c r="F1639" s="296"/>
      <c r="G1639" s="897"/>
      <c r="H1639" s="898"/>
      <c r="I1639" s="296"/>
      <c r="J1639" s="297"/>
      <c r="K1639" s="299"/>
      <c r="L1639" s="284" t="s">
        <v>220</v>
      </c>
      <c r="M1639" s="302"/>
      <c r="N1639" s="285" t="s">
        <v>225</v>
      </c>
      <c r="O1639" s="299"/>
      <c r="P1639" s="284" t="s">
        <v>220</v>
      </c>
      <c r="Q1639" s="302"/>
      <c r="R1639" s="285" t="s">
        <v>225</v>
      </c>
      <c r="S1639" s="891"/>
      <c r="T1639" s="892"/>
      <c r="U1639" s="893"/>
    </row>
    <row r="1640" spans="2:33" ht="24" customHeight="1" thickBot="1" x14ac:dyDescent="0.2">
      <c r="B1640" s="882"/>
      <c r="C1640" s="885"/>
      <c r="D1640" s="885"/>
      <c r="E1640" s="885"/>
      <c r="F1640" s="286" t="s">
        <v>232</v>
      </c>
      <c r="G1640" s="5"/>
      <c r="H1640" s="899" t="s">
        <v>239</v>
      </c>
      <c r="I1640" s="900"/>
      <c r="J1640" s="300"/>
      <c r="K1640" s="901"/>
      <c r="L1640" s="902"/>
      <c r="M1640" s="902"/>
      <c r="N1640" s="902"/>
      <c r="O1640" s="902"/>
      <c r="P1640" s="902"/>
      <c r="Q1640" s="902"/>
      <c r="R1640" s="903"/>
      <c r="S1640" s="894"/>
      <c r="T1640" s="895"/>
      <c r="U1640" s="896"/>
    </row>
    <row r="1641" spans="2:33" ht="24" customHeight="1" x14ac:dyDescent="0.15">
      <c r="B1641" s="880">
        <v>3</v>
      </c>
      <c r="C1641" s="883"/>
      <c r="D1641" s="883"/>
      <c r="E1641" s="883"/>
      <c r="F1641" s="294"/>
      <c r="G1641" s="886"/>
      <c r="H1641" s="887"/>
      <c r="I1641" s="294"/>
      <c r="J1641" s="295"/>
      <c r="K1641" s="298"/>
      <c r="L1641" s="279" t="s">
        <v>220</v>
      </c>
      <c r="M1641" s="301"/>
      <c r="N1641" s="280" t="s">
        <v>225</v>
      </c>
      <c r="O1641" s="298"/>
      <c r="P1641" s="279" t="s">
        <v>220</v>
      </c>
      <c r="Q1641" s="301"/>
      <c r="R1641" s="280" t="s">
        <v>225</v>
      </c>
      <c r="S1641" s="888" t="str">
        <f t="shared" ref="S1641" si="1507">IF(COUNT(J1641:J1645)=0,"",SUM(J1641:J1645))</f>
        <v/>
      </c>
      <c r="T1641" s="889"/>
      <c r="U1641" s="890"/>
    </row>
    <row r="1642" spans="2:33" ht="24" customHeight="1" x14ac:dyDescent="0.15">
      <c r="B1642" s="881"/>
      <c r="C1642" s="884"/>
      <c r="D1642" s="884"/>
      <c r="E1642" s="884"/>
      <c r="F1642" s="296"/>
      <c r="G1642" s="897"/>
      <c r="H1642" s="898"/>
      <c r="I1642" s="296"/>
      <c r="J1642" s="297"/>
      <c r="K1642" s="299"/>
      <c r="L1642" s="284" t="s">
        <v>220</v>
      </c>
      <c r="M1642" s="302"/>
      <c r="N1642" s="285" t="s">
        <v>225</v>
      </c>
      <c r="O1642" s="299"/>
      <c r="P1642" s="284" t="s">
        <v>220</v>
      </c>
      <c r="Q1642" s="302"/>
      <c r="R1642" s="285" t="s">
        <v>225</v>
      </c>
      <c r="S1642" s="891"/>
      <c r="T1642" s="892"/>
      <c r="U1642" s="893"/>
    </row>
    <row r="1643" spans="2:33" ht="24" customHeight="1" x14ac:dyDescent="0.15">
      <c r="B1643" s="881"/>
      <c r="C1643" s="884"/>
      <c r="D1643" s="884"/>
      <c r="E1643" s="884"/>
      <c r="F1643" s="296"/>
      <c r="G1643" s="897"/>
      <c r="H1643" s="898"/>
      <c r="I1643" s="296"/>
      <c r="J1643" s="297"/>
      <c r="K1643" s="299"/>
      <c r="L1643" s="284" t="s">
        <v>220</v>
      </c>
      <c r="M1643" s="302"/>
      <c r="N1643" s="285" t="s">
        <v>225</v>
      </c>
      <c r="O1643" s="299"/>
      <c r="P1643" s="284" t="s">
        <v>220</v>
      </c>
      <c r="Q1643" s="302"/>
      <c r="R1643" s="285" t="s">
        <v>225</v>
      </c>
      <c r="S1643" s="891"/>
      <c r="T1643" s="892"/>
      <c r="U1643" s="893"/>
    </row>
    <row r="1644" spans="2:33" ht="24" customHeight="1" x14ac:dyDescent="0.15">
      <c r="B1644" s="881"/>
      <c r="C1644" s="884"/>
      <c r="D1644" s="884"/>
      <c r="E1644" s="884"/>
      <c r="F1644" s="296"/>
      <c r="G1644" s="897"/>
      <c r="H1644" s="898"/>
      <c r="I1644" s="296"/>
      <c r="J1644" s="297"/>
      <c r="K1644" s="299"/>
      <c r="L1644" s="284" t="s">
        <v>220</v>
      </c>
      <c r="M1644" s="302"/>
      <c r="N1644" s="285" t="s">
        <v>225</v>
      </c>
      <c r="O1644" s="299"/>
      <c r="P1644" s="284" t="s">
        <v>220</v>
      </c>
      <c r="Q1644" s="302"/>
      <c r="R1644" s="285" t="s">
        <v>225</v>
      </c>
      <c r="S1644" s="891"/>
      <c r="T1644" s="892"/>
      <c r="U1644" s="893"/>
    </row>
    <row r="1645" spans="2:33" ht="24" customHeight="1" thickBot="1" x14ac:dyDescent="0.2">
      <c r="B1645" s="882"/>
      <c r="C1645" s="885"/>
      <c r="D1645" s="885"/>
      <c r="E1645" s="885"/>
      <c r="F1645" s="286" t="s">
        <v>232</v>
      </c>
      <c r="G1645" s="5"/>
      <c r="H1645" s="899" t="s">
        <v>239</v>
      </c>
      <c r="I1645" s="900"/>
      <c r="J1645" s="300"/>
      <c r="K1645" s="901"/>
      <c r="L1645" s="902"/>
      <c r="M1645" s="902"/>
      <c r="N1645" s="902"/>
      <c r="O1645" s="902"/>
      <c r="P1645" s="902"/>
      <c r="Q1645" s="902"/>
      <c r="R1645" s="903"/>
      <c r="S1645" s="894"/>
      <c r="T1645" s="895"/>
      <c r="U1645" s="896"/>
    </row>
    <row r="1646" spans="2:33" ht="24" customHeight="1" x14ac:dyDescent="0.15">
      <c r="B1646" s="880">
        <v>4</v>
      </c>
      <c r="C1646" s="883"/>
      <c r="D1646" s="883"/>
      <c r="E1646" s="883"/>
      <c r="F1646" s="294"/>
      <c r="G1646" s="886"/>
      <c r="H1646" s="887"/>
      <c r="I1646" s="294"/>
      <c r="J1646" s="295"/>
      <c r="K1646" s="298"/>
      <c r="L1646" s="279" t="s">
        <v>220</v>
      </c>
      <c r="M1646" s="301"/>
      <c r="N1646" s="280" t="s">
        <v>225</v>
      </c>
      <c r="O1646" s="298"/>
      <c r="P1646" s="279" t="s">
        <v>220</v>
      </c>
      <c r="Q1646" s="301"/>
      <c r="R1646" s="280" t="s">
        <v>225</v>
      </c>
      <c r="S1646" s="888" t="str">
        <f t="shared" ref="S1646" si="1508">IF(COUNT(J1646:J1650)=0,"",SUM(J1646:J1650))</f>
        <v/>
      </c>
      <c r="T1646" s="889"/>
      <c r="U1646" s="890"/>
    </row>
    <row r="1647" spans="2:33" ht="24" customHeight="1" x14ac:dyDescent="0.15">
      <c r="B1647" s="881"/>
      <c r="C1647" s="884"/>
      <c r="D1647" s="884"/>
      <c r="E1647" s="884"/>
      <c r="F1647" s="296"/>
      <c r="G1647" s="897"/>
      <c r="H1647" s="898"/>
      <c r="I1647" s="296"/>
      <c r="J1647" s="297"/>
      <c r="K1647" s="299"/>
      <c r="L1647" s="284" t="s">
        <v>220</v>
      </c>
      <c r="M1647" s="302"/>
      <c r="N1647" s="285" t="s">
        <v>225</v>
      </c>
      <c r="O1647" s="299"/>
      <c r="P1647" s="284" t="s">
        <v>220</v>
      </c>
      <c r="Q1647" s="302"/>
      <c r="R1647" s="285" t="s">
        <v>225</v>
      </c>
      <c r="S1647" s="891"/>
      <c r="T1647" s="892"/>
      <c r="U1647" s="893"/>
    </row>
    <row r="1648" spans="2:33" ht="24" customHeight="1" x14ac:dyDescent="0.15">
      <c r="B1648" s="881"/>
      <c r="C1648" s="884"/>
      <c r="D1648" s="884"/>
      <c r="E1648" s="884"/>
      <c r="F1648" s="296"/>
      <c r="G1648" s="897"/>
      <c r="H1648" s="898"/>
      <c r="I1648" s="296"/>
      <c r="J1648" s="297"/>
      <c r="K1648" s="299"/>
      <c r="L1648" s="284" t="s">
        <v>220</v>
      </c>
      <c r="M1648" s="302"/>
      <c r="N1648" s="285" t="s">
        <v>225</v>
      </c>
      <c r="O1648" s="299"/>
      <c r="P1648" s="284" t="s">
        <v>220</v>
      </c>
      <c r="Q1648" s="302"/>
      <c r="R1648" s="285" t="s">
        <v>225</v>
      </c>
      <c r="S1648" s="891"/>
      <c r="T1648" s="892"/>
      <c r="U1648" s="893"/>
    </row>
    <row r="1649" spans="1:33" ht="24" customHeight="1" x14ac:dyDescent="0.15">
      <c r="B1649" s="881"/>
      <c r="C1649" s="884"/>
      <c r="D1649" s="884"/>
      <c r="E1649" s="884"/>
      <c r="F1649" s="296"/>
      <c r="G1649" s="897"/>
      <c r="H1649" s="898"/>
      <c r="I1649" s="296"/>
      <c r="J1649" s="297"/>
      <c r="K1649" s="299"/>
      <c r="L1649" s="284" t="s">
        <v>220</v>
      </c>
      <c r="M1649" s="302"/>
      <c r="N1649" s="285" t="s">
        <v>225</v>
      </c>
      <c r="O1649" s="299"/>
      <c r="P1649" s="284" t="s">
        <v>220</v>
      </c>
      <c r="Q1649" s="302"/>
      <c r="R1649" s="285" t="s">
        <v>225</v>
      </c>
      <c r="S1649" s="891"/>
      <c r="T1649" s="892"/>
      <c r="U1649" s="893"/>
    </row>
    <row r="1650" spans="1:33" ht="24" customHeight="1" thickBot="1" x14ac:dyDescent="0.2">
      <c r="B1650" s="882"/>
      <c r="C1650" s="885"/>
      <c r="D1650" s="885"/>
      <c r="E1650" s="885"/>
      <c r="F1650" s="286" t="s">
        <v>232</v>
      </c>
      <c r="G1650" s="5"/>
      <c r="H1650" s="899" t="s">
        <v>239</v>
      </c>
      <c r="I1650" s="900"/>
      <c r="J1650" s="300"/>
      <c r="K1650" s="901"/>
      <c r="L1650" s="902"/>
      <c r="M1650" s="902"/>
      <c r="N1650" s="902"/>
      <c r="O1650" s="902"/>
      <c r="P1650" s="902"/>
      <c r="Q1650" s="902"/>
      <c r="R1650" s="903"/>
      <c r="S1650" s="894"/>
      <c r="T1650" s="895"/>
      <c r="U1650" s="896"/>
    </row>
    <row r="1651" spans="1:33" ht="19.5" customHeight="1" thickBot="1" x14ac:dyDescent="0.2">
      <c r="B1651" s="287" t="s">
        <v>112</v>
      </c>
      <c r="C1651" s="172"/>
      <c r="D1651" s="288"/>
      <c r="E1651" s="288"/>
      <c r="F1651" s="289"/>
      <c r="G1651" s="288"/>
      <c r="H1651" s="288"/>
      <c r="O1651" s="917" t="s">
        <v>496</v>
      </c>
      <c r="P1651" s="918"/>
      <c r="Q1651" s="918"/>
      <c r="R1651" s="918"/>
      <c r="S1651" s="919" t="str">
        <f>IF(COUNT(S1631:U1650)=0,"",SUMIFS(S1631:S1650,E1631:E1650,"&lt;&gt;"&amp;""))</f>
        <v/>
      </c>
      <c r="T1651" s="920"/>
      <c r="U1651" s="921"/>
    </row>
    <row r="1652" spans="1:33" ht="19.5" customHeight="1" thickBot="1" x14ac:dyDescent="0.2">
      <c r="B1652" s="486" t="s">
        <v>242</v>
      </c>
      <c r="C1652" s="172"/>
      <c r="D1652" s="171"/>
      <c r="E1652" s="290"/>
      <c r="F1652" s="485"/>
      <c r="G1652" s="485"/>
      <c r="H1652" s="485"/>
      <c r="O1652" s="922" t="s">
        <v>497</v>
      </c>
      <c r="P1652" s="923"/>
      <c r="Q1652" s="923"/>
      <c r="R1652" s="924"/>
      <c r="S1652" s="919" t="str">
        <f>IF(COUNT(S1631:U1650)=0,"",SUMIF(E1631:E1650,"元請",S1631:U1650))</f>
        <v/>
      </c>
      <c r="T1652" s="920"/>
      <c r="U1652" s="921"/>
    </row>
    <row r="1653" spans="1:33" ht="19.5" customHeight="1" x14ac:dyDescent="0.15">
      <c r="B1653" s="287" t="s">
        <v>240</v>
      </c>
      <c r="C1653" s="172"/>
      <c r="D1653" s="171"/>
      <c r="E1653" s="172"/>
      <c r="F1653" s="172"/>
      <c r="G1653" s="485"/>
      <c r="H1653" s="485"/>
    </row>
    <row r="1654" spans="1:33" ht="19.5" customHeight="1" x14ac:dyDescent="0.15">
      <c r="B1654" s="485"/>
      <c r="C1654" s="172"/>
      <c r="D1654" s="171"/>
      <c r="E1654" s="290"/>
      <c r="F1654" s="485"/>
      <c r="G1654" s="485"/>
      <c r="H1654" s="485"/>
    </row>
    <row r="1655" spans="1:33" s="172" customFormat="1" ht="20.25" customHeight="1" x14ac:dyDescent="0.15">
      <c r="A1655" s="171"/>
      <c r="B1655" s="171"/>
      <c r="C1655" s="172" t="s">
        <v>104</v>
      </c>
      <c r="G1655" s="262"/>
      <c r="H1655" s="262"/>
      <c r="I1655" s="171"/>
      <c r="J1655" s="171"/>
      <c r="K1655" s="171"/>
      <c r="L1655" s="171"/>
      <c r="M1655" s="171"/>
      <c r="N1655" s="171"/>
      <c r="O1655" s="171"/>
      <c r="P1655" s="171"/>
      <c r="Q1655" s="171"/>
      <c r="R1655" s="171"/>
      <c r="S1655" s="171"/>
      <c r="T1655" s="196" t="s">
        <v>241</v>
      </c>
      <c r="U1655" s="263" t="str">
        <f t="shared" ref="U1655" si="1509">IF(COUNT(S1631:U1650)=0,"",U1626+1)</f>
        <v/>
      </c>
      <c r="W1655" s="171"/>
      <c r="X1655" s="171"/>
      <c r="Y1655" s="171"/>
      <c r="Z1655" s="291"/>
      <c r="AA1655" s="291"/>
      <c r="AB1655" s="291"/>
      <c r="AC1655" s="291"/>
      <c r="AD1655" s="291"/>
      <c r="AE1655" s="171"/>
      <c r="AF1655" s="171"/>
      <c r="AG1655" s="171"/>
    </row>
    <row r="1656" spans="1:33" s="172" customFormat="1" ht="27.75" x14ac:dyDescent="0.15">
      <c r="A1656" s="171"/>
      <c r="B1656" s="904" t="s">
        <v>105</v>
      </c>
      <c r="C1656" s="904"/>
      <c r="D1656" s="904"/>
      <c r="E1656" s="904"/>
      <c r="F1656" s="904"/>
      <c r="G1656" s="904"/>
      <c r="H1656" s="904"/>
      <c r="I1656" s="904"/>
      <c r="J1656" s="905" t="s">
        <v>387</v>
      </c>
      <c r="K1656" s="905"/>
      <c r="L1656" s="905"/>
      <c r="M1656" s="905"/>
      <c r="N1656" s="905"/>
      <c r="O1656" s="905"/>
      <c r="P1656" s="905"/>
      <c r="Q1656" s="905"/>
      <c r="R1656" s="905"/>
      <c r="S1656" s="905"/>
      <c r="T1656" s="905"/>
      <c r="U1656" s="905"/>
      <c r="W1656" s="171"/>
      <c r="X1656" s="171"/>
      <c r="Y1656" s="171"/>
      <c r="Z1656" s="291"/>
      <c r="AA1656" s="291"/>
      <c r="AB1656" s="291"/>
      <c r="AC1656" s="291"/>
      <c r="AD1656" s="291"/>
      <c r="AE1656" s="171"/>
      <c r="AF1656" s="171"/>
      <c r="AG1656" s="171"/>
    </row>
    <row r="1657" spans="1:33" ht="21.75" thickBot="1" x14ac:dyDescent="0.2">
      <c r="D1657" s="265" t="s">
        <v>228</v>
      </c>
      <c r="E1657" s="906"/>
      <c r="F1657" s="906"/>
      <c r="G1657" s="266" t="s">
        <v>229</v>
      </c>
      <c r="H1657" s="267"/>
      <c r="L1657" s="268" t="s">
        <v>231</v>
      </c>
      <c r="M1657" s="482" t="str">
        <f>M$4</f>
        <v/>
      </c>
      <c r="N1657" s="269" t="s">
        <v>220</v>
      </c>
      <c r="O1657" s="482" t="str">
        <f>O$4</f>
        <v/>
      </c>
      <c r="P1657" s="269" t="s">
        <v>225</v>
      </c>
      <c r="Q1657" s="269" t="s">
        <v>205</v>
      </c>
      <c r="R1657" s="482" t="str">
        <f>R$4</f>
        <v/>
      </c>
      <c r="S1657" s="269" t="s">
        <v>220</v>
      </c>
      <c r="T1657" s="482" t="str">
        <f>T$4</f>
        <v/>
      </c>
      <c r="U1657" s="269" t="s">
        <v>230</v>
      </c>
    </row>
    <row r="1658" spans="1:33" ht="18" customHeight="1" x14ac:dyDescent="0.15">
      <c r="B1658" s="880" t="s">
        <v>227</v>
      </c>
      <c r="C1658" s="907" t="s">
        <v>224</v>
      </c>
      <c r="D1658" s="478" t="s">
        <v>237</v>
      </c>
      <c r="E1658" s="478" t="s">
        <v>222</v>
      </c>
      <c r="F1658" s="909" t="s">
        <v>106</v>
      </c>
      <c r="G1658" s="840" t="s">
        <v>107</v>
      </c>
      <c r="H1658" s="841"/>
      <c r="I1658" s="480" t="s">
        <v>108</v>
      </c>
      <c r="J1658" s="480" t="s">
        <v>235</v>
      </c>
      <c r="K1658" s="840" t="s">
        <v>109</v>
      </c>
      <c r="L1658" s="913"/>
      <c r="M1658" s="913"/>
      <c r="N1658" s="841"/>
      <c r="O1658" s="840" t="s">
        <v>226</v>
      </c>
      <c r="P1658" s="913"/>
      <c r="Q1658" s="913"/>
      <c r="R1658" s="841"/>
      <c r="S1658" s="840" t="s">
        <v>233</v>
      </c>
      <c r="T1658" s="913"/>
      <c r="U1658" s="914"/>
    </row>
    <row r="1659" spans="1:33" ht="18" customHeight="1" thickBot="1" x14ac:dyDescent="0.2">
      <c r="B1659" s="882"/>
      <c r="C1659" s="908"/>
      <c r="D1659" s="479" t="s">
        <v>221</v>
      </c>
      <c r="E1659" s="479" t="s">
        <v>223</v>
      </c>
      <c r="F1659" s="910"/>
      <c r="G1659" s="911"/>
      <c r="H1659" s="912"/>
      <c r="I1659" s="481" t="s">
        <v>110</v>
      </c>
      <c r="J1659" s="481" t="s">
        <v>236</v>
      </c>
      <c r="K1659" s="911"/>
      <c r="L1659" s="915"/>
      <c r="M1659" s="915"/>
      <c r="N1659" s="912"/>
      <c r="O1659" s="911"/>
      <c r="P1659" s="915"/>
      <c r="Q1659" s="915"/>
      <c r="R1659" s="912"/>
      <c r="S1659" s="911" t="s">
        <v>234</v>
      </c>
      <c r="T1659" s="915"/>
      <c r="U1659" s="916"/>
    </row>
    <row r="1660" spans="1:33" ht="24" customHeight="1" x14ac:dyDescent="0.15">
      <c r="B1660" s="880">
        <v>1</v>
      </c>
      <c r="C1660" s="883"/>
      <c r="D1660" s="883"/>
      <c r="E1660" s="883"/>
      <c r="F1660" s="294"/>
      <c r="G1660" s="886"/>
      <c r="H1660" s="887"/>
      <c r="I1660" s="294"/>
      <c r="J1660" s="295"/>
      <c r="K1660" s="298"/>
      <c r="L1660" s="279" t="s">
        <v>220</v>
      </c>
      <c r="M1660" s="301"/>
      <c r="N1660" s="280" t="s">
        <v>225</v>
      </c>
      <c r="O1660" s="298"/>
      <c r="P1660" s="279" t="s">
        <v>220</v>
      </c>
      <c r="Q1660" s="301"/>
      <c r="R1660" s="280" t="s">
        <v>225</v>
      </c>
      <c r="S1660" s="888" t="str">
        <f t="shared" ref="S1660" si="1510">IF(COUNT(J1660:J1664)=0,"",SUM(J1660:J1664))</f>
        <v/>
      </c>
      <c r="T1660" s="889"/>
      <c r="U1660" s="890"/>
    </row>
    <row r="1661" spans="1:33" ht="24" customHeight="1" x14ac:dyDescent="0.15">
      <c r="B1661" s="881"/>
      <c r="C1661" s="884"/>
      <c r="D1661" s="884"/>
      <c r="E1661" s="884"/>
      <c r="F1661" s="296"/>
      <c r="G1661" s="897"/>
      <c r="H1661" s="898"/>
      <c r="I1661" s="296"/>
      <c r="J1661" s="297"/>
      <c r="K1661" s="299"/>
      <c r="L1661" s="284" t="s">
        <v>220</v>
      </c>
      <c r="M1661" s="302"/>
      <c r="N1661" s="285" t="s">
        <v>225</v>
      </c>
      <c r="O1661" s="299"/>
      <c r="P1661" s="284" t="s">
        <v>220</v>
      </c>
      <c r="Q1661" s="302"/>
      <c r="R1661" s="285" t="s">
        <v>225</v>
      </c>
      <c r="S1661" s="891"/>
      <c r="T1661" s="892"/>
      <c r="U1661" s="893"/>
      <c r="Z1661" s="264"/>
      <c r="AA1661" s="264"/>
      <c r="AB1661" s="264"/>
      <c r="AC1661" s="264"/>
      <c r="AD1661" s="264"/>
      <c r="AE1661" s="172"/>
      <c r="AF1661" s="172"/>
      <c r="AG1661" s="172"/>
    </row>
    <row r="1662" spans="1:33" ht="23.25" customHeight="1" x14ac:dyDescent="0.15">
      <c r="B1662" s="881"/>
      <c r="C1662" s="884"/>
      <c r="D1662" s="884"/>
      <c r="E1662" s="884"/>
      <c r="F1662" s="296"/>
      <c r="G1662" s="897"/>
      <c r="H1662" s="898"/>
      <c r="I1662" s="296"/>
      <c r="J1662" s="297"/>
      <c r="K1662" s="299"/>
      <c r="L1662" s="284" t="s">
        <v>220</v>
      </c>
      <c r="M1662" s="302"/>
      <c r="N1662" s="285" t="s">
        <v>225</v>
      </c>
      <c r="O1662" s="299"/>
      <c r="P1662" s="284" t="s">
        <v>220</v>
      </c>
      <c r="Q1662" s="302"/>
      <c r="R1662" s="285" t="s">
        <v>225</v>
      </c>
      <c r="S1662" s="891"/>
      <c r="T1662" s="892"/>
      <c r="U1662" s="893"/>
      <c r="Z1662" s="264"/>
      <c r="AA1662" s="264"/>
      <c r="AB1662" s="264"/>
      <c r="AC1662" s="264"/>
      <c r="AD1662" s="264"/>
      <c r="AE1662" s="172"/>
      <c r="AF1662" s="172"/>
      <c r="AG1662" s="172"/>
    </row>
    <row r="1663" spans="1:33" ht="24" customHeight="1" x14ac:dyDescent="0.15">
      <c r="B1663" s="881"/>
      <c r="C1663" s="884"/>
      <c r="D1663" s="884"/>
      <c r="E1663" s="884"/>
      <c r="F1663" s="296"/>
      <c r="G1663" s="897"/>
      <c r="H1663" s="898"/>
      <c r="I1663" s="296"/>
      <c r="J1663" s="297"/>
      <c r="K1663" s="299"/>
      <c r="L1663" s="284" t="s">
        <v>220</v>
      </c>
      <c r="M1663" s="302"/>
      <c r="N1663" s="285" t="s">
        <v>225</v>
      </c>
      <c r="O1663" s="299"/>
      <c r="P1663" s="284" t="s">
        <v>220</v>
      </c>
      <c r="Q1663" s="302"/>
      <c r="R1663" s="285" t="s">
        <v>225</v>
      </c>
      <c r="S1663" s="891"/>
      <c r="T1663" s="892"/>
      <c r="U1663" s="893"/>
    </row>
    <row r="1664" spans="1:33" ht="24" customHeight="1" thickBot="1" x14ac:dyDescent="0.2">
      <c r="B1664" s="882"/>
      <c r="C1664" s="885"/>
      <c r="D1664" s="885"/>
      <c r="E1664" s="885"/>
      <c r="F1664" s="286" t="s">
        <v>232</v>
      </c>
      <c r="G1664" s="5"/>
      <c r="H1664" s="899" t="s">
        <v>239</v>
      </c>
      <c r="I1664" s="900"/>
      <c r="J1664" s="300"/>
      <c r="K1664" s="901"/>
      <c r="L1664" s="902"/>
      <c r="M1664" s="902"/>
      <c r="N1664" s="902"/>
      <c r="O1664" s="902"/>
      <c r="P1664" s="902"/>
      <c r="Q1664" s="902"/>
      <c r="R1664" s="903"/>
      <c r="S1664" s="894"/>
      <c r="T1664" s="895"/>
      <c r="U1664" s="896"/>
    </row>
    <row r="1665" spans="2:21" ht="24" customHeight="1" x14ac:dyDescent="0.15">
      <c r="B1665" s="880">
        <v>2</v>
      </c>
      <c r="C1665" s="883"/>
      <c r="D1665" s="883"/>
      <c r="E1665" s="883"/>
      <c r="F1665" s="294"/>
      <c r="G1665" s="886"/>
      <c r="H1665" s="887"/>
      <c r="I1665" s="294"/>
      <c r="J1665" s="295"/>
      <c r="K1665" s="298"/>
      <c r="L1665" s="279" t="s">
        <v>220</v>
      </c>
      <c r="M1665" s="301"/>
      <c r="N1665" s="280" t="s">
        <v>225</v>
      </c>
      <c r="O1665" s="298"/>
      <c r="P1665" s="279" t="s">
        <v>220</v>
      </c>
      <c r="Q1665" s="301"/>
      <c r="R1665" s="280" t="s">
        <v>225</v>
      </c>
      <c r="S1665" s="888" t="str">
        <f t="shared" ref="S1665" si="1511">IF(COUNT(J1665:J1669)=0,"",SUM(J1665:J1669))</f>
        <v/>
      </c>
      <c r="T1665" s="889"/>
      <c r="U1665" s="890"/>
    </row>
    <row r="1666" spans="2:21" ht="24" customHeight="1" x14ac:dyDescent="0.15">
      <c r="B1666" s="881"/>
      <c r="C1666" s="884"/>
      <c r="D1666" s="884"/>
      <c r="E1666" s="884"/>
      <c r="F1666" s="296"/>
      <c r="G1666" s="897"/>
      <c r="H1666" s="898"/>
      <c r="I1666" s="296"/>
      <c r="J1666" s="297"/>
      <c r="K1666" s="299"/>
      <c r="L1666" s="284" t="s">
        <v>220</v>
      </c>
      <c r="M1666" s="302"/>
      <c r="N1666" s="285" t="s">
        <v>225</v>
      </c>
      <c r="O1666" s="299"/>
      <c r="P1666" s="284" t="s">
        <v>220</v>
      </c>
      <c r="Q1666" s="302"/>
      <c r="R1666" s="285" t="s">
        <v>225</v>
      </c>
      <c r="S1666" s="891"/>
      <c r="T1666" s="892"/>
      <c r="U1666" s="893"/>
    </row>
    <row r="1667" spans="2:21" ht="24" customHeight="1" x14ac:dyDescent="0.15">
      <c r="B1667" s="881"/>
      <c r="C1667" s="884"/>
      <c r="D1667" s="884"/>
      <c r="E1667" s="884"/>
      <c r="F1667" s="296"/>
      <c r="G1667" s="897"/>
      <c r="H1667" s="898"/>
      <c r="I1667" s="296"/>
      <c r="J1667" s="297"/>
      <c r="K1667" s="299"/>
      <c r="L1667" s="284" t="s">
        <v>220</v>
      </c>
      <c r="M1667" s="302"/>
      <c r="N1667" s="285" t="s">
        <v>225</v>
      </c>
      <c r="O1667" s="299"/>
      <c r="P1667" s="284" t="s">
        <v>220</v>
      </c>
      <c r="Q1667" s="302"/>
      <c r="R1667" s="285" t="s">
        <v>225</v>
      </c>
      <c r="S1667" s="891"/>
      <c r="T1667" s="892"/>
      <c r="U1667" s="893"/>
    </row>
    <row r="1668" spans="2:21" ht="24" customHeight="1" x14ac:dyDescent="0.15">
      <c r="B1668" s="881"/>
      <c r="C1668" s="884"/>
      <c r="D1668" s="884"/>
      <c r="E1668" s="884"/>
      <c r="F1668" s="296"/>
      <c r="G1668" s="897"/>
      <c r="H1668" s="898"/>
      <c r="I1668" s="296"/>
      <c r="J1668" s="297"/>
      <c r="K1668" s="299"/>
      <c r="L1668" s="284" t="s">
        <v>220</v>
      </c>
      <c r="M1668" s="302"/>
      <c r="N1668" s="285" t="s">
        <v>225</v>
      </c>
      <c r="O1668" s="299"/>
      <c r="P1668" s="284" t="s">
        <v>220</v>
      </c>
      <c r="Q1668" s="302"/>
      <c r="R1668" s="285" t="s">
        <v>225</v>
      </c>
      <c r="S1668" s="891"/>
      <c r="T1668" s="892"/>
      <c r="U1668" s="893"/>
    </row>
    <row r="1669" spans="2:21" ht="24" customHeight="1" thickBot="1" x14ac:dyDescent="0.2">
      <c r="B1669" s="882"/>
      <c r="C1669" s="885"/>
      <c r="D1669" s="885"/>
      <c r="E1669" s="885"/>
      <c r="F1669" s="286" t="s">
        <v>232</v>
      </c>
      <c r="G1669" s="5"/>
      <c r="H1669" s="899" t="s">
        <v>239</v>
      </c>
      <c r="I1669" s="900"/>
      <c r="J1669" s="300"/>
      <c r="K1669" s="901"/>
      <c r="L1669" s="902"/>
      <c r="M1669" s="902"/>
      <c r="N1669" s="902"/>
      <c r="O1669" s="902"/>
      <c r="P1669" s="902"/>
      <c r="Q1669" s="902"/>
      <c r="R1669" s="903"/>
      <c r="S1669" s="894"/>
      <c r="T1669" s="895"/>
      <c r="U1669" s="896"/>
    </row>
    <row r="1670" spans="2:21" ht="24" customHeight="1" x14ac:dyDescent="0.15">
      <c r="B1670" s="880">
        <v>3</v>
      </c>
      <c r="C1670" s="883"/>
      <c r="D1670" s="883"/>
      <c r="E1670" s="883"/>
      <c r="F1670" s="294"/>
      <c r="G1670" s="886"/>
      <c r="H1670" s="887"/>
      <c r="I1670" s="294"/>
      <c r="J1670" s="295"/>
      <c r="K1670" s="298"/>
      <c r="L1670" s="279" t="s">
        <v>220</v>
      </c>
      <c r="M1670" s="301"/>
      <c r="N1670" s="280" t="s">
        <v>225</v>
      </c>
      <c r="O1670" s="298"/>
      <c r="P1670" s="279" t="s">
        <v>220</v>
      </c>
      <c r="Q1670" s="301"/>
      <c r="R1670" s="280" t="s">
        <v>225</v>
      </c>
      <c r="S1670" s="888" t="str">
        <f t="shared" ref="S1670" si="1512">IF(COUNT(J1670:J1674)=0,"",SUM(J1670:J1674))</f>
        <v/>
      </c>
      <c r="T1670" s="889"/>
      <c r="U1670" s="890"/>
    </row>
    <row r="1671" spans="2:21" ht="24" customHeight="1" x14ac:dyDescent="0.15">
      <c r="B1671" s="881"/>
      <c r="C1671" s="884"/>
      <c r="D1671" s="884"/>
      <c r="E1671" s="884"/>
      <c r="F1671" s="296"/>
      <c r="G1671" s="897"/>
      <c r="H1671" s="898"/>
      <c r="I1671" s="296"/>
      <c r="J1671" s="297"/>
      <c r="K1671" s="299"/>
      <c r="L1671" s="284" t="s">
        <v>220</v>
      </c>
      <c r="M1671" s="302"/>
      <c r="N1671" s="285" t="s">
        <v>225</v>
      </c>
      <c r="O1671" s="299"/>
      <c r="P1671" s="284" t="s">
        <v>220</v>
      </c>
      <c r="Q1671" s="302"/>
      <c r="R1671" s="285" t="s">
        <v>225</v>
      </c>
      <c r="S1671" s="891"/>
      <c r="T1671" s="892"/>
      <c r="U1671" s="893"/>
    </row>
    <row r="1672" spans="2:21" ht="24" customHeight="1" x14ac:dyDescent="0.15">
      <c r="B1672" s="881"/>
      <c r="C1672" s="884"/>
      <c r="D1672" s="884"/>
      <c r="E1672" s="884"/>
      <c r="F1672" s="296"/>
      <c r="G1672" s="897"/>
      <c r="H1672" s="898"/>
      <c r="I1672" s="296"/>
      <c r="J1672" s="297"/>
      <c r="K1672" s="299"/>
      <c r="L1672" s="284" t="s">
        <v>220</v>
      </c>
      <c r="M1672" s="302"/>
      <c r="N1672" s="285" t="s">
        <v>225</v>
      </c>
      <c r="O1672" s="299"/>
      <c r="P1672" s="284" t="s">
        <v>220</v>
      </c>
      <c r="Q1672" s="302"/>
      <c r="R1672" s="285" t="s">
        <v>225</v>
      </c>
      <c r="S1672" s="891"/>
      <c r="T1672" s="892"/>
      <c r="U1672" s="893"/>
    </row>
    <row r="1673" spans="2:21" ht="24" customHeight="1" x14ac:dyDescent="0.15">
      <c r="B1673" s="881"/>
      <c r="C1673" s="884"/>
      <c r="D1673" s="884"/>
      <c r="E1673" s="884"/>
      <c r="F1673" s="296"/>
      <c r="G1673" s="897"/>
      <c r="H1673" s="898"/>
      <c r="I1673" s="296"/>
      <c r="J1673" s="297"/>
      <c r="K1673" s="299"/>
      <c r="L1673" s="284" t="s">
        <v>220</v>
      </c>
      <c r="M1673" s="302"/>
      <c r="N1673" s="285" t="s">
        <v>225</v>
      </c>
      <c r="O1673" s="299"/>
      <c r="P1673" s="284" t="s">
        <v>220</v>
      </c>
      <c r="Q1673" s="302"/>
      <c r="R1673" s="285" t="s">
        <v>225</v>
      </c>
      <c r="S1673" s="891"/>
      <c r="T1673" s="892"/>
      <c r="U1673" s="893"/>
    </row>
    <row r="1674" spans="2:21" ht="24" customHeight="1" thickBot="1" x14ac:dyDescent="0.2">
      <c r="B1674" s="882"/>
      <c r="C1674" s="885"/>
      <c r="D1674" s="885"/>
      <c r="E1674" s="885"/>
      <c r="F1674" s="286" t="s">
        <v>232</v>
      </c>
      <c r="G1674" s="5"/>
      <c r="H1674" s="899" t="s">
        <v>239</v>
      </c>
      <c r="I1674" s="900"/>
      <c r="J1674" s="300"/>
      <c r="K1674" s="901"/>
      <c r="L1674" s="902"/>
      <c r="M1674" s="902"/>
      <c r="N1674" s="902"/>
      <c r="O1674" s="902"/>
      <c r="P1674" s="902"/>
      <c r="Q1674" s="902"/>
      <c r="R1674" s="903"/>
      <c r="S1674" s="894"/>
      <c r="T1674" s="895"/>
      <c r="U1674" s="896"/>
    </row>
    <row r="1675" spans="2:21" ht="24" customHeight="1" x14ac:dyDescent="0.15">
      <c r="B1675" s="880">
        <v>4</v>
      </c>
      <c r="C1675" s="883"/>
      <c r="D1675" s="883"/>
      <c r="E1675" s="883"/>
      <c r="F1675" s="294"/>
      <c r="G1675" s="886"/>
      <c r="H1675" s="887"/>
      <c r="I1675" s="294"/>
      <c r="J1675" s="295"/>
      <c r="K1675" s="298"/>
      <c r="L1675" s="279" t="s">
        <v>220</v>
      </c>
      <c r="M1675" s="301"/>
      <c r="N1675" s="280" t="s">
        <v>225</v>
      </c>
      <c r="O1675" s="298"/>
      <c r="P1675" s="279" t="s">
        <v>220</v>
      </c>
      <c r="Q1675" s="301"/>
      <c r="R1675" s="280" t="s">
        <v>225</v>
      </c>
      <c r="S1675" s="888" t="str">
        <f t="shared" ref="S1675" si="1513">IF(COUNT(J1675:J1679)=0,"",SUM(J1675:J1679))</f>
        <v/>
      </c>
      <c r="T1675" s="889"/>
      <c r="U1675" s="890"/>
    </row>
    <row r="1676" spans="2:21" ht="24" customHeight="1" x14ac:dyDescent="0.15">
      <c r="B1676" s="881"/>
      <c r="C1676" s="884"/>
      <c r="D1676" s="884"/>
      <c r="E1676" s="884"/>
      <c r="F1676" s="296"/>
      <c r="G1676" s="897"/>
      <c r="H1676" s="898"/>
      <c r="I1676" s="296"/>
      <c r="J1676" s="297"/>
      <c r="K1676" s="299"/>
      <c r="L1676" s="284" t="s">
        <v>220</v>
      </c>
      <c r="M1676" s="302"/>
      <c r="N1676" s="285" t="s">
        <v>225</v>
      </c>
      <c r="O1676" s="299"/>
      <c r="P1676" s="284" t="s">
        <v>220</v>
      </c>
      <c r="Q1676" s="302"/>
      <c r="R1676" s="285" t="s">
        <v>225</v>
      </c>
      <c r="S1676" s="891"/>
      <c r="T1676" s="892"/>
      <c r="U1676" s="893"/>
    </row>
    <row r="1677" spans="2:21" ht="24" customHeight="1" x14ac:dyDescent="0.15">
      <c r="B1677" s="881"/>
      <c r="C1677" s="884"/>
      <c r="D1677" s="884"/>
      <c r="E1677" s="884"/>
      <c r="F1677" s="296"/>
      <c r="G1677" s="897"/>
      <c r="H1677" s="898"/>
      <c r="I1677" s="296"/>
      <c r="J1677" s="297"/>
      <c r="K1677" s="299"/>
      <c r="L1677" s="284" t="s">
        <v>220</v>
      </c>
      <c r="M1677" s="302"/>
      <c r="N1677" s="285" t="s">
        <v>225</v>
      </c>
      <c r="O1677" s="299"/>
      <c r="P1677" s="284" t="s">
        <v>220</v>
      </c>
      <c r="Q1677" s="302"/>
      <c r="R1677" s="285" t="s">
        <v>225</v>
      </c>
      <c r="S1677" s="891"/>
      <c r="T1677" s="892"/>
      <c r="U1677" s="893"/>
    </row>
    <row r="1678" spans="2:21" ht="24" customHeight="1" x14ac:dyDescent="0.15">
      <c r="B1678" s="881"/>
      <c r="C1678" s="884"/>
      <c r="D1678" s="884"/>
      <c r="E1678" s="884"/>
      <c r="F1678" s="296"/>
      <c r="G1678" s="897"/>
      <c r="H1678" s="898"/>
      <c r="I1678" s="296"/>
      <c r="J1678" s="297"/>
      <c r="K1678" s="299"/>
      <c r="L1678" s="284" t="s">
        <v>220</v>
      </c>
      <c r="M1678" s="302"/>
      <c r="N1678" s="285" t="s">
        <v>225</v>
      </c>
      <c r="O1678" s="299"/>
      <c r="P1678" s="284" t="s">
        <v>220</v>
      </c>
      <c r="Q1678" s="302"/>
      <c r="R1678" s="285" t="s">
        <v>225</v>
      </c>
      <c r="S1678" s="891"/>
      <c r="T1678" s="892"/>
      <c r="U1678" s="893"/>
    </row>
    <row r="1679" spans="2:21" ht="24" customHeight="1" thickBot="1" x14ac:dyDescent="0.2">
      <c r="B1679" s="882"/>
      <c r="C1679" s="885"/>
      <c r="D1679" s="885"/>
      <c r="E1679" s="885"/>
      <c r="F1679" s="286" t="s">
        <v>232</v>
      </c>
      <c r="G1679" s="5"/>
      <c r="H1679" s="899" t="s">
        <v>239</v>
      </c>
      <c r="I1679" s="900"/>
      <c r="J1679" s="300"/>
      <c r="K1679" s="901"/>
      <c r="L1679" s="902"/>
      <c r="M1679" s="902"/>
      <c r="N1679" s="902"/>
      <c r="O1679" s="902"/>
      <c r="P1679" s="902"/>
      <c r="Q1679" s="902"/>
      <c r="R1679" s="903"/>
      <c r="S1679" s="894"/>
      <c r="T1679" s="895"/>
      <c r="U1679" s="896"/>
    </row>
    <row r="1680" spans="2:21" ht="19.5" customHeight="1" thickBot="1" x14ac:dyDescent="0.2">
      <c r="B1680" s="287" t="s">
        <v>112</v>
      </c>
      <c r="C1680" s="172"/>
      <c r="D1680" s="288"/>
      <c r="E1680" s="288"/>
      <c r="F1680" s="289"/>
      <c r="G1680" s="288"/>
      <c r="H1680" s="288"/>
      <c r="O1680" s="917" t="s">
        <v>496</v>
      </c>
      <c r="P1680" s="918"/>
      <c r="Q1680" s="918"/>
      <c r="R1680" s="918"/>
      <c r="S1680" s="919" t="str">
        <f>IF(COUNT(S1660:U1679)=0,"",SUMIFS(S1660:S1679,E1660:E1679,"&lt;&gt;"&amp;""))</f>
        <v/>
      </c>
      <c r="T1680" s="920"/>
      <c r="U1680" s="921"/>
    </row>
    <row r="1681" spans="1:33" ht="19.5" customHeight="1" thickBot="1" x14ac:dyDescent="0.2">
      <c r="B1681" s="486" t="s">
        <v>242</v>
      </c>
      <c r="C1681" s="172"/>
      <c r="D1681" s="171"/>
      <c r="E1681" s="290"/>
      <c r="F1681" s="485"/>
      <c r="G1681" s="485"/>
      <c r="H1681" s="485"/>
      <c r="O1681" s="922" t="s">
        <v>497</v>
      </c>
      <c r="P1681" s="923"/>
      <c r="Q1681" s="923"/>
      <c r="R1681" s="924"/>
      <c r="S1681" s="919" t="str">
        <f>IF(COUNT(S1660:U1679)=0,"",SUMIF(E1660:E1679,"元請",S1660:U1679))</f>
        <v/>
      </c>
      <c r="T1681" s="920"/>
      <c r="U1681" s="921"/>
    </row>
    <row r="1682" spans="1:33" ht="19.5" customHeight="1" x14ac:dyDescent="0.15">
      <c r="B1682" s="287" t="s">
        <v>240</v>
      </c>
      <c r="C1682" s="172"/>
      <c r="D1682" s="171"/>
      <c r="E1682" s="172"/>
      <c r="F1682" s="172"/>
      <c r="G1682" s="485"/>
      <c r="H1682" s="485"/>
    </row>
    <row r="1683" spans="1:33" ht="19.5" customHeight="1" x14ac:dyDescent="0.15">
      <c r="B1683" s="485"/>
      <c r="C1683" s="172"/>
      <c r="D1683" s="171"/>
      <c r="E1683" s="290"/>
      <c r="F1683" s="485"/>
      <c r="G1683" s="485"/>
      <c r="H1683" s="485"/>
    </row>
    <row r="1684" spans="1:33" s="172" customFormat="1" ht="20.25" customHeight="1" x14ac:dyDescent="0.15">
      <c r="A1684" s="171"/>
      <c r="B1684" s="171"/>
      <c r="C1684" s="172" t="s">
        <v>104</v>
      </c>
      <c r="G1684" s="262"/>
      <c r="H1684" s="262"/>
      <c r="I1684" s="171"/>
      <c r="J1684" s="171"/>
      <c r="K1684" s="171"/>
      <c r="L1684" s="171"/>
      <c r="M1684" s="171"/>
      <c r="N1684" s="171"/>
      <c r="O1684" s="171"/>
      <c r="P1684" s="171"/>
      <c r="Q1684" s="171"/>
      <c r="R1684" s="171"/>
      <c r="S1684" s="171"/>
      <c r="T1684" s="196" t="s">
        <v>241</v>
      </c>
      <c r="U1684" s="263" t="str">
        <f t="shared" ref="U1684" si="1514">IF(COUNT(S1660:U1679)=0,"",U1655+1)</f>
        <v/>
      </c>
      <c r="W1684" s="171"/>
      <c r="X1684" s="171"/>
      <c r="Y1684" s="171"/>
      <c r="Z1684" s="291"/>
      <c r="AA1684" s="291"/>
      <c r="AB1684" s="291"/>
      <c r="AC1684" s="291"/>
      <c r="AD1684" s="291"/>
      <c r="AE1684" s="171"/>
      <c r="AF1684" s="171"/>
      <c r="AG1684" s="171"/>
    </row>
    <row r="1685" spans="1:33" s="172" customFormat="1" ht="27.75" x14ac:dyDescent="0.15">
      <c r="A1685" s="171"/>
      <c r="B1685" s="904" t="s">
        <v>105</v>
      </c>
      <c r="C1685" s="904"/>
      <c r="D1685" s="904"/>
      <c r="E1685" s="904"/>
      <c r="F1685" s="904"/>
      <c r="G1685" s="904"/>
      <c r="H1685" s="904"/>
      <c r="I1685" s="904"/>
      <c r="J1685" s="905" t="s">
        <v>387</v>
      </c>
      <c r="K1685" s="905"/>
      <c r="L1685" s="905"/>
      <c r="M1685" s="905"/>
      <c r="N1685" s="905"/>
      <c r="O1685" s="905"/>
      <c r="P1685" s="905"/>
      <c r="Q1685" s="905"/>
      <c r="R1685" s="905"/>
      <c r="S1685" s="905"/>
      <c r="T1685" s="905"/>
      <c r="U1685" s="905"/>
      <c r="W1685" s="171"/>
      <c r="X1685" s="171"/>
      <c r="Y1685" s="171"/>
      <c r="Z1685" s="291"/>
      <c r="AA1685" s="291"/>
      <c r="AB1685" s="291"/>
      <c r="AC1685" s="291"/>
      <c r="AD1685" s="291"/>
      <c r="AE1685" s="171"/>
      <c r="AF1685" s="171"/>
      <c r="AG1685" s="171"/>
    </row>
    <row r="1686" spans="1:33" ht="21.75" thickBot="1" x14ac:dyDescent="0.2">
      <c r="D1686" s="265" t="s">
        <v>228</v>
      </c>
      <c r="E1686" s="906"/>
      <c r="F1686" s="906"/>
      <c r="G1686" s="266" t="s">
        <v>229</v>
      </c>
      <c r="H1686" s="267"/>
      <c r="L1686" s="268" t="s">
        <v>231</v>
      </c>
      <c r="M1686" s="482" t="str">
        <f>M$4</f>
        <v/>
      </c>
      <c r="N1686" s="269" t="s">
        <v>220</v>
      </c>
      <c r="O1686" s="482" t="str">
        <f>O$4</f>
        <v/>
      </c>
      <c r="P1686" s="269" t="s">
        <v>225</v>
      </c>
      <c r="Q1686" s="269" t="s">
        <v>205</v>
      </c>
      <c r="R1686" s="482" t="str">
        <f>R$4</f>
        <v/>
      </c>
      <c r="S1686" s="269" t="s">
        <v>220</v>
      </c>
      <c r="T1686" s="482" t="str">
        <f>T$4</f>
        <v/>
      </c>
      <c r="U1686" s="269" t="s">
        <v>230</v>
      </c>
    </row>
    <row r="1687" spans="1:33" ht="18" customHeight="1" x14ac:dyDescent="0.15">
      <c r="B1687" s="880" t="s">
        <v>227</v>
      </c>
      <c r="C1687" s="907" t="s">
        <v>224</v>
      </c>
      <c r="D1687" s="478" t="s">
        <v>237</v>
      </c>
      <c r="E1687" s="478" t="s">
        <v>222</v>
      </c>
      <c r="F1687" s="909" t="s">
        <v>106</v>
      </c>
      <c r="G1687" s="840" t="s">
        <v>107</v>
      </c>
      <c r="H1687" s="841"/>
      <c r="I1687" s="480" t="s">
        <v>108</v>
      </c>
      <c r="J1687" s="480" t="s">
        <v>235</v>
      </c>
      <c r="K1687" s="840" t="s">
        <v>109</v>
      </c>
      <c r="L1687" s="913"/>
      <c r="M1687" s="913"/>
      <c r="N1687" s="841"/>
      <c r="O1687" s="840" t="s">
        <v>226</v>
      </c>
      <c r="P1687" s="913"/>
      <c r="Q1687" s="913"/>
      <c r="R1687" s="841"/>
      <c r="S1687" s="840" t="s">
        <v>233</v>
      </c>
      <c r="T1687" s="913"/>
      <c r="U1687" s="914"/>
    </row>
    <row r="1688" spans="1:33" ht="18" customHeight="1" thickBot="1" x14ac:dyDescent="0.2">
      <c r="B1688" s="882"/>
      <c r="C1688" s="908"/>
      <c r="D1688" s="479" t="s">
        <v>221</v>
      </c>
      <c r="E1688" s="479" t="s">
        <v>223</v>
      </c>
      <c r="F1688" s="910"/>
      <c r="G1688" s="911"/>
      <c r="H1688" s="912"/>
      <c r="I1688" s="481" t="s">
        <v>110</v>
      </c>
      <c r="J1688" s="481" t="s">
        <v>236</v>
      </c>
      <c r="K1688" s="911"/>
      <c r="L1688" s="915"/>
      <c r="M1688" s="915"/>
      <c r="N1688" s="912"/>
      <c r="O1688" s="911"/>
      <c r="P1688" s="915"/>
      <c r="Q1688" s="915"/>
      <c r="R1688" s="912"/>
      <c r="S1688" s="911" t="s">
        <v>234</v>
      </c>
      <c r="T1688" s="915"/>
      <c r="U1688" s="916"/>
    </row>
    <row r="1689" spans="1:33" ht="24" customHeight="1" x14ac:dyDescent="0.15">
      <c r="B1689" s="880">
        <v>1</v>
      </c>
      <c r="C1689" s="883"/>
      <c r="D1689" s="883"/>
      <c r="E1689" s="883"/>
      <c r="F1689" s="294"/>
      <c r="G1689" s="886"/>
      <c r="H1689" s="887"/>
      <c r="I1689" s="294"/>
      <c r="J1689" s="295"/>
      <c r="K1689" s="298"/>
      <c r="L1689" s="279" t="s">
        <v>220</v>
      </c>
      <c r="M1689" s="301"/>
      <c r="N1689" s="280" t="s">
        <v>225</v>
      </c>
      <c r="O1689" s="298"/>
      <c r="P1689" s="279" t="s">
        <v>220</v>
      </c>
      <c r="Q1689" s="301"/>
      <c r="R1689" s="280" t="s">
        <v>225</v>
      </c>
      <c r="S1689" s="888" t="str">
        <f t="shared" ref="S1689" si="1515">IF(COUNT(J1689:J1693)=0,"",SUM(J1689:J1693))</f>
        <v/>
      </c>
      <c r="T1689" s="889"/>
      <c r="U1689" s="890"/>
    </row>
    <row r="1690" spans="1:33" ht="24" customHeight="1" x14ac:dyDescent="0.15">
      <c r="B1690" s="881"/>
      <c r="C1690" s="884"/>
      <c r="D1690" s="884"/>
      <c r="E1690" s="884"/>
      <c r="F1690" s="296"/>
      <c r="G1690" s="897"/>
      <c r="H1690" s="898"/>
      <c r="I1690" s="296"/>
      <c r="J1690" s="297"/>
      <c r="K1690" s="299"/>
      <c r="L1690" s="284" t="s">
        <v>220</v>
      </c>
      <c r="M1690" s="302"/>
      <c r="N1690" s="285" t="s">
        <v>225</v>
      </c>
      <c r="O1690" s="299"/>
      <c r="P1690" s="284" t="s">
        <v>220</v>
      </c>
      <c r="Q1690" s="302"/>
      <c r="R1690" s="285" t="s">
        <v>225</v>
      </c>
      <c r="S1690" s="891"/>
      <c r="T1690" s="892"/>
      <c r="U1690" s="893"/>
      <c r="Z1690" s="264"/>
      <c r="AA1690" s="264"/>
      <c r="AB1690" s="264"/>
      <c r="AC1690" s="264"/>
      <c r="AD1690" s="264"/>
      <c r="AE1690" s="172"/>
      <c r="AF1690" s="172"/>
      <c r="AG1690" s="172"/>
    </row>
    <row r="1691" spans="1:33" ht="23.25" customHeight="1" x14ac:dyDescent="0.15">
      <c r="B1691" s="881"/>
      <c r="C1691" s="884"/>
      <c r="D1691" s="884"/>
      <c r="E1691" s="884"/>
      <c r="F1691" s="296"/>
      <c r="G1691" s="897"/>
      <c r="H1691" s="898"/>
      <c r="I1691" s="296"/>
      <c r="J1691" s="297"/>
      <c r="K1691" s="299"/>
      <c r="L1691" s="284" t="s">
        <v>220</v>
      </c>
      <c r="M1691" s="302"/>
      <c r="N1691" s="285" t="s">
        <v>225</v>
      </c>
      <c r="O1691" s="299"/>
      <c r="P1691" s="284" t="s">
        <v>220</v>
      </c>
      <c r="Q1691" s="302"/>
      <c r="R1691" s="285" t="s">
        <v>225</v>
      </c>
      <c r="S1691" s="891"/>
      <c r="T1691" s="892"/>
      <c r="U1691" s="893"/>
      <c r="Z1691" s="264"/>
      <c r="AA1691" s="264"/>
      <c r="AB1691" s="264"/>
      <c r="AC1691" s="264"/>
      <c r="AD1691" s="264"/>
      <c r="AE1691" s="172"/>
      <c r="AF1691" s="172"/>
      <c r="AG1691" s="172"/>
    </row>
    <row r="1692" spans="1:33" ht="24" customHeight="1" x14ac:dyDescent="0.15">
      <c r="B1692" s="881"/>
      <c r="C1692" s="884"/>
      <c r="D1692" s="884"/>
      <c r="E1692" s="884"/>
      <c r="F1692" s="296"/>
      <c r="G1692" s="897"/>
      <c r="H1692" s="898"/>
      <c r="I1692" s="296"/>
      <c r="J1692" s="297"/>
      <c r="K1692" s="299"/>
      <c r="L1692" s="284" t="s">
        <v>220</v>
      </c>
      <c r="M1692" s="302"/>
      <c r="N1692" s="285" t="s">
        <v>225</v>
      </c>
      <c r="O1692" s="299"/>
      <c r="P1692" s="284" t="s">
        <v>220</v>
      </c>
      <c r="Q1692" s="302"/>
      <c r="R1692" s="285" t="s">
        <v>225</v>
      </c>
      <c r="S1692" s="891"/>
      <c r="T1692" s="892"/>
      <c r="U1692" s="893"/>
    </row>
    <row r="1693" spans="1:33" ht="24" customHeight="1" thickBot="1" x14ac:dyDescent="0.2">
      <c r="B1693" s="882"/>
      <c r="C1693" s="885"/>
      <c r="D1693" s="885"/>
      <c r="E1693" s="885"/>
      <c r="F1693" s="286" t="s">
        <v>232</v>
      </c>
      <c r="G1693" s="5"/>
      <c r="H1693" s="899" t="s">
        <v>239</v>
      </c>
      <c r="I1693" s="900"/>
      <c r="J1693" s="300"/>
      <c r="K1693" s="901"/>
      <c r="L1693" s="902"/>
      <c r="M1693" s="902"/>
      <c r="N1693" s="902"/>
      <c r="O1693" s="902"/>
      <c r="P1693" s="902"/>
      <c r="Q1693" s="902"/>
      <c r="R1693" s="903"/>
      <c r="S1693" s="894"/>
      <c r="T1693" s="895"/>
      <c r="U1693" s="896"/>
    </row>
    <row r="1694" spans="1:33" ht="24" customHeight="1" x14ac:dyDescent="0.15">
      <c r="B1694" s="880">
        <v>2</v>
      </c>
      <c r="C1694" s="883"/>
      <c r="D1694" s="883"/>
      <c r="E1694" s="883"/>
      <c r="F1694" s="294"/>
      <c r="G1694" s="886"/>
      <c r="H1694" s="887"/>
      <c r="I1694" s="294"/>
      <c r="J1694" s="295"/>
      <c r="K1694" s="298"/>
      <c r="L1694" s="279" t="s">
        <v>220</v>
      </c>
      <c r="M1694" s="301"/>
      <c r="N1694" s="280" t="s">
        <v>225</v>
      </c>
      <c r="O1694" s="298"/>
      <c r="P1694" s="279" t="s">
        <v>220</v>
      </c>
      <c r="Q1694" s="301"/>
      <c r="R1694" s="280" t="s">
        <v>225</v>
      </c>
      <c r="S1694" s="888" t="str">
        <f t="shared" ref="S1694" si="1516">IF(COUNT(J1694:J1698)=0,"",SUM(J1694:J1698))</f>
        <v/>
      </c>
      <c r="T1694" s="889"/>
      <c r="U1694" s="890"/>
    </row>
    <row r="1695" spans="1:33" ht="24" customHeight="1" x14ac:dyDescent="0.15">
      <c r="B1695" s="881"/>
      <c r="C1695" s="884"/>
      <c r="D1695" s="884"/>
      <c r="E1695" s="884"/>
      <c r="F1695" s="296"/>
      <c r="G1695" s="897"/>
      <c r="H1695" s="898"/>
      <c r="I1695" s="296"/>
      <c r="J1695" s="297"/>
      <c r="K1695" s="299"/>
      <c r="L1695" s="284" t="s">
        <v>220</v>
      </c>
      <c r="M1695" s="302"/>
      <c r="N1695" s="285" t="s">
        <v>225</v>
      </c>
      <c r="O1695" s="299"/>
      <c r="P1695" s="284" t="s">
        <v>220</v>
      </c>
      <c r="Q1695" s="302"/>
      <c r="R1695" s="285" t="s">
        <v>225</v>
      </c>
      <c r="S1695" s="891"/>
      <c r="T1695" s="892"/>
      <c r="U1695" s="893"/>
    </row>
    <row r="1696" spans="1:33" ht="24" customHeight="1" x14ac:dyDescent="0.15">
      <c r="B1696" s="881"/>
      <c r="C1696" s="884"/>
      <c r="D1696" s="884"/>
      <c r="E1696" s="884"/>
      <c r="F1696" s="296"/>
      <c r="G1696" s="897"/>
      <c r="H1696" s="898"/>
      <c r="I1696" s="296"/>
      <c r="J1696" s="297"/>
      <c r="K1696" s="299"/>
      <c r="L1696" s="284" t="s">
        <v>220</v>
      </c>
      <c r="M1696" s="302"/>
      <c r="N1696" s="285" t="s">
        <v>225</v>
      </c>
      <c r="O1696" s="299"/>
      <c r="P1696" s="284" t="s">
        <v>220</v>
      </c>
      <c r="Q1696" s="302"/>
      <c r="R1696" s="285" t="s">
        <v>225</v>
      </c>
      <c r="S1696" s="891"/>
      <c r="T1696" s="892"/>
      <c r="U1696" s="893"/>
    </row>
    <row r="1697" spans="2:21" ht="24" customHeight="1" x14ac:dyDescent="0.15">
      <c r="B1697" s="881"/>
      <c r="C1697" s="884"/>
      <c r="D1697" s="884"/>
      <c r="E1697" s="884"/>
      <c r="F1697" s="296"/>
      <c r="G1697" s="897"/>
      <c r="H1697" s="898"/>
      <c r="I1697" s="296"/>
      <c r="J1697" s="297"/>
      <c r="K1697" s="299"/>
      <c r="L1697" s="284" t="s">
        <v>220</v>
      </c>
      <c r="M1697" s="302"/>
      <c r="N1697" s="285" t="s">
        <v>225</v>
      </c>
      <c r="O1697" s="299"/>
      <c r="P1697" s="284" t="s">
        <v>220</v>
      </c>
      <c r="Q1697" s="302"/>
      <c r="R1697" s="285" t="s">
        <v>225</v>
      </c>
      <c r="S1697" s="891"/>
      <c r="T1697" s="892"/>
      <c r="U1697" s="893"/>
    </row>
    <row r="1698" spans="2:21" ht="24" customHeight="1" thickBot="1" x14ac:dyDescent="0.2">
      <c r="B1698" s="882"/>
      <c r="C1698" s="885"/>
      <c r="D1698" s="885"/>
      <c r="E1698" s="885"/>
      <c r="F1698" s="286" t="s">
        <v>232</v>
      </c>
      <c r="G1698" s="5"/>
      <c r="H1698" s="899" t="s">
        <v>239</v>
      </c>
      <c r="I1698" s="900"/>
      <c r="J1698" s="300"/>
      <c r="K1698" s="901"/>
      <c r="L1698" s="902"/>
      <c r="M1698" s="902"/>
      <c r="N1698" s="902"/>
      <c r="O1698" s="902"/>
      <c r="P1698" s="902"/>
      <c r="Q1698" s="902"/>
      <c r="R1698" s="903"/>
      <c r="S1698" s="894"/>
      <c r="T1698" s="895"/>
      <c r="U1698" s="896"/>
    </row>
    <row r="1699" spans="2:21" ht="24" customHeight="1" x14ac:dyDescent="0.15">
      <c r="B1699" s="880">
        <v>3</v>
      </c>
      <c r="C1699" s="883"/>
      <c r="D1699" s="883"/>
      <c r="E1699" s="883"/>
      <c r="F1699" s="294"/>
      <c r="G1699" s="886"/>
      <c r="H1699" s="887"/>
      <c r="I1699" s="294"/>
      <c r="J1699" s="295"/>
      <c r="K1699" s="298"/>
      <c r="L1699" s="279" t="s">
        <v>220</v>
      </c>
      <c r="M1699" s="301"/>
      <c r="N1699" s="280" t="s">
        <v>225</v>
      </c>
      <c r="O1699" s="298"/>
      <c r="P1699" s="279" t="s">
        <v>220</v>
      </c>
      <c r="Q1699" s="301"/>
      <c r="R1699" s="280" t="s">
        <v>225</v>
      </c>
      <c r="S1699" s="888" t="str">
        <f t="shared" ref="S1699" si="1517">IF(COUNT(J1699:J1703)=0,"",SUM(J1699:J1703))</f>
        <v/>
      </c>
      <c r="T1699" s="889"/>
      <c r="U1699" s="890"/>
    </row>
    <row r="1700" spans="2:21" ht="24" customHeight="1" x14ac:dyDescent="0.15">
      <c r="B1700" s="881"/>
      <c r="C1700" s="884"/>
      <c r="D1700" s="884"/>
      <c r="E1700" s="884"/>
      <c r="F1700" s="296"/>
      <c r="G1700" s="897"/>
      <c r="H1700" s="898"/>
      <c r="I1700" s="296"/>
      <c r="J1700" s="297"/>
      <c r="K1700" s="299"/>
      <c r="L1700" s="284" t="s">
        <v>220</v>
      </c>
      <c r="M1700" s="302"/>
      <c r="N1700" s="285" t="s">
        <v>225</v>
      </c>
      <c r="O1700" s="299"/>
      <c r="P1700" s="284" t="s">
        <v>220</v>
      </c>
      <c r="Q1700" s="302"/>
      <c r="R1700" s="285" t="s">
        <v>225</v>
      </c>
      <c r="S1700" s="891"/>
      <c r="T1700" s="892"/>
      <c r="U1700" s="893"/>
    </row>
    <row r="1701" spans="2:21" ht="24" customHeight="1" x14ac:dyDescent="0.15">
      <c r="B1701" s="881"/>
      <c r="C1701" s="884"/>
      <c r="D1701" s="884"/>
      <c r="E1701" s="884"/>
      <c r="F1701" s="296"/>
      <c r="G1701" s="897"/>
      <c r="H1701" s="898"/>
      <c r="I1701" s="296"/>
      <c r="J1701" s="297"/>
      <c r="K1701" s="299"/>
      <c r="L1701" s="284" t="s">
        <v>220</v>
      </c>
      <c r="M1701" s="302"/>
      <c r="N1701" s="285" t="s">
        <v>225</v>
      </c>
      <c r="O1701" s="299"/>
      <c r="P1701" s="284" t="s">
        <v>220</v>
      </c>
      <c r="Q1701" s="302"/>
      <c r="R1701" s="285" t="s">
        <v>225</v>
      </c>
      <c r="S1701" s="891"/>
      <c r="T1701" s="892"/>
      <c r="U1701" s="893"/>
    </row>
    <row r="1702" spans="2:21" ht="24" customHeight="1" x14ac:dyDescent="0.15">
      <c r="B1702" s="881"/>
      <c r="C1702" s="884"/>
      <c r="D1702" s="884"/>
      <c r="E1702" s="884"/>
      <c r="F1702" s="296"/>
      <c r="G1702" s="897"/>
      <c r="H1702" s="898"/>
      <c r="I1702" s="296"/>
      <c r="J1702" s="297"/>
      <c r="K1702" s="299"/>
      <c r="L1702" s="284" t="s">
        <v>220</v>
      </c>
      <c r="M1702" s="302"/>
      <c r="N1702" s="285" t="s">
        <v>225</v>
      </c>
      <c r="O1702" s="299"/>
      <c r="P1702" s="284" t="s">
        <v>220</v>
      </c>
      <c r="Q1702" s="302"/>
      <c r="R1702" s="285" t="s">
        <v>225</v>
      </c>
      <c r="S1702" s="891"/>
      <c r="T1702" s="892"/>
      <c r="U1702" s="893"/>
    </row>
    <row r="1703" spans="2:21" ht="24" customHeight="1" thickBot="1" x14ac:dyDescent="0.2">
      <c r="B1703" s="882"/>
      <c r="C1703" s="885"/>
      <c r="D1703" s="885"/>
      <c r="E1703" s="885"/>
      <c r="F1703" s="286" t="s">
        <v>232</v>
      </c>
      <c r="G1703" s="5"/>
      <c r="H1703" s="899" t="s">
        <v>239</v>
      </c>
      <c r="I1703" s="900"/>
      <c r="J1703" s="300"/>
      <c r="K1703" s="901"/>
      <c r="L1703" s="902"/>
      <c r="M1703" s="902"/>
      <c r="N1703" s="902"/>
      <c r="O1703" s="902"/>
      <c r="P1703" s="902"/>
      <c r="Q1703" s="902"/>
      <c r="R1703" s="903"/>
      <c r="S1703" s="894"/>
      <c r="T1703" s="895"/>
      <c r="U1703" s="896"/>
    </row>
    <row r="1704" spans="2:21" ht="24" customHeight="1" x14ac:dyDescent="0.15">
      <c r="B1704" s="880">
        <v>4</v>
      </c>
      <c r="C1704" s="883"/>
      <c r="D1704" s="883"/>
      <c r="E1704" s="883"/>
      <c r="F1704" s="294"/>
      <c r="G1704" s="886"/>
      <c r="H1704" s="887"/>
      <c r="I1704" s="294"/>
      <c r="J1704" s="295"/>
      <c r="K1704" s="298"/>
      <c r="L1704" s="279" t="s">
        <v>220</v>
      </c>
      <c r="M1704" s="301"/>
      <c r="N1704" s="280" t="s">
        <v>225</v>
      </c>
      <c r="O1704" s="298"/>
      <c r="P1704" s="279" t="s">
        <v>220</v>
      </c>
      <c r="Q1704" s="301"/>
      <c r="R1704" s="280" t="s">
        <v>225</v>
      </c>
      <c r="S1704" s="888" t="str">
        <f t="shared" ref="S1704" si="1518">IF(COUNT(J1704:J1708)=0,"",SUM(J1704:J1708))</f>
        <v/>
      </c>
      <c r="T1704" s="889"/>
      <c r="U1704" s="890"/>
    </row>
    <row r="1705" spans="2:21" ht="24" customHeight="1" x14ac:dyDescent="0.15">
      <c r="B1705" s="881"/>
      <c r="C1705" s="884"/>
      <c r="D1705" s="884"/>
      <c r="E1705" s="884"/>
      <c r="F1705" s="296"/>
      <c r="G1705" s="897"/>
      <c r="H1705" s="898"/>
      <c r="I1705" s="296"/>
      <c r="J1705" s="297"/>
      <c r="K1705" s="299"/>
      <c r="L1705" s="284" t="s">
        <v>220</v>
      </c>
      <c r="M1705" s="302"/>
      <c r="N1705" s="285" t="s">
        <v>225</v>
      </c>
      <c r="O1705" s="299"/>
      <c r="P1705" s="284" t="s">
        <v>220</v>
      </c>
      <c r="Q1705" s="302"/>
      <c r="R1705" s="285" t="s">
        <v>225</v>
      </c>
      <c r="S1705" s="891"/>
      <c r="T1705" s="892"/>
      <c r="U1705" s="893"/>
    </row>
    <row r="1706" spans="2:21" ht="24" customHeight="1" x14ac:dyDescent="0.15">
      <c r="B1706" s="881"/>
      <c r="C1706" s="884"/>
      <c r="D1706" s="884"/>
      <c r="E1706" s="884"/>
      <c r="F1706" s="296"/>
      <c r="G1706" s="897"/>
      <c r="H1706" s="898"/>
      <c r="I1706" s="296"/>
      <c r="J1706" s="297"/>
      <c r="K1706" s="299"/>
      <c r="L1706" s="284" t="s">
        <v>220</v>
      </c>
      <c r="M1706" s="302"/>
      <c r="N1706" s="285" t="s">
        <v>225</v>
      </c>
      <c r="O1706" s="299"/>
      <c r="P1706" s="284" t="s">
        <v>220</v>
      </c>
      <c r="Q1706" s="302"/>
      <c r="R1706" s="285" t="s">
        <v>225</v>
      </c>
      <c r="S1706" s="891"/>
      <c r="T1706" s="892"/>
      <c r="U1706" s="893"/>
    </row>
    <row r="1707" spans="2:21" ht="24" customHeight="1" x14ac:dyDescent="0.15">
      <c r="B1707" s="881"/>
      <c r="C1707" s="884"/>
      <c r="D1707" s="884"/>
      <c r="E1707" s="884"/>
      <c r="F1707" s="296"/>
      <c r="G1707" s="897"/>
      <c r="H1707" s="898"/>
      <c r="I1707" s="296"/>
      <c r="J1707" s="297"/>
      <c r="K1707" s="299"/>
      <c r="L1707" s="284" t="s">
        <v>220</v>
      </c>
      <c r="M1707" s="302"/>
      <c r="N1707" s="285" t="s">
        <v>225</v>
      </c>
      <c r="O1707" s="299"/>
      <c r="P1707" s="284" t="s">
        <v>220</v>
      </c>
      <c r="Q1707" s="302"/>
      <c r="R1707" s="285" t="s">
        <v>225</v>
      </c>
      <c r="S1707" s="891"/>
      <c r="T1707" s="892"/>
      <c r="U1707" s="893"/>
    </row>
    <row r="1708" spans="2:21" ht="24" customHeight="1" thickBot="1" x14ac:dyDescent="0.2">
      <c r="B1708" s="882"/>
      <c r="C1708" s="885"/>
      <c r="D1708" s="885"/>
      <c r="E1708" s="885"/>
      <c r="F1708" s="286" t="s">
        <v>232</v>
      </c>
      <c r="G1708" s="5"/>
      <c r="H1708" s="899" t="s">
        <v>239</v>
      </c>
      <c r="I1708" s="900"/>
      <c r="J1708" s="300"/>
      <c r="K1708" s="901"/>
      <c r="L1708" s="902"/>
      <c r="M1708" s="902"/>
      <c r="N1708" s="902"/>
      <c r="O1708" s="902"/>
      <c r="P1708" s="902"/>
      <c r="Q1708" s="902"/>
      <c r="R1708" s="903"/>
      <c r="S1708" s="894"/>
      <c r="T1708" s="895"/>
      <c r="U1708" s="896"/>
    </row>
    <row r="1709" spans="2:21" ht="19.5" customHeight="1" thickBot="1" x14ac:dyDescent="0.2">
      <c r="B1709" s="287" t="s">
        <v>112</v>
      </c>
      <c r="C1709" s="172"/>
      <c r="D1709" s="288"/>
      <c r="E1709" s="288"/>
      <c r="F1709" s="289"/>
      <c r="G1709" s="288"/>
      <c r="H1709" s="288"/>
      <c r="O1709" s="917" t="s">
        <v>496</v>
      </c>
      <c r="P1709" s="918"/>
      <c r="Q1709" s="918"/>
      <c r="R1709" s="918"/>
      <c r="S1709" s="919" t="str">
        <f>IF(COUNT(S1689:U1708)=0,"",SUMIFS(S1689:S1708,E1689:E1708,"&lt;&gt;"&amp;""))</f>
        <v/>
      </c>
      <c r="T1709" s="920"/>
      <c r="U1709" s="921"/>
    </row>
    <row r="1710" spans="2:21" ht="19.5" customHeight="1" thickBot="1" x14ac:dyDescent="0.2">
      <c r="B1710" s="486" t="s">
        <v>242</v>
      </c>
      <c r="C1710" s="172"/>
      <c r="D1710" s="171"/>
      <c r="E1710" s="290"/>
      <c r="F1710" s="485"/>
      <c r="G1710" s="485"/>
      <c r="H1710" s="485"/>
      <c r="O1710" s="922" t="s">
        <v>497</v>
      </c>
      <c r="P1710" s="923"/>
      <c r="Q1710" s="923"/>
      <c r="R1710" s="924"/>
      <c r="S1710" s="919" t="str">
        <f>IF(COUNT(S1689:U1708)=0,"",SUMIF(E1689:E1708,"元請",S1689:U1708))</f>
        <v/>
      </c>
      <c r="T1710" s="920"/>
      <c r="U1710" s="921"/>
    </row>
    <row r="1711" spans="2:21" ht="19.5" customHeight="1" x14ac:dyDescent="0.15">
      <c r="B1711" s="287" t="s">
        <v>240</v>
      </c>
      <c r="C1711" s="172"/>
      <c r="D1711" s="171"/>
      <c r="E1711" s="172"/>
      <c r="F1711" s="172"/>
      <c r="G1711" s="485"/>
      <c r="H1711" s="485"/>
    </row>
    <row r="1712" spans="2:21" ht="19.5" customHeight="1" x14ac:dyDescent="0.15">
      <c r="B1712" s="485"/>
      <c r="C1712" s="172"/>
      <c r="D1712" s="171"/>
      <c r="E1712" s="290"/>
      <c r="F1712" s="485"/>
      <c r="G1712" s="485"/>
      <c r="H1712" s="485"/>
    </row>
    <row r="1713" spans="1:33" s="172" customFormat="1" ht="20.25" customHeight="1" x14ac:dyDescent="0.15">
      <c r="A1713" s="171"/>
      <c r="B1713" s="171"/>
      <c r="C1713" s="172" t="s">
        <v>104</v>
      </c>
      <c r="G1713" s="262"/>
      <c r="H1713" s="262"/>
      <c r="I1713" s="171"/>
      <c r="J1713" s="171"/>
      <c r="K1713" s="171"/>
      <c r="L1713" s="171"/>
      <c r="M1713" s="171"/>
      <c r="N1713" s="171"/>
      <c r="O1713" s="171"/>
      <c r="P1713" s="171"/>
      <c r="Q1713" s="171"/>
      <c r="R1713" s="171"/>
      <c r="S1713" s="171"/>
      <c r="T1713" s="196" t="s">
        <v>241</v>
      </c>
      <c r="U1713" s="263" t="str">
        <f t="shared" ref="U1713" si="1519">IF(COUNT(S1689:U1708)=0,"",U1684+1)</f>
        <v/>
      </c>
      <c r="W1713" s="171"/>
      <c r="X1713" s="171"/>
      <c r="Y1713" s="171"/>
      <c r="Z1713" s="291"/>
      <c r="AA1713" s="291"/>
      <c r="AB1713" s="291"/>
      <c r="AC1713" s="291"/>
      <c r="AD1713" s="291"/>
      <c r="AE1713" s="171"/>
      <c r="AF1713" s="171"/>
      <c r="AG1713" s="171"/>
    </row>
    <row r="1714" spans="1:33" s="172" customFormat="1" ht="27.75" x14ac:dyDescent="0.15">
      <c r="A1714" s="171"/>
      <c r="B1714" s="904" t="s">
        <v>105</v>
      </c>
      <c r="C1714" s="904"/>
      <c r="D1714" s="904"/>
      <c r="E1714" s="904"/>
      <c r="F1714" s="904"/>
      <c r="G1714" s="904"/>
      <c r="H1714" s="904"/>
      <c r="I1714" s="904"/>
      <c r="J1714" s="905" t="s">
        <v>387</v>
      </c>
      <c r="K1714" s="905"/>
      <c r="L1714" s="905"/>
      <c r="M1714" s="905"/>
      <c r="N1714" s="905"/>
      <c r="O1714" s="905"/>
      <c r="P1714" s="905"/>
      <c r="Q1714" s="905"/>
      <c r="R1714" s="905"/>
      <c r="S1714" s="905"/>
      <c r="T1714" s="905"/>
      <c r="U1714" s="905"/>
      <c r="W1714" s="171"/>
      <c r="X1714" s="171"/>
      <c r="Y1714" s="171"/>
      <c r="Z1714" s="291"/>
      <c r="AA1714" s="291"/>
      <c r="AB1714" s="291"/>
      <c r="AC1714" s="291"/>
      <c r="AD1714" s="291"/>
      <c r="AE1714" s="171"/>
      <c r="AF1714" s="171"/>
      <c r="AG1714" s="171"/>
    </row>
    <row r="1715" spans="1:33" ht="21.75" thickBot="1" x14ac:dyDescent="0.2">
      <c r="D1715" s="265" t="s">
        <v>228</v>
      </c>
      <c r="E1715" s="906"/>
      <c r="F1715" s="906"/>
      <c r="G1715" s="266" t="s">
        <v>229</v>
      </c>
      <c r="H1715" s="267"/>
      <c r="L1715" s="268" t="s">
        <v>231</v>
      </c>
      <c r="M1715" s="482" t="str">
        <f>M$4</f>
        <v/>
      </c>
      <c r="N1715" s="269" t="s">
        <v>220</v>
      </c>
      <c r="O1715" s="482" t="str">
        <f>O$4</f>
        <v/>
      </c>
      <c r="P1715" s="269" t="s">
        <v>225</v>
      </c>
      <c r="Q1715" s="269" t="s">
        <v>205</v>
      </c>
      <c r="R1715" s="482" t="str">
        <f>R$4</f>
        <v/>
      </c>
      <c r="S1715" s="269" t="s">
        <v>220</v>
      </c>
      <c r="T1715" s="482" t="str">
        <f>T$4</f>
        <v/>
      </c>
      <c r="U1715" s="269" t="s">
        <v>230</v>
      </c>
    </row>
    <row r="1716" spans="1:33" ht="18" customHeight="1" x14ac:dyDescent="0.15">
      <c r="B1716" s="880" t="s">
        <v>227</v>
      </c>
      <c r="C1716" s="907" t="s">
        <v>224</v>
      </c>
      <c r="D1716" s="478" t="s">
        <v>237</v>
      </c>
      <c r="E1716" s="478" t="s">
        <v>222</v>
      </c>
      <c r="F1716" s="909" t="s">
        <v>106</v>
      </c>
      <c r="G1716" s="840" t="s">
        <v>107</v>
      </c>
      <c r="H1716" s="841"/>
      <c r="I1716" s="480" t="s">
        <v>108</v>
      </c>
      <c r="J1716" s="480" t="s">
        <v>235</v>
      </c>
      <c r="K1716" s="840" t="s">
        <v>109</v>
      </c>
      <c r="L1716" s="913"/>
      <c r="M1716" s="913"/>
      <c r="N1716" s="841"/>
      <c r="O1716" s="840" t="s">
        <v>226</v>
      </c>
      <c r="P1716" s="913"/>
      <c r="Q1716" s="913"/>
      <c r="R1716" s="841"/>
      <c r="S1716" s="840" t="s">
        <v>233</v>
      </c>
      <c r="T1716" s="913"/>
      <c r="U1716" s="914"/>
    </row>
    <row r="1717" spans="1:33" ht="18" customHeight="1" thickBot="1" x14ac:dyDescent="0.2">
      <c r="B1717" s="882"/>
      <c r="C1717" s="908"/>
      <c r="D1717" s="479" t="s">
        <v>221</v>
      </c>
      <c r="E1717" s="479" t="s">
        <v>223</v>
      </c>
      <c r="F1717" s="910"/>
      <c r="G1717" s="911"/>
      <c r="H1717" s="912"/>
      <c r="I1717" s="481" t="s">
        <v>110</v>
      </c>
      <c r="J1717" s="481" t="s">
        <v>236</v>
      </c>
      <c r="K1717" s="911"/>
      <c r="L1717" s="915"/>
      <c r="M1717" s="915"/>
      <c r="N1717" s="912"/>
      <c r="O1717" s="911"/>
      <c r="P1717" s="915"/>
      <c r="Q1717" s="915"/>
      <c r="R1717" s="912"/>
      <c r="S1717" s="911" t="s">
        <v>234</v>
      </c>
      <c r="T1717" s="915"/>
      <c r="U1717" s="916"/>
    </row>
    <row r="1718" spans="1:33" ht="24" customHeight="1" x14ac:dyDescent="0.15">
      <c r="B1718" s="880">
        <v>1</v>
      </c>
      <c r="C1718" s="883"/>
      <c r="D1718" s="883"/>
      <c r="E1718" s="883"/>
      <c r="F1718" s="294"/>
      <c r="G1718" s="886"/>
      <c r="H1718" s="887"/>
      <c r="I1718" s="294"/>
      <c r="J1718" s="295"/>
      <c r="K1718" s="298"/>
      <c r="L1718" s="279" t="s">
        <v>220</v>
      </c>
      <c r="M1718" s="301"/>
      <c r="N1718" s="280" t="s">
        <v>225</v>
      </c>
      <c r="O1718" s="298"/>
      <c r="P1718" s="279" t="s">
        <v>220</v>
      </c>
      <c r="Q1718" s="301"/>
      <c r="R1718" s="280" t="s">
        <v>225</v>
      </c>
      <c r="S1718" s="888" t="str">
        <f t="shared" ref="S1718" si="1520">IF(COUNT(J1718:J1722)=0,"",SUM(J1718:J1722))</f>
        <v/>
      </c>
      <c r="T1718" s="889"/>
      <c r="U1718" s="890"/>
    </row>
    <row r="1719" spans="1:33" ht="24" customHeight="1" x14ac:dyDescent="0.15">
      <c r="B1719" s="881"/>
      <c r="C1719" s="884"/>
      <c r="D1719" s="884"/>
      <c r="E1719" s="884"/>
      <c r="F1719" s="296"/>
      <c r="G1719" s="897"/>
      <c r="H1719" s="898"/>
      <c r="I1719" s="296"/>
      <c r="J1719" s="297"/>
      <c r="K1719" s="299"/>
      <c r="L1719" s="284" t="s">
        <v>220</v>
      </c>
      <c r="M1719" s="302"/>
      <c r="N1719" s="285" t="s">
        <v>225</v>
      </c>
      <c r="O1719" s="299"/>
      <c r="P1719" s="284" t="s">
        <v>220</v>
      </c>
      <c r="Q1719" s="302"/>
      <c r="R1719" s="285" t="s">
        <v>225</v>
      </c>
      <c r="S1719" s="891"/>
      <c r="T1719" s="892"/>
      <c r="U1719" s="893"/>
      <c r="Z1719" s="264"/>
      <c r="AA1719" s="264"/>
      <c r="AB1719" s="264"/>
      <c r="AC1719" s="264"/>
      <c r="AD1719" s="264"/>
      <c r="AE1719" s="172"/>
      <c r="AF1719" s="172"/>
      <c r="AG1719" s="172"/>
    </row>
    <row r="1720" spans="1:33" ht="23.25" customHeight="1" x14ac:dyDescent="0.15">
      <c r="B1720" s="881"/>
      <c r="C1720" s="884"/>
      <c r="D1720" s="884"/>
      <c r="E1720" s="884"/>
      <c r="F1720" s="296"/>
      <c r="G1720" s="897"/>
      <c r="H1720" s="898"/>
      <c r="I1720" s="296"/>
      <c r="J1720" s="297"/>
      <c r="K1720" s="299"/>
      <c r="L1720" s="284" t="s">
        <v>220</v>
      </c>
      <c r="M1720" s="302"/>
      <c r="N1720" s="285" t="s">
        <v>225</v>
      </c>
      <c r="O1720" s="299"/>
      <c r="P1720" s="284" t="s">
        <v>220</v>
      </c>
      <c r="Q1720" s="302"/>
      <c r="R1720" s="285" t="s">
        <v>225</v>
      </c>
      <c r="S1720" s="891"/>
      <c r="T1720" s="892"/>
      <c r="U1720" s="893"/>
      <c r="Z1720" s="264"/>
      <c r="AA1720" s="264"/>
      <c r="AB1720" s="264"/>
      <c r="AC1720" s="264"/>
      <c r="AD1720" s="264"/>
      <c r="AE1720" s="172"/>
      <c r="AF1720" s="172"/>
      <c r="AG1720" s="172"/>
    </row>
    <row r="1721" spans="1:33" ht="24" customHeight="1" x14ac:dyDescent="0.15">
      <c r="B1721" s="881"/>
      <c r="C1721" s="884"/>
      <c r="D1721" s="884"/>
      <c r="E1721" s="884"/>
      <c r="F1721" s="296"/>
      <c r="G1721" s="897"/>
      <c r="H1721" s="898"/>
      <c r="I1721" s="296"/>
      <c r="J1721" s="297"/>
      <c r="K1721" s="299"/>
      <c r="L1721" s="284" t="s">
        <v>220</v>
      </c>
      <c r="M1721" s="302"/>
      <c r="N1721" s="285" t="s">
        <v>225</v>
      </c>
      <c r="O1721" s="299"/>
      <c r="P1721" s="284" t="s">
        <v>220</v>
      </c>
      <c r="Q1721" s="302"/>
      <c r="R1721" s="285" t="s">
        <v>225</v>
      </c>
      <c r="S1721" s="891"/>
      <c r="T1721" s="892"/>
      <c r="U1721" s="893"/>
    </row>
    <row r="1722" spans="1:33" ht="24" customHeight="1" thickBot="1" x14ac:dyDescent="0.2">
      <c r="B1722" s="882"/>
      <c r="C1722" s="885"/>
      <c r="D1722" s="885"/>
      <c r="E1722" s="885"/>
      <c r="F1722" s="286" t="s">
        <v>232</v>
      </c>
      <c r="G1722" s="5"/>
      <c r="H1722" s="899" t="s">
        <v>239</v>
      </c>
      <c r="I1722" s="900"/>
      <c r="J1722" s="300"/>
      <c r="K1722" s="901"/>
      <c r="L1722" s="902"/>
      <c r="M1722" s="902"/>
      <c r="N1722" s="902"/>
      <c r="O1722" s="902"/>
      <c r="P1722" s="902"/>
      <c r="Q1722" s="902"/>
      <c r="R1722" s="903"/>
      <c r="S1722" s="894"/>
      <c r="T1722" s="895"/>
      <c r="U1722" s="896"/>
    </row>
    <row r="1723" spans="1:33" ht="24" customHeight="1" x14ac:dyDescent="0.15">
      <c r="B1723" s="880">
        <v>2</v>
      </c>
      <c r="C1723" s="883"/>
      <c r="D1723" s="883"/>
      <c r="E1723" s="883"/>
      <c r="F1723" s="294"/>
      <c r="G1723" s="886"/>
      <c r="H1723" s="887"/>
      <c r="I1723" s="294"/>
      <c r="J1723" s="295"/>
      <c r="K1723" s="298"/>
      <c r="L1723" s="279" t="s">
        <v>220</v>
      </c>
      <c r="M1723" s="301"/>
      <c r="N1723" s="280" t="s">
        <v>225</v>
      </c>
      <c r="O1723" s="298"/>
      <c r="P1723" s="279" t="s">
        <v>220</v>
      </c>
      <c r="Q1723" s="301"/>
      <c r="R1723" s="280" t="s">
        <v>225</v>
      </c>
      <c r="S1723" s="888" t="str">
        <f t="shared" ref="S1723" si="1521">IF(COUNT(J1723:J1727)=0,"",SUM(J1723:J1727))</f>
        <v/>
      </c>
      <c r="T1723" s="889"/>
      <c r="U1723" s="890"/>
    </row>
    <row r="1724" spans="1:33" ht="24" customHeight="1" x14ac:dyDescent="0.15">
      <c r="B1724" s="881"/>
      <c r="C1724" s="884"/>
      <c r="D1724" s="884"/>
      <c r="E1724" s="884"/>
      <c r="F1724" s="296"/>
      <c r="G1724" s="897"/>
      <c r="H1724" s="898"/>
      <c r="I1724" s="296"/>
      <c r="J1724" s="297"/>
      <c r="K1724" s="299"/>
      <c r="L1724" s="284" t="s">
        <v>220</v>
      </c>
      <c r="M1724" s="302"/>
      <c r="N1724" s="285" t="s">
        <v>225</v>
      </c>
      <c r="O1724" s="299"/>
      <c r="P1724" s="284" t="s">
        <v>220</v>
      </c>
      <c r="Q1724" s="302"/>
      <c r="R1724" s="285" t="s">
        <v>225</v>
      </c>
      <c r="S1724" s="891"/>
      <c r="T1724" s="892"/>
      <c r="U1724" s="893"/>
    </row>
    <row r="1725" spans="1:33" ht="24" customHeight="1" x14ac:dyDescent="0.15">
      <c r="B1725" s="881"/>
      <c r="C1725" s="884"/>
      <c r="D1725" s="884"/>
      <c r="E1725" s="884"/>
      <c r="F1725" s="296"/>
      <c r="G1725" s="897"/>
      <c r="H1725" s="898"/>
      <c r="I1725" s="296"/>
      <c r="J1725" s="297"/>
      <c r="K1725" s="299"/>
      <c r="L1725" s="284" t="s">
        <v>220</v>
      </c>
      <c r="M1725" s="302"/>
      <c r="N1725" s="285" t="s">
        <v>225</v>
      </c>
      <c r="O1725" s="299"/>
      <c r="P1725" s="284" t="s">
        <v>220</v>
      </c>
      <c r="Q1725" s="302"/>
      <c r="R1725" s="285" t="s">
        <v>225</v>
      </c>
      <c r="S1725" s="891"/>
      <c r="T1725" s="892"/>
      <c r="U1725" s="893"/>
    </row>
    <row r="1726" spans="1:33" ht="24" customHeight="1" x14ac:dyDescent="0.15">
      <c r="B1726" s="881"/>
      <c r="C1726" s="884"/>
      <c r="D1726" s="884"/>
      <c r="E1726" s="884"/>
      <c r="F1726" s="296"/>
      <c r="G1726" s="897"/>
      <c r="H1726" s="898"/>
      <c r="I1726" s="296"/>
      <c r="J1726" s="297"/>
      <c r="K1726" s="299"/>
      <c r="L1726" s="284" t="s">
        <v>220</v>
      </c>
      <c r="M1726" s="302"/>
      <c r="N1726" s="285" t="s">
        <v>225</v>
      </c>
      <c r="O1726" s="299"/>
      <c r="P1726" s="284" t="s">
        <v>220</v>
      </c>
      <c r="Q1726" s="302"/>
      <c r="R1726" s="285" t="s">
        <v>225</v>
      </c>
      <c r="S1726" s="891"/>
      <c r="T1726" s="892"/>
      <c r="U1726" s="893"/>
    </row>
    <row r="1727" spans="1:33" ht="24" customHeight="1" thickBot="1" x14ac:dyDescent="0.2">
      <c r="B1727" s="882"/>
      <c r="C1727" s="885"/>
      <c r="D1727" s="885"/>
      <c r="E1727" s="885"/>
      <c r="F1727" s="286" t="s">
        <v>232</v>
      </c>
      <c r="G1727" s="5"/>
      <c r="H1727" s="899" t="s">
        <v>239</v>
      </c>
      <c r="I1727" s="900"/>
      <c r="J1727" s="300"/>
      <c r="K1727" s="901"/>
      <c r="L1727" s="902"/>
      <c r="M1727" s="902"/>
      <c r="N1727" s="902"/>
      <c r="O1727" s="902"/>
      <c r="P1727" s="902"/>
      <c r="Q1727" s="902"/>
      <c r="R1727" s="903"/>
      <c r="S1727" s="894"/>
      <c r="T1727" s="895"/>
      <c r="U1727" s="896"/>
    </row>
    <row r="1728" spans="1:33" ht="24" customHeight="1" x14ac:dyDescent="0.15">
      <c r="B1728" s="880">
        <v>3</v>
      </c>
      <c r="C1728" s="883"/>
      <c r="D1728" s="883"/>
      <c r="E1728" s="883"/>
      <c r="F1728" s="294"/>
      <c r="G1728" s="886"/>
      <c r="H1728" s="887"/>
      <c r="I1728" s="294"/>
      <c r="J1728" s="295"/>
      <c r="K1728" s="298"/>
      <c r="L1728" s="279" t="s">
        <v>220</v>
      </c>
      <c r="M1728" s="301"/>
      <c r="N1728" s="280" t="s">
        <v>225</v>
      </c>
      <c r="O1728" s="298"/>
      <c r="P1728" s="279" t="s">
        <v>220</v>
      </c>
      <c r="Q1728" s="301"/>
      <c r="R1728" s="280" t="s">
        <v>225</v>
      </c>
      <c r="S1728" s="888" t="str">
        <f t="shared" ref="S1728" si="1522">IF(COUNT(J1728:J1732)=0,"",SUM(J1728:J1732))</f>
        <v/>
      </c>
      <c r="T1728" s="889"/>
      <c r="U1728" s="890"/>
    </row>
    <row r="1729" spans="1:33" ht="24" customHeight="1" x14ac:dyDescent="0.15">
      <c r="B1729" s="881"/>
      <c r="C1729" s="884"/>
      <c r="D1729" s="884"/>
      <c r="E1729" s="884"/>
      <c r="F1729" s="296"/>
      <c r="G1729" s="897"/>
      <c r="H1729" s="898"/>
      <c r="I1729" s="296"/>
      <c r="J1729" s="297"/>
      <c r="K1729" s="299"/>
      <c r="L1729" s="284" t="s">
        <v>220</v>
      </c>
      <c r="M1729" s="302"/>
      <c r="N1729" s="285" t="s">
        <v>225</v>
      </c>
      <c r="O1729" s="299"/>
      <c r="P1729" s="284" t="s">
        <v>220</v>
      </c>
      <c r="Q1729" s="302"/>
      <c r="R1729" s="285" t="s">
        <v>225</v>
      </c>
      <c r="S1729" s="891"/>
      <c r="T1729" s="892"/>
      <c r="U1729" s="893"/>
    </row>
    <row r="1730" spans="1:33" ht="24" customHeight="1" x14ac:dyDescent="0.15">
      <c r="B1730" s="881"/>
      <c r="C1730" s="884"/>
      <c r="D1730" s="884"/>
      <c r="E1730" s="884"/>
      <c r="F1730" s="296"/>
      <c r="G1730" s="897"/>
      <c r="H1730" s="898"/>
      <c r="I1730" s="296"/>
      <c r="J1730" s="297"/>
      <c r="K1730" s="299"/>
      <c r="L1730" s="284" t="s">
        <v>220</v>
      </c>
      <c r="M1730" s="302"/>
      <c r="N1730" s="285" t="s">
        <v>225</v>
      </c>
      <c r="O1730" s="299"/>
      <c r="P1730" s="284" t="s">
        <v>220</v>
      </c>
      <c r="Q1730" s="302"/>
      <c r="R1730" s="285" t="s">
        <v>225</v>
      </c>
      <c r="S1730" s="891"/>
      <c r="T1730" s="892"/>
      <c r="U1730" s="893"/>
    </row>
    <row r="1731" spans="1:33" ht="24" customHeight="1" x14ac:dyDescent="0.15">
      <c r="B1731" s="881"/>
      <c r="C1731" s="884"/>
      <c r="D1731" s="884"/>
      <c r="E1731" s="884"/>
      <c r="F1731" s="296"/>
      <c r="G1731" s="897"/>
      <c r="H1731" s="898"/>
      <c r="I1731" s="296"/>
      <c r="J1731" s="297"/>
      <c r="K1731" s="299"/>
      <c r="L1731" s="284" t="s">
        <v>220</v>
      </c>
      <c r="M1731" s="302"/>
      <c r="N1731" s="285" t="s">
        <v>225</v>
      </c>
      <c r="O1731" s="299"/>
      <c r="P1731" s="284" t="s">
        <v>220</v>
      </c>
      <c r="Q1731" s="302"/>
      <c r="R1731" s="285" t="s">
        <v>225</v>
      </c>
      <c r="S1731" s="891"/>
      <c r="T1731" s="892"/>
      <c r="U1731" s="893"/>
    </row>
    <row r="1732" spans="1:33" ht="24" customHeight="1" thickBot="1" x14ac:dyDescent="0.2">
      <c r="B1732" s="882"/>
      <c r="C1732" s="885"/>
      <c r="D1732" s="885"/>
      <c r="E1732" s="885"/>
      <c r="F1732" s="286" t="s">
        <v>232</v>
      </c>
      <c r="G1732" s="5"/>
      <c r="H1732" s="899" t="s">
        <v>239</v>
      </c>
      <c r="I1732" s="900"/>
      <c r="J1732" s="300"/>
      <c r="K1732" s="901"/>
      <c r="L1732" s="902"/>
      <c r="M1732" s="902"/>
      <c r="N1732" s="902"/>
      <c r="O1732" s="902"/>
      <c r="P1732" s="902"/>
      <c r="Q1732" s="902"/>
      <c r="R1732" s="903"/>
      <c r="S1732" s="894"/>
      <c r="T1732" s="895"/>
      <c r="U1732" s="896"/>
    </row>
    <row r="1733" spans="1:33" ht="24" customHeight="1" x14ac:dyDescent="0.15">
      <c r="B1733" s="880">
        <v>4</v>
      </c>
      <c r="C1733" s="883"/>
      <c r="D1733" s="883"/>
      <c r="E1733" s="883"/>
      <c r="F1733" s="294"/>
      <c r="G1733" s="886"/>
      <c r="H1733" s="887"/>
      <c r="I1733" s="294"/>
      <c r="J1733" s="295"/>
      <c r="K1733" s="298"/>
      <c r="L1733" s="279" t="s">
        <v>220</v>
      </c>
      <c r="M1733" s="301"/>
      <c r="N1733" s="280" t="s">
        <v>225</v>
      </c>
      <c r="O1733" s="298"/>
      <c r="P1733" s="279" t="s">
        <v>220</v>
      </c>
      <c r="Q1733" s="301"/>
      <c r="R1733" s="280" t="s">
        <v>225</v>
      </c>
      <c r="S1733" s="888" t="str">
        <f t="shared" ref="S1733" si="1523">IF(COUNT(J1733:J1737)=0,"",SUM(J1733:J1737))</f>
        <v/>
      </c>
      <c r="T1733" s="889"/>
      <c r="U1733" s="890"/>
    </row>
    <row r="1734" spans="1:33" ht="24" customHeight="1" x14ac:dyDescent="0.15">
      <c r="B1734" s="881"/>
      <c r="C1734" s="884"/>
      <c r="D1734" s="884"/>
      <c r="E1734" s="884"/>
      <c r="F1734" s="296"/>
      <c r="G1734" s="897"/>
      <c r="H1734" s="898"/>
      <c r="I1734" s="296"/>
      <c r="J1734" s="297"/>
      <c r="K1734" s="299"/>
      <c r="L1734" s="284" t="s">
        <v>220</v>
      </c>
      <c r="M1734" s="302"/>
      <c r="N1734" s="285" t="s">
        <v>225</v>
      </c>
      <c r="O1734" s="299"/>
      <c r="P1734" s="284" t="s">
        <v>220</v>
      </c>
      <c r="Q1734" s="302"/>
      <c r="R1734" s="285" t="s">
        <v>225</v>
      </c>
      <c r="S1734" s="891"/>
      <c r="T1734" s="892"/>
      <c r="U1734" s="893"/>
    </row>
    <row r="1735" spans="1:33" ht="24" customHeight="1" x14ac:dyDescent="0.15">
      <c r="B1735" s="881"/>
      <c r="C1735" s="884"/>
      <c r="D1735" s="884"/>
      <c r="E1735" s="884"/>
      <c r="F1735" s="296"/>
      <c r="G1735" s="897"/>
      <c r="H1735" s="898"/>
      <c r="I1735" s="296"/>
      <c r="J1735" s="297"/>
      <c r="K1735" s="299"/>
      <c r="L1735" s="284" t="s">
        <v>220</v>
      </c>
      <c r="M1735" s="302"/>
      <c r="N1735" s="285" t="s">
        <v>225</v>
      </c>
      <c r="O1735" s="299"/>
      <c r="P1735" s="284" t="s">
        <v>220</v>
      </c>
      <c r="Q1735" s="302"/>
      <c r="R1735" s="285" t="s">
        <v>225</v>
      </c>
      <c r="S1735" s="891"/>
      <c r="T1735" s="892"/>
      <c r="U1735" s="893"/>
    </row>
    <row r="1736" spans="1:33" ht="24" customHeight="1" x14ac:dyDescent="0.15">
      <c r="B1736" s="881"/>
      <c r="C1736" s="884"/>
      <c r="D1736" s="884"/>
      <c r="E1736" s="884"/>
      <c r="F1736" s="296"/>
      <c r="G1736" s="897"/>
      <c r="H1736" s="898"/>
      <c r="I1736" s="296"/>
      <c r="J1736" s="297"/>
      <c r="K1736" s="299"/>
      <c r="L1736" s="284" t="s">
        <v>220</v>
      </c>
      <c r="M1736" s="302"/>
      <c r="N1736" s="285" t="s">
        <v>225</v>
      </c>
      <c r="O1736" s="299"/>
      <c r="P1736" s="284" t="s">
        <v>220</v>
      </c>
      <c r="Q1736" s="302"/>
      <c r="R1736" s="285" t="s">
        <v>225</v>
      </c>
      <c r="S1736" s="891"/>
      <c r="T1736" s="892"/>
      <c r="U1736" s="893"/>
    </row>
    <row r="1737" spans="1:33" ht="24" customHeight="1" thickBot="1" x14ac:dyDescent="0.2">
      <c r="B1737" s="882"/>
      <c r="C1737" s="885"/>
      <c r="D1737" s="885"/>
      <c r="E1737" s="885"/>
      <c r="F1737" s="286" t="s">
        <v>232</v>
      </c>
      <c r="G1737" s="5"/>
      <c r="H1737" s="899" t="s">
        <v>239</v>
      </c>
      <c r="I1737" s="900"/>
      <c r="J1737" s="300"/>
      <c r="K1737" s="901"/>
      <c r="L1737" s="902"/>
      <c r="M1737" s="902"/>
      <c r="N1737" s="902"/>
      <c r="O1737" s="902"/>
      <c r="P1737" s="902"/>
      <c r="Q1737" s="902"/>
      <c r="R1737" s="903"/>
      <c r="S1737" s="894"/>
      <c r="T1737" s="895"/>
      <c r="U1737" s="896"/>
    </row>
    <row r="1738" spans="1:33" ht="19.5" customHeight="1" thickBot="1" x14ac:dyDescent="0.2">
      <c r="B1738" s="287" t="s">
        <v>112</v>
      </c>
      <c r="C1738" s="172"/>
      <c r="D1738" s="288"/>
      <c r="E1738" s="288"/>
      <c r="F1738" s="289"/>
      <c r="G1738" s="288"/>
      <c r="H1738" s="288"/>
      <c r="O1738" s="917" t="s">
        <v>496</v>
      </c>
      <c r="P1738" s="918"/>
      <c r="Q1738" s="918"/>
      <c r="R1738" s="918"/>
      <c r="S1738" s="919" t="str">
        <f>IF(COUNT(S1718:U1737)=0,"",SUMIFS(S1718:S1737,E1718:E1737,"&lt;&gt;"&amp;""))</f>
        <v/>
      </c>
      <c r="T1738" s="920"/>
      <c r="U1738" s="921"/>
    </row>
    <row r="1739" spans="1:33" ht="19.5" customHeight="1" thickBot="1" x14ac:dyDescent="0.2">
      <c r="B1739" s="486" t="s">
        <v>242</v>
      </c>
      <c r="C1739" s="172"/>
      <c r="D1739" s="171"/>
      <c r="E1739" s="290"/>
      <c r="F1739" s="485"/>
      <c r="G1739" s="485"/>
      <c r="H1739" s="485"/>
      <c r="O1739" s="922" t="s">
        <v>497</v>
      </c>
      <c r="P1739" s="923"/>
      <c r="Q1739" s="923"/>
      <c r="R1739" s="924"/>
      <c r="S1739" s="919" t="str">
        <f>IF(COUNT(S1718:U1737)=0,"",SUMIF(E1718:E1737,"元請",S1718:U1737))</f>
        <v/>
      </c>
      <c r="T1739" s="920"/>
      <c r="U1739" s="921"/>
    </row>
    <row r="1740" spans="1:33" ht="19.5" customHeight="1" x14ac:dyDescent="0.15">
      <c r="B1740" s="287" t="s">
        <v>240</v>
      </c>
      <c r="C1740" s="172"/>
      <c r="D1740" s="171"/>
      <c r="E1740" s="172"/>
      <c r="F1740" s="172"/>
      <c r="G1740" s="485"/>
      <c r="H1740" s="485"/>
    </row>
    <row r="1741" spans="1:33" ht="19.5" customHeight="1" x14ac:dyDescent="0.15">
      <c r="B1741" s="485"/>
      <c r="C1741" s="172"/>
      <c r="D1741" s="171"/>
      <c r="E1741" s="290"/>
      <c r="F1741" s="485"/>
      <c r="G1741" s="485"/>
      <c r="H1741" s="485"/>
    </row>
    <row r="1742" spans="1:33" s="172" customFormat="1" ht="20.25" customHeight="1" x14ac:dyDescent="0.15">
      <c r="A1742" s="171"/>
      <c r="B1742" s="171"/>
      <c r="C1742" s="172" t="s">
        <v>104</v>
      </c>
      <c r="G1742" s="262"/>
      <c r="H1742" s="262"/>
      <c r="I1742" s="171"/>
      <c r="J1742" s="171"/>
      <c r="K1742" s="171"/>
      <c r="L1742" s="171"/>
      <c r="M1742" s="171"/>
      <c r="N1742" s="171"/>
      <c r="O1742" s="171"/>
      <c r="P1742" s="171"/>
      <c r="Q1742" s="171"/>
      <c r="R1742" s="171"/>
      <c r="S1742" s="171"/>
      <c r="T1742" s="196" t="s">
        <v>241</v>
      </c>
      <c r="U1742" s="263" t="str">
        <f t="shared" ref="U1742" si="1524">IF(COUNT(S1718:U1737)=0,"",U1713+1)</f>
        <v/>
      </c>
      <c r="W1742" s="171"/>
      <c r="X1742" s="171"/>
      <c r="Y1742" s="171"/>
      <c r="Z1742" s="291"/>
      <c r="AA1742" s="291"/>
      <c r="AB1742" s="291"/>
      <c r="AC1742" s="291"/>
      <c r="AD1742" s="291"/>
      <c r="AE1742" s="171"/>
      <c r="AF1742" s="171"/>
      <c r="AG1742" s="171"/>
    </row>
    <row r="1743" spans="1:33" s="172" customFormat="1" ht="27.75" x14ac:dyDescent="0.15">
      <c r="A1743" s="171"/>
      <c r="B1743" s="904" t="s">
        <v>105</v>
      </c>
      <c r="C1743" s="904"/>
      <c r="D1743" s="904"/>
      <c r="E1743" s="904"/>
      <c r="F1743" s="904"/>
      <c r="G1743" s="904"/>
      <c r="H1743" s="904"/>
      <c r="I1743" s="904"/>
      <c r="J1743" s="905" t="s">
        <v>387</v>
      </c>
      <c r="K1743" s="905"/>
      <c r="L1743" s="905"/>
      <c r="M1743" s="905"/>
      <c r="N1743" s="905"/>
      <c r="O1743" s="905"/>
      <c r="P1743" s="905"/>
      <c r="Q1743" s="905"/>
      <c r="R1743" s="905"/>
      <c r="S1743" s="905"/>
      <c r="T1743" s="905"/>
      <c r="U1743" s="905"/>
      <c r="W1743" s="171"/>
      <c r="X1743" s="171"/>
      <c r="Y1743" s="171"/>
      <c r="Z1743" s="291"/>
      <c r="AA1743" s="291"/>
      <c r="AB1743" s="291"/>
      <c r="AC1743" s="291"/>
      <c r="AD1743" s="291"/>
      <c r="AE1743" s="171"/>
      <c r="AF1743" s="171"/>
      <c r="AG1743" s="171"/>
    </row>
    <row r="1744" spans="1:33" ht="21.75" thickBot="1" x14ac:dyDescent="0.2">
      <c r="D1744" s="265" t="s">
        <v>228</v>
      </c>
      <c r="E1744" s="906"/>
      <c r="F1744" s="906"/>
      <c r="G1744" s="266" t="s">
        <v>229</v>
      </c>
      <c r="H1744" s="267"/>
      <c r="L1744" s="268" t="s">
        <v>231</v>
      </c>
      <c r="M1744" s="482" t="str">
        <f>M$4</f>
        <v/>
      </c>
      <c r="N1744" s="269" t="s">
        <v>220</v>
      </c>
      <c r="O1744" s="482" t="str">
        <f>O$4</f>
        <v/>
      </c>
      <c r="P1744" s="269" t="s">
        <v>225</v>
      </c>
      <c r="Q1744" s="269" t="s">
        <v>205</v>
      </c>
      <c r="R1744" s="482" t="str">
        <f>R$4</f>
        <v/>
      </c>
      <c r="S1744" s="269" t="s">
        <v>220</v>
      </c>
      <c r="T1744" s="482" t="str">
        <f>T$4</f>
        <v/>
      </c>
      <c r="U1744" s="269" t="s">
        <v>230</v>
      </c>
    </row>
    <row r="1745" spans="2:33" ht="18" customHeight="1" x14ac:dyDescent="0.15">
      <c r="B1745" s="880" t="s">
        <v>227</v>
      </c>
      <c r="C1745" s="907" t="s">
        <v>224</v>
      </c>
      <c r="D1745" s="478" t="s">
        <v>237</v>
      </c>
      <c r="E1745" s="478" t="s">
        <v>222</v>
      </c>
      <c r="F1745" s="909" t="s">
        <v>106</v>
      </c>
      <c r="G1745" s="840" t="s">
        <v>107</v>
      </c>
      <c r="H1745" s="841"/>
      <c r="I1745" s="480" t="s">
        <v>108</v>
      </c>
      <c r="J1745" s="480" t="s">
        <v>235</v>
      </c>
      <c r="K1745" s="840" t="s">
        <v>109</v>
      </c>
      <c r="L1745" s="913"/>
      <c r="M1745" s="913"/>
      <c r="N1745" s="841"/>
      <c r="O1745" s="840" t="s">
        <v>226</v>
      </c>
      <c r="P1745" s="913"/>
      <c r="Q1745" s="913"/>
      <c r="R1745" s="841"/>
      <c r="S1745" s="840" t="s">
        <v>233</v>
      </c>
      <c r="T1745" s="913"/>
      <c r="U1745" s="914"/>
    </row>
    <row r="1746" spans="2:33" ht="18" customHeight="1" thickBot="1" x14ac:dyDescent="0.2">
      <c r="B1746" s="882"/>
      <c r="C1746" s="908"/>
      <c r="D1746" s="479" t="s">
        <v>221</v>
      </c>
      <c r="E1746" s="479" t="s">
        <v>223</v>
      </c>
      <c r="F1746" s="910"/>
      <c r="G1746" s="911"/>
      <c r="H1746" s="912"/>
      <c r="I1746" s="481" t="s">
        <v>110</v>
      </c>
      <c r="J1746" s="481" t="s">
        <v>236</v>
      </c>
      <c r="K1746" s="911"/>
      <c r="L1746" s="915"/>
      <c r="M1746" s="915"/>
      <c r="N1746" s="912"/>
      <c r="O1746" s="911"/>
      <c r="P1746" s="915"/>
      <c r="Q1746" s="915"/>
      <c r="R1746" s="912"/>
      <c r="S1746" s="911" t="s">
        <v>234</v>
      </c>
      <c r="T1746" s="915"/>
      <c r="U1746" s="916"/>
    </row>
    <row r="1747" spans="2:33" ht="24" customHeight="1" x14ac:dyDescent="0.15">
      <c r="B1747" s="880">
        <v>1</v>
      </c>
      <c r="C1747" s="883"/>
      <c r="D1747" s="883"/>
      <c r="E1747" s="883"/>
      <c r="F1747" s="294"/>
      <c r="G1747" s="886"/>
      <c r="H1747" s="887"/>
      <c r="I1747" s="294"/>
      <c r="J1747" s="295"/>
      <c r="K1747" s="298"/>
      <c r="L1747" s="279" t="s">
        <v>220</v>
      </c>
      <c r="M1747" s="301"/>
      <c r="N1747" s="280" t="s">
        <v>225</v>
      </c>
      <c r="O1747" s="298"/>
      <c r="P1747" s="279" t="s">
        <v>220</v>
      </c>
      <c r="Q1747" s="301"/>
      <c r="R1747" s="280" t="s">
        <v>225</v>
      </c>
      <c r="S1747" s="888" t="str">
        <f t="shared" ref="S1747" si="1525">IF(COUNT(J1747:J1751)=0,"",SUM(J1747:J1751))</f>
        <v/>
      </c>
      <c r="T1747" s="889"/>
      <c r="U1747" s="890"/>
    </row>
    <row r="1748" spans="2:33" ht="24" customHeight="1" x14ac:dyDescent="0.15">
      <c r="B1748" s="881"/>
      <c r="C1748" s="884"/>
      <c r="D1748" s="884"/>
      <c r="E1748" s="884"/>
      <c r="F1748" s="296"/>
      <c r="G1748" s="897"/>
      <c r="H1748" s="898"/>
      <c r="I1748" s="296"/>
      <c r="J1748" s="297"/>
      <c r="K1748" s="299"/>
      <c r="L1748" s="284" t="s">
        <v>220</v>
      </c>
      <c r="M1748" s="302"/>
      <c r="N1748" s="285" t="s">
        <v>225</v>
      </c>
      <c r="O1748" s="299"/>
      <c r="P1748" s="284" t="s">
        <v>220</v>
      </c>
      <c r="Q1748" s="302"/>
      <c r="R1748" s="285" t="s">
        <v>225</v>
      </c>
      <c r="S1748" s="891"/>
      <c r="T1748" s="892"/>
      <c r="U1748" s="893"/>
      <c r="Z1748" s="264"/>
      <c r="AA1748" s="264"/>
      <c r="AB1748" s="264"/>
      <c r="AC1748" s="264"/>
      <c r="AD1748" s="264"/>
      <c r="AE1748" s="172"/>
      <c r="AF1748" s="172"/>
      <c r="AG1748" s="172"/>
    </row>
    <row r="1749" spans="2:33" ht="23.25" customHeight="1" x14ac:dyDescent="0.15">
      <c r="B1749" s="881"/>
      <c r="C1749" s="884"/>
      <c r="D1749" s="884"/>
      <c r="E1749" s="884"/>
      <c r="F1749" s="296"/>
      <c r="G1749" s="897"/>
      <c r="H1749" s="898"/>
      <c r="I1749" s="296"/>
      <c r="J1749" s="297"/>
      <c r="K1749" s="299"/>
      <c r="L1749" s="284" t="s">
        <v>220</v>
      </c>
      <c r="M1749" s="302"/>
      <c r="N1749" s="285" t="s">
        <v>225</v>
      </c>
      <c r="O1749" s="299"/>
      <c r="P1749" s="284" t="s">
        <v>220</v>
      </c>
      <c r="Q1749" s="302"/>
      <c r="R1749" s="285" t="s">
        <v>225</v>
      </c>
      <c r="S1749" s="891"/>
      <c r="T1749" s="892"/>
      <c r="U1749" s="893"/>
      <c r="Z1749" s="264"/>
      <c r="AA1749" s="264"/>
      <c r="AB1749" s="264"/>
      <c r="AC1749" s="264"/>
      <c r="AD1749" s="264"/>
      <c r="AE1749" s="172"/>
      <c r="AF1749" s="172"/>
      <c r="AG1749" s="172"/>
    </row>
    <row r="1750" spans="2:33" ht="24" customHeight="1" x14ac:dyDescent="0.15">
      <c r="B1750" s="881"/>
      <c r="C1750" s="884"/>
      <c r="D1750" s="884"/>
      <c r="E1750" s="884"/>
      <c r="F1750" s="296"/>
      <c r="G1750" s="897"/>
      <c r="H1750" s="898"/>
      <c r="I1750" s="296"/>
      <c r="J1750" s="297"/>
      <c r="K1750" s="299"/>
      <c r="L1750" s="284" t="s">
        <v>220</v>
      </c>
      <c r="M1750" s="302"/>
      <c r="N1750" s="285" t="s">
        <v>225</v>
      </c>
      <c r="O1750" s="299"/>
      <c r="P1750" s="284" t="s">
        <v>220</v>
      </c>
      <c r="Q1750" s="302"/>
      <c r="R1750" s="285" t="s">
        <v>225</v>
      </c>
      <c r="S1750" s="891"/>
      <c r="T1750" s="892"/>
      <c r="U1750" s="893"/>
    </row>
    <row r="1751" spans="2:33" ht="24" customHeight="1" thickBot="1" x14ac:dyDescent="0.2">
      <c r="B1751" s="882"/>
      <c r="C1751" s="885"/>
      <c r="D1751" s="885"/>
      <c r="E1751" s="885"/>
      <c r="F1751" s="286" t="s">
        <v>232</v>
      </c>
      <c r="G1751" s="5"/>
      <c r="H1751" s="899" t="s">
        <v>239</v>
      </c>
      <c r="I1751" s="900"/>
      <c r="J1751" s="300"/>
      <c r="K1751" s="901"/>
      <c r="L1751" s="902"/>
      <c r="M1751" s="902"/>
      <c r="N1751" s="902"/>
      <c r="O1751" s="902"/>
      <c r="P1751" s="902"/>
      <c r="Q1751" s="902"/>
      <c r="R1751" s="903"/>
      <c r="S1751" s="894"/>
      <c r="T1751" s="895"/>
      <c r="U1751" s="896"/>
    </row>
    <row r="1752" spans="2:33" ht="24" customHeight="1" x14ac:dyDescent="0.15">
      <c r="B1752" s="880">
        <v>2</v>
      </c>
      <c r="C1752" s="883"/>
      <c r="D1752" s="883"/>
      <c r="E1752" s="883"/>
      <c r="F1752" s="294"/>
      <c r="G1752" s="886"/>
      <c r="H1752" s="887"/>
      <c r="I1752" s="294"/>
      <c r="J1752" s="295"/>
      <c r="K1752" s="298"/>
      <c r="L1752" s="279" t="s">
        <v>220</v>
      </c>
      <c r="M1752" s="301"/>
      <c r="N1752" s="280" t="s">
        <v>225</v>
      </c>
      <c r="O1752" s="298"/>
      <c r="P1752" s="279" t="s">
        <v>220</v>
      </c>
      <c r="Q1752" s="301"/>
      <c r="R1752" s="280" t="s">
        <v>225</v>
      </c>
      <c r="S1752" s="888" t="str">
        <f t="shared" ref="S1752" si="1526">IF(COUNT(J1752:J1756)=0,"",SUM(J1752:J1756))</f>
        <v/>
      </c>
      <c r="T1752" s="889"/>
      <c r="U1752" s="890"/>
    </row>
    <row r="1753" spans="2:33" ht="24" customHeight="1" x14ac:dyDescent="0.15">
      <c r="B1753" s="881"/>
      <c r="C1753" s="884"/>
      <c r="D1753" s="884"/>
      <c r="E1753" s="884"/>
      <c r="F1753" s="296"/>
      <c r="G1753" s="897"/>
      <c r="H1753" s="898"/>
      <c r="I1753" s="296"/>
      <c r="J1753" s="297"/>
      <c r="K1753" s="299"/>
      <c r="L1753" s="284" t="s">
        <v>220</v>
      </c>
      <c r="M1753" s="302"/>
      <c r="N1753" s="285" t="s">
        <v>225</v>
      </c>
      <c r="O1753" s="299"/>
      <c r="P1753" s="284" t="s">
        <v>220</v>
      </c>
      <c r="Q1753" s="302"/>
      <c r="R1753" s="285" t="s">
        <v>225</v>
      </c>
      <c r="S1753" s="891"/>
      <c r="T1753" s="892"/>
      <c r="U1753" s="893"/>
    </row>
    <row r="1754" spans="2:33" ht="24" customHeight="1" x14ac:dyDescent="0.15">
      <c r="B1754" s="881"/>
      <c r="C1754" s="884"/>
      <c r="D1754" s="884"/>
      <c r="E1754" s="884"/>
      <c r="F1754" s="296"/>
      <c r="G1754" s="897"/>
      <c r="H1754" s="898"/>
      <c r="I1754" s="296"/>
      <c r="J1754" s="297"/>
      <c r="K1754" s="299"/>
      <c r="L1754" s="284" t="s">
        <v>220</v>
      </c>
      <c r="M1754" s="302"/>
      <c r="N1754" s="285" t="s">
        <v>225</v>
      </c>
      <c r="O1754" s="299"/>
      <c r="P1754" s="284" t="s">
        <v>220</v>
      </c>
      <c r="Q1754" s="302"/>
      <c r="R1754" s="285" t="s">
        <v>225</v>
      </c>
      <c r="S1754" s="891"/>
      <c r="T1754" s="892"/>
      <c r="U1754" s="893"/>
    </row>
    <row r="1755" spans="2:33" ht="24" customHeight="1" x14ac:dyDescent="0.15">
      <c r="B1755" s="881"/>
      <c r="C1755" s="884"/>
      <c r="D1755" s="884"/>
      <c r="E1755" s="884"/>
      <c r="F1755" s="296"/>
      <c r="G1755" s="897"/>
      <c r="H1755" s="898"/>
      <c r="I1755" s="296"/>
      <c r="J1755" s="297"/>
      <c r="K1755" s="299"/>
      <c r="L1755" s="284" t="s">
        <v>220</v>
      </c>
      <c r="M1755" s="302"/>
      <c r="N1755" s="285" t="s">
        <v>225</v>
      </c>
      <c r="O1755" s="299"/>
      <c r="P1755" s="284" t="s">
        <v>220</v>
      </c>
      <c r="Q1755" s="302"/>
      <c r="R1755" s="285" t="s">
        <v>225</v>
      </c>
      <c r="S1755" s="891"/>
      <c r="T1755" s="892"/>
      <c r="U1755" s="893"/>
    </row>
    <row r="1756" spans="2:33" ht="24" customHeight="1" thickBot="1" x14ac:dyDescent="0.2">
      <c r="B1756" s="882"/>
      <c r="C1756" s="885"/>
      <c r="D1756" s="885"/>
      <c r="E1756" s="885"/>
      <c r="F1756" s="286" t="s">
        <v>232</v>
      </c>
      <c r="G1756" s="5"/>
      <c r="H1756" s="899" t="s">
        <v>239</v>
      </c>
      <c r="I1756" s="900"/>
      <c r="J1756" s="300"/>
      <c r="K1756" s="901"/>
      <c r="L1756" s="902"/>
      <c r="M1756" s="902"/>
      <c r="N1756" s="902"/>
      <c r="O1756" s="902"/>
      <c r="P1756" s="902"/>
      <c r="Q1756" s="902"/>
      <c r="R1756" s="903"/>
      <c r="S1756" s="894"/>
      <c r="T1756" s="895"/>
      <c r="U1756" s="896"/>
    </row>
    <row r="1757" spans="2:33" ht="24" customHeight="1" x14ac:dyDescent="0.15">
      <c r="B1757" s="880">
        <v>3</v>
      </c>
      <c r="C1757" s="883"/>
      <c r="D1757" s="883"/>
      <c r="E1757" s="883"/>
      <c r="F1757" s="294"/>
      <c r="G1757" s="886"/>
      <c r="H1757" s="887"/>
      <c r="I1757" s="294"/>
      <c r="J1757" s="295"/>
      <c r="K1757" s="298"/>
      <c r="L1757" s="279" t="s">
        <v>220</v>
      </c>
      <c r="M1757" s="301"/>
      <c r="N1757" s="280" t="s">
        <v>225</v>
      </c>
      <c r="O1757" s="298"/>
      <c r="P1757" s="279" t="s">
        <v>220</v>
      </c>
      <c r="Q1757" s="301"/>
      <c r="R1757" s="280" t="s">
        <v>225</v>
      </c>
      <c r="S1757" s="888" t="str">
        <f t="shared" ref="S1757" si="1527">IF(COUNT(J1757:J1761)=0,"",SUM(J1757:J1761))</f>
        <v/>
      </c>
      <c r="T1757" s="889"/>
      <c r="U1757" s="890"/>
    </row>
    <row r="1758" spans="2:33" ht="24" customHeight="1" x14ac:dyDescent="0.15">
      <c r="B1758" s="881"/>
      <c r="C1758" s="884"/>
      <c r="D1758" s="884"/>
      <c r="E1758" s="884"/>
      <c r="F1758" s="296"/>
      <c r="G1758" s="897"/>
      <c r="H1758" s="898"/>
      <c r="I1758" s="296"/>
      <c r="J1758" s="297"/>
      <c r="K1758" s="299"/>
      <c r="L1758" s="284" t="s">
        <v>220</v>
      </c>
      <c r="M1758" s="302"/>
      <c r="N1758" s="285" t="s">
        <v>225</v>
      </c>
      <c r="O1758" s="299"/>
      <c r="P1758" s="284" t="s">
        <v>220</v>
      </c>
      <c r="Q1758" s="302"/>
      <c r="R1758" s="285" t="s">
        <v>225</v>
      </c>
      <c r="S1758" s="891"/>
      <c r="T1758" s="892"/>
      <c r="U1758" s="893"/>
    </row>
    <row r="1759" spans="2:33" ht="24" customHeight="1" x14ac:dyDescent="0.15">
      <c r="B1759" s="881"/>
      <c r="C1759" s="884"/>
      <c r="D1759" s="884"/>
      <c r="E1759" s="884"/>
      <c r="F1759" s="296"/>
      <c r="G1759" s="897"/>
      <c r="H1759" s="898"/>
      <c r="I1759" s="296"/>
      <c r="J1759" s="297"/>
      <c r="K1759" s="299"/>
      <c r="L1759" s="284" t="s">
        <v>220</v>
      </c>
      <c r="M1759" s="302"/>
      <c r="N1759" s="285" t="s">
        <v>225</v>
      </c>
      <c r="O1759" s="299"/>
      <c r="P1759" s="284" t="s">
        <v>220</v>
      </c>
      <c r="Q1759" s="302"/>
      <c r="R1759" s="285" t="s">
        <v>225</v>
      </c>
      <c r="S1759" s="891"/>
      <c r="T1759" s="892"/>
      <c r="U1759" s="893"/>
    </row>
    <row r="1760" spans="2:33" ht="24" customHeight="1" x14ac:dyDescent="0.15">
      <c r="B1760" s="881"/>
      <c r="C1760" s="884"/>
      <c r="D1760" s="884"/>
      <c r="E1760" s="884"/>
      <c r="F1760" s="296"/>
      <c r="G1760" s="897"/>
      <c r="H1760" s="898"/>
      <c r="I1760" s="296"/>
      <c r="J1760" s="297"/>
      <c r="K1760" s="299"/>
      <c r="L1760" s="284" t="s">
        <v>220</v>
      </c>
      <c r="M1760" s="302"/>
      <c r="N1760" s="285" t="s">
        <v>225</v>
      </c>
      <c r="O1760" s="299"/>
      <c r="P1760" s="284" t="s">
        <v>220</v>
      </c>
      <c r="Q1760" s="302"/>
      <c r="R1760" s="285" t="s">
        <v>225</v>
      </c>
      <c r="S1760" s="891"/>
      <c r="T1760" s="892"/>
      <c r="U1760" s="893"/>
    </row>
    <row r="1761" spans="1:33" ht="24" customHeight="1" thickBot="1" x14ac:dyDescent="0.2">
      <c r="B1761" s="882"/>
      <c r="C1761" s="885"/>
      <c r="D1761" s="885"/>
      <c r="E1761" s="885"/>
      <c r="F1761" s="286" t="s">
        <v>232</v>
      </c>
      <c r="G1761" s="5"/>
      <c r="H1761" s="899" t="s">
        <v>239</v>
      </c>
      <c r="I1761" s="900"/>
      <c r="J1761" s="300"/>
      <c r="K1761" s="901"/>
      <c r="L1761" s="902"/>
      <c r="M1761" s="902"/>
      <c r="N1761" s="902"/>
      <c r="O1761" s="902"/>
      <c r="P1761" s="902"/>
      <c r="Q1761" s="902"/>
      <c r="R1761" s="903"/>
      <c r="S1761" s="894"/>
      <c r="T1761" s="895"/>
      <c r="U1761" s="896"/>
    </row>
    <row r="1762" spans="1:33" ht="24" customHeight="1" x14ac:dyDescent="0.15">
      <c r="B1762" s="880">
        <v>4</v>
      </c>
      <c r="C1762" s="883"/>
      <c r="D1762" s="883"/>
      <c r="E1762" s="883"/>
      <c r="F1762" s="294"/>
      <c r="G1762" s="886"/>
      <c r="H1762" s="887"/>
      <c r="I1762" s="294"/>
      <c r="J1762" s="295"/>
      <c r="K1762" s="298"/>
      <c r="L1762" s="279" t="s">
        <v>220</v>
      </c>
      <c r="M1762" s="301"/>
      <c r="N1762" s="280" t="s">
        <v>225</v>
      </c>
      <c r="O1762" s="298"/>
      <c r="P1762" s="279" t="s">
        <v>220</v>
      </c>
      <c r="Q1762" s="301"/>
      <c r="R1762" s="280" t="s">
        <v>225</v>
      </c>
      <c r="S1762" s="888" t="str">
        <f t="shared" ref="S1762" si="1528">IF(COUNT(J1762:J1766)=0,"",SUM(J1762:J1766))</f>
        <v/>
      </c>
      <c r="T1762" s="889"/>
      <c r="U1762" s="890"/>
    </row>
    <row r="1763" spans="1:33" ht="24" customHeight="1" x14ac:dyDescent="0.15">
      <c r="B1763" s="881"/>
      <c r="C1763" s="884"/>
      <c r="D1763" s="884"/>
      <c r="E1763" s="884"/>
      <c r="F1763" s="296"/>
      <c r="G1763" s="897"/>
      <c r="H1763" s="898"/>
      <c r="I1763" s="296"/>
      <c r="J1763" s="297"/>
      <c r="K1763" s="299"/>
      <c r="L1763" s="284" t="s">
        <v>220</v>
      </c>
      <c r="M1763" s="302"/>
      <c r="N1763" s="285" t="s">
        <v>225</v>
      </c>
      <c r="O1763" s="299"/>
      <c r="P1763" s="284" t="s">
        <v>220</v>
      </c>
      <c r="Q1763" s="302"/>
      <c r="R1763" s="285" t="s">
        <v>225</v>
      </c>
      <c r="S1763" s="891"/>
      <c r="T1763" s="892"/>
      <c r="U1763" s="893"/>
    </row>
    <row r="1764" spans="1:33" ht="24" customHeight="1" x14ac:dyDescent="0.15">
      <c r="B1764" s="881"/>
      <c r="C1764" s="884"/>
      <c r="D1764" s="884"/>
      <c r="E1764" s="884"/>
      <c r="F1764" s="296"/>
      <c r="G1764" s="897"/>
      <c r="H1764" s="898"/>
      <c r="I1764" s="296"/>
      <c r="J1764" s="297"/>
      <c r="K1764" s="299"/>
      <c r="L1764" s="284" t="s">
        <v>220</v>
      </c>
      <c r="M1764" s="302"/>
      <c r="N1764" s="285" t="s">
        <v>225</v>
      </c>
      <c r="O1764" s="299"/>
      <c r="P1764" s="284" t="s">
        <v>220</v>
      </c>
      <c r="Q1764" s="302"/>
      <c r="R1764" s="285" t="s">
        <v>225</v>
      </c>
      <c r="S1764" s="891"/>
      <c r="T1764" s="892"/>
      <c r="U1764" s="893"/>
    </row>
    <row r="1765" spans="1:33" ht="24" customHeight="1" x14ac:dyDescent="0.15">
      <c r="B1765" s="881"/>
      <c r="C1765" s="884"/>
      <c r="D1765" s="884"/>
      <c r="E1765" s="884"/>
      <c r="F1765" s="296"/>
      <c r="G1765" s="897"/>
      <c r="H1765" s="898"/>
      <c r="I1765" s="296"/>
      <c r="J1765" s="297"/>
      <c r="K1765" s="299"/>
      <c r="L1765" s="284" t="s">
        <v>220</v>
      </c>
      <c r="M1765" s="302"/>
      <c r="N1765" s="285" t="s">
        <v>225</v>
      </c>
      <c r="O1765" s="299"/>
      <c r="P1765" s="284" t="s">
        <v>220</v>
      </c>
      <c r="Q1765" s="302"/>
      <c r="R1765" s="285" t="s">
        <v>225</v>
      </c>
      <c r="S1765" s="891"/>
      <c r="T1765" s="892"/>
      <c r="U1765" s="893"/>
    </row>
    <row r="1766" spans="1:33" ht="24" customHeight="1" thickBot="1" x14ac:dyDescent="0.2">
      <c r="B1766" s="882"/>
      <c r="C1766" s="885"/>
      <c r="D1766" s="885"/>
      <c r="E1766" s="885"/>
      <c r="F1766" s="286" t="s">
        <v>232</v>
      </c>
      <c r="G1766" s="5"/>
      <c r="H1766" s="899" t="s">
        <v>239</v>
      </c>
      <c r="I1766" s="900"/>
      <c r="J1766" s="300"/>
      <c r="K1766" s="901"/>
      <c r="L1766" s="902"/>
      <c r="M1766" s="902"/>
      <c r="N1766" s="902"/>
      <c r="O1766" s="902"/>
      <c r="P1766" s="902"/>
      <c r="Q1766" s="902"/>
      <c r="R1766" s="903"/>
      <c r="S1766" s="894"/>
      <c r="T1766" s="895"/>
      <c r="U1766" s="896"/>
    </row>
    <row r="1767" spans="1:33" ht="19.5" customHeight="1" thickBot="1" x14ac:dyDescent="0.2">
      <c r="B1767" s="287" t="s">
        <v>112</v>
      </c>
      <c r="C1767" s="172"/>
      <c r="D1767" s="288"/>
      <c r="E1767" s="288"/>
      <c r="F1767" s="289"/>
      <c r="G1767" s="288"/>
      <c r="H1767" s="288"/>
      <c r="O1767" s="917" t="s">
        <v>496</v>
      </c>
      <c r="P1767" s="918"/>
      <c r="Q1767" s="918"/>
      <c r="R1767" s="918"/>
      <c r="S1767" s="919" t="str">
        <f>IF(COUNT(S1747:U1766)=0,"",SUMIFS(S1747:S1766,E1747:E1766,"&lt;&gt;"&amp;""))</f>
        <v/>
      </c>
      <c r="T1767" s="920"/>
      <c r="U1767" s="921"/>
    </row>
    <row r="1768" spans="1:33" ht="19.5" customHeight="1" thickBot="1" x14ac:dyDescent="0.2">
      <c r="B1768" s="486" t="s">
        <v>242</v>
      </c>
      <c r="C1768" s="172"/>
      <c r="D1768" s="171"/>
      <c r="E1768" s="290"/>
      <c r="F1768" s="485"/>
      <c r="G1768" s="485"/>
      <c r="H1768" s="485"/>
      <c r="O1768" s="922" t="s">
        <v>497</v>
      </c>
      <c r="P1768" s="923"/>
      <c r="Q1768" s="923"/>
      <c r="R1768" s="924"/>
      <c r="S1768" s="919" t="str">
        <f>IF(COUNT(S1747:U1766)=0,"",SUMIF(E1747:E1766,"元請",S1747:U1766))</f>
        <v/>
      </c>
      <c r="T1768" s="920"/>
      <c r="U1768" s="921"/>
    </row>
    <row r="1769" spans="1:33" ht="19.5" customHeight="1" x14ac:dyDescent="0.15">
      <c r="B1769" s="287" t="s">
        <v>240</v>
      </c>
      <c r="C1769" s="172"/>
      <c r="D1769" s="171"/>
      <c r="E1769" s="172"/>
      <c r="F1769" s="172"/>
      <c r="G1769" s="485"/>
      <c r="H1769" s="485"/>
    </row>
    <row r="1770" spans="1:33" ht="19.5" customHeight="1" x14ac:dyDescent="0.15">
      <c r="B1770" s="485"/>
      <c r="C1770" s="172"/>
      <c r="D1770" s="171"/>
      <c r="E1770" s="290"/>
      <c r="F1770" s="485"/>
      <c r="G1770" s="485"/>
      <c r="H1770" s="485"/>
    </row>
    <row r="1771" spans="1:33" s="172" customFormat="1" ht="20.25" customHeight="1" x14ac:dyDescent="0.15">
      <c r="A1771" s="171"/>
      <c r="B1771" s="171"/>
      <c r="C1771" s="172" t="s">
        <v>104</v>
      </c>
      <c r="G1771" s="262"/>
      <c r="H1771" s="262"/>
      <c r="I1771" s="171"/>
      <c r="J1771" s="171"/>
      <c r="K1771" s="171"/>
      <c r="L1771" s="171"/>
      <c r="M1771" s="171"/>
      <c r="N1771" s="171"/>
      <c r="O1771" s="171"/>
      <c r="P1771" s="171"/>
      <c r="Q1771" s="171"/>
      <c r="R1771" s="171"/>
      <c r="S1771" s="171"/>
      <c r="T1771" s="196" t="s">
        <v>241</v>
      </c>
      <c r="U1771" s="263" t="str">
        <f t="shared" ref="U1771" si="1529">IF(COUNT(S1747:U1766)=0,"",U1742+1)</f>
        <v/>
      </c>
      <c r="W1771" s="171"/>
      <c r="X1771" s="171"/>
      <c r="Y1771" s="171"/>
      <c r="Z1771" s="291"/>
      <c r="AA1771" s="291"/>
      <c r="AB1771" s="291"/>
      <c r="AC1771" s="291"/>
      <c r="AD1771" s="291"/>
      <c r="AE1771" s="171"/>
      <c r="AF1771" s="171"/>
      <c r="AG1771" s="171"/>
    </row>
    <row r="1772" spans="1:33" s="172" customFormat="1" ht="27.75" x14ac:dyDescent="0.15">
      <c r="A1772" s="171"/>
      <c r="B1772" s="904" t="s">
        <v>105</v>
      </c>
      <c r="C1772" s="904"/>
      <c r="D1772" s="904"/>
      <c r="E1772" s="904"/>
      <c r="F1772" s="904"/>
      <c r="G1772" s="904"/>
      <c r="H1772" s="904"/>
      <c r="I1772" s="904"/>
      <c r="J1772" s="905" t="s">
        <v>387</v>
      </c>
      <c r="K1772" s="905"/>
      <c r="L1772" s="905"/>
      <c r="M1772" s="905"/>
      <c r="N1772" s="905"/>
      <c r="O1772" s="905"/>
      <c r="P1772" s="905"/>
      <c r="Q1772" s="905"/>
      <c r="R1772" s="905"/>
      <c r="S1772" s="905"/>
      <c r="T1772" s="905"/>
      <c r="U1772" s="905"/>
      <c r="W1772" s="171"/>
      <c r="X1772" s="171"/>
      <c r="Y1772" s="171"/>
      <c r="Z1772" s="291"/>
      <c r="AA1772" s="291"/>
      <c r="AB1772" s="291"/>
      <c r="AC1772" s="291"/>
      <c r="AD1772" s="291"/>
      <c r="AE1772" s="171"/>
      <c r="AF1772" s="171"/>
      <c r="AG1772" s="171"/>
    </row>
    <row r="1773" spans="1:33" ht="21.75" thickBot="1" x14ac:dyDescent="0.2">
      <c r="D1773" s="265" t="s">
        <v>228</v>
      </c>
      <c r="E1773" s="906"/>
      <c r="F1773" s="906"/>
      <c r="G1773" s="266" t="s">
        <v>229</v>
      </c>
      <c r="H1773" s="267"/>
      <c r="L1773" s="268" t="s">
        <v>231</v>
      </c>
      <c r="M1773" s="482" t="str">
        <f>M$4</f>
        <v/>
      </c>
      <c r="N1773" s="269" t="s">
        <v>220</v>
      </c>
      <c r="O1773" s="482" t="str">
        <f>O$4</f>
        <v/>
      </c>
      <c r="P1773" s="269" t="s">
        <v>225</v>
      </c>
      <c r="Q1773" s="269" t="s">
        <v>205</v>
      </c>
      <c r="R1773" s="482" t="str">
        <f>R$4</f>
        <v/>
      </c>
      <c r="S1773" s="269" t="s">
        <v>220</v>
      </c>
      <c r="T1773" s="482" t="str">
        <f>T$4</f>
        <v/>
      </c>
      <c r="U1773" s="269" t="s">
        <v>230</v>
      </c>
    </row>
    <row r="1774" spans="1:33" ht="18" customHeight="1" x14ac:dyDescent="0.15">
      <c r="B1774" s="880" t="s">
        <v>227</v>
      </c>
      <c r="C1774" s="907" t="s">
        <v>224</v>
      </c>
      <c r="D1774" s="478" t="s">
        <v>237</v>
      </c>
      <c r="E1774" s="478" t="s">
        <v>222</v>
      </c>
      <c r="F1774" s="909" t="s">
        <v>106</v>
      </c>
      <c r="G1774" s="840" t="s">
        <v>107</v>
      </c>
      <c r="H1774" s="841"/>
      <c r="I1774" s="480" t="s">
        <v>108</v>
      </c>
      <c r="J1774" s="480" t="s">
        <v>235</v>
      </c>
      <c r="K1774" s="840" t="s">
        <v>109</v>
      </c>
      <c r="L1774" s="913"/>
      <c r="M1774" s="913"/>
      <c r="N1774" s="841"/>
      <c r="O1774" s="840" t="s">
        <v>226</v>
      </c>
      <c r="P1774" s="913"/>
      <c r="Q1774" s="913"/>
      <c r="R1774" s="841"/>
      <c r="S1774" s="840" t="s">
        <v>233</v>
      </c>
      <c r="T1774" s="913"/>
      <c r="U1774" s="914"/>
    </row>
    <row r="1775" spans="1:33" ht="18" customHeight="1" thickBot="1" x14ac:dyDescent="0.2">
      <c r="B1775" s="882"/>
      <c r="C1775" s="908"/>
      <c r="D1775" s="479" t="s">
        <v>221</v>
      </c>
      <c r="E1775" s="479" t="s">
        <v>223</v>
      </c>
      <c r="F1775" s="910"/>
      <c r="G1775" s="911"/>
      <c r="H1775" s="912"/>
      <c r="I1775" s="481" t="s">
        <v>110</v>
      </c>
      <c r="J1775" s="481" t="s">
        <v>236</v>
      </c>
      <c r="K1775" s="911"/>
      <c r="L1775" s="915"/>
      <c r="M1775" s="915"/>
      <c r="N1775" s="912"/>
      <c r="O1775" s="911"/>
      <c r="P1775" s="915"/>
      <c r="Q1775" s="915"/>
      <c r="R1775" s="912"/>
      <c r="S1775" s="911" t="s">
        <v>234</v>
      </c>
      <c r="T1775" s="915"/>
      <c r="U1775" s="916"/>
    </row>
    <row r="1776" spans="1:33" ht="24" customHeight="1" x14ac:dyDescent="0.15">
      <c r="B1776" s="880">
        <v>1</v>
      </c>
      <c r="C1776" s="883"/>
      <c r="D1776" s="883"/>
      <c r="E1776" s="883"/>
      <c r="F1776" s="294"/>
      <c r="G1776" s="886"/>
      <c r="H1776" s="887"/>
      <c r="I1776" s="294"/>
      <c r="J1776" s="295"/>
      <c r="K1776" s="298"/>
      <c r="L1776" s="279" t="s">
        <v>220</v>
      </c>
      <c r="M1776" s="301"/>
      <c r="N1776" s="280" t="s">
        <v>225</v>
      </c>
      <c r="O1776" s="298"/>
      <c r="P1776" s="279" t="s">
        <v>220</v>
      </c>
      <c r="Q1776" s="301"/>
      <c r="R1776" s="280" t="s">
        <v>225</v>
      </c>
      <c r="S1776" s="888" t="str">
        <f t="shared" ref="S1776" si="1530">IF(COUNT(J1776:J1780)=0,"",SUM(J1776:J1780))</f>
        <v/>
      </c>
      <c r="T1776" s="889"/>
      <c r="U1776" s="890"/>
    </row>
    <row r="1777" spans="2:33" ht="24" customHeight="1" x14ac:dyDescent="0.15">
      <c r="B1777" s="881"/>
      <c r="C1777" s="884"/>
      <c r="D1777" s="884"/>
      <c r="E1777" s="884"/>
      <c r="F1777" s="296"/>
      <c r="G1777" s="897"/>
      <c r="H1777" s="898"/>
      <c r="I1777" s="296"/>
      <c r="J1777" s="297"/>
      <c r="K1777" s="299"/>
      <c r="L1777" s="284" t="s">
        <v>220</v>
      </c>
      <c r="M1777" s="302"/>
      <c r="N1777" s="285" t="s">
        <v>225</v>
      </c>
      <c r="O1777" s="299"/>
      <c r="P1777" s="284" t="s">
        <v>220</v>
      </c>
      <c r="Q1777" s="302"/>
      <c r="R1777" s="285" t="s">
        <v>225</v>
      </c>
      <c r="S1777" s="891"/>
      <c r="T1777" s="892"/>
      <c r="U1777" s="893"/>
      <c r="Z1777" s="264"/>
      <c r="AA1777" s="264"/>
      <c r="AB1777" s="264"/>
      <c r="AC1777" s="264"/>
      <c r="AD1777" s="264"/>
      <c r="AE1777" s="172"/>
      <c r="AF1777" s="172"/>
      <c r="AG1777" s="172"/>
    </row>
    <row r="1778" spans="2:33" ht="23.25" customHeight="1" x14ac:dyDescent="0.15">
      <c r="B1778" s="881"/>
      <c r="C1778" s="884"/>
      <c r="D1778" s="884"/>
      <c r="E1778" s="884"/>
      <c r="F1778" s="296"/>
      <c r="G1778" s="897"/>
      <c r="H1778" s="898"/>
      <c r="I1778" s="296"/>
      <c r="J1778" s="297"/>
      <c r="K1778" s="299"/>
      <c r="L1778" s="284" t="s">
        <v>220</v>
      </c>
      <c r="M1778" s="302"/>
      <c r="N1778" s="285" t="s">
        <v>225</v>
      </c>
      <c r="O1778" s="299"/>
      <c r="P1778" s="284" t="s">
        <v>220</v>
      </c>
      <c r="Q1778" s="302"/>
      <c r="R1778" s="285" t="s">
        <v>225</v>
      </c>
      <c r="S1778" s="891"/>
      <c r="T1778" s="892"/>
      <c r="U1778" s="893"/>
      <c r="Z1778" s="264"/>
      <c r="AA1778" s="264"/>
      <c r="AB1778" s="264"/>
      <c r="AC1778" s="264"/>
      <c r="AD1778" s="264"/>
      <c r="AE1778" s="172"/>
      <c r="AF1778" s="172"/>
      <c r="AG1778" s="172"/>
    </row>
    <row r="1779" spans="2:33" ht="24" customHeight="1" x14ac:dyDescent="0.15">
      <c r="B1779" s="881"/>
      <c r="C1779" s="884"/>
      <c r="D1779" s="884"/>
      <c r="E1779" s="884"/>
      <c r="F1779" s="296"/>
      <c r="G1779" s="897"/>
      <c r="H1779" s="898"/>
      <c r="I1779" s="296"/>
      <c r="J1779" s="297"/>
      <c r="K1779" s="299"/>
      <c r="L1779" s="284" t="s">
        <v>220</v>
      </c>
      <c r="M1779" s="302"/>
      <c r="N1779" s="285" t="s">
        <v>225</v>
      </c>
      <c r="O1779" s="299"/>
      <c r="P1779" s="284" t="s">
        <v>220</v>
      </c>
      <c r="Q1779" s="302"/>
      <c r="R1779" s="285" t="s">
        <v>225</v>
      </c>
      <c r="S1779" s="891"/>
      <c r="T1779" s="892"/>
      <c r="U1779" s="893"/>
    </row>
    <row r="1780" spans="2:33" ht="24" customHeight="1" thickBot="1" x14ac:dyDescent="0.2">
      <c r="B1780" s="882"/>
      <c r="C1780" s="885"/>
      <c r="D1780" s="885"/>
      <c r="E1780" s="885"/>
      <c r="F1780" s="286" t="s">
        <v>232</v>
      </c>
      <c r="G1780" s="5"/>
      <c r="H1780" s="899" t="s">
        <v>239</v>
      </c>
      <c r="I1780" s="900"/>
      <c r="J1780" s="300"/>
      <c r="K1780" s="901"/>
      <c r="L1780" s="902"/>
      <c r="M1780" s="902"/>
      <c r="N1780" s="902"/>
      <c r="O1780" s="902"/>
      <c r="P1780" s="902"/>
      <c r="Q1780" s="902"/>
      <c r="R1780" s="903"/>
      <c r="S1780" s="894"/>
      <c r="T1780" s="895"/>
      <c r="U1780" s="896"/>
    </row>
    <row r="1781" spans="2:33" ht="24" customHeight="1" x14ac:dyDescent="0.15">
      <c r="B1781" s="880">
        <v>2</v>
      </c>
      <c r="C1781" s="883"/>
      <c r="D1781" s="883"/>
      <c r="E1781" s="883"/>
      <c r="F1781" s="294"/>
      <c r="G1781" s="886"/>
      <c r="H1781" s="887"/>
      <c r="I1781" s="294"/>
      <c r="J1781" s="295"/>
      <c r="K1781" s="298"/>
      <c r="L1781" s="279" t="s">
        <v>220</v>
      </c>
      <c r="M1781" s="301"/>
      <c r="N1781" s="280" t="s">
        <v>225</v>
      </c>
      <c r="O1781" s="298"/>
      <c r="P1781" s="279" t="s">
        <v>220</v>
      </c>
      <c r="Q1781" s="301"/>
      <c r="R1781" s="280" t="s">
        <v>225</v>
      </c>
      <c r="S1781" s="888" t="str">
        <f t="shared" ref="S1781" si="1531">IF(COUNT(J1781:J1785)=0,"",SUM(J1781:J1785))</f>
        <v/>
      </c>
      <c r="T1781" s="889"/>
      <c r="U1781" s="890"/>
    </row>
    <row r="1782" spans="2:33" ht="24" customHeight="1" x14ac:dyDescent="0.15">
      <c r="B1782" s="881"/>
      <c r="C1782" s="884"/>
      <c r="D1782" s="884"/>
      <c r="E1782" s="884"/>
      <c r="F1782" s="296"/>
      <c r="G1782" s="897"/>
      <c r="H1782" s="898"/>
      <c r="I1782" s="296"/>
      <c r="J1782" s="297"/>
      <c r="K1782" s="299"/>
      <c r="L1782" s="284" t="s">
        <v>220</v>
      </c>
      <c r="M1782" s="302"/>
      <c r="N1782" s="285" t="s">
        <v>225</v>
      </c>
      <c r="O1782" s="299"/>
      <c r="P1782" s="284" t="s">
        <v>220</v>
      </c>
      <c r="Q1782" s="302"/>
      <c r="R1782" s="285" t="s">
        <v>225</v>
      </c>
      <c r="S1782" s="891"/>
      <c r="T1782" s="892"/>
      <c r="U1782" s="893"/>
    </row>
    <row r="1783" spans="2:33" ht="24" customHeight="1" x14ac:dyDescent="0.15">
      <c r="B1783" s="881"/>
      <c r="C1783" s="884"/>
      <c r="D1783" s="884"/>
      <c r="E1783" s="884"/>
      <c r="F1783" s="296"/>
      <c r="G1783" s="897"/>
      <c r="H1783" s="898"/>
      <c r="I1783" s="296"/>
      <c r="J1783" s="297"/>
      <c r="K1783" s="299"/>
      <c r="L1783" s="284" t="s">
        <v>220</v>
      </c>
      <c r="M1783" s="302"/>
      <c r="N1783" s="285" t="s">
        <v>225</v>
      </c>
      <c r="O1783" s="299"/>
      <c r="P1783" s="284" t="s">
        <v>220</v>
      </c>
      <c r="Q1783" s="302"/>
      <c r="R1783" s="285" t="s">
        <v>225</v>
      </c>
      <c r="S1783" s="891"/>
      <c r="T1783" s="892"/>
      <c r="U1783" s="893"/>
    </row>
    <row r="1784" spans="2:33" ht="24" customHeight="1" x14ac:dyDescent="0.15">
      <c r="B1784" s="881"/>
      <c r="C1784" s="884"/>
      <c r="D1784" s="884"/>
      <c r="E1784" s="884"/>
      <c r="F1784" s="296"/>
      <c r="G1784" s="897"/>
      <c r="H1784" s="898"/>
      <c r="I1784" s="296"/>
      <c r="J1784" s="297"/>
      <c r="K1784" s="299"/>
      <c r="L1784" s="284" t="s">
        <v>220</v>
      </c>
      <c r="M1784" s="302"/>
      <c r="N1784" s="285" t="s">
        <v>225</v>
      </c>
      <c r="O1784" s="299"/>
      <c r="P1784" s="284" t="s">
        <v>220</v>
      </c>
      <c r="Q1784" s="302"/>
      <c r="R1784" s="285" t="s">
        <v>225</v>
      </c>
      <c r="S1784" s="891"/>
      <c r="T1784" s="892"/>
      <c r="U1784" s="893"/>
    </row>
    <row r="1785" spans="2:33" ht="24" customHeight="1" thickBot="1" x14ac:dyDescent="0.2">
      <c r="B1785" s="882"/>
      <c r="C1785" s="885"/>
      <c r="D1785" s="885"/>
      <c r="E1785" s="885"/>
      <c r="F1785" s="286" t="s">
        <v>232</v>
      </c>
      <c r="G1785" s="5"/>
      <c r="H1785" s="899" t="s">
        <v>239</v>
      </c>
      <c r="I1785" s="900"/>
      <c r="J1785" s="300"/>
      <c r="K1785" s="901"/>
      <c r="L1785" s="902"/>
      <c r="M1785" s="902"/>
      <c r="N1785" s="902"/>
      <c r="O1785" s="902"/>
      <c r="P1785" s="902"/>
      <c r="Q1785" s="902"/>
      <c r="R1785" s="903"/>
      <c r="S1785" s="894"/>
      <c r="T1785" s="895"/>
      <c r="U1785" s="896"/>
    </row>
    <row r="1786" spans="2:33" ht="24" customHeight="1" x14ac:dyDescent="0.15">
      <c r="B1786" s="880">
        <v>3</v>
      </c>
      <c r="C1786" s="883"/>
      <c r="D1786" s="883"/>
      <c r="E1786" s="883"/>
      <c r="F1786" s="294"/>
      <c r="G1786" s="886"/>
      <c r="H1786" s="887"/>
      <c r="I1786" s="294"/>
      <c r="J1786" s="295"/>
      <c r="K1786" s="298"/>
      <c r="L1786" s="279" t="s">
        <v>220</v>
      </c>
      <c r="M1786" s="301"/>
      <c r="N1786" s="280" t="s">
        <v>225</v>
      </c>
      <c r="O1786" s="298"/>
      <c r="P1786" s="279" t="s">
        <v>220</v>
      </c>
      <c r="Q1786" s="301"/>
      <c r="R1786" s="280" t="s">
        <v>225</v>
      </c>
      <c r="S1786" s="888" t="str">
        <f t="shared" ref="S1786" si="1532">IF(COUNT(J1786:J1790)=0,"",SUM(J1786:J1790))</f>
        <v/>
      </c>
      <c r="T1786" s="889"/>
      <c r="U1786" s="890"/>
    </row>
    <row r="1787" spans="2:33" ht="24" customHeight="1" x14ac:dyDescent="0.15">
      <c r="B1787" s="881"/>
      <c r="C1787" s="884"/>
      <c r="D1787" s="884"/>
      <c r="E1787" s="884"/>
      <c r="F1787" s="296"/>
      <c r="G1787" s="897"/>
      <c r="H1787" s="898"/>
      <c r="I1787" s="296"/>
      <c r="J1787" s="297"/>
      <c r="K1787" s="299"/>
      <c r="L1787" s="284" t="s">
        <v>220</v>
      </c>
      <c r="M1787" s="302"/>
      <c r="N1787" s="285" t="s">
        <v>225</v>
      </c>
      <c r="O1787" s="299"/>
      <c r="P1787" s="284" t="s">
        <v>220</v>
      </c>
      <c r="Q1787" s="302"/>
      <c r="R1787" s="285" t="s">
        <v>225</v>
      </c>
      <c r="S1787" s="891"/>
      <c r="T1787" s="892"/>
      <c r="U1787" s="893"/>
    </row>
    <row r="1788" spans="2:33" ht="24" customHeight="1" x14ac:dyDescent="0.15">
      <c r="B1788" s="881"/>
      <c r="C1788" s="884"/>
      <c r="D1788" s="884"/>
      <c r="E1788" s="884"/>
      <c r="F1788" s="296"/>
      <c r="G1788" s="897"/>
      <c r="H1788" s="898"/>
      <c r="I1788" s="296"/>
      <c r="J1788" s="297"/>
      <c r="K1788" s="299"/>
      <c r="L1788" s="284" t="s">
        <v>220</v>
      </c>
      <c r="M1788" s="302"/>
      <c r="N1788" s="285" t="s">
        <v>225</v>
      </c>
      <c r="O1788" s="299"/>
      <c r="P1788" s="284" t="s">
        <v>220</v>
      </c>
      <c r="Q1788" s="302"/>
      <c r="R1788" s="285" t="s">
        <v>225</v>
      </c>
      <c r="S1788" s="891"/>
      <c r="T1788" s="892"/>
      <c r="U1788" s="893"/>
    </row>
    <row r="1789" spans="2:33" ht="24" customHeight="1" x14ac:dyDescent="0.15">
      <c r="B1789" s="881"/>
      <c r="C1789" s="884"/>
      <c r="D1789" s="884"/>
      <c r="E1789" s="884"/>
      <c r="F1789" s="296"/>
      <c r="G1789" s="897"/>
      <c r="H1789" s="898"/>
      <c r="I1789" s="296"/>
      <c r="J1789" s="297"/>
      <c r="K1789" s="299"/>
      <c r="L1789" s="284" t="s">
        <v>220</v>
      </c>
      <c r="M1789" s="302"/>
      <c r="N1789" s="285" t="s">
        <v>225</v>
      </c>
      <c r="O1789" s="299"/>
      <c r="P1789" s="284" t="s">
        <v>220</v>
      </c>
      <c r="Q1789" s="302"/>
      <c r="R1789" s="285" t="s">
        <v>225</v>
      </c>
      <c r="S1789" s="891"/>
      <c r="T1789" s="892"/>
      <c r="U1789" s="893"/>
    </row>
    <row r="1790" spans="2:33" ht="24" customHeight="1" thickBot="1" x14ac:dyDescent="0.2">
      <c r="B1790" s="882"/>
      <c r="C1790" s="885"/>
      <c r="D1790" s="885"/>
      <c r="E1790" s="885"/>
      <c r="F1790" s="286" t="s">
        <v>232</v>
      </c>
      <c r="G1790" s="5"/>
      <c r="H1790" s="899" t="s">
        <v>239</v>
      </c>
      <c r="I1790" s="900"/>
      <c r="J1790" s="300"/>
      <c r="K1790" s="901"/>
      <c r="L1790" s="902"/>
      <c r="M1790" s="902"/>
      <c r="N1790" s="902"/>
      <c r="O1790" s="902"/>
      <c r="P1790" s="902"/>
      <c r="Q1790" s="902"/>
      <c r="R1790" s="903"/>
      <c r="S1790" s="894"/>
      <c r="T1790" s="895"/>
      <c r="U1790" s="896"/>
    </row>
    <row r="1791" spans="2:33" ht="24" customHeight="1" x14ac:dyDescent="0.15">
      <c r="B1791" s="880">
        <v>4</v>
      </c>
      <c r="C1791" s="883"/>
      <c r="D1791" s="883"/>
      <c r="E1791" s="883"/>
      <c r="F1791" s="294"/>
      <c r="G1791" s="886"/>
      <c r="H1791" s="887"/>
      <c r="I1791" s="294"/>
      <c r="J1791" s="295"/>
      <c r="K1791" s="298"/>
      <c r="L1791" s="279" t="s">
        <v>220</v>
      </c>
      <c r="M1791" s="301"/>
      <c r="N1791" s="280" t="s">
        <v>225</v>
      </c>
      <c r="O1791" s="298"/>
      <c r="P1791" s="279" t="s">
        <v>220</v>
      </c>
      <c r="Q1791" s="301"/>
      <c r="R1791" s="280" t="s">
        <v>225</v>
      </c>
      <c r="S1791" s="888" t="str">
        <f t="shared" ref="S1791" si="1533">IF(COUNT(J1791:J1795)=0,"",SUM(J1791:J1795))</f>
        <v/>
      </c>
      <c r="T1791" s="889"/>
      <c r="U1791" s="890"/>
    </row>
    <row r="1792" spans="2:33" ht="24" customHeight="1" x14ac:dyDescent="0.15">
      <c r="B1792" s="881"/>
      <c r="C1792" s="884"/>
      <c r="D1792" s="884"/>
      <c r="E1792" s="884"/>
      <c r="F1792" s="296"/>
      <c r="G1792" s="897"/>
      <c r="H1792" s="898"/>
      <c r="I1792" s="296"/>
      <c r="J1792" s="297"/>
      <c r="K1792" s="299"/>
      <c r="L1792" s="284" t="s">
        <v>220</v>
      </c>
      <c r="M1792" s="302"/>
      <c r="N1792" s="285" t="s">
        <v>225</v>
      </c>
      <c r="O1792" s="299"/>
      <c r="P1792" s="284" t="s">
        <v>220</v>
      </c>
      <c r="Q1792" s="302"/>
      <c r="R1792" s="285" t="s">
        <v>225</v>
      </c>
      <c r="S1792" s="891"/>
      <c r="T1792" s="892"/>
      <c r="U1792" s="893"/>
    </row>
    <row r="1793" spans="1:33" ht="24" customHeight="1" x14ac:dyDescent="0.15">
      <c r="B1793" s="881"/>
      <c r="C1793" s="884"/>
      <c r="D1793" s="884"/>
      <c r="E1793" s="884"/>
      <c r="F1793" s="296"/>
      <c r="G1793" s="897"/>
      <c r="H1793" s="898"/>
      <c r="I1793" s="296"/>
      <c r="J1793" s="297"/>
      <c r="K1793" s="299"/>
      <c r="L1793" s="284" t="s">
        <v>220</v>
      </c>
      <c r="M1793" s="302"/>
      <c r="N1793" s="285" t="s">
        <v>225</v>
      </c>
      <c r="O1793" s="299"/>
      <c r="P1793" s="284" t="s">
        <v>220</v>
      </c>
      <c r="Q1793" s="302"/>
      <c r="R1793" s="285" t="s">
        <v>225</v>
      </c>
      <c r="S1793" s="891"/>
      <c r="T1793" s="892"/>
      <c r="U1793" s="893"/>
    </row>
    <row r="1794" spans="1:33" ht="24" customHeight="1" x14ac:dyDescent="0.15">
      <c r="B1794" s="881"/>
      <c r="C1794" s="884"/>
      <c r="D1794" s="884"/>
      <c r="E1794" s="884"/>
      <c r="F1794" s="296"/>
      <c r="G1794" s="897"/>
      <c r="H1794" s="898"/>
      <c r="I1794" s="296"/>
      <c r="J1794" s="297"/>
      <c r="K1794" s="299"/>
      <c r="L1794" s="284" t="s">
        <v>220</v>
      </c>
      <c r="M1794" s="302"/>
      <c r="N1794" s="285" t="s">
        <v>225</v>
      </c>
      <c r="O1794" s="299"/>
      <c r="P1794" s="284" t="s">
        <v>220</v>
      </c>
      <c r="Q1794" s="302"/>
      <c r="R1794" s="285" t="s">
        <v>225</v>
      </c>
      <c r="S1794" s="891"/>
      <c r="T1794" s="892"/>
      <c r="U1794" s="893"/>
    </row>
    <row r="1795" spans="1:33" ht="24" customHeight="1" thickBot="1" x14ac:dyDescent="0.2">
      <c r="B1795" s="882"/>
      <c r="C1795" s="885"/>
      <c r="D1795" s="885"/>
      <c r="E1795" s="885"/>
      <c r="F1795" s="286" t="s">
        <v>232</v>
      </c>
      <c r="G1795" s="5"/>
      <c r="H1795" s="899" t="s">
        <v>239</v>
      </c>
      <c r="I1795" s="900"/>
      <c r="J1795" s="300"/>
      <c r="K1795" s="901"/>
      <c r="L1795" s="902"/>
      <c r="M1795" s="902"/>
      <c r="N1795" s="902"/>
      <c r="O1795" s="902"/>
      <c r="P1795" s="902"/>
      <c r="Q1795" s="902"/>
      <c r="R1795" s="903"/>
      <c r="S1795" s="894"/>
      <c r="T1795" s="895"/>
      <c r="U1795" s="896"/>
    </row>
    <row r="1796" spans="1:33" ht="19.5" customHeight="1" thickBot="1" x14ac:dyDescent="0.2">
      <c r="B1796" s="287" t="s">
        <v>112</v>
      </c>
      <c r="C1796" s="172"/>
      <c r="D1796" s="288"/>
      <c r="E1796" s="288"/>
      <c r="F1796" s="289"/>
      <c r="G1796" s="288"/>
      <c r="H1796" s="288"/>
      <c r="O1796" s="917" t="s">
        <v>496</v>
      </c>
      <c r="P1796" s="918"/>
      <c r="Q1796" s="918"/>
      <c r="R1796" s="918"/>
      <c r="S1796" s="919" t="str">
        <f>IF(COUNT(S1776:U1795)=0,"",SUMIFS(S1776:S1795,E1776:E1795,"&lt;&gt;"&amp;""))</f>
        <v/>
      </c>
      <c r="T1796" s="920"/>
      <c r="U1796" s="921"/>
    </row>
    <row r="1797" spans="1:33" ht="19.5" customHeight="1" thickBot="1" x14ac:dyDescent="0.2">
      <c r="B1797" s="486" t="s">
        <v>242</v>
      </c>
      <c r="C1797" s="172"/>
      <c r="D1797" s="171"/>
      <c r="E1797" s="290"/>
      <c r="F1797" s="485"/>
      <c r="G1797" s="485"/>
      <c r="H1797" s="485"/>
      <c r="O1797" s="922" t="s">
        <v>497</v>
      </c>
      <c r="P1797" s="923"/>
      <c r="Q1797" s="923"/>
      <c r="R1797" s="924"/>
      <c r="S1797" s="919" t="str">
        <f>IF(COUNT(S1776:U1795)=0,"",SUMIF(E1776:E1795,"元請",S1776:U1795))</f>
        <v/>
      </c>
      <c r="T1797" s="920"/>
      <c r="U1797" s="921"/>
    </row>
    <row r="1798" spans="1:33" ht="19.5" customHeight="1" x14ac:dyDescent="0.15">
      <c r="B1798" s="287" t="s">
        <v>240</v>
      </c>
      <c r="C1798" s="172"/>
      <c r="D1798" s="171"/>
      <c r="E1798" s="172"/>
      <c r="F1798" s="172"/>
      <c r="G1798" s="485"/>
      <c r="H1798" s="485"/>
    </row>
    <row r="1799" spans="1:33" ht="19.5" customHeight="1" x14ac:dyDescent="0.15">
      <c r="B1799" s="485"/>
      <c r="C1799" s="172"/>
      <c r="D1799" s="171"/>
      <c r="E1799" s="290"/>
      <c r="F1799" s="485"/>
      <c r="G1799" s="485"/>
      <c r="H1799" s="485"/>
    </row>
    <row r="1800" spans="1:33" s="172" customFormat="1" ht="20.25" customHeight="1" x14ac:dyDescent="0.15">
      <c r="A1800" s="171"/>
      <c r="B1800" s="171"/>
      <c r="C1800" s="172" t="s">
        <v>104</v>
      </c>
      <c r="G1800" s="262"/>
      <c r="H1800" s="262"/>
      <c r="I1800" s="171"/>
      <c r="J1800" s="171"/>
      <c r="K1800" s="171"/>
      <c r="L1800" s="171"/>
      <c r="M1800" s="171"/>
      <c r="N1800" s="171"/>
      <c r="O1800" s="171"/>
      <c r="P1800" s="171"/>
      <c r="Q1800" s="171"/>
      <c r="R1800" s="171"/>
      <c r="S1800" s="171"/>
      <c r="T1800" s="196" t="s">
        <v>241</v>
      </c>
      <c r="U1800" s="263" t="str">
        <f t="shared" ref="U1800" si="1534">IF(COUNT(S1776:U1795)=0,"",U1771+1)</f>
        <v/>
      </c>
      <c r="W1800" s="171"/>
      <c r="X1800" s="171"/>
      <c r="Y1800" s="171"/>
      <c r="Z1800" s="291"/>
      <c r="AA1800" s="291"/>
      <c r="AB1800" s="291"/>
      <c r="AC1800" s="291"/>
      <c r="AD1800" s="291"/>
      <c r="AE1800" s="171"/>
      <c r="AF1800" s="171"/>
      <c r="AG1800" s="171"/>
    </row>
    <row r="1801" spans="1:33" s="172" customFormat="1" ht="27.75" x14ac:dyDescent="0.15">
      <c r="A1801" s="171"/>
      <c r="B1801" s="904" t="s">
        <v>105</v>
      </c>
      <c r="C1801" s="904"/>
      <c r="D1801" s="904"/>
      <c r="E1801" s="904"/>
      <c r="F1801" s="904"/>
      <c r="G1801" s="904"/>
      <c r="H1801" s="904"/>
      <c r="I1801" s="904"/>
      <c r="J1801" s="905" t="s">
        <v>387</v>
      </c>
      <c r="K1801" s="905"/>
      <c r="L1801" s="905"/>
      <c r="M1801" s="905"/>
      <c r="N1801" s="905"/>
      <c r="O1801" s="905"/>
      <c r="P1801" s="905"/>
      <c r="Q1801" s="905"/>
      <c r="R1801" s="905"/>
      <c r="S1801" s="905"/>
      <c r="T1801" s="905"/>
      <c r="U1801" s="905"/>
      <c r="W1801" s="171"/>
      <c r="X1801" s="171"/>
      <c r="Y1801" s="171"/>
      <c r="Z1801" s="291"/>
      <c r="AA1801" s="291"/>
      <c r="AB1801" s="291"/>
      <c r="AC1801" s="291"/>
      <c r="AD1801" s="291"/>
      <c r="AE1801" s="171"/>
      <c r="AF1801" s="171"/>
      <c r="AG1801" s="171"/>
    </row>
    <row r="1802" spans="1:33" ht="21.75" thickBot="1" x14ac:dyDescent="0.2">
      <c r="D1802" s="265" t="s">
        <v>228</v>
      </c>
      <c r="E1802" s="906"/>
      <c r="F1802" s="906"/>
      <c r="G1802" s="266" t="s">
        <v>229</v>
      </c>
      <c r="H1802" s="267"/>
      <c r="L1802" s="268" t="s">
        <v>231</v>
      </c>
      <c r="M1802" s="482" t="str">
        <f>M$4</f>
        <v/>
      </c>
      <c r="N1802" s="269" t="s">
        <v>220</v>
      </c>
      <c r="O1802" s="482" t="str">
        <f>O$4</f>
        <v/>
      </c>
      <c r="P1802" s="269" t="s">
        <v>225</v>
      </c>
      <c r="Q1802" s="269" t="s">
        <v>205</v>
      </c>
      <c r="R1802" s="482" t="str">
        <f>R$4</f>
        <v/>
      </c>
      <c r="S1802" s="269" t="s">
        <v>220</v>
      </c>
      <c r="T1802" s="482" t="str">
        <f>T$4</f>
        <v/>
      </c>
      <c r="U1802" s="269" t="s">
        <v>230</v>
      </c>
    </row>
    <row r="1803" spans="1:33" ht="18" customHeight="1" x14ac:dyDescent="0.15">
      <c r="B1803" s="880" t="s">
        <v>227</v>
      </c>
      <c r="C1803" s="907" t="s">
        <v>224</v>
      </c>
      <c r="D1803" s="478" t="s">
        <v>237</v>
      </c>
      <c r="E1803" s="478" t="s">
        <v>222</v>
      </c>
      <c r="F1803" s="909" t="s">
        <v>106</v>
      </c>
      <c r="G1803" s="840" t="s">
        <v>107</v>
      </c>
      <c r="H1803" s="841"/>
      <c r="I1803" s="480" t="s">
        <v>108</v>
      </c>
      <c r="J1803" s="480" t="s">
        <v>235</v>
      </c>
      <c r="K1803" s="840" t="s">
        <v>109</v>
      </c>
      <c r="L1803" s="913"/>
      <c r="M1803" s="913"/>
      <c r="N1803" s="841"/>
      <c r="O1803" s="840" t="s">
        <v>226</v>
      </c>
      <c r="P1803" s="913"/>
      <c r="Q1803" s="913"/>
      <c r="R1803" s="841"/>
      <c r="S1803" s="840" t="s">
        <v>233</v>
      </c>
      <c r="T1803" s="913"/>
      <c r="U1803" s="914"/>
    </row>
    <row r="1804" spans="1:33" ht="18" customHeight="1" thickBot="1" x14ac:dyDescent="0.2">
      <c r="B1804" s="882"/>
      <c r="C1804" s="908"/>
      <c r="D1804" s="479" t="s">
        <v>221</v>
      </c>
      <c r="E1804" s="479" t="s">
        <v>223</v>
      </c>
      <c r="F1804" s="910"/>
      <c r="G1804" s="911"/>
      <c r="H1804" s="912"/>
      <c r="I1804" s="481" t="s">
        <v>110</v>
      </c>
      <c r="J1804" s="481" t="s">
        <v>236</v>
      </c>
      <c r="K1804" s="911"/>
      <c r="L1804" s="915"/>
      <c r="M1804" s="915"/>
      <c r="N1804" s="912"/>
      <c r="O1804" s="911"/>
      <c r="P1804" s="915"/>
      <c r="Q1804" s="915"/>
      <c r="R1804" s="912"/>
      <c r="S1804" s="911" t="s">
        <v>234</v>
      </c>
      <c r="T1804" s="915"/>
      <c r="U1804" s="916"/>
    </row>
    <row r="1805" spans="1:33" ht="24" customHeight="1" x14ac:dyDescent="0.15">
      <c r="B1805" s="880">
        <v>1</v>
      </c>
      <c r="C1805" s="883"/>
      <c r="D1805" s="883"/>
      <c r="E1805" s="883"/>
      <c r="F1805" s="294"/>
      <c r="G1805" s="886"/>
      <c r="H1805" s="887"/>
      <c r="I1805" s="294"/>
      <c r="J1805" s="295"/>
      <c r="K1805" s="298"/>
      <c r="L1805" s="279" t="s">
        <v>220</v>
      </c>
      <c r="M1805" s="301"/>
      <c r="N1805" s="280" t="s">
        <v>225</v>
      </c>
      <c r="O1805" s="298"/>
      <c r="P1805" s="279" t="s">
        <v>220</v>
      </c>
      <c r="Q1805" s="301"/>
      <c r="R1805" s="280" t="s">
        <v>225</v>
      </c>
      <c r="S1805" s="888" t="str">
        <f t="shared" ref="S1805" si="1535">IF(COUNT(J1805:J1809)=0,"",SUM(J1805:J1809))</f>
        <v/>
      </c>
      <c r="T1805" s="889"/>
      <c r="U1805" s="890"/>
    </row>
    <row r="1806" spans="1:33" ht="24" customHeight="1" x14ac:dyDescent="0.15">
      <c r="B1806" s="881"/>
      <c r="C1806" s="884"/>
      <c r="D1806" s="884"/>
      <c r="E1806" s="884"/>
      <c r="F1806" s="296"/>
      <c r="G1806" s="897"/>
      <c r="H1806" s="898"/>
      <c r="I1806" s="296"/>
      <c r="J1806" s="297"/>
      <c r="K1806" s="299"/>
      <c r="L1806" s="284" t="s">
        <v>220</v>
      </c>
      <c r="M1806" s="302"/>
      <c r="N1806" s="285" t="s">
        <v>225</v>
      </c>
      <c r="O1806" s="299"/>
      <c r="P1806" s="284" t="s">
        <v>220</v>
      </c>
      <c r="Q1806" s="302"/>
      <c r="R1806" s="285" t="s">
        <v>225</v>
      </c>
      <c r="S1806" s="891"/>
      <c r="T1806" s="892"/>
      <c r="U1806" s="893"/>
      <c r="Z1806" s="264"/>
      <c r="AA1806" s="264"/>
      <c r="AB1806" s="264"/>
      <c r="AC1806" s="264"/>
      <c r="AD1806" s="264"/>
      <c r="AE1806" s="172"/>
      <c r="AF1806" s="172"/>
      <c r="AG1806" s="172"/>
    </row>
    <row r="1807" spans="1:33" ht="23.25" customHeight="1" x14ac:dyDescent="0.15">
      <c r="B1807" s="881"/>
      <c r="C1807" s="884"/>
      <c r="D1807" s="884"/>
      <c r="E1807" s="884"/>
      <c r="F1807" s="296"/>
      <c r="G1807" s="897"/>
      <c r="H1807" s="898"/>
      <c r="I1807" s="296"/>
      <c r="J1807" s="297"/>
      <c r="K1807" s="299"/>
      <c r="L1807" s="284" t="s">
        <v>220</v>
      </c>
      <c r="M1807" s="302"/>
      <c r="N1807" s="285" t="s">
        <v>225</v>
      </c>
      <c r="O1807" s="299"/>
      <c r="P1807" s="284" t="s">
        <v>220</v>
      </c>
      <c r="Q1807" s="302"/>
      <c r="R1807" s="285" t="s">
        <v>225</v>
      </c>
      <c r="S1807" s="891"/>
      <c r="T1807" s="892"/>
      <c r="U1807" s="893"/>
      <c r="Z1807" s="264"/>
      <c r="AA1807" s="264"/>
      <c r="AB1807" s="264"/>
      <c r="AC1807" s="264"/>
      <c r="AD1807" s="264"/>
      <c r="AE1807" s="172"/>
      <c r="AF1807" s="172"/>
      <c r="AG1807" s="172"/>
    </row>
    <row r="1808" spans="1:33" ht="24" customHeight="1" x14ac:dyDescent="0.15">
      <c r="B1808" s="881"/>
      <c r="C1808" s="884"/>
      <c r="D1808" s="884"/>
      <c r="E1808" s="884"/>
      <c r="F1808" s="296"/>
      <c r="G1808" s="897"/>
      <c r="H1808" s="898"/>
      <c r="I1808" s="296"/>
      <c r="J1808" s="297"/>
      <c r="K1808" s="299"/>
      <c r="L1808" s="284" t="s">
        <v>220</v>
      </c>
      <c r="M1808" s="302"/>
      <c r="N1808" s="285" t="s">
        <v>225</v>
      </c>
      <c r="O1808" s="299"/>
      <c r="P1808" s="284" t="s">
        <v>220</v>
      </c>
      <c r="Q1808" s="302"/>
      <c r="R1808" s="285" t="s">
        <v>225</v>
      </c>
      <c r="S1808" s="891"/>
      <c r="T1808" s="892"/>
      <c r="U1808" s="893"/>
    </row>
    <row r="1809" spans="2:21" ht="24" customHeight="1" thickBot="1" x14ac:dyDescent="0.2">
      <c r="B1809" s="882"/>
      <c r="C1809" s="885"/>
      <c r="D1809" s="885"/>
      <c r="E1809" s="885"/>
      <c r="F1809" s="286" t="s">
        <v>232</v>
      </c>
      <c r="G1809" s="5"/>
      <c r="H1809" s="899" t="s">
        <v>239</v>
      </c>
      <c r="I1809" s="900"/>
      <c r="J1809" s="300"/>
      <c r="K1809" s="901"/>
      <c r="L1809" s="902"/>
      <c r="M1809" s="902"/>
      <c r="N1809" s="902"/>
      <c r="O1809" s="902"/>
      <c r="P1809" s="902"/>
      <c r="Q1809" s="902"/>
      <c r="R1809" s="903"/>
      <c r="S1809" s="894"/>
      <c r="T1809" s="895"/>
      <c r="U1809" s="896"/>
    </row>
    <row r="1810" spans="2:21" ht="24" customHeight="1" x14ac:dyDescent="0.15">
      <c r="B1810" s="880">
        <v>2</v>
      </c>
      <c r="C1810" s="883"/>
      <c r="D1810" s="883"/>
      <c r="E1810" s="883"/>
      <c r="F1810" s="294"/>
      <c r="G1810" s="886"/>
      <c r="H1810" s="887"/>
      <c r="I1810" s="294"/>
      <c r="J1810" s="295"/>
      <c r="K1810" s="298"/>
      <c r="L1810" s="279" t="s">
        <v>220</v>
      </c>
      <c r="M1810" s="301"/>
      <c r="N1810" s="280" t="s">
        <v>225</v>
      </c>
      <c r="O1810" s="298"/>
      <c r="P1810" s="279" t="s">
        <v>220</v>
      </c>
      <c r="Q1810" s="301"/>
      <c r="R1810" s="280" t="s">
        <v>225</v>
      </c>
      <c r="S1810" s="888" t="str">
        <f t="shared" ref="S1810" si="1536">IF(COUNT(J1810:J1814)=0,"",SUM(J1810:J1814))</f>
        <v/>
      </c>
      <c r="T1810" s="889"/>
      <c r="U1810" s="890"/>
    </row>
    <row r="1811" spans="2:21" ht="24" customHeight="1" x14ac:dyDescent="0.15">
      <c r="B1811" s="881"/>
      <c r="C1811" s="884"/>
      <c r="D1811" s="884"/>
      <c r="E1811" s="884"/>
      <c r="F1811" s="296"/>
      <c r="G1811" s="897"/>
      <c r="H1811" s="898"/>
      <c r="I1811" s="296"/>
      <c r="J1811" s="297"/>
      <c r="K1811" s="299"/>
      <c r="L1811" s="284" t="s">
        <v>220</v>
      </c>
      <c r="M1811" s="302"/>
      <c r="N1811" s="285" t="s">
        <v>225</v>
      </c>
      <c r="O1811" s="299"/>
      <c r="P1811" s="284" t="s">
        <v>220</v>
      </c>
      <c r="Q1811" s="302"/>
      <c r="R1811" s="285" t="s">
        <v>225</v>
      </c>
      <c r="S1811" s="891"/>
      <c r="T1811" s="892"/>
      <c r="U1811" s="893"/>
    </row>
    <row r="1812" spans="2:21" ht="24" customHeight="1" x14ac:dyDescent="0.15">
      <c r="B1812" s="881"/>
      <c r="C1812" s="884"/>
      <c r="D1812" s="884"/>
      <c r="E1812" s="884"/>
      <c r="F1812" s="296"/>
      <c r="G1812" s="897"/>
      <c r="H1812" s="898"/>
      <c r="I1812" s="296"/>
      <c r="J1812" s="297"/>
      <c r="K1812" s="299"/>
      <c r="L1812" s="284" t="s">
        <v>220</v>
      </c>
      <c r="M1812" s="302"/>
      <c r="N1812" s="285" t="s">
        <v>225</v>
      </c>
      <c r="O1812" s="299"/>
      <c r="P1812" s="284" t="s">
        <v>220</v>
      </c>
      <c r="Q1812" s="302"/>
      <c r="R1812" s="285" t="s">
        <v>225</v>
      </c>
      <c r="S1812" s="891"/>
      <c r="T1812" s="892"/>
      <c r="U1812" s="893"/>
    </row>
    <row r="1813" spans="2:21" ht="24" customHeight="1" x14ac:dyDescent="0.15">
      <c r="B1813" s="881"/>
      <c r="C1813" s="884"/>
      <c r="D1813" s="884"/>
      <c r="E1813" s="884"/>
      <c r="F1813" s="296"/>
      <c r="G1813" s="897"/>
      <c r="H1813" s="898"/>
      <c r="I1813" s="296"/>
      <c r="J1813" s="297"/>
      <c r="K1813" s="299"/>
      <c r="L1813" s="284" t="s">
        <v>220</v>
      </c>
      <c r="M1813" s="302"/>
      <c r="N1813" s="285" t="s">
        <v>225</v>
      </c>
      <c r="O1813" s="299"/>
      <c r="P1813" s="284" t="s">
        <v>220</v>
      </c>
      <c r="Q1813" s="302"/>
      <c r="R1813" s="285" t="s">
        <v>225</v>
      </c>
      <c r="S1813" s="891"/>
      <c r="T1813" s="892"/>
      <c r="U1813" s="893"/>
    </row>
    <row r="1814" spans="2:21" ht="24" customHeight="1" thickBot="1" x14ac:dyDescent="0.2">
      <c r="B1814" s="882"/>
      <c r="C1814" s="885"/>
      <c r="D1814" s="885"/>
      <c r="E1814" s="885"/>
      <c r="F1814" s="286" t="s">
        <v>232</v>
      </c>
      <c r="G1814" s="5"/>
      <c r="H1814" s="899" t="s">
        <v>239</v>
      </c>
      <c r="I1814" s="900"/>
      <c r="J1814" s="300"/>
      <c r="K1814" s="901"/>
      <c r="L1814" s="902"/>
      <c r="M1814" s="902"/>
      <c r="N1814" s="902"/>
      <c r="O1814" s="902"/>
      <c r="P1814" s="902"/>
      <c r="Q1814" s="902"/>
      <c r="R1814" s="903"/>
      <c r="S1814" s="894"/>
      <c r="T1814" s="895"/>
      <c r="U1814" s="896"/>
    </row>
    <row r="1815" spans="2:21" ht="24" customHeight="1" x14ac:dyDescent="0.15">
      <c r="B1815" s="880">
        <v>3</v>
      </c>
      <c r="C1815" s="883"/>
      <c r="D1815" s="883"/>
      <c r="E1815" s="883"/>
      <c r="F1815" s="294"/>
      <c r="G1815" s="886"/>
      <c r="H1815" s="887"/>
      <c r="I1815" s="294"/>
      <c r="J1815" s="295"/>
      <c r="K1815" s="298"/>
      <c r="L1815" s="279" t="s">
        <v>220</v>
      </c>
      <c r="M1815" s="301"/>
      <c r="N1815" s="280" t="s">
        <v>225</v>
      </c>
      <c r="O1815" s="298"/>
      <c r="P1815" s="279" t="s">
        <v>220</v>
      </c>
      <c r="Q1815" s="301"/>
      <c r="R1815" s="280" t="s">
        <v>225</v>
      </c>
      <c r="S1815" s="888" t="str">
        <f t="shared" ref="S1815" si="1537">IF(COUNT(J1815:J1819)=0,"",SUM(J1815:J1819))</f>
        <v/>
      </c>
      <c r="T1815" s="889"/>
      <c r="U1815" s="890"/>
    </row>
    <row r="1816" spans="2:21" ht="24" customHeight="1" x14ac:dyDescent="0.15">
      <c r="B1816" s="881"/>
      <c r="C1816" s="884"/>
      <c r="D1816" s="884"/>
      <c r="E1816" s="884"/>
      <c r="F1816" s="296"/>
      <c r="G1816" s="897"/>
      <c r="H1816" s="898"/>
      <c r="I1816" s="296"/>
      <c r="J1816" s="297"/>
      <c r="K1816" s="299"/>
      <c r="L1816" s="284" t="s">
        <v>220</v>
      </c>
      <c r="M1816" s="302"/>
      <c r="N1816" s="285" t="s">
        <v>225</v>
      </c>
      <c r="O1816" s="299"/>
      <c r="P1816" s="284" t="s">
        <v>220</v>
      </c>
      <c r="Q1816" s="302"/>
      <c r="R1816" s="285" t="s">
        <v>225</v>
      </c>
      <c r="S1816" s="891"/>
      <c r="T1816" s="892"/>
      <c r="U1816" s="893"/>
    </row>
    <row r="1817" spans="2:21" ht="24" customHeight="1" x14ac:dyDescent="0.15">
      <c r="B1817" s="881"/>
      <c r="C1817" s="884"/>
      <c r="D1817" s="884"/>
      <c r="E1817" s="884"/>
      <c r="F1817" s="296"/>
      <c r="G1817" s="897"/>
      <c r="H1817" s="898"/>
      <c r="I1817" s="296"/>
      <c r="J1817" s="297"/>
      <c r="K1817" s="299"/>
      <c r="L1817" s="284" t="s">
        <v>220</v>
      </c>
      <c r="M1817" s="302"/>
      <c r="N1817" s="285" t="s">
        <v>225</v>
      </c>
      <c r="O1817" s="299"/>
      <c r="P1817" s="284" t="s">
        <v>220</v>
      </c>
      <c r="Q1817" s="302"/>
      <c r="R1817" s="285" t="s">
        <v>225</v>
      </c>
      <c r="S1817" s="891"/>
      <c r="T1817" s="892"/>
      <c r="U1817" s="893"/>
    </row>
    <row r="1818" spans="2:21" ht="24" customHeight="1" x14ac:dyDescent="0.15">
      <c r="B1818" s="881"/>
      <c r="C1818" s="884"/>
      <c r="D1818" s="884"/>
      <c r="E1818" s="884"/>
      <c r="F1818" s="296"/>
      <c r="G1818" s="897"/>
      <c r="H1818" s="898"/>
      <c r="I1818" s="296"/>
      <c r="J1818" s="297"/>
      <c r="K1818" s="299"/>
      <c r="L1818" s="284" t="s">
        <v>220</v>
      </c>
      <c r="M1818" s="302"/>
      <c r="N1818" s="285" t="s">
        <v>225</v>
      </c>
      <c r="O1818" s="299"/>
      <c r="P1818" s="284" t="s">
        <v>220</v>
      </c>
      <c r="Q1818" s="302"/>
      <c r="R1818" s="285" t="s">
        <v>225</v>
      </c>
      <c r="S1818" s="891"/>
      <c r="T1818" s="892"/>
      <c r="U1818" s="893"/>
    </row>
    <row r="1819" spans="2:21" ht="24" customHeight="1" thickBot="1" x14ac:dyDescent="0.2">
      <c r="B1819" s="882"/>
      <c r="C1819" s="885"/>
      <c r="D1819" s="885"/>
      <c r="E1819" s="885"/>
      <c r="F1819" s="286" t="s">
        <v>232</v>
      </c>
      <c r="G1819" s="5"/>
      <c r="H1819" s="899" t="s">
        <v>239</v>
      </c>
      <c r="I1819" s="900"/>
      <c r="J1819" s="300"/>
      <c r="K1819" s="901"/>
      <c r="L1819" s="902"/>
      <c r="M1819" s="902"/>
      <c r="N1819" s="902"/>
      <c r="O1819" s="902"/>
      <c r="P1819" s="902"/>
      <c r="Q1819" s="902"/>
      <c r="R1819" s="903"/>
      <c r="S1819" s="894"/>
      <c r="T1819" s="895"/>
      <c r="U1819" s="896"/>
    </row>
    <row r="1820" spans="2:21" ht="24" customHeight="1" x14ac:dyDescent="0.15">
      <c r="B1820" s="880">
        <v>4</v>
      </c>
      <c r="C1820" s="883"/>
      <c r="D1820" s="883"/>
      <c r="E1820" s="883"/>
      <c r="F1820" s="294"/>
      <c r="G1820" s="886"/>
      <c r="H1820" s="887"/>
      <c r="I1820" s="294"/>
      <c r="J1820" s="295"/>
      <c r="K1820" s="298"/>
      <c r="L1820" s="279" t="s">
        <v>220</v>
      </c>
      <c r="M1820" s="301"/>
      <c r="N1820" s="280" t="s">
        <v>225</v>
      </c>
      <c r="O1820" s="298"/>
      <c r="P1820" s="279" t="s">
        <v>220</v>
      </c>
      <c r="Q1820" s="301"/>
      <c r="R1820" s="280" t="s">
        <v>225</v>
      </c>
      <c r="S1820" s="888" t="str">
        <f t="shared" ref="S1820" si="1538">IF(COUNT(J1820:J1824)=0,"",SUM(J1820:J1824))</f>
        <v/>
      </c>
      <c r="T1820" s="889"/>
      <c r="U1820" s="890"/>
    </row>
    <row r="1821" spans="2:21" ht="24" customHeight="1" x14ac:dyDescent="0.15">
      <c r="B1821" s="881"/>
      <c r="C1821" s="884"/>
      <c r="D1821" s="884"/>
      <c r="E1821" s="884"/>
      <c r="F1821" s="296"/>
      <c r="G1821" s="897"/>
      <c r="H1821" s="898"/>
      <c r="I1821" s="296"/>
      <c r="J1821" s="297"/>
      <c r="K1821" s="299"/>
      <c r="L1821" s="284" t="s">
        <v>220</v>
      </c>
      <c r="M1821" s="302"/>
      <c r="N1821" s="285" t="s">
        <v>225</v>
      </c>
      <c r="O1821" s="299"/>
      <c r="P1821" s="284" t="s">
        <v>220</v>
      </c>
      <c r="Q1821" s="302"/>
      <c r="R1821" s="285" t="s">
        <v>225</v>
      </c>
      <c r="S1821" s="891"/>
      <c r="T1821" s="892"/>
      <c r="U1821" s="893"/>
    </row>
    <row r="1822" spans="2:21" ht="24" customHeight="1" x14ac:dyDescent="0.15">
      <c r="B1822" s="881"/>
      <c r="C1822" s="884"/>
      <c r="D1822" s="884"/>
      <c r="E1822" s="884"/>
      <c r="F1822" s="296"/>
      <c r="G1822" s="897"/>
      <c r="H1822" s="898"/>
      <c r="I1822" s="296"/>
      <c r="J1822" s="297"/>
      <c r="K1822" s="299"/>
      <c r="L1822" s="284" t="s">
        <v>220</v>
      </c>
      <c r="M1822" s="302"/>
      <c r="N1822" s="285" t="s">
        <v>225</v>
      </c>
      <c r="O1822" s="299"/>
      <c r="P1822" s="284" t="s">
        <v>220</v>
      </c>
      <c r="Q1822" s="302"/>
      <c r="R1822" s="285" t="s">
        <v>225</v>
      </c>
      <c r="S1822" s="891"/>
      <c r="T1822" s="892"/>
      <c r="U1822" s="893"/>
    </row>
    <row r="1823" spans="2:21" ht="24" customHeight="1" x14ac:dyDescent="0.15">
      <c r="B1823" s="881"/>
      <c r="C1823" s="884"/>
      <c r="D1823" s="884"/>
      <c r="E1823" s="884"/>
      <c r="F1823" s="296"/>
      <c r="G1823" s="897"/>
      <c r="H1823" s="898"/>
      <c r="I1823" s="296"/>
      <c r="J1823" s="297"/>
      <c r="K1823" s="299"/>
      <c r="L1823" s="284" t="s">
        <v>220</v>
      </c>
      <c r="M1823" s="302"/>
      <c r="N1823" s="285" t="s">
        <v>225</v>
      </c>
      <c r="O1823" s="299"/>
      <c r="P1823" s="284" t="s">
        <v>220</v>
      </c>
      <c r="Q1823" s="302"/>
      <c r="R1823" s="285" t="s">
        <v>225</v>
      </c>
      <c r="S1823" s="891"/>
      <c r="T1823" s="892"/>
      <c r="U1823" s="893"/>
    </row>
    <row r="1824" spans="2:21" ht="24" customHeight="1" thickBot="1" x14ac:dyDescent="0.2">
      <c r="B1824" s="882"/>
      <c r="C1824" s="885"/>
      <c r="D1824" s="885"/>
      <c r="E1824" s="885"/>
      <c r="F1824" s="286" t="s">
        <v>232</v>
      </c>
      <c r="G1824" s="5"/>
      <c r="H1824" s="899" t="s">
        <v>239</v>
      </c>
      <c r="I1824" s="900"/>
      <c r="J1824" s="300"/>
      <c r="K1824" s="901"/>
      <c r="L1824" s="902"/>
      <c r="M1824" s="902"/>
      <c r="N1824" s="902"/>
      <c r="O1824" s="902"/>
      <c r="P1824" s="902"/>
      <c r="Q1824" s="902"/>
      <c r="R1824" s="903"/>
      <c r="S1824" s="894"/>
      <c r="T1824" s="895"/>
      <c r="U1824" s="896"/>
    </row>
    <row r="1825" spans="1:33" ht="19.5" customHeight="1" thickBot="1" x14ac:dyDescent="0.2">
      <c r="B1825" s="287" t="s">
        <v>112</v>
      </c>
      <c r="C1825" s="172"/>
      <c r="D1825" s="288"/>
      <c r="E1825" s="288"/>
      <c r="F1825" s="289"/>
      <c r="G1825" s="288"/>
      <c r="H1825" s="288"/>
      <c r="O1825" s="917" t="s">
        <v>496</v>
      </c>
      <c r="P1825" s="918"/>
      <c r="Q1825" s="918"/>
      <c r="R1825" s="918"/>
      <c r="S1825" s="919" t="str">
        <f>IF(COUNT(S1805:U1824)=0,"",SUMIFS(S1805:S1824,E1805:E1824,"&lt;&gt;"&amp;""))</f>
        <v/>
      </c>
      <c r="T1825" s="920"/>
      <c r="U1825" s="921"/>
    </row>
    <row r="1826" spans="1:33" ht="19.5" customHeight="1" thickBot="1" x14ac:dyDescent="0.2">
      <c r="B1826" s="486" t="s">
        <v>242</v>
      </c>
      <c r="C1826" s="172"/>
      <c r="D1826" s="171"/>
      <c r="E1826" s="290"/>
      <c r="F1826" s="485"/>
      <c r="G1826" s="485"/>
      <c r="H1826" s="485"/>
      <c r="O1826" s="922" t="s">
        <v>497</v>
      </c>
      <c r="P1826" s="923"/>
      <c r="Q1826" s="923"/>
      <c r="R1826" s="924"/>
      <c r="S1826" s="919" t="str">
        <f>IF(COUNT(S1805:U1824)=0,"",SUMIF(E1805:E1824,"元請",S1805:U1824))</f>
        <v/>
      </c>
      <c r="T1826" s="920"/>
      <c r="U1826" s="921"/>
    </row>
    <row r="1827" spans="1:33" ht="19.5" customHeight="1" x14ac:dyDescent="0.15">
      <c r="B1827" s="287" t="s">
        <v>240</v>
      </c>
      <c r="C1827" s="172"/>
      <c r="D1827" s="171"/>
      <c r="E1827" s="172"/>
      <c r="F1827" s="172"/>
      <c r="G1827" s="485"/>
      <c r="H1827" s="485"/>
    </row>
    <row r="1828" spans="1:33" ht="19.5" customHeight="1" x14ac:dyDescent="0.15">
      <c r="B1828" s="485"/>
      <c r="C1828" s="172"/>
      <c r="D1828" s="171"/>
      <c r="E1828" s="290"/>
      <c r="F1828" s="485"/>
      <c r="G1828" s="485"/>
      <c r="H1828" s="485"/>
    </row>
    <row r="1829" spans="1:33" s="172" customFormat="1" ht="20.25" customHeight="1" x14ac:dyDescent="0.15">
      <c r="A1829" s="171"/>
      <c r="B1829" s="171"/>
      <c r="C1829" s="172" t="s">
        <v>104</v>
      </c>
      <c r="G1829" s="262"/>
      <c r="H1829" s="262"/>
      <c r="I1829" s="171"/>
      <c r="J1829" s="171"/>
      <c r="K1829" s="171"/>
      <c r="L1829" s="171"/>
      <c r="M1829" s="171"/>
      <c r="N1829" s="171"/>
      <c r="O1829" s="171"/>
      <c r="P1829" s="171"/>
      <c r="Q1829" s="171"/>
      <c r="R1829" s="171"/>
      <c r="S1829" s="171"/>
      <c r="T1829" s="196" t="s">
        <v>241</v>
      </c>
      <c r="U1829" s="263" t="str">
        <f t="shared" ref="U1829" si="1539">IF(COUNT(S1805:U1824)=0,"",U1800+1)</f>
        <v/>
      </c>
      <c r="W1829" s="171"/>
      <c r="X1829" s="171"/>
      <c r="Y1829" s="171"/>
      <c r="Z1829" s="291"/>
      <c r="AA1829" s="291"/>
      <c r="AB1829" s="291"/>
      <c r="AC1829" s="291"/>
      <c r="AD1829" s="291"/>
      <c r="AE1829" s="171"/>
      <c r="AF1829" s="171"/>
      <c r="AG1829" s="171"/>
    </row>
    <row r="1830" spans="1:33" s="172" customFormat="1" ht="27.75" x14ac:dyDescent="0.15">
      <c r="A1830" s="171"/>
      <c r="B1830" s="904" t="s">
        <v>105</v>
      </c>
      <c r="C1830" s="904"/>
      <c r="D1830" s="904"/>
      <c r="E1830" s="904"/>
      <c r="F1830" s="904"/>
      <c r="G1830" s="904"/>
      <c r="H1830" s="904"/>
      <c r="I1830" s="904"/>
      <c r="J1830" s="905" t="s">
        <v>387</v>
      </c>
      <c r="K1830" s="905"/>
      <c r="L1830" s="905"/>
      <c r="M1830" s="905"/>
      <c r="N1830" s="905"/>
      <c r="O1830" s="905"/>
      <c r="P1830" s="905"/>
      <c r="Q1830" s="905"/>
      <c r="R1830" s="905"/>
      <c r="S1830" s="905"/>
      <c r="T1830" s="905"/>
      <c r="U1830" s="905"/>
      <c r="W1830" s="171"/>
      <c r="X1830" s="171"/>
      <c r="Y1830" s="171"/>
      <c r="Z1830" s="291"/>
      <c r="AA1830" s="291"/>
      <c r="AB1830" s="291"/>
      <c r="AC1830" s="291"/>
      <c r="AD1830" s="291"/>
      <c r="AE1830" s="171"/>
      <c r="AF1830" s="171"/>
      <c r="AG1830" s="171"/>
    </row>
    <row r="1831" spans="1:33" ht="21.75" thickBot="1" x14ac:dyDescent="0.2">
      <c r="D1831" s="265" t="s">
        <v>228</v>
      </c>
      <c r="E1831" s="906"/>
      <c r="F1831" s="906"/>
      <c r="G1831" s="266" t="s">
        <v>229</v>
      </c>
      <c r="H1831" s="267"/>
      <c r="L1831" s="268" t="s">
        <v>231</v>
      </c>
      <c r="M1831" s="482" t="str">
        <f>M$4</f>
        <v/>
      </c>
      <c r="N1831" s="269" t="s">
        <v>220</v>
      </c>
      <c r="O1831" s="482" t="str">
        <f>O$4</f>
        <v/>
      </c>
      <c r="P1831" s="269" t="s">
        <v>225</v>
      </c>
      <c r="Q1831" s="269" t="s">
        <v>205</v>
      </c>
      <c r="R1831" s="482" t="str">
        <f>R$4</f>
        <v/>
      </c>
      <c r="S1831" s="269" t="s">
        <v>220</v>
      </c>
      <c r="T1831" s="482" t="str">
        <f>T$4</f>
        <v/>
      </c>
      <c r="U1831" s="269" t="s">
        <v>230</v>
      </c>
    </row>
    <row r="1832" spans="1:33" ht="18" customHeight="1" x14ac:dyDescent="0.15">
      <c r="B1832" s="880" t="s">
        <v>227</v>
      </c>
      <c r="C1832" s="907" t="s">
        <v>224</v>
      </c>
      <c r="D1832" s="478" t="s">
        <v>237</v>
      </c>
      <c r="E1832" s="478" t="s">
        <v>222</v>
      </c>
      <c r="F1832" s="909" t="s">
        <v>106</v>
      </c>
      <c r="G1832" s="840" t="s">
        <v>107</v>
      </c>
      <c r="H1832" s="841"/>
      <c r="I1832" s="480" t="s">
        <v>108</v>
      </c>
      <c r="J1832" s="480" t="s">
        <v>235</v>
      </c>
      <c r="K1832" s="840" t="s">
        <v>109</v>
      </c>
      <c r="L1832" s="913"/>
      <c r="M1832" s="913"/>
      <c r="N1832" s="841"/>
      <c r="O1832" s="840" t="s">
        <v>226</v>
      </c>
      <c r="P1832" s="913"/>
      <c r="Q1832" s="913"/>
      <c r="R1832" s="841"/>
      <c r="S1832" s="840" t="s">
        <v>233</v>
      </c>
      <c r="T1832" s="913"/>
      <c r="U1832" s="914"/>
    </row>
    <row r="1833" spans="1:33" ht="18" customHeight="1" thickBot="1" x14ac:dyDescent="0.2">
      <c r="B1833" s="882"/>
      <c r="C1833" s="908"/>
      <c r="D1833" s="479" t="s">
        <v>221</v>
      </c>
      <c r="E1833" s="479" t="s">
        <v>223</v>
      </c>
      <c r="F1833" s="910"/>
      <c r="G1833" s="911"/>
      <c r="H1833" s="912"/>
      <c r="I1833" s="481" t="s">
        <v>110</v>
      </c>
      <c r="J1833" s="481" t="s">
        <v>236</v>
      </c>
      <c r="K1833" s="911"/>
      <c r="L1833" s="915"/>
      <c r="M1833" s="915"/>
      <c r="N1833" s="912"/>
      <c r="O1833" s="911"/>
      <c r="P1833" s="915"/>
      <c r="Q1833" s="915"/>
      <c r="R1833" s="912"/>
      <c r="S1833" s="911" t="s">
        <v>234</v>
      </c>
      <c r="T1833" s="915"/>
      <c r="U1833" s="916"/>
    </row>
    <row r="1834" spans="1:33" ht="24" customHeight="1" x14ac:dyDescent="0.15">
      <c r="B1834" s="880">
        <v>1</v>
      </c>
      <c r="C1834" s="883"/>
      <c r="D1834" s="883"/>
      <c r="E1834" s="883"/>
      <c r="F1834" s="294"/>
      <c r="G1834" s="886"/>
      <c r="H1834" s="887"/>
      <c r="I1834" s="294"/>
      <c r="J1834" s="295"/>
      <c r="K1834" s="298"/>
      <c r="L1834" s="279" t="s">
        <v>220</v>
      </c>
      <c r="M1834" s="301"/>
      <c r="N1834" s="280" t="s">
        <v>225</v>
      </c>
      <c r="O1834" s="298"/>
      <c r="P1834" s="279" t="s">
        <v>220</v>
      </c>
      <c r="Q1834" s="301"/>
      <c r="R1834" s="280" t="s">
        <v>225</v>
      </c>
      <c r="S1834" s="888" t="str">
        <f t="shared" ref="S1834" si="1540">IF(COUNT(J1834:J1838)=0,"",SUM(J1834:J1838))</f>
        <v/>
      </c>
      <c r="T1834" s="889"/>
      <c r="U1834" s="890"/>
    </row>
    <row r="1835" spans="1:33" ht="24" customHeight="1" x14ac:dyDescent="0.15">
      <c r="B1835" s="881"/>
      <c r="C1835" s="884"/>
      <c r="D1835" s="884"/>
      <c r="E1835" s="884"/>
      <c r="F1835" s="296"/>
      <c r="G1835" s="897"/>
      <c r="H1835" s="898"/>
      <c r="I1835" s="296"/>
      <c r="J1835" s="297"/>
      <c r="K1835" s="299"/>
      <c r="L1835" s="284" t="s">
        <v>220</v>
      </c>
      <c r="M1835" s="302"/>
      <c r="N1835" s="285" t="s">
        <v>225</v>
      </c>
      <c r="O1835" s="299"/>
      <c r="P1835" s="284" t="s">
        <v>220</v>
      </c>
      <c r="Q1835" s="302"/>
      <c r="R1835" s="285" t="s">
        <v>225</v>
      </c>
      <c r="S1835" s="891"/>
      <c r="T1835" s="892"/>
      <c r="U1835" s="893"/>
      <c r="Z1835" s="264"/>
      <c r="AA1835" s="264"/>
      <c r="AB1835" s="264"/>
      <c r="AC1835" s="264"/>
      <c r="AD1835" s="264"/>
      <c r="AE1835" s="172"/>
      <c r="AF1835" s="172"/>
      <c r="AG1835" s="172"/>
    </row>
    <row r="1836" spans="1:33" ht="23.25" customHeight="1" x14ac:dyDescent="0.15">
      <c r="B1836" s="881"/>
      <c r="C1836" s="884"/>
      <c r="D1836" s="884"/>
      <c r="E1836" s="884"/>
      <c r="F1836" s="296"/>
      <c r="G1836" s="897"/>
      <c r="H1836" s="898"/>
      <c r="I1836" s="296"/>
      <c r="J1836" s="297"/>
      <c r="K1836" s="299"/>
      <c r="L1836" s="284" t="s">
        <v>220</v>
      </c>
      <c r="M1836" s="302"/>
      <c r="N1836" s="285" t="s">
        <v>225</v>
      </c>
      <c r="O1836" s="299"/>
      <c r="P1836" s="284" t="s">
        <v>220</v>
      </c>
      <c r="Q1836" s="302"/>
      <c r="R1836" s="285" t="s">
        <v>225</v>
      </c>
      <c r="S1836" s="891"/>
      <c r="T1836" s="892"/>
      <c r="U1836" s="893"/>
      <c r="Z1836" s="264"/>
      <c r="AA1836" s="264"/>
      <c r="AB1836" s="264"/>
      <c r="AC1836" s="264"/>
      <c r="AD1836" s="264"/>
      <c r="AE1836" s="172"/>
      <c r="AF1836" s="172"/>
      <c r="AG1836" s="172"/>
    </row>
    <row r="1837" spans="1:33" ht="24" customHeight="1" x14ac:dyDescent="0.15">
      <c r="B1837" s="881"/>
      <c r="C1837" s="884"/>
      <c r="D1837" s="884"/>
      <c r="E1837" s="884"/>
      <c r="F1837" s="296"/>
      <c r="G1837" s="897"/>
      <c r="H1837" s="898"/>
      <c r="I1837" s="296"/>
      <c r="J1837" s="297"/>
      <c r="K1837" s="299"/>
      <c r="L1837" s="284" t="s">
        <v>220</v>
      </c>
      <c r="M1837" s="302"/>
      <c r="N1837" s="285" t="s">
        <v>225</v>
      </c>
      <c r="O1837" s="299"/>
      <c r="P1837" s="284" t="s">
        <v>220</v>
      </c>
      <c r="Q1837" s="302"/>
      <c r="R1837" s="285" t="s">
        <v>225</v>
      </c>
      <c r="S1837" s="891"/>
      <c r="T1837" s="892"/>
      <c r="U1837" s="893"/>
    </row>
    <row r="1838" spans="1:33" ht="24" customHeight="1" thickBot="1" x14ac:dyDescent="0.2">
      <c r="B1838" s="882"/>
      <c r="C1838" s="885"/>
      <c r="D1838" s="885"/>
      <c r="E1838" s="885"/>
      <c r="F1838" s="286" t="s">
        <v>232</v>
      </c>
      <c r="G1838" s="5"/>
      <c r="H1838" s="899" t="s">
        <v>239</v>
      </c>
      <c r="I1838" s="900"/>
      <c r="J1838" s="300"/>
      <c r="K1838" s="901"/>
      <c r="L1838" s="902"/>
      <c r="M1838" s="902"/>
      <c r="N1838" s="902"/>
      <c r="O1838" s="902"/>
      <c r="P1838" s="902"/>
      <c r="Q1838" s="902"/>
      <c r="R1838" s="903"/>
      <c r="S1838" s="894"/>
      <c r="T1838" s="895"/>
      <c r="U1838" s="896"/>
    </row>
    <row r="1839" spans="1:33" ht="24" customHeight="1" x14ac:dyDescent="0.15">
      <c r="B1839" s="880">
        <v>2</v>
      </c>
      <c r="C1839" s="883"/>
      <c r="D1839" s="883"/>
      <c r="E1839" s="883"/>
      <c r="F1839" s="294"/>
      <c r="G1839" s="886"/>
      <c r="H1839" s="887"/>
      <c r="I1839" s="294"/>
      <c r="J1839" s="295"/>
      <c r="K1839" s="298"/>
      <c r="L1839" s="279" t="s">
        <v>220</v>
      </c>
      <c r="M1839" s="301"/>
      <c r="N1839" s="280" t="s">
        <v>225</v>
      </c>
      <c r="O1839" s="298"/>
      <c r="P1839" s="279" t="s">
        <v>220</v>
      </c>
      <c r="Q1839" s="301"/>
      <c r="R1839" s="280" t="s">
        <v>225</v>
      </c>
      <c r="S1839" s="888" t="str">
        <f t="shared" ref="S1839" si="1541">IF(COUNT(J1839:J1843)=0,"",SUM(J1839:J1843))</f>
        <v/>
      </c>
      <c r="T1839" s="889"/>
      <c r="U1839" s="890"/>
    </row>
    <row r="1840" spans="1:33" ht="24" customHeight="1" x14ac:dyDescent="0.15">
      <c r="B1840" s="881"/>
      <c r="C1840" s="884"/>
      <c r="D1840" s="884"/>
      <c r="E1840" s="884"/>
      <c r="F1840" s="296"/>
      <c r="G1840" s="897"/>
      <c r="H1840" s="898"/>
      <c r="I1840" s="296"/>
      <c r="J1840" s="297"/>
      <c r="K1840" s="299"/>
      <c r="L1840" s="284" t="s">
        <v>220</v>
      </c>
      <c r="M1840" s="302"/>
      <c r="N1840" s="285" t="s">
        <v>225</v>
      </c>
      <c r="O1840" s="299"/>
      <c r="P1840" s="284" t="s">
        <v>220</v>
      </c>
      <c r="Q1840" s="302"/>
      <c r="R1840" s="285" t="s">
        <v>225</v>
      </c>
      <c r="S1840" s="891"/>
      <c r="T1840" s="892"/>
      <c r="U1840" s="893"/>
    </row>
    <row r="1841" spans="2:21" ht="24" customHeight="1" x14ac:dyDescent="0.15">
      <c r="B1841" s="881"/>
      <c r="C1841" s="884"/>
      <c r="D1841" s="884"/>
      <c r="E1841" s="884"/>
      <c r="F1841" s="296"/>
      <c r="G1841" s="897"/>
      <c r="H1841" s="898"/>
      <c r="I1841" s="296"/>
      <c r="J1841" s="297"/>
      <c r="K1841" s="299"/>
      <c r="L1841" s="284" t="s">
        <v>220</v>
      </c>
      <c r="M1841" s="302"/>
      <c r="N1841" s="285" t="s">
        <v>225</v>
      </c>
      <c r="O1841" s="299"/>
      <c r="P1841" s="284" t="s">
        <v>220</v>
      </c>
      <c r="Q1841" s="302"/>
      <c r="R1841" s="285" t="s">
        <v>225</v>
      </c>
      <c r="S1841" s="891"/>
      <c r="T1841" s="892"/>
      <c r="U1841" s="893"/>
    </row>
    <row r="1842" spans="2:21" ht="24" customHeight="1" x14ac:dyDescent="0.15">
      <c r="B1842" s="881"/>
      <c r="C1842" s="884"/>
      <c r="D1842" s="884"/>
      <c r="E1842" s="884"/>
      <c r="F1842" s="296"/>
      <c r="G1842" s="897"/>
      <c r="H1842" s="898"/>
      <c r="I1842" s="296"/>
      <c r="J1842" s="297"/>
      <c r="K1842" s="299"/>
      <c r="L1842" s="284" t="s">
        <v>220</v>
      </c>
      <c r="M1842" s="302"/>
      <c r="N1842" s="285" t="s">
        <v>225</v>
      </c>
      <c r="O1842" s="299"/>
      <c r="P1842" s="284" t="s">
        <v>220</v>
      </c>
      <c r="Q1842" s="302"/>
      <c r="R1842" s="285" t="s">
        <v>225</v>
      </c>
      <c r="S1842" s="891"/>
      <c r="T1842" s="892"/>
      <c r="U1842" s="893"/>
    </row>
    <row r="1843" spans="2:21" ht="24" customHeight="1" thickBot="1" x14ac:dyDescent="0.2">
      <c r="B1843" s="882"/>
      <c r="C1843" s="885"/>
      <c r="D1843" s="885"/>
      <c r="E1843" s="885"/>
      <c r="F1843" s="286" t="s">
        <v>232</v>
      </c>
      <c r="G1843" s="5"/>
      <c r="H1843" s="899" t="s">
        <v>239</v>
      </c>
      <c r="I1843" s="900"/>
      <c r="J1843" s="300"/>
      <c r="K1843" s="901"/>
      <c r="L1843" s="902"/>
      <c r="M1843" s="902"/>
      <c r="N1843" s="902"/>
      <c r="O1843" s="902"/>
      <c r="P1843" s="902"/>
      <c r="Q1843" s="902"/>
      <c r="R1843" s="903"/>
      <c r="S1843" s="894"/>
      <c r="T1843" s="895"/>
      <c r="U1843" s="896"/>
    </row>
    <row r="1844" spans="2:21" ht="24" customHeight="1" x14ac:dyDescent="0.15">
      <c r="B1844" s="880">
        <v>3</v>
      </c>
      <c r="C1844" s="883"/>
      <c r="D1844" s="883"/>
      <c r="E1844" s="883"/>
      <c r="F1844" s="294"/>
      <c r="G1844" s="886"/>
      <c r="H1844" s="887"/>
      <c r="I1844" s="294"/>
      <c r="J1844" s="295"/>
      <c r="K1844" s="298"/>
      <c r="L1844" s="279" t="s">
        <v>220</v>
      </c>
      <c r="M1844" s="301"/>
      <c r="N1844" s="280" t="s">
        <v>225</v>
      </c>
      <c r="O1844" s="298"/>
      <c r="P1844" s="279" t="s">
        <v>220</v>
      </c>
      <c r="Q1844" s="301"/>
      <c r="R1844" s="280" t="s">
        <v>225</v>
      </c>
      <c r="S1844" s="888" t="str">
        <f t="shared" ref="S1844" si="1542">IF(COUNT(J1844:J1848)=0,"",SUM(J1844:J1848))</f>
        <v/>
      </c>
      <c r="T1844" s="889"/>
      <c r="U1844" s="890"/>
    </row>
    <row r="1845" spans="2:21" ht="24" customHeight="1" x14ac:dyDescent="0.15">
      <c r="B1845" s="881"/>
      <c r="C1845" s="884"/>
      <c r="D1845" s="884"/>
      <c r="E1845" s="884"/>
      <c r="F1845" s="296"/>
      <c r="G1845" s="897"/>
      <c r="H1845" s="898"/>
      <c r="I1845" s="296"/>
      <c r="J1845" s="297"/>
      <c r="K1845" s="299"/>
      <c r="L1845" s="284" t="s">
        <v>220</v>
      </c>
      <c r="M1845" s="302"/>
      <c r="N1845" s="285" t="s">
        <v>225</v>
      </c>
      <c r="O1845" s="299"/>
      <c r="P1845" s="284" t="s">
        <v>220</v>
      </c>
      <c r="Q1845" s="302"/>
      <c r="R1845" s="285" t="s">
        <v>225</v>
      </c>
      <c r="S1845" s="891"/>
      <c r="T1845" s="892"/>
      <c r="U1845" s="893"/>
    </row>
    <row r="1846" spans="2:21" ht="24" customHeight="1" x14ac:dyDescent="0.15">
      <c r="B1846" s="881"/>
      <c r="C1846" s="884"/>
      <c r="D1846" s="884"/>
      <c r="E1846" s="884"/>
      <c r="F1846" s="296"/>
      <c r="G1846" s="897"/>
      <c r="H1846" s="898"/>
      <c r="I1846" s="296"/>
      <c r="J1846" s="297"/>
      <c r="K1846" s="299"/>
      <c r="L1846" s="284" t="s">
        <v>220</v>
      </c>
      <c r="M1846" s="302"/>
      <c r="N1846" s="285" t="s">
        <v>225</v>
      </c>
      <c r="O1846" s="299"/>
      <c r="P1846" s="284" t="s">
        <v>220</v>
      </c>
      <c r="Q1846" s="302"/>
      <c r="R1846" s="285" t="s">
        <v>225</v>
      </c>
      <c r="S1846" s="891"/>
      <c r="T1846" s="892"/>
      <c r="U1846" s="893"/>
    </row>
    <row r="1847" spans="2:21" ht="24" customHeight="1" x14ac:dyDescent="0.15">
      <c r="B1847" s="881"/>
      <c r="C1847" s="884"/>
      <c r="D1847" s="884"/>
      <c r="E1847" s="884"/>
      <c r="F1847" s="296"/>
      <c r="G1847" s="897"/>
      <c r="H1847" s="898"/>
      <c r="I1847" s="296"/>
      <c r="J1847" s="297"/>
      <c r="K1847" s="299"/>
      <c r="L1847" s="284" t="s">
        <v>220</v>
      </c>
      <c r="M1847" s="302"/>
      <c r="N1847" s="285" t="s">
        <v>225</v>
      </c>
      <c r="O1847" s="299"/>
      <c r="P1847" s="284" t="s">
        <v>220</v>
      </c>
      <c r="Q1847" s="302"/>
      <c r="R1847" s="285" t="s">
        <v>225</v>
      </c>
      <c r="S1847" s="891"/>
      <c r="T1847" s="892"/>
      <c r="U1847" s="893"/>
    </row>
    <row r="1848" spans="2:21" ht="24" customHeight="1" thickBot="1" x14ac:dyDescent="0.2">
      <c r="B1848" s="882"/>
      <c r="C1848" s="885"/>
      <c r="D1848" s="885"/>
      <c r="E1848" s="885"/>
      <c r="F1848" s="286" t="s">
        <v>232</v>
      </c>
      <c r="G1848" s="5"/>
      <c r="H1848" s="899" t="s">
        <v>239</v>
      </c>
      <c r="I1848" s="900"/>
      <c r="J1848" s="300"/>
      <c r="K1848" s="901"/>
      <c r="L1848" s="902"/>
      <c r="M1848" s="902"/>
      <c r="N1848" s="902"/>
      <c r="O1848" s="902"/>
      <c r="P1848" s="902"/>
      <c r="Q1848" s="902"/>
      <c r="R1848" s="903"/>
      <c r="S1848" s="894"/>
      <c r="T1848" s="895"/>
      <c r="U1848" s="896"/>
    </row>
    <row r="1849" spans="2:21" ht="24" customHeight="1" x14ac:dyDescent="0.15">
      <c r="B1849" s="880">
        <v>4</v>
      </c>
      <c r="C1849" s="883"/>
      <c r="D1849" s="883"/>
      <c r="E1849" s="883"/>
      <c r="F1849" s="294"/>
      <c r="G1849" s="886"/>
      <c r="H1849" s="887"/>
      <c r="I1849" s="294"/>
      <c r="J1849" s="295"/>
      <c r="K1849" s="298"/>
      <c r="L1849" s="279" t="s">
        <v>220</v>
      </c>
      <c r="M1849" s="301"/>
      <c r="N1849" s="280" t="s">
        <v>225</v>
      </c>
      <c r="O1849" s="298"/>
      <c r="P1849" s="279" t="s">
        <v>220</v>
      </c>
      <c r="Q1849" s="301"/>
      <c r="R1849" s="280" t="s">
        <v>225</v>
      </c>
      <c r="S1849" s="888" t="str">
        <f t="shared" ref="S1849" si="1543">IF(COUNT(J1849:J1853)=0,"",SUM(J1849:J1853))</f>
        <v/>
      </c>
      <c r="T1849" s="889"/>
      <c r="U1849" s="890"/>
    </row>
    <row r="1850" spans="2:21" ht="24" customHeight="1" x14ac:dyDescent="0.15">
      <c r="B1850" s="881"/>
      <c r="C1850" s="884"/>
      <c r="D1850" s="884"/>
      <c r="E1850" s="884"/>
      <c r="F1850" s="296"/>
      <c r="G1850" s="897"/>
      <c r="H1850" s="898"/>
      <c r="I1850" s="296"/>
      <c r="J1850" s="297"/>
      <c r="K1850" s="299"/>
      <c r="L1850" s="284" t="s">
        <v>220</v>
      </c>
      <c r="M1850" s="302"/>
      <c r="N1850" s="285" t="s">
        <v>225</v>
      </c>
      <c r="O1850" s="299"/>
      <c r="P1850" s="284" t="s">
        <v>220</v>
      </c>
      <c r="Q1850" s="302"/>
      <c r="R1850" s="285" t="s">
        <v>225</v>
      </c>
      <c r="S1850" s="891"/>
      <c r="T1850" s="892"/>
      <c r="U1850" s="893"/>
    </row>
    <row r="1851" spans="2:21" ht="24" customHeight="1" x14ac:dyDescent="0.15">
      <c r="B1851" s="881"/>
      <c r="C1851" s="884"/>
      <c r="D1851" s="884"/>
      <c r="E1851" s="884"/>
      <c r="F1851" s="296"/>
      <c r="G1851" s="897"/>
      <c r="H1851" s="898"/>
      <c r="I1851" s="296"/>
      <c r="J1851" s="297"/>
      <c r="K1851" s="299"/>
      <c r="L1851" s="284" t="s">
        <v>220</v>
      </c>
      <c r="M1851" s="302"/>
      <c r="N1851" s="285" t="s">
        <v>225</v>
      </c>
      <c r="O1851" s="299"/>
      <c r="P1851" s="284" t="s">
        <v>220</v>
      </c>
      <c r="Q1851" s="302"/>
      <c r="R1851" s="285" t="s">
        <v>225</v>
      </c>
      <c r="S1851" s="891"/>
      <c r="T1851" s="892"/>
      <c r="U1851" s="893"/>
    </row>
    <row r="1852" spans="2:21" ht="24" customHeight="1" x14ac:dyDescent="0.15">
      <c r="B1852" s="881"/>
      <c r="C1852" s="884"/>
      <c r="D1852" s="884"/>
      <c r="E1852" s="884"/>
      <c r="F1852" s="296"/>
      <c r="G1852" s="897"/>
      <c r="H1852" s="898"/>
      <c r="I1852" s="296"/>
      <c r="J1852" s="297"/>
      <c r="K1852" s="299"/>
      <c r="L1852" s="284" t="s">
        <v>220</v>
      </c>
      <c r="M1852" s="302"/>
      <c r="N1852" s="285" t="s">
        <v>225</v>
      </c>
      <c r="O1852" s="299"/>
      <c r="P1852" s="284" t="s">
        <v>220</v>
      </c>
      <c r="Q1852" s="302"/>
      <c r="R1852" s="285" t="s">
        <v>225</v>
      </c>
      <c r="S1852" s="891"/>
      <c r="T1852" s="892"/>
      <c r="U1852" s="893"/>
    </row>
    <row r="1853" spans="2:21" ht="24" customHeight="1" thickBot="1" x14ac:dyDescent="0.2">
      <c r="B1853" s="882"/>
      <c r="C1853" s="885"/>
      <c r="D1853" s="885"/>
      <c r="E1853" s="885"/>
      <c r="F1853" s="286" t="s">
        <v>232</v>
      </c>
      <c r="G1853" s="5"/>
      <c r="H1853" s="899" t="s">
        <v>239</v>
      </c>
      <c r="I1853" s="900"/>
      <c r="J1853" s="300"/>
      <c r="K1853" s="901"/>
      <c r="L1853" s="902"/>
      <c r="M1853" s="902"/>
      <c r="N1853" s="902"/>
      <c r="O1853" s="902"/>
      <c r="P1853" s="902"/>
      <c r="Q1853" s="902"/>
      <c r="R1853" s="903"/>
      <c r="S1853" s="894"/>
      <c r="T1853" s="895"/>
      <c r="U1853" s="896"/>
    </row>
    <row r="1854" spans="2:21" ht="19.5" customHeight="1" thickBot="1" x14ac:dyDescent="0.2">
      <c r="B1854" s="287" t="s">
        <v>112</v>
      </c>
      <c r="C1854" s="172"/>
      <c r="D1854" s="288"/>
      <c r="E1854" s="288"/>
      <c r="F1854" s="289"/>
      <c r="G1854" s="288"/>
      <c r="H1854" s="288"/>
      <c r="O1854" s="917" t="s">
        <v>496</v>
      </c>
      <c r="P1854" s="918"/>
      <c r="Q1854" s="918"/>
      <c r="R1854" s="918"/>
      <c r="S1854" s="919" t="str">
        <f>IF(COUNT(S1834:U1853)=0,"",SUMIFS(S1834:S1853,E1834:E1853,"&lt;&gt;"&amp;""))</f>
        <v/>
      </c>
      <c r="T1854" s="920"/>
      <c r="U1854" s="921"/>
    </row>
    <row r="1855" spans="2:21" ht="19.5" customHeight="1" thickBot="1" x14ac:dyDescent="0.2">
      <c r="B1855" s="486" t="s">
        <v>242</v>
      </c>
      <c r="C1855" s="172"/>
      <c r="D1855" s="171"/>
      <c r="E1855" s="290"/>
      <c r="F1855" s="485"/>
      <c r="G1855" s="485"/>
      <c r="H1855" s="485"/>
      <c r="O1855" s="922" t="s">
        <v>497</v>
      </c>
      <c r="P1855" s="923"/>
      <c r="Q1855" s="923"/>
      <c r="R1855" s="924"/>
      <c r="S1855" s="919" t="str">
        <f>IF(COUNT(S1834:U1853)=0,"",SUMIF(E1834:E1853,"元請",S1834:U1853))</f>
        <v/>
      </c>
      <c r="T1855" s="920"/>
      <c r="U1855" s="921"/>
    </row>
    <row r="1856" spans="2:21" ht="19.5" customHeight="1" x14ac:dyDescent="0.15">
      <c r="B1856" s="287" t="s">
        <v>240</v>
      </c>
      <c r="C1856" s="172"/>
      <c r="D1856" s="171"/>
      <c r="E1856" s="172"/>
      <c r="F1856" s="172"/>
      <c r="G1856" s="485"/>
      <c r="H1856" s="485"/>
    </row>
    <row r="1857" spans="1:33" ht="19.5" customHeight="1" x14ac:dyDescent="0.15">
      <c r="B1857" s="485"/>
      <c r="C1857" s="172"/>
      <c r="D1857" s="171"/>
      <c r="E1857" s="290"/>
      <c r="F1857" s="485"/>
      <c r="G1857" s="485"/>
      <c r="H1857" s="485"/>
    </row>
    <row r="1858" spans="1:33" s="172" customFormat="1" ht="20.25" customHeight="1" x14ac:dyDescent="0.15">
      <c r="A1858" s="171"/>
      <c r="B1858" s="171"/>
      <c r="C1858" s="172" t="s">
        <v>104</v>
      </c>
      <c r="G1858" s="262"/>
      <c r="H1858" s="262"/>
      <c r="I1858" s="171"/>
      <c r="J1858" s="171"/>
      <c r="K1858" s="171"/>
      <c r="L1858" s="171"/>
      <c r="M1858" s="171"/>
      <c r="N1858" s="171"/>
      <c r="O1858" s="171"/>
      <c r="P1858" s="171"/>
      <c r="Q1858" s="171"/>
      <c r="R1858" s="171"/>
      <c r="S1858" s="171"/>
      <c r="T1858" s="196" t="s">
        <v>241</v>
      </c>
      <c r="U1858" s="263" t="str">
        <f t="shared" ref="U1858" si="1544">IF(COUNT(S1834:U1853)=0,"",U1829+1)</f>
        <v/>
      </c>
      <c r="W1858" s="171"/>
      <c r="X1858" s="171"/>
      <c r="Y1858" s="171"/>
      <c r="Z1858" s="291"/>
      <c r="AA1858" s="291"/>
      <c r="AB1858" s="291"/>
      <c r="AC1858" s="291"/>
      <c r="AD1858" s="291"/>
      <c r="AE1858" s="171"/>
      <c r="AF1858" s="171"/>
      <c r="AG1858" s="171"/>
    </row>
    <row r="1859" spans="1:33" s="172" customFormat="1" ht="27.75" x14ac:dyDescent="0.15">
      <c r="A1859" s="171"/>
      <c r="B1859" s="904" t="s">
        <v>105</v>
      </c>
      <c r="C1859" s="904"/>
      <c r="D1859" s="904"/>
      <c r="E1859" s="904"/>
      <c r="F1859" s="904"/>
      <c r="G1859" s="904"/>
      <c r="H1859" s="904"/>
      <c r="I1859" s="904"/>
      <c r="J1859" s="905" t="s">
        <v>387</v>
      </c>
      <c r="K1859" s="905"/>
      <c r="L1859" s="905"/>
      <c r="M1859" s="905"/>
      <c r="N1859" s="905"/>
      <c r="O1859" s="905"/>
      <c r="P1859" s="905"/>
      <c r="Q1859" s="905"/>
      <c r="R1859" s="905"/>
      <c r="S1859" s="905"/>
      <c r="T1859" s="905"/>
      <c r="U1859" s="905"/>
      <c r="W1859" s="171"/>
      <c r="X1859" s="171"/>
      <c r="Y1859" s="171"/>
      <c r="Z1859" s="291"/>
      <c r="AA1859" s="291"/>
      <c r="AB1859" s="291"/>
      <c r="AC1859" s="291"/>
      <c r="AD1859" s="291"/>
      <c r="AE1859" s="171"/>
      <c r="AF1859" s="171"/>
      <c r="AG1859" s="171"/>
    </row>
    <row r="1860" spans="1:33" ht="21.75" thickBot="1" x14ac:dyDescent="0.2">
      <c r="D1860" s="265" t="s">
        <v>228</v>
      </c>
      <c r="E1860" s="906"/>
      <c r="F1860" s="906"/>
      <c r="G1860" s="266" t="s">
        <v>229</v>
      </c>
      <c r="H1860" s="267"/>
      <c r="L1860" s="268" t="s">
        <v>231</v>
      </c>
      <c r="M1860" s="482" t="str">
        <f>M$4</f>
        <v/>
      </c>
      <c r="N1860" s="269" t="s">
        <v>220</v>
      </c>
      <c r="O1860" s="482" t="str">
        <f>O$4</f>
        <v/>
      </c>
      <c r="P1860" s="269" t="s">
        <v>225</v>
      </c>
      <c r="Q1860" s="269" t="s">
        <v>205</v>
      </c>
      <c r="R1860" s="482" t="str">
        <f>R$4</f>
        <v/>
      </c>
      <c r="S1860" s="269" t="s">
        <v>220</v>
      </c>
      <c r="T1860" s="482" t="str">
        <f>T$4</f>
        <v/>
      </c>
      <c r="U1860" s="269" t="s">
        <v>230</v>
      </c>
    </row>
    <row r="1861" spans="1:33" ht="18" customHeight="1" x14ac:dyDescent="0.15">
      <c r="B1861" s="880" t="s">
        <v>227</v>
      </c>
      <c r="C1861" s="907" t="s">
        <v>224</v>
      </c>
      <c r="D1861" s="478" t="s">
        <v>237</v>
      </c>
      <c r="E1861" s="478" t="s">
        <v>222</v>
      </c>
      <c r="F1861" s="909" t="s">
        <v>106</v>
      </c>
      <c r="G1861" s="840" t="s">
        <v>107</v>
      </c>
      <c r="H1861" s="841"/>
      <c r="I1861" s="480" t="s">
        <v>108</v>
      </c>
      <c r="J1861" s="480" t="s">
        <v>235</v>
      </c>
      <c r="K1861" s="840" t="s">
        <v>109</v>
      </c>
      <c r="L1861" s="913"/>
      <c r="M1861" s="913"/>
      <c r="N1861" s="841"/>
      <c r="O1861" s="840" t="s">
        <v>226</v>
      </c>
      <c r="P1861" s="913"/>
      <c r="Q1861" s="913"/>
      <c r="R1861" s="841"/>
      <c r="S1861" s="840" t="s">
        <v>233</v>
      </c>
      <c r="T1861" s="913"/>
      <c r="U1861" s="914"/>
    </row>
    <row r="1862" spans="1:33" ht="18" customHeight="1" thickBot="1" x14ac:dyDescent="0.2">
      <c r="B1862" s="882"/>
      <c r="C1862" s="908"/>
      <c r="D1862" s="479" t="s">
        <v>221</v>
      </c>
      <c r="E1862" s="479" t="s">
        <v>223</v>
      </c>
      <c r="F1862" s="910"/>
      <c r="G1862" s="911"/>
      <c r="H1862" s="912"/>
      <c r="I1862" s="481" t="s">
        <v>110</v>
      </c>
      <c r="J1862" s="481" t="s">
        <v>236</v>
      </c>
      <c r="K1862" s="911"/>
      <c r="L1862" s="915"/>
      <c r="M1862" s="915"/>
      <c r="N1862" s="912"/>
      <c r="O1862" s="911"/>
      <c r="P1862" s="915"/>
      <c r="Q1862" s="915"/>
      <c r="R1862" s="912"/>
      <c r="S1862" s="911" t="s">
        <v>234</v>
      </c>
      <c r="T1862" s="915"/>
      <c r="U1862" s="916"/>
    </row>
    <row r="1863" spans="1:33" ht="24" customHeight="1" x14ac:dyDescent="0.15">
      <c r="B1863" s="880">
        <v>1</v>
      </c>
      <c r="C1863" s="883"/>
      <c r="D1863" s="883"/>
      <c r="E1863" s="883"/>
      <c r="F1863" s="294"/>
      <c r="G1863" s="886"/>
      <c r="H1863" s="887"/>
      <c r="I1863" s="294"/>
      <c r="J1863" s="295"/>
      <c r="K1863" s="298"/>
      <c r="L1863" s="279" t="s">
        <v>220</v>
      </c>
      <c r="M1863" s="301"/>
      <c r="N1863" s="280" t="s">
        <v>225</v>
      </c>
      <c r="O1863" s="298"/>
      <c r="P1863" s="279" t="s">
        <v>220</v>
      </c>
      <c r="Q1863" s="301"/>
      <c r="R1863" s="280" t="s">
        <v>225</v>
      </c>
      <c r="S1863" s="888" t="str">
        <f t="shared" ref="S1863" si="1545">IF(COUNT(J1863:J1867)=0,"",SUM(J1863:J1867))</f>
        <v/>
      </c>
      <c r="T1863" s="889"/>
      <c r="U1863" s="890"/>
    </row>
    <row r="1864" spans="1:33" ht="24" customHeight="1" x14ac:dyDescent="0.15">
      <c r="B1864" s="881"/>
      <c r="C1864" s="884"/>
      <c r="D1864" s="884"/>
      <c r="E1864" s="884"/>
      <c r="F1864" s="296"/>
      <c r="G1864" s="897"/>
      <c r="H1864" s="898"/>
      <c r="I1864" s="296"/>
      <c r="J1864" s="297"/>
      <c r="K1864" s="299"/>
      <c r="L1864" s="284" t="s">
        <v>220</v>
      </c>
      <c r="M1864" s="302"/>
      <c r="N1864" s="285" t="s">
        <v>225</v>
      </c>
      <c r="O1864" s="299"/>
      <c r="P1864" s="284" t="s">
        <v>220</v>
      </c>
      <c r="Q1864" s="302"/>
      <c r="R1864" s="285" t="s">
        <v>225</v>
      </c>
      <c r="S1864" s="891"/>
      <c r="T1864" s="892"/>
      <c r="U1864" s="893"/>
      <c r="Z1864" s="264"/>
      <c r="AA1864" s="264"/>
      <c r="AB1864" s="264"/>
      <c r="AC1864" s="264"/>
      <c r="AD1864" s="264"/>
      <c r="AE1864" s="172"/>
      <c r="AF1864" s="172"/>
      <c r="AG1864" s="172"/>
    </row>
    <row r="1865" spans="1:33" ht="23.25" customHeight="1" x14ac:dyDescent="0.15">
      <c r="B1865" s="881"/>
      <c r="C1865" s="884"/>
      <c r="D1865" s="884"/>
      <c r="E1865" s="884"/>
      <c r="F1865" s="296"/>
      <c r="G1865" s="897"/>
      <c r="H1865" s="898"/>
      <c r="I1865" s="296"/>
      <c r="J1865" s="297"/>
      <c r="K1865" s="299"/>
      <c r="L1865" s="284" t="s">
        <v>220</v>
      </c>
      <c r="M1865" s="302"/>
      <c r="N1865" s="285" t="s">
        <v>225</v>
      </c>
      <c r="O1865" s="299"/>
      <c r="P1865" s="284" t="s">
        <v>220</v>
      </c>
      <c r="Q1865" s="302"/>
      <c r="R1865" s="285" t="s">
        <v>225</v>
      </c>
      <c r="S1865" s="891"/>
      <c r="T1865" s="892"/>
      <c r="U1865" s="893"/>
      <c r="Z1865" s="264"/>
      <c r="AA1865" s="264"/>
      <c r="AB1865" s="264"/>
      <c r="AC1865" s="264"/>
      <c r="AD1865" s="264"/>
      <c r="AE1865" s="172"/>
      <c r="AF1865" s="172"/>
      <c r="AG1865" s="172"/>
    </row>
    <row r="1866" spans="1:33" ht="24" customHeight="1" x14ac:dyDescent="0.15">
      <c r="B1866" s="881"/>
      <c r="C1866" s="884"/>
      <c r="D1866" s="884"/>
      <c r="E1866" s="884"/>
      <c r="F1866" s="296"/>
      <c r="G1866" s="897"/>
      <c r="H1866" s="898"/>
      <c r="I1866" s="296"/>
      <c r="J1866" s="297"/>
      <c r="K1866" s="299"/>
      <c r="L1866" s="284" t="s">
        <v>220</v>
      </c>
      <c r="M1866" s="302"/>
      <c r="N1866" s="285" t="s">
        <v>225</v>
      </c>
      <c r="O1866" s="299"/>
      <c r="P1866" s="284" t="s">
        <v>220</v>
      </c>
      <c r="Q1866" s="302"/>
      <c r="R1866" s="285" t="s">
        <v>225</v>
      </c>
      <c r="S1866" s="891"/>
      <c r="T1866" s="892"/>
      <c r="U1866" s="893"/>
    </row>
    <row r="1867" spans="1:33" ht="24" customHeight="1" thickBot="1" x14ac:dyDescent="0.2">
      <c r="B1867" s="882"/>
      <c r="C1867" s="885"/>
      <c r="D1867" s="885"/>
      <c r="E1867" s="885"/>
      <c r="F1867" s="286" t="s">
        <v>232</v>
      </c>
      <c r="G1867" s="5"/>
      <c r="H1867" s="899" t="s">
        <v>239</v>
      </c>
      <c r="I1867" s="900"/>
      <c r="J1867" s="300"/>
      <c r="K1867" s="901"/>
      <c r="L1867" s="902"/>
      <c r="M1867" s="902"/>
      <c r="N1867" s="902"/>
      <c r="O1867" s="902"/>
      <c r="P1867" s="902"/>
      <c r="Q1867" s="902"/>
      <c r="R1867" s="903"/>
      <c r="S1867" s="894"/>
      <c r="T1867" s="895"/>
      <c r="U1867" s="896"/>
    </row>
    <row r="1868" spans="1:33" ht="24" customHeight="1" x14ac:dyDescent="0.15">
      <c r="B1868" s="880">
        <v>2</v>
      </c>
      <c r="C1868" s="883"/>
      <c r="D1868" s="883"/>
      <c r="E1868" s="883"/>
      <c r="F1868" s="294"/>
      <c r="G1868" s="886"/>
      <c r="H1868" s="887"/>
      <c r="I1868" s="294"/>
      <c r="J1868" s="295"/>
      <c r="K1868" s="298"/>
      <c r="L1868" s="279" t="s">
        <v>220</v>
      </c>
      <c r="M1868" s="301"/>
      <c r="N1868" s="280" t="s">
        <v>225</v>
      </c>
      <c r="O1868" s="298"/>
      <c r="P1868" s="279" t="s">
        <v>220</v>
      </c>
      <c r="Q1868" s="301"/>
      <c r="R1868" s="280" t="s">
        <v>225</v>
      </c>
      <c r="S1868" s="888" t="str">
        <f t="shared" ref="S1868" si="1546">IF(COUNT(J1868:J1872)=0,"",SUM(J1868:J1872))</f>
        <v/>
      </c>
      <c r="T1868" s="889"/>
      <c r="U1868" s="890"/>
    </row>
    <row r="1869" spans="1:33" ht="24" customHeight="1" x14ac:dyDescent="0.15">
      <c r="B1869" s="881"/>
      <c r="C1869" s="884"/>
      <c r="D1869" s="884"/>
      <c r="E1869" s="884"/>
      <c r="F1869" s="296"/>
      <c r="G1869" s="897"/>
      <c r="H1869" s="898"/>
      <c r="I1869" s="296"/>
      <c r="J1869" s="297"/>
      <c r="K1869" s="299"/>
      <c r="L1869" s="284" t="s">
        <v>220</v>
      </c>
      <c r="M1869" s="302"/>
      <c r="N1869" s="285" t="s">
        <v>225</v>
      </c>
      <c r="O1869" s="299"/>
      <c r="P1869" s="284" t="s">
        <v>220</v>
      </c>
      <c r="Q1869" s="302"/>
      <c r="R1869" s="285" t="s">
        <v>225</v>
      </c>
      <c r="S1869" s="891"/>
      <c r="T1869" s="892"/>
      <c r="U1869" s="893"/>
    </row>
    <row r="1870" spans="1:33" ht="24" customHeight="1" x14ac:dyDescent="0.15">
      <c r="B1870" s="881"/>
      <c r="C1870" s="884"/>
      <c r="D1870" s="884"/>
      <c r="E1870" s="884"/>
      <c r="F1870" s="296"/>
      <c r="G1870" s="897"/>
      <c r="H1870" s="898"/>
      <c r="I1870" s="296"/>
      <c r="J1870" s="297"/>
      <c r="K1870" s="299"/>
      <c r="L1870" s="284" t="s">
        <v>220</v>
      </c>
      <c r="M1870" s="302"/>
      <c r="N1870" s="285" t="s">
        <v>225</v>
      </c>
      <c r="O1870" s="299"/>
      <c r="P1870" s="284" t="s">
        <v>220</v>
      </c>
      <c r="Q1870" s="302"/>
      <c r="R1870" s="285" t="s">
        <v>225</v>
      </c>
      <c r="S1870" s="891"/>
      <c r="T1870" s="892"/>
      <c r="U1870" s="893"/>
    </row>
    <row r="1871" spans="1:33" ht="24" customHeight="1" x14ac:dyDescent="0.15">
      <c r="B1871" s="881"/>
      <c r="C1871" s="884"/>
      <c r="D1871" s="884"/>
      <c r="E1871" s="884"/>
      <c r="F1871" s="296"/>
      <c r="G1871" s="897"/>
      <c r="H1871" s="898"/>
      <c r="I1871" s="296"/>
      <c r="J1871" s="297"/>
      <c r="K1871" s="299"/>
      <c r="L1871" s="284" t="s">
        <v>220</v>
      </c>
      <c r="M1871" s="302"/>
      <c r="N1871" s="285" t="s">
        <v>225</v>
      </c>
      <c r="O1871" s="299"/>
      <c r="P1871" s="284" t="s">
        <v>220</v>
      </c>
      <c r="Q1871" s="302"/>
      <c r="R1871" s="285" t="s">
        <v>225</v>
      </c>
      <c r="S1871" s="891"/>
      <c r="T1871" s="892"/>
      <c r="U1871" s="893"/>
    </row>
    <row r="1872" spans="1:33" ht="24" customHeight="1" thickBot="1" x14ac:dyDescent="0.2">
      <c r="B1872" s="882"/>
      <c r="C1872" s="885"/>
      <c r="D1872" s="885"/>
      <c r="E1872" s="885"/>
      <c r="F1872" s="286" t="s">
        <v>232</v>
      </c>
      <c r="G1872" s="5"/>
      <c r="H1872" s="899" t="s">
        <v>239</v>
      </c>
      <c r="I1872" s="900"/>
      <c r="J1872" s="300"/>
      <c r="K1872" s="901"/>
      <c r="L1872" s="902"/>
      <c r="M1872" s="902"/>
      <c r="N1872" s="902"/>
      <c r="O1872" s="902"/>
      <c r="P1872" s="902"/>
      <c r="Q1872" s="902"/>
      <c r="R1872" s="903"/>
      <c r="S1872" s="894"/>
      <c r="T1872" s="895"/>
      <c r="U1872" s="896"/>
    </row>
    <row r="1873" spans="1:33" ht="24" customHeight="1" x14ac:dyDescent="0.15">
      <c r="B1873" s="880">
        <v>3</v>
      </c>
      <c r="C1873" s="883"/>
      <c r="D1873" s="883"/>
      <c r="E1873" s="883"/>
      <c r="F1873" s="294"/>
      <c r="G1873" s="886"/>
      <c r="H1873" s="887"/>
      <c r="I1873" s="294"/>
      <c r="J1873" s="295"/>
      <c r="K1873" s="298"/>
      <c r="L1873" s="279" t="s">
        <v>220</v>
      </c>
      <c r="M1873" s="301"/>
      <c r="N1873" s="280" t="s">
        <v>225</v>
      </c>
      <c r="O1873" s="298"/>
      <c r="P1873" s="279" t="s">
        <v>220</v>
      </c>
      <c r="Q1873" s="301"/>
      <c r="R1873" s="280" t="s">
        <v>225</v>
      </c>
      <c r="S1873" s="888" t="str">
        <f t="shared" ref="S1873" si="1547">IF(COUNT(J1873:J1877)=0,"",SUM(J1873:J1877))</f>
        <v/>
      </c>
      <c r="T1873" s="889"/>
      <c r="U1873" s="890"/>
    </row>
    <row r="1874" spans="1:33" ht="24" customHeight="1" x14ac:dyDescent="0.15">
      <c r="B1874" s="881"/>
      <c r="C1874" s="884"/>
      <c r="D1874" s="884"/>
      <c r="E1874" s="884"/>
      <c r="F1874" s="296"/>
      <c r="G1874" s="897"/>
      <c r="H1874" s="898"/>
      <c r="I1874" s="296"/>
      <c r="J1874" s="297"/>
      <c r="K1874" s="299"/>
      <c r="L1874" s="284" t="s">
        <v>220</v>
      </c>
      <c r="M1874" s="302"/>
      <c r="N1874" s="285" t="s">
        <v>225</v>
      </c>
      <c r="O1874" s="299"/>
      <c r="P1874" s="284" t="s">
        <v>220</v>
      </c>
      <c r="Q1874" s="302"/>
      <c r="R1874" s="285" t="s">
        <v>225</v>
      </c>
      <c r="S1874" s="891"/>
      <c r="T1874" s="892"/>
      <c r="U1874" s="893"/>
    </row>
    <row r="1875" spans="1:33" ht="24" customHeight="1" x14ac:dyDescent="0.15">
      <c r="B1875" s="881"/>
      <c r="C1875" s="884"/>
      <c r="D1875" s="884"/>
      <c r="E1875" s="884"/>
      <c r="F1875" s="296"/>
      <c r="G1875" s="897"/>
      <c r="H1875" s="898"/>
      <c r="I1875" s="296"/>
      <c r="J1875" s="297"/>
      <c r="K1875" s="299"/>
      <c r="L1875" s="284" t="s">
        <v>220</v>
      </c>
      <c r="M1875" s="302"/>
      <c r="N1875" s="285" t="s">
        <v>225</v>
      </c>
      <c r="O1875" s="299"/>
      <c r="P1875" s="284" t="s">
        <v>220</v>
      </c>
      <c r="Q1875" s="302"/>
      <c r="R1875" s="285" t="s">
        <v>225</v>
      </c>
      <c r="S1875" s="891"/>
      <c r="T1875" s="892"/>
      <c r="U1875" s="893"/>
    </row>
    <row r="1876" spans="1:33" ht="24" customHeight="1" x14ac:dyDescent="0.15">
      <c r="B1876" s="881"/>
      <c r="C1876" s="884"/>
      <c r="D1876" s="884"/>
      <c r="E1876" s="884"/>
      <c r="F1876" s="296"/>
      <c r="G1876" s="897"/>
      <c r="H1876" s="898"/>
      <c r="I1876" s="296"/>
      <c r="J1876" s="297"/>
      <c r="K1876" s="299"/>
      <c r="L1876" s="284" t="s">
        <v>220</v>
      </c>
      <c r="M1876" s="302"/>
      <c r="N1876" s="285" t="s">
        <v>225</v>
      </c>
      <c r="O1876" s="299"/>
      <c r="P1876" s="284" t="s">
        <v>220</v>
      </c>
      <c r="Q1876" s="302"/>
      <c r="R1876" s="285" t="s">
        <v>225</v>
      </c>
      <c r="S1876" s="891"/>
      <c r="T1876" s="892"/>
      <c r="U1876" s="893"/>
    </row>
    <row r="1877" spans="1:33" ht="24" customHeight="1" thickBot="1" x14ac:dyDescent="0.2">
      <c r="B1877" s="882"/>
      <c r="C1877" s="885"/>
      <c r="D1877" s="885"/>
      <c r="E1877" s="885"/>
      <c r="F1877" s="286" t="s">
        <v>232</v>
      </c>
      <c r="G1877" s="5"/>
      <c r="H1877" s="899" t="s">
        <v>239</v>
      </c>
      <c r="I1877" s="900"/>
      <c r="J1877" s="300"/>
      <c r="K1877" s="901"/>
      <c r="L1877" s="902"/>
      <c r="M1877" s="902"/>
      <c r="N1877" s="902"/>
      <c r="O1877" s="902"/>
      <c r="P1877" s="902"/>
      <c r="Q1877" s="902"/>
      <c r="R1877" s="903"/>
      <c r="S1877" s="894"/>
      <c r="T1877" s="895"/>
      <c r="U1877" s="896"/>
    </row>
    <row r="1878" spans="1:33" ht="24" customHeight="1" x14ac:dyDescent="0.15">
      <c r="B1878" s="880">
        <v>4</v>
      </c>
      <c r="C1878" s="883"/>
      <c r="D1878" s="883"/>
      <c r="E1878" s="883"/>
      <c r="F1878" s="294"/>
      <c r="G1878" s="886"/>
      <c r="H1878" s="887"/>
      <c r="I1878" s="294"/>
      <c r="J1878" s="295"/>
      <c r="K1878" s="298"/>
      <c r="L1878" s="279" t="s">
        <v>220</v>
      </c>
      <c r="M1878" s="301"/>
      <c r="N1878" s="280" t="s">
        <v>225</v>
      </c>
      <c r="O1878" s="298"/>
      <c r="P1878" s="279" t="s">
        <v>220</v>
      </c>
      <c r="Q1878" s="301"/>
      <c r="R1878" s="280" t="s">
        <v>225</v>
      </c>
      <c r="S1878" s="888" t="str">
        <f t="shared" ref="S1878" si="1548">IF(COUNT(J1878:J1882)=0,"",SUM(J1878:J1882))</f>
        <v/>
      </c>
      <c r="T1878" s="889"/>
      <c r="U1878" s="890"/>
    </row>
    <row r="1879" spans="1:33" ht="24" customHeight="1" x14ac:dyDescent="0.15">
      <c r="B1879" s="881"/>
      <c r="C1879" s="884"/>
      <c r="D1879" s="884"/>
      <c r="E1879" s="884"/>
      <c r="F1879" s="296"/>
      <c r="G1879" s="897"/>
      <c r="H1879" s="898"/>
      <c r="I1879" s="296"/>
      <c r="J1879" s="297"/>
      <c r="K1879" s="299"/>
      <c r="L1879" s="284" t="s">
        <v>220</v>
      </c>
      <c r="M1879" s="302"/>
      <c r="N1879" s="285" t="s">
        <v>225</v>
      </c>
      <c r="O1879" s="299"/>
      <c r="P1879" s="284" t="s">
        <v>220</v>
      </c>
      <c r="Q1879" s="302"/>
      <c r="R1879" s="285" t="s">
        <v>225</v>
      </c>
      <c r="S1879" s="891"/>
      <c r="T1879" s="892"/>
      <c r="U1879" s="893"/>
    </row>
    <row r="1880" spans="1:33" ht="24" customHeight="1" x14ac:dyDescent="0.15">
      <c r="B1880" s="881"/>
      <c r="C1880" s="884"/>
      <c r="D1880" s="884"/>
      <c r="E1880" s="884"/>
      <c r="F1880" s="296"/>
      <c r="G1880" s="897"/>
      <c r="H1880" s="898"/>
      <c r="I1880" s="296"/>
      <c r="J1880" s="297"/>
      <c r="K1880" s="299"/>
      <c r="L1880" s="284" t="s">
        <v>220</v>
      </c>
      <c r="M1880" s="302"/>
      <c r="N1880" s="285" t="s">
        <v>225</v>
      </c>
      <c r="O1880" s="299"/>
      <c r="P1880" s="284" t="s">
        <v>220</v>
      </c>
      <c r="Q1880" s="302"/>
      <c r="R1880" s="285" t="s">
        <v>225</v>
      </c>
      <c r="S1880" s="891"/>
      <c r="T1880" s="892"/>
      <c r="U1880" s="893"/>
    </row>
    <row r="1881" spans="1:33" ht="24" customHeight="1" x14ac:dyDescent="0.15">
      <c r="B1881" s="881"/>
      <c r="C1881" s="884"/>
      <c r="D1881" s="884"/>
      <c r="E1881" s="884"/>
      <c r="F1881" s="296"/>
      <c r="G1881" s="897"/>
      <c r="H1881" s="898"/>
      <c r="I1881" s="296"/>
      <c r="J1881" s="297"/>
      <c r="K1881" s="299"/>
      <c r="L1881" s="284" t="s">
        <v>220</v>
      </c>
      <c r="M1881" s="302"/>
      <c r="N1881" s="285" t="s">
        <v>225</v>
      </c>
      <c r="O1881" s="299"/>
      <c r="P1881" s="284" t="s">
        <v>220</v>
      </c>
      <c r="Q1881" s="302"/>
      <c r="R1881" s="285" t="s">
        <v>225</v>
      </c>
      <c r="S1881" s="891"/>
      <c r="T1881" s="892"/>
      <c r="U1881" s="893"/>
    </row>
    <row r="1882" spans="1:33" ht="24" customHeight="1" thickBot="1" x14ac:dyDescent="0.2">
      <c r="B1882" s="882"/>
      <c r="C1882" s="885"/>
      <c r="D1882" s="885"/>
      <c r="E1882" s="885"/>
      <c r="F1882" s="286" t="s">
        <v>232</v>
      </c>
      <c r="G1882" s="5"/>
      <c r="H1882" s="899" t="s">
        <v>239</v>
      </c>
      <c r="I1882" s="900"/>
      <c r="J1882" s="300"/>
      <c r="K1882" s="901"/>
      <c r="L1882" s="902"/>
      <c r="M1882" s="902"/>
      <c r="N1882" s="902"/>
      <c r="O1882" s="902"/>
      <c r="P1882" s="902"/>
      <c r="Q1882" s="902"/>
      <c r="R1882" s="903"/>
      <c r="S1882" s="894"/>
      <c r="T1882" s="895"/>
      <c r="U1882" s="896"/>
    </row>
    <row r="1883" spans="1:33" ht="19.5" customHeight="1" thickBot="1" x14ac:dyDescent="0.2">
      <c r="B1883" s="287" t="s">
        <v>112</v>
      </c>
      <c r="C1883" s="172"/>
      <c r="D1883" s="288"/>
      <c r="E1883" s="288"/>
      <c r="F1883" s="289"/>
      <c r="G1883" s="288"/>
      <c r="H1883" s="288"/>
      <c r="O1883" s="917" t="s">
        <v>496</v>
      </c>
      <c r="P1883" s="918"/>
      <c r="Q1883" s="918"/>
      <c r="R1883" s="918"/>
      <c r="S1883" s="919" t="str">
        <f>IF(COUNT(S1863:U1882)=0,"",SUMIFS(S1863:S1882,E1863:E1882,"&lt;&gt;"&amp;""))</f>
        <v/>
      </c>
      <c r="T1883" s="920"/>
      <c r="U1883" s="921"/>
    </row>
    <row r="1884" spans="1:33" ht="19.5" customHeight="1" thickBot="1" x14ac:dyDescent="0.2">
      <c r="B1884" s="486" t="s">
        <v>242</v>
      </c>
      <c r="C1884" s="172"/>
      <c r="D1884" s="171"/>
      <c r="E1884" s="290"/>
      <c r="F1884" s="485"/>
      <c r="G1884" s="485"/>
      <c r="H1884" s="485"/>
      <c r="O1884" s="922" t="s">
        <v>497</v>
      </c>
      <c r="P1884" s="923"/>
      <c r="Q1884" s="923"/>
      <c r="R1884" s="924"/>
      <c r="S1884" s="919" t="str">
        <f>IF(COUNT(S1863:U1882)=0,"",SUMIF(E1863:E1882,"元請",S1863:U1882))</f>
        <v/>
      </c>
      <c r="T1884" s="920"/>
      <c r="U1884" s="921"/>
    </row>
    <row r="1885" spans="1:33" ht="19.5" customHeight="1" x14ac:dyDescent="0.15">
      <c r="B1885" s="287" t="s">
        <v>240</v>
      </c>
      <c r="C1885" s="172"/>
      <c r="D1885" s="171"/>
      <c r="E1885" s="172"/>
      <c r="F1885" s="172"/>
      <c r="G1885" s="485"/>
      <c r="H1885" s="485"/>
    </row>
    <row r="1886" spans="1:33" ht="19.5" customHeight="1" x14ac:dyDescent="0.15">
      <c r="B1886" s="485"/>
      <c r="C1886" s="172"/>
      <c r="D1886" s="171"/>
      <c r="E1886" s="290"/>
      <c r="F1886" s="485"/>
      <c r="G1886" s="485"/>
      <c r="H1886" s="485"/>
    </row>
    <row r="1887" spans="1:33" s="172" customFormat="1" ht="20.25" customHeight="1" x14ac:dyDescent="0.15">
      <c r="A1887" s="171"/>
      <c r="B1887" s="171"/>
      <c r="C1887" s="172" t="s">
        <v>104</v>
      </c>
      <c r="G1887" s="262"/>
      <c r="H1887" s="262"/>
      <c r="I1887" s="171"/>
      <c r="J1887" s="171"/>
      <c r="K1887" s="171"/>
      <c r="L1887" s="171"/>
      <c r="M1887" s="171"/>
      <c r="N1887" s="171"/>
      <c r="O1887" s="171"/>
      <c r="P1887" s="171"/>
      <c r="Q1887" s="171"/>
      <c r="R1887" s="171"/>
      <c r="S1887" s="171"/>
      <c r="T1887" s="196" t="s">
        <v>241</v>
      </c>
      <c r="U1887" s="263" t="str">
        <f t="shared" ref="U1887" si="1549">IF(COUNT(S1863:U1882)=0,"",U1858+1)</f>
        <v/>
      </c>
      <c r="W1887" s="171"/>
      <c r="X1887" s="171"/>
      <c r="Y1887" s="171"/>
      <c r="Z1887" s="291"/>
      <c r="AA1887" s="291"/>
      <c r="AB1887" s="291"/>
      <c r="AC1887" s="291"/>
      <c r="AD1887" s="291"/>
      <c r="AE1887" s="171"/>
      <c r="AF1887" s="171"/>
      <c r="AG1887" s="171"/>
    </row>
    <row r="1888" spans="1:33" s="172" customFormat="1" ht="27.75" x14ac:dyDescent="0.15">
      <c r="A1888" s="171"/>
      <c r="B1888" s="904" t="s">
        <v>105</v>
      </c>
      <c r="C1888" s="904"/>
      <c r="D1888" s="904"/>
      <c r="E1888" s="904"/>
      <c r="F1888" s="904"/>
      <c r="G1888" s="904"/>
      <c r="H1888" s="904"/>
      <c r="I1888" s="904"/>
      <c r="J1888" s="905" t="s">
        <v>387</v>
      </c>
      <c r="K1888" s="905"/>
      <c r="L1888" s="905"/>
      <c r="M1888" s="905"/>
      <c r="N1888" s="905"/>
      <c r="O1888" s="905"/>
      <c r="P1888" s="905"/>
      <c r="Q1888" s="905"/>
      <c r="R1888" s="905"/>
      <c r="S1888" s="905"/>
      <c r="T1888" s="905"/>
      <c r="U1888" s="905"/>
      <c r="W1888" s="171"/>
      <c r="X1888" s="171"/>
      <c r="Y1888" s="171"/>
      <c r="Z1888" s="291"/>
      <c r="AA1888" s="291"/>
      <c r="AB1888" s="291"/>
      <c r="AC1888" s="291"/>
      <c r="AD1888" s="291"/>
      <c r="AE1888" s="171"/>
      <c r="AF1888" s="171"/>
      <c r="AG1888" s="171"/>
    </row>
    <row r="1889" spans="2:33" ht="21.75" thickBot="1" x14ac:dyDescent="0.2">
      <c r="D1889" s="265" t="s">
        <v>228</v>
      </c>
      <c r="E1889" s="906"/>
      <c r="F1889" s="906"/>
      <c r="G1889" s="266" t="s">
        <v>229</v>
      </c>
      <c r="H1889" s="267"/>
      <c r="L1889" s="268" t="s">
        <v>231</v>
      </c>
      <c r="M1889" s="482" t="str">
        <f>M$4</f>
        <v/>
      </c>
      <c r="N1889" s="269" t="s">
        <v>220</v>
      </c>
      <c r="O1889" s="482" t="str">
        <f>O$4</f>
        <v/>
      </c>
      <c r="P1889" s="269" t="s">
        <v>225</v>
      </c>
      <c r="Q1889" s="269" t="s">
        <v>205</v>
      </c>
      <c r="R1889" s="482" t="str">
        <f>R$4</f>
        <v/>
      </c>
      <c r="S1889" s="269" t="s">
        <v>220</v>
      </c>
      <c r="T1889" s="482" t="str">
        <f>T$4</f>
        <v/>
      </c>
      <c r="U1889" s="269" t="s">
        <v>230</v>
      </c>
    </row>
    <row r="1890" spans="2:33" ht="18" customHeight="1" x14ac:dyDescent="0.15">
      <c r="B1890" s="880" t="s">
        <v>227</v>
      </c>
      <c r="C1890" s="907" t="s">
        <v>224</v>
      </c>
      <c r="D1890" s="478" t="s">
        <v>237</v>
      </c>
      <c r="E1890" s="478" t="s">
        <v>222</v>
      </c>
      <c r="F1890" s="909" t="s">
        <v>106</v>
      </c>
      <c r="G1890" s="840" t="s">
        <v>107</v>
      </c>
      <c r="H1890" s="841"/>
      <c r="I1890" s="480" t="s">
        <v>108</v>
      </c>
      <c r="J1890" s="480" t="s">
        <v>235</v>
      </c>
      <c r="K1890" s="840" t="s">
        <v>109</v>
      </c>
      <c r="L1890" s="913"/>
      <c r="M1890" s="913"/>
      <c r="N1890" s="841"/>
      <c r="O1890" s="840" t="s">
        <v>226</v>
      </c>
      <c r="P1890" s="913"/>
      <c r="Q1890" s="913"/>
      <c r="R1890" s="841"/>
      <c r="S1890" s="840" t="s">
        <v>233</v>
      </c>
      <c r="T1890" s="913"/>
      <c r="U1890" s="914"/>
    </row>
    <row r="1891" spans="2:33" ht="18" customHeight="1" thickBot="1" x14ac:dyDescent="0.2">
      <c r="B1891" s="882"/>
      <c r="C1891" s="908"/>
      <c r="D1891" s="479" t="s">
        <v>221</v>
      </c>
      <c r="E1891" s="479" t="s">
        <v>223</v>
      </c>
      <c r="F1891" s="910"/>
      <c r="G1891" s="911"/>
      <c r="H1891" s="912"/>
      <c r="I1891" s="481" t="s">
        <v>110</v>
      </c>
      <c r="J1891" s="481" t="s">
        <v>236</v>
      </c>
      <c r="K1891" s="911"/>
      <c r="L1891" s="915"/>
      <c r="M1891" s="915"/>
      <c r="N1891" s="912"/>
      <c r="O1891" s="911"/>
      <c r="P1891" s="915"/>
      <c r="Q1891" s="915"/>
      <c r="R1891" s="912"/>
      <c r="S1891" s="911" t="s">
        <v>234</v>
      </c>
      <c r="T1891" s="915"/>
      <c r="U1891" s="916"/>
    </row>
    <row r="1892" spans="2:33" ht="24" customHeight="1" x14ac:dyDescent="0.15">
      <c r="B1892" s="880">
        <v>1</v>
      </c>
      <c r="C1892" s="883"/>
      <c r="D1892" s="883"/>
      <c r="E1892" s="883"/>
      <c r="F1892" s="294"/>
      <c r="G1892" s="886"/>
      <c r="H1892" s="887"/>
      <c r="I1892" s="294"/>
      <c r="J1892" s="295"/>
      <c r="K1892" s="298"/>
      <c r="L1892" s="279" t="s">
        <v>220</v>
      </c>
      <c r="M1892" s="301"/>
      <c r="N1892" s="280" t="s">
        <v>225</v>
      </c>
      <c r="O1892" s="298"/>
      <c r="P1892" s="279" t="s">
        <v>220</v>
      </c>
      <c r="Q1892" s="301"/>
      <c r="R1892" s="280" t="s">
        <v>225</v>
      </c>
      <c r="S1892" s="888" t="str">
        <f t="shared" ref="S1892" si="1550">IF(COUNT(J1892:J1896)=0,"",SUM(J1892:J1896))</f>
        <v/>
      </c>
      <c r="T1892" s="889"/>
      <c r="U1892" s="890"/>
    </row>
    <row r="1893" spans="2:33" ht="24" customHeight="1" x14ac:dyDescent="0.15">
      <c r="B1893" s="881"/>
      <c r="C1893" s="884"/>
      <c r="D1893" s="884"/>
      <c r="E1893" s="884"/>
      <c r="F1893" s="296"/>
      <c r="G1893" s="897"/>
      <c r="H1893" s="898"/>
      <c r="I1893" s="296"/>
      <c r="J1893" s="297"/>
      <c r="K1893" s="299"/>
      <c r="L1893" s="284" t="s">
        <v>220</v>
      </c>
      <c r="M1893" s="302"/>
      <c r="N1893" s="285" t="s">
        <v>225</v>
      </c>
      <c r="O1893" s="299"/>
      <c r="P1893" s="284" t="s">
        <v>220</v>
      </c>
      <c r="Q1893" s="302"/>
      <c r="R1893" s="285" t="s">
        <v>225</v>
      </c>
      <c r="S1893" s="891"/>
      <c r="T1893" s="892"/>
      <c r="U1893" s="893"/>
      <c r="Z1893" s="264"/>
      <c r="AA1893" s="264"/>
      <c r="AB1893" s="264"/>
      <c r="AC1893" s="264"/>
      <c r="AD1893" s="264"/>
      <c r="AE1893" s="172"/>
      <c r="AF1893" s="172"/>
      <c r="AG1893" s="172"/>
    </row>
    <row r="1894" spans="2:33" ht="23.25" customHeight="1" x14ac:dyDescent="0.15">
      <c r="B1894" s="881"/>
      <c r="C1894" s="884"/>
      <c r="D1894" s="884"/>
      <c r="E1894" s="884"/>
      <c r="F1894" s="296"/>
      <c r="G1894" s="897"/>
      <c r="H1894" s="898"/>
      <c r="I1894" s="296"/>
      <c r="J1894" s="297"/>
      <c r="K1894" s="299"/>
      <c r="L1894" s="284" t="s">
        <v>220</v>
      </c>
      <c r="M1894" s="302"/>
      <c r="N1894" s="285" t="s">
        <v>225</v>
      </c>
      <c r="O1894" s="299"/>
      <c r="P1894" s="284" t="s">
        <v>220</v>
      </c>
      <c r="Q1894" s="302"/>
      <c r="R1894" s="285" t="s">
        <v>225</v>
      </c>
      <c r="S1894" s="891"/>
      <c r="T1894" s="892"/>
      <c r="U1894" s="893"/>
      <c r="Z1894" s="264"/>
      <c r="AA1894" s="264"/>
      <c r="AB1894" s="264"/>
      <c r="AC1894" s="264"/>
      <c r="AD1894" s="264"/>
      <c r="AE1894" s="172"/>
      <c r="AF1894" s="172"/>
      <c r="AG1894" s="172"/>
    </row>
    <row r="1895" spans="2:33" ht="24" customHeight="1" x14ac:dyDescent="0.15">
      <c r="B1895" s="881"/>
      <c r="C1895" s="884"/>
      <c r="D1895" s="884"/>
      <c r="E1895" s="884"/>
      <c r="F1895" s="296"/>
      <c r="G1895" s="897"/>
      <c r="H1895" s="898"/>
      <c r="I1895" s="296"/>
      <c r="J1895" s="297"/>
      <c r="K1895" s="299"/>
      <c r="L1895" s="284" t="s">
        <v>220</v>
      </c>
      <c r="M1895" s="302"/>
      <c r="N1895" s="285" t="s">
        <v>225</v>
      </c>
      <c r="O1895" s="299"/>
      <c r="P1895" s="284" t="s">
        <v>220</v>
      </c>
      <c r="Q1895" s="302"/>
      <c r="R1895" s="285" t="s">
        <v>225</v>
      </c>
      <c r="S1895" s="891"/>
      <c r="T1895" s="892"/>
      <c r="U1895" s="893"/>
    </row>
    <row r="1896" spans="2:33" ht="24" customHeight="1" thickBot="1" x14ac:dyDescent="0.2">
      <c r="B1896" s="882"/>
      <c r="C1896" s="885"/>
      <c r="D1896" s="885"/>
      <c r="E1896" s="885"/>
      <c r="F1896" s="286" t="s">
        <v>232</v>
      </c>
      <c r="G1896" s="5"/>
      <c r="H1896" s="899" t="s">
        <v>239</v>
      </c>
      <c r="I1896" s="900"/>
      <c r="J1896" s="300"/>
      <c r="K1896" s="901"/>
      <c r="L1896" s="902"/>
      <c r="M1896" s="902"/>
      <c r="N1896" s="902"/>
      <c r="O1896" s="902"/>
      <c r="P1896" s="902"/>
      <c r="Q1896" s="902"/>
      <c r="R1896" s="903"/>
      <c r="S1896" s="894"/>
      <c r="T1896" s="895"/>
      <c r="U1896" s="896"/>
    </row>
    <row r="1897" spans="2:33" ht="24" customHeight="1" x14ac:dyDescent="0.15">
      <c r="B1897" s="880">
        <v>2</v>
      </c>
      <c r="C1897" s="883"/>
      <c r="D1897" s="883"/>
      <c r="E1897" s="883"/>
      <c r="F1897" s="294"/>
      <c r="G1897" s="886"/>
      <c r="H1897" s="887"/>
      <c r="I1897" s="294"/>
      <c r="J1897" s="295"/>
      <c r="K1897" s="298"/>
      <c r="L1897" s="279" t="s">
        <v>220</v>
      </c>
      <c r="M1897" s="301"/>
      <c r="N1897" s="280" t="s">
        <v>225</v>
      </c>
      <c r="O1897" s="298"/>
      <c r="P1897" s="279" t="s">
        <v>220</v>
      </c>
      <c r="Q1897" s="301"/>
      <c r="R1897" s="280" t="s">
        <v>225</v>
      </c>
      <c r="S1897" s="888" t="str">
        <f t="shared" ref="S1897" si="1551">IF(COUNT(J1897:J1901)=0,"",SUM(J1897:J1901))</f>
        <v/>
      </c>
      <c r="T1897" s="889"/>
      <c r="U1897" s="890"/>
    </row>
    <row r="1898" spans="2:33" ht="24" customHeight="1" x14ac:dyDescent="0.15">
      <c r="B1898" s="881"/>
      <c r="C1898" s="884"/>
      <c r="D1898" s="884"/>
      <c r="E1898" s="884"/>
      <c r="F1898" s="296"/>
      <c r="G1898" s="897"/>
      <c r="H1898" s="898"/>
      <c r="I1898" s="296"/>
      <c r="J1898" s="297"/>
      <c r="K1898" s="299"/>
      <c r="L1898" s="284" t="s">
        <v>220</v>
      </c>
      <c r="M1898" s="302"/>
      <c r="N1898" s="285" t="s">
        <v>225</v>
      </c>
      <c r="O1898" s="299"/>
      <c r="P1898" s="284" t="s">
        <v>220</v>
      </c>
      <c r="Q1898" s="302"/>
      <c r="R1898" s="285" t="s">
        <v>225</v>
      </c>
      <c r="S1898" s="891"/>
      <c r="T1898" s="892"/>
      <c r="U1898" s="893"/>
    </row>
    <row r="1899" spans="2:33" ht="24" customHeight="1" x14ac:dyDescent="0.15">
      <c r="B1899" s="881"/>
      <c r="C1899" s="884"/>
      <c r="D1899" s="884"/>
      <c r="E1899" s="884"/>
      <c r="F1899" s="296"/>
      <c r="G1899" s="897"/>
      <c r="H1899" s="898"/>
      <c r="I1899" s="296"/>
      <c r="J1899" s="297"/>
      <c r="K1899" s="299"/>
      <c r="L1899" s="284" t="s">
        <v>220</v>
      </c>
      <c r="M1899" s="302"/>
      <c r="N1899" s="285" t="s">
        <v>225</v>
      </c>
      <c r="O1899" s="299"/>
      <c r="P1899" s="284" t="s">
        <v>220</v>
      </c>
      <c r="Q1899" s="302"/>
      <c r="R1899" s="285" t="s">
        <v>225</v>
      </c>
      <c r="S1899" s="891"/>
      <c r="T1899" s="892"/>
      <c r="U1899" s="893"/>
    </row>
    <row r="1900" spans="2:33" ht="24" customHeight="1" x14ac:dyDescent="0.15">
      <c r="B1900" s="881"/>
      <c r="C1900" s="884"/>
      <c r="D1900" s="884"/>
      <c r="E1900" s="884"/>
      <c r="F1900" s="296"/>
      <c r="G1900" s="897"/>
      <c r="H1900" s="898"/>
      <c r="I1900" s="296"/>
      <c r="J1900" s="297"/>
      <c r="K1900" s="299"/>
      <c r="L1900" s="284" t="s">
        <v>220</v>
      </c>
      <c r="M1900" s="302"/>
      <c r="N1900" s="285" t="s">
        <v>225</v>
      </c>
      <c r="O1900" s="299"/>
      <c r="P1900" s="284" t="s">
        <v>220</v>
      </c>
      <c r="Q1900" s="302"/>
      <c r="R1900" s="285" t="s">
        <v>225</v>
      </c>
      <c r="S1900" s="891"/>
      <c r="T1900" s="892"/>
      <c r="U1900" s="893"/>
    </row>
    <row r="1901" spans="2:33" ht="24" customHeight="1" thickBot="1" x14ac:dyDescent="0.2">
      <c r="B1901" s="882"/>
      <c r="C1901" s="885"/>
      <c r="D1901" s="885"/>
      <c r="E1901" s="885"/>
      <c r="F1901" s="286" t="s">
        <v>232</v>
      </c>
      <c r="G1901" s="5"/>
      <c r="H1901" s="899" t="s">
        <v>239</v>
      </c>
      <c r="I1901" s="900"/>
      <c r="J1901" s="300"/>
      <c r="K1901" s="901"/>
      <c r="L1901" s="902"/>
      <c r="M1901" s="902"/>
      <c r="N1901" s="902"/>
      <c r="O1901" s="902"/>
      <c r="P1901" s="902"/>
      <c r="Q1901" s="902"/>
      <c r="R1901" s="903"/>
      <c r="S1901" s="894"/>
      <c r="T1901" s="895"/>
      <c r="U1901" s="896"/>
    </row>
    <row r="1902" spans="2:33" ht="24" customHeight="1" x14ac:dyDescent="0.15">
      <c r="B1902" s="880">
        <v>3</v>
      </c>
      <c r="C1902" s="883"/>
      <c r="D1902" s="883"/>
      <c r="E1902" s="883"/>
      <c r="F1902" s="294"/>
      <c r="G1902" s="886"/>
      <c r="H1902" s="887"/>
      <c r="I1902" s="294"/>
      <c r="J1902" s="295"/>
      <c r="K1902" s="298"/>
      <c r="L1902" s="279" t="s">
        <v>220</v>
      </c>
      <c r="M1902" s="301"/>
      <c r="N1902" s="280" t="s">
        <v>225</v>
      </c>
      <c r="O1902" s="298"/>
      <c r="P1902" s="279" t="s">
        <v>220</v>
      </c>
      <c r="Q1902" s="301"/>
      <c r="R1902" s="280" t="s">
        <v>225</v>
      </c>
      <c r="S1902" s="888" t="str">
        <f t="shared" ref="S1902" si="1552">IF(COUNT(J1902:J1906)=0,"",SUM(J1902:J1906))</f>
        <v/>
      </c>
      <c r="T1902" s="889"/>
      <c r="U1902" s="890"/>
    </row>
    <row r="1903" spans="2:33" ht="24" customHeight="1" x14ac:dyDescent="0.15">
      <c r="B1903" s="881"/>
      <c r="C1903" s="884"/>
      <c r="D1903" s="884"/>
      <c r="E1903" s="884"/>
      <c r="F1903" s="296"/>
      <c r="G1903" s="897"/>
      <c r="H1903" s="898"/>
      <c r="I1903" s="296"/>
      <c r="J1903" s="297"/>
      <c r="K1903" s="299"/>
      <c r="L1903" s="284" t="s">
        <v>220</v>
      </c>
      <c r="M1903" s="302"/>
      <c r="N1903" s="285" t="s">
        <v>225</v>
      </c>
      <c r="O1903" s="299"/>
      <c r="P1903" s="284" t="s">
        <v>220</v>
      </c>
      <c r="Q1903" s="302"/>
      <c r="R1903" s="285" t="s">
        <v>225</v>
      </c>
      <c r="S1903" s="891"/>
      <c r="T1903" s="892"/>
      <c r="U1903" s="893"/>
    </row>
    <row r="1904" spans="2:33" ht="24" customHeight="1" x14ac:dyDescent="0.15">
      <c r="B1904" s="881"/>
      <c r="C1904" s="884"/>
      <c r="D1904" s="884"/>
      <c r="E1904" s="884"/>
      <c r="F1904" s="296"/>
      <c r="G1904" s="897"/>
      <c r="H1904" s="898"/>
      <c r="I1904" s="296"/>
      <c r="J1904" s="297"/>
      <c r="K1904" s="299"/>
      <c r="L1904" s="284" t="s">
        <v>220</v>
      </c>
      <c r="M1904" s="302"/>
      <c r="N1904" s="285" t="s">
        <v>225</v>
      </c>
      <c r="O1904" s="299"/>
      <c r="P1904" s="284" t="s">
        <v>220</v>
      </c>
      <c r="Q1904" s="302"/>
      <c r="R1904" s="285" t="s">
        <v>225</v>
      </c>
      <c r="S1904" s="891"/>
      <c r="T1904" s="892"/>
      <c r="U1904" s="893"/>
    </row>
    <row r="1905" spans="1:33" ht="24" customHeight="1" x14ac:dyDescent="0.15">
      <c r="B1905" s="881"/>
      <c r="C1905" s="884"/>
      <c r="D1905" s="884"/>
      <c r="E1905" s="884"/>
      <c r="F1905" s="296"/>
      <c r="G1905" s="897"/>
      <c r="H1905" s="898"/>
      <c r="I1905" s="296"/>
      <c r="J1905" s="297"/>
      <c r="K1905" s="299"/>
      <c r="L1905" s="284" t="s">
        <v>220</v>
      </c>
      <c r="M1905" s="302"/>
      <c r="N1905" s="285" t="s">
        <v>225</v>
      </c>
      <c r="O1905" s="299"/>
      <c r="P1905" s="284" t="s">
        <v>220</v>
      </c>
      <c r="Q1905" s="302"/>
      <c r="R1905" s="285" t="s">
        <v>225</v>
      </c>
      <c r="S1905" s="891"/>
      <c r="T1905" s="892"/>
      <c r="U1905" s="893"/>
    </row>
    <row r="1906" spans="1:33" ht="24" customHeight="1" thickBot="1" x14ac:dyDescent="0.2">
      <c r="B1906" s="882"/>
      <c r="C1906" s="885"/>
      <c r="D1906" s="885"/>
      <c r="E1906" s="885"/>
      <c r="F1906" s="286" t="s">
        <v>232</v>
      </c>
      <c r="G1906" s="5"/>
      <c r="H1906" s="899" t="s">
        <v>239</v>
      </c>
      <c r="I1906" s="900"/>
      <c r="J1906" s="300"/>
      <c r="K1906" s="901"/>
      <c r="L1906" s="902"/>
      <c r="M1906" s="902"/>
      <c r="N1906" s="902"/>
      <c r="O1906" s="902"/>
      <c r="P1906" s="902"/>
      <c r="Q1906" s="902"/>
      <c r="R1906" s="903"/>
      <c r="S1906" s="894"/>
      <c r="T1906" s="895"/>
      <c r="U1906" s="896"/>
    </row>
    <row r="1907" spans="1:33" ht="24" customHeight="1" x14ac:dyDescent="0.15">
      <c r="B1907" s="880">
        <v>4</v>
      </c>
      <c r="C1907" s="883"/>
      <c r="D1907" s="883"/>
      <c r="E1907" s="883"/>
      <c r="F1907" s="294"/>
      <c r="G1907" s="886"/>
      <c r="H1907" s="887"/>
      <c r="I1907" s="294"/>
      <c r="J1907" s="295"/>
      <c r="K1907" s="298"/>
      <c r="L1907" s="279" t="s">
        <v>220</v>
      </c>
      <c r="M1907" s="301"/>
      <c r="N1907" s="280" t="s">
        <v>225</v>
      </c>
      <c r="O1907" s="298"/>
      <c r="P1907" s="279" t="s">
        <v>220</v>
      </c>
      <c r="Q1907" s="301"/>
      <c r="R1907" s="280" t="s">
        <v>225</v>
      </c>
      <c r="S1907" s="888" t="str">
        <f t="shared" ref="S1907" si="1553">IF(COUNT(J1907:J1911)=0,"",SUM(J1907:J1911))</f>
        <v/>
      </c>
      <c r="T1907" s="889"/>
      <c r="U1907" s="890"/>
    </row>
    <row r="1908" spans="1:33" ht="24" customHeight="1" x14ac:dyDescent="0.15">
      <c r="B1908" s="881"/>
      <c r="C1908" s="884"/>
      <c r="D1908" s="884"/>
      <c r="E1908" s="884"/>
      <c r="F1908" s="296"/>
      <c r="G1908" s="897"/>
      <c r="H1908" s="898"/>
      <c r="I1908" s="296"/>
      <c r="J1908" s="297"/>
      <c r="K1908" s="299"/>
      <c r="L1908" s="284" t="s">
        <v>220</v>
      </c>
      <c r="M1908" s="302"/>
      <c r="N1908" s="285" t="s">
        <v>225</v>
      </c>
      <c r="O1908" s="299"/>
      <c r="P1908" s="284" t="s">
        <v>220</v>
      </c>
      <c r="Q1908" s="302"/>
      <c r="R1908" s="285" t="s">
        <v>225</v>
      </c>
      <c r="S1908" s="891"/>
      <c r="T1908" s="892"/>
      <c r="U1908" s="893"/>
    </row>
    <row r="1909" spans="1:33" ht="24" customHeight="1" x14ac:dyDescent="0.15">
      <c r="B1909" s="881"/>
      <c r="C1909" s="884"/>
      <c r="D1909" s="884"/>
      <c r="E1909" s="884"/>
      <c r="F1909" s="296"/>
      <c r="G1909" s="897"/>
      <c r="H1909" s="898"/>
      <c r="I1909" s="296"/>
      <c r="J1909" s="297"/>
      <c r="K1909" s="299"/>
      <c r="L1909" s="284" t="s">
        <v>220</v>
      </c>
      <c r="M1909" s="302"/>
      <c r="N1909" s="285" t="s">
        <v>225</v>
      </c>
      <c r="O1909" s="299"/>
      <c r="P1909" s="284" t="s">
        <v>220</v>
      </c>
      <c r="Q1909" s="302"/>
      <c r="R1909" s="285" t="s">
        <v>225</v>
      </c>
      <c r="S1909" s="891"/>
      <c r="T1909" s="892"/>
      <c r="U1909" s="893"/>
    </row>
    <row r="1910" spans="1:33" ht="24" customHeight="1" x14ac:dyDescent="0.15">
      <c r="B1910" s="881"/>
      <c r="C1910" s="884"/>
      <c r="D1910" s="884"/>
      <c r="E1910" s="884"/>
      <c r="F1910" s="296"/>
      <c r="G1910" s="897"/>
      <c r="H1910" s="898"/>
      <c r="I1910" s="296"/>
      <c r="J1910" s="297"/>
      <c r="K1910" s="299"/>
      <c r="L1910" s="284" t="s">
        <v>220</v>
      </c>
      <c r="M1910" s="302"/>
      <c r="N1910" s="285" t="s">
        <v>225</v>
      </c>
      <c r="O1910" s="299"/>
      <c r="P1910" s="284" t="s">
        <v>220</v>
      </c>
      <c r="Q1910" s="302"/>
      <c r="R1910" s="285" t="s">
        <v>225</v>
      </c>
      <c r="S1910" s="891"/>
      <c r="T1910" s="892"/>
      <c r="U1910" s="893"/>
    </row>
    <row r="1911" spans="1:33" ht="24" customHeight="1" thickBot="1" x14ac:dyDescent="0.2">
      <c r="B1911" s="882"/>
      <c r="C1911" s="885"/>
      <c r="D1911" s="885"/>
      <c r="E1911" s="885"/>
      <c r="F1911" s="286" t="s">
        <v>232</v>
      </c>
      <c r="G1911" s="5"/>
      <c r="H1911" s="899" t="s">
        <v>239</v>
      </c>
      <c r="I1911" s="900"/>
      <c r="J1911" s="300"/>
      <c r="K1911" s="901"/>
      <c r="L1911" s="902"/>
      <c r="M1911" s="902"/>
      <c r="N1911" s="902"/>
      <c r="O1911" s="902"/>
      <c r="P1911" s="902"/>
      <c r="Q1911" s="902"/>
      <c r="R1911" s="903"/>
      <c r="S1911" s="894"/>
      <c r="T1911" s="895"/>
      <c r="U1911" s="896"/>
    </row>
    <row r="1912" spans="1:33" ht="19.5" customHeight="1" thickBot="1" x14ac:dyDescent="0.2">
      <c r="B1912" s="287" t="s">
        <v>112</v>
      </c>
      <c r="C1912" s="172"/>
      <c r="D1912" s="288"/>
      <c r="E1912" s="288"/>
      <c r="F1912" s="289"/>
      <c r="G1912" s="288"/>
      <c r="H1912" s="288"/>
      <c r="O1912" s="917" t="s">
        <v>496</v>
      </c>
      <c r="P1912" s="918"/>
      <c r="Q1912" s="918"/>
      <c r="R1912" s="918"/>
      <c r="S1912" s="919" t="str">
        <f>IF(COUNT(S1892:U1911)=0,"",SUMIFS(S1892:S1911,E1892:E1911,"&lt;&gt;"&amp;""))</f>
        <v/>
      </c>
      <c r="T1912" s="920"/>
      <c r="U1912" s="921"/>
    </row>
    <row r="1913" spans="1:33" ht="19.5" customHeight="1" thickBot="1" x14ac:dyDescent="0.2">
      <c r="B1913" s="486" t="s">
        <v>242</v>
      </c>
      <c r="C1913" s="172"/>
      <c r="D1913" s="171"/>
      <c r="E1913" s="290"/>
      <c r="F1913" s="485"/>
      <c r="G1913" s="485"/>
      <c r="H1913" s="485"/>
      <c r="O1913" s="922" t="s">
        <v>497</v>
      </c>
      <c r="P1913" s="923"/>
      <c r="Q1913" s="923"/>
      <c r="R1913" s="924"/>
      <c r="S1913" s="919" t="str">
        <f>IF(COUNT(S1892:U1911)=0,"",SUMIF(E1892:E1911,"元請",S1892:U1911))</f>
        <v/>
      </c>
      <c r="T1913" s="920"/>
      <c r="U1913" s="921"/>
    </row>
    <row r="1914" spans="1:33" ht="19.5" customHeight="1" x14ac:dyDescent="0.15">
      <c r="B1914" s="287" t="s">
        <v>240</v>
      </c>
      <c r="C1914" s="172"/>
      <c r="D1914" s="171"/>
      <c r="E1914" s="172"/>
      <c r="F1914" s="172"/>
      <c r="G1914" s="485"/>
      <c r="H1914" s="485"/>
    </row>
    <row r="1915" spans="1:33" ht="19.5" customHeight="1" x14ac:dyDescent="0.15">
      <c r="B1915" s="485"/>
      <c r="C1915" s="172"/>
      <c r="D1915" s="171"/>
      <c r="E1915" s="290"/>
      <c r="F1915" s="485"/>
      <c r="G1915" s="485"/>
      <c r="H1915" s="485"/>
    </row>
    <row r="1916" spans="1:33" s="172" customFormat="1" ht="20.25" customHeight="1" x14ac:dyDescent="0.15">
      <c r="A1916" s="171"/>
      <c r="B1916" s="171"/>
      <c r="C1916" s="172" t="s">
        <v>104</v>
      </c>
      <c r="G1916" s="262"/>
      <c r="H1916" s="262"/>
      <c r="I1916" s="171"/>
      <c r="J1916" s="171"/>
      <c r="K1916" s="171"/>
      <c r="L1916" s="171"/>
      <c r="M1916" s="171"/>
      <c r="N1916" s="171"/>
      <c r="O1916" s="171"/>
      <c r="P1916" s="171"/>
      <c r="Q1916" s="171"/>
      <c r="R1916" s="171"/>
      <c r="S1916" s="171"/>
      <c r="T1916" s="196" t="s">
        <v>241</v>
      </c>
      <c r="U1916" s="263" t="str">
        <f t="shared" ref="U1916" si="1554">IF(COUNT(S1892:U1911)=0,"",U1887+1)</f>
        <v/>
      </c>
      <c r="W1916" s="171"/>
      <c r="X1916" s="171"/>
      <c r="Y1916" s="171"/>
      <c r="Z1916" s="291"/>
      <c r="AA1916" s="291"/>
      <c r="AB1916" s="291"/>
      <c r="AC1916" s="291"/>
      <c r="AD1916" s="291"/>
      <c r="AE1916" s="171"/>
      <c r="AF1916" s="171"/>
      <c r="AG1916" s="171"/>
    </row>
    <row r="1917" spans="1:33" s="172" customFormat="1" ht="27.75" x14ac:dyDescent="0.15">
      <c r="A1917" s="171"/>
      <c r="B1917" s="904" t="s">
        <v>105</v>
      </c>
      <c r="C1917" s="904"/>
      <c r="D1917" s="904"/>
      <c r="E1917" s="904"/>
      <c r="F1917" s="904"/>
      <c r="G1917" s="904"/>
      <c r="H1917" s="904"/>
      <c r="I1917" s="904"/>
      <c r="J1917" s="905" t="s">
        <v>387</v>
      </c>
      <c r="K1917" s="905"/>
      <c r="L1917" s="905"/>
      <c r="M1917" s="905"/>
      <c r="N1917" s="905"/>
      <c r="O1917" s="905"/>
      <c r="P1917" s="905"/>
      <c r="Q1917" s="905"/>
      <c r="R1917" s="905"/>
      <c r="S1917" s="905"/>
      <c r="T1917" s="905"/>
      <c r="U1917" s="905"/>
      <c r="W1917" s="171"/>
      <c r="X1917" s="171"/>
      <c r="Y1917" s="171"/>
      <c r="Z1917" s="291"/>
      <c r="AA1917" s="291"/>
      <c r="AB1917" s="291"/>
      <c r="AC1917" s="291"/>
      <c r="AD1917" s="291"/>
      <c r="AE1917" s="171"/>
      <c r="AF1917" s="171"/>
      <c r="AG1917" s="171"/>
    </row>
    <row r="1918" spans="1:33" ht="21.75" thickBot="1" x14ac:dyDescent="0.2">
      <c r="D1918" s="265" t="s">
        <v>228</v>
      </c>
      <c r="E1918" s="906"/>
      <c r="F1918" s="906"/>
      <c r="G1918" s="266" t="s">
        <v>229</v>
      </c>
      <c r="H1918" s="267"/>
      <c r="L1918" s="268" t="s">
        <v>231</v>
      </c>
      <c r="M1918" s="482" t="str">
        <f>M$4</f>
        <v/>
      </c>
      <c r="N1918" s="269" t="s">
        <v>220</v>
      </c>
      <c r="O1918" s="482" t="str">
        <f>O$4</f>
        <v/>
      </c>
      <c r="P1918" s="269" t="s">
        <v>225</v>
      </c>
      <c r="Q1918" s="269" t="s">
        <v>205</v>
      </c>
      <c r="R1918" s="482" t="str">
        <f>R$4</f>
        <v/>
      </c>
      <c r="S1918" s="269" t="s">
        <v>220</v>
      </c>
      <c r="T1918" s="482" t="str">
        <f>T$4</f>
        <v/>
      </c>
      <c r="U1918" s="269" t="s">
        <v>230</v>
      </c>
    </row>
    <row r="1919" spans="1:33" ht="18" customHeight="1" x14ac:dyDescent="0.15">
      <c r="B1919" s="880" t="s">
        <v>227</v>
      </c>
      <c r="C1919" s="907" t="s">
        <v>224</v>
      </c>
      <c r="D1919" s="478" t="s">
        <v>237</v>
      </c>
      <c r="E1919" s="478" t="s">
        <v>222</v>
      </c>
      <c r="F1919" s="909" t="s">
        <v>106</v>
      </c>
      <c r="G1919" s="840" t="s">
        <v>107</v>
      </c>
      <c r="H1919" s="841"/>
      <c r="I1919" s="480" t="s">
        <v>108</v>
      </c>
      <c r="J1919" s="480" t="s">
        <v>235</v>
      </c>
      <c r="K1919" s="840" t="s">
        <v>109</v>
      </c>
      <c r="L1919" s="913"/>
      <c r="M1919" s="913"/>
      <c r="N1919" s="841"/>
      <c r="O1919" s="840" t="s">
        <v>226</v>
      </c>
      <c r="P1919" s="913"/>
      <c r="Q1919" s="913"/>
      <c r="R1919" s="841"/>
      <c r="S1919" s="840" t="s">
        <v>233</v>
      </c>
      <c r="T1919" s="913"/>
      <c r="U1919" s="914"/>
    </row>
    <row r="1920" spans="1:33" ht="18" customHeight="1" thickBot="1" x14ac:dyDescent="0.2">
      <c r="B1920" s="882"/>
      <c r="C1920" s="908"/>
      <c r="D1920" s="479" t="s">
        <v>221</v>
      </c>
      <c r="E1920" s="479" t="s">
        <v>223</v>
      </c>
      <c r="F1920" s="910"/>
      <c r="G1920" s="911"/>
      <c r="H1920" s="912"/>
      <c r="I1920" s="481" t="s">
        <v>110</v>
      </c>
      <c r="J1920" s="481" t="s">
        <v>236</v>
      </c>
      <c r="K1920" s="911"/>
      <c r="L1920" s="915"/>
      <c r="M1920" s="915"/>
      <c r="N1920" s="912"/>
      <c r="O1920" s="911"/>
      <c r="P1920" s="915"/>
      <c r="Q1920" s="915"/>
      <c r="R1920" s="912"/>
      <c r="S1920" s="911" t="s">
        <v>234</v>
      </c>
      <c r="T1920" s="915"/>
      <c r="U1920" s="916"/>
    </row>
    <row r="1921" spans="2:33" ht="24" customHeight="1" x14ac:dyDescent="0.15">
      <c r="B1921" s="880">
        <v>1</v>
      </c>
      <c r="C1921" s="883"/>
      <c r="D1921" s="883"/>
      <c r="E1921" s="883"/>
      <c r="F1921" s="294"/>
      <c r="G1921" s="886"/>
      <c r="H1921" s="887"/>
      <c r="I1921" s="294"/>
      <c r="J1921" s="295"/>
      <c r="K1921" s="298"/>
      <c r="L1921" s="279" t="s">
        <v>220</v>
      </c>
      <c r="M1921" s="301"/>
      <c r="N1921" s="280" t="s">
        <v>225</v>
      </c>
      <c r="O1921" s="298"/>
      <c r="P1921" s="279" t="s">
        <v>220</v>
      </c>
      <c r="Q1921" s="301"/>
      <c r="R1921" s="280" t="s">
        <v>225</v>
      </c>
      <c r="S1921" s="888" t="str">
        <f t="shared" ref="S1921" si="1555">IF(COUNT(J1921:J1925)=0,"",SUM(J1921:J1925))</f>
        <v/>
      </c>
      <c r="T1921" s="889"/>
      <c r="U1921" s="890"/>
    </row>
    <row r="1922" spans="2:33" ht="24" customHeight="1" x14ac:dyDescent="0.15">
      <c r="B1922" s="881"/>
      <c r="C1922" s="884"/>
      <c r="D1922" s="884"/>
      <c r="E1922" s="884"/>
      <c r="F1922" s="296"/>
      <c r="G1922" s="897"/>
      <c r="H1922" s="898"/>
      <c r="I1922" s="296"/>
      <c r="J1922" s="297"/>
      <c r="K1922" s="299"/>
      <c r="L1922" s="284" t="s">
        <v>220</v>
      </c>
      <c r="M1922" s="302"/>
      <c r="N1922" s="285" t="s">
        <v>225</v>
      </c>
      <c r="O1922" s="299"/>
      <c r="P1922" s="284" t="s">
        <v>220</v>
      </c>
      <c r="Q1922" s="302"/>
      <c r="R1922" s="285" t="s">
        <v>225</v>
      </c>
      <c r="S1922" s="891"/>
      <c r="T1922" s="892"/>
      <c r="U1922" s="893"/>
      <c r="Z1922" s="264"/>
      <c r="AA1922" s="264"/>
      <c r="AB1922" s="264"/>
      <c r="AC1922" s="264"/>
      <c r="AD1922" s="264"/>
      <c r="AE1922" s="172"/>
      <c r="AF1922" s="172"/>
      <c r="AG1922" s="172"/>
    </row>
    <row r="1923" spans="2:33" ht="23.25" customHeight="1" x14ac:dyDescent="0.15">
      <c r="B1923" s="881"/>
      <c r="C1923" s="884"/>
      <c r="D1923" s="884"/>
      <c r="E1923" s="884"/>
      <c r="F1923" s="296"/>
      <c r="G1923" s="897"/>
      <c r="H1923" s="898"/>
      <c r="I1923" s="296"/>
      <c r="J1923" s="297"/>
      <c r="K1923" s="299"/>
      <c r="L1923" s="284" t="s">
        <v>220</v>
      </c>
      <c r="M1923" s="302"/>
      <c r="N1923" s="285" t="s">
        <v>225</v>
      </c>
      <c r="O1923" s="299"/>
      <c r="P1923" s="284" t="s">
        <v>220</v>
      </c>
      <c r="Q1923" s="302"/>
      <c r="R1923" s="285" t="s">
        <v>225</v>
      </c>
      <c r="S1923" s="891"/>
      <c r="T1923" s="892"/>
      <c r="U1923" s="893"/>
      <c r="Z1923" s="264"/>
      <c r="AA1923" s="264"/>
      <c r="AB1923" s="264"/>
      <c r="AC1923" s="264"/>
      <c r="AD1923" s="264"/>
      <c r="AE1923" s="172"/>
      <c r="AF1923" s="172"/>
      <c r="AG1923" s="172"/>
    </row>
    <row r="1924" spans="2:33" ht="24" customHeight="1" x14ac:dyDescent="0.15">
      <c r="B1924" s="881"/>
      <c r="C1924" s="884"/>
      <c r="D1924" s="884"/>
      <c r="E1924" s="884"/>
      <c r="F1924" s="296"/>
      <c r="G1924" s="897"/>
      <c r="H1924" s="898"/>
      <c r="I1924" s="296"/>
      <c r="J1924" s="297"/>
      <c r="K1924" s="299"/>
      <c r="L1924" s="284" t="s">
        <v>220</v>
      </c>
      <c r="M1924" s="302"/>
      <c r="N1924" s="285" t="s">
        <v>225</v>
      </c>
      <c r="O1924" s="299"/>
      <c r="P1924" s="284" t="s">
        <v>220</v>
      </c>
      <c r="Q1924" s="302"/>
      <c r="R1924" s="285" t="s">
        <v>225</v>
      </c>
      <c r="S1924" s="891"/>
      <c r="T1924" s="892"/>
      <c r="U1924" s="893"/>
    </row>
    <row r="1925" spans="2:33" ht="24" customHeight="1" thickBot="1" x14ac:dyDescent="0.2">
      <c r="B1925" s="882"/>
      <c r="C1925" s="885"/>
      <c r="D1925" s="885"/>
      <c r="E1925" s="885"/>
      <c r="F1925" s="286" t="s">
        <v>232</v>
      </c>
      <c r="G1925" s="5"/>
      <c r="H1925" s="899" t="s">
        <v>239</v>
      </c>
      <c r="I1925" s="900"/>
      <c r="J1925" s="300"/>
      <c r="K1925" s="901"/>
      <c r="L1925" s="902"/>
      <c r="M1925" s="902"/>
      <c r="N1925" s="902"/>
      <c r="O1925" s="902"/>
      <c r="P1925" s="902"/>
      <c r="Q1925" s="902"/>
      <c r="R1925" s="903"/>
      <c r="S1925" s="894"/>
      <c r="T1925" s="895"/>
      <c r="U1925" s="896"/>
    </row>
    <row r="1926" spans="2:33" ht="24" customHeight="1" x14ac:dyDescent="0.15">
      <c r="B1926" s="880">
        <v>2</v>
      </c>
      <c r="C1926" s="883"/>
      <c r="D1926" s="883"/>
      <c r="E1926" s="883"/>
      <c r="F1926" s="294"/>
      <c r="G1926" s="886"/>
      <c r="H1926" s="887"/>
      <c r="I1926" s="294"/>
      <c r="J1926" s="295"/>
      <c r="K1926" s="298"/>
      <c r="L1926" s="279" t="s">
        <v>220</v>
      </c>
      <c r="M1926" s="301"/>
      <c r="N1926" s="280" t="s">
        <v>225</v>
      </c>
      <c r="O1926" s="298"/>
      <c r="P1926" s="279" t="s">
        <v>220</v>
      </c>
      <c r="Q1926" s="301"/>
      <c r="R1926" s="280" t="s">
        <v>225</v>
      </c>
      <c r="S1926" s="888" t="str">
        <f t="shared" ref="S1926" si="1556">IF(COUNT(J1926:J1930)=0,"",SUM(J1926:J1930))</f>
        <v/>
      </c>
      <c r="T1926" s="889"/>
      <c r="U1926" s="890"/>
    </row>
    <row r="1927" spans="2:33" ht="24" customHeight="1" x14ac:dyDescent="0.15">
      <c r="B1927" s="881"/>
      <c r="C1927" s="884"/>
      <c r="D1927" s="884"/>
      <c r="E1927" s="884"/>
      <c r="F1927" s="296"/>
      <c r="G1927" s="897"/>
      <c r="H1927" s="898"/>
      <c r="I1927" s="296"/>
      <c r="J1927" s="297"/>
      <c r="K1927" s="299"/>
      <c r="L1927" s="284" t="s">
        <v>220</v>
      </c>
      <c r="M1927" s="302"/>
      <c r="N1927" s="285" t="s">
        <v>225</v>
      </c>
      <c r="O1927" s="299"/>
      <c r="P1927" s="284" t="s">
        <v>220</v>
      </c>
      <c r="Q1927" s="302"/>
      <c r="R1927" s="285" t="s">
        <v>225</v>
      </c>
      <c r="S1927" s="891"/>
      <c r="T1927" s="892"/>
      <c r="U1927" s="893"/>
    </row>
    <row r="1928" spans="2:33" ht="24" customHeight="1" x14ac:dyDescent="0.15">
      <c r="B1928" s="881"/>
      <c r="C1928" s="884"/>
      <c r="D1928" s="884"/>
      <c r="E1928" s="884"/>
      <c r="F1928" s="296"/>
      <c r="G1928" s="897"/>
      <c r="H1928" s="898"/>
      <c r="I1928" s="296"/>
      <c r="J1928" s="297"/>
      <c r="K1928" s="299"/>
      <c r="L1928" s="284" t="s">
        <v>220</v>
      </c>
      <c r="M1928" s="302"/>
      <c r="N1928" s="285" t="s">
        <v>225</v>
      </c>
      <c r="O1928" s="299"/>
      <c r="P1928" s="284" t="s">
        <v>220</v>
      </c>
      <c r="Q1928" s="302"/>
      <c r="R1928" s="285" t="s">
        <v>225</v>
      </c>
      <c r="S1928" s="891"/>
      <c r="T1928" s="892"/>
      <c r="U1928" s="893"/>
    </row>
    <row r="1929" spans="2:33" ht="24" customHeight="1" x14ac:dyDescent="0.15">
      <c r="B1929" s="881"/>
      <c r="C1929" s="884"/>
      <c r="D1929" s="884"/>
      <c r="E1929" s="884"/>
      <c r="F1929" s="296"/>
      <c r="G1929" s="897"/>
      <c r="H1929" s="898"/>
      <c r="I1929" s="296"/>
      <c r="J1929" s="297"/>
      <c r="K1929" s="299"/>
      <c r="L1929" s="284" t="s">
        <v>220</v>
      </c>
      <c r="M1929" s="302"/>
      <c r="N1929" s="285" t="s">
        <v>225</v>
      </c>
      <c r="O1929" s="299"/>
      <c r="P1929" s="284" t="s">
        <v>220</v>
      </c>
      <c r="Q1929" s="302"/>
      <c r="R1929" s="285" t="s">
        <v>225</v>
      </c>
      <c r="S1929" s="891"/>
      <c r="T1929" s="892"/>
      <c r="U1929" s="893"/>
    </row>
    <row r="1930" spans="2:33" ht="24" customHeight="1" thickBot="1" x14ac:dyDescent="0.2">
      <c r="B1930" s="882"/>
      <c r="C1930" s="885"/>
      <c r="D1930" s="885"/>
      <c r="E1930" s="885"/>
      <c r="F1930" s="286" t="s">
        <v>232</v>
      </c>
      <c r="G1930" s="5"/>
      <c r="H1930" s="899" t="s">
        <v>239</v>
      </c>
      <c r="I1930" s="900"/>
      <c r="J1930" s="300"/>
      <c r="K1930" s="901"/>
      <c r="L1930" s="902"/>
      <c r="M1930" s="902"/>
      <c r="N1930" s="902"/>
      <c r="O1930" s="902"/>
      <c r="P1930" s="902"/>
      <c r="Q1930" s="902"/>
      <c r="R1930" s="903"/>
      <c r="S1930" s="894"/>
      <c r="T1930" s="895"/>
      <c r="U1930" s="896"/>
    </row>
    <row r="1931" spans="2:33" ht="24" customHeight="1" x14ac:dyDescent="0.15">
      <c r="B1931" s="880">
        <v>3</v>
      </c>
      <c r="C1931" s="883"/>
      <c r="D1931" s="883"/>
      <c r="E1931" s="883"/>
      <c r="F1931" s="294"/>
      <c r="G1931" s="886"/>
      <c r="H1931" s="887"/>
      <c r="I1931" s="294"/>
      <c r="J1931" s="295"/>
      <c r="K1931" s="298"/>
      <c r="L1931" s="279" t="s">
        <v>220</v>
      </c>
      <c r="M1931" s="301"/>
      <c r="N1931" s="280" t="s">
        <v>225</v>
      </c>
      <c r="O1931" s="298"/>
      <c r="P1931" s="279" t="s">
        <v>220</v>
      </c>
      <c r="Q1931" s="301"/>
      <c r="R1931" s="280" t="s">
        <v>225</v>
      </c>
      <c r="S1931" s="888" t="str">
        <f t="shared" ref="S1931" si="1557">IF(COUNT(J1931:J1935)=0,"",SUM(J1931:J1935))</f>
        <v/>
      </c>
      <c r="T1931" s="889"/>
      <c r="U1931" s="890"/>
    </row>
    <row r="1932" spans="2:33" ht="24" customHeight="1" x14ac:dyDescent="0.15">
      <c r="B1932" s="881"/>
      <c r="C1932" s="884"/>
      <c r="D1932" s="884"/>
      <c r="E1932" s="884"/>
      <c r="F1932" s="296"/>
      <c r="G1932" s="897"/>
      <c r="H1932" s="898"/>
      <c r="I1932" s="296"/>
      <c r="J1932" s="297"/>
      <c r="K1932" s="299"/>
      <c r="L1932" s="284" t="s">
        <v>220</v>
      </c>
      <c r="M1932" s="302"/>
      <c r="N1932" s="285" t="s">
        <v>225</v>
      </c>
      <c r="O1932" s="299"/>
      <c r="P1932" s="284" t="s">
        <v>220</v>
      </c>
      <c r="Q1932" s="302"/>
      <c r="R1932" s="285" t="s">
        <v>225</v>
      </c>
      <c r="S1932" s="891"/>
      <c r="T1932" s="892"/>
      <c r="U1932" s="893"/>
    </row>
    <row r="1933" spans="2:33" ht="24" customHeight="1" x14ac:dyDescent="0.15">
      <c r="B1933" s="881"/>
      <c r="C1933" s="884"/>
      <c r="D1933" s="884"/>
      <c r="E1933" s="884"/>
      <c r="F1933" s="296"/>
      <c r="G1933" s="897"/>
      <c r="H1933" s="898"/>
      <c r="I1933" s="296"/>
      <c r="J1933" s="297"/>
      <c r="K1933" s="299"/>
      <c r="L1933" s="284" t="s">
        <v>220</v>
      </c>
      <c r="M1933" s="302"/>
      <c r="N1933" s="285" t="s">
        <v>225</v>
      </c>
      <c r="O1933" s="299"/>
      <c r="P1933" s="284" t="s">
        <v>220</v>
      </c>
      <c r="Q1933" s="302"/>
      <c r="R1933" s="285" t="s">
        <v>225</v>
      </c>
      <c r="S1933" s="891"/>
      <c r="T1933" s="892"/>
      <c r="U1933" s="893"/>
    </row>
    <row r="1934" spans="2:33" ht="24" customHeight="1" x14ac:dyDescent="0.15">
      <c r="B1934" s="881"/>
      <c r="C1934" s="884"/>
      <c r="D1934" s="884"/>
      <c r="E1934" s="884"/>
      <c r="F1934" s="296"/>
      <c r="G1934" s="897"/>
      <c r="H1934" s="898"/>
      <c r="I1934" s="296"/>
      <c r="J1934" s="297"/>
      <c r="K1934" s="299"/>
      <c r="L1934" s="284" t="s">
        <v>220</v>
      </c>
      <c r="M1934" s="302"/>
      <c r="N1934" s="285" t="s">
        <v>225</v>
      </c>
      <c r="O1934" s="299"/>
      <c r="P1934" s="284" t="s">
        <v>220</v>
      </c>
      <c r="Q1934" s="302"/>
      <c r="R1934" s="285" t="s">
        <v>225</v>
      </c>
      <c r="S1934" s="891"/>
      <c r="T1934" s="892"/>
      <c r="U1934" s="893"/>
    </row>
    <row r="1935" spans="2:33" ht="24" customHeight="1" thickBot="1" x14ac:dyDescent="0.2">
      <c r="B1935" s="882"/>
      <c r="C1935" s="885"/>
      <c r="D1935" s="885"/>
      <c r="E1935" s="885"/>
      <c r="F1935" s="286" t="s">
        <v>232</v>
      </c>
      <c r="G1935" s="5"/>
      <c r="H1935" s="899" t="s">
        <v>239</v>
      </c>
      <c r="I1935" s="900"/>
      <c r="J1935" s="300"/>
      <c r="K1935" s="901"/>
      <c r="L1935" s="902"/>
      <c r="M1935" s="902"/>
      <c r="N1935" s="902"/>
      <c r="O1935" s="902"/>
      <c r="P1935" s="902"/>
      <c r="Q1935" s="902"/>
      <c r="R1935" s="903"/>
      <c r="S1935" s="894"/>
      <c r="T1935" s="895"/>
      <c r="U1935" s="896"/>
    </row>
    <row r="1936" spans="2:33" ht="24" customHeight="1" x14ac:dyDescent="0.15">
      <c r="B1936" s="880">
        <v>4</v>
      </c>
      <c r="C1936" s="883"/>
      <c r="D1936" s="883"/>
      <c r="E1936" s="883"/>
      <c r="F1936" s="294"/>
      <c r="G1936" s="886"/>
      <c r="H1936" s="887"/>
      <c r="I1936" s="294"/>
      <c r="J1936" s="295"/>
      <c r="K1936" s="298"/>
      <c r="L1936" s="279" t="s">
        <v>220</v>
      </c>
      <c r="M1936" s="301"/>
      <c r="N1936" s="280" t="s">
        <v>225</v>
      </c>
      <c r="O1936" s="298"/>
      <c r="P1936" s="279" t="s">
        <v>220</v>
      </c>
      <c r="Q1936" s="301"/>
      <c r="R1936" s="280" t="s">
        <v>225</v>
      </c>
      <c r="S1936" s="888" t="str">
        <f t="shared" ref="S1936" si="1558">IF(COUNT(J1936:J1940)=0,"",SUM(J1936:J1940))</f>
        <v/>
      </c>
      <c r="T1936" s="889"/>
      <c r="U1936" s="890"/>
    </row>
    <row r="1937" spans="1:33" ht="24" customHeight="1" x14ac:dyDescent="0.15">
      <c r="B1937" s="881"/>
      <c r="C1937" s="884"/>
      <c r="D1937" s="884"/>
      <c r="E1937" s="884"/>
      <c r="F1937" s="296"/>
      <c r="G1937" s="897"/>
      <c r="H1937" s="898"/>
      <c r="I1937" s="296"/>
      <c r="J1937" s="297"/>
      <c r="K1937" s="299"/>
      <c r="L1937" s="284" t="s">
        <v>220</v>
      </c>
      <c r="M1937" s="302"/>
      <c r="N1937" s="285" t="s">
        <v>225</v>
      </c>
      <c r="O1937" s="299"/>
      <c r="P1937" s="284" t="s">
        <v>220</v>
      </c>
      <c r="Q1937" s="302"/>
      <c r="R1937" s="285" t="s">
        <v>225</v>
      </c>
      <c r="S1937" s="891"/>
      <c r="T1937" s="892"/>
      <c r="U1937" s="893"/>
    </row>
    <row r="1938" spans="1:33" ht="24" customHeight="1" x14ac:dyDescent="0.15">
      <c r="B1938" s="881"/>
      <c r="C1938" s="884"/>
      <c r="D1938" s="884"/>
      <c r="E1938" s="884"/>
      <c r="F1938" s="296"/>
      <c r="G1938" s="897"/>
      <c r="H1938" s="898"/>
      <c r="I1938" s="296"/>
      <c r="J1938" s="297"/>
      <c r="K1938" s="299"/>
      <c r="L1938" s="284" t="s">
        <v>220</v>
      </c>
      <c r="M1938" s="302"/>
      <c r="N1938" s="285" t="s">
        <v>225</v>
      </c>
      <c r="O1938" s="299"/>
      <c r="P1938" s="284" t="s">
        <v>220</v>
      </c>
      <c r="Q1938" s="302"/>
      <c r="R1938" s="285" t="s">
        <v>225</v>
      </c>
      <c r="S1938" s="891"/>
      <c r="T1938" s="892"/>
      <c r="U1938" s="893"/>
    </row>
    <row r="1939" spans="1:33" ht="24" customHeight="1" x14ac:dyDescent="0.15">
      <c r="B1939" s="881"/>
      <c r="C1939" s="884"/>
      <c r="D1939" s="884"/>
      <c r="E1939" s="884"/>
      <c r="F1939" s="296"/>
      <c r="G1939" s="897"/>
      <c r="H1939" s="898"/>
      <c r="I1939" s="296"/>
      <c r="J1939" s="297"/>
      <c r="K1939" s="299"/>
      <c r="L1939" s="284" t="s">
        <v>220</v>
      </c>
      <c r="M1939" s="302"/>
      <c r="N1939" s="285" t="s">
        <v>225</v>
      </c>
      <c r="O1939" s="299"/>
      <c r="P1939" s="284" t="s">
        <v>220</v>
      </c>
      <c r="Q1939" s="302"/>
      <c r="R1939" s="285" t="s">
        <v>225</v>
      </c>
      <c r="S1939" s="891"/>
      <c r="T1939" s="892"/>
      <c r="U1939" s="893"/>
    </row>
    <row r="1940" spans="1:33" ht="24" customHeight="1" thickBot="1" x14ac:dyDescent="0.2">
      <c r="B1940" s="882"/>
      <c r="C1940" s="885"/>
      <c r="D1940" s="885"/>
      <c r="E1940" s="885"/>
      <c r="F1940" s="286" t="s">
        <v>232</v>
      </c>
      <c r="G1940" s="5"/>
      <c r="H1940" s="899" t="s">
        <v>239</v>
      </c>
      <c r="I1940" s="900"/>
      <c r="J1940" s="300"/>
      <c r="K1940" s="901"/>
      <c r="L1940" s="902"/>
      <c r="M1940" s="902"/>
      <c r="N1940" s="902"/>
      <c r="O1940" s="902"/>
      <c r="P1940" s="902"/>
      <c r="Q1940" s="902"/>
      <c r="R1940" s="903"/>
      <c r="S1940" s="894"/>
      <c r="T1940" s="895"/>
      <c r="U1940" s="896"/>
    </row>
    <row r="1941" spans="1:33" ht="19.5" customHeight="1" thickBot="1" x14ac:dyDescent="0.2">
      <c r="B1941" s="287" t="s">
        <v>112</v>
      </c>
      <c r="C1941" s="172"/>
      <c r="D1941" s="288"/>
      <c r="E1941" s="288"/>
      <c r="F1941" s="289"/>
      <c r="G1941" s="288"/>
      <c r="H1941" s="288"/>
      <c r="O1941" s="917" t="s">
        <v>496</v>
      </c>
      <c r="P1941" s="918"/>
      <c r="Q1941" s="918"/>
      <c r="R1941" s="918"/>
      <c r="S1941" s="919" t="str">
        <f>IF(COUNT(S1921:U1940)=0,"",SUMIFS(S1921:S1940,E1921:E1940,"&lt;&gt;"&amp;""))</f>
        <v/>
      </c>
      <c r="T1941" s="920"/>
      <c r="U1941" s="921"/>
    </row>
    <row r="1942" spans="1:33" ht="19.5" customHeight="1" thickBot="1" x14ac:dyDescent="0.2">
      <c r="B1942" s="486" t="s">
        <v>242</v>
      </c>
      <c r="C1942" s="172"/>
      <c r="D1942" s="171"/>
      <c r="E1942" s="290"/>
      <c r="F1942" s="485"/>
      <c r="G1942" s="485"/>
      <c r="H1942" s="485"/>
      <c r="O1942" s="922" t="s">
        <v>497</v>
      </c>
      <c r="P1942" s="923"/>
      <c r="Q1942" s="923"/>
      <c r="R1942" s="924"/>
      <c r="S1942" s="919" t="str">
        <f>IF(COUNT(S1921:U1940)=0,"",SUMIF(E1921:E1940,"元請",S1921:U1940))</f>
        <v/>
      </c>
      <c r="T1942" s="920"/>
      <c r="U1942" s="921"/>
    </row>
    <row r="1943" spans="1:33" ht="19.5" customHeight="1" x14ac:dyDescent="0.15">
      <c r="B1943" s="287" t="s">
        <v>240</v>
      </c>
      <c r="C1943" s="172"/>
      <c r="D1943" s="171"/>
      <c r="E1943" s="172"/>
      <c r="F1943" s="172"/>
      <c r="G1943" s="485"/>
      <c r="H1943" s="485"/>
    </row>
    <row r="1944" spans="1:33" ht="19.5" customHeight="1" x14ac:dyDescent="0.15">
      <c r="B1944" s="485"/>
      <c r="C1944" s="172"/>
      <c r="D1944" s="171"/>
      <c r="E1944" s="290"/>
      <c r="F1944" s="485"/>
      <c r="G1944" s="485"/>
      <c r="H1944" s="485"/>
    </row>
    <row r="1945" spans="1:33" s="172" customFormat="1" ht="20.25" customHeight="1" x14ac:dyDescent="0.15">
      <c r="A1945" s="171"/>
      <c r="B1945" s="171"/>
      <c r="C1945" s="172" t="s">
        <v>104</v>
      </c>
      <c r="G1945" s="262"/>
      <c r="H1945" s="262"/>
      <c r="I1945" s="171"/>
      <c r="J1945" s="171"/>
      <c r="K1945" s="171"/>
      <c r="L1945" s="171"/>
      <c r="M1945" s="171"/>
      <c r="N1945" s="171"/>
      <c r="O1945" s="171"/>
      <c r="P1945" s="171"/>
      <c r="Q1945" s="171"/>
      <c r="R1945" s="171"/>
      <c r="S1945" s="171"/>
      <c r="T1945" s="196" t="s">
        <v>241</v>
      </c>
      <c r="U1945" s="263" t="str">
        <f t="shared" ref="U1945" si="1559">IF(COUNT(S1921:U1940)=0,"",U1916+1)</f>
        <v/>
      </c>
      <c r="W1945" s="171"/>
      <c r="X1945" s="171"/>
      <c r="Y1945" s="171"/>
      <c r="Z1945" s="291"/>
      <c r="AA1945" s="291"/>
      <c r="AB1945" s="291"/>
      <c r="AC1945" s="291"/>
      <c r="AD1945" s="291"/>
      <c r="AE1945" s="171"/>
      <c r="AF1945" s="171"/>
      <c r="AG1945" s="171"/>
    </row>
    <row r="1946" spans="1:33" s="172" customFormat="1" ht="27.75" x14ac:dyDescent="0.15">
      <c r="A1946" s="171"/>
      <c r="B1946" s="904" t="s">
        <v>105</v>
      </c>
      <c r="C1946" s="904"/>
      <c r="D1946" s="904"/>
      <c r="E1946" s="904"/>
      <c r="F1946" s="904"/>
      <c r="G1946" s="904"/>
      <c r="H1946" s="904"/>
      <c r="I1946" s="904"/>
      <c r="J1946" s="905" t="s">
        <v>387</v>
      </c>
      <c r="K1946" s="905"/>
      <c r="L1946" s="905"/>
      <c r="M1946" s="905"/>
      <c r="N1946" s="905"/>
      <c r="O1946" s="905"/>
      <c r="P1946" s="905"/>
      <c r="Q1946" s="905"/>
      <c r="R1946" s="905"/>
      <c r="S1946" s="905"/>
      <c r="T1946" s="905"/>
      <c r="U1946" s="905"/>
      <c r="W1946" s="171"/>
      <c r="X1946" s="171"/>
      <c r="Y1946" s="171"/>
      <c r="Z1946" s="291"/>
      <c r="AA1946" s="291"/>
      <c r="AB1946" s="291"/>
      <c r="AC1946" s="291"/>
      <c r="AD1946" s="291"/>
      <c r="AE1946" s="171"/>
      <c r="AF1946" s="171"/>
      <c r="AG1946" s="171"/>
    </row>
    <row r="1947" spans="1:33" ht="21.75" thickBot="1" x14ac:dyDescent="0.2">
      <c r="D1947" s="265" t="s">
        <v>228</v>
      </c>
      <c r="E1947" s="906"/>
      <c r="F1947" s="906"/>
      <c r="G1947" s="266" t="s">
        <v>229</v>
      </c>
      <c r="H1947" s="267"/>
      <c r="L1947" s="268" t="s">
        <v>231</v>
      </c>
      <c r="M1947" s="482" t="str">
        <f>M$4</f>
        <v/>
      </c>
      <c r="N1947" s="269" t="s">
        <v>220</v>
      </c>
      <c r="O1947" s="482" t="str">
        <f>O$4</f>
        <v/>
      </c>
      <c r="P1947" s="269" t="s">
        <v>225</v>
      </c>
      <c r="Q1947" s="269" t="s">
        <v>205</v>
      </c>
      <c r="R1947" s="482" t="str">
        <f>R$4</f>
        <v/>
      </c>
      <c r="S1947" s="269" t="s">
        <v>220</v>
      </c>
      <c r="T1947" s="482" t="str">
        <f>T$4</f>
        <v/>
      </c>
      <c r="U1947" s="269" t="s">
        <v>230</v>
      </c>
    </row>
    <row r="1948" spans="1:33" ht="18" customHeight="1" x14ac:dyDescent="0.15">
      <c r="B1948" s="880" t="s">
        <v>227</v>
      </c>
      <c r="C1948" s="907" t="s">
        <v>224</v>
      </c>
      <c r="D1948" s="478" t="s">
        <v>237</v>
      </c>
      <c r="E1948" s="478" t="s">
        <v>222</v>
      </c>
      <c r="F1948" s="909" t="s">
        <v>106</v>
      </c>
      <c r="G1948" s="840" t="s">
        <v>107</v>
      </c>
      <c r="H1948" s="841"/>
      <c r="I1948" s="480" t="s">
        <v>108</v>
      </c>
      <c r="J1948" s="480" t="s">
        <v>235</v>
      </c>
      <c r="K1948" s="840" t="s">
        <v>109</v>
      </c>
      <c r="L1948" s="913"/>
      <c r="M1948" s="913"/>
      <c r="N1948" s="841"/>
      <c r="O1948" s="840" t="s">
        <v>226</v>
      </c>
      <c r="P1948" s="913"/>
      <c r="Q1948" s="913"/>
      <c r="R1948" s="841"/>
      <c r="S1948" s="840" t="s">
        <v>233</v>
      </c>
      <c r="T1948" s="913"/>
      <c r="U1948" s="914"/>
    </row>
    <row r="1949" spans="1:33" ht="18" customHeight="1" thickBot="1" x14ac:dyDescent="0.2">
      <c r="B1949" s="882"/>
      <c r="C1949" s="908"/>
      <c r="D1949" s="479" t="s">
        <v>221</v>
      </c>
      <c r="E1949" s="479" t="s">
        <v>223</v>
      </c>
      <c r="F1949" s="910"/>
      <c r="G1949" s="911"/>
      <c r="H1949" s="912"/>
      <c r="I1949" s="481" t="s">
        <v>110</v>
      </c>
      <c r="J1949" s="481" t="s">
        <v>236</v>
      </c>
      <c r="K1949" s="911"/>
      <c r="L1949" s="915"/>
      <c r="M1949" s="915"/>
      <c r="N1949" s="912"/>
      <c r="O1949" s="911"/>
      <c r="P1949" s="915"/>
      <c r="Q1949" s="915"/>
      <c r="R1949" s="912"/>
      <c r="S1949" s="911" t="s">
        <v>234</v>
      </c>
      <c r="T1949" s="915"/>
      <c r="U1949" s="916"/>
    </row>
    <row r="1950" spans="1:33" ht="24" customHeight="1" x14ac:dyDescent="0.15">
      <c r="B1950" s="880">
        <v>1</v>
      </c>
      <c r="C1950" s="883"/>
      <c r="D1950" s="883"/>
      <c r="E1950" s="883"/>
      <c r="F1950" s="294"/>
      <c r="G1950" s="886"/>
      <c r="H1950" s="887"/>
      <c r="I1950" s="294"/>
      <c r="J1950" s="295"/>
      <c r="K1950" s="298"/>
      <c r="L1950" s="279" t="s">
        <v>220</v>
      </c>
      <c r="M1950" s="301"/>
      <c r="N1950" s="280" t="s">
        <v>225</v>
      </c>
      <c r="O1950" s="298"/>
      <c r="P1950" s="279" t="s">
        <v>220</v>
      </c>
      <c r="Q1950" s="301"/>
      <c r="R1950" s="280" t="s">
        <v>225</v>
      </c>
      <c r="S1950" s="888" t="str">
        <f t="shared" ref="S1950" si="1560">IF(COUNT(J1950:J1954)=0,"",SUM(J1950:J1954))</f>
        <v/>
      </c>
      <c r="T1950" s="889"/>
      <c r="U1950" s="890"/>
    </row>
    <row r="1951" spans="1:33" ht="24" customHeight="1" x14ac:dyDescent="0.15">
      <c r="B1951" s="881"/>
      <c r="C1951" s="884"/>
      <c r="D1951" s="884"/>
      <c r="E1951" s="884"/>
      <c r="F1951" s="296"/>
      <c r="G1951" s="897"/>
      <c r="H1951" s="898"/>
      <c r="I1951" s="296"/>
      <c r="J1951" s="297"/>
      <c r="K1951" s="299"/>
      <c r="L1951" s="284" t="s">
        <v>220</v>
      </c>
      <c r="M1951" s="302"/>
      <c r="N1951" s="285" t="s">
        <v>225</v>
      </c>
      <c r="O1951" s="299"/>
      <c r="P1951" s="284" t="s">
        <v>220</v>
      </c>
      <c r="Q1951" s="302"/>
      <c r="R1951" s="285" t="s">
        <v>225</v>
      </c>
      <c r="S1951" s="891"/>
      <c r="T1951" s="892"/>
      <c r="U1951" s="893"/>
      <c r="Z1951" s="264"/>
      <c r="AA1951" s="264"/>
      <c r="AB1951" s="264"/>
      <c r="AC1951" s="264"/>
      <c r="AD1951" s="264"/>
      <c r="AE1951" s="172"/>
      <c r="AF1951" s="172"/>
      <c r="AG1951" s="172"/>
    </row>
    <row r="1952" spans="1:33" ht="23.25" customHeight="1" x14ac:dyDescent="0.15">
      <c r="B1952" s="881"/>
      <c r="C1952" s="884"/>
      <c r="D1952" s="884"/>
      <c r="E1952" s="884"/>
      <c r="F1952" s="296"/>
      <c r="G1952" s="897"/>
      <c r="H1952" s="898"/>
      <c r="I1952" s="296"/>
      <c r="J1952" s="297"/>
      <c r="K1952" s="299"/>
      <c r="L1952" s="284" t="s">
        <v>220</v>
      </c>
      <c r="M1952" s="302"/>
      <c r="N1952" s="285" t="s">
        <v>225</v>
      </c>
      <c r="O1952" s="299"/>
      <c r="P1952" s="284" t="s">
        <v>220</v>
      </c>
      <c r="Q1952" s="302"/>
      <c r="R1952" s="285" t="s">
        <v>225</v>
      </c>
      <c r="S1952" s="891"/>
      <c r="T1952" s="892"/>
      <c r="U1952" s="893"/>
      <c r="Z1952" s="264"/>
      <c r="AA1952" s="264"/>
      <c r="AB1952" s="264"/>
      <c r="AC1952" s="264"/>
      <c r="AD1952" s="264"/>
      <c r="AE1952" s="172"/>
      <c r="AF1952" s="172"/>
      <c r="AG1952" s="172"/>
    </row>
    <row r="1953" spans="2:21" ht="24" customHeight="1" x14ac:dyDescent="0.15">
      <c r="B1953" s="881"/>
      <c r="C1953" s="884"/>
      <c r="D1953" s="884"/>
      <c r="E1953" s="884"/>
      <c r="F1953" s="296"/>
      <c r="G1953" s="897"/>
      <c r="H1953" s="898"/>
      <c r="I1953" s="296"/>
      <c r="J1953" s="297"/>
      <c r="K1953" s="299"/>
      <c r="L1953" s="284" t="s">
        <v>220</v>
      </c>
      <c r="M1953" s="302"/>
      <c r="N1953" s="285" t="s">
        <v>225</v>
      </c>
      <c r="O1953" s="299"/>
      <c r="P1953" s="284" t="s">
        <v>220</v>
      </c>
      <c r="Q1953" s="302"/>
      <c r="R1953" s="285" t="s">
        <v>225</v>
      </c>
      <c r="S1953" s="891"/>
      <c r="T1953" s="892"/>
      <c r="U1953" s="893"/>
    </row>
    <row r="1954" spans="2:21" ht="24" customHeight="1" thickBot="1" x14ac:dyDescent="0.2">
      <c r="B1954" s="882"/>
      <c r="C1954" s="885"/>
      <c r="D1954" s="885"/>
      <c r="E1954" s="885"/>
      <c r="F1954" s="286" t="s">
        <v>232</v>
      </c>
      <c r="G1954" s="5"/>
      <c r="H1954" s="899" t="s">
        <v>239</v>
      </c>
      <c r="I1954" s="900"/>
      <c r="J1954" s="300"/>
      <c r="K1954" s="901"/>
      <c r="L1954" s="902"/>
      <c r="M1954" s="902"/>
      <c r="N1954" s="902"/>
      <c r="O1954" s="902"/>
      <c r="P1954" s="902"/>
      <c r="Q1954" s="902"/>
      <c r="R1954" s="903"/>
      <c r="S1954" s="894"/>
      <c r="T1954" s="895"/>
      <c r="U1954" s="896"/>
    </row>
    <row r="1955" spans="2:21" ht="24" customHeight="1" x14ac:dyDescent="0.15">
      <c r="B1955" s="880">
        <v>2</v>
      </c>
      <c r="C1955" s="883"/>
      <c r="D1955" s="883"/>
      <c r="E1955" s="883"/>
      <c r="F1955" s="294"/>
      <c r="G1955" s="886"/>
      <c r="H1955" s="887"/>
      <c r="I1955" s="294"/>
      <c r="J1955" s="295"/>
      <c r="K1955" s="298"/>
      <c r="L1955" s="279" t="s">
        <v>220</v>
      </c>
      <c r="M1955" s="301"/>
      <c r="N1955" s="280" t="s">
        <v>225</v>
      </c>
      <c r="O1955" s="298"/>
      <c r="P1955" s="279" t="s">
        <v>220</v>
      </c>
      <c r="Q1955" s="301"/>
      <c r="R1955" s="280" t="s">
        <v>225</v>
      </c>
      <c r="S1955" s="888" t="str">
        <f t="shared" ref="S1955" si="1561">IF(COUNT(J1955:J1959)=0,"",SUM(J1955:J1959))</f>
        <v/>
      </c>
      <c r="T1955" s="889"/>
      <c r="U1955" s="890"/>
    </row>
    <row r="1956" spans="2:21" ht="24" customHeight="1" x14ac:dyDescent="0.15">
      <c r="B1956" s="881"/>
      <c r="C1956" s="884"/>
      <c r="D1956" s="884"/>
      <c r="E1956" s="884"/>
      <c r="F1956" s="296"/>
      <c r="G1956" s="897"/>
      <c r="H1956" s="898"/>
      <c r="I1956" s="296"/>
      <c r="J1956" s="297"/>
      <c r="K1956" s="299"/>
      <c r="L1956" s="284" t="s">
        <v>220</v>
      </c>
      <c r="M1956" s="302"/>
      <c r="N1956" s="285" t="s">
        <v>225</v>
      </c>
      <c r="O1956" s="299"/>
      <c r="P1956" s="284" t="s">
        <v>220</v>
      </c>
      <c r="Q1956" s="302"/>
      <c r="R1956" s="285" t="s">
        <v>225</v>
      </c>
      <c r="S1956" s="891"/>
      <c r="T1956" s="892"/>
      <c r="U1956" s="893"/>
    </row>
    <row r="1957" spans="2:21" ht="24" customHeight="1" x14ac:dyDescent="0.15">
      <c r="B1957" s="881"/>
      <c r="C1957" s="884"/>
      <c r="D1957" s="884"/>
      <c r="E1957" s="884"/>
      <c r="F1957" s="296"/>
      <c r="G1957" s="897"/>
      <c r="H1957" s="898"/>
      <c r="I1957" s="296"/>
      <c r="J1957" s="297"/>
      <c r="K1957" s="299"/>
      <c r="L1957" s="284" t="s">
        <v>220</v>
      </c>
      <c r="M1957" s="302"/>
      <c r="N1957" s="285" t="s">
        <v>225</v>
      </c>
      <c r="O1957" s="299"/>
      <c r="P1957" s="284" t="s">
        <v>220</v>
      </c>
      <c r="Q1957" s="302"/>
      <c r="R1957" s="285" t="s">
        <v>225</v>
      </c>
      <c r="S1957" s="891"/>
      <c r="T1957" s="892"/>
      <c r="U1957" s="893"/>
    </row>
    <row r="1958" spans="2:21" ht="24" customHeight="1" x14ac:dyDescent="0.15">
      <c r="B1958" s="881"/>
      <c r="C1958" s="884"/>
      <c r="D1958" s="884"/>
      <c r="E1958" s="884"/>
      <c r="F1958" s="296"/>
      <c r="G1958" s="897"/>
      <c r="H1958" s="898"/>
      <c r="I1958" s="296"/>
      <c r="J1958" s="297"/>
      <c r="K1958" s="299"/>
      <c r="L1958" s="284" t="s">
        <v>220</v>
      </c>
      <c r="M1958" s="302"/>
      <c r="N1958" s="285" t="s">
        <v>225</v>
      </c>
      <c r="O1958" s="299"/>
      <c r="P1958" s="284" t="s">
        <v>220</v>
      </c>
      <c r="Q1958" s="302"/>
      <c r="R1958" s="285" t="s">
        <v>225</v>
      </c>
      <c r="S1958" s="891"/>
      <c r="T1958" s="892"/>
      <c r="U1958" s="893"/>
    </row>
    <row r="1959" spans="2:21" ht="24" customHeight="1" thickBot="1" x14ac:dyDescent="0.2">
      <c r="B1959" s="882"/>
      <c r="C1959" s="885"/>
      <c r="D1959" s="885"/>
      <c r="E1959" s="885"/>
      <c r="F1959" s="286" t="s">
        <v>232</v>
      </c>
      <c r="G1959" s="5"/>
      <c r="H1959" s="899" t="s">
        <v>239</v>
      </c>
      <c r="I1959" s="900"/>
      <c r="J1959" s="300"/>
      <c r="K1959" s="901"/>
      <c r="L1959" s="902"/>
      <c r="M1959" s="902"/>
      <c r="N1959" s="902"/>
      <c r="O1959" s="902"/>
      <c r="P1959" s="902"/>
      <c r="Q1959" s="902"/>
      <c r="R1959" s="903"/>
      <c r="S1959" s="894"/>
      <c r="T1959" s="895"/>
      <c r="U1959" s="896"/>
    </row>
    <row r="1960" spans="2:21" ht="24" customHeight="1" x14ac:dyDescent="0.15">
      <c r="B1960" s="880">
        <v>3</v>
      </c>
      <c r="C1960" s="883"/>
      <c r="D1960" s="883"/>
      <c r="E1960" s="883"/>
      <c r="F1960" s="294"/>
      <c r="G1960" s="886"/>
      <c r="H1960" s="887"/>
      <c r="I1960" s="294"/>
      <c r="J1960" s="295"/>
      <c r="K1960" s="298"/>
      <c r="L1960" s="279" t="s">
        <v>220</v>
      </c>
      <c r="M1960" s="301"/>
      <c r="N1960" s="280" t="s">
        <v>225</v>
      </c>
      <c r="O1960" s="298"/>
      <c r="P1960" s="279" t="s">
        <v>220</v>
      </c>
      <c r="Q1960" s="301"/>
      <c r="R1960" s="280" t="s">
        <v>225</v>
      </c>
      <c r="S1960" s="888" t="str">
        <f t="shared" ref="S1960" si="1562">IF(COUNT(J1960:J1964)=0,"",SUM(J1960:J1964))</f>
        <v/>
      </c>
      <c r="T1960" s="889"/>
      <c r="U1960" s="890"/>
    </row>
    <row r="1961" spans="2:21" ht="24" customHeight="1" x14ac:dyDescent="0.15">
      <c r="B1961" s="881"/>
      <c r="C1961" s="884"/>
      <c r="D1961" s="884"/>
      <c r="E1961" s="884"/>
      <c r="F1961" s="296"/>
      <c r="G1961" s="897"/>
      <c r="H1961" s="898"/>
      <c r="I1961" s="296"/>
      <c r="J1961" s="297"/>
      <c r="K1961" s="299"/>
      <c r="L1961" s="284" t="s">
        <v>220</v>
      </c>
      <c r="M1961" s="302"/>
      <c r="N1961" s="285" t="s">
        <v>225</v>
      </c>
      <c r="O1961" s="299"/>
      <c r="P1961" s="284" t="s">
        <v>220</v>
      </c>
      <c r="Q1961" s="302"/>
      <c r="R1961" s="285" t="s">
        <v>225</v>
      </c>
      <c r="S1961" s="891"/>
      <c r="T1961" s="892"/>
      <c r="U1961" s="893"/>
    </row>
    <row r="1962" spans="2:21" ht="24" customHeight="1" x14ac:dyDescent="0.15">
      <c r="B1962" s="881"/>
      <c r="C1962" s="884"/>
      <c r="D1962" s="884"/>
      <c r="E1962" s="884"/>
      <c r="F1962" s="296"/>
      <c r="G1962" s="897"/>
      <c r="H1962" s="898"/>
      <c r="I1962" s="296"/>
      <c r="J1962" s="297"/>
      <c r="K1962" s="299"/>
      <c r="L1962" s="284" t="s">
        <v>220</v>
      </c>
      <c r="M1962" s="302"/>
      <c r="N1962" s="285" t="s">
        <v>225</v>
      </c>
      <c r="O1962" s="299"/>
      <c r="P1962" s="284" t="s">
        <v>220</v>
      </c>
      <c r="Q1962" s="302"/>
      <c r="R1962" s="285" t="s">
        <v>225</v>
      </c>
      <c r="S1962" s="891"/>
      <c r="T1962" s="892"/>
      <c r="U1962" s="893"/>
    </row>
    <row r="1963" spans="2:21" ht="24" customHeight="1" x14ac:dyDescent="0.15">
      <c r="B1963" s="881"/>
      <c r="C1963" s="884"/>
      <c r="D1963" s="884"/>
      <c r="E1963" s="884"/>
      <c r="F1963" s="296"/>
      <c r="G1963" s="897"/>
      <c r="H1963" s="898"/>
      <c r="I1963" s="296"/>
      <c r="J1963" s="297"/>
      <c r="K1963" s="299"/>
      <c r="L1963" s="284" t="s">
        <v>220</v>
      </c>
      <c r="M1963" s="302"/>
      <c r="N1963" s="285" t="s">
        <v>225</v>
      </c>
      <c r="O1963" s="299"/>
      <c r="P1963" s="284" t="s">
        <v>220</v>
      </c>
      <c r="Q1963" s="302"/>
      <c r="R1963" s="285" t="s">
        <v>225</v>
      </c>
      <c r="S1963" s="891"/>
      <c r="T1963" s="892"/>
      <c r="U1963" s="893"/>
    </row>
    <row r="1964" spans="2:21" ht="24" customHeight="1" thickBot="1" x14ac:dyDescent="0.2">
      <c r="B1964" s="882"/>
      <c r="C1964" s="885"/>
      <c r="D1964" s="885"/>
      <c r="E1964" s="885"/>
      <c r="F1964" s="286" t="s">
        <v>232</v>
      </c>
      <c r="G1964" s="5"/>
      <c r="H1964" s="899" t="s">
        <v>239</v>
      </c>
      <c r="I1964" s="900"/>
      <c r="J1964" s="300"/>
      <c r="K1964" s="901"/>
      <c r="L1964" s="902"/>
      <c r="M1964" s="902"/>
      <c r="N1964" s="902"/>
      <c r="O1964" s="902"/>
      <c r="P1964" s="902"/>
      <c r="Q1964" s="902"/>
      <c r="R1964" s="903"/>
      <c r="S1964" s="894"/>
      <c r="T1964" s="895"/>
      <c r="U1964" s="896"/>
    </row>
    <row r="1965" spans="2:21" ht="24" customHeight="1" x14ac:dyDescent="0.15">
      <c r="B1965" s="880">
        <v>4</v>
      </c>
      <c r="C1965" s="883"/>
      <c r="D1965" s="883"/>
      <c r="E1965" s="883"/>
      <c r="F1965" s="294"/>
      <c r="G1965" s="886"/>
      <c r="H1965" s="887"/>
      <c r="I1965" s="294"/>
      <c r="J1965" s="295"/>
      <c r="K1965" s="298"/>
      <c r="L1965" s="279" t="s">
        <v>220</v>
      </c>
      <c r="M1965" s="301"/>
      <c r="N1965" s="280" t="s">
        <v>225</v>
      </c>
      <c r="O1965" s="298"/>
      <c r="P1965" s="279" t="s">
        <v>220</v>
      </c>
      <c r="Q1965" s="301"/>
      <c r="R1965" s="280" t="s">
        <v>225</v>
      </c>
      <c r="S1965" s="888" t="str">
        <f t="shared" ref="S1965" si="1563">IF(COUNT(J1965:J1969)=0,"",SUM(J1965:J1969))</f>
        <v/>
      </c>
      <c r="T1965" s="889"/>
      <c r="U1965" s="890"/>
    </row>
    <row r="1966" spans="2:21" ht="24" customHeight="1" x14ac:dyDescent="0.15">
      <c r="B1966" s="881"/>
      <c r="C1966" s="884"/>
      <c r="D1966" s="884"/>
      <c r="E1966" s="884"/>
      <c r="F1966" s="296"/>
      <c r="G1966" s="897"/>
      <c r="H1966" s="898"/>
      <c r="I1966" s="296"/>
      <c r="J1966" s="297"/>
      <c r="K1966" s="299"/>
      <c r="L1966" s="284" t="s">
        <v>220</v>
      </c>
      <c r="M1966" s="302"/>
      <c r="N1966" s="285" t="s">
        <v>225</v>
      </c>
      <c r="O1966" s="299"/>
      <c r="P1966" s="284" t="s">
        <v>220</v>
      </c>
      <c r="Q1966" s="302"/>
      <c r="R1966" s="285" t="s">
        <v>225</v>
      </c>
      <c r="S1966" s="891"/>
      <c r="T1966" s="892"/>
      <c r="U1966" s="893"/>
    </row>
    <row r="1967" spans="2:21" ht="24" customHeight="1" x14ac:dyDescent="0.15">
      <c r="B1967" s="881"/>
      <c r="C1967" s="884"/>
      <c r="D1967" s="884"/>
      <c r="E1967" s="884"/>
      <c r="F1967" s="296"/>
      <c r="G1967" s="897"/>
      <c r="H1967" s="898"/>
      <c r="I1967" s="296"/>
      <c r="J1967" s="297"/>
      <c r="K1967" s="299"/>
      <c r="L1967" s="284" t="s">
        <v>220</v>
      </c>
      <c r="M1967" s="302"/>
      <c r="N1967" s="285" t="s">
        <v>225</v>
      </c>
      <c r="O1967" s="299"/>
      <c r="P1967" s="284" t="s">
        <v>220</v>
      </c>
      <c r="Q1967" s="302"/>
      <c r="R1967" s="285" t="s">
        <v>225</v>
      </c>
      <c r="S1967" s="891"/>
      <c r="T1967" s="892"/>
      <c r="U1967" s="893"/>
    </row>
    <row r="1968" spans="2:21" ht="24" customHeight="1" x14ac:dyDescent="0.15">
      <c r="B1968" s="881"/>
      <c r="C1968" s="884"/>
      <c r="D1968" s="884"/>
      <c r="E1968" s="884"/>
      <c r="F1968" s="296"/>
      <c r="G1968" s="897"/>
      <c r="H1968" s="898"/>
      <c r="I1968" s="296"/>
      <c r="J1968" s="297"/>
      <c r="K1968" s="299"/>
      <c r="L1968" s="284" t="s">
        <v>220</v>
      </c>
      <c r="M1968" s="302"/>
      <c r="N1968" s="285" t="s">
        <v>225</v>
      </c>
      <c r="O1968" s="299"/>
      <c r="P1968" s="284" t="s">
        <v>220</v>
      </c>
      <c r="Q1968" s="302"/>
      <c r="R1968" s="285" t="s">
        <v>225</v>
      </c>
      <c r="S1968" s="891"/>
      <c r="T1968" s="892"/>
      <c r="U1968" s="893"/>
    </row>
    <row r="1969" spans="1:33" ht="24" customHeight="1" thickBot="1" x14ac:dyDescent="0.2">
      <c r="B1969" s="882"/>
      <c r="C1969" s="885"/>
      <c r="D1969" s="885"/>
      <c r="E1969" s="885"/>
      <c r="F1969" s="286" t="s">
        <v>232</v>
      </c>
      <c r="G1969" s="5"/>
      <c r="H1969" s="899" t="s">
        <v>239</v>
      </c>
      <c r="I1969" s="900"/>
      <c r="J1969" s="300"/>
      <c r="K1969" s="901"/>
      <c r="L1969" s="902"/>
      <c r="M1969" s="902"/>
      <c r="N1969" s="902"/>
      <c r="O1969" s="902"/>
      <c r="P1969" s="902"/>
      <c r="Q1969" s="902"/>
      <c r="R1969" s="903"/>
      <c r="S1969" s="894"/>
      <c r="T1969" s="895"/>
      <c r="U1969" s="896"/>
    </row>
    <row r="1970" spans="1:33" ht="19.5" customHeight="1" thickBot="1" x14ac:dyDescent="0.2">
      <c r="B1970" s="287" t="s">
        <v>112</v>
      </c>
      <c r="C1970" s="172"/>
      <c r="D1970" s="288"/>
      <c r="E1970" s="288"/>
      <c r="F1970" s="289"/>
      <c r="G1970" s="288"/>
      <c r="H1970" s="288"/>
      <c r="O1970" s="917" t="s">
        <v>496</v>
      </c>
      <c r="P1970" s="918"/>
      <c r="Q1970" s="918"/>
      <c r="R1970" s="918"/>
      <c r="S1970" s="919" t="str">
        <f>IF(COUNT(S1950:U1969)=0,"",SUMIFS(S1950:S1969,E1950:E1969,"&lt;&gt;"&amp;""))</f>
        <v/>
      </c>
      <c r="T1970" s="920"/>
      <c r="U1970" s="921"/>
    </row>
    <row r="1971" spans="1:33" ht="19.5" customHeight="1" thickBot="1" x14ac:dyDescent="0.2">
      <c r="B1971" s="486" t="s">
        <v>242</v>
      </c>
      <c r="C1971" s="172"/>
      <c r="D1971" s="171"/>
      <c r="E1971" s="290"/>
      <c r="F1971" s="485"/>
      <c r="G1971" s="485"/>
      <c r="H1971" s="485"/>
      <c r="O1971" s="922" t="s">
        <v>497</v>
      </c>
      <c r="P1971" s="923"/>
      <c r="Q1971" s="923"/>
      <c r="R1971" s="924"/>
      <c r="S1971" s="919" t="str">
        <f>IF(COUNT(S1950:U1969)=0,"",SUMIF(E1950:E1969,"元請",S1950:U1969))</f>
        <v/>
      </c>
      <c r="T1971" s="920"/>
      <c r="U1971" s="921"/>
    </row>
    <row r="1972" spans="1:33" ht="19.5" customHeight="1" x14ac:dyDescent="0.15">
      <c r="B1972" s="287" t="s">
        <v>240</v>
      </c>
      <c r="C1972" s="172"/>
      <c r="D1972" s="171"/>
      <c r="E1972" s="172"/>
      <c r="F1972" s="172"/>
      <c r="G1972" s="485"/>
      <c r="H1972" s="485"/>
    </row>
    <row r="1973" spans="1:33" ht="19.5" customHeight="1" x14ac:dyDescent="0.15">
      <c r="B1973" s="485"/>
      <c r="C1973" s="172"/>
      <c r="D1973" s="171"/>
      <c r="E1973" s="290"/>
      <c r="F1973" s="485"/>
      <c r="G1973" s="485"/>
      <c r="H1973" s="485"/>
    </row>
    <row r="1974" spans="1:33" s="172" customFormat="1" ht="20.25" customHeight="1" x14ac:dyDescent="0.15">
      <c r="A1974" s="171"/>
      <c r="B1974" s="171"/>
      <c r="C1974" s="172" t="s">
        <v>104</v>
      </c>
      <c r="G1974" s="262"/>
      <c r="H1974" s="262"/>
      <c r="I1974" s="171"/>
      <c r="J1974" s="171"/>
      <c r="K1974" s="171"/>
      <c r="L1974" s="171"/>
      <c r="M1974" s="171"/>
      <c r="N1974" s="171"/>
      <c r="O1974" s="171"/>
      <c r="P1974" s="171"/>
      <c r="Q1974" s="171"/>
      <c r="R1974" s="171"/>
      <c r="S1974" s="171"/>
      <c r="T1974" s="196" t="s">
        <v>241</v>
      </c>
      <c r="U1974" s="263" t="str">
        <f t="shared" ref="U1974" si="1564">IF(COUNT(S1950:U1969)=0,"",U1945+1)</f>
        <v/>
      </c>
      <c r="W1974" s="171"/>
      <c r="X1974" s="171"/>
      <c r="Y1974" s="171"/>
      <c r="Z1974" s="291"/>
      <c r="AA1974" s="291"/>
      <c r="AB1974" s="291"/>
      <c r="AC1974" s="291"/>
      <c r="AD1974" s="291"/>
      <c r="AE1974" s="171"/>
      <c r="AF1974" s="171"/>
      <c r="AG1974" s="171"/>
    </row>
    <row r="1975" spans="1:33" s="172" customFormat="1" ht="27.75" x14ac:dyDescent="0.15">
      <c r="A1975" s="171"/>
      <c r="B1975" s="904" t="s">
        <v>105</v>
      </c>
      <c r="C1975" s="904"/>
      <c r="D1975" s="904"/>
      <c r="E1975" s="904"/>
      <c r="F1975" s="904"/>
      <c r="G1975" s="904"/>
      <c r="H1975" s="904"/>
      <c r="I1975" s="904"/>
      <c r="J1975" s="905" t="s">
        <v>387</v>
      </c>
      <c r="K1975" s="905"/>
      <c r="L1975" s="905"/>
      <c r="M1975" s="905"/>
      <c r="N1975" s="905"/>
      <c r="O1975" s="905"/>
      <c r="P1975" s="905"/>
      <c r="Q1975" s="905"/>
      <c r="R1975" s="905"/>
      <c r="S1975" s="905"/>
      <c r="T1975" s="905"/>
      <c r="U1975" s="905"/>
      <c r="W1975" s="171"/>
      <c r="X1975" s="171"/>
      <c r="Y1975" s="171"/>
      <c r="Z1975" s="291"/>
      <c r="AA1975" s="291"/>
      <c r="AB1975" s="291"/>
      <c r="AC1975" s="291"/>
      <c r="AD1975" s="291"/>
      <c r="AE1975" s="171"/>
      <c r="AF1975" s="171"/>
      <c r="AG1975" s="171"/>
    </row>
    <row r="1976" spans="1:33" ht="21.75" thickBot="1" x14ac:dyDescent="0.2">
      <c r="D1976" s="265" t="s">
        <v>228</v>
      </c>
      <c r="E1976" s="906"/>
      <c r="F1976" s="906"/>
      <c r="G1976" s="266" t="s">
        <v>229</v>
      </c>
      <c r="H1976" s="267"/>
      <c r="L1976" s="268" t="s">
        <v>231</v>
      </c>
      <c r="M1976" s="482" t="str">
        <f>M$4</f>
        <v/>
      </c>
      <c r="N1976" s="269" t="s">
        <v>220</v>
      </c>
      <c r="O1976" s="482" t="str">
        <f>O$4</f>
        <v/>
      </c>
      <c r="P1976" s="269" t="s">
        <v>225</v>
      </c>
      <c r="Q1976" s="269" t="s">
        <v>205</v>
      </c>
      <c r="R1976" s="482" t="str">
        <f>R$4</f>
        <v/>
      </c>
      <c r="S1976" s="269" t="s">
        <v>220</v>
      </c>
      <c r="T1976" s="482" t="str">
        <f>T$4</f>
        <v/>
      </c>
      <c r="U1976" s="269" t="s">
        <v>230</v>
      </c>
    </row>
    <row r="1977" spans="1:33" ht="18" customHeight="1" x14ac:dyDescent="0.15">
      <c r="B1977" s="880" t="s">
        <v>227</v>
      </c>
      <c r="C1977" s="907" t="s">
        <v>224</v>
      </c>
      <c r="D1977" s="478" t="s">
        <v>237</v>
      </c>
      <c r="E1977" s="478" t="s">
        <v>222</v>
      </c>
      <c r="F1977" s="909" t="s">
        <v>106</v>
      </c>
      <c r="G1977" s="840" t="s">
        <v>107</v>
      </c>
      <c r="H1977" s="841"/>
      <c r="I1977" s="480" t="s">
        <v>108</v>
      </c>
      <c r="J1977" s="480" t="s">
        <v>235</v>
      </c>
      <c r="K1977" s="840" t="s">
        <v>109</v>
      </c>
      <c r="L1977" s="913"/>
      <c r="M1977" s="913"/>
      <c r="N1977" s="841"/>
      <c r="O1977" s="840" t="s">
        <v>226</v>
      </c>
      <c r="P1977" s="913"/>
      <c r="Q1977" s="913"/>
      <c r="R1977" s="841"/>
      <c r="S1977" s="840" t="s">
        <v>233</v>
      </c>
      <c r="T1977" s="913"/>
      <c r="U1977" s="914"/>
    </row>
    <row r="1978" spans="1:33" ht="18" customHeight="1" thickBot="1" x14ac:dyDescent="0.2">
      <c r="B1978" s="882"/>
      <c r="C1978" s="908"/>
      <c r="D1978" s="479" t="s">
        <v>221</v>
      </c>
      <c r="E1978" s="479" t="s">
        <v>223</v>
      </c>
      <c r="F1978" s="910"/>
      <c r="G1978" s="911"/>
      <c r="H1978" s="912"/>
      <c r="I1978" s="481" t="s">
        <v>110</v>
      </c>
      <c r="J1978" s="481" t="s">
        <v>236</v>
      </c>
      <c r="K1978" s="911"/>
      <c r="L1978" s="915"/>
      <c r="M1978" s="915"/>
      <c r="N1978" s="912"/>
      <c r="O1978" s="911"/>
      <c r="P1978" s="915"/>
      <c r="Q1978" s="915"/>
      <c r="R1978" s="912"/>
      <c r="S1978" s="911" t="s">
        <v>234</v>
      </c>
      <c r="T1978" s="915"/>
      <c r="U1978" s="916"/>
    </row>
    <row r="1979" spans="1:33" ht="24" customHeight="1" x14ac:dyDescent="0.15">
      <c r="B1979" s="880">
        <v>1</v>
      </c>
      <c r="C1979" s="883"/>
      <c r="D1979" s="883"/>
      <c r="E1979" s="883"/>
      <c r="F1979" s="294"/>
      <c r="G1979" s="886"/>
      <c r="H1979" s="887"/>
      <c r="I1979" s="294"/>
      <c r="J1979" s="295"/>
      <c r="K1979" s="298"/>
      <c r="L1979" s="279" t="s">
        <v>220</v>
      </c>
      <c r="M1979" s="301"/>
      <c r="N1979" s="280" t="s">
        <v>225</v>
      </c>
      <c r="O1979" s="298"/>
      <c r="P1979" s="279" t="s">
        <v>220</v>
      </c>
      <c r="Q1979" s="301"/>
      <c r="R1979" s="280" t="s">
        <v>225</v>
      </c>
      <c r="S1979" s="888" t="str">
        <f t="shared" ref="S1979" si="1565">IF(COUNT(J1979:J1983)=0,"",SUM(J1979:J1983))</f>
        <v/>
      </c>
      <c r="T1979" s="889"/>
      <c r="U1979" s="890"/>
    </row>
    <row r="1980" spans="1:33" ht="24" customHeight="1" x14ac:dyDescent="0.15">
      <c r="B1980" s="881"/>
      <c r="C1980" s="884"/>
      <c r="D1980" s="884"/>
      <c r="E1980" s="884"/>
      <c r="F1980" s="296"/>
      <c r="G1980" s="897"/>
      <c r="H1980" s="898"/>
      <c r="I1980" s="296"/>
      <c r="J1980" s="297"/>
      <c r="K1980" s="299"/>
      <c r="L1980" s="284" t="s">
        <v>220</v>
      </c>
      <c r="M1980" s="302"/>
      <c r="N1980" s="285" t="s">
        <v>225</v>
      </c>
      <c r="O1980" s="299"/>
      <c r="P1980" s="284" t="s">
        <v>220</v>
      </c>
      <c r="Q1980" s="302"/>
      <c r="R1980" s="285" t="s">
        <v>225</v>
      </c>
      <c r="S1980" s="891"/>
      <c r="T1980" s="892"/>
      <c r="U1980" s="893"/>
      <c r="Z1980" s="264"/>
      <c r="AA1980" s="264"/>
      <c r="AB1980" s="264"/>
      <c r="AC1980" s="264"/>
      <c r="AD1980" s="264"/>
      <c r="AE1980" s="172"/>
      <c r="AF1980" s="172"/>
      <c r="AG1980" s="172"/>
    </row>
    <row r="1981" spans="1:33" ht="23.25" customHeight="1" x14ac:dyDescent="0.15">
      <c r="B1981" s="881"/>
      <c r="C1981" s="884"/>
      <c r="D1981" s="884"/>
      <c r="E1981" s="884"/>
      <c r="F1981" s="296"/>
      <c r="G1981" s="897"/>
      <c r="H1981" s="898"/>
      <c r="I1981" s="296"/>
      <c r="J1981" s="297"/>
      <c r="K1981" s="299"/>
      <c r="L1981" s="284" t="s">
        <v>220</v>
      </c>
      <c r="M1981" s="302"/>
      <c r="N1981" s="285" t="s">
        <v>225</v>
      </c>
      <c r="O1981" s="299"/>
      <c r="P1981" s="284" t="s">
        <v>220</v>
      </c>
      <c r="Q1981" s="302"/>
      <c r="R1981" s="285" t="s">
        <v>225</v>
      </c>
      <c r="S1981" s="891"/>
      <c r="T1981" s="892"/>
      <c r="U1981" s="893"/>
      <c r="Z1981" s="264"/>
      <c r="AA1981" s="264"/>
      <c r="AB1981" s="264"/>
      <c r="AC1981" s="264"/>
      <c r="AD1981" s="264"/>
      <c r="AE1981" s="172"/>
      <c r="AF1981" s="172"/>
      <c r="AG1981" s="172"/>
    </row>
    <row r="1982" spans="1:33" ht="24" customHeight="1" x14ac:dyDescent="0.15">
      <c r="B1982" s="881"/>
      <c r="C1982" s="884"/>
      <c r="D1982" s="884"/>
      <c r="E1982" s="884"/>
      <c r="F1982" s="296"/>
      <c r="G1982" s="897"/>
      <c r="H1982" s="898"/>
      <c r="I1982" s="296"/>
      <c r="J1982" s="297"/>
      <c r="K1982" s="299"/>
      <c r="L1982" s="284" t="s">
        <v>220</v>
      </c>
      <c r="M1982" s="302"/>
      <c r="N1982" s="285" t="s">
        <v>225</v>
      </c>
      <c r="O1982" s="299"/>
      <c r="P1982" s="284" t="s">
        <v>220</v>
      </c>
      <c r="Q1982" s="302"/>
      <c r="R1982" s="285" t="s">
        <v>225</v>
      </c>
      <c r="S1982" s="891"/>
      <c r="T1982" s="892"/>
      <c r="U1982" s="893"/>
    </row>
    <row r="1983" spans="1:33" ht="24" customHeight="1" thickBot="1" x14ac:dyDescent="0.2">
      <c r="B1983" s="882"/>
      <c r="C1983" s="885"/>
      <c r="D1983" s="885"/>
      <c r="E1983" s="885"/>
      <c r="F1983" s="286" t="s">
        <v>232</v>
      </c>
      <c r="G1983" s="5"/>
      <c r="H1983" s="899" t="s">
        <v>239</v>
      </c>
      <c r="I1983" s="900"/>
      <c r="J1983" s="300"/>
      <c r="K1983" s="901"/>
      <c r="L1983" s="902"/>
      <c r="M1983" s="902"/>
      <c r="N1983" s="902"/>
      <c r="O1983" s="902"/>
      <c r="P1983" s="902"/>
      <c r="Q1983" s="902"/>
      <c r="R1983" s="903"/>
      <c r="S1983" s="894"/>
      <c r="T1983" s="895"/>
      <c r="U1983" s="896"/>
    </row>
    <row r="1984" spans="1:33" ht="24" customHeight="1" x14ac:dyDescent="0.15">
      <c r="B1984" s="880">
        <v>2</v>
      </c>
      <c r="C1984" s="883"/>
      <c r="D1984" s="883"/>
      <c r="E1984" s="883"/>
      <c r="F1984" s="294"/>
      <c r="G1984" s="886"/>
      <c r="H1984" s="887"/>
      <c r="I1984" s="294"/>
      <c r="J1984" s="295"/>
      <c r="K1984" s="298"/>
      <c r="L1984" s="279" t="s">
        <v>220</v>
      </c>
      <c r="M1984" s="301"/>
      <c r="N1984" s="280" t="s">
        <v>225</v>
      </c>
      <c r="O1984" s="298"/>
      <c r="P1984" s="279" t="s">
        <v>220</v>
      </c>
      <c r="Q1984" s="301"/>
      <c r="R1984" s="280" t="s">
        <v>225</v>
      </c>
      <c r="S1984" s="888" t="str">
        <f t="shared" ref="S1984" si="1566">IF(COUNT(J1984:J1988)=0,"",SUM(J1984:J1988))</f>
        <v/>
      </c>
      <c r="T1984" s="889"/>
      <c r="U1984" s="890"/>
    </row>
    <row r="1985" spans="2:21" ht="24" customHeight="1" x14ac:dyDescent="0.15">
      <c r="B1985" s="881"/>
      <c r="C1985" s="884"/>
      <c r="D1985" s="884"/>
      <c r="E1985" s="884"/>
      <c r="F1985" s="296"/>
      <c r="G1985" s="897"/>
      <c r="H1985" s="898"/>
      <c r="I1985" s="296"/>
      <c r="J1985" s="297"/>
      <c r="K1985" s="299"/>
      <c r="L1985" s="284" t="s">
        <v>220</v>
      </c>
      <c r="M1985" s="302"/>
      <c r="N1985" s="285" t="s">
        <v>225</v>
      </c>
      <c r="O1985" s="299"/>
      <c r="P1985" s="284" t="s">
        <v>220</v>
      </c>
      <c r="Q1985" s="302"/>
      <c r="R1985" s="285" t="s">
        <v>225</v>
      </c>
      <c r="S1985" s="891"/>
      <c r="T1985" s="892"/>
      <c r="U1985" s="893"/>
    </row>
    <row r="1986" spans="2:21" ht="24" customHeight="1" x14ac:dyDescent="0.15">
      <c r="B1986" s="881"/>
      <c r="C1986" s="884"/>
      <c r="D1986" s="884"/>
      <c r="E1986" s="884"/>
      <c r="F1986" s="296"/>
      <c r="G1986" s="897"/>
      <c r="H1986" s="898"/>
      <c r="I1986" s="296"/>
      <c r="J1986" s="297"/>
      <c r="K1986" s="299"/>
      <c r="L1986" s="284" t="s">
        <v>220</v>
      </c>
      <c r="M1986" s="302"/>
      <c r="N1986" s="285" t="s">
        <v>225</v>
      </c>
      <c r="O1986" s="299"/>
      <c r="P1986" s="284" t="s">
        <v>220</v>
      </c>
      <c r="Q1986" s="302"/>
      <c r="R1986" s="285" t="s">
        <v>225</v>
      </c>
      <c r="S1986" s="891"/>
      <c r="T1986" s="892"/>
      <c r="U1986" s="893"/>
    </row>
    <row r="1987" spans="2:21" ht="24" customHeight="1" x14ac:dyDescent="0.15">
      <c r="B1987" s="881"/>
      <c r="C1987" s="884"/>
      <c r="D1987" s="884"/>
      <c r="E1987" s="884"/>
      <c r="F1987" s="296"/>
      <c r="G1987" s="897"/>
      <c r="H1987" s="898"/>
      <c r="I1987" s="296"/>
      <c r="J1987" s="297"/>
      <c r="K1987" s="299"/>
      <c r="L1987" s="284" t="s">
        <v>220</v>
      </c>
      <c r="M1987" s="302"/>
      <c r="N1987" s="285" t="s">
        <v>225</v>
      </c>
      <c r="O1987" s="299"/>
      <c r="P1987" s="284" t="s">
        <v>220</v>
      </c>
      <c r="Q1987" s="302"/>
      <c r="R1987" s="285" t="s">
        <v>225</v>
      </c>
      <c r="S1987" s="891"/>
      <c r="T1987" s="892"/>
      <c r="U1987" s="893"/>
    </row>
    <row r="1988" spans="2:21" ht="24" customHeight="1" thickBot="1" x14ac:dyDescent="0.2">
      <c r="B1988" s="882"/>
      <c r="C1988" s="885"/>
      <c r="D1988" s="885"/>
      <c r="E1988" s="885"/>
      <c r="F1988" s="286" t="s">
        <v>232</v>
      </c>
      <c r="G1988" s="5"/>
      <c r="H1988" s="899" t="s">
        <v>239</v>
      </c>
      <c r="I1988" s="900"/>
      <c r="J1988" s="300"/>
      <c r="K1988" s="901"/>
      <c r="L1988" s="902"/>
      <c r="M1988" s="902"/>
      <c r="N1988" s="902"/>
      <c r="O1988" s="902"/>
      <c r="P1988" s="902"/>
      <c r="Q1988" s="902"/>
      <c r="R1988" s="903"/>
      <c r="S1988" s="894"/>
      <c r="T1988" s="895"/>
      <c r="U1988" s="896"/>
    </row>
    <row r="1989" spans="2:21" ht="24" customHeight="1" x14ac:dyDescent="0.15">
      <c r="B1989" s="880">
        <v>3</v>
      </c>
      <c r="C1989" s="883"/>
      <c r="D1989" s="883"/>
      <c r="E1989" s="883"/>
      <c r="F1989" s="294"/>
      <c r="G1989" s="886"/>
      <c r="H1989" s="887"/>
      <c r="I1989" s="294"/>
      <c r="J1989" s="295"/>
      <c r="K1989" s="298"/>
      <c r="L1989" s="279" t="s">
        <v>220</v>
      </c>
      <c r="M1989" s="301"/>
      <c r="N1989" s="280" t="s">
        <v>225</v>
      </c>
      <c r="O1989" s="298"/>
      <c r="P1989" s="279" t="s">
        <v>220</v>
      </c>
      <c r="Q1989" s="301"/>
      <c r="R1989" s="280" t="s">
        <v>225</v>
      </c>
      <c r="S1989" s="888" t="str">
        <f t="shared" ref="S1989" si="1567">IF(COUNT(J1989:J1993)=0,"",SUM(J1989:J1993))</f>
        <v/>
      </c>
      <c r="T1989" s="889"/>
      <c r="U1989" s="890"/>
    </row>
    <row r="1990" spans="2:21" ht="24" customHeight="1" x14ac:dyDescent="0.15">
      <c r="B1990" s="881"/>
      <c r="C1990" s="884"/>
      <c r="D1990" s="884"/>
      <c r="E1990" s="884"/>
      <c r="F1990" s="296"/>
      <c r="G1990" s="897"/>
      <c r="H1990" s="898"/>
      <c r="I1990" s="296"/>
      <c r="J1990" s="297"/>
      <c r="K1990" s="299"/>
      <c r="L1990" s="284" t="s">
        <v>220</v>
      </c>
      <c r="M1990" s="302"/>
      <c r="N1990" s="285" t="s">
        <v>225</v>
      </c>
      <c r="O1990" s="299"/>
      <c r="P1990" s="284" t="s">
        <v>220</v>
      </c>
      <c r="Q1990" s="302"/>
      <c r="R1990" s="285" t="s">
        <v>225</v>
      </c>
      <c r="S1990" s="891"/>
      <c r="T1990" s="892"/>
      <c r="U1990" s="893"/>
    </row>
    <row r="1991" spans="2:21" ht="24" customHeight="1" x14ac:dyDescent="0.15">
      <c r="B1991" s="881"/>
      <c r="C1991" s="884"/>
      <c r="D1991" s="884"/>
      <c r="E1991" s="884"/>
      <c r="F1991" s="296"/>
      <c r="G1991" s="897"/>
      <c r="H1991" s="898"/>
      <c r="I1991" s="296"/>
      <c r="J1991" s="297"/>
      <c r="K1991" s="299"/>
      <c r="L1991" s="284" t="s">
        <v>220</v>
      </c>
      <c r="M1991" s="302"/>
      <c r="N1991" s="285" t="s">
        <v>225</v>
      </c>
      <c r="O1991" s="299"/>
      <c r="P1991" s="284" t="s">
        <v>220</v>
      </c>
      <c r="Q1991" s="302"/>
      <c r="R1991" s="285" t="s">
        <v>225</v>
      </c>
      <c r="S1991" s="891"/>
      <c r="T1991" s="892"/>
      <c r="U1991" s="893"/>
    </row>
    <row r="1992" spans="2:21" ht="24" customHeight="1" x14ac:dyDescent="0.15">
      <c r="B1992" s="881"/>
      <c r="C1992" s="884"/>
      <c r="D1992" s="884"/>
      <c r="E1992" s="884"/>
      <c r="F1992" s="296"/>
      <c r="G1992" s="897"/>
      <c r="H1992" s="898"/>
      <c r="I1992" s="296"/>
      <c r="J1992" s="297"/>
      <c r="K1992" s="299"/>
      <c r="L1992" s="284" t="s">
        <v>220</v>
      </c>
      <c r="M1992" s="302"/>
      <c r="N1992" s="285" t="s">
        <v>225</v>
      </c>
      <c r="O1992" s="299"/>
      <c r="P1992" s="284" t="s">
        <v>220</v>
      </c>
      <c r="Q1992" s="302"/>
      <c r="R1992" s="285" t="s">
        <v>225</v>
      </c>
      <c r="S1992" s="891"/>
      <c r="T1992" s="892"/>
      <c r="U1992" s="893"/>
    </row>
    <row r="1993" spans="2:21" ht="24" customHeight="1" thickBot="1" x14ac:dyDescent="0.2">
      <c r="B1993" s="882"/>
      <c r="C1993" s="885"/>
      <c r="D1993" s="885"/>
      <c r="E1993" s="885"/>
      <c r="F1993" s="286" t="s">
        <v>232</v>
      </c>
      <c r="G1993" s="5"/>
      <c r="H1993" s="899" t="s">
        <v>239</v>
      </c>
      <c r="I1993" s="900"/>
      <c r="J1993" s="300"/>
      <c r="K1993" s="901"/>
      <c r="L1993" s="902"/>
      <c r="M1993" s="902"/>
      <c r="N1993" s="902"/>
      <c r="O1993" s="902"/>
      <c r="P1993" s="902"/>
      <c r="Q1993" s="902"/>
      <c r="R1993" s="903"/>
      <c r="S1993" s="894"/>
      <c r="T1993" s="895"/>
      <c r="U1993" s="896"/>
    </row>
    <row r="1994" spans="2:21" ht="24" customHeight="1" x14ac:dyDescent="0.15">
      <c r="B1994" s="880">
        <v>4</v>
      </c>
      <c r="C1994" s="883"/>
      <c r="D1994" s="883"/>
      <c r="E1994" s="883"/>
      <c r="F1994" s="294"/>
      <c r="G1994" s="886"/>
      <c r="H1994" s="887"/>
      <c r="I1994" s="294"/>
      <c r="J1994" s="295"/>
      <c r="K1994" s="298"/>
      <c r="L1994" s="279" t="s">
        <v>220</v>
      </c>
      <c r="M1994" s="301"/>
      <c r="N1994" s="280" t="s">
        <v>225</v>
      </c>
      <c r="O1994" s="298"/>
      <c r="P1994" s="279" t="s">
        <v>220</v>
      </c>
      <c r="Q1994" s="301"/>
      <c r="R1994" s="280" t="s">
        <v>225</v>
      </c>
      <c r="S1994" s="888" t="str">
        <f t="shared" ref="S1994" si="1568">IF(COUNT(J1994:J1998)=0,"",SUM(J1994:J1998))</f>
        <v/>
      </c>
      <c r="T1994" s="889"/>
      <c r="U1994" s="890"/>
    </row>
    <row r="1995" spans="2:21" ht="24" customHeight="1" x14ac:dyDescent="0.15">
      <c r="B1995" s="881"/>
      <c r="C1995" s="884"/>
      <c r="D1995" s="884"/>
      <c r="E1995" s="884"/>
      <c r="F1995" s="296"/>
      <c r="G1995" s="897"/>
      <c r="H1995" s="898"/>
      <c r="I1995" s="296"/>
      <c r="J1995" s="297"/>
      <c r="K1995" s="299"/>
      <c r="L1995" s="284" t="s">
        <v>220</v>
      </c>
      <c r="M1995" s="302"/>
      <c r="N1995" s="285" t="s">
        <v>225</v>
      </c>
      <c r="O1995" s="299"/>
      <c r="P1995" s="284" t="s">
        <v>220</v>
      </c>
      <c r="Q1995" s="302"/>
      <c r="R1995" s="285" t="s">
        <v>225</v>
      </c>
      <c r="S1995" s="891"/>
      <c r="T1995" s="892"/>
      <c r="U1995" s="893"/>
    </row>
    <row r="1996" spans="2:21" ht="24" customHeight="1" x14ac:dyDescent="0.15">
      <c r="B1996" s="881"/>
      <c r="C1996" s="884"/>
      <c r="D1996" s="884"/>
      <c r="E1996" s="884"/>
      <c r="F1996" s="296"/>
      <c r="G1996" s="897"/>
      <c r="H1996" s="898"/>
      <c r="I1996" s="296"/>
      <c r="J1996" s="297"/>
      <c r="K1996" s="299"/>
      <c r="L1996" s="284" t="s">
        <v>220</v>
      </c>
      <c r="M1996" s="302"/>
      <c r="N1996" s="285" t="s">
        <v>225</v>
      </c>
      <c r="O1996" s="299"/>
      <c r="P1996" s="284" t="s">
        <v>220</v>
      </c>
      <c r="Q1996" s="302"/>
      <c r="R1996" s="285" t="s">
        <v>225</v>
      </c>
      <c r="S1996" s="891"/>
      <c r="T1996" s="892"/>
      <c r="U1996" s="893"/>
    </row>
    <row r="1997" spans="2:21" ht="24" customHeight="1" x14ac:dyDescent="0.15">
      <c r="B1997" s="881"/>
      <c r="C1997" s="884"/>
      <c r="D1997" s="884"/>
      <c r="E1997" s="884"/>
      <c r="F1997" s="296"/>
      <c r="G1997" s="897"/>
      <c r="H1997" s="898"/>
      <c r="I1997" s="296"/>
      <c r="J1997" s="297"/>
      <c r="K1997" s="299"/>
      <c r="L1997" s="284" t="s">
        <v>220</v>
      </c>
      <c r="M1997" s="302"/>
      <c r="N1997" s="285" t="s">
        <v>225</v>
      </c>
      <c r="O1997" s="299"/>
      <c r="P1997" s="284" t="s">
        <v>220</v>
      </c>
      <c r="Q1997" s="302"/>
      <c r="R1997" s="285" t="s">
        <v>225</v>
      </c>
      <c r="S1997" s="891"/>
      <c r="T1997" s="892"/>
      <c r="U1997" s="893"/>
    </row>
    <row r="1998" spans="2:21" ht="24" customHeight="1" thickBot="1" x14ac:dyDescent="0.2">
      <c r="B1998" s="882"/>
      <c r="C1998" s="885"/>
      <c r="D1998" s="885"/>
      <c r="E1998" s="885"/>
      <c r="F1998" s="286" t="s">
        <v>232</v>
      </c>
      <c r="G1998" s="5"/>
      <c r="H1998" s="899" t="s">
        <v>239</v>
      </c>
      <c r="I1998" s="900"/>
      <c r="J1998" s="300"/>
      <c r="K1998" s="901"/>
      <c r="L1998" s="902"/>
      <c r="M1998" s="902"/>
      <c r="N1998" s="902"/>
      <c r="O1998" s="902"/>
      <c r="P1998" s="902"/>
      <c r="Q1998" s="902"/>
      <c r="R1998" s="903"/>
      <c r="S1998" s="894"/>
      <c r="T1998" s="895"/>
      <c r="U1998" s="896"/>
    </row>
    <row r="1999" spans="2:21" ht="19.5" customHeight="1" thickBot="1" x14ac:dyDescent="0.2">
      <c r="B1999" s="287" t="s">
        <v>112</v>
      </c>
      <c r="C1999" s="172"/>
      <c r="D1999" s="288"/>
      <c r="E1999" s="288"/>
      <c r="F1999" s="289"/>
      <c r="G1999" s="288"/>
      <c r="H1999" s="288"/>
      <c r="O1999" s="917" t="s">
        <v>496</v>
      </c>
      <c r="P1999" s="918"/>
      <c r="Q1999" s="918"/>
      <c r="R1999" s="918"/>
      <c r="S1999" s="919" t="str">
        <f>IF(COUNT(S1979:U1998)=0,"",SUMIFS(S1979:S1998,E1979:E1998,"&lt;&gt;"&amp;""))</f>
        <v/>
      </c>
      <c r="T1999" s="920"/>
      <c r="U1999" s="921"/>
    </row>
    <row r="2000" spans="2:21" ht="19.5" customHeight="1" thickBot="1" x14ac:dyDescent="0.2">
      <c r="B2000" s="486" t="s">
        <v>242</v>
      </c>
      <c r="C2000" s="172"/>
      <c r="D2000" s="171"/>
      <c r="E2000" s="290"/>
      <c r="F2000" s="485"/>
      <c r="G2000" s="485"/>
      <c r="H2000" s="485"/>
      <c r="O2000" s="922" t="s">
        <v>497</v>
      </c>
      <c r="P2000" s="923"/>
      <c r="Q2000" s="923"/>
      <c r="R2000" s="924"/>
      <c r="S2000" s="919" t="str">
        <f>IF(COUNT(S1979:U1998)=0,"",SUMIF(E1979:E1998,"元請",S1979:U1998))</f>
        <v/>
      </c>
      <c r="T2000" s="920"/>
      <c r="U2000" s="921"/>
    </row>
    <row r="2001" spans="1:33" ht="19.5" customHeight="1" x14ac:dyDescent="0.15">
      <c r="B2001" s="287" t="s">
        <v>240</v>
      </c>
      <c r="C2001" s="172"/>
      <c r="D2001" s="171"/>
      <c r="E2001" s="172"/>
      <c r="F2001" s="172"/>
      <c r="G2001" s="485"/>
      <c r="H2001" s="485"/>
    </row>
    <row r="2002" spans="1:33" ht="19.5" customHeight="1" x14ac:dyDescent="0.15">
      <c r="B2002" s="485"/>
      <c r="C2002" s="172"/>
      <c r="D2002" s="171"/>
      <c r="E2002" s="290"/>
      <c r="F2002" s="485"/>
      <c r="G2002" s="485"/>
      <c r="H2002" s="485"/>
    </row>
    <row r="2003" spans="1:33" s="172" customFormat="1" ht="20.25" customHeight="1" x14ac:dyDescent="0.15">
      <c r="A2003" s="171"/>
      <c r="B2003" s="171"/>
      <c r="C2003" s="172" t="s">
        <v>104</v>
      </c>
      <c r="G2003" s="262"/>
      <c r="H2003" s="262"/>
      <c r="I2003" s="171"/>
      <c r="J2003" s="171"/>
      <c r="K2003" s="171"/>
      <c r="L2003" s="171"/>
      <c r="M2003" s="171"/>
      <c r="N2003" s="171"/>
      <c r="O2003" s="171"/>
      <c r="P2003" s="171"/>
      <c r="Q2003" s="171"/>
      <c r="R2003" s="171"/>
      <c r="S2003" s="171"/>
      <c r="T2003" s="196" t="s">
        <v>241</v>
      </c>
      <c r="U2003" s="263" t="str">
        <f t="shared" ref="U2003" si="1569">IF(COUNT(S1979:U1998)=0,"",U1974+1)</f>
        <v/>
      </c>
      <c r="W2003" s="171"/>
      <c r="X2003" s="171"/>
      <c r="Y2003" s="171"/>
      <c r="Z2003" s="291"/>
      <c r="AA2003" s="291"/>
      <c r="AB2003" s="291"/>
      <c r="AC2003" s="291"/>
      <c r="AD2003" s="291"/>
      <c r="AE2003" s="171"/>
      <c r="AF2003" s="171"/>
      <c r="AG2003" s="171"/>
    </row>
    <row r="2004" spans="1:33" s="172" customFormat="1" ht="27.75" x14ac:dyDescent="0.15">
      <c r="A2004" s="171"/>
      <c r="B2004" s="904" t="s">
        <v>105</v>
      </c>
      <c r="C2004" s="904"/>
      <c r="D2004" s="904"/>
      <c r="E2004" s="904"/>
      <c r="F2004" s="904"/>
      <c r="G2004" s="904"/>
      <c r="H2004" s="904"/>
      <c r="I2004" s="904"/>
      <c r="J2004" s="905" t="s">
        <v>387</v>
      </c>
      <c r="K2004" s="905"/>
      <c r="L2004" s="905"/>
      <c r="M2004" s="905"/>
      <c r="N2004" s="905"/>
      <c r="O2004" s="905"/>
      <c r="P2004" s="905"/>
      <c r="Q2004" s="905"/>
      <c r="R2004" s="905"/>
      <c r="S2004" s="905"/>
      <c r="T2004" s="905"/>
      <c r="U2004" s="905"/>
      <c r="W2004" s="171"/>
      <c r="X2004" s="171"/>
      <c r="Y2004" s="171"/>
      <c r="Z2004" s="291"/>
      <c r="AA2004" s="291"/>
      <c r="AB2004" s="291"/>
      <c r="AC2004" s="291"/>
      <c r="AD2004" s="291"/>
      <c r="AE2004" s="171"/>
      <c r="AF2004" s="171"/>
      <c r="AG2004" s="171"/>
    </row>
    <row r="2005" spans="1:33" ht="21.75" thickBot="1" x14ac:dyDescent="0.2">
      <c r="D2005" s="265" t="s">
        <v>228</v>
      </c>
      <c r="E2005" s="906"/>
      <c r="F2005" s="906"/>
      <c r="G2005" s="266" t="s">
        <v>229</v>
      </c>
      <c r="H2005" s="267"/>
      <c r="L2005" s="268" t="s">
        <v>231</v>
      </c>
      <c r="M2005" s="482" t="str">
        <f>M$4</f>
        <v/>
      </c>
      <c r="N2005" s="269" t="s">
        <v>220</v>
      </c>
      <c r="O2005" s="482" t="str">
        <f>O$4</f>
        <v/>
      </c>
      <c r="P2005" s="269" t="s">
        <v>225</v>
      </c>
      <c r="Q2005" s="269" t="s">
        <v>205</v>
      </c>
      <c r="R2005" s="482" t="str">
        <f>R$4</f>
        <v/>
      </c>
      <c r="S2005" s="269" t="s">
        <v>220</v>
      </c>
      <c r="T2005" s="482" t="str">
        <f>T$4</f>
        <v/>
      </c>
      <c r="U2005" s="269" t="s">
        <v>230</v>
      </c>
    </row>
    <row r="2006" spans="1:33" ht="18" customHeight="1" x14ac:dyDescent="0.15">
      <c r="B2006" s="880" t="s">
        <v>227</v>
      </c>
      <c r="C2006" s="907" t="s">
        <v>224</v>
      </c>
      <c r="D2006" s="478" t="s">
        <v>237</v>
      </c>
      <c r="E2006" s="478" t="s">
        <v>222</v>
      </c>
      <c r="F2006" s="909" t="s">
        <v>106</v>
      </c>
      <c r="G2006" s="840" t="s">
        <v>107</v>
      </c>
      <c r="H2006" s="841"/>
      <c r="I2006" s="480" t="s">
        <v>108</v>
      </c>
      <c r="J2006" s="480" t="s">
        <v>235</v>
      </c>
      <c r="K2006" s="840" t="s">
        <v>109</v>
      </c>
      <c r="L2006" s="913"/>
      <c r="M2006" s="913"/>
      <c r="N2006" s="841"/>
      <c r="O2006" s="840" t="s">
        <v>226</v>
      </c>
      <c r="P2006" s="913"/>
      <c r="Q2006" s="913"/>
      <c r="R2006" s="841"/>
      <c r="S2006" s="840" t="s">
        <v>233</v>
      </c>
      <c r="T2006" s="913"/>
      <c r="U2006" s="914"/>
    </row>
    <row r="2007" spans="1:33" ht="18" customHeight="1" thickBot="1" x14ac:dyDescent="0.2">
      <c r="B2007" s="882"/>
      <c r="C2007" s="908"/>
      <c r="D2007" s="479" t="s">
        <v>221</v>
      </c>
      <c r="E2007" s="479" t="s">
        <v>223</v>
      </c>
      <c r="F2007" s="910"/>
      <c r="G2007" s="911"/>
      <c r="H2007" s="912"/>
      <c r="I2007" s="481" t="s">
        <v>110</v>
      </c>
      <c r="J2007" s="481" t="s">
        <v>236</v>
      </c>
      <c r="K2007" s="911"/>
      <c r="L2007" s="915"/>
      <c r="M2007" s="915"/>
      <c r="N2007" s="912"/>
      <c r="O2007" s="911"/>
      <c r="P2007" s="915"/>
      <c r="Q2007" s="915"/>
      <c r="R2007" s="912"/>
      <c r="S2007" s="911" t="s">
        <v>234</v>
      </c>
      <c r="T2007" s="915"/>
      <c r="U2007" s="916"/>
    </row>
    <row r="2008" spans="1:33" ht="24" customHeight="1" x14ac:dyDescent="0.15">
      <c r="B2008" s="880">
        <v>1</v>
      </c>
      <c r="C2008" s="883"/>
      <c r="D2008" s="883"/>
      <c r="E2008" s="883"/>
      <c r="F2008" s="294"/>
      <c r="G2008" s="886"/>
      <c r="H2008" s="887"/>
      <c r="I2008" s="294"/>
      <c r="J2008" s="295"/>
      <c r="K2008" s="298"/>
      <c r="L2008" s="279" t="s">
        <v>220</v>
      </c>
      <c r="M2008" s="301"/>
      <c r="N2008" s="280" t="s">
        <v>225</v>
      </c>
      <c r="O2008" s="298"/>
      <c r="P2008" s="279" t="s">
        <v>220</v>
      </c>
      <c r="Q2008" s="301"/>
      <c r="R2008" s="280" t="s">
        <v>225</v>
      </c>
      <c r="S2008" s="888" t="str">
        <f t="shared" ref="S2008" si="1570">IF(COUNT(J2008:J2012)=0,"",SUM(J2008:J2012))</f>
        <v/>
      </c>
      <c r="T2008" s="889"/>
      <c r="U2008" s="890"/>
    </row>
    <row r="2009" spans="1:33" ht="24" customHeight="1" x14ac:dyDescent="0.15">
      <c r="B2009" s="881"/>
      <c r="C2009" s="884"/>
      <c r="D2009" s="884"/>
      <c r="E2009" s="884"/>
      <c r="F2009" s="296"/>
      <c r="G2009" s="897"/>
      <c r="H2009" s="898"/>
      <c r="I2009" s="296"/>
      <c r="J2009" s="297"/>
      <c r="K2009" s="299"/>
      <c r="L2009" s="284" t="s">
        <v>220</v>
      </c>
      <c r="M2009" s="302"/>
      <c r="N2009" s="285" t="s">
        <v>225</v>
      </c>
      <c r="O2009" s="299"/>
      <c r="P2009" s="284" t="s">
        <v>220</v>
      </c>
      <c r="Q2009" s="302"/>
      <c r="R2009" s="285" t="s">
        <v>225</v>
      </c>
      <c r="S2009" s="891"/>
      <c r="T2009" s="892"/>
      <c r="U2009" s="893"/>
      <c r="Z2009" s="264"/>
      <c r="AA2009" s="264"/>
      <c r="AB2009" s="264"/>
      <c r="AC2009" s="264"/>
      <c r="AD2009" s="264"/>
      <c r="AE2009" s="172"/>
      <c r="AF2009" s="172"/>
      <c r="AG2009" s="172"/>
    </row>
    <row r="2010" spans="1:33" ht="23.25" customHeight="1" x14ac:dyDescent="0.15">
      <c r="B2010" s="881"/>
      <c r="C2010" s="884"/>
      <c r="D2010" s="884"/>
      <c r="E2010" s="884"/>
      <c r="F2010" s="296"/>
      <c r="G2010" s="897"/>
      <c r="H2010" s="898"/>
      <c r="I2010" s="296"/>
      <c r="J2010" s="297"/>
      <c r="K2010" s="299"/>
      <c r="L2010" s="284" t="s">
        <v>220</v>
      </c>
      <c r="M2010" s="302"/>
      <c r="N2010" s="285" t="s">
        <v>225</v>
      </c>
      <c r="O2010" s="299"/>
      <c r="P2010" s="284" t="s">
        <v>220</v>
      </c>
      <c r="Q2010" s="302"/>
      <c r="R2010" s="285" t="s">
        <v>225</v>
      </c>
      <c r="S2010" s="891"/>
      <c r="T2010" s="892"/>
      <c r="U2010" s="893"/>
      <c r="Z2010" s="264"/>
      <c r="AA2010" s="264"/>
      <c r="AB2010" s="264"/>
      <c r="AC2010" s="264"/>
      <c r="AD2010" s="264"/>
      <c r="AE2010" s="172"/>
      <c r="AF2010" s="172"/>
      <c r="AG2010" s="172"/>
    </row>
    <row r="2011" spans="1:33" ht="24" customHeight="1" x14ac:dyDescent="0.15">
      <c r="B2011" s="881"/>
      <c r="C2011" s="884"/>
      <c r="D2011" s="884"/>
      <c r="E2011" s="884"/>
      <c r="F2011" s="296"/>
      <c r="G2011" s="897"/>
      <c r="H2011" s="898"/>
      <c r="I2011" s="296"/>
      <c r="J2011" s="297"/>
      <c r="K2011" s="299"/>
      <c r="L2011" s="284" t="s">
        <v>220</v>
      </c>
      <c r="M2011" s="302"/>
      <c r="N2011" s="285" t="s">
        <v>225</v>
      </c>
      <c r="O2011" s="299"/>
      <c r="P2011" s="284" t="s">
        <v>220</v>
      </c>
      <c r="Q2011" s="302"/>
      <c r="R2011" s="285" t="s">
        <v>225</v>
      </c>
      <c r="S2011" s="891"/>
      <c r="T2011" s="892"/>
      <c r="U2011" s="893"/>
    </row>
    <row r="2012" spans="1:33" ht="24" customHeight="1" thickBot="1" x14ac:dyDescent="0.2">
      <c r="B2012" s="882"/>
      <c r="C2012" s="885"/>
      <c r="D2012" s="885"/>
      <c r="E2012" s="885"/>
      <c r="F2012" s="286" t="s">
        <v>232</v>
      </c>
      <c r="G2012" s="5"/>
      <c r="H2012" s="899" t="s">
        <v>239</v>
      </c>
      <c r="I2012" s="900"/>
      <c r="J2012" s="300"/>
      <c r="K2012" s="901"/>
      <c r="L2012" s="902"/>
      <c r="M2012" s="902"/>
      <c r="N2012" s="902"/>
      <c r="O2012" s="902"/>
      <c r="P2012" s="902"/>
      <c r="Q2012" s="902"/>
      <c r="R2012" s="903"/>
      <c r="S2012" s="894"/>
      <c r="T2012" s="895"/>
      <c r="U2012" s="896"/>
    </row>
    <row r="2013" spans="1:33" ht="24" customHeight="1" x14ac:dyDescent="0.15">
      <c r="B2013" s="880">
        <v>2</v>
      </c>
      <c r="C2013" s="883"/>
      <c r="D2013" s="883"/>
      <c r="E2013" s="883"/>
      <c r="F2013" s="294"/>
      <c r="G2013" s="886"/>
      <c r="H2013" s="887"/>
      <c r="I2013" s="294"/>
      <c r="J2013" s="295"/>
      <c r="K2013" s="298"/>
      <c r="L2013" s="279" t="s">
        <v>220</v>
      </c>
      <c r="M2013" s="301"/>
      <c r="N2013" s="280" t="s">
        <v>225</v>
      </c>
      <c r="O2013" s="298"/>
      <c r="P2013" s="279" t="s">
        <v>220</v>
      </c>
      <c r="Q2013" s="301"/>
      <c r="R2013" s="280" t="s">
        <v>225</v>
      </c>
      <c r="S2013" s="888" t="str">
        <f t="shared" ref="S2013" si="1571">IF(COUNT(J2013:J2017)=0,"",SUM(J2013:J2017))</f>
        <v/>
      </c>
      <c r="T2013" s="889"/>
      <c r="U2013" s="890"/>
    </row>
    <row r="2014" spans="1:33" ht="24" customHeight="1" x14ac:dyDescent="0.15">
      <c r="B2014" s="881"/>
      <c r="C2014" s="884"/>
      <c r="D2014" s="884"/>
      <c r="E2014" s="884"/>
      <c r="F2014" s="296"/>
      <c r="G2014" s="897"/>
      <c r="H2014" s="898"/>
      <c r="I2014" s="296"/>
      <c r="J2014" s="297"/>
      <c r="K2014" s="299"/>
      <c r="L2014" s="284" t="s">
        <v>220</v>
      </c>
      <c r="M2014" s="302"/>
      <c r="N2014" s="285" t="s">
        <v>225</v>
      </c>
      <c r="O2014" s="299"/>
      <c r="P2014" s="284" t="s">
        <v>220</v>
      </c>
      <c r="Q2014" s="302"/>
      <c r="R2014" s="285" t="s">
        <v>225</v>
      </c>
      <c r="S2014" s="891"/>
      <c r="T2014" s="892"/>
      <c r="U2014" s="893"/>
    </row>
    <row r="2015" spans="1:33" ht="24" customHeight="1" x14ac:dyDescent="0.15">
      <c r="B2015" s="881"/>
      <c r="C2015" s="884"/>
      <c r="D2015" s="884"/>
      <c r="E2015" s="884"/>
      <c r="F2015" s="296"/>
      <c r="G2015" s="897"/>
      <c r="H2015" s="898"/>
      <c r="I2015" s="296"/>
      <c r="J2015" s="297"/>
      <c r="K2015" s="299"/>
      <c r="L2015" s="284" t="s">
        <v>220</v>
      </c>
      <c r="M2015" s="302"/>
      <c r="N2015" s="285" t="s">
        <v>225</v>
      </c>
      <c r="O2015" s="299"/>
      <c r="P2015" s="284" t="s">
        <v>220</v>
      </c>
      <c r="Q2015" s="302"/>
      <c r="R2015" s="285" t="s">
        <v>225</v>
      </c>
      <c r="S2015" s="891"/>
      <c r="T2015" s="892"/>
      <c r="U2015" s="893"/>
    </row>
    <row r="2016" spans="1:33" ht="24" customHeight="1" x14ac:dyDescent="0.15">
      <c r="B2016" s="881"/>
      <c r="C2016" s="884"/>
      <c r="D2016" s="884"/>
      <c r="E2016" s="884"/>
      <c r="F2016" s="296"/>
      <c r="G2016" s="897"/>
      <c r="H2016" s="898"/>
      <c r="I2016" s="296"/>
      <c r="J2016" s="297"/>
      <c r="K2016" s="299"/>
      <c r="L2016" s="284" t="s">
        <v>220</v>
      </c>
      <c r="M2016" s="302"/>
      <c r="N2016" s="285" t="s">
        <v>225</v>
      </c>
      <c r="O2016" s="299"/>
      <c r="P2016" s="284" t="s">
        <v>220</v>
      </c>
      <c r="Q2016" s="302"/>
      <c r="R2016" s="285" t="s">
        <v>225</v>
      </c>
      <c r="S2016" s="891"/>
      <c r="T2016" s="892"/>
      <c r="U2016" s="893"/>
    </row>
    <row r="2017" spans="1:33" ht="24" customHeight="1" thickBot="1" x14ac:dyDescent="0.2">
      <c r="B2017" s="882"/>
      <c r="C2017" s="885"/>
      <c r="D2017" s="885"/>
      <c r="E2017" s="885"/>
      <c r="F2017" s="286" t="s">
        <v>232</v>
      </c>
      <c r="G2017" s="5"/>
      <c r="H2017" s="899" t="s">
        <v>239</v>
      </c>
      <c r="I2017" s="900"/>
      <c r="J2017" s="300"/>
      <c r="K2017" s="901"/>
      <c r="L2017" s="902"/>
      <c r="M2017" s="902"/>
      <c r="N2017" s="902"/>
      <c r="O2017" s="902"/>
      <c r="P2017" s="902"/>
      <c r="Q2017" s="902"/>
      <c r="R2017" s="903"/>
      <c r="S2017" s="894"/>
      <c r="T2017" s="895"/>
      <c r="U2017" s="896"/>
    </row>
    <row r="2018" spans="1:33" ht="24" customHeight="1" x14ac:dyDescent="0.15">
      <c r="B2018" s="880">
        <v>3</v>
      </c>
      <c r="C2018" s="883"/>
      <c r="D2018" s="883"/>
      <c r="E2018" s="883"/>
      <c r="F2018" s="294"/>
      <c r="G2018" s="886"/>
      <c r="H2018" s="887"/>
      <c r="I2018" s="294"/>
      <c r="J2018" s="295"/>
      <c r="K2018" s="298"/>
      <c r="L2018" s="279" t="s">
        <v>220</v>
      </c>
      <c r="M2018" s="301"/>
      <c r="N2018" s="280" t="s">
        <v>225</v>
      </c>
      <c r="O2018" s="298"/>
      <c r="P2018" s="279" t="s">
        <v>220</v>
      </c>
      <c r="Q2018" s="301"/>
      <c r="R2018" s="280" t="s">
        <v>225</v>
      </c>
      <c r="S2018" s="888" t="str">
        <f t="shared" ref="S2018" si="1572">IF(COUNT(J2018:J2022)=0,"",SUM(J2018:J2022))</f>
        <v/>
      </c>
      <c r="T2018" s="889"/>
      <c r="U2018" s="890"/>
    </row>
    <row r="2019" spans="1:33" ht="24" customHeight="1" x14ac:dyDescent="0.15">
      <c r="B2019" s="881"/>
      <c r="C2019" s="884"/>
      <c r="D2019" s="884"/>
      <c r="E2019" s="884"/>
      <c r="F2019" s="296"/>
      <c r="G2019" s="897"/>
      <c r="H2019" s="898"/>
      <c r="I2019" s="296"/>
      <c r="J2019" s="297"/>
      <c r="K2019" s="299"/>
      <c r="L2019" s="284" t="s">
        <v>220</v>
      </c>
      <c r="M2019" s="302"/>
      <c r="N2019" s="285" t="s">
        <v>225</v>
      </c>
      <c r="O2019" s="299"/>
      <c r="P2019" s="284" t="s">
        <v>220</v>
      </c>
      <c r="Q2019" s="302"/>
      <c r="R2019" s="285" t="s">
        <v>225</v>
      </c>
      <c r="S2019" s="891"/>
      <c r="T2019" s="892"/>
      <c r="U2019" s="893"/>
    </row>
    <row r="2020" spans="1:33" ht="24" customHeight="1" x14ac:dyDescent="0.15">
      <c r="B2020" s="881"/>
      <c r="C2020" s="884"/>
      <c r="D2020" s="884"/>
      <c r="E2020" s="884"/>
      <c r="F2020" s="296"/>
      <c r="G2020" s="897"/>
      <c r="H2020" s="898"/>
      <c r="I2020" s="296"/>
      <c r="J2020" s="297"/>
      <c r="K2020" s="299"/>
      <c r="L2020" s="284" t="s">
        <v>220</v>
      </c>
      <c r="M2020" s="302"/>
      <c r="N2020" s="285" t="s">
        <v>225</v>
      </c>
      <c r="O2020" s="299"/>
      <c r="P2020" s="284" t="s">
        <v>220</v>
      </c>
      <c r="Q2020" s="302"/>
      <c r="R2020" s="285" t="s">
        <v>225</v>
      </c>
      <c r="S2020" s="891"/>
      <c r="T2020" s="892"/>
      <c r="U2020" s="893"/>
    </row>
    <row r="2021" spans="1:33" ht="24" customHeight="1" x14ac:dyDescent="0.15">
      <c r="B2021" s="881"/>
      <c r="C2021" s="884"/>
      <c r="D2021" s="884"/>
      <c r="E2021" s="884"/>
      <c r="F2021" s="296"/>
      <c r="G2021" s="897"/>
      <c r="H2021" s="898"/>
      <c r="I2021" s="296"/>
      <c r="J2021" s="297"/>
      <c r="K2021" s="299"/>
      <c r="L2021" s="284" t="s">
        <v>220</v>
      </c>
      <c r="M2021" s="302"/>
      <c r="N2021" s="285" t="s">
        <v>225</v>
      </c>
      <c r="O2021" s="299"/>
      <c r="P2021" s="284" t="s">
        <v>220</v>
      </c>
      <c r="Q2021" s="302"/>
      <c r="R2021" s="285" t="s">
        <v>225</v>
      </c>
      <c r="S2021" s="891"/>
      <c r="T2021" s="892"/>
      <c r="U2021" s="893"/>
    </row>
    <row r="2022" spans="1:33" ht="24" customHeight="1" thickBot="1" x14ac:dyDescent="0.2">
      <c r="B2022" s="882"/>
      <c r="C2022" s="885"/>
      <c r="D2022" s="885"/>
      <c r="E2022" s="885"/>
      <c r="F2022" s="286" t="s">
        <v>232</v>
      </c>
      <c r="G2022" s="5"/>
      <c r="H2022" s="899" t="s">
        <v>239</v>
      </c>
      <c r="I2022" s="900"/>
      <c r="J2022" s="300"/>
      <c r="K2022" s="901"/>
      <c r="L2022" s="902"/>
      <c r="M2022" s="902"/>
      <c r="N2022" s="902"/>
      <c r="O2022" s="902"/>
      <c r="P2022" s="902"/>
      <c r="Q2022" s="902"/>
      <c r="R2022" s="903"/>
      <c r="S2022" s="894"/>
      <c r="T2022" s="895"/>
      <c r="U2022" s="896"/>
    </row>
    <row r="2023" spans="1:33" ht="24" customHeight="1" x14ac:dyDescent="0.15">
      <c r="B2023" s="880">
        <v>4</v>
      </c>
      <c r="C2023" s="883"/>
      <c r="D2023" s="883"/>
      <c r="E2023" s="883"/>
      <c r="F2023" s="294"/>
      <c r="G2023" s="886"/>
      <c r="H2023" s="887"/>
      <c r="I2023" s="294"/>
      <c r="J2023" s="295"/>
      <c r="K2023" s="298"/>
      <c r="L2023" s="279" t="s">
        <v>220</v>
      </c>
      <c r="M2023" s="301"/>
      <c r="N2023" s="280" t="s">
        <v>225</v>
      </c>
      <c r="O2023" s="298"/>
      <c r="P2023" s="279" t="s">
        <v>220</v>
      </c>
      <c r="Q2023" s="301"/>
      <c r="R2023" s="280" t="s">
        <v>225</v>
      </c>
      <c r="S2023" s="888" t="str">
        <f t="shared" ref="S2023" si="1573">IF(COUNT(J2023:J2027)=0,"",SUM(J2023:J2027))</f>
        <v/>
      </c>
      <c r="T2023" s="889"/>
      <c r="U2023" s="890"/>
    </row>
    <row r="2024" spans="1:33" ht="24" customHeight="1" x14ac:dyDescent="0.15">
      <c r="B2024" s="881"/>
      <c r="C2024" s="884"/>
      <c r="D2024" s="884"/>
      <c r="E2024" s="884"/>
      <c r="F2024" s="296"/>
      <c r="G2024" s="897"/>
      <c r="H2024" s="898"/>
      <c r="I2024" s="296"/>
      <c r="J2024" s="297"/>
      <c r="K2024" s="299"/>
      <c r="L2024" s="284" t="s">
        <v>220</v>
      </c>
      <c r="M2024" s="302"/>
      <c r="N2024" s="285" t="s">
        <v>225</v>
      </c>
      <c r="O2024" s="299"/>
      <c r="P2024" s="284" t="s">
        <v>220</v>
      </c>
      <c r="Q2024" s="302"/>
      <c r="R2024" s="285" t="s">
        <v>225</v>
      </c>
      <c r="S2024" s="891"/>
      <c r="T2024" s="892"/>
      <c r="U2024" s="893"/>
    </row>
    <row r="2025" spans="1:33" ht="24" customHeight="1" x14ac:dyDescent="0.15">
      <c r="B2025" s="881"/>
      <c r="C2025" s="884"/>
      <c r="D2025" s="884"/>
      <c r="E2025" s="884"/>
      <c r="F2025" s="296"/>
      <c r="G2025" s="897"/>
      <c r="H2025" s="898"/>
      <c r="I2025" s="296"/>
      <c r="J2025" s="297"/>
      <c r="K2025" s="299"/>
      <c r="L2025" s="284" t="s">
        <v>220</v>
      </c>
      <c r="M2025" s="302"/>
      <c r="N2025" s="285" t="s">
        <v>225</v>
      </c>
      <c r="O2025" s="299"/>
      <c r="P2025" s="284" t="s">
        <v>220</v>
      </c>
      <c r="Q2025" s="302"/>
      <c r="R2025" s="285" t="s">
        <v>225</v>
      </c>
      <c r="S2025" s="891"/>
      <c r="T2025" s="892"/>
      <c r="U2025" s="893"/>
    </row>
    <row r="2026" spans="1:33" ht="24" customHeight="1" x14ac:dyDescent="0.15">
      <c r="B2026" s="881"/>
      <c r="C2026" s="884"/>
      <c r="D2026" s="884"/>
      <c r="E2026" s="884"/>
      <c r="F2026" s="296"/>
      <c r="G2026" s="897"/>
      <c r="H2026" s="898"/>
      <c r="I2026" s="296"/>
      <c r="J2026" s="297"/>
      <c r="K2026" s="299"/>
      <c r="L2026" s="284" t="s">
        <v>220</v>
      </c>
      <c r="M2026" s="302"/>
      <c r="N2026" s="285" t="s">
        <v>225</v>
      </c>
      <c r="O2026" s="299"/>
      <c r="P2026" s="284" t="s">
        <v>220</v>
      </c>
      <c r="Q2026" s="302"/>
      <c r="R2026" s="285" t="s">
        <v>225</v>
      </c>
      <c r="S2026" s="891"/>
      <c r="T2026" s="892"/>
      <c r="U2026" s="893"/>
    </row>
    <row r="2027" spans="1:33" ht="24" customHeight="1" thickBot="1" x14ac:dyDescent="0.2">
      <c r="B2027" s="882"/>
      <c r="C2027" s="885"/>
      <c r="D2027" s="885"/>
      <c r="E2027" s="885"/>
      <c r="F2027" s="286" t="s">
        <v>232</v>
      </c>
      <c r="G2027" s="5"/>
      <c r="H2027" s="899" t="s">
        <v>239</v>
      </c>
      <c r="I2027" s="900"/>
      <c r="J2027" s="300"/>
      <c r="K2027" s="901"/>
      <c r="L2027" s="902"/>
      <c r="M2027" s="902"/>
      <c r="N2027" s="902"/>
      <c r="O2027" s="902"/>
      <c r="P2027" s="902"/>
      <c r="Q2027" s="902"/>
      <c r="R2027" s="903"/>
      <c r="S2027" s="894"/>
      <c r="T2027" s="895"/>
      <c r="U2027" s="896"/>
    </row>
    <row r="2028" spans="1:33" ht="19.5" customHeight="1" thickBot="1" x14ac:dyDescent="0.2">
      <c r="B2028" s="287" t="s">
        <v>112</v>
      </c>
      <c r="C2028" s="172"/>
      <c r="D2028" s="288"/>
      <c r="E2028" s="288"/>
      <c r="F2028" s="289"/>
      <c r="G2028" s="288"/>
      <c r="H2028" s="288"/>
      <c r="O2028" s="917" t="s">
        <v>496</v>
      </c>
      <c r="P2028" s="918"/>
      <c r="Q2028" s="918"/>
      <c r="R2028" s="918"/>
      <c r="S2028" s="919" t="str">
        <f>IF(COUNT(S2008:U2027)=0,"",SUMIFS(S2008:S2027,E2008:E2027,"&lt;&gt;"&amp;""))</f>
        <v/>
      </c>
      <c r="T2028" s="920"/>
      <c r="U2028" s="921"/>
    </row>
    <row r="2029" spans="1:33" ht="19.5" customHeight="1" thickBot="1" x14ac:dyDescent="0.2">
      <c r="B2029" s="486" t="s">
        <v>242</v>
      </c>
      <c r="C2029" s="172"/>
      <c r="D2029" s="171"/>
      <c r="E2029" s="290"/>
      <c r="F2029" s="485"/>
      <c r="G2029" s="485"/>
      <c r="H2029" s="485"/>
      <c r="O2029" s="922" t="s">
        <v>497</v>
      </c>
      <c r="P2029" s="923"/>
      <c r="Q2029" s="923"/>
      <c r="R2029" s="924"/>
      <c r="S2029" s="919" t="str">
        <f>IF(COUNT(S2008:U2027)=0,"",SUMIF(E2008:E2027,"元請",S2008:U2027))</f>
        <v/>
      </c>
      <c r="T2029" s="920"/>
      <c r="U2029" s="921"/>
    </row>
    <row r="2030" spans="1:33" ht="19.5" customHeight="1" x14ac:dyDescent="0.15">
      <c r="B2030" s="287" t="s">
        <v>240</v>
      </c>
      <c r="C2030" s="172"/>
      <c r="D2030" s="171"/>
      <c r="E2030" s="172"/>
      <c r="F2030" s="172"/>
      <c r="G2030" s="485"/>
      <c r="H2030" s="485"/>
    </row>
    <row r="2031" spans="1:33" ht="19.5" customHeight="1" x14ac:dyDescent="0.15">
      <c r="B2031" s="485"/>
      <c r="C2031" s="172"/>
      <c r="D2031" s="171"/>
      <c r="E2031" s="290"/>
      <c r="F2031" s="485"/>
      <c r="G2031" s="485"/>
      <c r="H2031" s="485"/>
    </row>
    <row r="2032" spans="1:33" s="172" customFormat="1" ht="20.25" customHeight="1" x14ac:dyDescent="0.15">
      <c r="A2032" s="171"/>
      <c r="B2032" s="171"/>
      <c r="C2032" s="172" t="s">
        <v>104</v>
      </c>
      <c r="G2032" s="262"/>
      <c r="H2032" s="262"/>
      <c r="I2032" s="171"/>
      <c r="J2032" s="171"/>
      <c r="K2032" s="171"/>
      <c r="L2032" s="171"/>
      <c r="M2032" s="171"/>
      <c r="N2032" s="171"/>
      <c r="O2032" s="171"/>
      <c r="P2032" s="171"/>
      <c r="Q2032" s="171"/>
      <c r="R2032" s="171"/>
      <c r="S2032" s="171"/>
      <c r="T2032" s="196" t="s">
        <v>241</v>
      </c>
      <c r="U2032" s="263" t="str">
        <f t="shared" ref="U2032" si="1574">IF(COUNT(S2008:U2027)=0,"",U2003+1)</f>
        <v/>
      </c>
      <c r="W2032" s="171"/>
      <c r="X2032" s="171"/>
      <c r="Y2032" s="171"/>
      <c r="Z2032" s="291"/>
      <c r="AA2032" s="291"/>
      <c r="AB2032" s="291"/>
      <c r="AC2032" s="291"/>
      <c r="AD2032" s="291"/>
      <c r="AE2032" s="171"/>
      <c r="AF2032" s="171"/>
      <c r="AG2032" s="171"/>
    </row>
    <row r="2033" spans="1:33" s="172" customFormat="1" ht="27.75" x14ac:dyDescent="0.15">
      <c r="A2033" s="171"/>
      <c r="B2033" s="904" t="s">
        <v>105</v>
      </c>
      <c r="C2033" s="904"/>
      <c r="D2033" s="904"/>
      <c r="E2033" s="904"/>
      <c r="F2033" s="904"/>
      <c r="G2033" s="904"/>
      <c r="H2033" s="904"/>
      <c r="I2033" s="904"/>
      <c r="J2033" s="905" t="s">
        <v>387</v>
      </c>
      <c r="K2033" s="905"/>
      <c r="L2033" s="905"/>
      <c r="M2033" s="905"/>
      <c r="N2033" s="905"/>
      <c r="O2033" s="905"/>
      <c r="P2033" s="905"/>
      <c r="Q2033" s="905"/>
      <c r="R2033" s="905"/>
      <c r="S2033" s="905"/>
      <c r="T2033" s="905"/>
      <c r="U2033" s="905"/>
      <c r="W2033" s="171"/>
      <c r="X2033" s="171"/>
      <c r="Y2033" s="171"/>
      <c r="Z2033" s="291"/>
      <c r="AA2033" s="291"/>
      <c r="AB2033" s="291"/>
      <c r="AC2033" s="291"/>
      <c r="AD2033" s="291"/>
      <c r="AE2033" s="171"/>
      <c r="AF2033" s="171"/>
      <c r="AG2033" s="171"/>
    </row>
    <row r="2034" spans="1:33" ht="21.75" thickBot="1" x14ac:dyDescent="0.2">
      <c r="D2034" s="265" t="s">
        <v>228</v>
      </c>
      <c r="E2034" s="906"/>
      <c r="F2034" s="906"/>
      <c r="G2034" s="266" t="s">
        <v>229</v>
      </c>
      <c r="H2034" s="267"/>
      <c r="L2034" s="268" t="s">
        <v>231</v>
      </c>
      <c r="M2034" s="482" t="str">
        <f>M$4</f>
        <v/>
      </c>
      <c r="N2034" s="269" t="s">
        <v>220</v>
      </c>
      <c r="O2034" s="482" t="str">
        <f>O$4</f>
        <v/>
      </c>
      <c r="P2034" s="269" t="s">
        <v>225</v>
      </c>
      <c r="Q2034" s="269" t="s">
        <v>205</v>
      </c>
      <c r="R2034" s="482" t="str">
        <f>R$4</f>
        <v/>
      </c>
      <c r="S2034" s="269" t="s">
        <v>220</v>
      </c>
      <c r="T2034" s="482" t="str">
        <f>T$4</f>
        <v/>
      </c>
      <c r="U2034" s="269" t="s">
        <v>230</v>
      </c>
    </row>
    <row r="2035" spans="1:33" ht="18" customHeight="1" x14ac:dyDescent="0.15">
      <c r="B2035" s="880" t="s">
        <v>227</v>
      </c>
      <c r="C2035" s="907" t="s">
        <v>224</v>
      </c>
      <c r="D2035" s="478" t="s">
        <v>237</v>
      </c>
      <c r="E2035" s="478" t="s">
        <v>222</v>
      </c>
      <c r="F2035" s="909" t="s">
        <v>106</v>
      </c>
      <c r="G2035" s="840" t="s">
        <v>107</v>
      </c>
      <c r="H2035" s="841"/>
      <c r="I2035" s="480" t="s">
        <v>108</v>
      </c>
      <c r="J2035" s="480" t="s">
        <v>235</v>
      </c>
      <c r="K2035" s="840" t="s">
        <v>109</v>
      </c>
      <c r="L2035" s="913"/>
      <c r="M2035" s="913"/>
      <c r="N2035" s="841"/>
      <c r="O2035" s="840" t="s">
        <v>226</v>
      </c>
      <c r="P2035" s="913"/>
      <c r="Q2035" s="913"/>
      <c r="R2035" s="841"/>
      <c r="S2035" s="840" t="s">
        <v>233</v>
      </c>
      <c r="T2035" s="913"/>
      <c r="U2035" s="914"/>
    </row>
    <row r="2036" spans="1:33" ht="18" customHeight="1" thickBot="1" x14ac:dyDescent="0.2">
      <c r="B2036" s="882"/>
      <c r="C2036" s="908"/>
      <c r="D2036" s="479" t="s">
        <v>221</v>
      </c>
      <c r="E2036" s="479" t="s">
        <v>223</v>
      </c>
      <c r="F2036" s="910"/>
      <c r="G2036" s="911"/>
      <c r="H2036" s="912"/>
      <c r="I2036" s="481" t="s">
        <v>110</v>
      </c>
      <c r="J2036" s="481" t="s">
        <v>236</v>
      </c>
      <c r="K2036" s="911"/>
      <c r="L2036" s="915"/>
      <c r="M2036" s="915"/>
      <c r="N2036" s="912"/>
      <c r="O2036" s="911"/>
      <c r="P2036" s="915"/>
      <c r="Q2036" s="915"/>
      <c r="R2036" s="912"/>
      <c r="S2036" s="911" t="s">
        <v>234</v>
      </c>
      <c r="T2036" s="915"/>
      <c r="U2036" s="916"/>
    </row>
    <row r="2037" spans="1:33" ht="24" customHeight="1" x14ac:dyDescent="0.15">
      <c r="B2037" s="880">
        <v>1</v>
      </c>
      <c r="C2037" s="883"/>
      <c r="D2037" s="883"/>
      <c r="E2037" s="883"/>
      <c r="F2037" s="294"/>
      <c r="G2037" s="886"/>
      <c r="H2037" s="887"/>
      <c r="I2037" s="294"/>
      <c r="J2037" s="295"/>
      <c r="K2037" s="298"/>
      <c r="L2037" s="279" t="s">
        <v>220</v>
      </c>
      <c r="M2037" s="301"/>
      <c r="N2037" s="280" t="s">
        <v>225</v>
      </c>
      <c r="O2037" s="298"/>
      <c r="P2037" s="279" t="s">
        <v>220</v>
      </c>
      <c r="Q2037" s="301"/>
      <c r="R2037" s="280" t="s">
        <v>225</v>
      </c>
      <c r="S2037" s="888" t="str">
        <f t="shared" ref="S2037" si="1575">IF(COUNT(J2037:J2041)=0,"",SUM(J2037:J2041))</f>
        <v/>
      </c>
      <c r="T2037" s="889"/>
      <c r="U2037" s="890"/>
    </row>
    <row r="2038" spans="1:33" ht="24" customHeight="1" x14ac:dyDescent="0.15">
      <c r="B2038" s="881"/>
      <c r="C2038" s="884"/>
      <c r="D2038" s="884"/>
      <c r="E2038" s="884"/>
      <c r="F2038" s="296"/>
      <c r="G2038" s="897"/>
      <c r="H2038" s="898"/>
      <c r="I2038" s="296"/>
      <c r="J2038" s="297"/>
      <c r="K2038" s="299"/>
      <c r="L2038" s="284" t="s">
        <v>220</v>
      </c>
      <c r="M2038" s="302"/>
      <c r="N2038" s="285" t="s">
        <v>225</v>
      </c>
      <c r="O2038" s="299"/>
      <c r="P2038" s="284" t="s">
        <v>220</v>
      </c>
      <c r="Q2038" s="302"/>
      <c r="R2038" s="285" t="s">
        <v>225</v>
      </c>
      <c r="S2038" s="891"/>
      <c r="T2038" s="892"/>
      <c r="U2038" s="893"/>
      <c r="Z2038" s="264"/>
      <c r="AA2038" s="264"/>
      <c r="AB2038" s="264"/>
      <c r="AC2038" s="264"/>
      <c r="AD2038" s="264"/>
      <c r="AE2038" s="172"/>
      <c r="AF2038" s="172"/>
      <c r="AG2038" s="172"/>
    </row>
    <row r="2039" spans="1:33" ht="23.25" customHeight="1" x14ac:dyDescent="0.15">
      <c r="B2039" s="881"/>
      <c r="C2039" s="884"/>
      <c r="D2039" s="884"/>
      <c r="E2039" s="884"/>
      <c r="F2039" s="296"/>
      <c r="G2039" s="897"/>
      <c r="H2039" s="898"/>
      <c r="I2039" s="296"/>
      <c r="J2039" s="297"/>
      <c r="K2039" s="299"/>
      <c r="L2039" s="284" t="s">
        <v>220</v>
      </c>
      <c r="M2039" s="302"/>
      <c r="N2039" s="285" t="s">
        <v>225</v>
      </c>
      <c r="O2039" s="299"/>
      <c r="P2039" s="284" t="s">
        <v>220</v>
      </c>
      <c r="Q2039" s="302"/>
      <c r="R2039" s="285" t="s">
        <v>225</v>
      </c>
      <c r="S2039" s="891"/>
      <c r="T2039" s="892"/>
      <c r="U2039" s="893"/>
      <c r="Z2039" s="264"/>
      <c r="AA2039" s="264"/>
      <c r="AB2039" s="264"/>
      <c r="AC2039" s="264"/>
      <c r="AD2039" s="264"/>
      <c r="AE2039" s="172"/>
      <c r="AF2039" s="172"/>
      <c r="AG2039" s="172"/>
    </row>
    <row r="2040" spans="1:33" ht="24" customHeight="1" x14ac:dyDescent="0.15">
      <c r="B2040" s="881"/>
      <c r="C2040" s="884"/>
      <c r="D2040" s="884"/>
      <c r="E2040" s="884"/>
      <c r="F2040" s="296"/>
      <c r="G2040" s="897"/>
      <c r="H2040" s="898"/>
      <c r="I2040" s="296"/>
      <c r="J2040" s="297"/>
      <c r="K2040" s="299"/>
      <c r="L2040" s="284" t="s">
        <v>220</v>
      </c>
      <c r="M2040" s="302"/>
      <c r="N2040" s="285" t="s">
        <v>225</v>
      </c>
      <c r="O2040" s="299"/>
      <c r="P2040" s="284" t="s">
        <v>220</v>
      </c>
      <c r="Q2040" s="302"/>
      <c r="R2040" s="285" t="s">
        <v>225</v>
      </c>
      <c r="S2040" s="891"/>
      <c r="T2040" s="892"/>
      <c r="U2040" s="893"/>
    </row>
    <row r="2041" spans="1:33" ht="24" customHeight="1" thickBot="1" x14ac:dyDescent="0.2">
      <c r="B2041" s="882"/>
      <c r="C2041" s="885"/>
      <c r="D2041" s="885"/>
      <c r="E2041" s="885"/>
      <c r="F2041" s="286" t="s">
        <v>232</v>
      </c>
      <c r="G2041" s="5"/>
      <c r="H2041" s="899" t="s">
        <v>239</v>
      </c>
      <c r="I2041" s="900"/>
      <c r="J2041" s="300"/>
      <c r="K2041" s="901"/>
      <c r="L2041" s="902"/>
      <c r="M2041" s="902"/>
      <c r="N2041" s="902"/>
      <c r="O2041" s="902"/>
      <c r="P2041" s="902"/>
      <c r="Q2041" s="902"/>
      <c r="R2041" s="903"/>
      <c r="S2041" s="894"/>
      <c r="T2041" s="895"/>
      <c r="U2041" s="896"/>
    </row>
    <row r="2042" spans="1:33" ht="24" customHeight="1" x14ac:dyDescent="0.15">
      <c r="B2042" s="880">
        <v>2</v>
      </c>
      <c r="C2042" s="883"/>
      <c r="D2042" s="883"/>
      <c r="E2042" s="883"/>
      <c r="F2042" s="294"/>
      <c r="G2042" s="886"/>
      <c r="H2042" s="887"/>
      <c r="I2042" s="294"/>
      <c r="J2042" s="295"/>
      <c r="K2042" s="298"/>
      <c r="L2042" s="279" t="s">
        <v>220</v>
      </c>
      <c r="M2042" s="301"/>
      <c r="N2042" s="280" t="s">
        <v>225</v>
      </c>
      <c r="O2042" s="298"/>
      <c r="P2042" s="279" t="s">
        <v>220</v>
      </c>
      <c r="Q2042" s="301"/>
      <c r="R2042" s="280" t="s">
        <v>225</v>
      </c>
      <c r="S2042" s="888" t="str">
        <f t="shared" ref="S2042" si="1576">IF(COUNT(J2042:J2046)=0,"",SUM(J2042:J2046))</f>
        <v/>
      </c>
      <c r="T2042" s="889"/>
      <c r="U2042" s="890"/>
    </row>
    <row r="2043" spans="1:33" ht="24" customHeight="1" x14ac:dyDescent="0.15">
      <c r="B2043" s="881"/>
      <c r="C2043" s="884"/>
      <c r="D2043" s="884"/>
      <c r="E2043" s="884"/>
      <c r="F2043" s="296"/>
      <c r="G2043" s="897"/>
      <c r="H2043" s="898"/>
      <c r="I2043" s="296"/>
      <c r="J2043" s="297"/>
      <c r="K2043" s="299"/>
      <c r="L2043" s="284" t="s">
        <v>220</v>
      </c>
      <c r="M2043" s="302"/>
      <c r="N2043" s="285" t="s">
        <v>225</v>
      </c>
      <c r="O2043" s="299"/>
      <c r="P2043" s="284" t="s">
        <v>220</v>
      </c>
      <c r="Q2043" s="302"/>
      <c r="R2043" s="285" t="s">
        <v>225</v>
      </c>
      <c r="S2043" s="891"/>
      <c r="T2043" s="892"/>
      <c r="U2043" s="893"/>
    </row>
    <row r="2044" spans="1:33" ht="24" customHeight="1" x14ac:dyDescent="0.15">
      <c r="B2044" s="881"/>
      <c r="C2044" s="884"/>
      <c r="D2044" s="884"/>
      <c r="E2044" s="884"/>
      <c r="F2044" s="296"/>
      <c r="G2044" s="897"/>
      <c r="H2044" s="898"/>
      <c r="I2044" s="296"/>
      <c r="J2044" s="297"/>
      <c r="K2044" s="299"/>
      <c r="L2044" s="284" t="s">
        <v>220</v>
      </c>
      <c r="M2044" s="302"/>
      <c r="N2044" s="285" t="s">
        <v>225</v>
      </c>
      <c r="O2044" s="299"/>
      <c r="P2044" s="284" t="s">
        <v>220</v>
      </c>
      <c r="Q2044" s="302"/>
      <c r="R2044" s="285" t="s">
        <v>225</v>
      </c>
      <c r="S2044" s="891"/>
      <c r="T2044" s="892"/>
      <c r="U2044" s="893"/>
    </row>
    <row r="2045" spans="1:33" ht="24" customHeight="1" x14ac:dyDescent="0.15">
      <c r="B2045" s="881"/>
      <c r="C2045" s="884"/>
      <c r="D2045" s="884"/>
      <c r="E2045" s="884"/>
      <c r="F2045" s="296"/>
      <c r="G2045" s="897"/>
      <c r="H2045" s="898"/>
      <c r="I2045" s="296"/>
      <c r="J2045" s="297"/>
      <c r="K2045" s="299"/>
      <c r="L2045" s="284" t="s">
        <v>220</v>
      </c>
      <c r="M2045" s="302"/>
      <c r="N2045" s="285" t="s">
        <v>225</v>
      </c>
      <c r="O2045" s="299"/>
      <c r="P2045" s="284" t="s">
        <v>220</v>
      </c>
      <c r="Q2045" s="302"/>
      <c r="R2045" s="285" t="s">
        <v>225</v>
      </c>
      <c r="S2045" s="891"/>
      <c r="T2045" s="892"/>
      <c r="U2045" s="893"/>
    </row>
    <row r="2046" spans="1:33" ht="24" customHeight="1" thickBot="1" x14ac:dyDescent="0.2">
      <c r="B2046" s="882"/>
      <c r="C2046" s="885"/>
      <c r="D2046" s="885"/>
      <c r="E2046" s="885"/>
      <c r="F2046" s="286" t="s">
        <v>232</v>
      </c>
      <c r="G2046" s="5"/>
      <c r="H2046" s="899" t="s">
        <v>239</v>
      </c>
      <c r="I2046" s="900"/>
      <c r="J2046" s="300"/>
      <c r="K2046" s="901"/>
      <c r="L2046" s="902"/>
      <c r="M2046" s="902"/>
      <c r="N2046" s="902"/>
      <c r="O2046" s="902"/>
      <c r="P2046" s="902"/>
      <c r="Q2046" s="902"/>
      <c r="R2046" s="903"/>
      <c r="S2046" s="894"/>
      <c r="T2046" s="895"/>
      <c r="U2046" s="896"/>
    </row>
    <row r="2047" spans="1:33" ht="24" customHeight="1" x14ac:dyDescent="0.15">
      <c r="B2047" s="880">
        <v>3</v>
      </c>
      <c r="C2047" s="883"/>
      <c r="D2047" s="883"/>
      <c r="E2047" s="883"/>
      <c r="F2047" s="294"/>
      <c r="G2047" s="886"/>
      <c r="H2047" s="887"/>
      <c r="I2047" s="294"/>
      <c r="J2047" s="295"/>
      <c r="K2047" s="298"/>
      <c r="L2047" s="279" t="s">
        <v>220</v>
      </c>
      <c r="M2047" s="301"/>
      <c r="N2047" s="280" t="s">
        <v>225</v>
      </c>
      <c r="O2047" s="298"/>
      <c r="P2047" s="279" t="s">
        <v>220</v>
      </c>
      <c r="Q2047" s="301"/>
      <c r="R2047" s="280" t="s">
        <v>225</v>
      </c>
      <c r="S2047" s="888" t="str">
        <f t="shared" ref="S2047" si="1577">IF(COUNT(J2047:J2051)=0,"",SUM(J2047:J2051))</f>
        <v/>
      </c>
      <c r="T2047" s="889"/>
      <c r="U2047" s="890"/>
    </row>
    <row r="2048" spans="1:33" ht="24" customHeight="1" x14ac:dyDescent="0.15">
      <c r="B2048" s="881"/>
      <c r="C2048" s="884"/>
      <c r="D2048" s="884"/>
      <c r="E2048" s="884"/>
      <c r="F2048" s="296"/>
      <c r="G2048" s="897"/>
      <c r="H2048" s="898"/>
      <c r="I2048" s="296"/>
      <c r="J2048" s="297"/>
      <c r="K2048" s="299"/>
      <c r="L2048" s="284" t="s">
        <v>220</v>
      </c>
      <c r="M2048" s="302"/>
      <c r="N2048" s="285" t="s">
        <v>225</v>
      </c>
      <c r="O2048" s="299"/>
      <c r="P2048" s="284" t="s">
        <v>220</v>
      </c>
      <c r="Q2048" s="302"/>
      <c r="R2048" s="285" t="s">
        <v>225</v>
      </c>
      <c r="S2048" s="891"/>
      <c r="T2048" s="892"/>
      <c r="U2048" s="893"/>
    </row>
    <row r="2049" spans="1:33" ht="24" customHeight="1" x14ac:dyDescent="0.15">
      <c r="B2049" s="881"/>
      <c r="C2049" s="884"/>
      <c r="D2049" s="884"/>
      <c r="E2049" s="884"/>
      <c r="F2049" s="296"/>
      <c r="G2049" s="897"/>
      <c r="H2049" s="898"/>
      <c r="I2049" s="296"/>
      <c r="J2049" s="297"/>
      <c r="K2049" s="299"/>
      <c r="L2049" s="284" t="s">
        <v>220</v>
      </c>
      <c r="M2049" s="302"/>
      <c r="N2049" s="285" t="s">
        <v>225</v>
      </c>
      <c r="O2049" s="299"/>
      <c r="P2049" s="284" t="s">
        <v>220</v>
      </c>
      <c r="Q2049" s="302"/>
      <c r="R2049" s="285" t="s">
        <v>225</v>
      </c>
      <c r="S2049" s="891"/>
      <c r="T2049" s="892"/>
      <c r="U2049" s="893"/>
    </row>
    <row r="2050" spans="1:33" ht="24" customHeight="1" x14ac:dyDescent="0.15">
      <c r="B2050" s="881"/>
      <c r="C2050" s="884"/>
      <c r="D2050" s="884"/>
      <c r="E2050" s="884"/>
      <c r="F2050" s="296"/>
      <c r="G2050" s="897"/>
      <c r="H2050" s="898"/>
      <c r="I2050" s="296"/>
      <c r="J2050" s="297"/>
      <c r="K2050" s="299"/>
      <c r="L2050" s="284" t="s">
        <v>220</v>
      </c>
      <c r="M2050" s="302"/>
      <c r="N2050" s="285" t="s">
        <v>225</v>
      </c>
      <c r="O2050" s="299"/>
      <c r="P2050" s="284" t="s">
        <v>220</v>
      </c>
      <c r="Q2050" s="302"/>
      <c r="R2050" s="285" t="s">
        <v>225</v>
      </c>
      <c r="S2050" s="891"/>
      <c r="T2050" s="892"/>
      <c r="U2050" s="893"/>
    </row>
    <row r="2051" spans="1:33" ht="24" customHeight="1" thickBot="1" x14ac:dyDescent="0.2">
      <c r="B2051" s="882"/>
      <c r="C2051" s="885"/>
      <c r="D2051" s="885"/>
      <c r="E2051" s="885"/>
      <c r="F2051" s="286" t="s">
        <v>232</v>
      </c>
      <c r="G2051" s="5"/>
      <c r="H2051" s="899" t="s">
        <v>239</v>
      </c>
      <c r="I2051" s="900"/>
      <c r="J2051" s="300"/>
      <c r="K2051" s="901"/>
      <c r="L2051" s="902"/>
      <c r="M2051" s="902"/>
      <c r="N2051" s="902"/>
      <c r="O2051" s="902"/>
      <c r="P2051" s="902"/>
      <c r="Q2051" s="902"/>
      <c r="R2051" s="903"/>
      <c r="S2051" s="894"/>
      <c r="T2051" s="895"/>
      <c r="U2051" s="896"/>
    </row>
    <row r="2052" spans="1:33" ht="24" customHeight="1" x14ac:dyDescent="0.15">
      <c r="B2052" s="880">
        <v>4</v>
      </c>
      <c r="C2052" s="883"/>
      <c r="D2052" s="883"/>
      <c r="E2052" s="883"/>
      <c r="F2052" s="294"/>
      <c r="G2052" s="886"/>
      <c r="H2052" s="887"/>
      <c r="I2052" s="294"/>
      <c r="J2052" s="295"/>
      <c r="K2052" s="298"/>
      <c r="L2052" s="279" t="s">
        <v>220</v>
      </c>
      <c r="M2052" s="301"/>
      <c r="N2052" s="280" t="s">
        <v>225</v>
      </c>
      <c r="O2052" s="298"/>
      <c r="P2052" s="279" t="s">
        <v>220</v>
      </c>
      <c r="Q2052" s="301"/>
      <c r="R2052" s="280" t="s">
        <v>225</v>
      </c>
      <c r="S2052" s="888" t="str">
        <f t="shared" ref="S2052" si="1578">IF(COUNT(J2052:J2056)=0,"",SUM(J2052:J2056))</f>
        <v/>
      </c>
      <c r="T2052" s="889"/>
      <c r="U2052" s="890"/>
    </row>
    <row r="2053" spans="1:33" ht="24" customHeight="1" x14ac:dyDescent="0.15">
      <c r="B2053" s="881"/>
      <c r="C2053" s="884"/>
      <c r="D2053" s="884"/>
      <c r="E2053" s="884"/>
      <c r="F2053" s="296"/>
      <c r="G2053" s="897"/>
      <c r="H2053" s="898"/>
      <c r="I2053" s="296"/>
      <c r="J2053" s="297"/>
      <c r="K2053" s="299"/>
      <c r="L2053" s="284" t="s">
        <v>220</v>
      </c>
      <c r="M2053" s="302"/>
      <c r="N2053" s="285" t="s">
        <v>225</v>
      </c>
      <c r="O2053" s="299"/>
      <c r="P2053" s="284" t="s">
        <v>220</v>
      </c>
      <c r="Q2053" s="302"/>
      <c r="R2053" s="285" t="s">
        <v>225</v>
      </c>
      <c r="S2053" s="891"/>
      <c r="T2053" s="892"/>
      <c r="U2053" s="893"/>
    </row>
    <row r="2054" spans="1:33" ht="24" customHeight="1" x14ac:dyDescent="0.15">
      <c r="B2054" s="881"/>
      <c r="C2054" s="884"/>
      <c r="D2054" s="884"/>
      <c r="E2054" s="884"/>
      <c r="F2054" s="296"/>
      <c r="G2054" s="897"/>
      <c r="H2054" s="898"/>
      <c r="I2054" s="296"/>
      <c r="J2054" s="297"/>
      <c r="K2054" s="299"/>
      <c r="L2054" s="284" t="s">
        <v>220</v>
      </c>
      <c r="M2054" s="302"/>
      <c r="N2054" s="285" t="s">
        <v>225</v>
      </c>
      <c r="O2054" s="299"/>
      <c r="P2054" s="284" t="s">
        <v>220</v>
      </c>
      <c r="Q2054" s="302"/>
      <c r="R2054" s="285" t="s">
        <v>225</v>
      </c>
      <c r="S2054" s="891"/>
      <c r="T2054" s="892"/>
      <c r="U2054" s="893"/>
    </row>
    <row r="2055" spans="1:33" ht="24" customHeight="1" x14ac:dyDescent="0.15">
      <c r="B2055" s="881"/>
      <c r="C2055" s="884"/>
      <c r="D2055" s="884"/>
      <c r="E2055" s="884"/>
      <c r="F2055" s="296"/>
      <c r="G2055" s="897"/>
      <c r="H2055" s="898"/>
      <c r="I2055" s="296"/>
      <c r="J2055" s="297"/>
      <c r="K2055" s="299"/>
      <c r="L2055" s="284" t="s">
        <v>220</v>
      </c>
      <c r="M2055" s="302"/>
      <c r="N2055" s="285" t="s">
        <v>225</v>
      </c>
      <c r="O2055" s="299"/>
      <c r="P2055" s="284" t="s">
        <v>220</v>
      </c>
      <c r="Q2055" s="302"/>
      <c r="R2055" s="285" t="s">
        <v>225</v>
      </c>
      <c r="S2055" s="891"/>
      <c r="T2055" s="892"/>
      <c r="U2055" s="893"/>
    </row>
    <row r="2056" spans="1:33" ht="24" customHeight="1" thickBot="1" x14ac:dyDescent="0.2">
      <c r="B2056" s="882"/>
      <c r="C2056" s="885"/>
      <c r="D2056" s="885"/>
      <c r="E2056" s="885"/>
      <c r="F2056" s="286" t="s">
        <v>232</v>
      </c>
      <c r="G2056" s="5"/>
      <c r="H2056" s="899" t="s">
        <v>239</v>
      </c>
      <c r="I2056" s="900"/>
      <c r="J2056" s="300"/>
      <c r="K2056" s="901"/>
      <c r="L2056" s="902"/>
      <c r="M2056" s="902"/>
      <c r="N2056" s="902"/>
      <c r="O2056" s="902"/>
      <c r="P2056" s="902"/>
      <c r="Q2056" s="902"/>
      <c r="R2056" s="903"/>
      <c r="S2056" s="894"/>
      <c r="T2056" s="895"/>
      <c r="U2056" s="896"/>
    </row>
    <row r="2057" spans="1:33" ht="19.5" customHeight="1" thickBot="1" x14ac:dyDescent="0.2">
      <c r="B2057" s="287" t="s">
        <v>112</v>
      </c>
      <c r="C2057" s="172"/>
      <c r="D2057" s="288"/>
      <c r="E2057" s="288"/>
      <c r="F2057" s="289"/>
      <c r="G2057" s="288"/>
      <c r="H2057" s="288"/>
      <c r="O2057" s="917" t="s">
        <v>496</v>
      </c>
      <c r="P2057" s="918"/>
      <c r="Q2057" s="918"/>
      <c r="R2057" s="918"/>
      <c r="S2057" s="919" t="str">
        <f>IF(COUNT(S2037:U2056)=0,"",SUMIFS(S2037:S2056,E2037:E2056,"&lt;&gt;"&amp;""))</f>
        <v/>
      </c>
      <c r="T2057" s="920"/>
      <c r="U2057" s="921"/>
    </row>
    <row r="2058" spans="1:33" ht="19.5" customHeight="1" thickBot="1" x14ac:dyDescent="0.2">
      <c r="B2058" s="486" t="s">
        <v>242</v>
      </c>
      <c r="C2058" s="172"/>
      <c r="D2058" s="171"/>
      <c r="E2058" s="290"/>
      <c r="F2058" s="485"/>
      <c r="G2058" s="485"/>
      <c r="H2058" s="485"/>
      <c r="O2058" s="922" t="s">
        <v>497</v>
      </c>
      <c r="P2058" s="923"/>
      <c r="Q2058" s="923"/>
      <c r="R2058" s="924"/>
      <c r="S2058" s="919" t="str">
        <f>IF(COUNT(S2037:U2056)=0,"",SUMIF(E2037:E2056,"元請",S2037:U2056))</f>
        <v/>
      </c>
      <c r="T2058" s="920"/>
      <c r="U2058" s="921"/>
    </row>
    <row r="2059" spans="1:33" ht="19.5" customHeight="1" x14ac:dyDescent="0.15">
      <c r="B2059" s="287" t="s">
        <v>240</v>
      </c>
      <c r="C2059" s="172"/>
      <c r="D2059" s="171"/>
      <c r="E2059" s="172"/>
      <c r="F2059" s="172"/>
      <c r="G2059" s="485"/>
      <c r="H2059" s="485"/>
    </row>
    <row r="2060" spans="1:33" ht="19.5" customHeight="1" x14ac:dyDescent="0.15">
      <c r="B2060" s="485"/>
      <c r="C2060" s="172"/>
      <c r="D2060" s="171"/>
      <c r="E2060" s="290"/>
      <c r="F2060" s="485"/>
      <c r="G2060" s="485"/>
      <c r="H2060" s="485"/>
    </row>
    <row r="2061" spans="1:33" s="172" customFormat="1" ht="20.25" customHeight="1" x14ac:dyDescent="0.15">
      <c r="A2061" s="171"/>
      <c r="B2061" s="171"/>
      <c r="C2061" s="172" t="s">
        <v>104</v>
      </c>
      <c r="G2061" s="262"/>
      <c r="H2061" s="262"/>
      <c r="I2061" s="171"/>
      <c r="J2061" s="171"/>
      <c r="K2061" s="171"/>
      <c r="L2061" s="171"/>
      <c r="M2061" s="171"/>
      <c r="N2061" s="171"/>
      <c r="O2061" s="171"/>
      <c r="P2061" s="171"/>
      <c r="Q2061" s="171"/>
      <c r="R2061" s="171"/>
      <c r="S2061" s="171"/>
      <c r="T2061" s="196" t="s">
        <v>241</v>
      </c>
      <c r="U2061" s="263" t="str">
        <f t="shared" ref="U2061" si="1579">IF(COUNT(S2037:U2056)=0,"",U2032+1)</f>
        <v/>
      </c>
      <c r="W2061" s="171"/>
      <c r="X2061" s="171"/>
      <c r="Y2061" s="171"/>
      <c r="Z2061" s="291"/>
      <c r="AA2061" s="291"/>
      <c r="AB2061" s="291"/>
      <c r="AC2061" s="291"/>
      <c r="AD2061" s="291"/>
      <c r="AE2061" s="171"/>
      <c r="AF2061" s="171"/>
      <c r="AG2061" s="171"/>
    </row>
    <row r="2062" spans="1:33" s="172" customFormat="1" ht="27.75" x14ac:dyDescent="0.15">
      <c r="A2062" s="171"/>
      <c r="B2062" s="904" t="s">
        <v>105</v>
      </c>
      <c r="C2062" s="904"/>
      <c r="D2062" s="904"/>
      <c r="E2062" s="904"/>
      <c r="F2062" s="904"/>
      <c r="G2062" s="904"/>
      <c r="H2062" s="904"/>
      <c r="I2062" s="904"/>
      <c r="J2062" s="905" t="s">
        <v>387</v>
      </c>
      <c r="K2062" s="905"/>
      <c r="L2062" s="905"/>
      <c r="M2062" s="905"/>
      <c r="N2062" s="905"/>
      <c r="O2062" s="905"/>
      <c r="P2062" s="905"/>
      <c r="Q2062" s="905"/>
      <c r="R2062" s="905"/>
      <c r="S2062" s="905"/>
      <c r="T2062" s="905"/>
      <c r="U2062" s="905"/>
      <c r="W2062" s="171"/>
      <c r="X2062" s="171"/>
      <c r="Y2062" s="171"/>
      <c r="Z2062" s="291"/>
      <c r="AA2062" s="291"/>
      <c r="AB2062" s="291"/>
      <c r="AC2062" s="291"/>
      <c r="AD2062" s="291"/>
      <c r="AE2062" s="171"/>
      <c r="AF2062" s="171"/>
      <c r="AG2062" s="171"/>
    </row>
    <row r="2063" spans="1:33" ht="21.75" thickBot="1" x14ac:dyDescent="0.2">
      <c r="D2063" s="265" t="s">
        <v>228</v>
      </c>
      <c r="E2063" s="906"/>
      <c r="F2063" s="906"/>
      <c r="G2063" s="266" t="s">
        <v>229</v>
      </c>
      <c r="H2063" s="267"/>
      <c r="L2063" s="268" t="s">
        <v>231</v>
      </c>
      <c r="M2063" s="482" t="str">
        <f>M$4</f>
        <v/>
      </c>
      <c r="N2063" s="269" t="s">
        <v>220</v>
      </c>
      <c r="O2063" s="482" t="str">
        <f>O$4</f>
        <v/>
      </c>
      <c r="P2063" s="269" t="s">
        <v>225</v>
      </c>
      <c r="Q2063" s="269" t="s">
        <v>205</v>
      </c>
      <c r="R2063" s="482" t="str">
        <f>R$4</f>
        <v/>
      </c>
      <c r="S2063" s="269" t="s">
        <v>220</v>
      </c>
      <c r="T2063" s="482" t="str">
        <f>T$4</f>
        <v/>
      </c>
      <c r="U2063" s="269" t="s">
        <v>230</v>
      </c>
    </row>
    <row r="2064" spans="1:33" ht="18" customHeight="1" x14ac:dyDescent="0.15">
      <c r="B2064" s="880" t="s">
        <v>227</v>
      </c>
      <c r="C2064" s="907" t="s">
        <v>224</v>
      </c>
      <c r="D2064" s="478" t="s">
        <v>237</v>
      </c>
      <c r="E2064" s="478" t="s">
        <v>222</v>
      </c>
      <c r="F2064" s="909" t="s">
        <v>106</v>
      </c>
      <c r="G2064" s="840" t="s">
        <v>107</v>
      </c>
      <c r="H2064" s="841"/>
      <c r="I2064" s="480" t="s">
        <v>108</v>
      </c>
      <c r="J2064" s="480" t="s">
        <v>235</v>
      </c>
      <c r="K2064" s="840" t="s">
        <v>109</v>
      </c>
      <c r="L2064" s="913"/>
      <c r="M2064" s="913"/>
      <c r="N2064" s="841"/>
      <c r="O2064" s="840" t="s">
        <v>226</v>
      </c>
      <c r="P2064" s="913"/>
      <c r="Q2064" s="913"/>
      <c r="R2064" s="841"/>
      <c r="S2064" s="840" t="s">
        <v>233</v>
      </c>
      <c r="T2064" s="913"/>
      <c r="U2064" s="914"/>
    </row>
    <row r="2065" spans="2:33" ht="18" customHeight="1" thickBot="1" x14ac:dyDescent="0.2">
      <c r="B2065" s="882"/>
      <c r="C2065" s="908"/>
      <c r="D2065" s="479" t="s">
        <v>221</v>
      </c>
      <c r="E2065" s="479" t="s">
        <v>223</v>
      </c>
      <c r="F2065" s="910"/>
      <c r="G2065" s="911"/>
      <c r="H2065" s="912"/>
      <c r="I2065" s="481" t="s">
        <v>110</v>
      </c>
      <c r="J2065" s="481" t="s">
        <v>236</v>
      </c>
      <c r="K2065" s="911"/>
      <c r="L2065" s="915"/>
      <c r="M2065" s="915"/>
      <c r="N2065" s="912"/>
      <c r="O2065" s="911"/>
      <c r="P2065" s="915"/>
      <c r="Q2065" s="915"/>
      <c r="R2065" s="912"/>
      <c r="S2065" s="911" t="s">
        <v>234</v>
      </c>
      <c r="T2065" s="915"/>
      <c r="U2065" s="916"/>
    </row>
    <row r="2066" spans="2:33" ht="24" customHeight="1" x14ac:dyDescent="0.15">
      <c r="B2066" s="880">
        <v>1</v>
      </c>
      <c r="C2066" s="883"/>
      <c r="D2066" s="883"/>
      <c r="E2066" s="883"/>
      <c r="F2066" s="294"/>
      <c r="G2066" s="886"/>
      <c r="H2066" s="887"/>
      <c r="I2066" s="294"/>
      <c r="J2066" s="295"/>
      <c r="K2066" s="298"/>
      <c r="L2066" s="279" t="s">
        <v>220</v>
      </c>
      <c r="M2066" s="301"/>
      <c r="N2066" s="280" t="s">
        <v>225</v>
      </c>
      <c r="O2066" s="298"/>
      <c r="P2066" s="279" t="s">
        <v>220</v>
      </c>
      <c r="Q2066" s="301"/>
      <c r="R2066" s="280" t="s">
        <v>225</v>
      </c>
      <c r="S2066" s="888" t="str">
        <f t="shared" ref="S2066" si="1580">IF(COUNT(J2066:J2070)=0,"",SUM(J2066:J2070))</f>
        <v/>
      </c>
      <c r="T2066" s="889"/>
      <c r="U2066" s="890"/>
    </row>
    <row r="2067" spans="2:33" ht="24" customHeight="1" x14ac:dyDescent="0.15">
      <c r="B2067" s="881"/>
      <c r="C2067" s="884"/>
      <c r="D2067" s="884"/>
      <c r="E2067" s="884"/>
      <c r="F2067" s="296"/>
      <c r="G2067" s="897"/>
      <c r="H2067" s="898"/>
      <c r="I2067" s="296"/>
      <c r="J2067" s="297"/>
      <c r="K2067" s="299"/>
      <c r="L2067" s="284" t="s">
        <v>220</v>
      </c>
      <c r="M2067" s="302"/>
      <c r="N2067" s="285" t="s">
        <v>225</v>
      </c>
      <c r="O2067" s="299"/>
      <c r="P2067" s="284" t="s">
        <v>220</v>
      </c>
      <c r="Q2067" s="302"/>
      <c r="R2067" s="285" t="s">
        <v>225</v>
      </c>
      <c r="S2067" s="891"/>
      <c r="T2067" s="892"/>
      <c r="U2067" s="893"/>
      <c r="Z2067" s="264"/>
      <c r="AA2067" s="264"/>
      <c r="AB2067" s="264"/>
      <c r="AC2067" s="264"/>
      <c r="AD2067" s="264"/>
      <c r="AE2067" s="172"/>
      <c r="AF2067" s="172"/>
      <c r="AG2067" s="172"/>
    </row>
    <row r="2068" spans="2:33" ht="23.25" customHeight="1" x14ac:dyDescent="0.15">
      <c r="B2068" s="881"/>
      <c r="C2068" s="884"/>
      <c r="D2068" s="884"/>
      <c r="E2068" s="884"/>
      <c r="F2068" s="296"/>
      <c r="G2068" s="897"/>
      <c r="H2068" s="898"/>
      <c r="I2068" s="296"/>
      <c r="J2068" s="297"/>
      <c r="K2068" s="299"/>
      <c r="L2068" s="284" t="s">
        <v>220</v>
      </c>
      <c r="M2068" s="302"/>
      <c r="N2068" s="285" t="s">
        <v>225</v>
      </c>
      <c r="O2068" s="299"/>
      <c r="P2068" s="284" t="s">
        <v>220</v>
      </c>
      <c r="Q2068" s="302"/>
      <c r="R2068" s="285" t="s">
        <v>225</v>
      </c>
      <c r="S2068" s="891"/>
      <c r="T2068" s="892"/>
      <c r="U2068" s="893"/>
      <c r="Z2068" s="264"/>
      <c r="AA2068" s="264"/>
      <c r="AB2068" s="264"/>
      <c r="AC2068" s="264"/>
      <c r="AD2068" s="264"/>
      <c r="AE2068" s="172"/>
      <c r="AF2068" s="172"/>
      <c r="AG2068" s="172"/>
    </row>
    <row r="2069" spans="2:33" ht="24" customHeight="1" x14ac:dyDescent="0.15">
      <c r="B2069" s="881"/>
      <c r="C2069" s="884"/>
      <c r="D2069" s="884"/>
      <c r="E2069" s="884"/>
      <c r="F2069" s="296"/>
      <c r="G2069" s="897"/>
      <c r="H2069" s="898"/>
      <c r="I2069" s="296"/>
      <c r="J2069" s="297"/>
      <c r="K2069" s="299"/>
      <c r="L2069" s="284" t="s">
        <v>220</v>
      </c>
      <c r="M2069" s="302"/>
      <c r="N2069" s="285" t="s">
        <v>225</v>
      </c>
      <c r="O2069" s="299"/>
      <c r="P2069" s="284" t="s">
        <v>220</v>
      </c>
      <c r="Q2069" s="302"/>
      <c r="R2069" s="285" t="s">
        <v>225</v>
      </c>
      <c r="S2069" s="891"/>
      <c r="T2069" s="892"/>
      <c r="U2069" s="893"/>
    </row>
    <row r="2070" spans="2:33" ht="24" customHeight="1" thickBot="1" x14ac:dyDescent="0.2">
      <c r="B2070" s="882"/>
      <c r="C2070" s="885"/>
      <c r="D2070" s="885"/>
      <c r="E2070" s="885"/>
      <c r="F2070" s="286" t="s">
        <v>232</v>
      </c>
      <c r="G2070" s="5"/>
      <c r="H2070" s="899" t="s">
        <v>239</v>
      </c>
      <c r="I2070" s="900"/>
      <c r="J2070" s="300"/>
      <c r="K2070" s="901"/>
      <c r="L2070" s="902"/>
      <c r="M2070" s="902"/>
      <c r="N2070" s="902"/>
      <c r="O2070" s="902"/>
      <c r="P2070" s="902"/>
      <c r="Q2070" s="902"/>
      <c r="R2070" s="903"/>
      <c r="S2070" s="894"/>
      <c r="T2070" s="895"/>
      <c r="U2070" s="896"/>
    </row>
    <row r="2071" spans="2:33" ht="24" customHeight="1" x14ac:dyDescent="0.15">
      <c r="B2071" s="880">
        <v>2</v>
      </c>
      <c r="C2071" s="883"/>
      <c r="D2071" s="883"/>
      <c r="E2071" s="883"/>
      <c r="F2071" s="294"/>
      <c r="G2071" s="886"/>
      <c r="H2071" s="887"/>
      <c r="I2071" s="294"/>
      <c r="J2071" s="295"/>
      <c r="K2071" s="298"/>
      <c r="L2071" s="279" t="s">
        <v>220</v>
      </c>
      <c r="M2071" s="301"/>
      <c r="N2071" s="280" t="s">
        <v>225</v>
      </c>
      <c r="O2071" s="298"/>
      <c r="P2071" s="279" t="s">
        <v>220</v>
      </c>
      <c r="Q2071" s="301"/>
      <c r="R2071" s="280" t="s">
        <v>225</v>
      </c>
      <c r="S2071" s="888" t="str">
        <f t="shared" ref="S2071" si="1581">IF(COUNT(J2071:J2075)=0,"",SUM(J2071:J2075))</f>
        <v/>
      </c>
      <c r="T2071" s="889"/>
      <c r="U2071" s="890"/>
    </row>
    <row r="2072" spans="2:33" ht="24" customHeight="1" x14ac:dyDescent="0.15">
      <c r="B2072" s="881"/>
      <c r="C2072" s="884"/>
      <c r="D2072" s="884"/>
      <c r="E2072" s="884"/>
      <c r="F2072" s="296"/>
      <c r="G2072" s="897"/>
      <c r="H2072" s="898"/>
      <c r="I2072" s="296"/>
      <c r="J2072" s="297"/>
      <c r="K2072" s="299"/>
      <c r="L2072" s="284" t="s">
        <v>220</v>
      </c>
      <c r="M2072" s="302"/>
      <c r="N2072" s="285" t="s">
        <v>225</v>
      </c>
      <c r="O2072" s="299"/>
      <c r="P2072" s="284" t="s">
        <v>220</v>
      </c>
      <c r="Q2072" s="302"/>
      <c r="R2072" s="285" t="s">
        <v>225</v>
      </c>
      <c r="S2072" s="891"/>
      <c r="T2072" s="892"/>
      <c r="U2072" s="893"/>
    </row>
    <row r="2073" spans="2:33" ht="24" customHeight="1" x14ac:dyDescent="0.15">
      <c r="B2073" s="881"/>
      <c r="C2073" s="884"/>
      <c r="D2073" s="884"/>
      <c r="E2073" s="884"/>
      <c r="F2073" s="296"/>
      <c r="G2073" s="897"/>
      <c r="H2073" s="898"/>
      <c r="I2073" s="296"/>
      <c r="J2073" s="297"/>
      <c r="K2073" s="299"/>
      <c r="L2073" s="284" t="s">
        <v>220</v>
      </c>
      <c r="M2073" s="302"/>
      <c r="N2073" s="285" t="s">
        <v>225</v>
      </c>
      <c r="O2073" s="299"/>
      <c r="P2073" s="284" t="s">
        <v>220</v>
      </c>
      <c r="Q2073" s="302"/>
      <c r="R2073" s="285" t="s">
        <v>225</v>
      </c>
      <c r="S2073" s="891"/>
      <c r="T2073" s="892"/>
      <c r="U2073" s="893"/>
    </row>
    <row r="2074" spans="2:33" ht="24" customHeight="1" x14ac:dyDescent="0.15">
      <c r="B2074" s="881"/>
      <c r="C2074" s="884"/>
      <c r="D2074" s="884"/>
      <c r="E2074" s="884"/>
      <c r="F2074" s="296"/>
      <c r="G2074" s="897"/>
      <c r="H2074" s="898"/>
      <c r="I2074" s="296"/>
      <c r="J2074" s="297"/>
      <c r="K2074" s="299"/>
      <c r="L2074" s="284" t="s">
        <v>220</v>
      </c>
      <c r="M2074" s="302"/>
      <c r="N2074" s="285" t="s">
        <v>225</v>
      </c>
      <c r="O2074" s="299"/>
      <c r="P2074" s="284" t="s">
        <v>220</v>
      </c>
      <c r="Q2074" s="302"/>
      <c r="R2074" s="285" t="s">
        <v>225</v>
      </c>
      <c r="S2074" s="891"/>
      <c r="T2074" s="892"/>
      <c r="U2074" s="893"/>
    </row>
    <row r="2075" spans="2:33" ht="24" customHeight="1" thickBot="1" x14ac:dyDescent="0.2">
      <c r="B2075" s="882"/>
      <c r="C2075" s="885"/>
      <c r="D2075" s="885"/>
      <c r="E2075" s="885"/>
      <c r="F2075" s="286" t="s">
        <v>232</v>
      </c>
      <c r="G2075" s="5"/>
      <c r="H2075" s="899" t="s">
        <v>239</v>
      </c>
      <c r="I2075" s="900"/>
      <c r="J2075" s="300"/>
      <c r="K2075" s="901"/>
      <c r="L2075" s="902"/>
      <c r="M2075" s="902"/>
      <c r="N2075" s="902"/>
      <c r="O2075" s="902"/>
      <c r="P2075" s="902"/>
      <c r="Q2075" s="902"/>
      <c r="R2075" s="903"/>
      <c r="S2075" s="894"/>
      <c r="T2075" s="895"/>
      <c r="U2075" s="896"/>
    </row>
    <row r="2076" spans="2:33" ht="24" customHeight="1" x14ac:dyDescent="0.15">
      <c r="B2076" s="880">
        <v>3</v>
      </c>
      <c r="C2076" s="883"/>
      <c r="D2076" s="883"/>
      <c r="E2076" s="883"/>
      <c r="F2076" s="294"/>
      <c r="G2076" s="886"/>
      <c r="H2076" s="887"/>
      <c r="I2076" s="294"/>
      <c r="J2076" s="295"/>
      <c r="K2076" s="298"/>
      <c r="L2076" s="279" t="s">
        <v>220</v>
      </c>
      <c r="M2076" s="301"/>
      <c r="N2076" s="280" t="s">
        <v>225</v>
      </c>
      <c r="O2076" s="298"/>
      <c r="P2076" s="279" t="s">
        <v>220</v>
      </c>
      <c r="Q2076" s="301"/>
      <c r="R2076" s="280" t="s">
        <v>225</v>
      </c>
      <c r="S2076" s="888" t="str">
        <f t="shared" ref="S2076" si="1582">IF(COUNT(J2076:J2080)=0,"",SUM(J2076:J2080))</f>
        <v/>
      </c>
      <c r="T2076" s="889"/>
      <c r="U2076" s="890"/>
    </row>
    <row r="2077" spans="2:33" ht="24" customHeight="1" x14ac:dyDescent="0.15">
      <c r="B2077" s="881"/>
      <c r="C2077" s="884"/>
      <c r="D2077" s="884"/>
      <c r="E2077" s="884"/>
      <c r="F2077" s="296"/>
      <c r="G2077" s="897"/>
      <c r="H2077" s="898"/>
      <c r="I2077" s="296"/>
      <c r="J2077" s="297"/>
      <c r="K2077" s="299"/>
      <c r="L2077" s="284" t="s">
        <v>220</v>
      </c>
      <c r="M2077" s="302"/>
      <c r="N2077" s="285" t="s">
        <v>225</v>
      </c>
      <c r="O2077" s="299"/>
      <c r="P2077" s="284" t="s">
        <v>220</v>
      </c>
      <c r="Q2077" s="302"/>
      <c r="R2077" s="285" t="s">
        <v>225</v>
      </c>
      <c r="S2077" s="891"/>
      <c r="T2077" s="892"/>
      <c r="U2077" s="893"/>
    </row>
    <row r="2078" spans="2:33" ht="24" customHeight="1" x14ac:dyDescent="0.15">
      <c r="B2078" s="881"/>
      <c r="C2078" s="884"/>
      <c r="D2078" s="884"/>
      <c r="E2078" s="884"/>
      <c r="F2078" s="296"/>
      <c r="G2078" s="897"/>
      <c r="H2078" s="898"/>
      <c r="I2078" s="296"/>
      <c r="J2078" s="297"/>
      <c r="K2078" s="299"/>
      <c r="L2078" s="284" t="s">
        <v>220</v>
      </c>
      <c r="M2078" s="302"/>
      <c r="N2078" s="285" t="s">
        <v>225</v>
      </c>
      <c r="O2078" s="299"/>
      <c r="P2078" s="284" t="s">
        <v>220</v>
      </c>
      <c r="Q2078" s="302"/>
      <c r="R2078" s="285" t="s">
        <v>225</v>
      </c>
      <c r="S2078" s="891"/>
      <c r="T2078" s="892"/>
      <c r="U2078" s="893"/>
    </row>
    <row r="2079" spans="2:33" ht="24" customHeight="1" x14ac:dyDescent="0.15">
      <c r="B2079" s="881"/>
      <c r="C2079" s="884"/>
      <c r="D2079" s="884"/>
      <c r="E2079" s="884"/>
      <c r="F2079" s="296"/>
      <c r="G2079" s="897"/>
      <c r="H2079" s="898"/>
      <c r="I2079" s="296"/>
      <c r="J2079" s="297"/>
      <c r="K2079" s="299"/>
      <c r="L2079" s="284" t="s">
        <v>220</v>
      </c>
      <c r="M2079" s="302"/>
      <c r="N2079" s="285" t="s">
        <v>225</v>
      </c>
      <c r="O2079" s="299"/>
      <c r="P2079" s="284" t="s">
        <v>220</v>
      </c>
      <c r="Q2079" s="302"/>
      <c r="R2079" s="285" t="s">
        <v>225</v>
      </c>
      <c r="S2079" s="891"/>
      <c r="T2079" s="892"/>
      <c r="U2079" s="893"/>
    </row>
    <row r="2080" spans="2:33" ht="24" customHeight="1" thickBot="1" x14ac:dyDescent="0.2">
      <c r="B2080" s="882"/>
      <c r="C2080" s="885"/>
      <c r="D2080" s="885"/>
      <c r="E2080" s="885"/>
      <c r="F2080" s="286" t="s">
        <v>232</v>
      </c>
      <c r="G2080" s="5"/>
      <c r="H2080" s="899" t="s">
        <v>239</v>
      </c>
      <c r="I2080" s="900"/>
      <c r="J2080" s="300"/>
      <c r="K2080" s="901"/>
      <c r="L2080" s="902"/>
      <c r="M2080" s="902"/>
      <c r="N2080" s="902"/>
      <c r="O2080" s="902"/>
      <c r="P2080" s="902"/>
      <c r="Q2080" s="902"/>
      <c r="R2080" s="903"/>
      <c r="S2080" s="894"/>
      <c r="T2080" s="895"/>
      <c r="U2080" s="896"/>
    </row>
    <row r="2081" spans="1:33" ht="24" customHeight="1" x14ac:dyDescent="0.15">
      <c r="B2081" s="880">
        <v>4</v>
      </c>
      <c r="C2081" s="883"/>
      <c r="D2081" s="883"/>
      <c r="E2081" s="883"/>
      <c r="F2081" s="294"/>
      <c r="G2081" s="886"/>
      <c r="H2081" s="887"/>
      <c r="I2081" s="294"/>
      <c r="J2081" s="295"/>
      <c r="K2081" s="298"/>
      <c r="L2081" s="279" t="s">
        <v>220</v>
      </c>
      <c r="M2081" s="301"/>
      <c r="N2081" s="280" t="s">
        <v>225</v>
      </c>
      <c r="O2081" s="298"/>
      <c r="P2081" s="279" t="s">
        <v>220</v>
      </c>
      <c r="Q2081" s="301"/>
      <c r="R2081" s="280" t="s">
        <v>225</v>
      </c>
      <c r="S2081" s="888" t="str">
        <f t="shared" ref="S2081" si="1583">IF(COUNT(J2081:J2085)=0,"",SUM(J2081:J2085))</f>
        <v/>
      </c>
      <c r="T2081" s="889"/>
      <c r="U2081" s="890"/>
    </row>
    <row r="2082" spans="1:33" ht="24" customHeight="1" x14ac:dyDescent="0.15">
      <c r="B2082" s="881"/>
      <c r="C2082" s="884"/>
      <c r="D2082" s="884"/>
      <c r="E2082" s="884"/>
      <c r="F2082" s="296"/>
      <c r="G2082" s="897"/>
      <c r="H2082" s="898"/>
      <c r="I2082" s="296"/>
      <c r="J2082" s="297"/>
      <c r="K2082" s="299"/>
      <c r="L2082" s="284" t="s">
        <v>220</v>
      </c>
      <c r="M2082" s="302"/>
      <c r="N2082" s="285" t="s">
        <v>225</v>
      </c>
      <c r="O2082" s="299"/>
      <c r="P2082" s="284" t="s">
        <v>220</v>
      </c>
      <c r="Q2082" s="302"/>
      <c r="R2082" s="285" t="s">
        <v>225</v>
      </c>
      <c r="S2082" s="891"/>
      <c r="T2082" s="892"/>
      <c r="U2082" s="893"/>
    </row>
    <row r="2083" spans="1:33" ht="24" customHeight="1" x14ac:dyDescent="0.15">
      <c r="B2083" s="881"/>
      <c r="C2083" s="884"/>
      <c r="D2083" s="884"/>
      <c r="E2083" s="884"/>
      <c r="F2083" s="296"/>
      <c r="G2083" s="897"/>
      <c r="H2083" s="898"/>
      <c r="I2083" s="296"/>
      <c r="J2083" s="297"/>
      <c r="K2083" s="299"/>
      <c r="L2083" s="284" t="s">
        <v>220</v>
      </c>
      <c r="M2083" s="302"/>
      <c r="N2083" s="285" t="s">
        <v>225</v>
      </c>
      <c r="O2083" s="299"/>
      <c r="P2083" s="284" t="s">
        <v>220</v>
      </c>
      <c r="Q2083" s="302"/>
      <c r="R2083" s="285" t="s">
        <v>225</v>
      </c>
      <c r="S2083" s="891"/>
      <c r="T2083" s="892"/>
      <c r="U2083" s="893"/>
    </row>
    <row r="2084" spans="1:33" ht="24" customHeight="1" x14ac:dyDescent="0.15">
      <c r="B2084" s="881"/>
      <c r="C2084" s="884"/>
      <c r="D2084" s="884"/>
      <c r="E2084" s="884"/>
      <c r="F2084" s="296"/>
      <c r="G2084" s="897"/>
      <c r="H2084" s="898"/>
      <c r="I2084" s="296"/>
      <c r="J2084" s="297"/>
      <c r="K2084" s="299"/>
      <c r="L2084" s="284" t="s">
        <v>220</v>
      </c>
      <c r="M2084" s="302"/>
      <c r="N2084" s="285" t="s">
        <v>225</v>
      </c>
      <c r="O2084" s="299"/>
      <c r="P2084" s="284" t="s">
        <v>220</v>
      </c>
      <c r="Q2084" s="302"/>
      <c r="R2084" s="285" t="s">
        <v>225</v>
      </c>
      <c r="S2084" s="891"/>
      <c r="T2084" s="892"/>
      <c r="U2084" s="893"/>
    </row>
    <row r="2085" spans="1:33" ht="24" customHeight="1" thickBot="1" x14ac:dyDescent="0.2">
      <c r="B2085" s="882"/>
      <c r="C2085" s="885"/>
      <c r="D2085" s="885"/>
      <c r="E2085" s="885"/>
      <c r="F2085" s="286" t="s">
        <v>232</v>
      </c>
      <c r="G2085" s="5"/>
      <c r="H2085" s="899" t="s">
        <v>239</v>
      </c>
      <c r="I2085" s="900"/>
      <c r="J2085" s="300"/>
      <c r="K2085" s="901"/>
      <c r="L2085" s="902"/>
      <c r="M2085" s="902"/>
      <c r="N2085" s="902"/>
      <c r="O2085" s="902"/>
      <c r="P2085" s="902"/>
      <c r="Q2085" s="902"/>
      <c r="R2085" s="903"/>
      <c r="S2085" s="894"/>
      <c r="T2085" s="895"/>
      <c r="U2085" s="896"/>
    </row>
    <row r="2086" spans="1:33" ht="19.5" customHeight="1" thickBot="1" x14ac:dyDescent="0.2">
      <c r="B2086" s="287" t="s">
        <v>112</v>
      </c>
      <c r="C2086" s="172"/>
      <c r="D2086" s="288"/>
      <c r="E2086" s="288"/>
      <c r="F2086" s="289"/>
      <c r="G2086" s="288"/>
      <c r="H2086" s="288"/>
      <c r="O2086" s="917" t="s">
        <v>496</v>
      </c>
      <c r="P2086" s="918"/>
      <c r="Q2086" s="918"/>
      <c r="R2086" s="918"/>
      <c r="S2086" s="919" t="str">
        <f>IF(COUNT(S2066:U2085)=0,"",SUMIFS(S2066:S2085,E2066:E2085,"&lt;&gt;"&amp;""))</f>
        <v/>
      </c>
      <c r="T2086" s="920"/>
      <c r="U2086" s="921"/>
    </row>
    <row r="2087" spans="1:33" ht="19.5" customHeight="1" thickBot="1" x14ac:dyDescent="0.2">
      <c r="B2087" s="486" t="s">
        <v>242</v>
      </c>
      <c r="C2087" s="172"/>
      <c r="D2087" s="171"/>
      <c r="E2087" s="290"/>
      <c r="F2087" s="485"/>
      <c r="G2087" s="485"/>
      <c r="H2087" s="485"/>
      <c r="O2087" s="922" t="s">
        <v>497</v>
      </c>
      <c r="P2087" s="923"/>
      <c r="Q2087" s="923"/>
      <c r="R2087" s="924"/>
      <c r="S2087" s="919" t="str">
        <f>IF(COUNT(S2066:U2085)=0,"",SUMIF(E2066:E2085,"元請",S2066:U2085))</f>
        <v/>
      </c>
      <c r="T2087" s="920"/>
      <c r="U2087" s="921"/>
    </row>
    <row r="2088" spans="1:33" ht="19.5" customHeight="1" x14ac:dyDescent="0.15">
      <c r="B2088" s="287" t="s">
        <v>240</v>
      </c>
      <c r="C2088" s="172"/>
      <c r="D2088" s="171"/>
      <c r="E2088" s="172"/>
      <c r="F2088" s="172"/>
      <c r="G2088" s="485"/>
      <c r="H2088" s="485"/>
    </row>
    <row r="2089" spans="1:33" ht="19.5" customHeight="1" x14ac:dyDescent="0.15">
      <c r="B2089" s="485"/>
      <c r="C2089" s="172"/>
      <c r="D2089" s="171"/>
      <c r="E2089" s="290"/>
      <c r="F2089" s="485"/>
      <c r="G2089" s="485"/>
      <c r="H2089" s="485"/>
    </row>
    <row r="2090" spans="1:33" s="172" customFormat="1" ht="20.25" customHeight="1" x14ac:dyDescent="0.15">
      <c r="A2090" s="171"/>
      <c r="B2090" s="171"/>
      <c r="C2090" s="172" t="s">
        <v>104</v>
      </c>
      <c r="G2090" s="262"/>
      <c r="H2090" s="262"/>
      <c r="I2090" s="171"/>
      <c r="J2090" s="171"/>
      <c r="K2090" s="171"/>
      <c r="L2090" s="171"/>
      <c r="M2090" s="171"/>
      <c r="N2090" s="171"/>
      <c r="O2090" s="171"/>
      <c r="P2090" s="171"/>
      <c r="Q2090" s="171"/>
      <c r="R2090" s="171"/>
      <c r="S2090" s="171"/>
      <c r="T2090" s="196" t="s">
        <v>241</v>
      </c>
      <c r="U2090" s="263" t="str">
        <f t="shared" ref="U2090" si="1584">IF(COUNT(S2066:U2085)=0,"",U2061+1)</f>
        <v/>
      </c>
      <c r="W2090" s="171"/>
      <c r="X2090" s="171"/>
      <c r="Y2090" s="171"/>
      <c r="Z2090" s="291"/>
      <c r="AA2090" s="291"/>
      <c r="AB2090" s="291"/>
      <c r="AC2090" s="291"/>
      <c r="AD2090" s="291"/>
      <c r="AE2090" s="171"/>
      <c r="AF2090" s="171"/>
      <c r="AG2090" s="171"/>
    </row>
    <row r="2091" spans="1:33" s="172" customFormat="1" ht="27.75" x14ac:dyDescent="0.15">
      <c r="A2091" s="171"/>
      <c r="B2091" s="904" t="s">
        <v>105</v>
      </c>
      <c r="C2091" s="904"/>
      <c r="D2091" s="904"/>
      <c r="E2091" s="904"/>
      <c r="F2091" s="904"/>
      <c r="G2091" s="904"/>
      <c r="H2091" s="904"/>
      <c r="I2091" s="904"/>
      <c r="J2091" s="905" t="s">
        <v>387</v>
      </c>
      <c r="K2091" s="905"/>
      <c r="L2091" s="905"/>
      <c r="M2091" s="905"/>
      <c r="N2091" s="905"/>
      <c r="O2091" s="905"/>
      <c r="P2091" s="905"/>
      <c r="Q2091" s="905"/>
      <c r="R2091" s="905"/>
      <c r="S2091" s="905"/>
      <c r="T2091" s="905"/>
      <c r="U2091" s="905"/>
      <c r="W2091" s="171"/>
      <c r="X2091" s="171"/>
      <c r="Y2091" s="171"/>
      <c r="Z2091" s="291"/>
      <c r="AA2091" s="291"/>
      <c r="AB2091" s="291"/>
      <c r="AC2091" s="291"/>
      <c r="AD2091" s="291"/>
      <c r="AE2091" s="171"/>
      <c r="AF2091" s="171"/>
      <c r="AG2091" s="171"/>
    </row>
    <row r="2092" spans="1:33" ht="21.75" thickBot="1" x14ac:dyDescent="0.2">
      <c r="D2092" s="265" t="s">
        <v>228</v>
      </c>
      <c r="E2092" s="906"/>
      <c r="F2092" s="906"/>
      <c r="G2092" s="266" t="s">
        <v>229</v>
      </c>
      <c r="H2092" s="267"/>
      <c r="L2092" s="268" t="s">
        <v>231</v>
      </c>
      <c r="M2092" s="482" t="str">
        <f>M$4</f>
        <v/>
      </c>
      <c r="N2092" s="269" t="s">
        <v>220</v>
      </c>
      <c r="O2092" s="482" t="str">
        <f>O$4</f>
        <v/>
      </c>
      <c r="P2092" s="269" t="s">
        <v>225</v>
      </c>
      <c r="Q2092" s="269" t="s">
        <v>205</v>
      </c>
      <c r="R2092" s="482" t="str">
        <f>R$4</f>
        <v/>
      </c>
      <c r="S2092" s="269" t="s">
        <v>220</v>
      </c>
      <c r="T2092" s="482" t="str">
        <f>T$4</f>
        <v/>
      </c>
      <c r="U2092" s="269" t="s">
        <v>230</v>
      </c>
    </row>
    <row r="2093" spans="1:33" ht="18" customHeight="1" x14ac:dyDescent="0.15">
      <c r="B2093" s="880" t="s">
        <v>227</v>
      </c>
      <c r="C2093" s="907" t="s">
        <v>224</v>
      </c>
      <c r="D2093" s="478" t="s">
        <v>237</v>
      </c>
      <c r="E2093" s="478" t="s">
        <v>222</v>
      </c>
      <c r="F2093" s="909" t="s">
        <v>106</v>
      </c>
      <c r="G2093" s="840" t="s">
        <v>107</v>
      </c>
      <c r="H2093" s="841"/>
      <c r="I2093" s="480" t="s">
        <v>108</v>
      </c>
      <c r="J2093" s="480" t="s">
        <v>235</v>
      </c>
      <c r="K2093" s="840" t="s">
        <v>109</v>
      </c>
      <c r="L2093" s="913"/>
      <c r="M2093" s="913"/>
      <c r="N2093" s="841"/>
      <c r="O2093" s="840" t="s">
        <v>226</v>
      </c>
      <c r="P2093" s="913"/>
      <c r="Q2093" s="913"/>
      <c r="R2093" s="841"/>
      <c r="S2093" s="840" t="s">
        <v>233</v>
      </c>
      <c r="T2093" s="913"/>
      <c r="U2093" s="914"/>
    </row>
    <row r="2094" spans="1:33" ht="18" customHeight="1" thickBot="1" x14ac:dyDescent="0.2">
      <c r="B2094" s="882"/>
      <c r="C2094" s="908"/>
      <c r="D2094" s="479" t="s">
        <v>221</v>
      </c>
      <c r="E2094" s="479" t="s">
        <v>223</v>
      </c>
      <c r="F2094" s="910"/>
      <c r="G2094" s="911"/>
      <c r="H2094" s="912"/>
      <c r="I2094" s="481" t="s">
        <v>110</v>
      </c>
      <c r="J2094" s="481" t="s">
        <v>236</v>
      </c>
      <c r="K2094" s="911"/>
      <c r="L2094" s="915"/>
      <c r="M2094" s="915"/>
      <c r="N2094" s="912"/>
      <c r="O2094" s="911"/>
      <c r="P2094" s="915"/>
      <c r="Q2094" s="915"/>
      <c r="R2094" s="912"/>
      <c r="S2094" s="911" t="s">
        <v>234</v>
      </c>
      <c r="T2094" s="915"/>
      <c r="U2094" s="916"/>
    </row>
    <row r="2095" spans="1:33" ht="24" customHeight="1" x14ac:dyDescent="0.15">
      <c r="B2095" s="880">
        <v>1</v>
      </c>
      <c r="C2095" s="883"/>
      <c r="D2095" s="883"/>
      <c r="E2095" s="883"/>
      <c r="F2095" s="294"/>
      <c r="G2095" s="886"/>
      <c r="H2095" s="887"/>
      <c r="I2095" s="294"/>
      <c r="J2095" s="295"/>
      <c r="K2095" s="298"/>
      <c r="L2095" s="279" t="s">
        <v>220</v>
      </c>
      <c r="M2095" s="301"/>
      <c r="N2095" s="280" t="s">
        <v>225</v>
      </c>
      <c r="O2095" s="298"/>
      <c r="P2095" s="279" t="s">
        <v>220</v>
      </c>
      <c r="Q2095" s="301"/>
      <c r="R2095" s="280" t="s">
        <v>225</v>
      </c>
      <c r="S2095" s="888" t="str">
        <f t="shared" ref="S2095" si="1585">IF(COUNT(J2095:J2099)=0,"",SUM(J2095:J2099))</f>
        <v/>
      </c>
      <c r="T2095" s="889"/>
      <c r="U2095" s="890"/>
    </row>
    <row r="2096" spans="1:33" ht="24" customHeight="1" x14ac:dyDescent="0.15">
      <c r="B2096" s="881"/>
      <c r="C2096" s="884"/>
      <c r="D2096" s="884"/>
      <c r="E2096" s="884"/>
      <c r="F2096" s="296"/>
      <c r="G2096" s="897"/>
      <c r="H2096" s="898"/>
      <c r="I2096" s="296"/>
      <c r="J2096" s="297"/>
      <c r="K2096" s="299"/>
      <c r="L2096" s="284" t="s">
        <v>220</v>
      </c>
      <c r="M2096" s="302"/>
      <c r="N2096" s="285" t="s">
        <v>225</v>
      </c>
      <c r="O2096" s="299"/>
      <c r="P2096" s="284" t="s">
        <v>220</v>
      </c>
      <c r="Q2096" s="302"/>
      <c r="R2096" s="285" t="s">
        <v>225</v>
      </c>
      <c r="S2096" s="891"/>
      <c r="T2096" s="892"/>
      <c r="U2096" s="893"/>
      <c r="Z2096" s="264"/>
      <c r="AA2096" s="264"/>
      <c r="AB2096" s="264"/>
      <c r="AC2096" s="264"/>
      <c r="AD2096" s="264"/>
      <c r="AE2096" s="172"/>
      <c r="AF2096" s="172"/>
      <c r="AG2096" s="172"/>
    </row>
    <row r="2097" spans="2:33" ht="23.25" customHeight="1" x14ac:dyDescent="0.15">
      <c r="B2097" s="881"/>
      <c r="C2097" s="884"/>
      <c r="D2097" s="884"/>
      <c r="E2097" s="884"/>
      <c r="F2097" s="296"/>
      <c r="G2097" s="897"/>
      <c r="H2097" s="898"/>
      <c r="I2097" s="296"/>
      <c r="J2097" s="297"/>
      <c r="K2097" s="299"/>
      <c r="L2097" s="284" t="s">
        <v>220</v>
      </c>
      <c r="M2097" s="302"/>
      <c r="N2097" s="285" t="s">
        <v>225</v>
      </c>
      <c r="O2097" s="299"/>
      <c r="P2097" s="284" t="s">
        <v>220</v>
      </c>
      <c r="Q2097" s="302"/>
      <c r="R2097" s="285" t="s">
        <v>225</v>
      </c>
      <c r="S2097" s="891"/>
      <c r="T2097" s="892"/>
      <c r="U2097" s="893"/>
      <c r="Z2097" s="264"/>
      <c r="AA2097" s="264"/>
      <c r="AB2097" s="264"/>
      <c r="AC2097" s="264"/>
      <c r="AD2097" s="264"/>
      <c r="AE2097" s="172"/>
      <c r="AF2097" s="172"/>
      <c r="AG2097" s="172"/>
    </row>
    <row r="2098" spans="2:33" ht="24" customHeight="1" x14ac:dyDescent="0.15">
      <c r="B2098" s="881"/>
      <c r="C2098" s="884"/>
      <c r="D2098" s="884"/>
      <c r="E2098" s="884"/>
      <c r="F2098" s="296"/>
      <c r="G2098" s="897"/>
      <c r="H2098" s="898"/>
      <c r="I2098" s="296"/>
      <c r="J2098" s="297"/>
      <c r="K2098" s="299"/>
      <c r="L2098" s="284" t="s">
        <v>220</v>
      </c>
      <c r="M2098" s="302"/>
      <c r="N2098" s="285" t="s">
        <v>225</v>
      </c>
      <c r="O2098" s="299"/>
      <c r="P2098" s="284" t="s">
        <v>220</v>
      </c>
      <c r="Q2098" s="302"/>
      <c r="R2098" s="285" t="s">
        <v>225</v>
      </c>
      <c r="S2098" s="891"/>
      <c r="T2098" s="892"/>
      <c r="U2098" s="893"/>
    </row>
    <row r="2099" spans="2:33" ht="24" customHeight="1" thickBot="1" x14ac:dyDescent="0.2">
      <c r="B2099" s="882"/>
      <c r="C2099" s="885"/>
      <c r="D2099" s="885"/>
      <c r="E2099" s="885"/>
      <c r="F2099" s="286" t="s">
        <v>232</v>
      </c>
      <c r="G2099" s="5"/>
      <c r="H2099" s="899" t="s">
        <v>239</v>
      </c>
      <c r="I2099" s="900"/>
      <c r="J2099" s="300"/>
      <c r="K2099" s="901"/>
      <c r="L2099" s="902"/>
      <c r="M2099" s="902"/>
      <c r="N2099" s="902"/>
      <c r="O2099" s="902"/>
      <c r="P2099" s="902"/>
      <c r="Q2099" s="902"/>
      <c r="R2099" s="903"/>
      <c r="S2099" s="894"/>
      <c r="T2099" s="895"/>
      <c r="U2099" s="896"/>
    </row>
    <row r="2100" spans="2:33" ht="24" customHeight="1" x14ac:dyDescent="0.15">
      <c r="B2100" s="880">
        <v>2</v>
      </c>
      <c r="C2100" s="883"/>
      <c r="D2100" s="883"/>
      <c r="E2100" s="883"/>
      <c r="F2100" s="294"/>
      <c r="G2100" s="886"/>
      <c r="H2100" s="887"/>
      <c r="I2100" s="294"/>
      <c r="J2100" s="295"/>
      <c r="K2100" s="298"/>
      <c r="L2100" s="279" t="s">
        <v>220</v>
      </c>
      <c r="M2100" s="301"/>
      <c r="N2100" s="280" t="s">
        <v>225</v>
      </c>
      <c r="O2100" s="298"/>
      <c r="P2100" s="279" t="s">
        <v>220</v>
      </c>
      <c r="Q2100" s="301"/>
      <c r="R2100" s="280" t="s">
        <v>225</v>
      </c>
      <c r="S2100" s="888" t="str">
        <f t="shared" ref="S2100" si="1586">IF(COUNT(J2100:J2104)=0,"",SUM(J2100:J2104))</f>
        <v/>
      </c>
      <c r="T2100" s="889"/>
      <c r="U2100" s="890"/>
    </row>
    <row r="2101" spans="2:33" ht="24" customHeight="1" x14ac:dyDescent="0.15">
      <c r="B2101" s="881"/>
      <c r="C2101" s="884"/>
      <c r="D2101" s="884"/>
      <c r="E2101" s="884"/>
      <c r="F2101" s="296"/>
      <c r="G2101" s="897"/>
      <c r="H2101" s="898"/>
      <c r="I2101" s="296"/>
      <c r="J2101" s="297"/>
      <c r="K2101" s="299"/>
      <c r="L2101" s="284" t="s">
        <v>220</v>
      </c>
      <c r="M2101" s="302"/>
      <c r="N2101" s="285" t="s">
        <v>225</v>
      </c>
      <c r="O2101" s="299"/>
      <c r="P2101" s="284" t="s">
        <v>220</v>
      </c>
      <c r="Q2101" s="302"/>
      <c r="R2101" s="285" t="s">
        <v>225</v>
      </c>
      <c r="S2101" s="891"/>
      <c r="T2101" s="892"/>
      <c r="U2101" s="893"/>
    </row>
    <row r="2102" spans="2:33" ht="24" customHeight="1" x14ac:dyDescent="0.15">
      <c r="B2102" s="881"/>
      <c r="C2102" s="884"/>
      <c r="D2102" s="884"/>
      <c r="E2102" s="884"/>
      <c r="F2102" s="296"/>
      <c r="G2102" s="897"/>
      <c r="H2102" s="898"/>
      <c r="I2102" s="296"/>
      <c r="J2102" s="297"/>
      <c r="K2102" s="299"/>
      <c r="L2102" s="284" t="s">
        <v>220</v>
      </c>
      <c r="M2102" s="302"/>
      <c r="N2102" s="285" t="s">
        <v>225</v>
      </c>
      <c r="O2102" s="299"/>
      <c r="P2102" s="284" t="s">
        <v>220</v>
      </c>
      <c r="Q2102" s="302"/>
      <c r="R2102" s="285" t="s">
        <v>225</v>
      </c>
      <c r="S2102" s="891"/>
      <c r="T2102" s="892"/>
      <c r="U2102" s="893"/>
    </row>
    <row r="2103" spans="2:33" ht="24" customHeight="1" x14ac:dyDescent="0.15">
      <c r="B2103" s="881"/>
      <c r="C2103" s="884"/>
      <c r="D2103" s="884"/>
      <c r="E2103" s="884"/>
      <c r="F2103" s="296"/>
      <c r="G2103" s="897"/>
      <c r="H2103" s="898"/>
      <c r="I2103" s="296"/>
      <c r="J2103" s="297"/>
      <c r="K2103" s="299"/>
      <c r="L2103" s="284" t="s">
        <v>220</v>
      </c>
      <c r="M2103" s="302"/>
      <c r="N2103" s="285" t="s">
        <v>225</v>
      </c>
      <c r="O2103" s="299"/>
      <c r="P2103" s="284" t="s">
        <v>220</v>
      </c>
      <c r="Q2103" s="302"/>
      <c r="R2103" s="285" t="s">
        <v>225</v>
      </c>
      <c r="S2103" s="891"/>
      <c r="T2103" s="892"/>
      <c r="U2103" s="893"/>
    </row>
    <row r="2104" spans="2:33" ht="24" customHeight="1" thickBot="1" x14ac:dyDescent="0.2">
      <c r="B2104" s="882"/>
      <c r="C2104" s="885"/>
      <c r="D2104" s="885"/>
      <c r="E2104" s="885"/>
      <c r="F2104" s="286" t="s">
        <v>232</v>
      </c>
      <c r="G2104" s="5"/>
      <c r="H2104" s="899" t="s">
        <v>239</v>
      </c>
      <c r="I2104" s="900"/>
      <c r="J2104" s="300"/>
      <c r="K2104" s="901"/>
      <c r="L2104" s="902"/>
      <c r="M2104" s="902"/>
      <c r="N2104" s="902"/>
      <c r="O2104" s="902"/>
      <c r="P2104" s="902"/>
      <c r="Q2104" s="902"/>
      <c r="R2104" s="903"/>
      <c r="S2104" s="894"/>
      <c r="T2104" s="895"/>
      <c r="U2104" s="896"/>
    </row>
    <row r="2105" spans="2:33" ht="24" customHeight="1" x14ac:dyDescent="0.15">
      <c r="B2105" s="880">
        <v>3</v>
      </c>
      <c r="C2105" s="883"/>
      <c r="D2105" s="883"/>
      <c r="E2105" s="883"/>
      <c r="F2105" s="294"/>
      <c r="G2105" s="886"/>
      <c r="H2105" s="887"/>
      <c r="I2105" s="294"/>
      <c r="J2105" s="295"/>
      <c r="K2105" s="298"/>
      <c r="L2105" s="279" t="s">
        <v>220</v>
      </c>
      <c r="M2105" s="301"/>
      <c r="N2105" s="280" t="s">
        <v>225</v>
      </c>
      <c r="O2105" s="298"/>
      <c r="P2105" s="279" t="s">
        <v>220</v>
      </c>
      <c r="Q2105" s="301"/>
      <c r="R2105" s="280" t="s">
        <v>225</v>
      </c>
      <c r="S2105" s="888" t="str">
        <f t="shared" ref="S2105" si="1587">IF(COUNT(J2105:J2109)=0,"",SUM(J2105:J2109))</f>
        <v/>
      </c>
      <c r="T2105" s="889"/>
      <c r="U2105" s="890"/>
    </row>
    <row r="2106" spans="2:33" ht="24" customHeight="1" x14ac:dyDescent="0.15">
      <c r="B2106" s="881"/>
      <c r="C2106" s="884"/>
      <c r="D2106" s="884"/>
      <c r="E2106" s="884"/>
      <c r="F2106" s="296"/>
      <c r="G2106" s="897"/>
      <c r="H2106" s="898"/>
      <c r="I2106" s="296"/>
      <c r="J2106" s="297"/>
      <c r="K2106" s="299"/>
      <c r="L2106" s="284" t="s">
        <v>220</v>
      </c>
      <c r="M2106" s="302"/>
      <c r="N2106" s="285" t="s">
        <v>225</v>
      </c>
      <c r="O2106" s="299"/>
      <c r="P2106" s="284" t="s">
        <v>220</v>
      </c>
      <c r="Q2106" s="302"/>
      <c r="R2106" s="285" t="s">
        <v>225</v>
      </c>
      <c r="S2106" s="891"/>
      <c r="T2106" s="892"/>
      <c r="U2106" s="893"/>
    </row>
    <row r="2107" spans="2:33" ht="24" customHeight="1" x14ac:dyDescent="0.15">
      <c r="B2107" s="881"/>
      <c r="C2107" s="884"/>
      <c r="D2107" s="884"/>
      <c r="E2107" s="884"/>
      <c r="F2107" s="296"/>
      <c r="G2107" s="897"/>
      <c r="H2107" s="898"/>
      <c r="I2107" s="296"/>
      <c r="J2107" s="297"/>
      <c r="K2107" s="299"/>
      <c r="L2107" s="284" t="s">
        <v>220</v>
      </c>
      <c r="M2107" s="302"/>
      <c r="N2107" s="285" t="s">
        <v>225</v>
      </c>
      <c r="O2107" s="299"/>
      <c r="P2107" s="284" t="s">
        <v>220</v>
      </c>
      <c r="Q2107" s="302"/>
      <c r="R2107" s="285" t="s">
        <v>225</v>
      </c>
      <c r="S2107" s="891"/>
      <c r="T2107" s="892"/>
      <c r="U2107" s="893"/>
    </row>
    <row r="2108" spans="2:33" ht="24" customHeight="1" x14ac:dyDescent="0.15">
      <c r="B2108" s="881"/>
      <c r="C2108" s="884"/>
      <c r="D2108" s="884"/>
      <c r="E2108" s="884"/>
      <c r="F2108" s="296"/>
      <c r="G2108" s="897"/>
      <c r="H2108" s="898"/>
      <c r="I2108" s="296"/>
      <c r="J2108" s="297"/>
      <c r="K2108" s="299"/>
      <c r="L2108" s="284" t="s">
        <v>220</v>
      </c>
      <c r="M2108" s="302"/>
      <c r="N2108" s="285" t="s">
        <v>225</v>
      </c>
      <c r="O2108" s="299"/>
      <c r="P2108" s="284" t="s">
        <v>220</v>
      </c>
      <c r="Q2108" s="302"/>
      <c r="R2108" s="285" t="s">
        <v>225</v>
      </c>
      <c r="S2108" s="891"/>
      <c r="T2108" s="892"/>
      <c r="U2108" s="893"/>
    </row>
    <row r="2109" spans="2:33" ht="24" customHeight="1" thickBot="1" x14ac:dyDescent="0.2">
      <c r="B2109" s="882"/>
      <c r="C2109" s="885"/>
      <c r="D2109" s="885"/>
      <c r="E2109" s="885"/>
      <c r="F2109" s="286" t="s">
        <v>232</v>
      </c>
      <c r="G2109" s="5"/>
      <c r="H2109" s="899" t="s">
        <v>239</v>
      </c>
      <c r="I2109" s="900"/>
      <c r="J2109" s="300"/>
      <c r="K2109" s="901"/>
      <c r="L2109" s="902"/>
      <c r="M2109" s="902"/>
      <c r="N2109" s="902"/>
      <c r="O2109" s="902"/>
      <c r="P2109" s="902"/>
      <c r="Q2109" s="902"/>
      <c r="R2109" s="903"/>
      <c r="S2109" s="894"/>
      <c r="T2109" s="895"/>
      <c r="U2109" s="896"/>
    </row>
    <row r="2110" spans="2:33" ht="24" customHeight="1" x14ac:dyDescent="0.15">
      <c r="B2110" s="880">
        <v>4</v>
      </c>
      <c r="C2110" s="883"/>
      <c r="D2110" s="883"/>
      <c r="E2110" s="883"/>
      <c r="F2110" s="294"/>
      <c r="G2110" s="886"/>
      <c r="H2110" s="887"/>
      <c r="I2110" s="294"/>
      <c r="J2110" s="295"/>
      <c r="K2110" s="298"/>
      <c r="L2110" s="279" t="s">
        <v>220</v>
      </c>
      <c r="M2110" s="301"/>
      <c r="N2110" s="280" t="s">
        <v>225</v>
      </c>
      <c r="O2110" s="298"/>
      <c r="P2110" s="279" t="s">
        <v>220</v>
      </c>
      <c r="Q2110" s="301"/>
      <c r="R2110" s="280" t="s">
        <v>225</v>
      </c>
      <c r="S2110" s="888" t="str">
        <f t="shared" ref="S2110" si="1588">IF(COUNT(J2110:J2114)=0,"",SUM(J2110:J2114))</f>
        <v/>
      </c>
      <c r="T2110" s="889"/>
      <c r="U2110" s="890"/>
    </row>
    <row r="2111" spans="2:33" ht="24" customHeight="1" x14ac:dyDescent="0.15">
      <c r="B2111" s="881"/>
      <c r="C2111" s="884"/>
      <c r="D2111" s="884"/>
      <c r="E2111" s="884"/>
      <c r="F2111" s="296"/>
      <c r="G2111" s="897"/>
      <c r="H2111" s="898"/>
      <c r="I2111" s="296"/>
      <c r="J2111" s="297"/>
      <c r="K2111" s="299"/>
      <c r="L2111" s="284" t="s">
        <v>220</v>
      </c>
      <c r="M2111" s="302"/>
      <c r="N2111" s="285" t="s">
        <v>225</v>
      </c>
      <c r="O2111" s="299"/>
      <c r="P2111" s="284" t="s">
        <v>220</v>
      </c>
      <c r="Q2111" s="302"/>
      <c r="R2111" s="285" t="s">
        <v>225</v>
      </c>
      <c r="S2111" s="891"/>
      <c r="T2111" s="892"/>
      <c r="U2111" s="893"/>
    </row>
    <row r="2112" spans="2:33" ht="24" customHeight="1" x14ac:dyDescent="0.15">
      <c r="B2112" s="881"/>
      <c r="C2112" s="884"/>
      <c r="D2112" s="884"/>
      <c r="E2112" s="884"/>
      <c r="F2112" s="296"/>
      <c r="G2112" s="897"/>
      <c r="H2112" s="898"/>
      <c r="I2112" s="296"/>
      <c r="J2112" s="297"/>
      <c r="K2112" s="299"/>
      <c r="L2112" s="284" t="s">
        <v>220</v>
      </c>
      <c r="M2112" s="302"/>
      <c r="N2112" s="285" t="s">
        <v>225</v>
      </c>
      <c r="O2112" s="299"/>
      <c r="P2112" s="284" t="s">
        <v>220</v>
      </c>
      <c r="Q2112" s="302"/>
      <c r="R2112" s="285" t="s">
        <v>225</v>
      </c>
      <c r="S2112" s="891"/>
      <c r="T2112" s="892"/>
      <c r="U2112" s="893"/>
    </row>
    <row r="2113" spans="1:33" ht="24" customHeight="1" x14ac:dyDescent="0.15">
      <c r="B2113" s="881"/>
      <c r="C2113" s="884"/>
      <c r="D2113" s="884"/>
      <c r="E2113" s="884"/>
      <c r="F2113" s="296"/>
      <c r="G2113" s="897"/>
      <c r="H2113" s="898"/>
      <c r="I2113" s="296"/>
      <c r="J2113" s="297"/>
      <c r="K2113" s="299"/>
      <c r="L2113" s="284" t="s">
        <v>220</v>
      </c>
      <c r="M2113" s="302"/>
      <c r="N2113" s="285" t="s">
        <v>225</v>
      </c>
      <c r="O2113" s="299"/>
      <c r="P2113" s="284" t="s">
        <v>220</v>
      </c>
      <c r="Q2113" s="302"/>
      <c r="R2113" s="285" t="s">
        <v>225</v>
      </c>
      <c r="S2113" s="891"/>
      <c r="T2113" s="892"/>
      <c r="U2113" s="893"/>
    </row>
    <row r="2114" spans="1:33" ht="24" customHeight="1" thickBot="1" x14ac:dyDescent="0.2">
      <c r="B2114" s="882"/>
      <c r="C2114" s="885"/>
      <c r="D2114" s="885"/>
      <c r="E2114" s="885"/>
      <c r="F2114" s="286" t="s">
        <v>232</v>
      </c>
      <c r="G2114" s="5"/>
      <c r="H2114" s="899" t="s">
        <v>239</v>
      </c>
      <c r="I2114" s="900"/>
      <c r="J2114" s="300"/>
      <c r="K2114" s="901"/>
      <c r="L2114" s="902"/>
      <c r="M2114" s="902"/>
      <c r="N2114" s="902"/>
      <c r="O2114" s="902"/>
      <c r="P2114" s="902"/>
      <c r="Q2114" s="902"/>
      <c r="R2114" s="903"/>
      <c r="S2114" s="894"/>
      <c r="T2114" s="895"/>
      <c r="U2114" s="896"/>
    </row>
    <row r="2115" spans="1:33" ht="19.5" customHeight="1" thickBot="1" x14ac:dyDescent="0.2">
      <c r="B2115" s="287" t="s">
        <v>112</v>
      </c>
      <c r="C2115" s="172"/>
      <c r="D2115" s="288"/>
      <c r="E2115" s="288"/>
      <c r="F2115" s="289"/>
      <c r="G2115" s="288"/>
      <c r="H2115" s="288"/>
      <c r="O2115" s="917" t="s">
        <v>496</v>
      </c>
      <c r="P2115" s="918"/>
      <c r="Q2115" s="918"/>
      <c r="R2115" s="918"/>
      <c r="S2115" s="919" t="str">
        <f>IF(COUNT(S2095:U2114)=0,"",SUMIFS(S2095:S2114,E2095:E2114,"&lt;&gt;"&amp;""))</f>
        <v/>
      </c>
      <c r="T2115" s="920"/>
      <c r="U2115" s="921"/>
    </row>
    <row r="2116" spans="1:33" ht="19.5" customHeight="1" thickBot="1" x14ac:dyDescent="0.2">
      <c r="B2116" s="486" t="s">
        <v>242</v>
      </c>
      <c r="C2116" s="172"/>
      <c r="D2116" s="171"/>
      <c r="E2116" s="290"/>
      <c r="F2116" s="485"/>
      <c r="G2116" s="485"/>
      <c r="H2116" s="485"/>
      <c r="O2116" s="922" t="s">
        <v>497</v>
      </c>
      <c r="P2116" s="923"/>
      <c r="Q2116" s="923"/>
      <c r="R2116" s="924"/>
      <c r="S2116" s="919" t="str">
        <f>IF(COUNT(S2095:U2114)=0,"",SUMIF(E2095:E2114,"元請",S2095:U2114))</f>
        <v/>
      </c>
      <c r="T2116" s="920"/>
      <c r="U2116" s="921"/>
    </row>
    <row r="2117" spans="1:33" ht="19.5" customHeight="1" x14ac:dyDescent="0.15">
      <c r="B2117" s="287" t="s">
        <v>240</v>
      </c>
      <c r="C2117" s="172"/>
      <c r="D2117" s="171"/>
      <c r="E2117" s="172"/>
      <c r="F2117" s="172"/>
      <c r="G2117" s="485"/>
      <c r="H2117" s="485"/>
    </row>
    <row r="2118" spans="1:33" ht="19.5" customHeight="1" x14ac:dyDescent="0.15">
      <c r="B2118" s="485"/>
      <c r="C2118" s="172"/>
      <c r="D2118" s="171"/>
      <c r="E2118" s="290"/>
      <c r="F2118" s="485"/>
      <c r="G2118" s="485"/>
      <c r="H2118" s="485"/>
    </row>
    <row r="2119" spans="1:33" s="172" customFormat="1" ht="20.25" customHeight="1" x14ac:dyDescent="0.15">
      <c r="A2119" s="171"/>
      <c r="B2119" s="171"/>
      <c r="C2119" s="172" t="s">
        <v>104</v>
      </c>
      <c r="G2119" s="262"/>
      <c r="H2119" s="262"/>
      <c r="I2119" s="171"/>
      <c r="J2119" s="171"/>
      <c r="K2119" s="171"/>
      <c r="L2119" s="171"/>
      <c r="M2119" s="171"/>
      <c r="N2119" s="171"/>
      <c r="O2119" s="171"/>
      <c r="P2119" s="171"/>
      <c r="Q2119" s="171"/>
      <c r="R2119" s="171"/>
      <c r="S2119" s="171"/>
      <c r="T2119" s="196" t="s">
        <v>241</v>
      </c>
      <c r="U2119" s="263" t="str">
        <f t="shared" ref="U2119" si="1589">IF(COUNT(S2095:U2114)=0,"",U2090+1)</f>
        <v/>
      </c>
      <c r="W2119" s="171"/>
      <c r="X2119" s="171"/>
      <c r="Y2119" s="171"/>
      <c r="Z2119" s="291"/>
      <c r="AA2119" s="291"/>
      <c r="AB2119" s="291"/>
      <c r="AC2119" s="291"/>
      <c r="AD2119" s="291"/>
      <c r="AE2119" s="171"/>
      <c r="AF2119" s="171"/>
      <c r="AG2119" s="171"/>
    </row>
    <row r="2120" spans="1:33" s="172" customFormat="1" ht="27.75" x14ac:dyDescent="0.15">
      <c r="A2120" s="171"/>
      <c r="B2120" s="904" t="s">
        <v>105</v>
      </c>
      <c r="C2120" s="904"/>
      <c r="D2120" s="904"/>
      <c r="E2120" s="904"/>
      <c r="F2120" s="904"/>
      <c r="G2120" s="904"/>
      <c r="H2120" s="904"/>
      <c r="I2120" s="904"/>
      <c r="J2120" s="905" t="s">
        <v>387</v>
      </c>
      <c r="K2120" s="905"/>
      <c r="L2120" s="905"/>
      <c r="M2120" s="905"/>
      <c r="N2120" s="905"/>
      <c r="O2120" s="905"/>
      <c r="P2120" s="905"/>
      <c r="Q2120" s="905"/>
      <c r="R2120" s="905"/>
      <c r="S2120" s="905"/>
      <c r="T2120" s="905"/>
      <c r="U2120" s="905"/>
      <c r="W2120" s="171"/>
      <c r="X2120" s="171"/>
      <c r="Y2120" s="171"/>
      <c r="Z2120" s="291"/>
      <c r="AA2120" s="291"/>
      <c r="AB2120" s="291"/>
      <c r="AC2120" s="291"/>
      <c r="AD2120" s="291"/>
      <c r="AE2120" s="171"/>
      <c r="AF2120" s="171"/>
      <c r="AG2120" s="171"/>
    </row>
    <row r="2121" spans="1:33" ht="21.75" thickBot="1" x14ac:dyDescent="0.2">
      <c r="D2121" s="265" t="s">
        <v>228</v>
      </c>
      <c r="E2121" s="906"/>
      <c r="F2121" s="906"/>
      <c r="G2121" s="266" t="s">
        <v>229</v>
      </c>
      <c r="H2121" s="267"/>
      <c r="L2121" s="268" t="s">
        <v>231</v>
      </c>
      <c r="M2121" s="482" t="str">
        <f>M$4</f>
        <v/>
      </c>
      <c r="N2121" s="269" t="s">
        <v>220</v>
      </c>
      <c r="O2121" s="482" t="str">
        <f>O$4</f>
        <v/>
      </c>
      <c r="P2121" s="269" t="s">
        <v>225</v>
      </c>
      <c r="Q2121" s="269" t="s">
        <v>205</v>
      </c>
      <c r="R2121" s="482" t="str">
        <f>R$4</f>
        <v/>
      </c>
      <c r="S2121" s="269" t="s">
        <v>220</v>
      </c>
      <c r="T2121" s="482" t="str">
        <f>T$4</f>
        <v/>
      </c>
      <c r="U2121" s="269" t="s">
        <v>230</v>
      </c>
    </row>
    <row r="2122" spans="1:33" ht="18" customHeight="1" x14ac:dyDescent="0.15">
      <c r="B2122" s="880" t="s">
        <v>227</v>
      </c>
      <c r="C2122" s="907" t="s">
        <v>224</v>
      </c>
      <c r="D2122" s="478" t="s">
        <v>237</v>
      </c>
      <c r="E2122" s="478" t="s">
        <v>222</v>
      </c>
      <c r="F2122" s="909" t="s">
        <v>106</v>
      </c>
      <c r="G2122" s="840" t="s">
        <v>107</v>
      </c>
      <c r="H2122" s="841"/>
      <c r="I2122" s="480" t="s">
        <v>108</v>
      </c>
      <c r="J2122" s="480" t="s">
        <v>235</v>
      </c>
      <c r="K2122" s="840" t="s">
        <v>109</v>
      </c>
      <c r="L2122" s="913"/>
      <c r="M2122" s="913"/>
      <c r="N2122" s="841"/>
      <c r="O2122" s="840" t="s">
        <v>226</v>
      </c>
      <c r="P2122" s="913"/>
      <c r="Q2122" s="913"/>
      <c r="R2122" s="841"/>
      <c r="S2122" s="840" t="s">
        <v>233</v>
      </c>
      <c r="T2122" s="913"/>
      <c r="U2122" s="914"/>
    </row>
    <row r="2123" spans="1:33" ht="18" customHeight="1" thickBot="1" x14ac:dyDescent="0.2">
      <c r="B2123" s="882"/>
      <c r="C2123" s="908"/>
      <c r="D2123" s="479" t="s">
        <v>221</v>
      </c>
      <c r="E2123" s="479" t="s">
        <v>223</v>
      </c>
      <c r="F2123" s="910"/>
      <c r="G2123" s="911"/>
      <c r="H2123" s="912"/>
      <c r="I2123" s="481" t="s">
        <v>110</v>
      </c>
      <c r="J2123" s="481" t="s">
        <v>236</v>
      </c>
      <c r="K2123" s="911"/>
      <c r="L2123" s="915"/>
      <c r="M2123" s="915"/>
      <c r="N2123" s="912"/>
      <c r="O2123" s="911"/>
      <c r="P2123" s="915"/>
      <c r="Q2123" s="915"/>
      <c r="R2123" s="912"/>
      <c r="S2123" s="911" t="s">
        <v>234</v>
      </c>
      <c r="T2123" s="915"/>
      <c r="U2123" s="916"/>
    </row>
    <row r="2124" spans="1:33" ht="24" customHeight="1" x14ac:dyDescent="0.15">
      <c r="B2124" s="880">
        <v>1</v>
      </c>
      <c r="C2124" s="883"/>
      <c r="D2124" s="883"/>
      <c r="E2124" s="883"/>
      <c r="F2124" s="294"/>
      <c r="G2124" s="886"/>
      <c r="H2124" s="887"/>
      <c r="I2124" s="294"/>
      <c r="J2124" s="295"/>
      <c r="K2124" s="298"/>
      <c r="L2124" s="279" t="s">
        <v>220</v>
      </c>
      <c r="M2124" s="301"/>
      <c r="N2124" s="280" t="s">
        <v>225</v>
      </c>
      <c r="O2124" s="298"/>
      <c r="P2124" s="279" t="s">
        <v>220</v>
      </c>
      <c r="Q2124" s="301"/>
      <c r="R2124" s="280" t="s">
        <v>225</v>
      </c>
      <c r="S2124" s="888" t="str">
        <f t="shared" ref="S2124" si="1590">IF(COUNT(J2124:J2128)=0,"",SUM(J2124:J2128))</f>
        <v/>
      </c>
      <c r="T2124" s="889"/>
      <c r="U2124" s="890"/>
    </row>
    <row r="2125" spans="1:33" ht="24" customHeight="1" x14ac:dyDescent="0.15">
      <c r="B2125" s="881"/>
      <c r="C2125" s="884"/>
      <c r="D2125" s="884"/>
      <c r="E2125" s="884"/>
      <c r="F2125" s="296"/>
      <c r="G2125" s="897"/>
      <c r="H2125" s="898"/>
      <c r="I2125" s="296"/>
      <c r="J2125" s="297"/>
      <c r="K2125" s="299"/>
      <c r="L2125" s="284" t="s">
        <v>220</v>
      </c>
      <c r="M2125" s="302"/>
      <c r="N2125" s="285" t="s">
        <v>225</v>
      </c>
      <c r="O2125" s="299"/>
      <c r="P2125" s="284" t="s">
        <v>220</v>
      </c>
      <c r="Q2125" s="302"/>
      <c r="R2125" s="285" t="s">
        <v>225</v>
      </c>
      <c r="S2125" s="891"/>
      <c r="T2125" s="892"/>
      <c r="U2125" s="893"/>
      <c r="Z2125" s="264"/>
      <c r="AA2125" s="264"/>
      <c r="AB2125" s="264"/>
      <c r="AC2125" s="264"/>
      <c r="AD2125" s="264"/>
      <c r="AE2125" s="172"/>
      <c r="AF2125" s="172"/>
      <c r="AG2125" s="172"/>
    </row>
    <row r="2126" spans="1:33" ht="23.25" customHeight="1" x14ac:dyDescent="0.15">
      <c r="B2126" s="881"/>
      <c r="C2126" s="884"/>
      <c r="D2126" s="884"/>
      <c r="E2126" s="884"/>
      <c r="F2126" s="296"/>
      <c r="G2126" s="897"/>
      <c r="H2126" s="898"/>
      <c r="I2126" s="296"/>
      <c r="J2126" s="297"/>
      <c r="K2126" s="299"/>
      <c r="L2126" s="284" t="s">
        <v>220</v>
      </c>
      <c r="M2126" s="302"/>
      <c r="N2126" s="285" t="s">
        <v>225</v>
      </c>
      <c r="O2126" s="299"/>
      <c r="P2126" s="284" t="s">
        <v>220</v>
      </c>
      <c r="Q2126" s="302"/>
      <c r="R2126" s="285" t="s">
        <v>225</v>
      </c>
      <c r="S2126" s="891"/>
      <c r="T2126" s="892"/>
      <c r="U2126" s="893"/>
      <c r="Z2126" s="264"/>
      <c r="AA2126" s="264"/>
      <c r="AB2126" s="264"/>
      <c r="AC2126" s="264"/>
      <c r="AD2126" s="264"/>
      <c r="AE2126" s="172"/>
      <c r="AF2126" s="172"/>
      <c r="AG2126" s="172"/>
    </row>
    <row r="2127" spans="1:33" ht="24" customHeight="1" x14ac:dyDescent="0.15">
      <c r="B2127" s="881"/>
      <c r="C2127" s="884"/>
      <c r="D2127" s="884"/>
      <c r="E2127" s="884"/>
      <c r="F2127" s="296"/>
      <c r="G2127" s="897"/>
      <c r="H2127" s="898"/>
      <c r="I2127" s="296"/>
      <c r="J2127" s="297"/>
      <c r="K2127" s="299"/>
      <c r="L2127" s="284" t="s">
        <v>220</v>
      </c>
      <c r="M2127" s="302"/>
      <c r="N2127" s="285" t="s">
        <v>225</v>
      </c>
      <c r="O2127" s="299"/>
      <c r="P2127" s="284" t="s">
        <v>220</v>
      </c>
      <c r="Q2127" s="302"/>
      <c r="R2127" s="285" t="s">
        <v>225</v>
      </c>
      <c r="S2127" s="891"/>
      <c r="T2127" s="892"/>
      <c r="U2127" s="893"/>
    </row>
    <row r="2128" spans="1:33" ht="24" customHeight="1" thickBot="1" x14ac:dyDescent="0.2">
      <c r="B2128" s="882"/>
      <c r="C2128" s="885"/>
      <c r="D2128" s="885"/>
      <c r="E2128" s="885"/>
      <c r="F2128" s="286" t="s">
        <v>232</v>
      </c>
      <c r="G2128" s="5"/>
      <c r="H2128" s="899" t="s">
        <v>239</v>
      </c>
      <c r="I2128" s="900"/>
      <c r="J2128" s="300"/>
      <c r="K2128" s="901"/>
      <c r="L2128" s="902"/>
      <c r="M2128" s="902"/>
      <c r="N2128" s="902"/>
      <c r="O2128" s="902"/>
      <c r="P2128" s="902"/>
      <c r="Q2128" s="902"/>
      <c r="R2128" s="903"/>
      <c r="S2128" s="894"/>
      <c r="T2128" s="895"/>
      <c r="U2128" s="896"/>
    </row>
    <row r="2129" spans="2:21" ht="24" customHeight="1" x14ac:dyDescent="0.15">
      <c r="B2129" s="880">
        <v>2</v>
      </c>
      <c r="C2129" s="883"/>
      <c r="D2129" s="883"/>
      <c r="E2129" s="883"/>
      <c r="F2129" s="294"/>
      <c r="G2129" s="886"/>
      <c r="H2129" s="887"/>
      <c r="I2129" s="294"/>
      <c r="J2129" s="295"/>
      <c r="K2129" s="298"/>
      <c r="L2129" s="279" t="s">
        <v>220</v>
      </c>
      <c r="M2129" s="301"/>
      <c r="N2129" s="280" t="s">
        <v>225</v>
      </c>
      <c r="O2129" s="298"/>
      <c r="P2129" s="279" t="s">
        <v>220</v>
      </c>
      <c r="Q2129" s="301"/>
      <c r="R2129" s="280" t="s">
        <v>225</v>
      </c>
      <c r="S2129" s="888" t="str">
        <f t="shared" ref="S2129" si="1591">IF(COUNT(J2129:J2133)=0,"",SUM(J2129:J2133))</f>
        <v/>
      </c>
      <c r="T2129" s="889"/>
      <c r="U2129" s="890"/>
    </row>
    <row r="2130" spans="2:21" ht="24" customHeight="1" x14ac:dyDescent="0.15">
      <c r="B2130" s="881"/>
      <c r="C2130" s="884"/>
      <c r="D2130" s="884"/>
      <c r="E2130" s="884"/>
      <c r="F2130" s="296"/>
      <c r="G2130" s="897"/>
      <c r="H2130" s="898"/>
      <c r="I2130" s="296"/>
      <c r="J2130" s="297"/>
      <c r="K2130" s="299"/>
      <c r="L2130" s="284" t="s">
        <v>220</v>
      </c>
      <c r="M2130" s="302"/>
      <c r="N2130" s="285" t="s">
        <v>225</v>
      </c>
      <c r="O2130" s="299"/>
      <c r="P2130" s="284" t="s">
        <v>220</v>
      </c>
      <c r="Q2130" s="302"/>
      <c r="R2130" s="285" t="s">
        <v>225</v>
      </c>
      <c r="S2130" s="891"/>
      <c r="T2130" s="892"/>
      <c r="U2130" s="893"/>
    </row>
    <row r="2131" spans="2:21" ht="24" customHeight="1" x14ac:dyDescent="0.15">
      <c r="B2131" s="881"/>
      <c r="C2131" s="884"/>
      <c r="D2131" s="884"/>
      <c r="E2131" s="884"/>
      <c r="F2131" s="296"/>
      <c r="G2131" s="897"/>
      <c r="H2131" s="898"/>
      <c r="I2131" s="296"/>
      <c r="J2131" s="297"/>
      <c r="K2131" s="299"/>
      <c r="L2131" s="284" t="s">
        <v>220</v>
      </c>
      <c r="M2131" s="302"/>
      <c r="N2131" s="285" t="s">
        <v>225</v>
      </c>
      <c r="O2131" s="299"/>
      <c r="P2131" s="284" t="s">
        <v>220</v>
      </c>
      <c r="Q2131" s="302"/>
      <c r="R2131" s="285" t="s">
        <v>225</v>
      </c>
      <c r="S2131" s="891"/>
      <c r="T2131" s="892"/>
      <c r="U2131" s="893"/>
    </row>
    <row r="2132" spans="2:21" ht="24" customHeight="1" x14ac:dyDescent="0.15">
      <c r="B2132" s="881"/>
      <c r="C2132" s="884"/>
      <c r="D2132" s="884"/>
      <c r="E2132" s="884"/>
      <c r="F2132" s="296"/>
      <c r="G2132" s="897"/>
      <c r="H2132" s="898"/>
      <c r="I2132" s="296"/>
      <c r="J2132" s="297"/>
      <c r="K2132" s="299"/>
      <c r="L2132" s="284" t="s">
        <v>220</v>
      </c>
      <c r="M2132" s="302"/>
      <c r="N2132" s="285" t="s">
        <v>225</v>
      </c>
      <c r="O2132" s="299"/>
      <c r="P2132" s="284" t="s">
        <v>220</v>
      </c>
      <c r="Q2132" s="302"/>
      <c r="R2132" s="285" t="s">
        <v>225</v>
      </c>
      <c r="S2132" s="891"/>
      <c r="T2132" s="892"/>
      <c r="U2132" s="893"/>
    </row>
    <row r="2133" spans="2:21" ht="24" customHeight="1" thickBot="1" x14ac:dyDescent="0.2">
      <c r="B2133" s="882"/>
      <c r="C2133" s="885"/>
      <c r="D2133" s="885"/>
      <c r="E2133" s="885"/>
      <c r="F2133" s="286" t="s">
        <v>232</v>
      </c>
      <c r="G2133" s="5"/>
      <c r="H2133" s="899" t="s">
        <v>239</v>
      </c>
      <c r="I2133" s="900"/>
      <c r="J2133" s="300"/>
      <c r="K2133" s="901"/>
      <c r="L2133" s="902"/>
      <c r="M2133" s="902"/>
      <c r="N2133" s="902"/>
      <c r="O2133" s="902"/>
      <c r="P2133" s="902"/>
      <c r="Q2133" s="902"/>
      <c r="R2133" s="903"/>
      <c r="S2133" s="894"/>
      <c r="T2133" s="895"/>
      <c r="U2133" s="896"/>
    </row>
    <row r="2134" spans="2:21" ht="24" customHeight="1" x14ac:dyDescent="0.15">
      <c r="B2134" s="880">
        <v>3</v>
      </c>
      <c r="C2134" s="883"/>
      <c r="D2134" s="883"/>
      <c r="E2134" s="883"/>
      <c r="F2134" s="294"/>
      <c r="G2134" s="886"/>
      <c r="H2134" s="887"/>
      <c r="I2134" s="294"/>
      <c r="J2134" s="295"/>
      <c r="K2134" s="298"/>
      <c r="L2134" s="279" t="s">
        <v>220</v>
      </c>
      <c r="M2134" s="301"/>
      <c r="N2134" s="280" t="s">
        <v>225</v>
      </c>
      <c r="O2134" s="298"/>
      <c r="P2134" s="279" t="s">
        <v>220</v>
      </c>
      <c r="Q2134" s="301"/>
      <c r="R2134" s="280" t="s">
        <v>225</v>
      </c>
      <c r="S2134" s="888" t="str">
        <f t="shared" ref="S2134" si="1592">IF(COUNT(J2134:J2138)=0,"",SUM(J2134:J2138))</f>
        <v/>
      </c>
      <c r="T2134" s="889"/>
      <c r="U2134" s="890"/>
    </row>
    <row r="2135" spans="2:21" ht="24" customHeight="1" x14ac:dyDescent="0.15">
      <c r="B2135" s="881"/>
      <c r="C2135" s="884"/>
      <c r="D2135" s="884"/>
      <c r="E2135" s="884"/>
      <c r="F2135" s="296"/>
      <c r="G2135" s="897"/>
      <c r="H2135" s="898"/>
      <c r="I2135" s="296"/>
      <c r="J2135" s="297"/>
      <c r="K2135" s="299"/>
      <c r="L2135" s="284" t="s">
        <v>220</v>
      </c>
      <c r="M2135" s="302"/>
      <c r="N2135" s="285" t="s">
        <v>225</v>
      </c>
      <c r="O2135" s="299"/>
      <c r="P2135" s="284" t="s">
        <v>220</v>
      </c>
      <c r="Q2135" s="302"/>
      <c r="R2135" s="285" t="s">
        <v>225</v>
      </c>
      <c r="S2135" s="891"/>
      <c r="T2135" s="892"/>
      <c r="U2135" s="893"/>
    </row>
    <row r="2136" spans="2:21" ht="24" customHeight="1" x14ac:dyDescent="0.15">
      <c r="B2136" s="881"/>
      <c r="C2136" s="884"/>
      <c r="D2136" s="884"/>
      <c r="E2136" s="884"/>
      <c r="F2136" s="296"/>
      <c r="G2136" s="897"/>
      <c r="H2136" s="898"/>
      <c r="I2136" s="296"/>
      <c r="J2136" s="297"/>
      <c r="K2136" s="299"/>
      <c r="L2136" s="284" t="s">
        <v>220</v>
      </c>
      <c r="M2136" s="302"/>
      <c r="N2136" s="285" t="s">
        <v>225</v>
      </c>
      <c r="O2136" s="299"/>
      <c r="P2136" s="284" t="s">
        <v>220</v>
      </c>
      <c r="Q2136" s="302"/>
      <c r="R2136" s="285" t="s">
        <v>225</v>
      </c>
      <c r="S2136" s="891"/>
      <c r="T2136" s="892"/>
      <c r="U2136" s="893"/>
    </row>
    <row r="2137" spans="2:21" ht="24" customHeight="1" x14ac:dyDescent="0.15">
      <c r="B2137" s="881"/>
      <c r="C2137" s="884"/>
      <c r="D2137" s="884"/>
      <c r="E2137" s="884"/>
      <c r="F2137" s="296"/>
      <c r="G2137" s="897"/>
      <c r="H2137" s="898"/>
      <c r="I2137" s="296"/>
      <c r="J2137" s="297"/>
      <c r="K2137" s="299"/>
      <c r="L2137" s="284" t="s">
        <v>220</v>
      </c>
      <c r="M2137" s="302"/>
      <c r="N2137" s="285" t="s">
        <v>225</v>
      </c>
      <c r="O2137" s="299"/>
      <c r="P2137" s="284" t="s">
        <v>220</v>
      </c>
      <c r="Q2137" s="302"/>
      <c r="R2137" s="285" t="s">
        <v>225</v>
      </c>
      <c r="S2137" s="891"/>
      <c r="T2137" s="892"/>
      <c r="U2137" s="893"/>
    </row>
    <row r="2138" spans="2:21" ht="24" customHeight="1" thickBot="1" x14ac:dyDescent="0.2">
      <c r="B2138" s="882"/>
      <c r="C2138" s="885"/>
      <c r="D2138" s="885"/>
      <c r="E2138" s="885"/>
      <c r="F2138" s="286" t="s">
        <v>232</v>
      </c>
      <c r="G2138" s="5"/>
      <c r="H2138" s="899" t="s">
        <v>239</v>
      </c>
      <c r="I2138" s="900"/>
      <c r="J2138" s="300"/>
      <c r="K2138" s="901"/>
      <c r="L2138" s="902"/>
      <c r="M2138" s="902"/>
      <c r="N2138" s="902"/>
      <c r="O2138" s="902"/>
      <c r="P2138" s="902"/>
      <c r="Q2138" s="902"/>
      <c r="R2138" s="903"/>
      <c r="S2138" s="894"/>
      <c r="T2138" s="895"/>
      <c r="U2138" s="896"/>
    </row>
    <row r="2139" spans="2:21" ht="24" customHeight="1" x14ac:dyDescent="0.15">
      <c r="B2139" s="880">
        <v>4</v>
      </c>
      <c r="C2139" s="883"/>
      <c r="D2139" s="883"/>
      <c r="E2139" s="883"/>
      <c r="F2139" s="294"/>
      <c r="G2139" s="886"/>
      <c r="H2139" s="887"/>
      <c r="I2139" s="294"/>
      <c r="J2139" s="295"/>
      <c r="K2139" s="298"/>
      <c r="L2139" s="279" t="s">
        <v>220</v>
      </c>
      <c r="M2139" s="301"/>
      <c r="N2139" s="280" t="s">
        <v>225</v>
      </c>
      <c r="O2139" s="298"/>
      <c r="P2139" s="279" t="s">
        <v>220</v>
      </c>
      <c r="Q2139" s="301"/>
      <c r="R2139" s="280" t="s">
        <v>225</v>
      </c>
      <c r="S2139" s="888" t="str">
        <f t="shared" ref="S2139" si="1593">IF(COUNT(J2139:J2143)=0,"",SUM(J2139:J2143))</f>
        <v/>
      </c>
      <c r="T2139" s="889"/>
      <c r="U2139" s="890"/>
    </row>
    <row r="2140" spans="2:21" ht="24" customHeight="1" x14ac:dyDescent="0.15">
      <c r="B2140" s="881"/>
      <c r="C2140" s="884"/>
      <c r="D2140" s="884"/>
      <c r="E2140" s="884"/>
      <c r="F2140" s="296"/>
      <c r="G2140" s="897"/>
      <c r="H2140" s="898"/>
      <c r="I2140" s="296"/>
      <c r="J2140" s="297"/>
      <c r="K2140" s="299"/>
      <c r="L2140" s="284" t="s">
        <v>220</v>
      </c>
      <c r="M2140" s="302"/>
      <c r="N2140" s="285" t="s">
        <v>225</v>
      </c>
      <c r="O2140" s="299"/>
      <c r="P2140" s="284" t="s">
        <v>220</v>
      </c>
      <c r="Q2140" s="302"/>
      <c r="R2140" s="285" t="s">
        <v>225</v>
      </c>
      <c r="S2140" s="891"/>
      <c r="T2140" s="892"/>
      <c r="U2140" s="893"/>
    </row>
    <row r="2141" spans="2:21" ht="24" customHeight="1" x14ac:dyDescent="0.15">
      <c r="B2141" s="881"/>
      <c r="C2141" s="884"/>
      <c r="D2141" s="884"/>
      <c r="E2141" s="884"/>
      <c r="F2141" s="296"/>
      <c r="G2141" s="897"/>
      <c r="H2141" s="898"/>
      <c r="I2141" s="296"/>
      <c r="J2141" s="297"/>
      <c r="K2141" s="299"/>
      <c r="L2141" s="284" t="s">
        <v>220</v>
      </c>
      <c r="M2141" s="302"/>
      <c r="N2141" s="285" t="s">
        <v>225</v>
      </c>
      <c r="O2141" s="299"/>
      <c r="P2141" s="284" t="s">
        <v>220</v>
      </c>
      <c r="Q2141" s="302"/>
      <c r="R2141" s="285" t="s">
        <v>225</v>
      </c>
      <c r="S2141" s="891"/>
      <c r="T2141" s="892"/>
      <c r="U2141" s="893"/>
    </row>
    <row r="2142" spans="2:21" ht="24" customHeight="1" x14ac:dyDescent="0.15">
      <c r="B2142" s="881"/>
      <c r="C2142" s="884"/>
      <c r="D2142" s="884"/>
      <c r="E2142" s="884"/>
      <c r="F2142" s="296"/>
      <c r="G2142" s="897"/>
      <c r="H2142" s="898"/>
      <c r="I2142" s="296"/>
      <c r="J2142" s="297"/>
      <c r="K2142" s="299"/>
      <c r="L2142" s="284" t="s">
        <v>220</v>
      </c>
      <c r="M2142" s="302"/>
      <c r="N2142" s="285" t="s">
        <v>225</v>
      </c>
      <c r="O2142" s="299"/>
      <c r="P2142" s="284" t="s">
        <v>220</v>
      </c>
      <c r="Q2142" s="302"/>
      <c r="R2142" s="285" t="s">
        <v>225</v>
      </c>
      <c r="S2142" s="891"/>
      <c r="T2142" s="892"/>
      <c r="U2142" s="893"/>
    </row>
    <row r="2143" spans="2:21" ht="24" customHeight="1" thickBot="1" x14ac:dyDescent="0.2">
      <c r="B2143" s="882"/>
      <c r="C2143" s="885"/>
      <c r="D2143" s="885"/>
      <c r="E2143" s="885"/>
      <c r="F2143" s="286" t="s">
        <v>232</v>
      </c>
      <c r="G2143" s="5"/>
      <c r="H2143" s="899" t="s">
        <v>239</v>
      </c>
      <c r="I2143" s="900"/>
      <c r="J2143" s="300"/>
      <c r="K2143" s="901"/>
      <c r="L2143" s="902"/>
      <c r="M2143" s="902"/>
      <c r="N2143" s="902"/>
      <c r="O2143" s="902"/>
      <c r="P2143" s="902"/>
      <c r="Q2143" s="902"/>
      <c r="R2143" s="903"/>
      <c r="S2143" s="894"/>
      <c r="T2143" s="895"/>
      <c r="U2143" s="896"/>
    </row>
    <row r="2144" spans="2:21" ht="19.5" customHeight="1" thickBot="1" x14ac:dyDescent="0.2">
      <c r="B2144" s="287" t="s">
        <v>112</v>
      </c>
      <c r="C2144" s="172"/>
      <c r="D2144" s="288"/>
      <c r="E2144" s="288"/>
      <c r="F2144" s="289"/>
      <c r="G2144" s="288"/>
      <c r="H2144" s="288"/>
      <c r="O2144" s="917" t="s">
        <v>496</v>
      </c>
      <c r="P2144" s="918"/>
      <c r="Q2144" s="918"/>
      <c r="R2144" s="918"/>
      <c r="S2144" s="919" t="str">
        <f>IF(COUNT(S2124:U2143)=0,"",SUMIFS(S2124:S2143,E2124:E2143,"&lt;&gt;"&amp;""))</f>
        <v/>
      </c>
      <c r="T2144" s="920"/>
      <c r="U2144" s="921"/>
    </row>
    <row r="2145" spans="1:33" ht="19.5" customHeight="1" thickBot="1" x14ac:dyDescent="0.2">
      <c r="B2145" s="486" t="s">
        <v>242</v>
      </c>
      <c r="C2145" s="172"/>
      <c r="D2145" s="171"/>
      <c r="E2145" s="290"/>
      <c r="F2145" s="485"/>
      <c r="G2145" s="485"/>
      <c r="H2145" s="485"/>
      <c r="O2145" s="922" t="s">
        <v>497</v>
      </c>
      <c r="P2145" s="923"/>
      <c r="Q2145" s="923"/>
      <c r="R2145" s="924"/>
      <c r="S2145" s="919" t="str">
        <f>IF(COUNT(S2124:U2143)=0,"",SUMIF(E2124:E2143,"元請",S2124:U2143))</f>
        <v/>
      </c>
      <c r="T2145" s="920"/>
      <c r="U2145" s="921"/>
    </row>
    <row r="2146" spans="1:33" ht="19.5" customHeight="1" x14ac:dyDescent="0.15">
      <c r="B2146" s="287" t="s">
        <v>240</v>
      </c>
      <c r="C2146" s="172"/>
      <c r="D2146" s="171"/>
      <c r="E2146" s="172"/>
      <c r="F2146" s="172"/>
      <c r="G2146" s="485"/>
      <c r="H2146" s="485"/>
    </row>
    <row r="2147" spans="1:33" ht="19.5" customHeight="1" x14ac:dyDescent="0.15">
      <c r="B2147" s="485"/>
      <c r="C2147" s="172"/>
      <c r="D2147" s="171"/>
      <c r="E2147" s="290"/>
      <c r="F2147" s="485"/>
      <c r="G2147" s="485"/>
      <c r="H2147" s="485"/>
    </row>
    <row r="2148" spans="1:33" s="172" customFormat="1" ht="20.25" customHeight="1" x14ac:dyDescent="0.15">
      <c r="A2148" s="171"/>
      <c r="B2148" s="171"/>
      <c r="C2148" s="172" t="s">
        <v>104</v>
      </c>
      <c r="G2148" s="262"/>
      <c r="H2148" s="262"/>
      <c r="I2148" s="171"/>
      <c r="J2148" s="171"/>
      <c r="K2148" s="171"/>
      <c r="L2148" s="171"/>
      <c r="M2148" s="171"/>
      <c r="N2148" s="171"/>
      <c r="O2148" s="171"/>
      <c r="P2148" s="171"/>
      <c r="Q2148" s="171"/>
      <c r="R2148" s="171"/>
      <c r="S2148" s="171"/>
      <c r="T2148" s="196" t="s">
        <v>241</v>
      </c>
      <c r="U2148" s="263" t="str">
        <f t="shared" ref="U2148" si="1594">IF(COUNT(S2124:U2143)=0,"",U2119+1)</f>
        <v/>
      </c>
      <c r="W2148" s="171"/>
      <c r="X2148" s="171"/>
      <c r="Y2148" s="171"/>
      <c r="Z2148" s="291"/>
      <c r="AA2148" s="291"/>
      <c r="AB2148" s="291"/>
      <c r="AC2148" s="291"/>
      <c r="AD2148" s="291"/>
      <c r="AE2148" s="171"/>
      <c r="AF2148" s="171"/>
      <c r="AG2148" s="171"/>
    </row>
    <row r="2149" spans="1:33" s="172" customFormat="1" ht="27.75" x14ac:dyDescent="0.15">
      <c r="A2149" s="171"/>
      <c r="B2149" s="904" t="s">
        <v>105</v>
      </c>
      <c r="C2149" s="904"/>
      <c r="D2149" s="904"/>
      <c r="E2149" s="904"/>
      <c r="F2149" s="904"/>
      <c r="G2149" s="904"/>
      <c r="H2149" s="904"/>
      <c r="I2149" s="904"/>
      <c r="J2149" s="905" t="s">
        <v>387</v>
      </c>
      <c r="K2149" s="905"/>
      <c r="L2149" s="905"/>
      <c r="M2149" s="905"/>
      <c r="N2149" s="905"/>
      <c r="O2149" s="905"/>
      <c r="P2149" s="905"/>
      <c r="Q2149" s="905"/>
      <c r="R2149" s="905"/>
      <c r="S2149" s="905"/>
      <c r="T2149" s="905"/>
      <c r="U2149" s="905"/>
      <c r="W2149" s="171"/>
      <c r="X2149" s="171"/>
      <c r="Y2149" s="171"/>
      <c r="Z2149" s="291"/>
      <c r="AA2149" s="291"/>
      <c r="AB2149" s="291"/>
      <c r="AC2149" s="291"/>
      <c r="AD2149" s="291"/>
      <c r="AE2149" s="171"/>
      <c r="AF2149" s="171"/>
      <c r="AG2149" s="171"/>
    </row>
    <row r="2150" spans="1:33" ht="21.75" thickBot="1" x14ac:dyDescent="0.2">
      <c r="D2150" s="265" t="s">
        <v>228</v>
      </c>
      <c r="E2150" s="906"/>
      <c r="F2150" s="906"/>
      <c r="G2150" s="266" t="s">
        <v>229</v>
      </c>
      <c r="H2150" s="267"/>
      <c r="L2150" s="268" t="s">
        <v>231</v>
      </c>
      <c r="M2150" s="482" t="str">
        <f>M$4</f>
        <v/>
      </c>
      <c r="N2150" s="269" t="s">
        <v>220</v>
      </c>
      <c r="O2150" s="482" t="str">
        <f>O$4</f>
        <v/>
      </c>
      <c r="P2150" s="269" t="s">
        <v>225</v>
      </c>
      <c r="Q2150" s="269" t="s">
        <v>205</v>
      </c>
      <c r="R2150" s="482" t="str">
        <f>R$4</f>
        <v/>
      </c>
      <c r="S2150" s="269" t="s">
        <v>220</v>
      </c>
      <c r="T2150" s="482" t="str">
        <f>T$4</f>
        <v/>
      </c>
      <c r="U2150" s="269" t="s">
        <v>230</v>
      </c>
    </row>
    <row r="2151" spans="1:33" ht="18" customHeight="1" x14ac:dyDescent="0.15">
      <c r="B2151" s="880" t="s">
        <v>227</v>
      </c>
      <c r="C2151" s="907" t="s">
        <v>224</v>
      </c>
      <c r="D2151" s="478" t="s">
        <v>237</v>
      </c>
      <c r="E2151" s="478" t="s">
        <v>222</v>
      </c>
      <c r="F2151" s="909" t="s">
        <v>106</v>
      </c>
      <c r="G2151" s="840" t="s">
        <v>107</v>
      </c>
      <c r="H2151" s="841"/>
      <c r="I2151" s="480" t="s">
        <v>108</v>
      </c>
      <c r="J2151" s="480" t="s">
        <v>235</v>
      </c>
      <c r="K2151" s="840" t="s">
        <v>109</v>
      </c>
      <c r="L2151" s="913"/>
      <c r="M2151" s="913"/>
      <c r="N2151" s="841"/>
      <c r="O2151" s="840" t="s">
        <v>226</v>
      </c>
      <c r="P2151" s="913"/>
      <c r="Q2151" s="913"/>
      <c r="R2151" s="841"/>
      <c r="S2151" s="840" t="s">
        <v>233</v>
      </c>
      <c r="T2151" s="913"/>
      <c r="U2151" s="914"/>
    </row>
    <row r="2152" spans="1:33" ht="18" customHeight="1" thickBot="1" x14ac:dyDescent="0.2">
      <c r="B2152" s="882"/>
      <c r="C2152" s="908"/>
      <c r="D2152" s="479" t="s">
        <v>221</v>
      </c>
      <c r="E2152" s="479" t="s">
        <v>223</v>
      </c>
      <c r="F2152" s="910"/>
      <c r="G2152" s="911"/>
      <c r="H2152" s="912"/>
      <c r="I2152" s="481" t="s">
        <v>110</v>
      </c>
      <c r="J2152" s="481" t="s">
        <v>236</v>
      </c>
      <c r="K2152" s="911"/>
      <c r="L2152" s="915"/>
      <c r="M2152" s="915"/>
      <c r="N2152" s="912"/>
      <c r="O2152" s="911"/>
      <c r="P2152" s="915"/>
      <c r="Q2152" s="915"/>
      <c r="R2152" s="912"/>
      <c r="S2152" s="911" t="s">
        <v>234</v>
      </c>
      <c r="T2152" s="915"/>
      <c r="U2152" s="916"/>
    </row>
    <row r="2153" spans="1:33" ht="24" customHeight="1" x14ac:dyDescent="0.15">
      <c r="B2153" s="880">
        <v>1</v>
      </c>
      <c r="C2153" s="883"/>
      <c r="D2153" s="883"/>
      <c r="E2153" s="883"/>
      <c r="F2153" s="294"/>
      <c r="G2153" s="886"/>
      <c r="H2153" s="887"/>
      <c r="I2153" s="294"/>
      <c r="J2153" s="295"/>
      <c r="K2153" s="298"/>
      <c r="L2153" s="279" t="s">
        <v>220</v>
      </c>
      <c r="M2153" s="301"/>
      <c r="N2153" s="280" t="s">
        <v>225</v>
      </c>
      <c r="O2153" s="298"/>
      <c r="P2153" s="279" t="s">
        <v>220</v>
      </c>
      <c r="Q2153" s="301"/>
      <c r="R2153" s="280" t="s">
        <v>225</v>
      </c>
      <c r="S2153" s="888" t="str">
        <f t="shared" ref="S2153" si="1595">IF(COUNT(J2153:J2157)=0,"",SUM(J2153:J2157))</f>
        <v/>
      </c>
      <c r="T2153" s="889"/>
      <c r="U2153" s="890"/>
    </row>
    <row r="2154" spans="1:33" ht="24" customHeight="1" x14ac:dyDescent="0.15">
      <c r="B2154" s="881"/>
      <c r="C2154" s="884"/>
      <c r="D2154" s="884"/>
      <c r="E2154" s="884"/>
      <c r="F2154" s="296"/>
      <c r="G2154" s="897"/>
      <c r="H2154" s="898"/>
      <c r="I2154" s="296"/>
      <c r="J2154" s="297"/>
      <c r="K2154" s="299"/>
      <c r="L2154" s="284" t="s">
        <v>220</v>
      </c>
      <c r="M2154" s="302"/>
      <c r="N2154" s="285" t="s">
        <v>225</v>
      </c>
      <c r="O2154" s="299"/>
      <c r="P2154" s="284" t="s">
        <v>220</v>
      </c>
      <c r="Q2154" s="302"/>
      <c r="R2154" s="285" t="s">
        <v>225</v>
      </c>
      <c r="S2154" s="891"/>
      <c r="T2154" s="892"/>
      <c r="U2154" s="893"/>
      <c r="Z2154" s="264"/>
      <c r="AA2154" s="264"/>
      <c r="AB2154" s="264"/>
      <c r="AC2154" s="264"/>
      <c r="AD2154" s="264"/>
      <c r="AE2154" s="172"/>
      <c r="AF2154" s="172"/>
      <c r="AG2154" s="172"/>
    </row>
    <row r="2155" spans="1:33" ht="23.25" customHeight="1" x14ac:dyDescent="0.15">
      <c r="B2155" s="881"/>
      <c r="C2155" s="884"/>
      <c r="D2155" s="884"/>
      <c r="E2155" s="884"/>
      <c r="F2155" s="296"/>
      <c r="G2155" s="897"/>
      <c r="H2155" s="898"/>
      <c r="I2155" s="296"/>
      <c r="J2155" s="297"/>
      <c r="K2155" s="299"/>
      <c r="L2155" s="284" t="s">
        <v>220</v>
      </c>
      <c r="M2155" s="302"/>
      <c r="N2155" s="285" t="s">
        <v>225</v>
      </c>
      <c r="O2155" s="299"/>
      <c r="P2155" s="284" t="s">
        <v>220</v>
      </c>
      <c r="Q2155" s="302"/>
      <c r="R2155" s="285" t="s">
        <v>225</v>
      </c>
      <c r="S2155" s="891"/>
      <c r="T2155" s="892"/>
      <c r="U2155" s="893"/>
      <c r="Z2155" s="264"/>
      <c r="AA2155" s="264"/>
      <c r="AB2155" s="264"/>
      <c r="AC2155" s="264"/>
      <c r="AD2155" s="264"/>
      <c r="AE2155" s="172"/>
      <c r="AF2155" s="172"/>
      <c r="AG2155" s="172"/>
    </row>
    <row r="2156" spans="1:33" ht="24" customHeight="1" x14ac:dyDescent="0.15">
      <c r="B2156" s="881"/>
      <c r="C2156" s="884"/>
      <c r="D2156" s="884"/>
      <c r="E2156" s="884"/>
      <c r="F2156" s="296"/>
      <c r="G2156" s="897"/>
      <c r="H2156" s="898"/>
      <c r="I2156" s="296"/>
      <c r="J2156" s="297"/>
      <c r="K2156" s="299"/>
      <c r="L2156" s="284" t="s">
        <v>220</v>
      </c>
      <c r="M2156" s="302"/>
      <c r="N2156" s="285" t="s">
        <v>225</v>
      </c>
      <c r="O2156" s="299"/>
      <c r="P2156" s="284" t="s">
        <v>220</v>
      </c>
      <c r="Q2156" s="302"/>
      <c r="R2156" s="285" t="s">
        <v>225</v>
      </c>
      <c r="S2156" s="891"/>
      <c r="T2156" s="892"/>
      <c r="U2156" s="893"/>
    </row>
    <row r="2157" spans="1:33" ht="24" customHeight="1" thickBot="1" x14ac:dyDescent="0.2">
      <c r="B2157" s="882"/>
      <c r="C2157" s="885"/>
      <c r="D2157" s="885"/>
      <c r="E2157" s="885"/>
      <c r="F2157" s="286" t="s">
        <v>232</v>
      </c>
      <c r="G2157" s="5"/>
      <c r="H2157" s="899" t="s">
        <v>239</v>
      </c>
      <c r="I2157" s="900"/>
      <c r="J2157" s="300"/>
      <c r="K2157" s="901"/>
      <c r="L2157" s="902"/>
      <c r="M2157" s="902"/>
      <c r="N2157" s="902"/>
      <c r="O2157" s="902"/>
      <c r="P2157" s="902"/>
      <c r="Q2157" s="902"/>
      <c r="R2157" s="903"/>
      <c r="S2157" s="894"/>
      <c r="T2157" s="895"/>
      <c r="U2157" s="896"/>
    </row>
    <row r="2158" spans="1:33" ht="24" customHeight="1" x14ac:dyDescent="0.15">
      <c r="B2158" s="880">
        <v>2</v>
      </c>
      <c r="C2158" s="883"/>
      <c r="D2158" s="883"/>
      <c r="E2158" s="883"/>
      <c r="F2158" s="294"/>
      <c r="G2158" s="886"/>
      <c r="H2158" s="887"/>
      <c r="I2158" s="294"/>
      <c r="J2158" s="295"/>
      <c r="K2158" s="298"/>
      <c r="L2158" s="279" t="s">
        <v>220</v>
      </c>
      <c r="M2158" s="301"/>
      <c r="N2158" s="280" t="s">
        <v>225</v>
      </c>
      <c r="O2158" s="298"/>
      <c r="P2158" s="279" t="s">
        <v>220</v>
      </c>
      <c r="Q2158" s="301"/>
      <c r="R2158" s="280" t="s">
        <v>225</v>
      </c>
      <c r="S2158" s="888" t="str">
        <f t="shared" ref="S2158" si="1596">IF(COUNT(J2158:J2162)=0,"",SUM(J2158:J2162))</f>
        <v/>
      </c>
      <c r="T2158" s="889"/>
      <c r="U2158" s="890"/>
    </row>
    <row r="2159" spans="1:33" ht="24" customHeight="1" x14ac:dyDescent="0.15">
      <c r="B2159" s="881"/>
      <c r="C2159" s="884"/>
      <c r="D2159" s="884"/>
      <c r="E2159" s="884"/>
      <c r="F2159" s="296"/>
      <c r="G2159" s="897"/>
      <c r="H2159" s="898"/>
      <c r="I2159" s="296"/>
      <c r="J2159" s="297"/>
      <c r="K2159" s="299"/>
      <c r="L2159" s="284" t="s">
        <v>220</v>
      </c>
      <c r="M2159" s="302"/>
      <c r="N2159" s="285" t="s">
        <v>225</v>
      </c>
      <c r="O2159" s="299"/>
      <c r="P2159" s="284" t="s">
        <v>220</v>
      </c>
      <c r="Q2159" s="302"/>
      <c r="R2159" s="285" t="s">
        <v>225</v>
      </c>
      <c r="S2159" s="891"/>
      <c r="T2159" s="892"/>
      <c r="U2159" s="893"/>
    </row>
    <row r="2160" spans="1:33" ht="24" customHeight="1" x14ac:dyDescent="0.15">
      <c r="B2160" s="881"/>
      <c r="C2160" s="884"/>
      <c r="D2160" s="884"/>
      <c r="E2160" s="884"/>
      <c r="F2160" s="296"/>
      <c r="G2160" s="897"/>
      <c r="H2160" s="898"/>
      <c r="I2160" s="296"/>
      <c r="J2160" s="297"/>
      <c r="K2160" s="299"/>
      <c r="L2160" s="284" t="s">
        <v>220</v>
      </c>
      <c r="M2160" s="302"/>
      <c r="N2160" s="285" t="s">
        <v>225</v>
      </c>
      <c r="O2160" s="299"/>
      <c r="P2160" s="284" t="s">
        <v>220</v>
      </c>
      <c r="Q2160" s="302"/>
      <c r="R2160" s="285" t="s">
        <v>225</v>
      </c>
      <c r="S2160" s="891"/>
      <c r="T2160" s="892"/>
      <c r="U2160" s="893"/>
    </row>
    <row r="2161" spans="2:21" ht="24" customHeight="1" x14ac:dyDescent="0.15">
      <c r="B2161" s="881"/>
      <c r="C2161" s="884"/>
      <c r="D2161" s="884"/>
      <c r="E2161" s="884"/>
      <c r="F2161" s="296"/>
      <c r="G2161" s="897"/>
      <c r="H2161" s="898"/>
      <c r="I2161" s="296"/>
      <c r="J2161" s="297"/>
      <c r="K2161" s="299"/>
      <c r="L2161" s="284" t="s">
        <v>220</v>
      </c>
      <c r="M2161" s="302"/>
      <c r="N2161" s="285" t="s">
        <v>225</v>
      </c>
      <c r="O2161" s="299"/>
      <c r="P2161" s="284" t="s">
        <v>220</v>
      </c>
      <c r="Q2161" s="302"/>
      <c r="R2161" s="285" t="s">
        <v>225</v>
      </c>
      <c r="S2161" s="891"/>
      <c r="T2161" s="892"/>
      <c r="U2161" s="893"/>
    </row>
    <row r="2162" spans="2:21" ht="24" customHeight="1" thickBot="1" x14ac:dyDescent="0.2">
      <c r="B2162" s="882"/>
      <c r="C2162" s="885"/>
      <c r="D2162" s="885"/>
      <c r="E2162" s="885"/>
      <c r="F2162" s="286" t="s">
        <v>232</v>
      </c>
      <c r="G2162" s="5"/>
      <c r="H2162" s="899" t="s">
        <v>239</v>
      </c>
      <c r="I2162" s="900"/>
      <c r="J2162" s="300"/>
      <c r="K2162" s="901"/>
      <c r="L2162" s="902"/>
      <c r="M2162" s="902"/>
      <c r="N2162" s="902"/>
      <c r="O2162" s="902"/>
      <c r="P2162" s="902"/>
      <c r="Q2162" s="902"/>
      <c r="R2162" s="903"/>
      <c r="S2162" s="894"/>
      <c r="T2162" s="895"/>
      <c r="U2162" s="896"/>
    </row>
    <row r="2163" spans="2:21" ht="24" customHeight="1" x14ac:dyDescent="0.15">
      <c r="B2163" s="880">
        <v>3</v>
      </c>
      <c r="C2163" s="883"/>
      <c r="D2163" s="883"/>
      <c r="E2163" s="883"/>
      <c r="F2163" s="294"/>
      <c r="G2163" s="886"/>
      <c r="H2163" s="887"/>
      <c r="I2163" s="294"/>
      <c r="J2163" s="295"/>
      <c r="K2163" s="298"/>
      <c r="L2163" s="279" t="s">
        <v>220</v>
      </c>
      <c r="M2163" s="301"/>
      <c r="N2163" s="280" t="s">
        <v>225</v>
      </c>
      <c r="O2163" s="298"/>
      <c r="P2163" s="279" t="s">
        <v>220</v>
      </c>
      <c r="Q2163" s="301"/>
      <c r="R2163" s="280" t="s">
        <v>225</v>
      </c>
      <c r="S2163" s="888" t="str">
        <f t="shared" ref="S2163" si="1597">IF(COUNT(J2163:J2167)=0,"",SUM(J2163:J2167))</f>
        <v/>
      </c>
      <c r="T2163" s="889"/>
      <c r="U2163" s="890"/>
    </row>
    <row r="2164" spans="2:21" ht="24" customHeight="1" x14ac:dyDescent="0.15">
      <c r="B2164" s="881"/>
      <c r="C2164" s="884"/>
      <c r="D2164" s="884"/>
      <c r="E2164" s="884"/>
      <c r="F2164" s="296"/>
      <c r="G2164" s="897"/>
      <c r="H2164" s="898"/>
      <c r="I2164" s="296"/>
      <c r="J2164" s="297"/>
      <c r="K2164" s="299"/>
      <c r="L2164" s="284" t="s">
        <v>220</v>
      </c>
      <c r="M2164" s="302"/>
      <c r="N2164" s="285" t="s">
        <v>225</v>
      </c>
      <c r="O2164" s="299"/>
      <c r="P2164" s="284" t="s">
        <v>220</v>
      </c>
      <c r="Q2164" s="302"/>
      <c r="R2164" s="285" t="s">
        <v>225</v>
      </c>
      <c r="S2164" s="891"/>
      <c r="T2164" s="892"/>
      <c r="U2164" s="893"/>
    </row>
    <row r="2165" spans="2:21" ht="24" customHeight="1" x14ac:dyDescent="0.15">
      <c r="B2165" s="881"/>
      <c r="C2165" s="884"/>
      <c r="D2165" s="884"/>
      <c r="E2165" s="884"/>
      <c r="F2165" s="296"/>
      <c r="G2165" s="897"/>
      <c r="H2165" s="898"/>
      <c r="I2165" s="296"/>
      <c r="J2165" s="297"/>
      <c r="K2165" s="299"/>
      <c r="L2165" s="284" t="s">
        <v>220</v>
      </c>
      <c r="M2165" s="302"/>
      <c r="N2165" s="285" t="s">
        <v>225</v>
      </c>
      <c r="O2165" s="299"/>
      <c r="P2165" s="284" t="s">
        <v>220</v>
      </c>
      <c r="Q2165" s="302"/>
      <c r="R2165" s="285" t="s">
        <v>225</v>
      </c>
      <c r="S2165" s="891"/>
      <c r="T2165" s="892"/>
      <c r="U2165" s="893"/>
    </row>
    <row r="2166" spans="2:21" ht="24" customHeight="1" x14ac:dyDescent="0.15">
      <c r="B2166" s="881"/>
      <c r="C2166" s="884"/>
      <c r="D2166" s="884"/>
      <c r="E2166" s="884"/>
      <c r="F2166" s="296"/>
      <c r="G2166" s="897"/>
      <c r="H2166" s="898"/>
      <c r="I2166" s="296"/>
      <c r="J2166" s="297"/>
      <c r="K2166" s="299"/>
      <c r="L2166" s="284" t="s">
        <v>220</v>
      </c>
      <c r="M2166" s="302"/>
      <c r="N2166" s="285" t="s">
        <v>225</v>
      </c>
      <c r="O2166" s="299"/>
      <c r="P2166" s="284" t="s">
        <v>220</v>
      </c>
      <c r="Q2166" s="302"/>
      <c r="R2166" s="285" t="s">
        <v>225</v>
      </c>
      <c r="S2166" s="891"/>
      <c r="T2166" s="892"/>
      <c r="U2166" s="893"/>
    </row>
    <row r="2167" spans="2:21" ht="24" customHeight="1" thickBot="1" x14ac:dyDescent="0.2">
      <c r="B2167" s="882"/>
      <c r="C2167" s="885"/>
      <c r="D2167" s="885"/>
      <c r="E2167" s="885"/>
      <c r="F2167" s="286" t="s">
        <v>232</v>
      </c>
      <c r="G2167" s="5"/>
      <c r="H2167" s="899" t="s">
        <v>239</v>
      </c>
      <c r="I2167" s="900"/>
      <c r="J2167" s="300"/>
      <c r="K2167" s="901"/>
      <c r="L2167" s="902"/>
      <c r="M2167" s="902"/>
      <c r="N2167" s="902"/>
      <c r="O2167" s="902"/>
      <c r="P2167" s="902"/>
      <c r="Q2167" s="902"/>
      <c r="R2167" s="903"/>
      <c r="S2167" s="894"/>
      <c r="T2167" s="895"/>
      <c r="U2167" s="896"/>
    </row>
    <row r="2168" spans="2:21" ht="24" customHeight="1" x14ac:dyDescent="0.15">
      <c r="B2168" s="880">
        <v>4</v>
      </c>
      <c r="C2168" s="883"/>
      <c r="D2168" s="883"/>
      <c r="E2168" s="883"/>
      <c r="F2168" s="294"/>
      <c r="G2168" s="886"/>
      <c r="H2168" s="887"/>
      <c r="I2168" s="294"/>
      <c r="J2168" s="295"/>
      <c r="K2168" s="298"/>
      <c r="L2168" s="279" t="s">
        <v>220</v>
      </c>
      <c r="M2168" s="301"/>
      <c r="N2168" s="280" t="s">
        <v>225</v>
      </c>
      <c r="O2168" s="298"/>
      <c r="P2168" s="279" t="s">
        <v>220</v>
      </c>
      <c r="Q2168" s="301"/>
      <c r="R2168" s="280" t="s">
        <v>225</v>
      </c>
      <c r="S2168" s="888" t="str">
        <f t="shared" ref="S2168" si="1598">IF(COUNT(J2168:J2172)=0,"",SUM(J2168:J2172))</f>
        <v/>
      </c>
      <c r="T2168" s="889"/>
      <c r="U2168" s="890"/>
    </row>
    <row r="2169" spans="2:21" ht="24" customHeight="1" x14ac:dyDescent="0.15">
      <c r="B2169" s="881"/>
      <c r="C2169" s="884"/>
      <c r="D2169" s="884"/>
      <c r="E2169" s="884"/>
      <c r="F2169" s="296"/>
      <c r="G2169" s="897"/>
      <c r="H2169" s="898"/>
      <c r="I2169" s="296"/>
      <c r="J2169" s="297"/>
      <c r="K2169" s="299"/>
      <c r="L2169" s="284" t="s">
        <v>220</v>
      </c>
      <c r="M2169" s="302"/>
      <c r="N2169" s="285" t="s">
        <v>225</v>
      </c>
      <c r="O2169" s="299"/>
      <c r="P2169" s="284" t="s">
        <v>220</v>
      </c>
      <c r="Q2169" s="302"/>
      <c r="R2169" s="285" t="s">
        <v>225</v>
      </c>
      <c r="S2169" s="891"/>
      <c r="T2169" s="892"/>
      <c r="U2169" s="893"/>
    </row>
    <row r="2170" spans="2:21" ht="24" customHeight="1" x14ac:dyDescent="0.15">
      <c r="B2170" s="881"/>
      <c r="C2170" s="884"/>
      <c r="D2170" s="884"/>
      <c r="E2170" s="884"/>
      <c r="F2170" s="296"/>
      <c r="G2170" s="897"/>
      <c r="H2170" s="898"/>
      <c r="I2170" s="296"/>
      <c r="J2170" s="297"/>
      <c r="K2170" s="299"/>
      <c r="L2170" s="284" t="s">
        <v>220</v>
      </c>
      <c r="M2170" s="302"/>
      <c r="N2170" s="285" t="s">
        <v>225</v>
      </c>
      <c r="O2170" s="299"/>
      <c r="P2170" s="284" t="s">
        <v>220</v>
      </c>
      <c r="Q2170" s="302"/>
      <c r="R2170" s="285" t="s">
        <v>225</v>
      </c>
      <c r="S2170" s="891"/>
      <c r="T2170" s="892"/>
      <c r="U2170" s="893"/>
    </row>
    <row r="2171" spans="2:21" ht="24" customHeight="1" x14ac:dyDescent="0.15">
      <c r="B2171" s="881"/>
      <c r="C2171" s="884"/>
      <c r="D2171" s="884"/>
      <c r="E2171" s="884"/>
      <c r="F2171" s="296"/>
      <c r="G2171" s="897"/>
      <c r="H2171" s="898"/>
      <c r="I2171" s="296"/>
      <c r="J2171" s="297"/>
      <c r="K2171" s="299"/>
      <c r="L2171" s="284" t="s">
        <v>220</v>
      </c>
      <c r="M2171" s="302"/>
      <c r="N2171" s="285" t="s">
        <v>225</v>
      </c>
      <c r="O2171" s="299"/>
      <c r="P2171" s="284" t="s">
        <v>220</v>
      </c>
      <c r="Q2171" s="302"/>
      <c r="R2171" s="285" t="s">
        <v>225</v>
      </c>
      <c r="S2171" s="891"/>
      <c r="T2171" s="892"/>
      <c r="U2171" s="893"/>
    </row>
    <row r="2172" spans="2:21" ht="24" customHeight="1" thickBot="1" x14ac:dyDescent="0.2">
      <c r="B2172" s="882"/>
      <c r="C2172" s="885"/>
      <c r="D2172" s="885"/>
      <c r="E2172" s="885"/>
      <c r="F2172" s="286" t="s">
        <v>232</v>
      </c>
      <c r="G2172" s="5"/>
      <c r="H2172" s="899" t="s">
        <v>239</v>
      </c>
      <c r="I2172" s="900"/>
      <c r="J2172" s="300"/>
      <c r="K2172" s="901"/>
      <c r="L2172" s="902"/>
      <c r="M2172" s="902"/>
      <c r="N2172" s="902"/>
      <c r="O2172" s="902"/>
      <c r="P2172" s="902"/>
      <c r="Q2172" s="902"/>
      <c r="R2172" s="903"/>
      <c r="S2172" s="894"/>
      <c r="T2172" s="895"/>
      <c r="U2172" s="896"/>
    </row>
    <row r="2173" spans="2:21" ht="19.5" customHeight="1" thickBot="1" x14ac:dyDescent="0.2">
      <c r="B2173" s="287" t="s">
        <v>112</v>
      </c>
      <c r="C2173" s="172"/>
      <c r="D2173" s="288"/>
      <c r="E2173" s="288"/>
      <c r="F2173" s="289"/>
      <c r="G2173" s="288"/>
      <c r="H2173" s="288"/>
      <c r="O2173" s="917" t="s">
        <v>496</v>
      </c>
      <c r="P2173" s="918"/>
      <c r="Q2173" s="918"/>
      <c r="R2173" s="918"/>
      <c r="S2173" s="919" t="str">
        <f>IF(COUNT(S2153:U2172)=0,"",SUMIFS(S2153:S2172,E2153:E2172,"&lt;&gt;"&amp;""))</f>
        <v/>
      </c>
      <c r="T2173" s="920"/>
      <c r="U2173" s="921"/>
    </row>
    <row r="2174" spans="2:21" ht="19.5" customHeight="1" thickBot="1" x14ac:dyDescent="0.2">
      <c r="B2174" s="486" t="s">
        <v>242</v>
      </c>
      <c r="C2174" s="172"/>
      <c r="D2174" s="171"/>
      <c r="E2174" s="290"/>
      <c r="F2174" s="485"/>
      <c r="G2174" s="485"/>
      <c r="H2174" s="485"/>
      <c r="O2174" s="922" t="s">
        <v>497</v>
      </c>
      <c r="P2174" s="923"/>
      <c r="Q2174" s="923"/>
      <c r="R2174" s="924"/>
      <c r="S2174" s="919" t="str">
        <f>IF(COUNT(S2153:U2172)=0,"",SUMIF(E2153:E2172,"元請",S2153:U2172))</f>
        <v/>
      </c>
      <c r="T2174" s="920"/>
      <c r="U2174" s="921"/>
    </row>
    <row r="2175" spans="2:21" ht="19.5" customHeight="1" x14ac:dyDescent="0.15">
      <c r="B2175" s="287" t="s">
        <v>240</v>
      </c>
      <c r="C2175" s="172"/>
      <c r="D2175" s="171"/>
      <c r="E2175" s="172"/>
      <c r="F2175" s="172"/>
      <c r="G2175" s="485"/>
      <c r="H2175" s="485"/>
    </row>
    <row r="2176" spans="2:21" ht="19.5" customHeight="1" x14ac:dyDescent="0.15">
      <c r="B2176" s="485"/>
      <c r="C2176" s="172"/>
      <c r="D2176" s="171"/>
      <c r="E2176" s="290"/>
      <c r="F2176" s="485"/>
      <c r="G2176" s="485"/>
      <c r="H2176" s="485"/>
    </row>
    <row r="2177" spans="1:33" s="172" customFormat="1" ht="20.25" customHeight="1" x14ac:dyDescent="0.15">
      <c r="A2177" s="171"/>
      <c r="B2177" s="171"/>
      <c r="C2177" s="172" t="s">
        <v>104</v>
      </c>
      <c r="G2177" s="262"/>
      <c r="H2177" s="262"/>
      <c r="I2177" s="171"/>
      <c r="J2177" s="171"/>
      <c r="K2177" s="171"/>
      <c r="L2177" s="171"/>
      <c r="M2177" s="171"/>
      <c r="N2177" s="171"/>
      <c r="O2177" s="171"/>
      <c r="P2177" s="171"/>
      <c r="Q2177" s="171"/>
      <c r="R2177" s="171"/>
      <c r="S2177" s="171"/>
      <c r="T2177" s="196" t="s">
        <v>241</v>
      </c>
      <c r="U2177" s="263" t="str">
        <f t="shared" ref="U2177" si="1599">IF(COUNT(S2153:U2172)=0,"",U2148+1)</f>
        <v/>
      </c>
      <c r="W2177" s="171"/>
      <c r="X2177" s="171"/>
      <c r="Y2177" s="171"/>
      <c r="Z2177" s="291"/>
      <c r="AA2177" s="291"/>
      <c r="AB2177" s="291"/>
      <c r="AC2177" s="291"/>
      <c r="AD2177" s="291"/>
      <c r="AE2177" s="171"/>
      <c r="AF2177" s="171"/>
      <c r="AG2177" s="171"/>
    </row>
    <row r="2178" spans="1:33" s="172" customFormat="1" ht="27.75" x14ac:dyDescent="0.15">
      <c r="A2178" s="171"/>
      <c r="B2178" s="904" t="s">
        <v>105</v>
      </c>
      <c r="C2178" s="904"/>
      <c r="D2178" s="904"/>
      <c r="E2178" s="904"/>
      <c r="F2178" s="904"/>
      <c r="G2178" s="904"/>
      <c r="H2178" s="904"/>
      <c r="I2178" s="904"/>
      <c r="J2178" s="905" t="s">
        <v>387</v>
      </c>
      <c r="K2178" s="905"/>
      <c r="L2178" s="905"/>
      <c r="M2178" s="905"/>
      <c r="N2178" s="905"/>
      <c r="O2178" s="905"/>
      <c r="P2178" s="905"/>
      <c r="Q2178" s="905"/>
      <c r="R2178" s="905"/>
      <c r="S2178" s="905"/>
      <c r="T2178" s="905"/>
      <c r="U2178" s="905"/>
      <c r="W2178" s="171"/>
      <c r="X2178" s="171"/>
      <c r="Y2178" s="171"/>
      <c r="Z2178" s="291"/>
      <c r="AA2178" s="291"/>
      <c r="AB2178" s="291"/>
      <c r="AC2178" s="291"/>
      <c r="AD2178" s="291"/>
      <c r="AE2178" s="171"/>
      <c r="AF2178" s="171"/>
      <c r="AG2178" s="171"/>
    </row>
    <row r="2179" spans="1:33" ht="21.75" thickBot="1" x14ac:dyDescent="0.2">
      <c r="D2179" s="265" t="s">
        <v>228</v>
      </c>
      <c r="E2179" s="906"/>
      <c r="F2179" s="906"/>
      <c r="G2179" s="266" t="s">
        <v>229</v>
      </c>
      <c r="H2179" s="267"/>
      <c r="L2179" s="268" t="s">
        <v>231</v>
      </c>
      <c r="M2179" s="482" t="str">
        <f>M$4</f>
        <v/>
      </c>
      <c r="N2179" s="269" t="s">
        <v>220</v>
      </c>
      <c r="O2179" s="482" t="str">
        <f>O$4</f>
        <v/>
      </c>
      <c r="P2179" s="269" t="s">
        <v>225</v>
      </c>
      <c r="Q2179" s="269" t="s">
        <v>205</v>
      </c>
      <c r="R2179" s="482" t="str">
        <f>R$4</f>
        <v/>
      </c>
      <c r="S2179" s="269" t="s">
        <v>220</v>
      </c>
      <c r="T2179" s="482" t="str">
        <f>T$4</f>
        <v/>
      </c>
      <c r="U2179" s="269" t="s">
        <v>230</v>
      </c>
    </row>
    <row r="2180" spans="1:33" ht="18" customHeight="1" x14ac:dyDescent="0.15">
      <c r="B2180" s="880" t="s">
        <v>227</v>
      </c>
      <c r="C2180" s="907" t="s">
        <v>224</v>
      </c>
      <c r="D2180" s="478" t="s">
        <v>237</v>
      </c>
      <c r="E2180" s="478" t="s">
        <v>222</v>
      </c>
      <c r="F2180" s="909" t="s">
        <v>106</v>
      </c>
      <c r="G2180" s="840" t="s">
        <v>107</v>
      </c>
      <c r="H2180" s="841"/>
      <c r="I2180" s="480" t="s">
        <v>108</v>
      </c>
      <c r="J2180" s="480" t="s">
        <v>235</v>
      </c>
      <c r="K2180" s="840" t="s">
        <v>109</v>
      </c>
      <c r="L2180" s="913"/>
      <c r="M2180" s="913"/>
      <c r="N2180" s="841"/>
      <c r="O2180" s="840" t="s">
        <v>226</v>
      </c>
      <c r="P2180" s="913"/>
      <c r="Q2180" s="913"/>
      <c r="R2180" s="841"/>
      <c r="S2180" s="840" t="s">
        <v>233</v>
      </c>
      <c r="T2180" s="913"/>
      <c r="U2180" s="914"/>
    </row>
    <row r="2181" spans="1:33" ht="18" customHeight="1" thickBot="1" x14ac:dyDescent="0.2">
      <c r="B2181" s="882"/>
      <c r="C2181" s="908"/>
      <c r="D2181" s="479" t="s">
        <v>221</v>
      </c>
      <c r="E2181" s="479" t="s">
        <v>223</v>
      </c>
      <c r="F2181" s="910"/>
      <c r="G2181" s="911"/>
      <c r="H2181" s="912"/>
      <c r="I2181" s="481" t="s">
        <v>110</v>
      </c>
      <c r="J2181" s="481" t="s">
        <v>236</v>
      </c>
      <c r="K2181" s="911"/>
      <c r="L2181" s="915"/>
      <c r="M2181" s="915"/>
      <c r="N2181" s="912"/>
      <c r="O2181" s="911"/>
      <c r="P2181" s="915"/>
      <c r="Q2181" s="915"/>
      <c r="R2181" s="912"/>
      <c r="S2181" s="911" t="s">
        <v>234</v>
      </c>
      <c r="T2181" s="915"/>
      <c r="U2181" s="916"/>
    </row>
    <row r="2182" spans="1:33" ht="24" customHeight="1" x14ac:dyDescent="0.15">
      <c r="B2182" s="880">
        <v>1</v>
      </c>
      <c r="C2182" s="883"/>
      <c r="D2182" s="883"/>
      <c r="E2182" s="883"/>
      <c r="F2182" s="294"/>
      <c r="G2182" s="886"/>
      <c r="H2182" s="887"/>
      <c r="I2182" s="294"/>
      <c r="J2182" s="295"/>
      <c r="K2182" s="298"/>
      <c r="L2182" s="279" t="s">
        <v>220</v>
      </c>
      <c r="M2182" s="301"/>
      <c r="N2182" s="280" t="s">
        <v>225</v>
      </c>
      <c r="O2182" s="298"/>
      <c r="P2182" s="279" t="s">
        <v>220</v>
      </c>
      <c r="Q2182" s="301"/>
      <c r="R2182" s="280" t="s">
        <v>225</v>
      </c>
      <c r="S2182" s="888" t="str">
        <f t="shared" ref="S2182" si="1600">IF(COUNT(J2182:J2186)=0,"",SUM(J2182:J2186))</f>
        <v/>
      </c>
      <c r="T2182" s="889"/>
      <c r="U2182" s="890"/>
    </row>
    <row r="2183" spans="1:33" ht="24" customHeight="1" x14ac:dyDescent="0.15">
      <c r="B2183" s="881"/>
      <c r="C2183" s="884"/>
      <c r="D2183" s="884"/>
      <c r="E2183" s="884"/>
      <c r="F2183" s="296"/>
      <c r="G2183" s="897"/>
      <c r="H2183" s="898"/>
      <c r="I2183" s="296"/>
      <c r="J2183" s="297"/>
      <c r="K2183" s="299"/>
      <c r="L2183" s="284" t="s">
        <v>220</v>
      </c>
      <c r="M2183" s="302"/>
      <c r="N2183" s="285" t="s">
        <v>225</v>
      </c>
      <c r="O2183" s="299"/>
      <c r="P2183" s="284" t="s">
        <v>220</v>
      </c>
      <c r="Q2183" s="302"/>
      <c r="R2183" s="285" t="s">
        <v>225</v>
      </c>
      <c r="S2183" s="891"/>
      <c r="T2183" s="892"/>
      <c r="U2183" s="893"/>
      <c r="Z2183" s="264"/>
      <c r="AA2183" s="264"/>
      <c r="AB2183" s="264"/>
      <c r="AC2183" s="264"/>
      <c r="AD2183" s="264"/>
      <c r="AE2183" s="172"/>
      <c r="AF2183" s="172"/>
      <c r="AG2183" s="172"/>
    </row>
    <row r="2184" spans="1:33" ht="23.25" customHeight="1" x14ac:dyDescent="0.15">
      <c r="B2184" s="881"/>
      <c r="C2184" s="884"/>
      <c r="D2184" s="884"/>
      <c r="E2184" s="884"/>
      <c r="F2184" s="296"/>
      <c r="G2184" s="897"/>
      <c r="H2184" s="898"/>
      <c r="I2184" s="296"/>
      <c r="J2184" s="297"/>
      <c r="K2184" s="299"/>
      <c r="L2184" s="284" t="s">
        <v>220</v>
      </c>
      <c r="M2184" s="302"/>
      <c r="N2184" s="285" t="s">
        <v>225</v>
      </c>
      <c r="O2184" s="299"/>
      <c r="P2184" s="284" t="s">
        <v>220</v>
      </c>
      <c r="Q2184" s="302"/>
      <c r="R2184" s="285" t="s">
        <v>225</v>
      </c>
      <c r="S2184" s="891"/>
      <c r="T2184" s="892"/>
      <c r="U2184" s="893"/>
      <c r="Z2184" s="264"/>
      <c r="AA2184" s="264"/>
      <c r="AB2184" s="264"/>
      <c r="AC2184" s="264"/>
      <c r="AD2184" s="264"/>
      <c r="AE2184" s="172"/>
      <c r="AF2184" s="172"/>
      <c r="AG2184" s="172"/>
    </row>
    <row r="2185" spans="1:33" ht="24" customHeight="1" x14ac:dyDescent="0.15">
      <c r="B2185" s="881"/>
      <c r="C2185" s="884"/>
      <c r="D2185" s="884"/>
      <c r="E2185" s="884"/>
      <c r="F2185" s="296"/>
      <c r="G2185" s="897"/>
      <c r="H2185" s="898"/>
      <c r="I2185" s="296"/>
      <c r="J2185" s="297"/>
      <c r="K2185" s="299"/>
      <c r="L2185" s="284" t="s">
        <v>220</v>
      </c>
      <c r="M2185" s="302"/>
      <c r="N2185" s="285" t="s">
        <v>225</v>
      </c>
      <c r="O2185" s="299"/>
      <c r="P2185" s="284" t="s">
        <v>220</v>
      </c>
      <c r="Q2185" s="302"/>
      <c r="R2185" s="285" t="s">
        <v>225</v>
      </c>
      <c r="S2185" s="891"/>
      <c r="T2185" s="892"/>
      <c r="U2185" s="893"/>
    </row>
    <row r="2186" spans="1:33" ht="24" customHeight="1" thickBot="1" x14ac:dyDescent="0.2">
      <c r="B2186" s="882"/>
      <c r="C2186" s="885"/>
      <c r="D2186" s="885"/>
      <c r="E2186" s="885"/>
      <c r="F2186" s="286" t="s">
        <v>232</v>
      </c>
      <c r="G2186" s="5"/>
      <c r="H2186" s="899" t="s">
        <v>239</v>
      </c>
      <c r="I2186" s="900"/>
      <c r="J2186" s="300"/>
      <c r="K2186" s="901"/>
      <c r="L2186" s="902"/>
      <c r="M2186" s="902"/>
      <c r="N2186" s="902"/>
      <c r="O2186" s="902"/>
      <c r="P2186" s="902"/>
      <c r="Q2186" s="902"/>
      <c r="R2186" s="903"/>
      <c r="S2186" s="894"/>
      <c r="T2186" s="895"/>
      <c r="U2186" s="896"/>
    </row>
    <row r="2187" spans="1:33" ht="24" customHeight="1" x14ac:dyDescent="0.15">
      <c r="B2187" s="880">
        <v>2</v>
      </c>
      <c r="C2187" s="883"/>
      <c r="D2187" s="883"/>
      <c r="E2187" s="883"/>
      <c r="F2187" s="294"/>
      <c r="G2187" s="886"/>
      <c r="H2187" s="887"/>
      <c r="I2187" s="294"/>
      <c r="J2187" s="295"/>
      <c r="K2187" s="298"/>
      <c r="L2187" s="279" t="s">
        <v>220</v>
      </c>
      <c r="M2187" s="301"/>
      <c r="N2187" s="280" t="s">
        <v>225</v>
      </c>
      <c r="O2187" s="298"/>
      <c r="P2187" s="279" t="s">
        <v>220</v>
      </c>
      <c r="Q2187" s="301"/>
      <c r="R2187" s="280" t="s">
        <v>225</v>
      </c>
      <c r="S2187" s="888" t="str">
        <f t="shared" ref="S2187" si="1601">IF(COUNT(J2187:J2191)=0,"",SUM(J2187:J2191))</f>
        <v/>
      </c>
      <c r="T2187" s="889"/>
      <c r="U2187" s="890"/>
    </row>
    <row r="2188" spans="1:33" ht="24" customHeight="1" x14ac:dyDescent="0.15">
      <c r="B2188" s="881"/>
      <c r="C2188" s="884"/>
      <c r="D2188" s="884"/>
      <c r="E2188" s="884"/>
      <c r="F2188" s="296"/>
      <c r="G2188" s="897"/>
      <c r="H2188" s="898"/>
      <c r="I2188" s="296"/>
      <c r="J2188" s="297"/>
      <c r="K2188" s="299"/>
      <c r="L2188" s="284" t="s">
        <v>220</v>
      </c>
      <c r="M2188" s="302"/>
      <c r="N2188" s="285" t="s">
        <v>225</v>
      </c>
      <c r="O2188" s="299"/>
      <c r="P2188" s="284" t="s">
        <v>220</v>
      </c>
      <c r="Q2188" s="302"/>
      <c r="R2188" s="285" t="s">
        <v>225</v>
      </c>
      <c r="S2188" s="891"/>
      <c r="T2188" s="892"/>
      <c r="U2188" s="893"/>
    </row>
    <row r="2189" spans="1:33" ht="24" customHeight="1" x14ac:dyDescent="0.15">
      <c r="B2189" s="881"/>
      <c r="C2189" s="884"/>
      <c r="D2189" s="884"/>
      <c r="E2189" s="884"/>
      <c r="F2189" s="296"/>
      <c r="G2189" s="897"/>
      <c r="H2189" s="898"/>
      <c r="I2189" s="296"/>
      <c r="J2189" s="297"/>
      <c r="K2189" s="299"/>
      <c r="L2189" s="284" t="s">
        <v>220</v>
      </c>
      <c r="M2189" s="302"/>
      <c r="N2189" s="285" t="s">
        <v>225</v>
      </c>
      <c r="O2189" s="299"/>
      <c r="P2189" s="284" t="s">
        <v>220</v>
      </c>
      <c r="Q2189" s="302"/>
      <c r="R2189" s="285" t="s">
        <v>225</v>
      </c>
      <c r="S2189" s="891"/>
      <c r="T2189" s="892"/>
      <c r="U2189" s="893"/>
    </row>
    <row r="2190" spans="1:33" ht="24" customHeight="1" x14ac:dyDescent="0.15">
      <c r="B2190" s="881"/>
      <c r="C2190" s="884"/>
      <c r="D2190" s="884"/>
      <c r="E2190" s="884"/>
      <c r="F2190" s="296"/>
      <c r="G2190" s="897"/>
      <c r="H2190" s="898"/>
      <c r="I2190" s="296"/>
      <c r="J2190" s="297"/>
      <c r="K2190" s="299"/>
      <c r="L2190" s="284" t="s">
        <v>220</v>
      </c>
      <c r="M2190" s="302"/>
      <c r="N2190" s="285" t="s">
        <v>225</v>
      </c>
      <c r="O2190" s="299"/>
      <c r="P2190" s="284" t="s">
        <v>220</v>
      </c>
      <c r="Q2190" s="302"/>
      <c r="R2190" s="285" t="s">
        <v>225</v>
      </c>
      <c r="S2190" s="891"/>
      <c r="T2190" s="892"/>
      <c r="U2190" s="893"/>
    </row>
    <row r="2191" spans="1:33" ht="24" customHeight="1" thickBot="1" x14ac:dyDescent="0.2">
      <c r="B2191" s="882"/>
      <c r="C2191" s="885"/>
      <c r="D2191" s="885"/>
      <c r="E2191" s="885"/>
      <c r="F2191" s="286" t="s">
        <v>232</v>
      </c>
      <c r="G2191" s="5"/>
      <c r="H2191" s="899" t="s">
        <v>239</v>
      </c>
      <c r="I2191" s="900"/>
      <c r="J2191" s="300"/>
      <c r="K2191" s="901"/>
      <c r="L2191" s="902"/>
      <c r="M2191" s="902"/>
      <c r="N2191" s="902"/>
      <c r="O2191" s="902"/>
      <c r="P2191" s="902"/>
      <c r="Q2191" s="902"/>
      <c r="R2191" s="903"/>
      <c r="S2191" s="894"/>
      <c r="T2191" s="895"/>
      <c r="U2191" s="896"/>
    </row>
    <row r="2192" spans="1:33" ht="24" customHeight="1" x14ac:dyDescent="0.15">
      <c r="B2192" s="880">
        <v>3</v>
      </c>
      <c r="C2192" s="883"/>
      <c r="D2192" s="883"/>
      <c r="E2192" s="883"/>
      <c r="F2192" s="294"/>
      <c r="G2192" s="886"/>
      <c r="H2192" s="887"/>
      <c r="I2192" s="294"/>
      <c r="J2192" s="295"/>
      <c r="K2192" s="298"/>
      <c r="L2192" s="279" t="s">
        <v>220</v>
      </c>
      <c r="M2192" s="301"/>
      <c r="N2192" s="280" t="s">
        <v>225</v>
      </c>
      <c r="O2192" s="298"/>
      <c r="P2192" s="279" t="s">
        <v>220</v>
      </c>
      <c r="Q2192" s="301"/>
      <c r="R2192" s="280" t="s">
        <v>225</v>
      </c>
      <c r="S2192" s="888" t="str">
        <f t="shared" ref="S2192" si="1602">IF(COUNT(J2192:J2196)=0,"",SUM(J2192:J2196))</f>
        <v/>
      </c>
      <c r="T2192" s="889"/>
      <c r="U2192" s="890"/>
    </row>
    <row r="2193" spans="1:33" ht="24" customHeight="1" x14ac:dyDescent="0.15">
      <c r="B2193" s="881"/>
      <c r="C2193" s="884"/>
      <c r="D2193" s="884"/>
      <c r="E2193" s="884"/>
      <c r="F2193" s="296"/>
      <c r="G2193" s="897"/>
      <c r="H2193" s="898"/>
      <c r="I2193" s="296"/>
      <c r="J2193" s="297"/>
      <c r="K2193" s="299"/>
      <c r="L2193" s="284" t="s">
        <v>220</v>
      </c>
      <c r="M2193" s="302"/>
      <c r="N2193" s="285" t="s">
        <v>225</v>
      </c>
      <c r="O2193" s="299"/>
      <c r="P2193" s="284" t="s">
        <v>220</v>
      </c>
      <c r="Q2193" s="302"/>
      <c r="R2193" s="285" t="s">
        <v>225</v>
      </c>
      <c r="S2193" s="891"/>
      <c r="T2193" s="892"/>
      <c r="U2193" s="893"/>
    </row>
    <row r="2194" spans="1:33" ht="24" customHeight="1" x14ac:dyDescent="0.15">
      <c r="B2194" s="881"/>
      <c r="C2194" s="884"/>
      <c r="D2194" s="884"/>
      <c r="E2194" s="884"/>
      <c r="F2194" s="296"/>
      <c r="G2194" s="897"/>
      <c r="H2194" s="898"/>
      <c r="I2194" s="296"/>
      <c r="J2194" s="297"/>
      <c r="K2194" s="299"/>
      <c r="L2194" s="284" t="s">
        <v>220</v>
      </c>
      <c r="M2194" s="302"/>
      <c r="N2194" s="285" t="s">
        <v>225</v>
      </c>
      <c r="O2194" s="299"/>
      <c r="P2194" s="284" t="s">
        <v>220</v>
      </c>
      <c r="Q2194" s="302"/>
      <c r="R2194" s="285" t="s">
        <v>225</v>
      </c>
      <c r="S2194" s="891"/>
      <c r="T2194" s="892"/>
      <c r="U2194" s="893"/>
    </row>
    <row r="2195" spans="1:33" ht="24" customHeight="1" x14ac:dyDescent="0.15">
      <c r="B2195" s="881"/>
      <c r="C2195" s="884"/>
      <c r="D2195" s="884"/>
      <c r="E2195" s="884"/>
      <c r="F2195" s="296"/>
      <c r="G2195" s="897"/>
      <c r="H2195" s="898"/>
      <c r="I2195" s="296"/>
      <c r="J2195" s="297"/>
      <c r="K2195" s="299"/>
      <c r="L2195" s="284" t="s">
        <v>220</v>
      </c>
      <c r="M2195" s="302"/>
      <c r="N2195" s="285" t="s">
        <v>225</v>
      </c>
      <c r="O2195" s="299"/>
      <c r="P2195" s="284" t="s">
        <v>220</v>
      </c>
      <c r="Q2195" s="302"/>
      <c r="R2195" s="285" t="s">
        <v>225</v>
      </c>
      <c r="S2195" s="891"/>
      <c r="T2195" s="892"/>
      <c r="U2195" s="893"/>
    </row>
    <row r="2196" spans="1:33" ht="24" customHeight="1" thickBot="1" x14ac:dyDescent="0.2">
      <c r="B2196" s="882"/>
      <c r="C2196" s="885"/>
      <c r="D2196" s="885"/>
      <c r="E2196" s="885"/>
      <c r="F2196" s="286" t="s">
        <v>232</v>
      </c>
      <c r="G2196" s="5"/>
      <c r="H2196" s="899" t="s">
        <v>239</v>
      </c>
      <c r="I2196" s="900"/>
      <c r="J2196" s="300"/>
      <c r="K2196" s="901"/>
      <c r="L2196" s="902"/>
      <c r="M2196" s="902"/>
      <c r="N2196" s="902"/>
      <c r="O2196" s="902"/>
      <c r="P2196" s="902"/>
      <c r="Q2196" s="902"/>
      <c r="R2196" s="903"/>
      <c r="S2196" s="894"/>
      <c r="T2196" s="895"/>
      <c r="U2196" s="896"/>
    </row>
    <row r="2197" spans="1:33" ht="24" customHeight="1" x14ac:dyDescent="0.15">
      <c r="B2197" s="880">
        <v>4</v>
      </c>
      <c r="C2197" s="883"/>
      <c r="D2197" s="883"/>
      <c r="E2197" s="883"/>
      <c r="F2197" s="294"/>
      <c r="G2197" s="886"/>
      <c r="H2197" s="887"/>
      <c r="I2197" s="294"/>
      <c r="J2197" s="295"/>
      <c r="K2197" s="298"/>
      <c r="L2197" s="279" t="s">
        <v>220</v>
      </c>
      <c r="M2197" s="301"/>
      <c r="N2197" s="280" t="s">
        <v>225</v>
      </c>
      <c r="O2197" s="298"/>
      <c r="P2197" s="279" t="s">
        <v>220</v>
      </c>
      <c r="Q2197" s="301"/>
      <c r="R2197" s="280" t="s">
        <v>225</v>
      </c>
      <c r="S2197" s="888" t="str">
        <f t="shared" ref="S2197" si="1603">IF(COUNT(J2197:J2201)=0,"",SUM(J2197:J2201))</f>
        <v/>
      </c>
      <c r="T2197" s="889"/>
      <c r="U2197" s="890"/>
    </row>
    <row r="2198" spans="1:33" ht="24" customHeight="1" x14ac:dyDescent="0.15">
      <c r="B2198" s="881"/>
      <c r="C2198" s="884"/>
      <c r="D2198" s="884"/>
      <c r="E2198" s="884"/>
      <c r="F2198" s="296"/>
      <c r="G2198" s="897"/>
      <c r="H2198" s="898"/>
      <c r="I2198" s="296"/>
      <c r="J2198" s="297"/>
      <c r="K2198" s="299"/>
      <c r="L2198" s="284" t="s">
        <v>220</v>
      </c>
      <c r="M2198" s="302"/>
      <c r="N2198" s="285" t="s">
        <v>225</v>
      </c>
      <c r="O2198" s="299"/>
      <c r="P2198" s="284" t="s">
        <v>220</v>
      </c>
      <c r="Q2198" s="302"/>
      <c r="R2198" s="285" t="s">
        <v>225</v>
      </c>
      <c r="S2198" s="891"/>
      <c r="T2198" s="892"/>
      <c r="U2198" s="893"/>
    </row>
    <row r="2199" spans="1:33" ht="24" customHeight="1" x14ac:dyDescent="0.15">
      <c r="B2199" s="881"/>
      <c r="C2199" s="884"/>
      <c r="D2199" s="884"/>
      <c r="E2199" s="884"/>
      <c r="F2199" s="296"/>
      <c r="G2199" s="897"/>
      <c r="H2199" s="898"/>
      <c r="I2199" s="296"/>
      <c r="J2199" s="297"/>
      <c r="K2199" s="299"/>
      <c r="L2199" s="284" t="s">
        <v>220</v>
      </c>
      <c r="M2199" s="302"/>
      <c r="N2199" s="285" t="s">
        <v>225</v>
      </c>
      <c r="O2199" s="299"/>
      <c r="P2199" s="284" t="s">
        <v>220</v>
      </c>
      <c r="Q2199" s="302"/>
      <c r="R2199" s="285" t="s">
        <v>225</v>
      </c>
      <c r="S2199" s="891"/>
      <c r="T2199" s="892"/>
      <c r="U2199" s="893"/>
    </row>
    <row r="2200" spans="1:33" ht="24" customHeight="1" x14ac:dyDescent="0.15">
      <c r="B2200" s="881"/>
      <c r="C2200" s="884"/>
      <c r="D2200" s="884"/>
      <c r="E2200" s="884"/>
      <c r="F2200" s="296"/>
      <c r="G2200" s="897"/>
      <c r="H2200" s="898"/>
      <c r="I2200" s="296"/>
      <c r="J2200" s="297"/>
      <c r="K2200" s="299"/>
      <c r="L2200" s="284" t="s">
        <v>220</v>
      </c>
      <c r="M2200" s="302"/>
      <c r="N2200" s="285" t="s">
        <v>225</v>
      </c>
      <c r="O2200" s="299"/>
      <c r="P2200" s="284" t="s">
        <v>220</v>
      </c>
      <c r="Q2200" s="302"/>
      <c r="R2200" s="285" t="s">
        <v>225</v>
      </c>
      <c r="S2200" s="891"/>
      <c r="T2200" s="892"/>
      <c r="U2200" s="893"/>
    </row>
    <row r="2201" spans="1:33" ht="24" customHeight="1" thickBot="1" x14ac:dyDescent="0.2">
      <c r="B2201" s="882"/>
      <c r="C2201" s="885"/>
      <c r="D2201" s="885"/>
      <c r="E2201" s="885"/>
      <c r="F2201" s="286" t="s">
        <v>232</v>
      </c>
      <c r="G2201" s="5"/>
      <c r="H2201" s="899" t="s">
        <v>239</v>
      </c>
      <c r="I2201" s="900"/>
      <c r="J2201" s="300"/>
      <c r="K2201" s="901"/>
      <c r="L2201" s="902"/>
      <c r="M2201" s="902"/>
      <c r="N2201" s="902"/>
      <c r="O2201" s="902"/>
      <c r="P2201" s="902"/>
      <c r="Q2201" s="902"/>
      <c r="R2201" s="903"/>
      <c r="S2201" s="894"/>
      <c r="T2201" s="895"/>
      <c r="U2201" s="896"/>
    </row>
    <row r="2202" spans="1:33" ht="19.5" customHeight="1" thickBot="1" x14ac:dyDescent="0.2">
      <c r="B2202" s="287" t="s">
        <v>112</v>
      </c>
      <c r="C2202" s="172"/>
      <c r="D2202" s="288"/>
      <c r="E2202" s="288"/>
      <c r="F2202" s="289"/>
      <c r="G2202" s="288"/>
      <c r="H2202" s="288"/>
      <c r="O2202" s="917" t="s">
        <v>496</v>
      </c>
      <c r="P2202" s="918"/>
      <c r="Q2202" s="918"/>
      <c r="R2202" s="918"/>
      <c r="S2202" s="919" t="str">
        <f>IF(COUNT(S2182:U2201)=0,"",SUMIFS(S2182:S2201,E2182:E2201,"&lt;&gt;"&amp;""))</f>
        <v/>
      </c>
      <c r="T2202" s="920"/>
      <c r="U2202" s="921"/>
    </row>
    <row r="2203" spans="1:33" ht="19.5" customHeight="1" thickBot="1" x14ac:dyDescent="0.2">
      <c r="B2203" s="486" t="s">
        <v>242</v>
      </c>
      <c r="C2203" s="172"/>
      <c r="D2203" s="171"/>
      <c r="E2203" s="290"/>
      <c r="F2203" s="485"/>
      <c r="G2203" s="485"/>
      <c r="H2203" s="485"/>
      <c r="O2203" s="922" t="s">
        <v>497</v>
      </c>
      <c r="P2203" s="923"/>
      <c r="Q2203" s="923"/>
      <c r="R2203" s="924"/>
      <c r="S2203" s="919" t="str">
        <f>IF(COUNT(S2182:U2201)=0,"",SUMIF(E2182:E2201,"元請",S2182:U2201))</f>
        <v/>
      </c>
      <c r="T2203" s="920"/>
      <c r="U2203" s="921"/>
    </row>
    <row r="2204" spans="1:33" ht="19.5" customHeight="1" x14ac:dyDescent="0.15">
      <c r="B2204" s="287" t="s">
        <v>240</v>
      </c>
      <c r="C2204" s="172"/>
      <c r="D2204" s="171"/>
      <c r="E2204" s="172"/>
      <c r="F2204" s="172"/>
      <c r="G2204" s="485"/>
      <c r="H2204" s="485"/>
    </row>
    <row r="2205" spans="1:33" ht="19.5" customHeight="1" x14ac:dyDescent="0.15">
      <c r="B2205" s="485"/>
      <c r="C2205" s="172"/>
      <c r="D2205" s="171"/>
      <c r="E2205" s="290"/>
      <c r="F2205" s="485"/>
      <c r="G2205" s="485"/>
      <c r="H2205" s="485"/>
    </row>
    <row r="2206" spans="1:33" s="172" customFormat="1" ht="20.25" customHeight="1" x14ac:dyDescent="0.15">
      <c r="A2206" s="171"/>
      <c r="B2206" s="171"/>
      <c r="C2206" s="172" t="s">
        <v>104</v>
      </c>
      <c r="G2206" s="262"/>
      <c r="H2206" s="262"/>
      <c r="I2206" s="171"/>
      <c r="J2206" s="171"/>
      <c r="K2206" s="171"/>
      <c r="L2206" s="171"/>
      <c r="M2206" s="171"/>
      <c r="N2206" s="171"/>
      <c r="O2206" s="171"/>
      <c r="P2206" s="171"/>
      <c r="Q2206" s="171"/>
      <c r="R2206" s="171"/>
      <c r="S2206" s="171"/>
      <c r="T2206" s="196" t="s">
        <v>241</v>
      </c>
      <c r="U2206" s="263" t="str">
        <f t="shared" ref="U2206" si="1604">IF(COUNT(S2182:U2201)=0,"",U2177+1)</f>
        <v/>
      </c>
      <c r="W2206" s="171"/>
      <c r="X2206" s="171"/>
      <c r="Y2206" s="171"/>
      <c r="Z2206" s="291"/>
      <c r="AA2206" s="291"/>
      <c r="AB2206" s="291"/>
      <c r="AC2206" s="291"/>
      <c r="AD2206" s="291"/>
      <c r="AE2206" s="171"/>
      <c r="AF2206" s="171"/>
      <c r="AG2206" s="171"/>
    </row>
    <row r="2207" spans="1:33" s="172" customFormat="1" ht="27.75" x14ac:dyDescent="0.15">
      <c r="A2207" s="171"/>
      <c r="B2207" s="904" t="s">
        <v>105</v>
      </c>
      <c r="C2207" s="904"/>
      <c r="D2207" s="904"/>
      <c r="E2207" s="904"/>
      <c r="F2207" s="904"/>
      <c r="G2207" s="904"/>
      <c r="H2207" s="904"/>
      <c r="I2207" s="904"/>
      <c r="J2207" s="905" t="s">
        <v>387</v>
      </c>
      <c r="K2207" s="905"/>
      <c r="L2207" s="905"/>
      <c r="M2207" s="905"/>
      <c r="N2207" s="905"/>
      <c r="O2207" s="905"/>
      <c r="P2207" s="905"/>
      <c r="Q2207" s="905"/>
      <c r="R2207" s="905"/>
      <c r="S2207" s="905"/>
      <c r="T2207" s="905"/>
      <c r="U2207" s="905"/>
      <c r="W2207" s="171"/>
      <c r="X2207" s="171"/>
      <c r="Y2207" s="171"/>
      <c r="Z2207" s="291"/>
      <c r="AA2207" s="291"/>
      <c r="AB2207" s="291"/>
      <c r="AC2207" s="291"/>
      <c r="AD2207" s="291"/>
      <c r="AE2207" s="171"/>
      <c r="AF2207" s="171"/>
      <c r="AG2207" s="171"/>
    </row>
    <row r="2208" spans="1:33" ht="21.75" thickBot="1" x14ac:dyDescent="0.2">
      <c r="D2208" s="265" t="s">
        <v>228</v>
      </c>
      <c r="E2208" s="906"/>
      <c r="F2208" s="906"/>
      <c r="G2208" s="266" t="s">
        <v>229</v>
      </c>
      <c r="H2208" s="267"/>
      <c r="L2208" s="268" t="s">
        <v>231</v>
      </c>
      <c r="M2208" s="482" t="str">
        <f>M$4</f>
        <v/>
      </c>
      <c r="N2208" s="269" t="s">
        <v>220</v>
      </c>
      <c r="O2208" s="482" t="str">
        <f>O$4</f>
        <v/>
      </c>
      <c r="P2208" s="269" t="s">
        <v>225</v>
      </c>
      <c r="Q2208" s="269" t="s">
        <v>205</v>
      </c>
      <c r="R2208" s="482" t="str">
        <f>R$4</f>
        <v/>
      </c>
      <c r="S2208" s="269" t="s">
        <v>220</v>
      </c>
      <c r="T2208" s="482" t="str">
        <f>T$4</f>
        <v/>
      </c>
      <c r="U2208" s="269" t="s">
        <v>230</v>
      </c>
    </row>
    <row r="2209" spans="2:33" ht="18" customHeight="1" x14ac:dyDescent="0.15">
      <c r="B2209" s="880" t="s">
        <v>227</v>
      </c>
      <c r="C2209" s="907" t="s">
        <v>224</v>
      </c>
      <c r="D2209" s="478" t="s">
        <v>237</v>
      </c>
      <c r="E2209" s="478" t="s">
        <v>222</v>
      </c>
      <c r="F2209" s="909" t="s">
        <v>106</v>
      </c>
      <c r="G2209" s="840" t="s">
        <v>107</v>
      </c>
      <c r="H2209" s="841"/>
      <c r="I2209" s="480" t="s">
        <v>108</v>
      </c>
      <c r="J2209" s="480" t="s">
        <v>235</v>
      </c>
      <c r="K2209" s="840" t="s">
        <v>109</v>
      </c>
      <c r="L2209" s="913"/>
      <c r="M2209" s="913"/>
      <c r="N2209" s="841"/>
      <c r="O2209" s="840" t="s">
        <v>226</v>
      </c>
      <c r="P2209" s="913"/>
      <c r="Q2209" s="913"/>
      <c r="R2209" s="841"/>
      <c r="S2209" s="840" t="s">
        <v>233</v>
      </c>
      <c r="T2209" s="913"/>
      <c r="U2209" s="914"/>
    </row>
    <row r="2210" spans="2:33" ht="18" customHeight="1" thickBot="1" x14ac:dyDescent="0.2">
      <c r="B2210" s="882"/>
      <c r="C2210" s="908"/>
      <c r="D2210" s="479" t="s">
        <v>221</v>
      </c>
      <c r="E2210" s="479" t="s">
        <v>223</v>
      </c>
      <c r="F2210" s="910"/>
      <c r="G2210" s="911"/>
      <c r="H2210" s="912"/>
      <c r="I2210" s="481" t="s">
        <v>110</v>
      </c>
      <c r="J2210" s="481" t="s">
        <v>236</v>
      </c>
      <c r="K2210" s="911"/>
      <c r="L2210" s="915"/>
      <c r="M2210" s="915"/>
      <c r="N2210" s="912"/>
      <c r="O2210" s="911"/>
      <c r="P2210" s="915"/>
      <c r="Q2210" s="915"/>
      <c r="R2210" s="912"/>
      <c r="S2210" s="911" t="s">
        <v>234</v>
      </c>
      <c r="T2210" s="915"/>
      <c r="U2210" s="916"/>
    </row>
    <row r="2211" spans="2:33" ht="24" customHeight="1" x14ac:dyDescent="0.15">
      <c r="B2211" s="880">
        <v>1</v>
      </c>
      <c r="C2211" s="883"/>
      <c r="D2211" s="883"/>
      <c r="E2211" s="883"/>
      <c r="F2211" s="294"/>
      <c r="G2211" s="886"/>
      <c r="H2211" s="887"/>
      <c r="I2211" s="294"/>
      <c r="J2211" s="295"/>
      <c r="K2211" s="298"/>
      <c r="L2211" s="279" t="s">
        <v>220</v>
      </c>
      <c r="M2211" s="301"/>
      <c r="N2211" s="280" t="s">
        <v>225</v>
      </c>
      <c r="O2211" s="298"/>
      <c r="P2211" s="279" t="s">
        <v>220</v>
      </c>
      <c r="Q2211" s="301"/>
      <c r="R2211" s="280" t="s">
        <v>225</v>
      </c>
      <c r="S2211" s="888" t="str">
        <f t="shared" ref="S2211" si="1605">IF(COUNT(J2211:J2215)=0,"",SUM(J2211:J2215))</f>
        <v/>
      </c>
      <c r="T2211" s="889"/>
      <c r="U2211" s="890"/>
    </row>
    <row r="2212" spans="2:33" ht="24" customHeight="1" x14ac:dyDescent="0.15">
      <c r="B2212" s="881"/>
      <c r="C2212" s="884"/>
      <c r="D2212" s="884"/>
      <c r="E2212" s="884"/>
      <c r="F2212" s="296"/>
      <c r="G2212" s="897"/>
      <c r="H2212" s="898"/>
      <c r="I2212" s="296"/>
      <c r="J2212" s="297"/>
      <c r="K2212" s="299"/>
      <c r="L2212" s="284" t="s">
        <v>220</v>
      </c>
      <c r="M2212" s="302"/>
      <c r="N2212" s="285" t="s">
        <v>225</v>
      </c>
      <c r="O2212" s="299"/>
      <c r="P2212" s="284" t="s">
        <v>220</v>
      </c>
      <c r="Q2212" s="302"/>
      <c r="R2212" s="285" t="s">
        <v>225</v>
      </c>
      <c r="S2212" s="891"/>
      <c r="T2212" s="892"/>
      <c r="U2212" s="893"/>
      <c r="Z2212" s="264"/>
      <c r="AA2212" s="264"/>
      <c r="AB2212" s="264"/>
      <c r="AC2212" s="264"/>
      <c r="AD2212" s="264"/>
      <c r="AE2212" s="172"/>
      <c r="AF2212" s="172"/>
      <c r="AG2212" s="172"/>
    </row>
    <row r="2213" spans="2:33" ht="23.25" customHeight="1" x14ac:dyDescent="0.15">
      <c r="B2213" s="881"/>
      <c r="C2213" s="884"/>
      <c r="D2213" s="884"/>
      <c r="E2213" s="884"/>
      <c r="F2213" s="296"/>
      <c r="G2213" s="897"/>
      <c r="H2213" s="898"/>
      <c r="I2213" s="296"/>
      <c r="J2213" s="297"/>
      <c r="K2213" s="299"/>
      <c r="L2213" s="284" t="s">
        <v>220</v>
      </c>
      <c r="M2213" s="302"/>
      <c r="N2213" s="285" t="s">
        <v>225</v>
      </c>
      <c r="O2213" s="299"/>
      <c r="P2213" s="284" t="s">
        <v>220</v>
      </c>
      <c r="Q2213" s="302"/>
      <c r="R2213" s="285" t="s">
        <v>225</v>
      </c>
      <c r="S2213" s="891"/>
      <c r="T2213" s="892"/>
      <c r="U2213" s="893"/>
      <c r="Z2213" s="264"/>
      <c r="AA2213" s="264"/>
      <c r="AB2213" s="264"/>
      <c r="AC2213" s="264"/>
      <c r="AD2213" s="264"/>
      <c r="AE2213" s="172"/>
      <c r="AF2213" s="172"/>
      <c r="AG2213" s="172"/>
    </row>
    <row r="2214" spans="2:33" ht="24" customHeight="1" x14ac:dyDescent="0.15">
      <c r="B2214" s="881"/>
      <c r="C2214" s="884"/>
      <c r="D2214" s="884"/>
      <c r="E2214" s="884"/>
      <c r="F2214" s="296"/>
      <c r="G2214" s="897"/>
      <c r="H2214" s="898"/>
      <c r="I2214" s="296"/>
      <c r="J2214" s="297"/>
      <c r="K2214" s="299"/>
      <c r="L2214" s="284" t="s">
        <v>220</v>
      </c>
      <c r="M2214" s="302"/>
      <c r="N2214" s="285" t="s">
        <v>225</v>
      </c>
      <c r="O2214" s="299"/>
      <c r="P2214" s="284" t="s">
        <v>220</v>
      </c>
      <c r="Q2214" s="302"/>
      <c r="R2214" s="285" t="s">
        <v>225</v>
      </c>
      <c r="S2214" s="891"/>
      <c r="T2214" s="892"/>
      <c r="U2214" s="893"/>
    </row>
    <row r="2215" spans="2:33" ht="24" customHeight="1" thickBot="1" x14ac:dyDescent="0.2">
      <c r="B2215" s="882"/>
      <c r="C2215" s="885"/>
      <c r="D2215" s="885"/>
      <c r="E2215" s="885"/>
      <c r="F2215" s="286" t="s">
        <v>232</v>
      </c>
      <c r="G2215" s="5"/>
      <c r="H2215" s="899" t="s">
        <v>239</v>
      </c>
      <c r="I2215" s="900"/>
      <c r="J2215" s="300"/>
      <c r="K2215" s="901"/>
      <c r="L2215" s="902"/>
      <c r="M2215" s="902"/>
      <c r="N2215" s="902"/>
      <c r="O2215" s="902"/>
      <c r="P2215" s="902"/>
      <c r="Q2215" s="902"/>
      <c r="R2215" s="903"/>
      <c r="S2215" s="894"/>
      <c r="T2215" s="895"/>
      <c r="U2215" s="896"/>
    </row>
    <row r="2216" spans="2:33" ht="24" customHeight="1" x14ac:dyDescent="0.15">
      <c r="B2216" s="880">
        <v>2</v>
      </c>
      <c r="C2216" s="883"/>
      <c r="D2216" s="883"/>
      <c r="E2216" s="883"/>
      <c r="F2216" s="294"/>
      <c r="G2216" s="886"/>
      <c r="H2216" s="887"/>
      <c r="I2216" s="294"/>
      <c r="J2216" s="295"/>
      <c r="K2216" s="298"/>
      <c r="L2216" s="279" t="s">
        <v>220</v>
      </c>
      <c r="M2216" s="301"/>
      <c r="N2216" s="280" t="s">
        <v>225</v>
      </c>
      <c r="O2216" s="298"/>
      <c r="P2216" s="279" t="s">
        <v>220</v>
      </c>
      <c r="Q2216" s="301"/>
      <c r="R2216" s="280" t="s">
        <v>225</v>
      </c>
      <c r="S2216" s="888" t="str">
        <f t="shared" ref="S2216" si="1606">IF(COUNT(J2216:J2220)=0,"",SUM(J2216:J2220))</f>
        <v/>
      </c>
      <c r="T2216" s="889"/>
      <c r="U2216" s="890"/>
    </row>
    <row r="2217" spans="2:33" ht="24" customHeight="1" x14ac:dyDescent="0.15">
      <c r="B2217" s="881"/>
      <c r="C2217" s="884"/>
      <c r="D2217" s="884"/>
      <c r="E2217" s="884"/>
      <c r="F2217" s="296"/>
      <c r="G2217" s="897"/>
      <c r="H2217" s="898"/>
      <c r="I2217" s="296"/>
      <c r="J2217" s="297"/>
      <c r="K2217" s="299"/>
      <c r="L2217" s="284" t="s">
        <v>220</v>
      </c>
      <c r="M2217" s="302"/>
      <c r="N2217" s="285" t="s">
        <v>225</v>
      </c>
      <c r="O2217" s="299"/>
      <c r="P2217" s="284" t="s">
        <v>220</v>
      </c>
      <c r="Q2217" s="302"/>
      <c r="R2217" s="285" t="s">
        <v>225</v>
      </c>
      <c r="S2217" s="891"/>
      <c r="T2217" s="892"/>
      <c r="U2217" s="893"/>
    </row>
    <row r="2218" spans="2:33" ht="24" customHeight="1" x14ac:dyDescent="0.15">
      <c r="B2218" s="881"/>
      <c r="C2218" s="884"/>
      <c r="D2218" s="884"/>
      <c r="E2218" s="884"/>
      <c r="F2218" s="296"/>
      <c r="G2218" s="897"/>
      <c r="H2218" s="898"/>
      <c r="I2218" s="296"/>
      <c r="J2218" s="297"/>
      <c r="K2218" s="299"/>
      <c r="L2218" s="284" t="s">
        <v>220</v>
      </c>
      <c r="M2218" s="302"/>
      <c r="N2218" s="285" t="s">
        <v>225</v>
      </c>
      <c r="O2218" s="299"/>
      <c r="P2218" s="284" t="s">
        <v>220</v>
      </c>
      <c r="Q2218" s="302"/>
      <c r="R2218" s="285" t="s">
        <v>225</v>
      </c>
      <c r="S2218" s="891"/>
      <c r="T2218" s="892"/>
      <c r="U2218" s="893"/>
    </row>
    <row r="2219" spans="2:33" ht="24" customHeight="1" x14ac:dyDescent="0.15">
      <c r="B2219" s="881"/>
      <c r="C2219" s="884"/>
      <c r="D2219" s="884"/>
      <c r="E2219" s="884"/>
      <c r="F2219" s="296"/>
      <c r="G2219" s="897"/>
      <c r="H2219" s="898"/>
      <c r="I2219" s="296"/>
      <c r="J2219" s="297"/>
      <c r="K2219" s="299"/>
      <c r="L2219" s="284" t="s">
        <v>220</v>
      </c>
      <c r="M2219" s="302"/>
      <c r="N2219" s="285" t="s">
        <v>225</v>
      </c>
      <c r="O2219" s="299"/>
      <c r="P2219" s="284" t="s">
        <v>220</v>
      </c>
      <c r="Q2219" s="302"/>
      <c r="R2219" s="285" t="s">
        <v>225</v>
      </c>
      <c r="S2219" s="891"/>
      <c r="T2219" s="892"/>
      <c r="U2219" s="893"/>
    </row>
    <row r="2220" spans="2:33" ht="24" customHeight="1" thickBot="1" x14ac:dyDescent="0.2">
      <c r="B2220" s="882"/>
      <c r="C2220" s="885"/>
      <c r="D2220" s="885"/>
      <c r="E2220" s="885"/>
      <c r="F2220" s="286" t="s">
        <v>232</v>
      </c>
      <c r="G2220" s="5"/>
      <c r="H2220" s="899" t="s">
        <v>239</v>
      </c>
      <c r="I2220" s="900"/>
      <c r="J2220" s="300"/>
      <c r="K2220" s="901"/>
      <c r="L2220" s="902"/>
      <c r="M2220" s="902"/>
      <c r="N2220" s="902"/>
      <c r="O2220" s="902"/>
      <c r="P2220" s="902"/>
      <c r="Q2220" s="902"/>
      <c r="R2220" s="903"/>
      <c r="S2220" s="894"/>
      <c r="T2220" s="895"/>
      <c r="U2220" s="896"/>
    </row>
    <row r="2221" spans="2:33" ht="24" customHeight="1" x14ac:dyDescent="0.15">
      <c r="B2221" s="880">
        <v>3</v>
      </c>
      <c r="C2221" s="883"/>
      <c r="D2221" s="883"/>
      <c r="E2221" s="883"/>
      <c r="F2221" s="294"/>
      <c r="G2221" s="886"/>
      <c r="H2221" s="887"/>
      <c r="I2221" s="294"/>
      <c r="J2221" s="295"/>
      <c r="K2221" s="298"/>
      <c r="L2221" s="279" t="s">
        <v>220</v>
      </c>
      <c r="M2221" s="301"/>
      <c r="N2221" s="280" t="s">
        <v>225</v>
      </c>
      <c r="O2221" s="298"/>
      <c r="P2221" s="279" t="s">
        <v>220</v>
      </c>
      <c r="Q2221" s="301"/>
      <c r="R2221" s="280" t="s">
        <v>225</v>
      </c>
      <c r="S2221" s="888" t="str">
        <f t="shared" ref="S2221" si="1607">IF(COUNT(J2221:J2225)=0,"",SUM(J2221:J2225))</f>
        <v/>
      </c>
      <c r="T2221" s="889"/>
      <c r="U2221" s="890"/>
    </row>
    <row r="2222" spans="2:33" ht="24" customHeight="1" x14ac:dyDescent="0.15">
      <c r="B2222" s="881"/>
      <c r="C2222" s="884"/>
      <c r="D2222" s="884"/>
      <c r="E2222" s="884"/>
      <c r="F2222" s="296"/>
      <c r="G2222" s="897"/>
      <c r="H2222" s="898"/>
      <c r="I2222" s="296"/>
      <c r="J2222" s="297"/>
      <c r="K2222" s="299"/>
      <c r="L2222" s="284" t="s">
        <v>220</v>
      </c>
      <c r="M2222" s="302"/>
      <c r="N2222" s="285" t="s">
        <v>225</v>
      </c>
      <c r="O2222" s="299"/>
      <c r="P2222" s="284" t="s">
        <v>220</v>
      </c>
      <c r="Q2222" s="302"/>
      <c r="R2222" s="285" t="s">
        <v>225</v>
      </c>
      <c r="S2222" s="891"/>
      <c r="T2222" s="892"/>
      <c r="U2222" s="893"/>
    </row>
    <row r="2223" spans="2:33" ht="24" customHeight="1" x14ac:dyDescent="0.15">
      <c r="B2223" s="881"/>
      <c r="C2223" s="884"/>
      <c r="D2223" s="884"/>
      <c r="E2223" s="884"/>
      <c r="F2223" s="296"/>
      <c r="G2223" s="897"/>
      <c r="H2223" s="898"/>
      <c r="I2223" s="296"/>
      <c r="J2223" s="297"/>
      <c r="K2223" s="299"/>
      <c r="L2223" s="284" t="s">
        <v>220</v>
      </c>
      <c r="M2223" s="302"/>
      <c r="N2223" s="285" t="s">
        <v>225</v>
      </c>
      <c r="O2223" s="299"/>
      <c r="P2223" s="284" t="s">
        <v>220</v>
      </c>
      <c r="Q2223" s="302"/>
      <c r="R2223" s="285" t="s">
        <v>225</v>
      </c>
      <c r="S2223" s="891"/>
      <c r="T2223" s="892"/>
      <c r="U2223" s="893"/>
    </row>
    <row r="2224" spans="2:33" ht="24" customHeight="1" x14ac:dyDescent="0.15">
      <c r="B2224" s="881"/>
      <c r="C2224" s="884"/>
      <c r="D2224" s="884"/>
      <c r="E2224" s="884"/>
      <c r="F2224" s="296"/>
      <c r="G2224" s="897"/>
      <c r="H2224" s="898"/>
      <c r="I2224" s="296"/>
      <c r="J2224" s="297"/>
      <c r="K2224" s="299"/>
      <c r="L2224" s="284" t="s">
        <v>220</v>
      </c>
      <c r="M2224" s="302"/>
      <c r="N2224" s="285" t="s">
        <v>225</v>
      </c>
      <c r="O2224" s="299"/>
      <c r="P2224" s="284" t="s">
        <v>220</v>
      </c>
      <c r="Q2224" s="302"/>
      <c r="R2224" s="285" t="s">
        <v>225</v>
      </c>
      <c r="S2224" s="891"/>
      <c r="T2224" s="892"/>
      <c r="U2224" s="893"/>
    </row>
    <row r="2225" spans="1:33" ht="24" customHeight="1" thickBot="1" x14ac:dyDescent="0.2">
      <c r="B2225" s="882"/>
      <c r="C2225" s="885"/>
      <c r="D2225" s="885"/>
      <c r="E2225" s="885"/>
      <c r="F2225" s="286" t="s">
        <v>232</v>
      </c>
      <c r="G2225" s="5"/>
      <c r="H2225" s="899" t="s">
        <v>239</v>
      </c>
      <c r="I2225" s="900"/>
      <c r="J2225" s="300"/>
      <c r="K2225" s="901"/>
      <c r="L2225" s="902"/>
      <c r="M2225" s="902"/>
      <c r="N2225" s="902"/>
      <c r="O2225" s="902"/>
      <c r="P2225" s="902"/>
      <c r="Q2225" s="902"/>
      <c r="R2225" s="903"/>
      <c r="S2225" s="894"/>
      <c r="T2225" s="895"/>
      <c r="U2225" s="896"/>
    </row>
    <row r="2226" spans="1:33" ht="24" customHeight="1" x14ac:dyDescent="0.15">
      <c r="B2226" s="880">
        <v>4</v>
      </c>
      <c r="C2226" s="883"/>
      <c r="D2226" s="883"/>
      <c r="E2226" s="883"/>
      <c r="F2226" s="294"/>
      <c r="G2226" s="886"/>
      <c r="H2226" s="887"/>
      <c r="I2226" s="294"/>
      <c r="J2226" s="295"/>
      <c r="K2226" s="298"/>
      <c r="L2226" s="279" t="s">
        <v>220</v>
      </c>
      <c r="M2226" s="301"/>
      <c r="N2226" s="280" t="s">
        <v>225</v>
      </c>
      <c r="O2226" s="298"/>
      <c r="P2226" s="279" t="s">
        <v>220</v>
      </c>
      <c r="Q2226" s="301"/>
      <c r="R2226" s="280" t="s">
        <v>225</v>
      </c>
      <c r="S2226" s="888" t="str">
        <f t="shared" ref="S2226" si="1608">IF(COUNT(J2226:J2230)=0,"",SUM(J2226:J2230))</f>
        <v/>
      </c>
      <c r="T2226" s="889"/>
      <c r="U2226" s="890"/>
    </row>
    <row r="2227" spans="1:33" ht="24" customHeight="1" x14ac:dyDescent="0.15">
      <c r="B2227" s="881"/>
      <c r="C2227" s="884"/>
      <c r="D2227" s="884"/>
      <c r="E2227" s="884"/>
      <c r="F2227" s="296"/>
      <c r="G2227" s="897"/>
      <c r="H2227" s="898"/>
      <c r="I2227" s="296"/>
      <c r="J2227" s="297"/>
      <c r="K2227" s="299"/>
      <c r="L2227" s="284" t="s">
        <v>220</v>
      </c>
      <c r="M2227" s="302"/>
      <c r="N2227" s="285" t="s">
        <v>225</v>
      </c>
      <c r="O2227" s="299"/>
      <c r="P2227" s="284" t="s">
        <v>220</v>
      </c>
      <c r="Q2227" s="302"/>
      <c r="R2227" s="285" t="s">
        <v>225</v>
      </c>
      <c r="S2227" s="891"/>
      <c r="T2227" s="892"/>
      <c r="U2227" s="893"/>
    </row>
    <row r="2228" spans="1:33" ht="24" customHeight="1" x14ac:dyDescent="0.15">
      <c r="B2228" s="881"/>
      <c r="C2228" s="884"/>
      <c r="D2228" s="884"/>
      <c r="E2228" s="884"/>
      <c r="F2228" s="296"/>
      <c r="G2228" s="897"/>
      <c r="H2228" s="898"/>
      <c r="I2228" s="296"/>
      <c r="J2228" s="297"/>
      <c r="K2228" s="299"/>
      <c r="L2228" s="284" t="s">
        <v>220</v>
      </c>
      <c r="M2228" s="302"/>
      <c r="N2228" s="285" t="s">
        <v>225</v>
      </c>
      <c r="O2228" s="299"/>
      <c r="P2228" s="284" t="s">
        <v>220</v>
      </c>
      <c r="Q2228" s="302"/>
      <c r="R2228" s="285" t="s">
        <v>225</v>
      </c>
      <c r="S2228" s="891"/>
      <c r="T2228" s="892"/>
      <c r="U2228" s="893"/>
    </row>
    <row r="2229" spans="1:33" ht="24" customHeight="1" x14ac:dyDescent="0.15">
      <c r="B2229" s="881"/>
      <c r="C2229" s="884"/>
      <c r="D2229" s="884"/>
      <c r="E2229" s="884"/>
      <c r="F2229" s="296"/>
      <c r="G2229" s="897"/>
      <c r="H2229" s="898"/>
      <c r="I2229" s="296"/>
      <c r="J2229" s="297"/>
      <c r="K2229" s="299"/>
      <c r="L2229" s="284" t="s">
        <v>220</v>
      </c>
      <c r="M2229" s="302"/>
      <c r="N2229" s="285" t="s">
        <v>225</v>
      </c>
      <c r="O2229" s="299"/>
      <c r="P2229" s="284" t="s">
        <v>220</v>
      </c>
      <c r="Q2229" s="302"/>
      <c r="R2229" s="285" t="s">
        <v>225</v>
      </c>
      <c r="S2229" s="891"/>
      <c r="T2229" s="892"/>
      <c r="U2229" s="893"/>
    </row>
    <row r="2230" spans="1:33" ht="24" customHeight="1" thickBot="1" x14ac:dyDescent="0.2">
      <c r="B2230" s="882"/>
      <c r="C2230" s="885"/>
      <c r="D2230" s="885"/>
      <c r="E2230" s="885"/>
      <c r="F2230" s="286" t="s">
        <v>232</v>
      </c>
      <c r="G2230" s="5"/>
      <c r="H2230" s="899" t="s">
        <v>239</v>
      </c>
      <c r="I2230" s="900"/>
      <c r="J2230" s="300"/>
      <c r="K2230" s="901"/>
      <c r="L2230" s="902"/>
      <c r="M2230" s="902"/>
      <c r="N2230" s="902"/>
      <c r="O2230" s="902"/>
      <c r="P2230" s="902"/>
      <c r="Q2230" s="902"/>
      <c r="R2230" s="903"/>
      <c r="S2230" s="894"/>
      <c r="T2230" s="895"/>
      <c r="U2230" s="896"/>
    </row>
    <row r="2231" spans="1:33" ht="19.5" customHeight="1" thickBot="1" x14ac:dyDescent="0.2">
      <c r="B2231" s="287" t="s">
        <v>112</v>
      </c>
      <c r="C2231" s="172"/>
      <c r="D2231" s="288"/>
      <c r="E2231" s="288"/>
      <c r="F2231" s="289"/>
      <c r="G2231" s="288"/>
      <c r="H2231" s="288"/>
      <c r="O2231" s="917" t="s">
        <v>496</v>
      </c>
      <c r="P2231" s="918"/>
      <c r="Q2231" s="918"/>
      <c r="R2231" s="918"/>
      <c r="S2231" s="919" t="str">
        <f>IF(COUNT(S2211:U2230)=0,"",SUMIFS(S2211:S2230,E2211:E2230,"&lt;&gt;"&amp;""))</f>
        <v/>
      </c>
      <c r="T2231" s="920"/>
      <c r="U2231" s="921"/>
    </row>
    <row r="2232" spans="1:33" ht="19.5" customHeight="1" thickBot="1" x14ac:dyDescent="0.2">
      <c r="B2232" s="486" t="s">
        <v>242</v>
      </c>
      <c r="C2232" s="172"/>
      <c r="D2232" s="171"/>
      <c r="E2232" s="290"/>
      <c r="F2232" s="485"/>
      <c r="G2232" s="485"/>
      <c r="H2232" s="485"/>
      <c r="O2232" s="922" t="s">
        <v>497</v>
      </c>
      <c r="P2232" s="923"/>
      <c r="Q2232" s="923"/>
      <c r="R2232" s="924"/>
      <c r="S2232" s="919" t="str">
        <f>IF(COUNT(S2211:U2230)=0,"",SUMIF(E2211:E2230,"元請",S2211:U2230))</f>
        <v/>
      </c>
      <c r="T2232" s="920"/>
      <c r="U2232" s="921"/>
    </row>
    <row r="2233" spans="1:33" ht="19.5" customHeight="1" x14ac:dyDescent="0.15">
      <c r="B2233" s="287" t="s">
        <v>240</v>
      </c>
      <c r="C2233" s="172"/>
      <c r="D2233" s="171"/>
      <c r="E2233" s="172"/>
      <c r="F2233" s="172"/>
      <c r="G2233" s="485"/>
      <c r="H2233" s="485"/>
    </row>
    <row r="2234" spans="1:33" ht="19.5" customHeight="1" x14ac:dyDescent="0.15">
      <c r="B2234" s="485"/>
      <c r="C2234" s="172"/>
      <c r="D2234" s="171"/>
      <c r="E2234" s="290"/>
      <c r="F2234" s="485"/>
      <c r="G2234" s="485"/>
      <c r="H2234" s="485"/>
    </row>
    <row r="2235" spans="1:33" s="172" customFormat="1" ht="20.25" customHeight="1" x14ac:dyDescent="0.15">
      <c r="A2235" s="171"/>
      <c r="B2235" s="171"/>
      <c r="C2235" s="172" t="s">
        <v>104</v>
      </c>
      <c r="G2235" s="262"/>
      <c r="H2235" s="262"/>
      <c r="I2235" s="171"/>
      <c r="J2235" s="171"/>
      <c r="K2235" s="171"/>
      <c r="L2235" s="171"/>
      <c r="M2235" s="171"/>
      <c r="N2235" s="171"/>
      <c r="O2235" s="171"/>
      <c r="P2235" s="171"/>
      <c r="Q2235" s="171"/>
      <c r="R2235" s="171"/>
      <c r="S2235" s="171"/>
      <c r="T2235" s="196" t="s">
        <v>241</v>
      </c>
      <c r="U2235" s="263" t="str">
        <f t="shared" ref="U2235" si="1609">IF(COUNT(S2211:U2230)=0,"",U2206+1)</f>
        <v/>
      </c>
      <c r="W2235" s="171"/>
      <c r="X2235" s="171"/>
      <c r="Y2235" s="171"/>
      <c r="Z2235" s="291"/>
      <c r="AA2235" s="291"/>
      <c r="AB2235" s="291"/>
      <c r="AC2235" s="291"/>
      <c r="AD2235" s="291"/>
      <c r="AE2235" s="171"/>
      <c r="AF2235" s="171"/>
      <c r="AG2235" s="171"/>
    </row>
    <row r="2236" spans="1:33" s="172" customFormat="1" ht="27.75" x14ac:dyDescent="0.15">
      <c r="A2236" s="171"/>
      <c r="B2236" s="904" t="s">
        <v>105</v>
      </c>
      <c r="C2236" s="904"/>
      <c r="D2236" s="904"/>
      <c r="E2236" s="904"/>
      <c r="F2236" s="904"/>
      <c r="G2236" s="904"/>
      <c r="H2236" s="904"/>
      <c r="I2236" s="904"/>
      <c r="J2236" s="905" t="s">
        <v>387</v>
      </c>
      <c r="K2236" s="905"/>
      <c r="L2236" s="905"/>
      <c r="M2236" s="905"/>
      <c r="N2236" s="905"/>
      <c r="O2236" s="905"/>
      <c r="P2236" s="905"/>
      <c r="Q2236" s="905"/>
      <c r="R2236" s="905"/>
      <c r="S2236" s="905"/>
      <c r="T2236" s="905"/>
      <c r="U2236" s="905"/>
      <c r="W2236" s="171"/>
      <c r="X2236" s="171"/>
      <c r="Y2236" s="171"/>
      <c r="Z2236" s="291"/>
      <c r="AA2236" s="291"/>
      <c r="AB2236" s="291"/>
      <c r="AC2236" s="291"/>
      <c r="AD2236" s="291"/>
      <c r="AE2236" s="171"/>
      <c r="AF2236" s="171"/>
      <c r="AG2236" s="171"/>
    </row>
    <row r="2237" spans="1:33" ht="21.75" thickBot="1" x14ac:dyDescent="0.2">
      <c r="D2237" s="265" t="s">
        <v>228</v>
      </c>
      <c r="E2237" s="906"/>
      <c r="F2237" s="906"/>
      <c r="G2237" s="266" t="s">
        <v>229</v>
      </c>
      <c r="H2237" s="267"/>
      <c r="L2237" s="268" t="s">
        <v>231</v>
      </c>
      <c r="M2237" s="482" t="str">
        <f>M$4</f>
        <v/>
      </c>
      <c r="N2237" s="269" t="s">
        <v>220</v>
      </c>
      <c r="O2237" s="482" t="str">
        <f>O$4</f>
        <v/>
      </c>
      <c r="P2237" s="269" t="s">
        <v>225</v>
      </c>
      <c r="Q2237" s="269" t="s">
        <v>205</v>
      </c>
      <c r="R2237" s="482" t="str">
        <f>R$4</f>
        <v/>
      </c>
      <c r="S2237" s="269" t="s">
        <v>220</v>
      </c>
      <c r="T2237" s="482" t="str">
        <f>T$4</f>
        <v/>
      </c>
      <c r="U2237" s="269" t="s">
        <v>230</v>
      </c>
    </row>
    <row r="2238" spans="1:33" ht="18" customHeight="1" x14ac:dyDescent="0.15">
      <c r="B2238" s="880" t="s">
        <v>227</v>
      </c>
      <c r="C2238" s="907" t="s">
        <v>224</v>
      </c>
      <c r="D2238" s="478" t="s">
        <v>237</v>
      </c>
      <c r="E2238" s="478" t="s">
        <v>222</v>
      </c>
      <c r="F2238" s="909" t="s">
        <v>106</v>
      </c>
      <c r="G2238" s="840" t="s">
        <v>107</v>
      </c>
      <c r="H2238" s="841"/>
      <c r="I2238" s="480" t="s">
        <v>108</v>
      </c>
      <c r="J2238" s="480" t="s">
        <v>235</v>
      </c>
      <c r="K2238" s="840" t="s">
        <v>109</v>
      </c>
      <c r="L2238" s="913"/>
      <c r="M2238" s="913"/>
      <c r="N2238" s="841"/>
      <c r="O2238" s="840" t="s">
        <v>226</v>
      </c>
      <c r="P2238" s="913"/>
      <c r="Q2238" s="913"/>
      <c r="R2238" s="841"/>
      <c r="S2238" s="840" t="s">
        <v>233</v>
      </c>
      <c r="T2238" s="913"/>
      <c r="U2238" s="914"/>
    </row>
    <row r="2239" spans="1:33" ht="18" customHeight="1" thickBot="1" x14ac:dyDescent="0.2">
      <c r="B2239" s="882"/>
      <c r="C2239" s="908"/>
      <c r="D2239" s="479" t="s">
        <v>221</v>
      </c>
      <c r="E2239" s="479" t="s">
        <v>223</v>
      </c>
      <c r="F2239" s="910"/>
      <c r="G2239" s="911"/>
      <c r="H2239" s="912"/>
      <c r="I2239" s="481" t="s">
        <v>110</v>
      </c>
      <c r="J2239" s="481" t="s">
        <v>236</v>
      </c>
      <c r="K2239" s="911"/>
      <c r="L2239" s="915"/>
      <c r="M2239" s="915"/>
      <c r="N2239" s="912"/>
      <c r="O2239" s="911"/>
      <c r="P2239" s="915"/>
      <c r="Q2239" s="915"/>
      <c r="R2239" s="912"/>
      <c r="S2239" s="911" t="s">
        <v>234</v>
      </c>
      <c r="T2239" s="915"/>
      <c r="U2239" s="916"/>
    </row>
    <row r="2240" spans="1:33" ht="24" customHeight="1" x14ac:dyDescent="0.15">
      <c r="B2240" s="880">
        <v>1</v>
      </c>
      <c r="C2240" s="883"/>
      <c r="D2240" s="883"/>
      <c r="E2240" s="883"/>
      <c r="F2240" s="294"/>
      <c r="G2240" s="886"/>
      <c r="H2240" s="887"/>
      <c r="I2240" s="294"/>
      <c r="J2240" s="295"/>
      <c r="K2240" s="298"/>
      <c r="L2240" s="279" t="s">
        <v>220</v>
      </c>
      <c r="M2240" s="301"/>
      <c r="N2240" s="280" t="s">
        <v>225</v>
      </c>
      <c r="O2240" s="298"/>
      <c r="P2240" s="279" t="s">
        <v>220</v>
      </c>
      <c r="Q2240" s="301"/>
      <c r="R2240" s="280" t="s">
        <v>225</v>
      </c>
      <c r="S2240" s="888" t="str">
        <f t="shared" ref="S2240" si="1610">IF(COUNT(J2240:J2244)=0,"",SUM(J2240:J2244))</f>
        <v/>
      </c>
      <c r="T2240" s="889"/>
      <c r="U2240" s="890"/>
    </row>
    <row r="2241" spans="2:33" ht="24" customHeight="1" x14ac:dyDescent="0.15">
      <c r="B2241" s="881"/>
      <c r="C2241" s="884"/>
      <c r="D2241" s="884"/>
      <c r="E2241" s="884"/>
      <c r="F2241" s="296"/>
      <c r="G2241" s="897"/>
      <c r="H2241" s="898"/>
      <c r="I2241" s="296"/>
      <c r="J2241" s="297"/>
      <c r="K2241" s="299"/>
      <c r="L2241" s="284" t="s">
        <v>220</v>
      </c>
      <c r="M2241" s="302"/>
      <c r="N2241" s="285" t="s">
        <v>225</v>
      </c>
      <c r="O2241" s="299"/>
      <c r="P2241" s="284" t="s">
        <v>220</v>
      </c>
      <c r="Q2241" s="302"/>
      <c r="R2241" s="285" t="s">
        <v>225</v>
      </c>
      <c r="S2241" s="891"/>
      <c r="T2241" s="892"/>
      <c r="U2241" s="893"/>
      <c r="Z2241" s="264"/>
      <c r="AA2241" s="264"/>
      <c r="AB2241" s="264"/>
      <c r="AC2241" s="264"/>
      <c r="AD2241" s="264"/>
      <c r="AE2241" s="172"/>
      <c r="AF2241" s="172"/>
      <c r="AG2241" s="172"/>
    </row>
    <row r="2242" spans="2:33" ht="23.25" customHeight="1" x14ac:dyDescent="0.15">
      <c r="B2242" s="881"/>
      <c r="C2242" s="884"/>
      <c r="D2242" s="884"/>
      <c r="E2242" s="884"/>
      <c r="F2242" s="296"/>
      <c r="G2242" s="897"/>
      <c r="H2242" s="898"/>
      <c r="I2242" s="296"/>
      <c r="J2242" s="297"/>
      <c r="K2242" s="299"/>
      <c r="L2242" s="284" t="s">
        <v>220</v>
      </c>
      <c r="M2242" s="302"/>
      <c r="N2242" s="285" t="s">
        <v>225</v>
      </c>
      <c r="O2242" s="299"/>
      <c r="P2242" s="284" t="s">
        <v>220</v>
      </c>
      <c r="Q2242" s="302"/>
      <c r="R2242" s="285" t="s">
        <v>225</v>
      </c>
      <c r="S2242" s="891"/>
      <c r="T2242" s="892"/>
      <c r="U2242" s="893"/>
      <c r="Z2242" s="264"/>
      <c r="AA2242" s="264"/>
      <c r="AB2242" s="264"/>
      <c r="AC2242" s="264"/>
      <c r="AD2242" s="264"/>
      <c r="AE2242" s="172"/>
      <c r="AF2242" s="172"/>
      <c r="AG2242" s="172"/>
    </row>
    <row r="2243" spans="2:33" ht="24" customHeight="1" x14ac:dyDescent="0.15">
      <c r="B2243" s="881"/>
      <c r="C2243" s="884"/>
      <c r="D2243" s="884"/>
      <c r="E2243" s="884"/>
      <c r="F2243" s="296"/>
      <c r="G2243" s="897"/>
      <c r="H2243" s="898"/>
      <c r="I2243" s="296"/>
      <c r="J2243" s="297"/>
      <c r="K2243" s="299"/>
      <c r="L2243" s="284" t="s">
        <v>220</v>
      </c>
      <c r="M2243" s="302"/>
      <c r="N2243" s="285" t="s">
        <v>225</v>
      </c>
      <c r="O2243" s="299"/>
      <c r="P2243" s="284" t="s">
        <v>220</v>
      </c>
      <c r="Q2243" s="302"/>
      <c r="R2243" s="285" t="s">
        <v>225</v>
      </c>
      <c r="S2243" s="891"/>
      <c r="T2243" s="892"/>
      <c r="U2243" s="893"/>
    </row>
    <row r="2244" spans="2:33" ht="24" customHeight="1" thickBot="1" x14ac:dyDescent="0.2">
      <c r="B2244" s="882"/>
      <c r="C2244" s="885"/>
      <c r="D2244" s="885"/>
      <c r="E2244" s="885"/>
      <c r="F2244" s="286" t="s">
        <v>232</v>
      </c>
      <c r="G2244" s="5"/>
      <c r="H2244" s="899" t="s">
        <v>239</v>
      </c>
      <c r="I2244" s="900"/>
      <c r="J2244" s="300"/>
      <c r="K2244" s="901"/>
      <c r="L2244" s="902"/>
      <c r="M2244" s="902"/>
      <c r="N2244" s="902"/>
      <c r="O2244" s="902"/>
      <c r="P2244" s="902"/>
      <c r="Q2244" s="902"/>
      <c r="R2244" s="903"/>
      <c r="S2244" s="894"/>
      <c r="T2244" s="895"/>
      <c r="U2244" s="896"/>
    </row>
    <row r="2245" spans="2:33" ht="24" customHeight="1" x14ac:dyDescent="0.15">
      <c r="B2245" s="880">
        <v>2</v>
      </c>
      <c r="C2245" s="883"/>
      <c r="D2245" s="883"/>
      <c r="E2245" s="883"/>
      <c r="F2245" s="294"/>
      <c r="G2245" s="886"/>
      <c r="H2245" s="887"/>
      <c r="I2245" s="294"/>
      <c r="J2245" s="295"/>
      <c r="K2245" s="298"/>
      <c r="L2245" s="279" t="s">
        <v>220</v>
      </c>
      <c r="M2245" s="301"/>
      <c r="N2245" s="280" t="s">
        <v>225</v>
      </c>
      <c r="O2245" s="298"/>
      <c r="P2245" s="279" t="s">
        <v>220</v>
      </c>
      <c r="Q2245" s="301"/>
      <c r="R2245" s="280" t="s">
        <v>225</v>
      </c>
      <c r="S2245" s="888" t="str">
        <f t="shared" ref="S2245" si="1611">IF(COUNT(J2245:J2249)=0,"",SUM(J2245:J2249))</f>
        <v/>
      </c>
      <c r="T2245" s="889"/>
      <c r="U2245" s="890"/>
    </row>
    <row r="2246" spans="2:33" ht="24" customHeight="1" x14ac:dyDescent="0.15">
      <c r="B2246" s="881"/>
      <c r="C2246" s="884"/>
      <c r="D2246" s="884"/>
      <c r="E2246" s="884"/>
      <c r="F2246" s="296"/>
      <c r="G2246" s="897"/>
      <c r="H2246" s="898"/>
      <c r="I2246" s="296"/>
      <c r="J2246" s="297"/>
      <c r="K2246" s="299"/>
      <c r="L2246" s="284" t="s">
        <v>220</v>
      </c>
      <c r="M2246" s="302"/>
      <c r="N2246" s="285" t="s">
        <v>225</v>
      </c>
      <c r="O2246" s="299"/>
      <c r="P2246" s="284" t="s">
        <v>220</v>
      </c>
      <c r="Q2246" s="302"/>
      <c r="R2246" s="285" t="s">
        <v>225</v>
      </c>
      <c r="S2246" s="891"/>
      <c r="T2246" s="892"/>
      <c r="U2246" s="893"/>
    </row>
    <row r="2247" spans="2:33" ht="24" customHeight="1" x14ac:dyDescent="0.15">
      <c r="B2247" s="881"/>
      <c r="C2247" s="884"/>
      <c r="D2247" s="884"/>
      <c r="E2247" s="884"/>
      <c r="F2247" s="296"/>
      <c r="G2247" s="897"/>
      <c r="H2247" s="898"/>
      <c r="I2247" s="296"/>
      <c r="J2247" s="297"/>
      <c r="K2247" s="299"/>
      <c r="L2247" s="284" t="s">
        <v>220</v>
      </c>
      <c r="M2247" s="302"/>
      <c r="N2247" s="285" t="s">
        <v>225</v>
      </c>
      <c r="O2247" s="299"/>
      <c r="P2247" s="284" t="s">
        <v>220</v>
      </c>
      <c r="Q2247" s="302"/>
      <c r="R2247" s="285" t="s">
        <v>225</v>
      </c>
      <c r="S2247" s="891"/>
      <c r="T2247" s="892"/>
      <c r="U2247" s="893"/>
    </row>
    <row r="2248" spans="2:33" ht="24" customHeight="1" x14ac:dyDescent="0.15">
      <c r="B2248" s="881"/>
      <c r="C2248" s="884"/>
      <c r="D2248" s="884"/>
      <c r="E2248" s="884"/>
      <c r="F2248" s="296"/>
      <c r="G2248" s="897"/>
      <c r="H2248" s="898"/>
      <c r="I2248" s="296"/>
      <c r="J2248" s="297"/>
      <c r="K2248" s="299"/>
      <c r="L2248" s="284" t="s">
        <v>220</v>
      </c>
      <c r="M2248" s="302"/>
      <c r="N2248" s="285" t="s">
        <v>225</v>
      </c>
      <c r="O2248" s="299"/>
      <c r="P2248" s="284" t="s">
        <v>220</v>
      </c>
      <c r="Q2248" s="302"/>
      <c r="R2248" s="285" t="s">
        <v>225</v>
      </c>
      <c r="S2248" s="891"/>
      <c r="T2248" s="892"/>
      <c r="U2248" s="893"/>
    </row>
    <row r="2249" spans="2:33" ht="24" customHeight="1" thickBot="1" x14ac:dyDescent="0.2">
      <c r="B2249" s="882"/>
      <c r="C2249" s="885"/>
      <c r="D2249" s="885"/>
      <c r="E2249" s="885"/>
      <c r="F2249" s="286" t="s">
        <v>232</v>
      </c>
      <c r="G2249" s="5"/>
      <c r="H2249" s="899" t="s">
        <v>239</v>
      </c>
      <c r="I2249" s="900"/>
      <c r="J2249" s="300"/>
      <c r="K2249" s="901"/>
      <c r="L2249" s="902"/>
      <c r="M2249" s="902"/>
      <c r="N2249" s="902"/>
      <c r="O2249" s="902"/>
      <c r="P2249" s="902"/>
      <c r="Q2249" s="902"/>
      <c r="R2249" s="903"/>
      <c r="S2249" s="894"/>
      <c r="T2249" s="895"/>
      <c r="U2249" s="896"/>
    </row>
    <row r="2250" spans="2:33" ht="24" customHeight="1" x14ac:dyDescent="0.15">
      <c r="B2250" s="880">
        <v>3</v>
      </c>
      <c r="C2250" s="883"/>
      <c r="D2250" s="883"/>
      <c r="E2250" s="883"/>
      <c r="F2250" s="294"/>
      <c r="G2250" s="886"/>
      <c r="H2250" s="887"/>
      <c r="I2250" s="294"/>
      <c r="J2250" s="295"/>
      <c r="K2250" s="298"/>
      <c r="L2250" s="279" t="s">
        <v>220</v>
      </c>
      <c r="M2250" s="301"/>
      <c r="N2250" s="280" t="s">
        <v>225</v>
      </c>
      <c r="O2250" s="298"/>
      <c r="P2250" s="279" t="s">
        <v>220</v>
      </c>
      <c r="Q2250" s="301"/>
      <c r="R2250" s="280" t="s">
        <v>225</v>
      </c>
      <c r="S2250" s="888" t="str">
        <f t="shared" ref="S2250" si="1612">IF(COUNT(J2250:J2254)=0,"",SUM(J2250:J2254))</f>
        <v/>
      </c>
      <c r="T2250" s="889"/>
      <c r="U2250" s="890"/>
    </row>
    <row r="2251" spans="2:33" ht="24" customHeight="1" x14ac:dyDescent="0.15">
      <c r="B2251" s="881"/>
      <c r="C2251" s="884"/>
      <c r="D2251" s="884"/>
      <c r="E2251" s="884"/>
      <c r="F2251" s="296"/>
      <c r="G2251" s="897"/>
      <c r="H2251" s="898"/>
      <c r="I2251" s="296"/>
      <c r="J2251" s="297"/>
      <c r="K2251" s="299"/>
      <c r="L2251" s="284" t="s">
        <v>220</v>
      </c>
      <c r="M2251" s="302"/>
      <c r="N2251" s="285" t="s">
        <v>225</v>
      </c>
      <c r="O2251" s="299"/>
      <c r="P2251" s="284" t="s">
        <v>220</v>
      </c>
      <c r="Q2251" s="302"/>
      <c r="R2251" s="285" t="s">
        <v>225</v>
      </c>
      <c r="S2251" s="891"/>
      <c r="T2251" s="892"/>
      <c r="U2251" s="893"/>
    </row>
    <row r="2252" spans="2:33" ht="24" customHeight="1" x14ac:dyDescent="0.15">
      <c r="B2252" s="881"/>
      <c r="C2252" s="884"/>
      <c r="D2252" s="884"/>
      <c r="E2252" s="884"/>
      <c r="F2252" s="296"/>
      <c r="G2252" s="897"/>
      <c r="H2252" s="898"/>
      <c r="I2252" s="296"/>
      <c r="J2252" s="297"/>
      <c r="K2252" s="299"/>
      <c r="L2252" s="284" t="s">
        <v>220</v>
      </c>
      <c r="M2252" s="302"/>
      <c r="N2252" s="285" t="s">
        <v>225</v>
      </c>
      <c r="O2252" s="299"/>
      <c r="P2252" s="284" t="s">
        <v>220</v>
      </c>
      <c r="Q2252" s="302"/>
      <c r="R2252" s="285" t="s">
        <v>225</v>
      </c>
      <c r="S2252" s="891"/>
      <c r="T2252" s="892"/>
      <c r="U2252" s="893"/>
    </row>
    <row r="2253" spans="2:33" ht="24" customHeight="1" x14ac:dyDescent="0.15">
      <c r="B2253" s="881"/>
      <c r="C2253" s="884"/>
      <c r="D2253" s="884"/>
      <c r="E2253" s="884"/>
      <c r="F2253" s="296"/>
      <c r="G2253" s="897"/>
      <c r="H2253" s="898"/>
      <c r="I2253" s="296"/>
      <c r="J2253" s="297"/>
      <c r="K2253" s="299"/>
      <c r="L2253" s="284" t="s">
        <v>220</v>
      </c>
      <c r="M2253" s="302"/>
      <c r="N2253" s="285" t="s">
        <v>225</v>
      </c>
      <c r="O2253" s="299"/>
      <c r="P2253" s="284" t="s">
        <v>220</v>
      </c>
      <c r="Q2253" s="302"/>
      <c r="R2253" s="285" t="s">
        <v>225</v>
      </c>
      <c r="S2253" s="891"/>
      <c r="T2253" s="892"/>
      <c r="U2253" s="893"/>
    </row>
    <row r="2254" spans="2:33" ht="24" customHeight="1" thickBot="1" x14ac:dyDescent="0.2">
      <c r="B2254" s="882"/>
      <c r="C2254" s="885"/>
      <c r="D2254" s="885"/>
      <c r="E2254" s="885"/>
      <c r="F2254" s="286" t="s">
        <v>232</v>
      </c>
      <c r="G2254" s="5"/>
      <c r="H2254" s="899" t="s">
        <v>239</v>
      </c>
      <c r="I2254" s="900"/>
      <c r="J2254" s="300"/>
      <c r="K2254" s="901"/>
      <c r="L2254" s="902"/>
      <c r="M2254" s="902"/>
      <c r="N2254" s="902"/>
      <c r="O2254" s="902"/>
      <c r="P2254" s="902"/>
      <c r="Q2254" s="902"/>
      <c r="R2254" s="903"/>
      <c r="S2254" s="894"/>
      <c r="T2254" s="895"/>
      <c r="U2254" s="896"/>
    </row>
    <row r="2255" spans="2:33" ht="24" customHeight="1" x14ac:dyDescent="0.15">
      <c r="B2255" s="880">
        <v>4</v>
      </c>
      <c r="C2255" s="883"/>
      <c r="D2255" s="883"/>
      <c r="E2255" s="883"/>
      <c r="F2255" s="294"/>
      <c r="G2255" s="886"/>
      <c r="H2255" s="887"/>
      <c r="I2255" s="294"/>
      <c r="J2255" s="295"/>
      <c r="K2255" s="298"/>
      <c r="L2255" s="279" t="s">
        <v>220</v>
      </c>
      <c r="M2255" s="301"/>
      <c r="N2255" s="280" t="s">
        <v>225</v>
      </c>
      <c r="O2255" s="298"/>
      <c r="P2255" s="279" t="s">
        <v>220</v>
      </c>
      <c r="Q2255" s="301"/>
      <c r="R2255" s="280" t="s">
        <v>225</v>
      </c>
      <c r="S2255" s="888" t="str">
        <f t="shared" ref="S2255" si="1613">IF(COUNT(J2255:J2259)=0,"",SUM(J2255:J2259))</f>
        <v/>
      </c>
      <c r="T2255" s="889"/>
      <c r="U2255" s="890"/>
    </row>
    <row r="2256" spans="2:33" ht="24" customHeight="1" x14ac:dyDescent="0.15">
      <c r="B2256" s="881"/>
      <c r="C2256" s="884"/>
      <c r="D2256" s="884"/>
      <c r="E2256" s="884"/>
      <c r="F2256" s="296"/>
      <c r="G2256" s="897"/>
      <c r="H2256" s="898"/>
      <c r="I2256" s="296"/>
      <c r="J2256" s="297"/>
      <c r="K2256" s="299"/>
      <c r="L2256" s="284" t="s">
        <v>220</v>
      </c>
      <c r="M2256" s="302"/>
      <c r="N2256" s="285" t="s">
        <v>225</v>
      </c>
      <c r="O2256" s="299"/>
      <c r="P2256" s="284" t="s">
        <v>220</v>
      </c>
      <c r="Q2256" s="302"/>
      <c r="R2256" s="285" t="s">
        <v>225</v>
      </c>
      <c r="S2256" s="891"/>
      <c r="T2256" s="892"/>
      <c r="U2256" s="893"/>
    </row>
    <row r="2257" spans="1:33" ht="24" customHeight="1" x14ac:dyDescent="0.15">
      <c r="B2257" s="881"/>
      <c r="C2257" s="884"/>
      <c r="D2257" s="884"/>
      <c r="E2257" s="884"/>
      <c r="F2257" s="296"/>
      <c r="G2257" s="897"/>
      <c r="H2257" s="898"/>
      <c r="I2257" s="296"/>
      <c r="J2257" s="297"/>
      <c r="K2257" s="299"/>
      <c r="L2257" s="284" t="s">
        <v>220</v>
      </c>
      <c r="M2257" s="302"/>
      <c r="N2257" s="285" t="s">
        <v>225</v>
      </c>
      <c r="O2257" s="299"/>
      <c r="P2257" s="284" t="s">
        <v>220</v>
      </c>
      <c r="Q2257" s="302"/>
      <c r="R2257" s="285" t="s">
        <v>225</v>
      </c>
      <c r="S2257" s="891"/>
      <c r="T2257" s="892"/>
      <c r="U2257" s="893"/>
    </row>
    <row r="2258" spans="1:33" ht="24" customHeight="1" x14ac:dyDescent="0.15">
      <c r="B2258" s="881"/>
      <c r="C2258" s="884"/>
      <c r="D2258" s="884"/>
      <c r="E2258" s="884"/>
      <c r="F2258" s="296"/>
      <c r="G2258" s="897"/>
      <c r="H2258" s="898"/>
      <c r="I2258" s="296"/>
      <c r="J2258" s="297"/>
      <c r="K2258" s="299"/>
      <c r="L2258" s="284" t="s">
        <v>220</v>
      </c>
      <c r="M2258" s="302"/>
      <c r="N2258" s="285" t="s">
        <v>225</v>
      </c>
      <c r="O2258" s="299"/>
      <c r="P2258" s="284" t="s">
        <v>220</v>
      </c>
      <c r="Q2258" s="302"/>
      <c r="R2258" s="285" t="s">
        <v>225</v>
      </c>
      <c r="S2258" s="891"/>
      <c r="T2258" s="892"/>
      <c r="U2258" s="893"/>
    </row>
    <row r="2259" spans="1:33" ht="24" customHeight="1" thickBot="1" x14ac:dyDescent="0.2">
      <c r="B2259" s="882"/>
      <c r="C2259" s="885"/>
      <c r="D2259" s="885"/>
      <c r="E2259" s="885"/>
      <c r="F2259" s="286" t="s">
        <v>232</v>
      </c>
      <c r="G2259" s="5"/>
      <c r="H2259" s="899" t="s">
        <v>239</v>
      </c>
      <c r="I2259" s="900"/>
      <c r="J2259" s="300"/>
      <c r="K2259" s="901"/>
      <c r="L2259" s="902"/>
      <c r="M2259" s="902"/>
      <c r="N2259" s="902"/>
      <c r="O2259" s="902"/>
      <c r="P2259" s="902"/>
      <c r="Q2259" s="902"/>
      <c r="R2259" s="903"/>
      <c r="S2259" s="894"/>
      <c r="T2259" s="895"/>
      <c r="U2259" s="896"/>
    </row>
    <row r="2260" spans="1:33" ht="19.5" customHeight="1" thickBot="1" x14ac:dyDescent="0.2">
      <c r="B2260" s="287" t="s">
        <v>112</v>
      </c>
      <c r="C2260" s="172"/>
      <c r="D2260" s="288"/>
      <c r="E2260" s="288"/>
      <c r="F2260" s="289"/>
      <c r="G2260" s="288"/>
      <c r="H2260" s="288"/>
      <c r="O2260" s="917" t="s">
        <v>496</v>
      </c>
      <c r="P2260" s="918"/>
      <c r="Q2260" s="918"/>
      <c r="R2260" s="918"/>
      <c r="S2260" s="919" t="str">
        <f>IF(COUNT(S2240:U2259)=0,"",SUMIFS(S2240:S2259,E2240:E2259,"&lt;&gt;"&amp;""))</f>
        <v/>
      </c>
      <c r="T2260" s="920"/>
      <c r="U2260" s="921"/>
    </row>
    <row r="2261" spans="1:33" ht="19.5" customHeight="1" thickBot="1" x14ac:dyDescent="0.2">
      <c r="B2261" s="486" t="s">
        <v>242</v>
      </c>
      <c r="C2261" s="172"/>
      <c r="D2261" s="171"/>
      <c r="E2261" s="290"/>
      <c r="F2261" s="485"/>
      <c r="G2261" s="485"/>
      <c r="H2261" s="485"/>
      <c r="O2261" s="922" t="s">
        <v>497</v>
      </c>
      <c r="P2261" s="923"/>
      <c r="Q2261" s="923"/>
      <c r="R2261" s="924"/>
      <c r="S2261" s="919" t="str">
        <f>IF(COUNT(S2240:U2259)=0,"",SUMIF(E2240:E2259,"元請",S2240:U2259))</f>
        <v/>
      </c>
      <c r="T2261" s="920"/>
      <c r="U2261" s="921"/>
    </row>
    <row r="2262" spans="1:33" ht="19.5" customHeight="1" x14ac:dyDescent="0.15">
      <c r="B2262" s="287" t="s">
        <v>240</v>
      </c>
      <c r="C2262" s="172"/>
      <c r="D2262" s="171"/>
      <c r="E2262" s="172"/>
      <c r="F2262" s="172"/>
      <c r="G2262" s="485"/>
      <c r="H2262" s="485"/>
    </row>
    <row r="2263" spans="1:33" ht="19.5" customHeight="1" x14ac:dyDescent="0.15">
      <c r="B2263" s="485"/>
      <c r="C2263" s="172"/>
      <c r="D2263" s="171"/>
      <c r="E2263" s="290"/>
      <c r="F2263" s="485"/>
      <c r="G2263" s="485"/>
      <c r="H2263" s="485"/>
    </row>
    <row r="2264" spans="1:33" s="172" customFormat="1" ht="20.25" customHeight="1" x14ac:dyDescent="0.15">
      <c r="A2264" s="171"/>
      <c r="B2264" s="171"/>
      <c r="C2264" s="172" t="s">
        <v>104</v>
      </c>
      <c r="G2264" s="262"/>
      <c r="H2264" s="262"/>
      <c r="I2264" s="171"/>
      <c r="J2264" s="171"/>
      <c r="K2264" s="171"/>
      <c r="L2264" s="171"/>
      <c r="M2264" s="171"/>
      <c r="N2264" s="171"/>
      <c r="O2264" s="171"/>
      <c r="P2264" s="171"/>
      <c r="Q2264" s="171"/>
      <c r="R2264" s="171"/>
      <c r="S2264" s="171"/>
      <c r="T2264" s="196" t="s">
        <v>241</v>
      </c>
      <c r="U2264" s="263" t="str">
        <f t="shared" ref="U2264" si="1614">IF(COUNT(S2240:U2259)=0,"",U2235+1)</f>
        <v/>
      </c>
      <c r="W2264" s="171"/>
      <c r="X2264" s="171"/>
      <c r="Y2264" s="171"/>
      <c r="Z2264" s="291"/>
      <c r="AA2264" s="291"/>
      <c r="AB2264" s="291"/>
      <c r="AC2264" s="291"/>
      <c r="AD2264" s="291"/>
      <c r="AE2264" s="171"/>
      <c r="AF2264" s="171"/>
      <c r="AG2264" s="171"/>
    </row>
    <row r="2265" spans="1:33" s="172" customFormat="1" ht="27.75" x14ac:dyDescent="0.15">
      <c r="A2265" s="171"/>
      <c r="B2265" s="904" t="s">
        <v>105</v>
      </c>
      <c r="C2265" s="904"/>
      <c r="D2265" s="904"/>
      <c r="E2265" s="904"/>
      <c r="F2265" s="904"/>
      <c r="G2265" s="904"/>
      <c r="H2265" s="904"/>
      <c r="I2265" s="904"/>
      <c r="J2265" s="905" t="s">
        <v>387</v>
      </c>
      <c r="K2265" s="905"/>
      <c r="L2265" s="905"/>
      <c r="M2265" s="905"/>
      <c r="N2265" s="905"/>
      <c r="O2265" s="905"/>
      <c r="P2265" s="905"/>
      <c r="Q2265" s="905"/>
      <c r="R2265" s="905"/>
      <c r="S2265" s="905"/>
      <c r="T2265" s="905"/>
      <c r="U2265" s="905"/>
      <c r="W2265" s="171"/>
      <c r="X2265" s="171"/>
      <c r="Y2265" s="171"/>
      <c r="Z2265" s="291"/>
      <c r="AA2265" s="291"/>
      <c r="AB2265" s="291"/>
      <c r="AC2265" s="291"/>
      <c r="AD2265" s="291"/>
      <c r="AE2265" s="171"/>
      <c r="AF2265" s="171"/>
      <c r="AG2265" s="171"/>
    </row>
    <row r="2266" spans="1:33" ht="21.75" thickBot="1" x14ac:dyDescent="0.2">
      <c r="D2266" s="265" t="s">
        <v>228</v>
      </c>
      <c r="E2266" s="906"/>
      <c r="F2266" s="906"/>
      <c r="G2266" s="266" t="s">
        <v>229</v>
      </c>
      <c r="H2266" s="267"/>
      <c r="L2266" s="268" t="s">
        <v>231</v>
      </c>
      <c r="M2266" s="482" t="str">
        <f>M$4</f>
        <v/>
      </c>
      <c r="N2266" s="269" t="s">
        <v>220</v>
      </c>
      <c r="O2266" s="482" t="str">
        <f>O$4</f>
        <v/>
      </c>
      <c r="P2266" s="269" t="s">
        <v>225</v>
      </c>
      <c r="Q2266" s="269" t="s">
        <v>205</v>
      </c>
      <c r="R2266" s="482" t="str">
        <f>R$4</f>
        <v/>
      </c>
      <c r="S2266" s="269" t="s">
        <v>220</v>
      </c>
      <c r="T2266" s="482" t="str">
        <f>T$4</f>
        <v/>
      </c>
      <c r="U2266" s="269" t="s">
        <v>230</v>
      </c>
    </row>
    <row r="2267" spans="1:33" ht="18" customHeight="1" x14ac:dyDescent="0.15">
      <c r="B2267" s="880" t="s">
        <v>227</v>
      </c>
      <c r="C2267" s="907" t="s">
        <v>224</v>
      </c>
      <c r="D2267" s="478" t="s">
        <v>237</v>
      </c>
      <c r="E2267" s="478" t="s">
        <v>222</v>
      </c>
      <c r="F2267" s="909" t="s">
        <v>106</v>
      </c>
      <c r="G2267" s="840" t="s">
        <v>107</v>
      </c>
      <c r="H2267" s="841"/>
      <c r="I2267" s="480" t="s">
        <v>108</v>
      </c>
      <c r="J2267" s="480" t="s">
        <v>235</v>
      </c>
      <c r="K2267" s="840" t="s">
        <v>109</v>
      </c>
      <c r="L2267" s="913"/>
      <c r="M2267" s="913"/>
      <c r="N2267" s="841"/>
      <c r="O2267" s="840" t="s">
        <v>226</v>
      </c>
      <c r="P2267" s="913"/>
      <c r="Q2267" s="913"/>
      <c r="R2267" s="841"/>
      <c r="S2267" s="840" t="s">
        <v>233</v>
      </c>
      <c r="T2267" s="913"/>
      <c r="U2267" s="914"/>
    </row>
    <row r="2268" spans="1:33" ht="18" customHeight="1" thickBot="1" x14ac:dyDescent="0.2">
      <c r="B2268" s="882"/>
      <c r="C2268" s="908"/>
      <c r="D2268" s="479" t="s">
        <v>221</v>
      </c>
      <c r="E2268" s="479" t="s">
        <v>223</v>
      </c>
      <c r="F2268" s="910"/>
      <c r="G2268" s="911"/>
      <c r="H2268" s="912"/>
      <c r="I2268" s="481" t="s">
        <v>110</v>
      </c>
      <c r="J2268" s="481" t="s">
        <v>236</v>
      </c>
      <c r="K2268" s="911"/>
      <c r="L2268" s="915"/>
      <c r="M2268" s="915"/>
      <c r="N2268" s="912"/>
      <c r="O2268" s="911"/>
      <c r="P2268" s="915"/>
      <c r="Q2268" s="915"/>
      <c r="R2268" s="912"/>
      <c r="S2268" s="911" t="s">
        <v>234</v>
      </c>
      <c r="T2268" s="915"/>
      <c r="U2268" s="916"/>
    </row>
    <row r="2269" spans="1:33" ht="24" customHeight="1" x14ac:dyDescent="0.15">
      <c r="B2269" s="880">
        <v>1</v>
      </c>
      <c r="C2269" s="883"/>
      <c r="D2269" s="883"/>
      <c r="E2269" s="883"/>
      <c r="F2269" s="294"/>
      <c r="G2269" s="886"/>
      <c r="H2269" s="887"/>
      <c r="I2269" s="294"/>
      <c r="J2269" s="295"/>
      <c r="K2269" s="298"/>
      <c r="L2269" s="279" t="s">
        <v>220</v>
      </c>
      <c r="M2269" s="301"/>
      <c r="N2269" s="280" t="s">
        <v>225</v>
      </c>
      <c r="O2269" s="298"/>
      <c r="P2269" s="279" t="s">
        <v>220</v>
      </c>
      <c r="Q2269" s="301"/>
      <c r="R2269" s="280" t="s">
        <v>225</v>
      </c>
      <c r="S2269" s="888" t="str">
        <f t="shared" ref="S2269" si="1615">IF(COUNT(J2269:J2273)=0,"",SUM(J2269:J2273))</f>
        <v/>
      </c>
      <c r="T2269" s="889"/>
      <c r="U2269" s="890"/>
    </row>
    <row r="2270" spans="1:33" ht="24" customHeight="1" x14ac:dyDescent="0.15">
      <c r="B2270" s="881"/>
      <c r="C2270" s="884"/>
      <c r="D2270" s="884"/>
      <c r="E2270" s="884"/>
      <c r="F2270" s="296"/>
      <c r="G2270" s="897"/>
      <c r="H2270" s="898"/>
      <c r="I2270" s="296"/>
      <c r="J2270" s="297"/>
      <c r="K2270" s="299"/>
      <c r="L2270" s="284" t="s">
        <v>220</v>
      </c>
      <c r="M2270" s="302"/>
      <c r="N2270" s="285" t="s">
        <v>225</v>
      </c>
      <c r="O2270" s="299"/>
      <c r="P2270" s="284" t="s">
        <v>220</v>
      </c>
      <c r="Q2270" s="302"/>
      <c r="R2270" s="285" t="s">
        <v>225</v>
      </c>
      <c r="S2270" s="891"/>
      <c r="T2270" s="892"/>
      <c r="U2270" s="893"/>
      <c r="Z2270" s="264"/>
      <c r="AA2270" s="264"/>
      <c r="AB2270" s="264"/>
      <c r="AC2270" s="264"/>
      <c r="AD2270" s="264"/>
      <c r="AE2270" s="172"/>
      <c r="AF2270" s="172"/>
      <c r="AG2270" s="172"/>
    </row>
    <row r="2271" spans="1:33" ht="23.25" customHeight="1" x14ac:dyDescent="0.15">
      <c r="B2271" s="881"/>
      <c r="C2271" s="884"/>
      <c r="D2271" s="884"/>
      <c r="E2271" s="884"/>
      <c r="F2271" s="296"/>
      <c r="G2271" s="897"/>
      <c r="H2271" s="898"/>
      <c r="I2271" s="296"/>
      <c r="J2271" s="297"/>
      <c r="K2271" s="299"/>
      <c r="L2271" s="284" t="s">
        <v>220</v>
      </c>
      <c r="M2271" s="302"/>
      <c r="N2271" s="285" t="s">
        <v>225</v>
      </c>
      <c r="O2271" s="299"/>
      <c r="P2271" s="284" t="s">
        <v>220</v>
      </c>
      <c r="Q2271" s="302"/>
      <c r="R2271" s="285" t="s">
        <v>225</v>
      </c>
      <c r="S2271" s="891"/>
      <c r="T2271" s="892"/>
      <c r="U2271" s="893"/>
      <c r="Z2271" s="264"/>
      <c r="AA2271" s="264"/>
      <c r="AB2271" s="264"/>
      <c r="AC2271" s="264"/>
      <c r="AD2271" s="264"/>
      <c r="AE2271" s="172"/>
      <c r="AF2271" s="172"/>
      <c r="AG2271" s="172"/>
    </row>
    <row r="2272" spans="1:33" ht="24" customHeight="1" x14ac:dyDescent="0.15">
      <c r="B2272" s="881"/>
      <c r="C2272" s="884"/>
      <c r="D2272" s="884"/>
      <c r="E2272" s="884"/>
      <c r="F2272" s="296"/>
      <c r="G2272" s="897"/>
      <c r="H2272" s="898"/>
      <c r="I2272" s="296"/>
      <c r="J2272" s="297"/>
      <c r="K2272" s="299"/>
      <c r="L2272" s="284" t="s">
        <v>220</v>
      </c>
      <c r="M2272" s="302"/>
      <c r="N2272" s="285" t="s">
        <v>225</v>
      </c>
      <c r="O2272" s="299"/>
      <c r="P2272" s="284" t="s">
        <v>220</v>
      </c>
      <c r="Q2272" s="302"/>
      <c r="R2272" s="285" t="s">
        <v>225</v>
      </c>
      <c r="S2272" s="891"/>
      <c r="T2272" s="892"/>
      <c r="U2272" s="893"/>
    </row>
    <row r="2273" spans="2:21" ht="24" customHeight="1" thickBot="1" x14ac:dyDescent="0.2">
      <c r="B2273" s="882"/>
      <c r="C2273" s="885"/>
      <c r="D2273" s="885"/>
      <c r="E2273" s="885"/>
      <c r="F2273" s="286" t="s">
        <v>232</v>
      </c>
      <c r="G2273" s="5"/>
      <c r="H2273" s="899" t="s">
        <v>239</v>
      </c>
      <c r="I2273" s="900"/>
      <c r="J2273" s="300"/>
      <c r="K2273" s="901"/>
      <c r="L2273" s="902"/>
      <c r="M2273" s="902"/>
      <c r="N2273" s="902"/>
      <c r="O2273" s="902"/>
      <c r="P2273" s="902"/>
      <c r="Q2273" s="902"/>
      <c r="R2273" s="903"/>
      <c r="S2273" s="894"/>
      <c r="T2273" s="895"/>
      <c r="U2273" s="896"/>
    </row>
    <row r="2274" spans="2:21" ht="24" customHeight="1" x14ac:dyDescent="0.15">
      <c r="B2274" s="880">
        <v>2</v>
      </c>
      <c r="C2274" s="883"/>
      <c r="D2274" s="883"/>
      <c r="E2274" s="883"/>
      <c r="F2274" s="294"/>
      <c r="G2274" s="886"/>
      <c r="H2274" s="887"/>
      <c r="I2274" s="294"/>
      <c r="J2274" s="295"/>
      <c r="K2274" s="298"/>
      <c r="L2274" s="279" t="s">
        <v>220</v>
      </c>
      <c r="M2274" s="301"/>
      <c r="N2274" s="280" t="s">
        <v>225</v>
      </c>
      <c r="O2274" s="298"/>
      <c r="P2274" s="279" t="s">
        <v>220</v>
      </c>
      <c r="Q2274" s="301"/>
      <c r="R2274" s="280" t="s">
        <v>225</v>
      </c>
      <c r="S2274" s="888" t="str">
        <f t="shared" ref="S2274" si="1616">IF(COUNT(J2274:J2278)=0,"",SUM(J2274:J2278))</f>
        <v/>
      </c>
      <c r="T2274" s="889"/>
      <c r="U2274" s="890"/>
    </row>
    <row r="2275" spans="2:21" ht="24" customHeight="1" x14ac:dyDescent="0.15">
      <c r="B2275" s="881"/>
      <c r="C2275" s="884"/>
      <c r="D2275" s="884"/>
      <c r="E2275" s="884"/>
      <c r="F2275" s="296"/>
      <c r="G2275" s="897"/>
      <c r="H2275" s="898"/>
      <c r="I2275" s="296"/>
      <c r="J2275" s="297"/>
      <c r="K2275" s="299"/>
      <c r="L2275" s="284" t="s">
        <v>220</v>
      </c>
      <c r="M2275" s="302"/>
      <c r="N2275" s="285" t="s">
        <v>225</v>
      </c>
      <c r="O2275" s="299"/>
      <c r="P2275" s="284" t="s">
        <v>220</v>
      </c>
      <c r="Q2275" s="302"/>
      <c r="R2275" s="285" t="s">
        <v>225</v>
      </c>
      <c r="S2275" s="891"/>
      <c r="T2275" s="892"/>
      <c r="U2275" s="893"/>
    </row>
    <row r="2276" spans="2:21" ht="24" customHeight="1" x14ac:dyDescent="0.15">
      <c r="B2276" s="881"/>
      <c r="C2276" s="884"/>
      <c r="D2276" s="884"/>
      <c r="E2276" s="884"/>
      <c r="F2276" s="296"/>
      <c r="G2276" s="897"/>
      <c r="H2276" s="898"/>
      <c r="I2276" s="296"/>
      <c r="J2276" s="297"/>
      <c r="K2276" s="299"/>
      <c r="L2276" s="284" t="s">
        <v>220</v>
      </c>
      <c r="M2276" s="302"/>
      <c r="N2276" s="285" t="s">
        <v>225</v>
      </c>
      <c r="O2276" s="299"/>
      <c r="P2276" s="284" t="s">
        <v>220</v>
      </c>
      <c r="Q2276" s="302"/>
      <c r="R2276" s="285" t="s">
        <v>225</v>
      </c>
      <c r="S2276" s="891"/>
      <c r="T2276" s="892"/>
      <c r="U2276" s="893"/>
    </row>
    <row r="2277" spans="2:21" ht="24" customHeight="1" x14ac:dyDescent="0.15">
      <c r="B2277" s="881"/>
      <c r="C2277" s="884"/>
      <c r="D2277" s="884"/>
      <c r="E2277" s="884"/>
      <c r="F2277" s="296"/>
      <c r="G2277" s="897"/>
      <c r="H2277" s="898"/>
      <c r="I2277" s="296"/>
      <c r="J2277" s="297"/>
      <c r="K2277" s="299"/>
      <c r="L2277" s="284" t="s">
        <v>220</v>
      </c>
      <c r="M2277" s="302"/>
      <c r="N2277" s="285" t="s">
        <v>225</v>
      </c>
      <c r="O2277" s="299"/>
      <c r="P2277" s="284" t="s">
        <v>220</v>
      </c>
      <c r="Q2277" s="302"/>
      <c r="R2277" s="285" t="s">
        <v>225</v>
      </c>
      <c r="S2277" s="891"/>
      <c r="T2277" s="892"/>
      <c r="U2277" s="893"/>
    </row>
    <row r="2278" spans="2:21" ht="24" customHeight="1" thickBot="1" x14ac:dyDescent="0.2">
      <c r="B2278" s="882"/>
      <c r="C2278" s="885"/>
      <c r="D2278" s="885"/>
      <c r="E2278" s="885"/>
      <c r="F2278" s="286" t="s">
        <v>232</v>
      </c>
      <c r="G2278" s="5"/>
      <c r="H2278" s="899" t="s">
        <v>239</v>
      </c>
      <c r="I2278" s="900"/>
      <c r="J2278" s="300"/>
      <c r="K2278" s="901"/>
      <c r="L2278" s="902"/>
      <c r="M2278" s="902"/>
      <c r="N2278" s="902"/>
      <c r="O2278" s="902"/>
      <c r="P2278" s="902"/>
      <c r="Q2278" s="902"/>
      <c r="R2278" s="903"/>
      <c r="S2278" s="894"/>
      <c r="T2278" s="895"/>
      <c r="U2278" s="896"/>
    </row>
    <row r="2279" spans="2:21" ht="24" customHeight="1" x14ac:dyDescent="0.15">
      <c r="B2279" s="880">
        <v>3</v>
      </c>
      <c r="C2279" s="883"/>
      <c r="D2279" s="883"/>
      <c r="E2279" s="883"/>
      <c r="F2279" s="294"/>
      <c r="G2279" s="886"/>
      <c r="H2279" s="887"/>
      <c r="I2279" s="294"/>
      <c r="J2279" s="295"/>
      <c r="K2279" s="298"/>
      <c r="L2279" s="279" t="s">
        <v>220</v>
      </c>
      <c r="M2279" s="301"/>
      <c r="N2279" s="280" t="s">
        <v>225</v>
      </c>
      <c r="O2279" s="298"/>
      <c r="P2279" s="279" t="s">
        <v>220</v>
      </c>
      <c r="Q2279" s="301"/>
      <c r="R2279" s="280" t="s">
        <v>225</v>
      </c>
      <c r="S2279" s="888" t="str">
        <f t="shared" ref="S2279" si="1617">IF(COUNT(J2279:J2283)=0,"",SUM(J2279:J2283))</f>
        <v/>
      </c>
      <c r="T2279" s="889"/>
      <c r="U2279" s="890"/>
    </row>
    <row r="2280" spans="2:21" ht="24" customHeight="1" x14ac:dyDescent="0.15">
      <c r="B2280" s="881"/>
      <c r="C2280" s="884"/>
      <c r="D2280" s="884"/>
      <c r="E2280" s="884"/>
      <c r="F2280" s="296"/>
      <c r="G2280" s="897"/>
      <c r="H2280" s="898"/>
      <c r="I2280" s="296"/>
      <c r="J2280" s="297"/>
      <c r="K2280" s="299"/>
      <c r="L2280" s="284" t="s">
        <v>220</v>
      </c>
      <c r="M2280" s="302"/>
      <c r="N2280" s="285" t="s">
        <v>225</v>
      </c>
      <c r="O2280" s="299"/>
      <c r="P2280" s="284" t="s">
        <v>220</v>
      </c>
      <c r="Q2280" s="302"/>
      <c r="R2280" s="285" t="s">
        <v>225</v>
      </c>
      <c r="S2280" s="891"/>
      <c r="T2280" s="892"/>
      <c r="U2280" s="893"/>
    </row>
    <row r="2281" spans="2:21" ht="24" customHeight="1" x14ac:dyDescent="0.15">
      <c r="B2281" s="881"/>
      <c r="C2281" s="884"/>
      <c r="D2281" s="884"/>
      <c r="E2281" s="884"/>
      <c r="F2281" s="296"/>
      <c r="G2281" s="897"/>
      <c r="H2281" s="898"/>
      <c r="I2281" s="296"/>
      <c r="J2281" s="297"/>
      <c r="K2281" s="299"/>
      <c r="L2281" s="284" t="s">
        <v>220</v>
      </c>
      <c r="M2281" s="302"/>
      <c r="N2281" s="285" t="s">
        <v>225</v>
      </c>
      <c r="O2281" s="299"/>
      <c r="P2281" s="284" t="s">
        <v>220</v>
      </c>
      <c r="Q2281" s="302"/>
      <c r="R2281" s="285" t="s">
        <v>225</v>
      </c>
      <c r="S2281" s="891"/>
      <c r="T2281" s="892"/>
      <c r="U2281" s="893"/>
    </row>
    <row r="2282" spans="2:21" ht="24" customHeight="1" x14ac:dyDescent="0.15">
      <c r="B2282" s="881"/>
      <c r="C2282" s="884"/>
      <c r="D2282" s="884"/>
      <c r="E2282" s="884"/>
      <c r="F2282" s="296"/>
      <c r="G2282" s="897"/>
      <c r="H2282" s="898"/>
      <c r="I2282" s="296"/>
      <c r="J2282" s="297"/>
      <c r="K2282" s="299"/>
      <c r="L2282" s="284" t="s">
        <v>220</v>
      </c>
      <c r="M2282" s="302"/>
      <c r="N2282" s="285" t="s">
        <v>225</v>
      </c>
      <c r="O2282" s="299"/>
      <c r="P2282" s="284" t="s">
        <v>220</v>
      </c>
      <c r="Q2282" s="302"/>
      <c r="R2282" s="285" t="s">
        <v>225</v>
      </c>
      <c r="S2282" s="891"/>
      <c r="T2282" s="892"/>
      <c r="U2282" s="893"/>
    </row>
    <row r="2283" spans="2:21" ht="24" customHeight="1" thickBot="1" x14ac:dyDescent="0.2">
      <c r="B2283" s="882"/>
      <c r="C2283" s="885"/>
      <c r="D2283" s="885"/>
      <c r="E2283" s="885"/>
      <c r="F2283" s="286" t="s">
        <v>232</v>
      </c>
      <c r="G2283" s="5"/>
      <c r="H2283" s="899" t="s">
        <v>239</v>
      </c>
      <c r="I2283" s="900"/>
      <c r="J2283" s="300"/>
      <c r="K2283" s="901"/>
      <c r="L2283" s="902"/>
      <c r="M2283" s="902"/>
      <c r="N2283" s="902"/>
      <c r="O2283" s="902"/>
      <c r="P2283" s="902"/>
      <c r="Q2283" s="902"/>
      <c r="R2283" s="903"/>
      <c r="S2283" s="894"/>
      <c r="T2283" s="895"/>
      <c r="U2283" s="896"/>
    </row>
    <row r="2284" spans="2:21" ht="24" customHeight="1" x14ac:dyDescent="0.15">
      <c r="B2284" s="880">
        <v>4</v>
      </c>
      <c r="C2284" s="883"/>
      <c r="D2284" s="883"/>
      <c r="E2284" s="883"/>
      <c r="F2284" s="294"/>
      <c r="G2284" s="886"/>
      <c r="H2284" s="887"/>
      <c r="I2284" s="294"/>
      <c r="J2284" s="295"/>
      <c r="K2284" s="298"/>
      <c r="L2284" s="279" t="s">
        <v>220</v>
      </c>
      <c r="M2284" s="301"/>
      <c r="N2284" s="280" t="s">
        <v>225</v>
      </c>
      <c r="O2284" s="298"/>
      <c r="P2284" s="279" t="s">
        <v>220</v>
      </c>
      <c r="Q2284" s="301"/>
      <c r="R2284" s="280" t="s">
        <v>225</v>
      </c>
      <c r="S2284" s="888" t="str">
        <f t="shared" ref="S2284" si="1618">IF(COUNT(J2284:J2288)=0,"",SUM(J2284:J2288))</f>
        <v/>
      </c>
      <c r="T2284" s="889"/>
      <c r="U2284" s="890"/>
    </row>
    <row r="2285" spans="2:21" ht="24" customHeight="1" x14ac:dyDescent="0.15">
      <c r="B2285" s="881"/>
      <c r="C2285" s="884"/>
      <c r="D2285" s="884"/>
      <c r="E2285" s="884"/>
      <c r="F2285" s="296"/>
      <c r="G2285" s="897"/>
      <c r="H2285" s="898"/>
      <c r="I2285" s="296"/>
      <c r="J2285" s="297"/>
      <c r="K2285" s="299"/>
      <c r="L2285" s="284" t="s">
        <v>220</v>
      </c>
      <c r="M2285" s="302"/>
      <c r="N2285" s="285" t="s">
        <v>225</v>
      </c>
      <c r="O2285" s="299"/>
      <c r="P2285" s="284" t="s">
        <v>220</v>
      </c>
      <c r="Q2285" s="302"/>
      <c r="R2285" s="285" t="s">
        <v>225</v>
      </c>
      <c r="S2285" s="891"/>
      <c r="T2285" s="892"/>
      <c r="U2285" s="893"/>
    </row>
    <row r="2286" spans="2:21" ht="24" customHeight="1" x14ac:dyDescent="0.15">
      <c r="B2286" s="881"/>
      <c r="C2286" s="884"/>
      <c r="D2286" s="884"/>
      <c r="E2286" s="884"/>
      <c r="F2286" s="296"/>
      <c r="G2286" s="897"/>
      <c r="H2286" s="898"/>
      <c r="I2286" s="296"/>
      <c r="J2286" s="297"/>
      <c r="K2286" s="299"/>
      <c r="L2286" s="284" t="s">
        <v>220</v>
      </c>
      <c r="M2286" s="302"/>
      <c r="N2286" s="285" t="s">
        <v>225</v>
      </c>
      <c r="O2286" s="299"/>
      <c r="P2286" s="284" t="s">
        <v>220</v>
      </c>
      <c r="Q2286" s="302"/>
      <c r="R2286" s="285" t="s">
        <v>225</v>
      </c>
      <c r="S2286" s="891"/>
      <c r="T2286" s="892"/>
      <c r="U2286" s="893"/>
    </row>
    <row r="2287" spans="2:21" ht="24" customHeight="1" x14ac:dyDescent="0.15">
      <c r="B2287" s="881"/>
      <c r="C2287" s="884"/>
      <c r="D2287" s="884"/>
      <c r="E2287" s="884"/>
      <c r="F2287" s="296"/>
      <c r="G2287" s="897"/>
      <c r="H2287" s="898"/>
      <c r="I2287" s="296"/>
      <c r="J2287" s="297"/>
      <c r="K2287" s="299"/>
      <c r="L2287" s="284" t="s">
        <v>220</v>
      </c>
      <c r="M2287" s="302"/>
      <c r="N2287" s="285" t="s">
        <v>225</v>
      </c>
      <c r="O2287" s="299"/>
      <c r="P2287" s="284" t="s">
        <v>220</v>
      </c>
      <c r="Q2287" s="302"/>
      <c r="R2287" s="285" t="s">
        <v>225</v>
      </c>
      <c r="S2287" s="891"/>
      <c r="T2287" s="892"/>
      <c r="U2287" s="893"/>
    </row>
    <row r="2288" spans="2:21" ht="24" customHeight="1" thickBot="1" x14ac:dyDescent="0.2">
      <c r="B2288" s="882"/>
      <c r="C2288" s="885"/>
      <c r="D2288" s="885"/>
      <c r="E2288" s="885"/>
      <c r="F2288" s="286" t="s">
        <v>232</v>
      </c>
      <c r="G2288" s="5"/>
      <c r="H2288" s="899" t="s">
        <v>239</v>
      </c>
      <c r="I2288" s="900"/>
      <c r="J2288" s="300"/>
      <c r="K2288" s="901"/>
      <c r="L2288" s="902"/>
      <c r="M2288" s="902"/>
      <c r="N2288" s="902"/>
      <c r="O2288" s="902"/>
      <c r="P2288" s="902"/>
      <c r="Q2288" s="902"/>
      <c r="R2288" s="903"/>
      <c r="S2288" s="894"/>
      <c r="T2288" s="895"/>
      <c r="U2288" s="896"/>
    </row>
    <row r="2289" spans="1:33" ht="19.5" customHeight="1" thickBot="1" x14ac:dyDescent="0.2">
      <c r="B2289" s="287" t="s">
        <v>112</v>
      </c>
      <c r="C2289" s="172"/>
      <c r="D2289" s="288"/>
      <c r="E2289" s="288"/>
      <c r="F2289" s="289"/>
      <c r="G2289" s="288"/>
      <c r="H2289" s="288"/>
      <c r="O2289" s="917" t="s">
        <v>496</v>
      </c>
      <c r="P2289" s="918"/>
      <c r="Q2289" s="918"/>
      <c r="R2289" s="918"/>
      <c r="S2289" s="919" t="str">
        <f>IF(COUNT(S2269:U2288)=0,"",SUMIFS(S2269:S2288,E2269:E2288,"&lt;&gt;"&amp;""))</f>
        <v/>
      </c>
      <c r="T2289" s="920"/>
      <c r="U2289" s="921"/>
    </row>
    <row r="2290" spans="1:33" ht="19.5" customHeight="1" thickBot="1" x14ac:dyDescent="0.2">
      <c r="B2290" s="486" t="s">
        <v>242</v>
      </c>
      <c r="C2290" s="172"/>
      <c r="D2290" s="171"/>
      <c r="E2290" s="290"/>
      <c r="F2290" s="485"/>
      <c r="G2290" s="485"/>
      <c r="H2290" s="485"/>
      <c r="O2290" s="922" t="s">
        <v>497</v>
      </c>
      <c r="P2290" s="923"/>
      <c r="Q2290" s="923"/>
      <c r="R2290" s="924"/>
      <c r="S2290" s="919" t="str">
        <f>IF(COUNT(S2269:U2288)=0,"",SUMIF(E2269:E2288,"元請",S2269:U2288))</f>
        <v/>
      </c>
      <c r="T2290" s="920"/>
      <c r="U2290" s="921"/>
    </row>
    <row r="2291" spans="1:33" ht="19.5" customHeight="1" x14ac:dyDescent="0.15">
      <c r="B2291" s="287" t="s">
        <v>240</v>
      </c>
      <c r="C2291" s="172"/>
      <c r="D2291" s="171"/>
      <c r="E2291" s="172"/>
      <c r="F2291" s="172"/>
      <c r="G2291" s="485"/>
      <c r="H2291" s="485"/>
    </row>
    <row r="2292" spans="1:33" ht="19.5" customHeight="1" x14ac:dyDescent="0.15">
      <c r="B2292" s="485"/>
      <c r="C2292" s="172"/>
      <c r="D2292" s="171"/>
      <c r="E2292" s="290"/>
      <c r="F2292" s="485"/>
      <c r="G2292" s="485"/>
      <c r="H2292" s="485"/>
    </row>
    <row r="2293" spans="1:33" s="172" customFormat="1" ht="20.25" customHeight="1" x14ac:dyDescent="0.15">
      <c r="A2293" s="171"/>
      <c r="B2293" s="171"/>
      <c r="C2293" s="172" t="s">
        <v>104</v>
      </c>
      <c r="G2293" s="262"/>
      <c r="H2293" s="262"/>
      <c r="I2293" s="171"/>
      <c r="J2293" s="171"/>
      <c r="K2293" s="171"/>
      <c r="L2293" s="171"/>
      <c r="M2293" s="171"/>
      <c r="N2293" s="171"/>
      <c r="O2293" s="171"/>
      <c r="P2293" s="171"/>
      <c r="Q2293" s="171"/>
      <c r="R2293" s="171"/>
      <c r="S2293" s="171"/>
      <c r="T2293" s="196" t="s">
        <v>241</v>
      </c>
      <c r="U2293" s="263" t="str">
        <f t="shared" ref="U2293" si="1619">IF(COUNT(S2269:U2288)=0,"",U2264+1)</f>
        <v/>
      </c>
      <c r="W2293" s="171"/>
      <c r="X2293" s="171"/>
      <c r="Y2293" s="171"/>
      <c r="Z2293" s="291"/>
      <c r="AA2293" s="291"/>
      <c r="AB2293" s="291"/>
      <c r="AC2293" s="291"/>
      <c r="AD2293" s="291"/>
      <c r="AE2293" s="171"/>
      <c r="AF2293" s="171"/>
      <c r="AG2293" s="171"/>
    </row>
    <row r="2294" spans="1:33" s="172" customFormat="1" ht="27.75" x14ac:dyDescent="0.15">
      <c r="A2294" s="171"/>
      <c r="B2294" s="904" t="s">
        <v>105</v>
      </c>
      <c r="C2294" s="904"/>
      <c r="D2294" s="904"/>
      <c r="E2294" s="904"/>
      <c r="F2294" s="904"/>
      <c r="G2294" s="904"/>
      <c r="H2294" s="904"/>
      <c r="I2294" s="904"/>
      <c r="J2294" s="905" t="s">
        <v>387</v>
      </c>
      <c r="K2294" s="905"/>
      <c r="L2294" s="905"/>
      <c r="M2294" s="905"/>
      <c r="N2294" s="905"/>
      <c r="O2294" s="905"/>
      <c r="P2294" s="905"/>
      <c r="Q2294" s="905"/>
      <c r="R2294" s="905"/>
      <c r="S2294" s="905"/>
      <c r="T2294" s="905"/>
      <c r="U2294" s="905"/>
      <c r="W2294" s="171"/>
      <c r="X2294" s="171"/>
      <c r="Y2294" s="171"/>
      <c r="Z2294" s="291"/>
      <c r="AA2294" s="291"/>
      <c r="AB2294" s="291"/>
      <c r="AC2294" s="291"/>
      <c r="AD2294" s="291"/>
      <c r="AE2294" s="171"/>
      <c r="AF2294" s="171"/>
      <c r="AG2294" s="171"/>
    </row>
    <row r="2295" spans="1:33" ht="21.75" thickBot="1" x14ac:dyDescent="0.2">
      <c r="D2295" s="265" t="s">
        <v>228</v>
      </c>
      <c r="E2295" s="906"/>
      <c r="F2295" s="906"/>
      <c r="G2295" s="266" t="s">
        <v>229</v>
      </c>
      <c r="H2295" s="267"/>
      <c r="L2295" s="268" t="s">
        <v>231</v>
      </c>
      <c r="M2295" s="482" t="str">
        <f>M$4</f>
        <v/>
      </c>
      <c r="N2295" s="269" t="s">
        <v>220</v>
      </c>
      <c r="O2295" s="482" t="str">
        <f>O$4</f>
        <v/>
      </c>
      <c r="P2295" s="269" t="s">
        <v>225</v>
      </c>
      <c r="Q2295" s="269" t="s">
        <v>205</v>
      </c>
      <c r="R2295" s="482" t="str">
        <f>R$4</f>
        <v/>
      </c>
      <c r="S2295" s="269" t="s">
        <v>220</v>
      </c>
      <c r="T2295" s="482" t="str">
        <f>T$4</f>
        <v/>
      </c>
      <c r="U2295" s="269" t="s">
        <v>230</v>
      </c>
    </row>
    <row r="2296" spans="1:33" ht="18" customHeight="1" x14ac:dyDescent="0.15">
      <c r="B2296" s="880" t="s">
        <v>227</v>
      </c>
      <c r="C2296" s="907" t="s">
        <v>224</v>
      </c>
      <c r="D2296" s="478" t="s">
        <v>237</v>
      </c>
      <c r="E2296" s="478" t="s">
        <v>222</v>
      </c>
      <c r="F2296" s="909" t="s">
        <v>106</v>
      </c>
      <c r="G2296" s="840" t="s">
        <v>107</v>
      </c>
      <c r="H2296" s="841"/>
      <c r="I2296" s="480" t="s">
        <v>108</v>
      </c>
      <c r="J2296" s="480" t="s">
        <v>235</v>
      </c>
      <c r="K2296" s="840" t="s">
        <v>109</v>
      </c>
      <c r="L2296" s="913"/>
      <c r="M2296" s="913"/>
      <c r="N2296" s="841"/>
      <c r="O2296" s="840" t="s">
        <v>226</v>
      </c>
      <c r="P2296" s="913"/>
      <c r="Q2296" s="913"/>
      <c r="R2296" s="841"/>
      <c r="S2296" s="840" t="s">
        <v>233</v>
      </c>
      <c r="T2296" s="913"/>
      <c r="U2296" s="914"/>
    </row>
    <row r="2297" spans="1:33" ht="18" customHeight="1" thickBot="1" x14ac:dyDescent="0.2">
      <c r="B2297" s="882"/>
      <c r="C2297" s="908"/>
      <c r="D2297" s="479" t="s">
        <v>221</v>
      </c>
      <c r="E2297" s="479" t="s">
        <v>223</v>
      </c>
      <c r="F2297" s="910"/>
      <c r="G2297" s="911"/>
      <c r="H2297" s="912"/>
      <c r="I2297" s="481" t="s">
        <v>110</v>
      </c>
      <c r="J2297" s="481" t="s">
        <v>236</v>
      </c>
      <c r="K2297" s="911"/>
      <c r="L2297" s="915"/>
      <c r="M2297" s="915"/>
      <c r="N2297" s="912"/>
      <c r="O2297" s="911"/>
      <c r="P2297" s="915"/>
      <c r="Q2297" s="915"/>
      <c r="R2297" s="912"/>
      <c r="S2297" s="911" t="s">
        <v>234</v>
      </c>
      <c r="T2297" s="915"/>
      <c r="U2297" s="916"/>
    </row>
    <row r="2298" spans="1:33" ht="24" customHeight="1" x14ac:dyDescent="0.15">
      <c r="B2298" s="880">
        <v>1</v>
      </c>
      <c r="C2298" s="883"/>
      <c r="D2298" s="883"/>
      <c r="E2298" s="883"/>
      <c r="F2298" s="294"/>
      <c r="G2298" s="886"/>
      <c r="H2298" s="887"/>
      <c r="I2298" s="294"/>
      <c r="J2298" s="295"/>
      <c r="K2298" s="298"/>
      <c r="L2298" s="279" t="s">
        <v>220</v>
      </c>
      <c r="M2298" s="301"/>
      <c r="N2298" s="280" t="s">
        <v>225</v>
      </c>
      <c r="O2298" s="298"/>
      <c r="P2298" s="279" t="s">
        <v>220</v>
      </c>
      <c r="Q2298" s="301"/>
      <c r="R2298" s="280" t="s">
        <v>225</v>
      </c>
      <c r="S2298" s="888" t="str">
        <f t="shared" ref="S2298" si="1620">IF(COUNT(J2298:J2302)=0,"",SUM(J2298:J2302))</f>
        <v/>
      </c>
      <c r="T2298" s="889"/>
      <c r="U2298" s="890"/>
    </row>
    <row r="2299" spans="1:33" ht="24" customHeight="1" x14ac:dyDescent="0.15">
      <c r="B2299" s="881"/>
      <c r="C2299" s="884"/>
      <c r="D2299" s="884"/>
      <c r="E2299" s="884"/>
      <c r="F2299" s="296"/>
      <c r="G2299" s="897"/>
      <c r="H2299" s="898"/>
      <c r="I2299" s="296"/>
      <c r="J2299" s="297"/>
      <c r="K2299" s="299"/>
      <c r="L2299" s="284" t="s">
        <v>220</v>
      </c>
      <c r="M2299" s="302"/>
      <c r="N2299" s="285" t="s">
        <v>225</v>
      </c>
      <c r="O2299" s="299"/>
      <c r="P2299" s="284" t="s">
        <v>220</v>
      </c>
      <c r="Q2299" s="302"/>
      <c r="R2299" s="285" t="s">
        <v>225</v>
      </c>
      <c r="S2299" s="891"/>
      <c r="T2299" s="892"/>
      <c r="U2299" s="893"/>
      <c r="Z2299" s="264"/>
      <c r="AA2299" s="264"/>
      <c r="AB2299" s="264"/>
      <c r="AC2299" s="264"/>
      <c r="AD2299" s="264"/>
      <c r="AE2299" s="172"/>
      <c r="AF2299" s="172"/>
      <c r="AG2299" s="172"/>
    </row>
    <row r="2300" spans="1:33" ht="23.25" customHeight="1" x14ac:dyDescent="0.15">
      <c r="B2300" s="881"/>
      <c r="C2300" s="884"/>
      <c r="D2300" s="884"/>
      <c r="E2300" s="884"/>
      <c r="F2300" s="296"/>
      <c r="G2300" s="897"/>
      <c r="H2300" s="898"/>
      <c r="I2300" s="296"/>
      <c r="J2300" s="297"/>
      <c r="K2300" s="299"/>
      <c r="L2300" s="284" t="s">
        <v>220</v>
      </c>
      <c r="M2300" s="302"/>
      <c r="N2300" s="285" t="s">
        <v>225</v>
      </c>
      <c r="O2300" s="299"/>
      <c r="P2300" s="284" t="s">
        <v>220</v>
      </c>
      <c r="Q2300" s="302"/>
      <c r="R2300" s="285" t="s">
        <v>225</v>
      </c>
      <c r="S2300" s="891"/>
      <c r="T2300" s="892"/>
      <c r="U2300" s="893"/>
      <c r="Z2300" s="264"/>
      <c r="AA2300" s="264"/>
      <c r="AB2300" s="264"/>
      <c r="AC2300" s="264"/>
      <c r="AD2300" s="264"/>
      <c r="AE2300" s="172"/>
      <c r="AF2300" s="172"/>
      <c r="AG2300" s="172"/>
    </row>
    <row r="2301" spans="1:33" ht="24" customHeight="1" x14ac:dyDescent="0.15">
      <c r="B2301" s="881"/>
      <c r="C2301" s="884"/>
      <c r="D2301" s="884"/>
      <c r="E2301" s="884"/>
      <c r="F2301" s="296"/>
      <c r="G2301" s="897"/>
      <c r="H2301" s="898"/>
      <c r="I2301" s="296"/>
      <c r="J2301" s="297"/>
      <c r="K2301" s="299"/>
      <c r="L2301" s="284" t="s">
        <v>220</v>
      </c>
      <c r="M2301" s="302"/>
      <c r="N2301" s="285" t="s">
        <v>225</v>
      </c>
      <c r="O2301" s="299"/>
      <c r="P2301" s="284" t="s">
        <v>220</v>
      </c>
      <c r="Q2301" s="302"/>
      <c r="R2301" s="285" t="s">
        <v>225</v>
      </c>
      <c r="S2301" s="891"/>
      <c r="T2301" s="892"/>
      <c r="U2301" s="893"/>
    </row>
    <row r="2302" spans="1:33" ht="24" customHeight="1" thickBot="1" x14ac:dyDescent="0.2">
      <c r="B2302" s="882"/>
      <c r="C2302" s="885"/>
      <c r="D2302" s="885"/>
      <c r="E2302" s="885"/>
      <c r="F2302" s="286" t="s">
        <v>232</v>
      </c>
      <c r="G2302" s="5"/>
      <c r="H2302" s="899" t="s">
        <v>239</v>
      </c>
      <c r="I2302" s="900"/>
      <c r="J2302" s="300"/>
      <c r="K2302" s="901"/>
      <c r="L2302" s="902"/>
      <c r="M2302" s="902"/>
      <c r="N2302" s="902"/>
      <c r="O2302" s="902"/>
      <c r="P2302" s="902"/>
      <c r="Q2302" s="902"/>
      <c r="R2302" s="903"/>
      <c r="S2302" s="894"/>
      <c r="T2302" s="895"/>
      <c r="U2302" s="896"/>
    </row>
    <row r="2303" spans="1:33" ht="24" customHeight="1" x14ac:dyDescent="0.15">
      <c r="B2303" s="880">
        <v>2</v>
      </c>
      <c r="C2303" s="883"/>
      <c r="D2303" s="883"/>
      <c r="E2303" s="883"/>
      <c r="F2303" s="294"/>
      <c r="G2303" s="886"/>
      <c r="H2303" s="887"/>
      <c r="I2303" s="294"/>
      <c r="J2303" s="295"/>
      <c r="K2303" s="298"/>
      <c r="L2303" s="279" t="s">
        <v>220</v>
      </c>
      <c r="M2303" s="301"/>
      <c r="N2303" s="280" t="s">
        <v>225</v>
      </c>
      <c r="O2303" s="298"/>
      <c r="P2303" s="279" t="s">
        <v>220</v>
      </c>
      <c r="Q2303" s="301"/>
      <c r="R2303" s="280" t="s">
        <v>225</v>
      </c>
      <c r="S2303" s="888" t="str">
        <f t="shared" ref="S2303" si="1621">IF(COUNT(J2303:J2307)=0,"",SUM(J2303:J2307))</f>
        <v/>
      </c>
      <c r="T2303" s="889"/>
      <c r="U2303" s="890"/>
    </row>
    <row r="2304" spans="1:33" ht="24" customHeight="1" x14ac:dyDescent="0.15">
      <c r="B2304" s="881"/>
      <c r="C2304" s="884"/>
      <c r="D2304" s="884"/>
      <c r="E2304" s="884"/>
      <c r="F2304" s="296"/>
      <c r="G2304" s="897"/>
      <c r="H2304" s="898"/>
      <c r="I2304" s="296"/>
      <c r="J2304" s="297"/>
      <c r="K2304" s="299"/>
      <c r="L2304" s="284" t="s">
        <v>220</v>
      </c>
      <c r="M2304" s="302"/>
      <c r="N2304" s="285" t="s">
        <v>225</v>
      </c>
      <c r="O2304" s="299"/>
      <c r="P2304" s="284" t="s">
        <v>220</v>
      </c>
      <c r="Q2304" s="302"/>
      <c r="R2304" s="285" t="s">
        <v>225</v>
      </c>
      <c r="S2304" s="891"/>
      <c r="T2304" s="892"/>
      <c r="U2304" s="893"/>
    </row>
    <row r="2305" spans="2:21" ht="24" customHeight="1" x14ac:dyDescent="0.15">
      <c r="B2305" s="881"/>
      <c r="C2305" s="884"/>
      <c r="D2305" s="884"/>
      <c r="E2305" s="884"/>
      <c r="F2305" s="296"/>
      <c r="G2305" s="897"/>
      <c r="H2305" s="898"/>
      <c r="I2305" s="296"/>
      <c r="J2305" s="297"/>
      <c r="K2305" s="299"/>
      <c r="L2305" s="284" t="s">
        <v>220</v>
      </c>
      <c r="M2305" s="302"/>
      <c r="N2305" s="285" t="s">
        <v>225</v>
      </c>
      <c r="O2305" s="299"/>
      <c r="P2305" s="284" t="s">
        <v>220</v>
      </c>
      <c r="Q2305" s="302"/>
      <c r="R2305" s="285" t="s">
        <v>225</v>
      </c>
      <c r="S2305" s="891"/>
      <c r="T2305" s="892"/>
      <c r="U2305" s="893"/>
    </row>
    <row r="2306" spans="2:21" ht="24" customHeight="1" x14ac:dyDescent="0.15">
      <c r="B2306" s="881"/>
      <c r="C2306" s="884"/>
      <c r="D2306" s="884"/>
      <c r="E2306" s="884"/>
      <c r="F2306" s="296"/>
      <c r="G2306" s="897"/>
      <c r="H2306" s="898"/>
      <c r="I2306" s="296"/>
      <c r="J2306" s="297"/>
      <c r="K2306" s="299"/>
      <c r="L2306" s="284" t="s">
        <v>220</v>
      </c>
      <c r="M2306" s="302"/>
      <c r="N2306" s="285" t="s">
        <v>225</v>
      </c>
      <c r="O2306" s="299"/>
      <c r="P2306" s="284" t="s">
        <v>220</v>
      </c>
      <c r="Q2306" s="302"/>
      <c r="R2306" s="285" t="s">
        <v>225</v>
      </c>
      <c r="S2306" s="891"/>
      <c r="T2306" s="892"/>
      <c r="U2306" s="893"/>
    </row>
    <row r="2307" spans="2:21" ht="24" customHeight="1" thickBot="1" x14ac:dyDescent="0.2">
      <c r="B2307" s="882"/>
      <c r="C2307" s="885"/>
      <c r="D2307" s="885"/>
      <c r="E2307" s="885"/>
      <c r="F2307" s="286" t="s">
        <v>232</v>
      </c>
      <c r="G2307" s="5"/>
      <c r="H2307" s="899" t="s">
        <v>239</v>
      </c>
      <c r="I2307" s="900"/>
      <c r="J2307" s="300"/>
      <c r="K2307" s="901"/>
      <c r="L2307" s="902"/>
      <c r="M2307" s="902"/>
      <c r="N2307" s="902"/>
      <c r="O2307" s="902"/>
      <c r="P2307" s="902"/>
      <c r="Q2307" s="902"/>
      <c r="R2307" s="903"/>
      <c r="S2307" s="894"/>
      <c r="T2307" s="895"/>
      <c r="U2307" s="896"/>
    </row>
    <row r="2308" spans="2:21" ht="24" customHeight="1" x14ac:dyDescent="0.15">
      <c r="B2308" s="880">
        <v>3</v>
      </c>
      <c r="C2308" s="883"/>
      <c r="D2308" s="883"/>
      <c r="E2308" s="883"/>
      <c r="F2308" s="294"/>
      <c r="G2308" s="886"/>
      <c r="H2308" s="887"/>
      <c r="I2308" s="294"/>
      <c r="J2308" s="295"/>
      <c r="K2308" s="298"/>
      <c r="L2308" s="279" t="s">
        <v>220</v>
      </c>
      <c r="M2308" s="301"/>
      <c r="N2308" s="280" t="s">
        <v>225</v>
      </c>
      <c r="O2308" s="298"/>
      <c r="P2308" s="279" t="s">
        <v>220</v>
      </c>
      <c r="Q2308" s="301"/>
      <c r="R2308" s="280" t="s">
        <v>225</v>
      </c>
      <c r="S2308" s="888" t="str">
        <f t="shared" ref="S2308" si="1622">IF(COUNT(J2308:J2312)=0,"",SUM(J2308:J2312))</f>
        <v/>
      </c>
      <c r="T2308" s="889"/>
      <c r="U2308" s="890"/>
    </row>
    <row r="2309" spans="2:21" ht="24" customHeight="1" x14ac:dyDescent="0.15">
      <c r="B2309" s="881"/>
      <c r="C2309" s="884"/>
      <c r="D2309" s="884"/>
      <c r="E2309" s="884"/>
      <c r="F2309" s="296"/>
      <c r="G2309" s="897"/>
      <c r="H2309" s="898"/>
      <c r="I2309" s="296"/>
      <c r="J2309" s="297"/>
      <c r="K2309" s="299"/>
      <c r="L2309" s="284" t="s">
        <v>220</v>
      </c>
      <c r="M2309" s="302"/>
      <c r="N2309" s="285" t="s">
        <v>225</v>
      </c>
      <c r="O2309" s="299"/>
      <c r="P2309" s="284" t="s">
        <v>220</v>
      </c>
      <c r="Q2309" s="302"/>
      <c r="R2309" s="285" t="s">
        <v>225</v>
      </c>
      <c r="S2309" s="891"/>
      <c r="T2309" s="892"/>
      <c r="U2309" s="893"/>
    </row>
    <row r="2310" spans="2:21" ht="24" customHeight="1" x14ac:dyDescent="0.15">
      <c r="B2310" s="881"/>
      <c r="C2310" s="884"/>
      <c r="D2310" s="884"/>
      <c r="E2310" s="884"/>
      <c r="F2310" s="296"/>
      <c r="G2310" s="897"/>
      <c r="H2310" s="898"/>
      <c r="I2310" s="296"/>
      <c r="J2310" s="297"/>
      <c r="K2310" s="299"/>
      <c r="L2310" s="284" t="s">
        <v>220</v>
      </c>
      <c r="M2310" s="302"/>
      <c r="N2310" s="285" t="s">
        <v>225</v>
      </c>
      <c r="O2310" s="299"/>
      <c r="P2310" s="284" t="s">
        <v>220</v>
      </c>
      <c r="Q2310" s="302"/>
      <c r="R2310" s="285" t="s">
        <v>225</v>
      </c>
      <c r="S2310" s="891"/>
      <c r="T2310" s="892"/>
      <c r="U2310" s="893"/>
    </row>
    <row r="2311" spans="2:21" ht="24" customHeight="1" x14ac:dyDescent="0.15">
      <c r="B2311" s="881"/>
      <c r="C2311" s="884"/>
      <c r="D2311" s="884"/>
      <c r="E2311" s="884"/>
      <c r="F2311" s="296"/>
      <c r="G2311" s="897"/>
      <c r="H2311" s="898"/>
      <c r="I2311" s="296"/>
      <c r="J2311" s="297"/>
      <c r="K2311" s="299"/>
      <c r="L2311" s="284" t="s">
        <v>220</v>
      </c>
      <c r="M2311" s="302"/>
      <c r="N2311" s="285" t="s">
        <v>225</v>
      </c>
      <c r="O2311" s="299"/>
      <c r="P2311" s="284" t="s">
        <v>220</v>
      </c>
      <c r="Q2311" s="302"/>
      <c r="R2311" s="285" t="s">
        <v>225</v>
      </c>
      <c r="S2311" s="891"/>
      <c r="T2311" s="892"/>
      <c r="U2311" s="893"/>
    </row>
    <row r="2312" spans="2:21" ht="24" customHeight="1" thickBot="1" x14ac:dyDescent="0.2">
      <c r="B2312" s="882"/>
      <c r="C2312" s="885"/>
      <c r="D2312" s="885"/>
      <c r="E2312" s="885"/>
      <c r="F2312" s="286" t="s">
        <v>232</v>
      </c>
      <c r="G2312" s="5"/>
      <c r="H2312" s="899" t="s">
        <v>239</v>
      </c>
      <c r="I2312" s="900"/>
      <c r="J2312" s="300"/>
      <c r="K2312" s="901"/>
      <c r="L2312" s="902"/>
      <c r="M2312" s="902"/>
      <c r="N2312" s="902"/>
      <c r="O2312" s="902"/>
      <c r="P2312" s="902"/>
      <c r="Q2312" s="902"/>
      <c r="R2312" s="903"/>
      <c r="S2312" s="894"/>
      <c r="T2312" s="895"/>
      <c r="U2312" s="896"/>
    </row>
    <row r="2313" spans="2:21" ht="24" customHeight="1" x14ac:dyDescent="0.15">
      <c r="B2313" s="880">
        <v>4</v>
      </c>
      <c r="C2313" s="883"/>
      <c r="D2313" s="883"/>
      <c r="E2313" s="883"/>
      <c r="F2313" s="294"/>
      <c r="G2313" s="886"/>
      <c r="H2313" s="887"/>
      <c r="I2313" s="294"/>
      <c r="J2313" s="295"/>
      <c r="K2313" s="298"/>
      <c r="L2313" s="279" t="s">
        <v>220</v>
      </c>
      <c r="M2313" s="301"/>
      <c r="N2313" s="280" t="s">
        <v>225</v>
      </c>
      <c r="O2313" s="298"/>
      <c r="P2313" s="279" t="s">
        <v>220</v>
      </c>
      <c r="Q2313" s="301"/>
      <c r="R2313" s="280" t="s">
        <v>225</v>
      </c>
      <c r="S2313" s="888" t="str">
        <f t="shared" ref="S2313" si="1623">IF(COUNT(J2313:J2317)=0,"",SUM(J2313:J2317))</f>
        <v/>
      </c>
      <c r="T2313" s="889"/>
      <c r="U2313" s="890"/>
    </row>
    <row r="2314" spans="2:21" ht="24" customHeight="1" x14ac:dyDescent="0.15">
      <c r="B2314" s="881"/>
      <c r="C2314" s="884"/>
      <c r="D2314" s="884"/>
      <c r="E2314" s="884"/>
      <c r="F2314" s="296"/>
      <c r="G2314" s="897"/>
      <c r="H2314" s="898"/>
      <c r="I2314" s="296"/>
      <c r="J2314" s="297"/>
      <c r="K2314" s="299"/>
      <c r="L2314" s="284" t="s">
        <v>220</v>
      </c>
      <c r="M2314" s="302"/>
      <c r="N2314" s="285" t="s">
        <v>225</v>
      </c>
      <c r="O2314" s="299"/>
      <c r="P2314" s="284" t="s">
        <v>220</v>
      </c>
      <c r="Q2314" s="302"/>
      <c r="R2314" s="285" t="s">
        <v>225</v>
      </c>
      <c r="S2314" s="891"/>
      <c r="T2314" s="892"/>
      <c r="U2314" s="893"/>
    </row>
    <row r="2315" spans="2:21" ht="24" customHeight="1" x14ac:dyDescent="0.15">
      <c r="B2315" s="881"/>
      <c r="C2315" s="884"/>
      <c r="D2315" s="884"/>
      <c r="E2315" s="884"/>
      <c r="F2315" s="296"/>
      <c r="G2315" s="897"/>
      <c r="H2315" s="898"/>
      <c r="I2315" s="296"/>
      <c r="J2315" s="297"/>
      <c r="K2315" s="299"/>
      <c r="L2315" s="284" t="s">
        <v>220</v>
      </c>
      <c r="M2315" s="302"/>
      <c r="N2315" s="285" t="s">
        <v>225</v>
      </c>
      <c r="O2315" s="299"/>
      <c r="P2315" s="284" t="s">
        <v>220</v>
      </c>
      <c r="Q2315" s="302"/>
      <c r="R2315" s="285" t="s">
        <v>225</v>
      </c>
      <c r="S2315" s="891"/>
      <c r="T2315" s="892"/>
      <c r="U2315" s="893"/>
    </row>
    <row r="2316" spans="2:21" ht="24" customHeight="1" x14ac:dyDescent="0.15">
      <c r="B2316" s="881"/>
      <c r="C2316" s="884"/>
      <c r="D2316" s="884"/>
      <c r="E2316" s="884"/>
      <c r="F2316" s="296"/>
      <c r="G2316" s="897"/>
      <c r="H2316" s="898"/>
      <c r="I2316" s="296"/>
      <c r="J2316" s="297"/>
      <c r="K2316" s="299"/>
      <c r="L2316" s="284" t="s">
        <v>220</v>
      </c>
      <c r="M2316" s="302"/>
      <c r="N2316" s="285" t="s">
        <v>225</v>
      </c>
      <c r="O2316" s="299"/>
      <c r="P2316" s="284" t="s">
        <v>220</v>
      </c>
      <c r="Q2316" s="302"/>
      <c r="R2316" s="285" t="s">
        <v>225</v>
      </c>
      <c r="S2316" s="891"/>
      <c r="T2316" s="892"/>
      <c r="U2316" s="893"/>
    </row>
    <row r="2317" spans="2:21" ht="24" customHeight="1" thickBot="1" x14ac:dyDescent="0.2">
      <c r="B2317" s="882"/>
      <c r="C2317" s="885"/>
      <c r="D2317" s="885"/>
      <c r="E2317" s="885"/>
      <c r="F2317" s="286" t="s">
        <v>232</v>
      </c>
      <c r="G2317" s="5"/>
      <c r="H2317" s="899" t="s">
        <v>239</v>
      </c>
      <c r="I2317" s="900"/>
      <c r="J2317" s="300"/>
      <c r="K2317" s="901"/>
      <c r="L2317" s="902"/>
      <c r="M2317" s="902"/>
      <c r="N2317" s="902"/>
      <c r="O2317" s="902"/>
      <c r="P2317" s="902"/>
      <c r="Q2317" s="902"/>
      <c r="R2317" s="903"/>
      <c r="S2317" s="894"/>
      <c r="T2317" s="895"/>
      <c r="U2317" s="896"/>
    </row>
    <row r="2318" spans="2:21" ht="19.5" customHeight="1" thickBot="1" x14ac:dyDescent="0.2">
      <c r="B2318" s="287" t="s">
        <v>112</v>
      </c>
      <c r="C2318" s="172"/>
      <c r="D2318" s="288"/>
      <c r="E2318" s="288"/>
      <c r="F2318" s="289"/>
      <c r="G2318" s="288"/>
      <c r="H2318" s="288"/>
      <c r="O2318" s="917" t="s">
        <v>496</v>
      </c>
      <c r="P2318" s="918"/>
      <c r="Q2318" s="918"/>
      <c r="R2318" s="918"/>
      <c r="S2318" s="919" t="str">
        <f>IF(COUNT(S2298:U2317)=0,"",SUMIFS(S2298:S2317,E2298:E2317,"&lt;&gt;"&amp;""))</f>
        <v/>
      </c>
      <c r="T2318" s="920"/>
      <c r="U2318" s="921"/>
    </row>
    <row r="2319" spans="2:21" ht="19.5" customHeight="1" thickBot="1" x14ac:dyDescent="0.2">
      <c r="B2319" s="486" t="s">
        <v>242</v>
      </c>
      <c r="C2319" s="172"/>
      <c r="D2319" s="171"/>
      <c r="E2319" s="290"/>
      <c r="F2319" s="485"/>
      <c r="G2319" s="485"/>
      <c r="H2319" s="485"/>
      <c r="O2319" s="922" t="s">
        <v>497</v>
      </c>
      <c r="P2319" s="923"/>
      <c r="Q2319" s="923"/>
      <c r="R2319" s="924"/>
      <c r="S2319" s="919" t="str">
        <f>IF(COUNT(S2298:U2317)=0,"",SUMIF(E2298:E2317,"元請",S2298:U2317))</f>
        <v/>
      </c>
      <c r="T2319" s="920"/>
      <c r="U2319" s="921"/>
    </row>
    <row r="2320" spans="2:21" ht="19.5" customHeight="1" x14ac:dyDescent="0.15">
      <c r="B2320" s="287" t="s">
        <v>240</v>
      </c>
      <c r="C2320" s="172"/>
      <c r="D2320" s="171"/>
      <c r="E2320" s="172"/>
      <c r="F2320" s="172"/>
      <c r="G2320" s="485"/>
      <c r="H2320" s="485"/>
    </row>
    <row r="2321" spans="1:33" ht="19.5" customHeight="1" x14ac:dyDescent="0.15">
      <c r="B2321" s="485"/>
      <c r="C2321" s="172"/>
      <c r="D2321" s="171"/>
      <c r="E2321" s="290"/>
      <c r="F2321" s="485"/>
      <c r="G2321" s="485"/>
      <c r="H2321" s="485"/>
    </row>
    <row r="2322" spans="1:33" s="172" customFormat="1" ht="20.25" customHeight="1" x14ac:dyDescent="0.15">
      <c r="A2322" s="171"/>
      <c r="B2322" s="171"/>
      <c r="C2322" s="172" t="s">
        <v>104</v>
      </c>
      <c r="G2322" s="262"/>
      <c r="H2322" s="262"/>
      <c r="I2322" s="171"/>
      <c r="J2322" s="171"/>
      <c r="K2322" s="171"/>
      <c r="L2322" s="171"/>
      <c r="M2322" s="171"/>
      <c r="N2322" s="171"/>
      <c r="O2322" s="171"/>
      <c r="P2322" s="171"/>
      <c r="Q2322" s="171"/>
      <c r="R2322" s="171"/>
      <c r="S2322" s="171"/>
      <c r="T2322" s="196" t="s">
        <v>241</v>
      </c>
      <c r="U2322" s="263" t="str">
        <f t="shared" ref="U2322" si="1624">IF(COUNT(S2298:U2317)=0,"",U2293+1)</f>
        <v/>
      </c>
      <c r="W2322" s="171"/>
      <c r="X2322" s="171"/>
      <c r="Y2322" s="171"/>
      <c r="Z2322" s="291"/>
      <c r="AA2322" s="291"/>
      <c r="AB2322" s="291"/>
      <c r="AC2322" s="291"/>
      <c r="AD2322" s="291"/>
      <c r="AE2322" s="171"/>
      <c r="AF2322" s="171"/>
      <c r="AG2322" s="171"/>
    </row>
    <row r="2323" spans="1:33" s="172" customFormat="1" ht="27.75" x14ac:dyDescent="0.15">
      <c r="A2323" s="171"/>
      <c r="B2323" s="904" t="s">
        <v>105</v>
      </c>
      <c r="C2323" s="904"/>
      <c r="D2323" s="904"/>
      <c r="E2323" s="904"/>
      <c r="F2323" s="904"/>
      <c r="G2323" s="904"/>
      <c r="H2323" s="904"/>
      <c r="I2323" s="904"/>
      <c r="J2323" s="905" t="s">
        <v>387</v>
      </c>
      <c r="K2323" s="905"/>
      <c r="L2323" s="905"/>
      <c r="M2323" s="905"/>
      <c r="N2323" s="905"/>
      <c r="O2323" s="905"/>
      <c r="P2323" s="905"/>
      <c r="Q2323" s="905"/>
      <c r="R2323" s="905"/>
      <c r="S2323" s="905"/>
      <c r="T2323" s="905"/>
      <c r="U2323" s="905"/>
      <c r="W2323" s="171"/>
      <c r="X2323" s="171"/>
      <c r="Y2323" s="171"/>
      <c r="Z2323" s="291"/>
      <c r="AA2323" s="291"/>
      <c r="AB2323" s="291"/>
      <c r="AC2323" s="291"/>
      <c r="AD2323" s="291"/>
      <c r="AE2323" s="171"/>
      <c r="AF2323" s="171"/>
      <c r="AG2323" s="171"/>
    </row>
    <row r="2324" spans="1:33" ht="21.75" thickBot="1" x14ac:dyDescent="0.2">
      <c r="D2324" s="265" t="s">
        <v>228</v>
      </c>
      <c r="E2324" s="906"/>
      <c r="F2324" s="906"/>
      <c r="G2324" s="266" t="s">
        <v>229</v>
      </c>
      <c r="H2324" s="267"/>
      <c r="L2324" s="268" t="s">
        <v>231</v>
      </c>
      <c r="M2324" s="482" t="str">
        <f>M$4</f>
        <v/>
      </c>
      <c r="N2324" s="269" t="s">
        <v>220</v>
      </c>
      <c r="O2324" s="482" t="str">
        <f>O$4</f>
        <v/>
      </c>
      <c r="P2324" s="269" t="s">
        <v>225</v>
      </c>
      <c r="Q2324" s="269" t="s">
        <v>205</v>
      </c>
      <c r="R2324" s="482" t="str">
        <f>R$4</f>
        <v/>
      </c>
      <c r="S2324" s="269" t="s">
        <v>220</v>
      </c>
      <c r="T2324" s="482" t="str">
        <f>T$4</f>
        <v/>
      </c>
      <c r="U2324" s="269" t="s">
        <v>230</v>
      </c>
    </row>
    <row r="2325" spans="1:33" ht="18" customHeight="1" x14ac:dyDescent="0.15">
      <c r="B2325" s="880" t="s">
        <v>227</v>
      </c>
      <c r="C2325" s="907" t="s">
        <v>224</v>
      </c>
      <c r="D2325" s="478" t="s">
        <v>237</v>
      </c>
      <c r="E2325" s="478" t="s">
        <v>222</v>
      </c>
      <c r="F2325" s="909" t="s">
        <v>106</v>
      </c>
      <c r="G2325" s="840" t="s">
        <v>107</v>
      </c>
      <c r="H2325" s="841"/>
      <c r="I2325" s="480" t="s">
        <v>108</v>
      </c>
      <c r="J2325" s="480" t="s">
        <v>235</v>
      </c>
      <c r="K2325" s="840" t="s">
        <v>109</v>
      </c>
      <c r="L2325" s="913"/>
      <c r="M2325" s="913"/>
      <c r="N2325" s="841"/>
      <c r="O2325" s="840" t="s">
        <v>226</v>
      </c>
      <c r="P2325" s="913"/>
      <c r="Q2325" s="913"/>
      <c r="R2325" s="841"/>
      <c r="S2325" s="840" t="s">
        <v>233</v>
      </c>
      <c r="T2325" s="913"/>
      <c r="U2325" s="914"/>
    </row>
    <row r="2326" spans="1:33" ht="18" customHeight="1" thickBot="1" x14ac:dyDescent="0.2">
      <c r="B2326" s="882"/>
      <c r="C2326" s="908"/>
      <c r="D2326" s="479" t="s">
        <v>221</v>
      </c>
      <c r="E2326" s="479" t="s">
        <v>223</v>
      </c>
      <c r="F2326" s="910"/>
      <c r="G2326" s="911"/>
      <c r="H2326" s="912"/>
      <c r="I2326" s="481" t="s">
        <v>110</v>
      </c>
      <c r="J2326" s="481" t="s">
        <v>236</v>
      </c>
      <c r="K2326" s="911"/>
      <c r="L2326" s="915"/>
      <c r="M2326" s="915"/>
      <c r="N2326" s="912"/>
      <c r="O2326" s="911"/>
      <c r="P2326" s="915"/>
      <c r="Q2326" s="915"/>
      <c r="R2326" s="912"/>
      <c r="S2326" s="911" t="s">
        <v>234</v>
      </c>
      <c r="T2326" s="915"/>
      <c r="U2326" s="916"/>
    </row>
    <row r="2327" spans="1:33" ht="24" customHeight="1" x14ac:dyDescent="0.15">
      <c r="B2327" s="880">
        <v>1</v>
      </c>
      <c r="C2327" s="883"/>
      <c r="D2327" s="883"/>
      <c r="E2327" s="883"/>
      <c r="F2327" s="294"/>
      <c r="G2327" s="886"/>
      <c r="H2327" s="887"/>
      <c r="I2327" s="294"/>
      <c r="J2327" s="295"/>
      <c r="K2327" s="298"/>
      <c r="L2327" s="279" t="s">
        <v>220</v>
      </c>
      <c r="M2327" s="301"/>
      <c r="N2327" s="280" t="s">
        <v>225</v>
      </c>
      <c r="O2327" s="298"/>
      <c r="P2327" s="279" t="s">
        <v>220</v>
      </c>
      <c r="Q2327" s="301"/>
      <c r="R2327" s="280" t="s">
        <v>225</v>
      </c>
      <c r="S2327" s="888" t="str">
        <f t="shared" ref="S2327" si="1625">IF(COUNT(J2327:J2331)=0,"",SUM(J2327:J2331))</f>
        <v/>
      </c>
      <c r="T2327" s="889"/>
      <c r="U2327" s="890"/>
    </row>
    <row r="2328" spans="1:33" ht="24" customHeight="1" x14ac:dyDescent="0.15">
      <c r="B2328" s="881"/>
      <c r="C2328" s="884"/>
      <c r="D2328" s="884"/>
      <c r="E2328" s="884"/>
      <c r="F2328" s="296"/>
      <c r="G2328" s="897"/>
      <c r="H2328" s="898"/>
      <c r="I2328" s="296"/>
      <c r="J2328" s="297"/>
      <c r="K2328" s="299"/>
      <c r="L2328" s="284" t="s">
        <v>220</v>
      </c>
      <c r="M2328" s="302"/>
      <c r="N2328" s="285" t="s">
        <v>225</v>
      </c>
      <c r="O2328" s="299"/>
      <c r="P2328" s="284" t="s">
        <v>220</v>
      </c>
      <c r="Q2328" s="302"/>
      <c r="R2328" s="285" t="s">
        <v>225</v>
      </c>
      <c r="S2328" s="891"/>
      <c r="T2328" s="892"/>
      <c r="U2328" s="893"/>
      <c r="Z2328" s="264"/>
      <c r="AA2328" s="264"/>
      <c r="AB2328" s="264"/>
      <c r="AC2328" s="264"/>
      <c r="AD2328" s="264"/>
      <c r="AE2328" s="172"/>
      <c r="AF2328" s="172"/>
      <c r="AG2328" s="172"/>
    </row>
    <row r="2329" spans="1:33" ht="23.25" customHeight="1" x14ac:dyDescent="0.15">
      <c r="B2329" s="881"/>
      <c r="C2329" s="884"/>
      <c r="D2329" s="884"/>
      <c r="E2329" s="884"/>
      <c r="F2329" s="296"/>
      <c r="G2329" s="897"/>
      <c r="H2329" s="898"/>
      <c r="I2329" s="296"/>
      <c r="J2329" s="297"/>
      <c r="K2329" s="299"/>
      <c r="L2329" s="284" t="s">
        <v>220</v>
      </c>
      <c r="M2329" s="302"/>
      <c r="N2329" s="285" t="s">
        <v>225</v>
      </c>
      <c r="O2329" s="299"/>
      <c r="P2329" s="284" t="s">
        <v>220</v>
      </c>
      <c r="Q2329" s="302"/>
      <c r="R2329" s="285" t="s">
        <v>225</v>
      </c>
      <c r="S2329" s="891"/>
      <c r="T2329" s="892"/>
      <c r="U2329" s="893"/>
      <c r="Z2329" s="264"/>
      <c r="AA2329" s="264"/>
      <c r="AB2329" s="264"/>
      <c r="AC2329" s="264"/>
      <c r="AD2329" s="264"/>
      <c r="AE2329" s="172"/>
      <c r="AF2329" s="172"/>
      <c r="AG2329" s="172"/>
    </row>
    <row r="2330" spans="1:33" ht="24" customHeight="1" x14ac:dyDescent="0.15">
      <c r="B2330" s="881"/>
      <c r="C2330" s="884"/>
      <c r="D2330" s="884"/>
      <c r="E2330" s="884"/>
      <c r="F2330" s="296"/>
      <c r="G2330" s="897"/>
      <c r="H2330" s="898"/>
      <c r="I2330" s="296"/>
      <c r="J2330" s="297"/>
      <c r="K2330" s="299"/>
      <c r="L2330" s="284" t="s">
        <v>220</v>
      </c>
      <c r="M2330" s="302"/>
      <c r="N2330" s="285" t="s">
        <v>225</v>
      </c>
      <c r="O2330" s="299"/>
      <c r="P2330" s="284" t="s">
        <v>220</v>
      </c>
      <c r="Q2330" s="302"/>
      <c r="R2330" s="285" t="s">
        <v>225</v>
      </c>
      <c r="S2330" s="891"/>
      <c r="T2330" s="892"/>
      <c r="U2330" s="893"/>
    </row>
    <row r="2331" spans="1:33" ht="24" customHeight="1" thickBot="1" x14ac:dyDescent="0.2">
      <c r="B2331" s="882"/>
      <c r="C2331" s="885"/>
      <c r="D2331" s="885"/>
      <c r="E2331" s="885"/>
      <c r="F2331" s="286" t="s">
        <v>232</v>
      </c>
      <c r="G2331" s="5"/>
      <c r="H2331" s="899" t="s">
        <v>239</v>
      </c>
      <c r="I2331" s="900"/>
      <c r="J2331" s="300"/>
      <c r="K2331" s="901"/>
      <c r="L2331" s="902"/>
      <c r="M2331" s="902"/>
      <c r="N2331" s="902"/>
      <c r="O2331" s="902"/>
      <c r="P2331" s="902"/>
      <c r="Q2331" s="902"/>
      <c r="R2331" s="903"/>
      <c r="S2331" s="894"/>
      <c r="T2331" s="895"/>
      <c r="U2331" s="896"/>
    </row>
    <row r="2332" spans="1:33" ht="24" customHeight="1" x14ac:dyDescent="0.15">
      <c r="B2332" s="880">
        <v>2</v>
      </c>
      <c r="C2332" s="883"/>
      <c r="D2332" s="883"/>
      <c r="E2332" s="883"/>
      <c r="F2332" s="294"/>
      <c r="G2332" s="886"/>
      <c r="H2332" s="887"/>
      <c r="I2332" s="294"/>
      <c r="J2332" s="295"/>
      <c r="K2332" s="298"/>
      <c r="L2332" s="279" t="s">
        <v>220</v>
      </c>
      <c r="M2332" s="301"/>
      <c r="N2332" s="280" t="s">
        <v>225</v>
      </c>
      <c r="O2332" s="298"/>
      <c r="P2332" s="279" t="s">
        <v>220</v>
      </c>
      <c r="Q2332" s="301"/>
      <c r="R2332" s="280" t="s">
        <v>225</v>
      </c>
      <c r="S2332" s="888" t="str">
        <f t="shared" ref="S2332" si="1626">IF(COUNT(J2332:J2336)=0,"",SUM(J2332:J2336))</f>
        <v/>
      </c>
      <c r="T2332" s="889"/>
      <c r="U2332" s="890"/>
    </row>
    <row r="2333" spans="1:33" ht="24" customHeight="1" x14ac:dyDescent="0.15">
      <c r="B2333" s="881"/>
      <c r="C2333" s="884"/>
      <c r="D2333" s="884"/>
      <c r="E2333" s="884"/>
      <c r="F2333" s="296"/>
      <c r="G2333" s="897"/>
      <c r="H2333" s="898"/>
      <c r="I2333" s="296"/>
      <c r="J2333" s="297"/>
      <c r="K2333" s="299"/>
      <c r="L2333" s="284" t="s">
        <v>220</v>
      </c>
      <c r="M2333" s="302"/>
      <c r="N2333" s="285" t="s">
        <v>225</v>
      </c>
      <c r="O2333" s="299"/>
      <c r="P2333" s="284" t="s">
        <v>220</v>
      </c>
      <c r="Q2333" s="302"/>
      <c r="R2333" s="285" t="s">
        <v>225</v>
      </c>
      <c r="S2333" s="891"/>
      <c r="T2333" s="892"/>
      <c r="U2333" s="893"/>
    </row>
    <row r="2334" spans="1:33" ht="24" customHeight="1" x14ac:dyDescent="0.15">
      <c r="B2334" s="881"/>
      <c r="C2334" s="884"/>
      <c r="D2334" s="884"/>
      <c r="E2334" s="884"/>
      <c r="F2334" s="296"/>
      <c r="G2334" s="897"/>
      <c r="H2334" s="898"/>
      <c r="I2334" s="296"/>
      <c r="J2334" s="297"/>
      <c r="K2334" s="299"/>
      <c r="L2334" s="284" t="s">
        <v>220</v>
      </c>
      <c r="M2334" s="302"/>
      <c r="N2334" s="285" t="s">
        <v>225</v>
      </c>
      <c r="O2334" s="299"/>
      <c r="P2334" s="284" t="s">
        <v>220</v>
      </c>
      <c r="Q2334" s="302"/>
      <c r="R2334" s="285" t="s">
        <v>225</v>
      </c>
      <c r="S2334" s="891"/>
      <c r="T2334" s="892"/>
      <c r="U2334" s="893"/>
    </row>
    <row r="2335" spans="1:33" ht="24" customHeight="1" x14ac:dyDescent="0.15">
      <c r="B2335" s="881"/>
      <c r="C2335" s="884"/>
      <c r="D2335" s="884"/>
      <c r="E2335" s="884"/>
      <c r="F2335" s="296"/>
      <c r="G2335" s="897"/>
      <c r="H2335" s="898"/>
      <c r="I2335" s="296"/>
      <c r="J2335" s="297"/>
      <c r="K2335" s="299"/>
      <c r="L2335" s="284" t="s">
        <v>220</v>
      </c>
      <c r="M2335" s="302"/>
      <c r="N2335" s="285" t="s">
        <v>225</v>
      </c>
      <c r="O2335" s="299"/>
      <c r="P2335" s="284" t="s">
        <v>220</v>
      </c>
      <c r="Q2335" s="302"/>
      <c r="R2335" s="285" t="s">
        <v>225</v>
      </c>
      <c r="S2335" s="891"/>
      <c r="T2335" s="892"/>
      <c r="U2335" s="893"/>
    </row>
    <row r="2336" spans="1:33" ht="24" customHeight="1" thickBot="1" x14ac:dyDescent="0.2">
      <c r="B2336" s="882"/>
      <c r="C2336" s="885"/>
      <c r="D2336" s="885"/>
      <c r="E2336" s="885"/>
      <c r="F2336" s="286" t="s">
        <v>232</v>
      </c>
      <c r="G2336" s="5"/>
      <c r="H2336" s="899" t="s">
        <v>239</v>
      </c>
      <c r="I2336" s="900"/>
      <c r="J2336" s="300"/>
      <c r="K2336" s="901"/>
      <c r="L2336" s="902"/>
      <c r="M2336" s="902"/>
      <c r="N2336" s="902"/>
      <c r="O2336" s="902"/>
      <c r="P2336" s="902"/>
      <c r="Q2336" s="902"/>
      <c r="R2336" s="903"/>
      <c r="S2336" s="894"/>
      <c r="T2336" s="895"/>
      <c r="U2336" s="896"/>
    </row>
    <row r="2337" spans="1:33" ht="24" customHeight="1" x14ac:dyDescent="0.15">
      <c r="B2337" s="880">
        <v>3</v>
      </c>
      <c r="C2337" s="883"/>
      <c r="D2337" s="883"/>
      <c r="E2337" s="883"/>
      <c r="F2337" s="294"/>
      <c r="G2337" s="886"/>
      <c r="H2337" s="887"/>
      <c r="I2337" s="294"/>
      <c r="J2337" s="295"/>
      <c r="K2337" s="298"/>
      <c r="L2337" s="279" t="s">
        <v>220</v>
      </c>
      <c r="M2337" s="301"/>
      <c r="N2337" s="280" t="s">
        <v>225</v>
      </c>
      <c r="O2337" s="298"/>
      <c r="P2337" s="279" t="s">
        <v>220</v>
      </c>
      <c r="Q2337" s="301"/>
      <c r="R2337" s="280" t="s">
        <v>225</v>
      </c>
      <c r="S2337" s="888" t="str">
        <f t="shared" ref="S2337" si="1627">IF(COUNT(J2337:J2341)=0,"",SUM(J2337:J2341))</f>
        <v/>
      </c>
      <c r="T2337" s="889"/>
      <c r="U2337" s="890"/>
    </row>
    <row r="2338" spans="1:33" ht="24" customHeight="1" x14ac:dyDescent="0.15">
      <c r="B2338" s="881"/>
      <c r="C2338" s="884"/>
      <c r="D2338" s="884"/>
      <c r="E2338" s="884"/>
      <c r="F2338" s="296"/>
      <c r="G2338" s="897"/>
      <c r="H2338" s="898"/>
      <c r="I2338" s="296"/>
      <c r="J2338" s="297"/>
      <c r="K2338" s="299"/>
      <c r="L2338" s="284" t="s">
        <v>220</v>
      </c>
      <c r="M2338" s="302"/>
      <c r="N2338" s="285" t="s">
        <v>225</v>
      </c>
      <c r="O2338" s="299"/>
      <c r="P2338" s="284" t="s">
        <v>220</v>
      </c>
      <c r="Q2338" s="302"/>
      <c r="R2338" s="285" t="s">
        <v>225</v>
      </c>
      <c r="S2338" s="891"/>
      <c r="T2338" s="892"/>
      <c r="U2338" s="893"/>
    </row>
    <row r="2339" spans="1:33" ht="24" customHeight="1" x14ac:dyDescent="0.15">
      <c r="B2339" s="881"/>
      <c r="C2339" s="884"/>
      <c r="D2339" s="884"/>
      <c r="E2339" s="884"/>
      <c r="F2339" s="296"/>
      <c r="G2339" s="897"/>
      <c r="H2339" s="898"/>
      <c r="I2339" s="296"/>
      <c r="J2339" s="297"/>
      <c r="K2339" s="299"/>
      <c r="L2339" s="284" t="s">
        <v>220</v>
      </c>
      <c r="M2339" s="302"/>
      <c r="N2339" s="285" t="s">
        <v>225</v>
      </c>
      <c r="O2339" s="299"/>
      <c r="P2339" s="284" t="s">
        <v>220</v>
      </c>
      <c r="Q2339" s="302"/>
      <c r="R2339" s="285" t="s">
        <v>225</v>
      </c>
      <c r="S2339" s="891"/>
      <c r="T2339" s="892"/>
      <c r="U2339" s="893"/>
    </row>
    <row r="2340" spans="1:33" ht="24" customHeight="1" x14ac:dyDescent="0.15">
      <c r="B2340" s="881"/>
      <c r="C2340" s="884"/>
      <c r="D2340" s="884"/>
      <c r="E2340" s="884"/>
      <c r="F2340" s="296"/>
      <c r="G2340" s="897"/>
      <c r="H2340" s="898"/>
      <c r="I2340" s="296"/>
      <c r="J2340" s="297"/>
      <c r="K2340" s="299"/>
      <c r="L2340" s="284" t="s">
        <v>220</v>
      </c>
      <c r="M2340" s="302"/>
      <c r="N2340" s="285" t="s">
        <v>225</v>
      </c>
      <c r="O2340" s="299"/>
      <c r="P2340" s="284" t="s">
        <v>220</v>
      </c>
      <c r="Q2340" s="302"/>
      <c r="R2340" s="285" t="s">
        <v>225</v>
      </c>
      <c r="S2340" s="891"/>
      <c r="T2340" s="892"/>
      <c r="U2340" s="893"/>
    </row>
    <row r="2341" spans="1:33" ht="24" customHeight="1" thickBot="1" x14ac:dyDescent="0.2">
      <c r="B2341" s="882"/>
      <c r="C2341" s="885"/>
      <c r="D2341" s="885"/>
      <c r="E2341" s="885"/>
      <c r="F2341" s="286" t="s">
        <v>232</v>
      </c>
      <c r="G2341" s="5"/>
      <c r="H2341" s="899" t="s">
        <v>239</v>
      </c>
      <c r="I2341" s="900"/>
      <c r="J2341" s="300"/>
      <c r="K2341" s="901"/>
      <c r="L2341" s="902"/>
      <c r="M2341" s="902"/>
      <c r="N2341" s="902"/>
      <c r="O2341" s="902"/>
      <c r="P2341" s="902"/>
      <c r="Q2341" s="902"/>
      <c r="R2341" s="903"/>
      <c r="S2341" s="894"/>
      <c r="T2341" s="895"/>
      <c r="U2341" s="896"/>
    </row>
    <row r="2342" spans="1:33" ht="24" customHeight="1" x14ac:dyDescent="0.15">
      <c r="B2342" s="880">
        <v>4</v>
      </c>
      <c r="C2342" s="883"/>
      <c r="D2342" s="883"/>
      <c r="E2342" s="883"/>
      <c r="F2342" s="294"/>
      <c r="G2342" s="886"/>
      <c r="H2342" s="887"/>
      <c r="I2342" s="294"/>
      <c r="J2342" s="295"/>
      <c r="K2342" s="298"/>
      <c r="L2342" s="279" t="s">
        <v>220</v>
      </c>
      <c r="M2342" s="301"/>
      <c r="N2342" s="280" t="s">
        <v>225</v>
      </c>
      <c r="O2342" s="298"/>
      <c r="P2342" s="279" t="s">
        <v>220</v>
      </c>
      <c r="Q2342" s="301"/>
      <c r="R2342" s="280" t="s">
        <v>225</v>
      </c>
      <c r="S2342" s="888" t="str">
        <f t="shared" ref="S2342" si="1628">IF(COUNT(J2342:J2346)=0,"",SUM(J2342:J2346))</f>
        <v/>
      </c>
      <c r="T2342" s="889"/>
      <c r="U2342" s="890"/>
    </row>
    <row r="2343" spans="1:33" ht="24" customHeight="1" x14ac:dyDescent="0.15">
      <c r="B2343" s="881"/>
      <c r="C2343" s="884"/>
      <c r="D2343" s="884"/>
      <c r="E2343" s="884"/>
      <c r="F2343" s="296"/>
      <c r="G2343" s="897"/>
      <c r="H2343" s="898"/>
      <c r="I2343" s="296"/>
      <c r="J2343" s="297"/>
      <c r="K2343" s="299"/>
      <c r="L2343" s="284" t="s">
        <v>220</v>
      </c>
      <c r="M2343" s="302"/>
      <c r="N2343" s="285" t="s">
        <v>225</v>
      </c>
      <c r="O2343" s="299"/>
      <c r="P2343" s="284" t="s">
        <v>220</v>
      </c>
      <c r="Q2343" s="302"/>
      <c r="R2343" s="285" t="s">
        <v>225</v>
      </c>
      <c r="S2343" s="891"/>
      <c r="T2343" s="892"/>
      <c r="U2343" s="893"/>
    </row>
    <row r="2344" spans="1:33" ht="24" customHeight="1" x14ac:dyDescent="0.15">
      <c r="B2344" s="881"/>
      <c r="C2344" s="884"/>
      <c r="D2344" s="884"/>
      <c r="E2344" s="884"/>
      <c r="F2344" s="296"/>
      <c r="G2344" s="897"/>
      <c r="H2344" s="898"/>
      <c r="I2344" s="296"/>
      <c r="J2344" s="297"/>
      <c r="K2344" s="299"/>
      <c r="L2344" s="284" t="s">
        <v>220</v>
      </c>
      <c r="M2344" s="302"/>
      <c r="N2344" s="285" t="s">
        <v>225</v>
      </c>
      <c r="O2344" s="299"/>
      <c r="P2344" s="284" t="s">
        <v>220</v>
      </c>
      <c r="Q2344" s="302"/>
      <c r="R2344" s="285" t="s">
        <v>225</v>
      </c>
      <c r="S2344" s="891"/>
      <c r="T2344" s="892"/>
      <c r="U2344" s="893"/>
    </row>
    <row r="2345" spans="1:33" ht="24" customHeight="1" x14ac:dyDescent="0.15">
      <c r="B2345" s="881"/>
      <c r="C2345" s="884"/>
      <c r="D2345" s="884"/>
      <c r="E2345" s="884"/>
      <c r="F2345" s="296"/>
      <c r="G2345" s="897"/>
      <c r="H2345" s="898"/>
      <c r="I2345" s="296"/>
      <c r="J2345" s="297"/>
      <c r="K2345" s="299"/>
      <c r="L2345" s="284" t="s">
        <v>220</v>
      </c>
      <c r="M2345" s="302"/>
      <c r="N2345" s="285" t="s">
        <v>225</v>
      </c>
      <c r="O2345" s="299"/>
      <c r="P2345" s="284" t="s">
        <v>220</v>
      </c>
      <c r="Q2345" s="302"/>
      <c r="R2345" s="285" t="s">
        <v>225</v>
      </c>
      <c r="S2345" s="891"/>
      <c r="T2345" s="892"/>
      <c r="U2345" s="893"/>
    </row>
    <row r="2346" spans="1:33" ht="24" customHeight="1" thickBot="1" x14ac:dyDescent="0.2">
      <c r="B2346" s="882"/>
      <c r="C2346" s="885"/>
      <c r="D2346" s="885"/>
      <c r="E2346" s="885"/>
      <c r="F2346" s="286" t="s">
        <v>232</v>
      </c>
      <c r="G2346" s="5"/>
      <c r="H2346" s="899" t="s">
        <v>239</v>
      </c>
      <c r="I2346" s="900"/>
      <c r="J2346" s="300"/>
      <c r="K2346" s="901"/>
      <c r="L2346" s="902"/>
      <c r="M2346" s="902"/>
      <c r="N2346" s="902"/>
      <c r="O2346" s="902"/>
      <c r="P2346" s="902"/>
      <c r="Q2346" s="902"/>
      <c r="R2346" s="903"/>
      <c r="S2346" s="894"/>
      <c r="T2346" s="895"/>
      <c r="U2346" s="896"/>
    </row>
    <row r="2347" spans="1:33" ht="19.5" customHeight="1" thickBot="1" x14ac:dyDescent="0.2">
      <c r="B2347" s="287" t="s">
        <v>112</v>
      </c>
      <c r="C2347" s="172"/>
      <c r="D2347" s="288"/>
      <c r="E2347" s="288"/>
      <c r="F2347" s="289"/>
      <c r="G2347" s="288"/>
      <c r="H2347" s="288"/>
      <c r="O2347" s="917" t="s">
        <v>496</v>
      </c>
      <c r="P2347" s="918"/>
      <c r="Q2347" s="918"/>
      <c r="R2347" s="918"/>
      <c r="S2347" s="919" t="str">
        <f>IF(COUNT(S2327:U2346)=0,"",SUMIFS(S2327:S2346,E2327:E2346,"&lt;&gt;"&amp;""))</f>
        <v/>
      </c>
      <c r="T2347" s="920"/>
      <c r="U2347" s="921"/>
    </row>
    <row r="2348" spans="1:33" ht="19.5" customHeight="1" thickBot="1" x14ac:dyDescent="0.2">
      <c r="B2348" s="486" t="s">
        <v>242</v>
      </c>
      <c r="C2348" s="172"/>
      <c r="D2348" s="171"/>
      <c r="E2348" s="290"/>
      <c r="F2348" s="485"/>
      <c r="G2348" s="485"/>
      <c r="H2348" s="485"/>
      <c r="O2348" s="922" t="s">
        <v>497</v>
      </c>
      <c r="P2348" s="923"/>
      <c r="Q2348" s="923"/>
      <c r="R2348" s="924"/>
      <c r="S2348" s="919" t="str">
        <f>IF(COUNT(S2327:U2346)=0,"",SUMIF(E2327:E2346,"元請",S2327:U2346))</f>
        <v/>
      </c>
      <c r="T2348" s="920"/>
      <c r="U2348" s="921"/>
    </row>
    <row r="2349" spans="1:33" ht="19.5" customHeight="1" x14ac:dyDescent="0.15">
      <c r="B2349" s="287" t="s">
        <v>240</v>
      </c>
      <c r="C2349" s="172"/>
      <c r="D2349" s="171"/>
      <c r="E2349" s="172"/>
      <c r="F2349" s="172"/>
      <c r="G2349" s="485"/>
      <c r="H2349" s="485"/>
    </row>
    <row r="2350" spans="1:33" ht="19.5" customHeight="1" x14ac:dyDescent="0.15">
      <c r="B2350" s="485"/>
      <c r="C2350" s="172"/>
      <c r="D2350" s="171"/>
      <c r="E2350" s="290"/>
      <c r="F2350" s="485"/>
      <c r="G2350" s="485"/>
      <c r="H2350" s="485"/>
    </row>
    <row r="2351" spans="1:33" s="172" customFormat="1" ht="20.25" customHeight="1" x14ac:dyDescent="0.15">
      <c r="A2351" s="171"/>
      <c r="B2351" s="171"/>
      <c r="C2351" s="172" t="s">
        <v>104</v>
      </c>
      <c r="G2351" s="262"/>
      <c r="H2351" s="262"/>
      <c r="I2351" s="171"/>
      <c r="J2351" s="171"/>
      <c r="K2351" s="171"/>
      <c r="L2351" s="171"/>
      <c r="M2351" s="171"/>
      <c r="N2351" s="171"/>
      <c r="O2351" s="171"/>
      <c r="P2351" s="171"/>
      <c r="Q2351" s="171"/>
      <c r="R2351" s="171"/>
      <c r="S2351" s="171"/>
      <c r="T2351" s="196" t="s">
        <v>241</v>
      </c>
      <c r="U2351" s="263" t="str">
        <f t="shared" ref="U2351" si="1629">IF(COUNT(S2327:U2346)=0,"",U2322+1)</f>
        <v/>
      </c>
      <c r="W2351" s="171"/>
      <c r="X2351" s="171"/>
      <c r="Y2351" s="171"/>
      <c r="Z2351" s="291"/>
      <c r="AA2351" s="291"/>
      <c r="AB2351" s="291"/>
      <c r="AC2351" s="291"/>
      <c r="AD2351" s="291"/>
      <c r="AE2351" s="171"/>
      <c r="AF2351" s="171"/>
      <c r="AG2351" s="171"/>
    </row>
    <row r="2352" spans="1:33" s="172" customFormat="1" ht="27.75" x14ac:dyDescent="0.15">
      <c r="A2352" s="171"/>
      <c r="B2352" s="904" t="s">
        <v>105</v>
      </c>
      <c r="C2352" s="904"/>
      <c r="D2352" s="904"/>
      <c r="E2352" s="904"/>
      <c r="F2352" s="904"/>
      <c r="G2352" s="904"/>
      <c r="H2352" s="904"/>
      <c r="I2352" s="904"/>
      <c r="J2352" s="905" t="s">
        <v>387</v>
      </c>
      <c r="K2352" s="905"/>
      <c r="L2352" s="905"/>
      <c r="M2352" s="905"/>
      <c r="N2352" s="905"/>
      <c r="O2352" s="905"/>
      <c r="P2352" s="905"/>
      <c r="Q2352" s="905"/>
      <c r="R2352" s="905"/>
      <c r="S2352" s="905"/>
      <c r="T2352" s="905"/>
      <c r="U2352" s="905"/>
      <c r="W2352" s="171"/>
      <c r="X2352" s="171"/>
      <c r="Y2352" s="171"/>
      <c r="Z2352" s="291"/>
      <c r="AA2352" s="291"/>
      <c r="AB2352" s="291"/>
      <c r="AC2352" s="291"/>
      <c r="AD2352" s="291"/>
      <c r="AE2352" s="171"/>
      <c r="AF2352" s="171"/>
      <c r="AG2352" s="171"/>
    </row>
    <row r="2353" spans="2:33" ht="21.75" thickBot="1" x14ac:dyDescent="0.2">
      <c r="D2353" s="265" t="s">
        <v>228</v>
      </c>
      <c r="E2353" s="906"/>
      <c r="F2353" s="906"/>
      <c r="G2353" s="266" t="s">
        <v>229</v>
      </c>
      <c r="H2353" s="267"/>
      <c r="L2353" s="268" t="s">
        <v>231</v>
      </c>
      <c r="M2353" s="482" t="str">
        <f>M$4</f>
        <v/>
      </c>
      <c r="N2353" s="269" t="s">
        <v>220</v>
      </c>
      <c r="O2353" s="482" t="str">
        <f>O$4</f>
        <v/>
      </c>
      <c r="P2353" s="269" t="s">
        <v>225</v>
      </c>
      <c r="Q2353" s="269" t="s">
        <v>205</v>
      </c>
      <c r="R2353" s="482" t="str">
        <f>R$4</f>
        <v/>
      </c>
      <c r="S2353" s="269" t="s">
        <v>220</v>
      </c>
      <c r="T2353" s="482" t="str">
        <f>T$4</f>
        <v/>
      </c>
      <c r="U2353" s="269" t="s">
        <v>230</v>
      </c>
    </row>
    <row r="2354" spans="2:33" ht="18" customHeight="1" x14ac:dyDescent="0.15">
      <c r="B2354" s="880" t="s">
        <v>227</v>
      </c>
      <c r="C2354" s="907" t="s">
        <v>224</v>
      </c>
      <c r="D2354" s="478" t="s">
        <v>237</v>
      </c>
      <c r="E2354" s="478" t="s">
        <v>222</v>
      </c>
      <c r="F2354" s="909" t="s">
        <v>106</v>
      </c>
      <c r="G2354" s="840" t="s">
        <v>107</v>
      </c>
      <c r="H2354" s="841"/>
      <c r="I2354" s="480" t="s">
        <v>108</v>
      </c>
      <c r="J2354" s="480" t="s">
        <v>235</v>
      </c>
      <c r="K2354" s="840" t="s">
        <v>109</v>
      </c>
      <c r="L2354" s="913"/>
      <c r="M2354" s="913"/>
      <c r="N2354" s="841"/>
      <c r="O2354" s="840" t="s">
        <v>226</v>
      </c>
      <c r="P2354" s="913"/>
      <c r="Q2354" s="913"/>
      <c r="R2354" s="841"/>
      <c r="S2354" s="840" t="s">
        <v>233</v>
      </c>
      <c r="T2354" s="913"/>
      <c r="U2354" s="914"/>
    </row>
    <row r="2355" spans="2:33" ht="18" customHeight="1" thickBot="1" x14ac:dyDescent="0.2">
      <c r="B2355" s="882"/>
      <c r="C2355" s="908"/>
      <c r="D2355" s="479" t="s">
        <v>221</v>
      </c>
      <c r="E2355" s="479" t="s">
        <v>223</v>
      </c>
      <c r="F2355" s="910"/>
      <c r="G2355" s="911"/>
      <c r="H2355" s="912"/>
      <c r="I2355" s="481" t="s">
        <v>110</v>
      </c>
      <c r="J2355" s="481" t="s">
        <v>236</v>
      </c>
      <c r="K2355" s="911"/>
      <c r="L2355" s="915"/>
      <c r="M2355" s="915"/>
      <c r="N2355" s="912"/>
      <c r="O2355" s="911"/>
      <c r="P2355" s="915"/>
      <c r="Q2355" s="915"/>
      <c r="R2355" s="912"/>
      <c r="S2355" s="911" t="s">
        <v>234</v>
      </c>
      <c r="T2355" s="915"/>
      <c r="U2355" s="916"/>
    </row>
    <row r="2356" spans="2:33" ht="24" customHeight="1" x14ac:dyDescent="0.15">
      <c r="B2356" s="880">
        <v>1</v>
      </c>
      <c r="C2356" s="883"/>
      <c r="D2356" s="883"/>
      <c r="E2356" s="883"/>
      <c r="F2356" s="294"/>
      <c r="G2356" s="886"/>
      <c r="H2356" s="887"/>
      <c r="I2356" s="294"/>
      <c r="J2356" s="295"/>
      <c r="K2356" s="298"/>
      <c r="L2356" s="279" t="s">
        <v>220</v>
      </c>
      <c r="M2356" s="301"/>
      <c r="N2356" s="280" t="s">
        <v>225</v>
      </c>
      <c r="O2356" s="298"/>
      <c r="P2356" s="279" t="s">
        <v>220</v>
      </c>
      <c r="Q2356" s="301"/>
      <c r="R2356" s="280" t="s">
        <v>225</v>
      </c>
      <c r="S2356" s="888" t="str">
        <f t="shared" ref="S2356" si="1630">IF(COUNT(J2356:J2360)=0,"",SUM(J2356:J2360))</f>
        <v/>
      </c>
      <c r="T2356" s="889"/>
      <c r="U2356" s="890"/>
    </row>
    <row r="2357" spans="2:33" ht="24" customHeight="1" x14ac:dyDescent="0.15">
      <c r="B2357" s="881"/>
      <c r="C2357" s="884"/>
      <c r="D2357" s="884"/>
      <c r="E2357" s="884"/>
      <c r="F2357" s="296"/>
      <c r="G2357" s="897"/>
      <c r="H2357" s="898"/>
      <c r="I2357" s="296"/>
      <c r="J2357" s="297"/>
      <c r="K2357" s="299"/>
      <c r="L2357" s="284" t="s">
        <v>220</v>
      </c>
      <c r="M2357" s="302"/>
      <c r="N2357" s="285" t="s">
        <v>225</v>
      </c>
      <c r="O2357" s="299"/>
      <c r="P2357" s="284" t="s">
        <v>220</v>
      </c>
      <c r="Q2357" s="302"/>
      <c r="R2357" s="285" t="s">
        <v>225</v>
      </c>
      <c r="S2357" s="891"/>
      <c r="T2357" s="892"/>
      <c r="U2357" s="893"/>
      <c r="Z2357" s="264"/>
      <c r="AA2357" s="264"/>
      <c r="AB2357" s="264"/>
      <c r="AC2357" s="264"/>
      <c r="AD2357" s="264"/>
      <c r="AE2357" s="172"/>
      <c r="AF2357" s="172"/>
      <c r="AG2357" s="172"/>
    </row>
    <row r="2358" spans="2:33" ht="23.25" customHeight="1" x14ac:dyDescent="0.15">
      <c r="B2358" s="881"/>
      <c r="C2358" s="884"/>
      <c r="D2358" s="884"/>
      <c r="E2358" s="884"/>
      <c r="F2358" s="296"/>
      <c r="G2358" s="897"/>
      <c r="H2358" s="898"/>
      <c r="I2358" s="296"/>
      <c r="J2358" s="297"/>
      <c r="K2358" s="299"/>
      <c r="L2358" s="284" t="s">
        <v>220</v>
      </c>
      <c r="M2358" s="302"/>
      <c r="N2358" s="285" t="s">
        <v>225</v>
      </c>
      <c r="O2358" s="299"/>
      <c r="P2358" s="284" t="s">
        <v>220</v>
      </c>
      <c r="Q2358" s="302"/>
      <c r="R2358" s="285" t="s">
        <v>225</v>
      </c>
      <c r="S2358" s="891"/>
      <c r="T2358" s="892"/>
      <c r="U2358" s="893"/>
      <c r="Z2358" s="264"/>
      <c r="AA2358" s="264"/>
      <c r="AB2358" s="264"/>
      <c r="AC2358" s="264"/>
      <c r="AD2358" s="264"/>
      <c r="AE2358" s="172"/>
      <c r="AF2358" s="172"/>
      <c r="AG2358" s="172"/>
    </row>
    <row r="2359" spans="2:33" ht="24" customHeight="1" x14ac:dyDescent="0.15">
      <c r="B2359" s="881"/>
      <c r="C2359" s="884"/>
      <c r="D2359" s="884"/>
      <c r="E2359" s="884"/>
      <c r="F2359" s="296"/>
      <c r="G2359" s="897"/>
      <c r="H2359" s="898"/>
      <c r="I2359" s="296"/>
      <c r="J2359" s="297"/>
      <c r="K2359" s="299"/>
      <c r="L2359" s="284" t="s">
        <v>220</v>
      </c>
      <c r="M2359" s="302"/>
      <c r="N2359" s="285" t="s">
        <v>225</v>
      </c>
      <c r="O2359" s="299"/>
      <c r="P2359" s="284" t="s">
        <v>220</v>
      </c>
      <c r="Q2359" s="302"/>
      <c r="R2359" s="285" t="s">
        <v>225</v>
      </c>
      <c r="S2359" s="891"/>
      <c r="T2359" s="892"/>
      <c r="U2359" s="893"/>
    </row>
    <row r="2360" spans="2:33" ht="24" customHeight="1" thickBot="1" x14ac:dyDescent="0.2">
      <c r="B2360" s="882"/>
      <c r="C2360" s="885"/>
      <c r="D2360" s="885"/>
      <c r="E2360" s="885"/>
      <c r="F2360" s="286" t="s">
        <v>232</v>
      </c>
      <c r="G2360" s="5"/>
      <c r="H2360" s="899" t="s">
        <v>239</v>
      </c>
      <c r="I2360" s="900"/>
      <c r="J2360" s="300"/>
      <c r="K2360" s="901"/>
      <c r="L2360" s="902"/>
      <c r="M2360" s="902"/>
      <c r="N2360" s="902"/>
      <c r="O2360" s="902"/>
      <c r="P2360" s="902"/>
      <c r="Q2360" s="902"/>
      <c r="R2360" s="903"/>
      <c r="S2360" s="894"/>
      <c r="T2360" s="895"/>
      <c r="U2360" s="896"/>
    </row>
    <row r="2361" spans="2:33" ht="24" customHeight="1" x14ac:dyDescent="0.15">
      <c r="B2361" s="880">
        <v>2</v>
      </c>
      <c r="C2361" s="883"/>
      <c r="D2361" s="883"/>
      <c r="E2361" s="883"/>
      <c r="F2361" s="294"/>
      <c r="G2361" s="886"/>
      <c r="H2361" s="887"/>
      <c r="I2361" s="294"/>
      <c r="J2361" s="295"/>
      <c r="K2361" s="298"/>
      <c r="L2361" s="279" t="s">
        <v>220</v>
      </c>
      <c r="M2361" s="301"/>
      <c r="N2361" s="280" t="s">
        <v>225</v>
      </c>
      <c r="O2361" s="298"/>
      <c r="P2361" s="279" t="s">
        <v>220</v>
      </c>
      <c r="Q2361" s="301"/>
      <c r="R2361" s="280" t="s">
        <v>225</v>
      </c>
      <c r="S2361" s="888" t="str">
        <f t="shared" ref="S2361" si="1631">IF(COUNT(J2361:J2365)=0,"",SUM(J2361:J2365))</f>
        <v/>
      </c>
      <c r="T2361" s="889"/>
      <c r="U2361" s="890"/>
    </row>
    <row r="2362" spans="2:33" ht="24" customHeight="1" x14ac:dyDescent="0.15">
      <c r="B2362" s="881"/>
      <c r="C2362" s="884"/>
      <c r="D2362" s="884"/>
      <c r="E2362" s="884"/>
      <c r="F2362" s="296"/>
      <c r="G2362" s="897"/>
      <c r="H2362" s="898"/>
      <c r="I2362" s="296"/>
      <c r="J2362" s="297"/>
      <c r="K2362" s="299"/>
      <c r="L2362" s="284" t="s">
        <v>220</v>
      </c>
      <c r="M2362" s="302"/>
      <c r="N2362" s="285" t="s">
        <v>225</v>
      </c>
      <c r="O2362" s="299"/>
      <c r="P2362" s="284" t="s">
        <v>220</v>
      </c>
      <c r="Q2362" s="302"/>
      <c r="R2362" s="285" t="s">
        <v>225</v>
      </c>
      <c r="S2362" s="891"/>
      <c r="T2362" s="892"/>
      <c r="U2362" s="893"/>
    </row>
    <row r="2363" spans="2:33" ht="24" customHeight="1" x14ac:dyDescent="0.15">
      <c r="B2363" s="881"/>
      <c r="C2363" s="884"/>
      <c r="D2363" s="884"/>
      <c r="E2363" s="884"/>
      <c r="F2363" s="296"/>
      <c r="G2363" s="897"/>
      <c r="H2363" s="898"/>
      <c r="I2363" s="296"/>
      <c r="J2363" s="297"/>
      <c r="K2363" s="299"/>
      <c r="L2363" s="284" t="s">
        <v>220</v>
      </c>
      <c r="M2363" s="302"/>
      <c r="N2363" s="285" t="s">
        <v>225</v>
      </c>
      <c r="O2363" s="299"/>
      <c r="P2363" s="284" t="s">
        <v>220</v>
      </c>
      <c r="Q2363" s="302"/>
      <c r="R2363" s="285" t="s">
        <v>225</v>
      </c>
      <c r="S2363" s="891"/>
      <c r="T2363" s="892"/>
      <c r="U2363" s="893"/>
    </row>
    <row r="2364" spans="2:33" ht="24" customHeight="1" x14ac:dyDescent="0.15">
      <c r="B2364" s="881"/>
      <c r="C2364" s="884"/>
      <c r="D2364" s="884"/>
      <c r="E2364" s="884"/>
      <c r="F2364" s="296"/>
      <c r="G2364" s="897"/>
      <c r="H2364" s="898"/>
      <c r="I2364" s="296"/>
      <c r="J2364" s="297"/>
      <c r="K2364" s="299"/>
      <c r="L2364" s="284" t="s">
        <v>220</v>
      </c>
      <c r="M2364" s="302"/>
      <c r="N2364" s="285" t="s">
        <v>225</v>
      </c>
      <c r="O2364" s="299"/>
      <c r="P2364" s="284" t="s">
        <v>220</v>
      </c>
      <c r="Q2364" s="302"/>
      <c r="R2364" s="285" t="s">
        <v>225</v>
      </c>
      <c r="S2364" s="891"/>
      <c r="T2364" s="892"/>
      <c r="U2364" s="893"/>
    </row>
    <row r="2365" spans="2:33" ht="24" customHeight="1" thickBot="1" x14ac:dyDescent="0.2">
      <c r="B2365" s="882"/>
      <c r="C2365" s="885"/>
      <c r="D2365" s="885"/>
      <c r="E2365" s="885"/>
      <c r="F2365" s="286" t="s">
        <v>232</v>
      </c>
      <c r="G2365" s="5"/>
      <c r="H2365" s="899" t="s">
        <v>239</v>
      </c>
      <c r="I2365" s="900"/>
      <c r="J2365" s="300"/>
      <c r="K2365" s="901"/>
      <c r="L2365" s="902"/>
      <c r="M2365" s="902"/>
      <c r="N2365" s="902"/>
      <c r="O2365" s="902"/>
      <c r="P2365" s="902"/>
      <c r="Q2365" s="902"/>
      <c r="R2365" s="903"/>
      <c r="S2365" s="894"/>
      <c r="T2365" s="895"/>
      <c r="U2365" s="896"/>
    </row>
    <row r="2366" spans="2:33" ht="24" customHeight="1" x14ac:dyDescent="0.15">
      <c r="B2366" s="880">
        <v>3</v>
      </c>
      <c r="C2366" s="883"/>
      <c r="D2366" s="883"/>
      <c r="E2366" s="883"/>
      <c r="F2366" s="294"/>
      <c r="G2366" s="886"/>
      <c r="H2366" s="887"/>
      <c r="I2366" s="294"/>
      <c r="J2366" s="295"/>
      <c r="K2366" s="298"/>
      <c r="L2366" s="279" t="s">
        <v>220</v>
      </c>
      <c r="M2366" s="301"/>
      <c r="N2366" s="280" t="s">
        <v>225</v>
      </c>
      <c r="O2366" s="298"/>
      <c r="P2366" s="279" t="s">
        <v>220</v>
      </c>
      <c r="Q2366" s="301"/>
      <c r="R2366" s="280" t="s">
        <v>225</v>
      </c>
      <c r="S2366" s="888" t="str">
        <f t="shared" ref="S2366" si="1632">IF(COUNT(J2366:J2370)=0,"",SUM(J2366:J2370))</f>
        <v/>
      </c>
      <c r="T2366" s="889"/>
      <c r="U2366" s="890"/>
    </row>
    <row r="2367" spans="2:33" ht="24" customHeight="1" x14ac:dyDescent="0.15">
      <c r="B2367" s="881"/>
      <c r="C2367" s="884"/>
      <c r="D2367" s="884"/>
      <c r="E2367" s="884"/>
      <c r="F2367" s="296"/>
      <c r="G2367" s="897"/>
      <c r="H2367" s="898"/>
      <c r="I2367" s="296"/>
      <c r="J2367" s="297"/>
      <c r="K2367" s="299"/>
      <c r="L2367" s="284" t="s">
        <v>220</v>
      </c>
      <c r="M2367" s="302"/>
      <c r="N2367" s="285" t="s">
        <v>225</v>
      </c>
      <c r="O2367" s="299"/>
      <c r="P2367" s="284" t="s">
        <v>220</v>
      </c>
      <c r="Q2367" s="302"/>
      <c r="R2367" s="285" t="s">
        <v>225</v>
      </c>
      <c r="S2367" s="891"/>
      <c r="T2367" s="892"/>
      <c r="U2367" s="893"/>
    </row>
    <row r="2368" spans="2:33" ht="24" customHeight="1" x14ac:dyDescent="0.15">
      <c r="B2368" s="881"/>
      <c r="C2368" s="884"/>
      <c r="D2368" s="884"/>
      <c r="E2368" s="884"/>
      <c r="F2368" s="296"/>
      <c r="G2368" s="897"/>
      <c r="H2368" s="898"/>
      <c r="I2368" s="296"/>
      <c r="J2368" s="297"/>
      <c r="K2368" s="299"/>
      <c r="L2368" s="284" t="s">
        <v>220</v>
      </c>
      <c r="M2368" s="302"/>
      <c r="N2368" s="285" t="s">
        <v>225</v>
      </c>
      <c r="O2368" s="299"/>
      <c r="P2368" s="284" t="s">
        <v>220</v>
      </c>
      <c r="Q2368" s="302"/>
      <c r="R2368" s="285" t="s">
        <v>225</v>
      </c>
      <c r="S2368" s="891"/>
      <c r="T2368" s="892"/>
      <c r="U2368" s="893"/>
    </row>
    <row r="2369" spans="1:33" ht="24" customHeight="1" x14ac:dyDescent="0.15">
      <c r="B2369" s="881"/>
      <c r="C2369" s="884"/>
      <c r="D2369" s="884"/>
      <c r="E2369" s="884"/>
      <c r="F2369" s="296"/>
      <c r="G2369" s="897"/>
      <c r="H2369" s="898"/>
      <c r="I2369" s="296"/>
      <c r="J2369" s="297"/>
      <c r="K2369" s="299"/>
      <c r="L2369" s="284" t="s">
        <v>220</v>
      </c>
      <c r="M2369" s="302"/>
      <c r="N2369" s="285" t="s">
        <v>225</v>
      </c>
      <c r="O2369" s="299"/>
      <c r="P2369" s="284" t="s">
        <v>220</v>
      </c>
      <c r="Q2369" s="302"/>
      <c r="R2369" s="285" t="s">
        <v>225</v>
      </c>
      <c r="S2369" s="891"/>
      <c r="T2369" s="892"/>
      <c r="U2369" s="893"/>
    </row>
    <row r="2370" spans="1:33" ht="24" customHeight="1" thickBot="1" x14ac:dyDescent="0.2">
      <c r="B2370" s="882"/>
      <c r="C2370" s="885"/>
      <c r="D2370" s="885"/>
      <c r="E2370" s="885"/>
      <c r="F2370" s="286" t="s">
        <v>232</v>
      </c>
      <c r="G2370" s="5"/>
      <c r="H2370" s="899" t="s">
        <v>239</v>
      </c>
      <c r="I2370" s="900"/>
      <c r="J2370" s="300"/>
      <c r="K2370" s="901"/>
      <c r="L2370" s="902"/>
      <c r="M2370" s="902"/>
      <c r="N2370" s="902"/>
      <c r="O2370" s="902"/>
      <c r="P2370" s="902"/>
      <c r="Q2370" s="902"/>
      <c r="R2370" s="903"/>
      <c r="S2370" s="894"/>
      <c r="T2370" s="895"/>
      <c r="U2370" s="896"/>
    </row>
    <row r="2371" spans="1:33" ht="24" customHeight="1" x14ac:dyDescent="0.15">
      <c r="B2371" s="880">
        <v>4</v>
      </c>
      <c r="C2371" s="883"/>
      <c r="D2371" s="883"/>
      <c r="E2371" s="883"/>
      <c r="F2371" s="294"/>
      <c r="G2371" s="886"/>
      <c r="H2371" s="887"/>
      <c r="I2371" s="294"/>
      <c r="J2371" s="295"/>
      <c r="K2371" s="298"/>
      <c r="L2371" s="279" t="s">
        <v>220</v>
      </c>
      <c r="M2371" s="301"/>
      <c r="N2371" s="280" t="s">
        <v>225</v>
      </c>
      <c r="O2371" s="298"/>
      <c r="P2371" s="279" t="s">
        <v>220</v>
      </c>
      <c r="Q2371" s="301"/>
      <c r="R2371" s="280" t="s">
        <v>225</v>
      </c>
      <c r="S2371" s="888" t="str">
        <f t="shared" ref="S2371" si="1633">IF(COUNT(J2371:J2375)=0,"",SUM(J2371:J2375))</f>
        <v/>
      </c>
      <c r="T2371" s="889"/>
      <c r="U2371" s="890"/>
    </row>
    <row r="2372" spans="1:33" ht="24" customHeight="1" x14ac:dyDescent="0.15">
      <c r="B2372" s="881"/>
      <c r="C2372" s="884"/>
      <c r="D2372" s="884"/>
      <c r="E2372" s="884"/>
      <c r="F2372" s="296"/>
      <c r="G2372" s="897"/>
      <c r="H2372" s="898"/>
      <c r="I2372" s="296"/>
      <c r="J2372" s="297"/>
      <c r="K2372" s="299"/>
      <c r="L2372" s="284" t="s">
        <v>220</v>
      </c>
      <c r="M2372" s="302"/>
      <c r="N2372" s="285" t="s">
        <v>225</v>
      </c>
      <c r="O2372" s="299"/>
      <c r="P2372" s="284" t="s">
        <v>220</v>
      </c>
      <c r="Q2372" s="302"/>
      <c r="R2372" s="285" t="s">
        <v>225</v>
      </c>
      <c r="S2372" s="891"/>
      <c r="T2372" s="892"/>
      <c r="U2372" s="893"/>
    </row>
    <row r="2373" spans="1:33" ht="24" customHeight="1" x14ac:dyDescent="0.15">
      <c r="B2373" s="881"/>
      <c r="C2373" s="884"/>
      <c r="D2373" s="884"/>
      <c r="E2373" s="884"/>
      <c r="F2373" s="296"/>
      <c r="G2373" s="897"/>
      <c r="H2373" s="898"/>
      <c r="I2373" s="296"/>
      <c r="J2373" s="297"/>
      <c r="K2373" s="299"/>
      <c r="L2373" s="284" t="s">
        <v>220</v>
      </c>
      <c r="M2373" s="302"/>
      <c r="N2373" s="285" t="s">
        <v>225</v>
      </c>
      <c r="O2373" s="299"/>
      <c r="P2373" s="284" t="s">
        <v>220</v>
      </c>
      <c r="Q2373" s="302"/>
      <c r="R2373" s="285" t="s">
        <v>225</v>
      </c>
      <c r="S2373" s="891"/>
      <c r="T2373" s="892"/>
      <c r="U2373" s="893"/>
    </row>
    <row r="2374" spans="1:33" ht="24" customHeight="1" x14ac:dyDescent="0.15">
      <c r="B2374" s="881"/>
      <c r="C2374" s="884"/>
      <c r="D2374" s="884"/>
      <c r="E2374" s="884"/>
      <c r="F2374" s="296"/>
      <c r="G2374" s="897"/>
      <c r="H2374" s="898"/>
      <c r="I2374" s="296"/>
      <c r="J2374" s="297"/>
      <c r="K2374" s="299"/>
      <c r="L2374" s="284" t="s">
        <v>220</v>
      </c>
      <c r="M2374" s="302"/>
      <c r="N2374" s="285" t="s">
        <v>225</v>
      </c>
      <c r="O2374" s="299"/>
      <c r="P2374" s="284" t="s">
        <v>220</v>
      </c>
      <c r="Q2374" s="302"/>
      <c r="R2374" s="285" t="s">
        <v>225</v>
      </c>
      <c r="S2374" s="891"/>
      <c r="T2374" s="892"/>
      <c r="U2374" s="893"/>
    </row>
    <row r="2375" spans="1:33" ht="24" customHeight="1" thickBot="1" x14ac:dyDescent="0.2">
      <c r="B2375" s="882"/>
      <c r="C2375" s="885"/>
      <c r="D2375" s="885"/>
      <c r="E2375" s="885"/>
      <c r="F2375" s="286" t="s">
        <v>232</v>
      </c>
      <c r="G2375" s="5"/>
      <c r="H2375" s="899" t="s">
        <v>239</v>
      </c>
      <c r="I2375" s="900"/>
      <c r="J2375" s="300"/>
      <c r="K2375" s="901"/>
      <c r="L2375" s="902"/>
      <c r="M2375" s="902"/>
      <c r="N2375" s="902"/>
      <c r="O2375" s="902"/>
      <c r="P2375" s="902"/>
      <c r="Q2375" s="902"/>
      <c r="R2375" s="903"/>
      <c r="S2375" s="894"/>
      <c r="T2375" s="895"/>
      <c r="U2375" s="896"/>
    </row>
    <row r="2376" spans="1:33" ht="19.5" customHeight="1" thickBot="1" x14ac:dyDescent="0.2">
      <c r="B2376" s="287" t="s">
        <v>112</v>
      </c>
      <c r="C2376" s="172"/>
      <c r="D2376" s="288"/>
      <c r="E2376" s="288"/>
      <c r="F2376" s="289"/>
      <c r="G2376" s="288"/>
      <c r="H2376" s="288"/>
      <c r="O2376" s="917" t="s">
        <v>496</v>
      </c>
      <c r="P2376" s="918"/>
      <c r="Q2376" s="918"/>
      <c r="R2376" s="918"/>
      <c r="S2376" s="919" t="str">
        <f>IF(COUNT(S2356:U2375)=0,"",SUMIFS(S2356:S2375,E2356:E2375,"&lt;&gt;"&amp;""))</f>
        <v/>
      </c>
      <c r="T2376" s="920"/>
      <c r="U2376" s="921"/>
    </row>
    <row r="2377" spans="1:33" ht="19.5" customHeight="1" thickBot="1" x14ac:dyDescent="0.2">
      <c r="B2377" s="486" t="s">
        <v>242</v>
      </c>
      <c r="C2377" s="172"/>
      <c r="D2377" s="171"/>
      <c r="E2377" s="290"/>
      <c r="F2377" s="485"/>
      <c r="G2377" s="485"/>
      <c r="H2377" s="485"/>
      <c r="O2377" s="922" t="s">
        <v>497</v>
      </c>
      <c r="P2377" s="923"/>
      <c r="Q2377" s="923"/>
      <c r="R2377" s="924"/>
      <c r="S2377" s="919" t="str">
        <f>IF(COUNT(S2356:U2375)=0,"",SUMIF(E2356:E2375,"元請",S2356:U2375))</f>
        <v/>
      </c>
      <c r="T2377" s="920"/>
      <c r="U2377" s="921"/>
    </row>
    <row r="2378" spans="1:33" ht="19.5" customHeight="1" x14ac:dyDescent="0.15">
      <c r="B2378" s="287" t="s">
        <v>240</v>
      </c>
      <c r="C2378" s="172"/>
      <c r="D2378" s="171"/>
      <c r="E2378" s="172"/>
      <c r="F2378" s="172"/>
      <c r="G2378" s="485"/>
      <c r="H2378" s="485"/>
    </row>
    <row r="2379" spans="1:33" ht="19.5" customHeight="1" x14ac:dyDescent="0.15">
      <c r="B2379" s="485"/>
      <c r="C2379" s="172"/>
      <c r="D2379" s="171"/>
      <c r="E2379" s="290"/>
      <c r="F2379" s="485"/>
      <c r="G2379" s="485"/>
      <c r="H2379" s="485"/>
    </row>
    <row r="2380" spans="1:33" s="172" customFormat="1" ht="20.25" customHeight="1" x14ac:dyDescent="0.15">
      <c r="A2380" s="171"/>
      <c r="B2380" s="171"/>
      <c r="C2380" s="172" t="s">
        <v>104</v>
      </c>
      <c r="G2380" s="262"/>
      <c r="H2380" s="262"/>
      <c r="I2380" s="171"/>
      <c r="J2380" s="171"/>
      <c r="K2380" s="171"/>
      <c r="L2380" s="171"/>
      <c r="M2380" s="171"/>
      <c r="N2380" s="171"/>
      <c r="O2380" s="171"/>
      <c r="P2380" s="171"/>
      <c r="Q2380" s="171"/>
      <c r="R2380" s="171"/>
      <c r="S2380" s="171"/>
      <c r="T2380" s="196" t="s">
        <v>241</v>
      </c>
      <c r="U2380" s="263" t="str">
        <f t="shared" ref="U2380" si="1634">IF(COUNT(S2356:U2375)=0,"",U2351+1)</f>
        <v/>
      </c>
      <c r="W2380" s="171"/>
      <c r="X2380" s="171"/>
      <c r="Y2380" s="171"/>
      <c r="Z2380" s="291"/>
      <c r="AA2380" s="291"/>
      <c r="AB2380" s="291"/>
      <c r="AC2380" s="291"/>
      <c r="AD2380" s="291"/>
      <c r="AE2380" s="171"/>
      <c r="AF2380" s="171"/>
      <c r="AG2380" s="171"/>
    </row>
    <row r="2381" spans="1:33" s="172" customFormat="1" ht="27.75" x14ac:dyDescent="0.15">
      <c r="A2381" s="171"/>
      <c r="B2381" s="904" t="s">
        <v>105</v>
      </c>
      <c r="C2381" s="904"/>
      <c r="D2381" s="904"/>
      <c r="E2381" s="904"/>
      <c r="F2381" s="904"/>
      <c r="G2381" s="904"/>
      <c r="H2381" s="904"/>
      <c r="I2381" s="904"/>
      <c r="J2381" s="905" t="s">
        <v>387</v>
      </c>
      <c r="K2381" s="905"/>
      <c r="L2381" s="905"/>
      <c r="M2381" s="905"/>
      <c r="N2381" s="905"/>
      <c r="O2381" s="905"/>
      <c r="P2381" s="905"/>
      <c r="Q2381" s="905"/>
      <c r="R2381" s="905"/>
      <c r="S2381" s="905"/>
      <c r="T2381" s="905"/>
      <c r="U2381" s="905"/>
      <c r="W2381" s="171"/>
      <c r="X2381" s="171"/>
      <c r="Y2381" s="171"/>
      <c r="Z2381" s="291"/>
      <c r="AA2381" s="291"/>
      <c r="AB2381" s="291"/>
      <c r="AC2381" s="291"/>
      <c r="AD2381" s="291"/>
      <c r="AE2381" s="171"/>
      <c r="AF2381" s="171"/>
      <c r="AG2381" s="171"/>
    </row>
    <row r="2382" spans="1:33" ht="21.75" thickBot="1" x14ac:dyDescent="0.2">
      <c r="D2382" s="265" t="s">
        <v>228</v>
      </c>
      <c r="E2382" s="906"/>
      <c r="F2382" s="906"/>
      <c r="G2382" s="266" t="s">
        <v>229</v>
      </c>
      <c r="H2382" s="267"/>
      <c r="L2382" s="268" t="s">
        <v>231</v>
      </c>
      <c r="M2382" s="482" t="str">
        <f>M$4</f>
        <v/>
      </c>
      <c r="N2382" s="269" t="s">
        <v>220</v>
      </c>
      <c r="O2382" s="482" t="str">
        <f>O$4</f>
        <v/>
      </c>
      <c r="P2382" s="269" t="s">
        <v>225</v>
      </c>
      <c r="Q2382" s="269" t="s">
        <v>205</v>
      </c>
      <c r="R2382" s="482" t="str">
        <f>R$4</f>
        <v/>
      </c>
      <c r="S2382" s="269" t="s">
        <v>220</v>
      </c>
      <c r="T2382" s="482" t="str">
        <f>T$4</f>
        <v/>
      </c>
      <c r="U2382" s="269" t="s">
        <v>230</v>
      </c>
    </row>
    <row r="2383" spans="1:33" ht="18" customHeight="1" x14ac:dyDescent="0.15">
      <c r="B2383" s="880" t="s">
        <v>227</v>
      </c>
      <c r="C2383" s="907" t="s">
        <v>224</v>
      </c>
      <c r="D2383" s="478" t="s">
        <v>237</v>
      </c>
      <c r="E2383" s="478" t="s">
        <v>222</v>
      </c>
      <c r="F2383" s="909" t="s">
        <v>106</v>
      </c>
      <c r="G2383" s="840" t="s">
        <v>107</v>
      </c>
      <c r="H2383" s="841"/>
      <c r="I2383" s="480" t="s">
        <v>108</v>
      </c>
      <c r="J2383" s="480" t="s">
        <v>235</v>
      </c>
      <c r="K2383" s="840" t="s">
        <v>109</v>
      </c>
      <c r="L2383" s="913"/>
      <c r="M2383" s="913"/>
      <c r="N2383" s="841"/>
      <c r="O2383" s="840" t="s">
        <v>226</v>
      </c>
      <c r="P2383" s="913"/>
      <c r="Q2383" s="913"/>
      <c r="R2383" s="841"/>
      <c r="S2383" s="840" t="s">
        <v>233</v>
      </c>
      <c r="T2383" s="913"/>
      <c r="U2383" s="914"/>
    </row>
    <row r="2384" spans="1:33" ht="18" customHeight="1" thickBot="1" x14ac:dyDescent="0.2">
      <c r="B2384" s="882"/>
      <c r="C2384" s="908"/>
      <c r="D2384" s="479" t="s">
        <v>221</v>
      </c>
      <c r="E2384" s="479" t="s">
        <v>223</v>
      </c>
      <c r="F2384" s="910"/>
      <c r="G2384" s="911"/>
      <c r="H2384" s="912"/>
      <c r="I2384" s="481" t="s">
        <v>110</v>
      </c>
      <c r="J2384" s="481" t="s">
        <v>236</v>
      </c>
      <c r="K2384" s="911"/>
      <c r="L2384" s="915"/>
      <c r="M2384" s="915"/>
      <c r="N2384" s="912"/>
      <c r="O2384" s="911"/>
      <c r="P2384" s="915"/>
      <c r="Q2384" s="915"/>
      <c r="R2384" s="912"/>
      <c r="S2384" s="911" t="s">
        <v>234</v>
      </c>
      <c r="T2384" s="915"/>
      <c r="U2384" s="916"/>
    </row>
    <row r="2385" spans="2:33" ht="24" customHeight="1" x14ac:dyDescent="0.15">
      <c r="B2385" s="880">
        <v>1</v>
      </c>
      <c r="C2385" s="883"/>
      <c r="D2385" s="883"/>
      <c r="E2385" s="883"/>
      <c r="F2385" s="294"/>
      <c r="G2385" s="886"/>
      <c r="H2385" s="887"/>
      <c r="I2385" s="294"/>
      <c r="J2385" s="295"/>
      <c r="K2385" s="298"/>
      <c r="L2385" s="279" t="s">
        <v>220</v>
      </c>
      <c r="M2385" s="301"/>
      <c r="N2385" s="280" t="s">
        <v>225</v>
      </c>
      <c r="O2385" s="298"/>
      <c r="P2385" s="279" t="s">
        <v>220</v>
      </c>
      <c r="Q2385" s="301"/>
      <c r="R2385" s="280" t="s">
        <v>225</v>
      </c>
      <c r="S2385" s="888" t="str">
        <f t="shared" ref="S2385" si="1635">IF(COUNT(J2385:J2389)=0,"",SUM(J2385:J2389))</f>
        <v/>
      </c>
      <c r="T2385" s="889"/>
      <c r="U2385" s="890"/>
    </row>
    <row r="2386" spans="2:33" ht="24" customHeight="1" x14ac:dyDescent="0.15">
      <c r="B2386" s="881"/>
      <c r="C2386" s="884"/>
      <c r="D2386" s="884"/>
      <c r="E2386" s="884"/>
      <c r="F2386" s="296"/>
      <c r="G2386" s="897"/>
      <c r="H2386" s="898"/>
      <c r="I2386" s="296"/>
      <c r="J2386" s="297"/>
      <c r="K2386" s="299"/>
      <c r="L2386" s="284" t="s">
        <v>220</v>
      </c>
      <c r="M2386" s="302"/>
      <c r="N2386" s="285" t="s">
        <v>225</v>
      </c>
      <c r="O2386" s="299"/>
      <c r="P2386" s="284" t="s">
        <v>220</v>
      </c>
      <c r="Q2386" s="302"/>
      <c r="R2386" s="285" t="s">
        <v>225</v>
      </c>
      <c r="S2386" s="891"/>
      <c r="T2386" s="892"/>
      <c r="U2386" s="893"/>
      <c r="Z2386" s="264"/>
      <c r="AA2386" s="264"/>
      <c r="AB2386" s="264"/>
      <c r="AC2386" s="264"/>
      <c r="AD2386" s="264"/>
      <c r="AE2386" s="172"/>
      <c r="AF2386" s="172"/>
      <c r="AG2386" s="172"/>
    </row>
    <row r="2387" spans="2:33" ht="23.25" customHeight="1" x14ac:dyDescent="0.15">
      <c r="B2387" s="881"/>
      <c r="C2387" s="884"/>
      <c r="D2387" s="884"/>
      <c r="E2387" s="884"/>
      <c r="F2387" s="296"/>
      <c r="G2387" s="897"/>
      <c r="H2387" s="898"/>
      <c r="I2387" s="296"/>
      <c r="J2387" s="297"/>
      <c r="K2387" s="299"/>
      <c r="L2387" s="284" t="s">
        <v>220</v>
      </c>
      <c r="M2387" s="302"/>
      <c r="N2387" s="285" t="s">
        <v>225</v>
      </c>
      <c r="O2387" s="299"/>
      <c r="P2387" s="284" t="s">
        <v>220</v>
      </c>
      <c r="Q2387" s="302"/>
      <c r="R2387" s="285" t="s">
        <v>225</v>
      </c>
      <c r="S2387" s="891"/>
      <c r="T2387" s="892"/>
      <c r="U2387" s="893"/>
      <c r="Z2387" s="264"/>
      <c r="AA2387" s="264"/>
      <c r="AB2387" s="264"/>
      <c r="AC2387" s="264"/>
      <c r="AD2387" s="264"/>
      <c r="AE2387" s="172"/>
      <c r="AF2387" s="172"/>
      <c r="AG2387" s="172"/>
    </row>
    <row r="2388" spans="2:33" ht="24" customHeight="1" x14ac:dyDescent="0.15">
      <c r="B2388" s="881"/>
      <c r="C2388" s="884"/>
      <c r="D2388" s="884"/>
      <c r="E2388" s="884"/>
      <c r="F2388" s="296"/>
      <c r="G2388" s="897"/>
      <c r="H2388" s="898"/>
      <c r="I2388" s="296"/>
      <c r="J2388" s="297"/>
      <c r="K2388" s="299"/>
      <c r="L2388" s="284" t="s">
        <v>220</v>
      </c>
      <c r="M2388" s="302"/>
      <c r="N2388" s="285" t="s">
        <v>225</v>
      </c>
      <c r="O2388" s="299"/>
      <c r="P2388" s="284" t="s">
        <v>220</v>
      </c>
      <c r="Q2388" s="302"/>
      <c r="R2388" s="285" t="s">
        <v>225</v>
      </c>
      <c r="S2388" s="891"/>
      <c r="T2388" s="892"/>
      <c r="U2388" s="893"/>
    </row>
    <row r="2389" spans="2:33" ht="24" customHeight="1" thickBot="1" x14ac:dyDescent="0.2">
      <c r="B2389" s="882"/>
      <c r="C2389" s="885"/>
      <c r="D2389" s="885"/>
      <c r="E2389" s="885"/>
      <c r="F2389" s="286" t="s">
        <v>232</v>
      </c>
      <c r="G2389" s="5"/>
      <c r="H2389" s="899" t="s">
        <v>239</v>
      </c>
      <c r="I2389" s="900"/>
      <c r="J2389" s="300"/>
      <c r="K2389" s="901"/>
      <c r="L2389" s="902"/>
      <c r="M2389" s="902"/>
      <c r="N2389" s="902"/>
      <c r="O2389" s="902"/>
      <c r="P2389" s="902"/>
      <c r="Q2389" s="902"/>
      <c r="R2389" s="903"/>
      <c r="S2389" s="894"/>
      <c r="T2389" s="895"/>
      <c r="U2389" s="896"/>
    </row>
    <row r="2390" spans="2:33" ht="24" customHeight="1" x14ac:dyDescent="0.15">
      <c r="B2390" s="880">
        <v>2</v>
      </c>
      <c r="C2390" s="883"/>
      <c r="D2390" s="883"/>
      <c r="E2390" s="883"/>
      <c r="F2390" s="294"/>
      <c r="G2390" s="886"/>
      <c r="H2390" s="887"/>
      <c r="I2390" s="294"/>
      <c r="J2390" s="295"/>
      <c r="K2390" s="298"/>
      <c r="L2390" s="279" t="s">
        <v>220</v>
      </c>
      <c r="M2390" s="301"/>
      <c r="N2390" s="280" t="s">
        <v>225</v>
      </c>
      <c r="O2390" s="298"/>
      <c r="P2390" s="279" t="s">
        <v>220</v>
      </c>
      <c r="Q2390" s="301"/>
      <c r="R2390" s="280" t="s">
        <v>225</v>
      </c>
      <c r="S2390" s="888" t="str">
        <f t="shared" ref="S2390" si="1636">IF(COUNT(J2390:J2394)=0,"",SUM(J2390:J2394))</f>
        <v/>
      </c>
      <c r="T2390" s="889"/>
      <c r="U2390" s="890"/>
    </row>
    <row r="2391" spans="2:33" ht="24" customHeight="1" x14ac:dyDescent="0.15">
      <c r="B2391" s="881"/>
      <c r="C2391" s="884"/>
      <c r="D2391" s="884"/>
      <c r="E2391" s="884"/>
      <c r="F2391" s="296"/>
      <c r="G2391" s="897"/>
      <c r="H2391" s="898"/>
      <c r="I2391" s="296"/>
      <c r="J2391" s="297"/>
      <c r="K2391" s="299"/>
      <c r="L2391" s="284" t="s">
        <v>220</v>
      </c>
      <c r="M2391" s="302"/>
      <c r="N2391" s="285" t="s">
        <v>225</v>
      </c>
      <c r="O2391" s="299"/>
      <c r="P2391" s="284" t="s">
        <v>220</v>
      </c>
      <c r="Q2391" s="302"/>
      <c r="R2391" s="285" t="s">
        <v>225</v>
      </c>
      <c r="S2391" s="891"/>
      <c r="T2391" s="892"/>
      <c r="U2391" s="893"/>
    </row>
    <row r="2392" spans="2:33" ht="24" customHeight="1" x14ac:dyDescent="0.15">
      <c r="B2392" s="881"/>
      <c r="C2392" s="884"/>
      <c r="D2392" s="884"/>
      <c r="E2392" s="884"/>
      <c r="F2392" s="296"/>
      <c r="G2392" s="897"/>
      <c r="H2392" s="898"/>
      <c r="I2392" s="296"/>
      <c r="J2392" s="297"/>
      <c r="K2392" s="299"/>
      <c r="L2392" s="284" t="s">
        <v>220</v>
      </c>
      <c r="M2392" s="302"/>
      <c r="N2392" s="285" t="s">
        <v>225</v>
      </c>
      <c r="O2392" s="299"/>
      <c r="P2392" s="284" t="s">
        <v>220</v>
      </c>
      <c r="Q2392" s="302"/>
      <c r="R2392" s="285" t="s">
        <v>225</v>
      </c>
      <c r="S2392" s="891"/>
      <c r="T2392" s="892"/>
      <c r="U2392" s="893"/>
    </row>
    <row r="2393" spans="2:33" ht="24" customHeight="1" x14ac:dyDescent="0.15">
      <c r="B2393" s="881"/>
      <c r="C2393" s="884"/>
      <c r="D2393" s="884"/>
      <c r="E2393" s="884"/>
      <c r="F2393" s="296"/>
      <c r="G2393" s="897"/>
      <c r="H2393" s="898"/>
      <c r="I2393" s="296"/>
      <c r="J2393" s="297"/>
      <c r="K2393" s="299"/>
      <c r="L2393" s="284" t="s">
        <v>220</v>
      </c>
      <c r="M2393" s="302"/>
      <c r="N2393" s="285" t="s">
        <v>225</v>
      </c>
      <c r="O2393" s="299"/>
      <c r="P2393" s="284" t="s">
        <v>220</v>
      </c>
      <c r="Q2393" s="302"/>
      <c r="R2393" s="285" t="s">
        <v>225</v>
      </c>
      <c r="S2393" s="891"/>
      <c r="T2393" s="892"/>
      <c r="U2393" s="893"/>
    </row>
    <row r="2394" spans="2:33" ht="24" customHeight="1" thickBot="1" x14ac:dyDescent="0.2">
      <c r="B2394" s="882"/>
      <c r="C2394" s="885"/>
      <c r="D2394" s="885"/>
      <c r="E2394" s="885"/>
      <c r="F2394" s="286" t="s">
        <v>232</v>
      </c>
      <c r="G2394" s="5"/>
      <c r="H2394" s="899" t="s">
        <v>239</v>
      </c>
      <c r="I2394" s="900"/>
      <c r="J2394" s="300"/>
      <c r="K2394" s="901"/>
      <c r="L2394" s="902"/>
      <c r="M2394" s="902"/>
      <c r="N2394" s="902"/>
      <c r="O2394" s="902"/>
      <c r="P2394" s="902"/>
      <c r="Q2394" s="902"/>
      <c r="R2394" s="903"/>
      <c r="S2394" s="894"/>
      <c r="T2394" s="895"/>
      <c r="U2394" s="896"/>
    </row>
    <row r="2395" spans="2:33" ht="24" customHeight="1" x14ac:dyDescent="0.15">
      <c r="B2395" s="880">
        <v>3</v>
      </c>
      <c r="C2395" s="883"/>
      <c r="D2395" s="883"/>
      <c r="E2395" s="883"/>
      <c r="F2395" s="294"/>
      <c r="G2395" s="886"/>
      <c r="H2395" s="887"/>
      <c r="I2395" s="294"/>
      <c r="J2395" s="295"/>
      <c r="K2395" s="298"/>
      <c r="L2395" s="279" t="s">
        <v>220</v>
      </c>
      <c r="M2395" s="301"/>
      <c r="N2395" s="280" t="s">
        <v>225</v>
      </c>
      <c r="O2395" s="298"/>
      <c r="P2395" s="279" t="s">
        <v>220</v>
      </c>
      <c r="Q2395" s="301"/>
      <c r="R2395" s="280" t="s">
        <v>225</v>
      </c>
      <c r="S2395" s="888" t="str">
        <f t="shared" ref="S2395" si="1637">IF(COUNT(J2395:J2399)=0,"",SUM(J2395:J2399))</f>
        <v/>
      </c>
      <c r="T2395" s="889"/>
      <c r="U2395" s="890"/>
    </row>
    <row r="2396" spans="2:33" ht="24" customHeight="1" x14ac:dyDescent="0.15">
      <c r="B2396" s="881"/>
      <c r="C2396" s="884"/>
      <c r="D2396" s="884"/>
      <c r="E2396" s="884"/>
      <c r="F2396" s="296"/>
      <c r="G2396" s="897"/>
      <c r="H2396" s="898"/>
      <c r="I2396" s="296"/>
      <c r="J2396" s="297"/>
      <c r="K2396" s="299"/>
      <c r="L2396" s="284" t="s">
        <v>220</v>
      </c>
      <c r="M2396" s="302"/>
      <c r="N2396" s="285" t="s">
        <v>225</v>
      </c>
      <c r="O2396" s="299"/>
      <c r="P2396" s="284" t="s">
        <v>220</v>
      </c>
      <c r="Q2396" s="302"/>
      <c r="R2396" s="285" t="s">
        <v>225</v>
      </c>
      <c r="S2396" s="891"/>
      <c r="T2396" s="892"/>
      <c r="U2396" s="893"/>
    </row>
    <row r="2397" spans="2:33" ht="24" customHeight="1" x14ac:dyDescent="0.15">
      <c r="B2397" s="881"/>
      <c r="C2397" s="884"/>
      <c r="D2397" s="884"/>
      <c r="E2397" s="884"/>
      <c r="F2397" s="296"/>
      <c r="G2397" s="897"/>
      <c r="H2397" s="898"/>
      <c r="I2397" s="296"/>
      <c r="J2397" s="297"/>
      <c r="K2397" s="299"/>
      <c r="L2397" s="284" t="s">
        <v>220</v>
      </c>
      <c r="M2397" s="302"/>
      <c r="N2397" s="285" t="s">
        <v>225</v>
      </c>
      <c r="O2397" s="299"/>
      <c r="P2397" s="284" t="s">
        <v>220</v>
      </c>
      <c r="Q2397" s="302"/>
      <c r="R2397" s="285" t="s">
        <v>225</v>
      </c>
      <c r="S2397" s="891"/>
      <c r="T2397" s="892"/>
      <c r="U2397" s="893"/>
    </row>
    <row r="2398" spans="2:33" ht="24" customHeight="1" x14ac:dyDescent="0.15">
      <c r="B2398" s="881"/>
      <c r="C2398" s="884"/>
      <c r="D2398" s="884"/>
      <c r="E2398" s="884"/>
      <c r="F2398" s="296"/>
      <c r="G2398" s="897"/>
      <c r="H2398" s="898"/>
      <c r="I2398" s="296"/>
      <c r="J2398" s="297"/>
      <c r="K2398" s="299"/>
      <c r="L2398" s="284" t="s">
        <v>220</v>
      </c>
      <c r="M2398" s="302"/>
      <c r="N2398" s="285" t="s">
        <v>225</v>
      </c>
      <c r="O2398" s="299"/>
      <c r="P2398" s="284" t="s">
        <v>220</v>
      </c>
      <c r="Q2398" s="302"/>
      <c r="R2398" s="285" t="s">
        <v>225</v>
      </c>
      <c r="S2398" s="891"/>
      <c r="T2398" s="892"/>
      <c r="U2398" s="893"/>
    </row>
    <row r="2399" spans="2:33" ht="24" customHeight="1" thickBot="1" x14ac:dyDescent="0.2">
      <c r="B2399" s="882"/>
      <c r="C2399" s="885"/>
      <c r="D2399" s="885"/>
      <c r="E2399" s="885"/>
      <c r="F2399" s="286" t="s">
        <v>232</v>
      </c>
      <c r="G2399" s="5"/>
      <c r="H2399" s="899" t="s">
        <v>239</v>
      </c>
      <c r="I2399" s="900"/>
      <c r="J2399" s="300"/>
      <c r="K2399" s="901"/>
      <c r="L2399" s="902"/>
      <c r="M2399" s="902"/>
      <c r="N2399" s="902"/>
      <c r="O2399" s="902"/>
      <c r="P2399" s="902"/>
      <c r="Q2399" s="902"/>
      <c r="R2399" s="903"/>
      <c r="S2399" s="894"/>
      <c r="T2399" s="895"/>
      <c r="U2399" s="896"/>
    </row>
    <row r="2400" spans="2:33" ht="24" customHeight="1" x14ac:dyDescent="0.15">
      <c r="B2400" s="880">
        <v>4</v>
      </c>
      <c r="C2400" s="883"/>
      <c r="D2400" s="883"/>
      <c r="E2400" s="883"/>
      <c r="F2400" s="294"/>
      <c r="G2400" s="886"/>
      <c r="H2400" s="887"/>
      <c r="I2400" s="294"/>
      <c r="J2400" s="295"/>
      <c r="K2400" s="298"/>
      <c r="L2400" s="279" t="s">
        <v>220</v>
      </c>
      <c r="M2400" s="301"/>
      <c r="N2400" s="280" t="s">
        <v>225</v>
      </c>
      <c r="O2400" s="298"/>
      <c r="P2400" s="279" t="s">
        <v>220</v>
      </c>
      <c r="Q2400" s="301"/>
      <c r="R2400" s="280" t="s">
        <v>225</v>
      </c>
      <c r="S2400" s="888" t="str">
        <f t="shared" ref="S2400" si="1638">IF(COUNT(J2400:J2404)=0,"",SUM(J2400:J2404))</f>
        <v/>
      </c>
      <c r="T2400" s="889"/>
      <c r="U2400" s="890"/>
    </row>
    <row r="2401" spans="1:33" ht="24" customHeight="1" x14ac:dyDescent="0.15">
      <c r="B2401" s="881"/>
      <c r="C2401" s="884"/>
      <c r="D2401" s="884"/>
      <c r="E2401" s="884"/>
      <c r="F2401" s="296"/>
      <c r="G2401" s="897"/>
      <c r="H2401" s="898"/>
      <c r="I2401" s="296"/>
      <c r="J2401" s="297"/>
      <c r="K2401" s="299"/>
      <c r="L2401" s="284" t="s">
        <v>220</v>
      </c>
      <c r="M2401" s="302"/>
      <c r="N2401" s="285" t="s">
        <v>225</v>
      </c>
      <c r="O2401" s="299"/>
      <c r="P2401" s="284" t="s">
        <v>220</v>
      </c>
      <c r="Q2401" s="302"/>
      <c r="R2401" s="285" t="s">
        <v>225</v>
      </c>
      <c r="S2401" s="891"/>
      <c r="T2401" s="892"/>
      <c r="U2401" s="893"/>
    </row>
    <row r="2402" spans="1:33" ht="24" customHeight="1" x14ac:dyDescent="0.15">
      <c r="B2402" s="881"/>
      <c r="C2402" s="884"/>
      <c r="D2402" s="884"/>
      <c r="E2402" s="884"/>
      <c r="F2402" s="296"/>
      <c r="G2402" s="897"/>
      <c r="H2402" s="898"/>
      <c r="I2402" s="296"/>
      <c r="J2402" s="297"/>
      <c r="K2402" s="299"/>
      <c r="L2402" s="284" t="s">
        <v>220</v>
      </c>
      <c r="M2402" s="302"/>
      <c r="N2402" s="285" t="s">
        <v>225</v>
      </c>
      <c r="O2402" s="299"/>
      <c r="P2402" s="284" t="s">
        <v>220</v>
      </c>
      <c r="Q2402" s="302"/>
      <c r="R2402" s="285" t="s">
        <v>225</v>
      </c>
      <c r="S2402" s="891"/>
      <c r="T2402" s="892"/>
      <c r="U2402" s="893"/>
    </row>
    <row r="2403" spans="1:33" ht="24" customHeight="1" x14ac:dyDescent="0.15">
      <c r="B2403" s="881"/>
      <c r="C2403" s="884"/>
      <c r="D2403" s="884"/>
      <c r="E2403" s="884"/>
      <c r="F2403" s="296"/>
      <c r="G2403" s="897"/>
      <c r="H2403" s="898"/>
      <c r="I2403" s="296"/>
      <c r="J2403" s="297"/>
      <c r="K2403" s="299"/>
      <c r="L2403" s="284" t="s">
        <v>220</v>
      </c>
      <c r="M2403" s="302"/>
      <c r="N2403" s="285" t="s">
        <v>225</v>
      </c>
      <c r="O2403" s="299"/>
      <c r="P2403" s="284" t="s">
        <v>220</v>
      </c>
      <c r="Q2403" s="302"/>
      <c r="R2403" s="285" t="s">
        <v>225</v>
      </c>
      <c r="S2403" s="891"/>
      <c r="T2403" s="892"/>
      <c r="U2403" s="893"/>
    </row>
    <row r="2404" spans="1:33" ht="24" customHeight="1" thickBot="1" x14ac:dyDescent="0.2">
      <c r="B2404" s="882"/>
      <c r="C2404" s="885"/>
      <c r="D2404" s="885"/>
      <c r="E2404" s="885"/>
      <c r="F2404" s="286" t="s">
        <v>232</v>
      </c>
      <c r="G2404" s="5"/>
      <c r="H2404" s="899" t="s">
        <v>239</v>
      </c>
      <c r="I2404" s="900"/>
      <c r="J2404" s="300"/>
      <c r="K2404" s="901"/>
      <c r="L2404" s="902"/>
      <c r="M2404" s="902"/>
      <c r="N2404" s="902"/>
      <c r="O2404" s="902"/>
      <c r="P2404" s="902"/>
      <c r="Q2404" s="902"/>
      <c r="R2404" s="903"/>
      <c r="S2404" s="894"/>
      <c r="T2404" s="895"/>
      <c r="U2404" s="896"/>
    </row>
    <row r="2405" spans="1:33" ht="19.5" customHeight="1" thickBot="1" x14ac:dyDescent="0.2">
      <c r="B2405" s="287" t="s">
        <v>112</v>
      </c>
      <c r="C2405" s="172"/>
      <c r="D2405" s="288"/>
      <c r="E2405" s="288"/>
      <c r="F2405" s="289"/>
      <c r="G2405" s="288"/>
      <c r="H2405" s="288"/>
      <c r="O2405" s="917" t="s">
        <v>496</v>
      </c>
      <c r="P2405" s="918"/>
      <c r="Q2405" s="918"/>
      <c r="R2405" s="918"/>
      <c r="S2405" s="919" t="str">
        <f>IF(COUNT(S2385:U2404)=0,"",SUMIFS(S2385:S2404,E2385:E2404,"&lt;&gt;"&amp;""))</f>
        <v/>
      </c>
      <c r="T2405" s="920"/>
      <c r="U2405" s="921"/>
    </row>
    <row r="2406" spans="1:33" ht="19.5" customHeight="1" thickBot="1" x14ac:dyDescent="0.2">
      <c r="B2406" s="486" t="s">
        <v>242</v>
      </c>
      <c r="C2406" s="172"/>
      <c r="D2406" s="171"/>
      <c r="E2406" s="290"/>
      <c r="F2406" s="485"/>
      <c r="G2406" s="485"/>
      <c r="H2406" s="485"/>
      <c r="O2406" s="922" t="s">
        <v>497</v>
      </c>
      <c r="P2406" s="923"/>
      <c r="Q2406" s="923"/>
      <c r="R2406" s="924"/>
      <c r="S2406" s="919" t="str">
        <f>IF(COUNT(S2385:U2404)=0,"",SUMIF(E2385:E2404,"元請",S2385:U2404))</f>
        <v/>
      </c>
      <c r="T2406" s="920"/>
      <c r="U2406" s="921"/>
    </row>
    <row r="2407" spans="1:33" ht="19.5" customHeight="1" x14ac:dyDescent="0.15">
      <c r="B2407" s="287" t="s">
        <v>240</v>
      </c>
      <c r="C2407" s="172"/>
      <c r="D2407" s="171"/>
      <c r="E2407" s="172"/>
      <c r="F2407" s="172"/>
      <c r="G2407" s="485"/>
      <c r="H2407" s="485"/>
    </row>
    <row r="2408" spans="1:33" ht="19.5" customHeight="1" x14ac:dyDescent="0.15">
      <c r="B2408" s="485"/>
      <c r="C2408" s="172"/>
      <c r="D2408" s="171"/>
      <c r="E2408" s="290"/>
      <c r="F2408" s="485"/>
      <c r="G2408" s="485"/>
      <c r="H2408" s="485"/>
    </row>
    <row r="2409" spans="1:33" s="172" customFormat="1" ht="20.25" customHeight="1" x14ac:dyDescent="0.15">
      <c r="A2409" s="171"/>
      <c r="B2409" s="171"/>
      <c r="C2409" s="172" t="s">
        <v>104</v>
      </c>
      <c r="G2409" s="262"/>
      <c r="H2409" s="262"/>
      <c r="I2409" s="171"/>
      <c r="J2409" s="171"/>
      <c r="K2409" s="171"/>
      <c r="L2409" s="171"/>
      <c r="M2409" s="171"/>
      <c r="N2409" s="171"/>
      <c r="O2409" s="171"/>
      <c r="P2409" s="171"/>
      <c r="Q2409" s="171"/>
      <c r="R2409" s="171"/>
      <c r="S2409" s="171"/>
      <c r="T2409" s="196" t="s">
        <v>241</v>
      </c>
      <c r="U2409" s="263" t="str">
        <f t="shared" ref="U2409" si="1639">IF(COUNT(S2385:U2404)=0,"",U2380+1)</f>
        <v/>
      </c>
      <c r="W2409" s="171"/>
      <c r="X2409" s="171"/>
      <c r="Y2409" s="171"/>
      <c r="Z2409" s="291"/>
      <c r="AA2409" s="291"/>
      <c r="AB2409" s="291"/>
      <c r="AC2409" s="291"/>
      <c r="AD2409" s="291"/>
      <c r="AE2409" s="171"/>
      <c r="AF2409" s="171"/>
      <c r="AG2409" s="171"/>
    </row>
    <row r="2410" spans="1:33" s="172" customFormat="1" ht="27.75" x14ac:dyDescent="0.15">
      <c r="A2410" s="171"/>
      <c r="B2410" s="904" t="s">
        <v>105</v>
      </c>
      <c r="C2410" s="904"/>
      <c r="D2410" s="904"/>
      <c r="E2410" s="904"/>
      <c r="F2410" s="904"/>
      <c r="G2410" s="904"/>
      <c r="H2410" s="904"/>
      <c r="I2410" s="904"/>
      <c r="J2410" s="905" t="s">
        <v>387</v>
      </c>
      <c r="K2410" s="905"/>
      <c r="L2410" s="905"/>
      <c r="M2410" s="905"/>
      <c r="N2410" s="905"/>
      <c r="O2410" s="905"/>
      <c r="P2410" s="905"/>
      <c r="Q2410" s="905"/>
      <c r="R2410" s="905"/>
      <c r="S2410" s="905"/>
      <c r="T2410" s="905"/>
      <c r="U2410" s="905"/>
      <c r="W2410" s="171"/>
      <c r="X2410" s="171"/>
      <c r="Y2410" s="171"/>
      <c r="Z2410" s="291"/>
      <c r="AA2410" s="291"/>
      <c r="AB2410" s="291"/>
      <c r="AC2410" s="291"/>
      <c r="AD2410" s="291"/>
      <c r="AE2410" s="171"/>
      <c r="AF2410" s="171"/>
      <c r="AG2410" s="171"/>
    </row>
    <row r="2411" spans="1:33" ht="21.75" thickBot="1" x14ac:dyDescent="0.2">
      <c r="D2411" s="265" t="s">
        <v>228</v>
      </c>
      <c r="E2411" s="906"/>
      <c r="F2411" s="906"/>
      <c r="G2411" s="266" t="s">
        <v>229</v>
      </c>
      <c r="H2411" s="267"/>
      <c r="L2411" s="268" t="s">
        <v>231</v>
      </c>
      <c r="M2411" s="482" t="str">
        <f>M$4</f>
        <v/>
      </c>
      <c r="N2411" s="269" t="s">
        <v>220</v>
      </c>
      <c r="O2411" s="482" t="str">
        <f>O$4</f>
        <v/>
      </c>
      <c r="P2411" s="269" t="s">
        <v>225</v>
      </c>
      <c r="Q2411" s="269" t="s">
        <v>205</v>
      </c>
      <c r="R2411" s="482" t="str">
        <f>R$4</f>
        <v/>
      </c>
      <c r="S2411" s="269" t="s">
        <v>220</v>
      </c>
      <c r="T2411" s="482" t="str">
        <f>T$4</f>
        <v/>
      </c>
      <c r="U2411" s="269" t="s">
        <v>230</v>
      </c>
    </row>
    <row r="2412" spans="1:33" ht="18" customHeight="1" x14ac:dyDescent="0.15">
      <c r="B2412" s="880" t="s">
        <v>227</v>
      </c>
      <c r="C2412" s="907" t="s">
        <v>224</v>
      </c>
      <c r="D2412" s="478" t="s">
        <v>237</v>
      </c>
      <c r="E2412" s="478" t="s">
        <v>222</v>
      </c>
      <c r="F2412" s="909" t="s">
        <v>106</v>
      </c>
      <c r="G2412" s="840" t="s">
        <v>107</v>
      </c>
      <c r="H2412" s="841"/>
      <c r="I2412" s="480" t="s">
        <v>108</v>
      </c>
      <c r="J2412" s="480" t="s">
        <v>235</v>
      </c>
      <c r="K2412" s="840" t="s">
        <v>109</v>
      </c>
      <c r="L2412" s="913"/>
      <c r="M2412" s="913"/>
      <c r="N2412" s="841"/>
      <c r="O2412" s="840" t="s">
        <v>226</v>
      </c>
      <c r="P2412" s="913"/>
      <c r="Q2412" s="913"/>
      <c r="R2412" s="841"/>
      <c r="S2412" s="840" t="s">
        <v>233</v>
      </c>
      <c r="T2412" s="913"/>
      <c r="U2412" s="914"/>
    </row>
    <row r="2413" spans="1:33" ht="18" customHeight="1" thickBot="1" x14ac:dyDescent="0.2">
      <c r="B2413" s="882"/>
      <c r="C2413" s="908"/>
      <c r="D2413" s="479" t="s">
        <v>221</v>
      </c>
      <c r="E2413" s="479" t="s">
        <v>223</v>
      </c>
      <c r="F2413" s="910"/>
      <c r="G2413" s="911"/>
      <c r="H2413" s="912"/>
      <c r="I2413" s="481" t="s">
        <v>110</v>
      </c>
      <c r="J2413" s="481" t="s">
        <v>236</v>
      </c>
      <c r="K2413" s="911"/>
      <c r="L2413" s="915"/>
      <c r="M2413" s="915"/>
      <c r="N2413" s="912"/>
      <c r="O2413" s="911"/>
      <c r="P2413" s="915"/>
      <c r="Q2413" s="915"/>
      <c r="R2413" s="912"/>
      <c r="S2413" s="911" t="s">
        <v>234</v>
      </c>
      <c r="T2413" s="915"/>
      <c r="U2413" s="916"/>
    </row>
    <row r="2414" spans="1:33" ht="24" customHeight="1" x14ac:dyDescent="0.15">
      <c r="B2414" s="880">
        <v>1</v>
      </c>
      <c r="C2414" s="883"/>
      <c r="D2414" s="883"/>
      <c r="E2414" s="883"/>
      <c r="F2414" s="294"/>
      <c r="G2414" s="886"/>
      <c r="H2414" s="887"/>
      <c r="I2414" s="294"/>
      <c r="J2414" s="295"/>
      <c r="K2414" s="298"/>
      <c r="L2414" s="279" t="s">
        <v>220</v>
      </c>
      <c r="M2414" s="301"/>
      <c r="N2414" s="280" t="s">
        <v>225</v>
      </c>
      <c r="O2414" s="298"/>
      <c r="P2414" s="279" t="s">
        <v>220</v>
      </c>
      <c r="Q2414" s="301"/>
      <c r="R2414" s="280" t="s">
        <v>225</v>
      </c>
      <c r="S2414" s="888" t="str">
        <f t="shared" ref="S2414" si="1640">IF(COUNT(J2414:J2418)=0,"",SUM(J2414:J2418))</f>
        <v/>
      </c>
      <c r="T2414" s="889"/>
      <c r="U2414" s="890"/>
    </row>
    <row r="2415" spans="1:33" ht="24" customHeight="1" x14ac:dyDescent="0.15">
      <c r="B2415" s="881"/>
      <c r="C2415" s="884"/>
      <c r="D2415" s="884"/>
      <c r="E2415" s="884"/>
      <c r="F2415" s="296"/>
      <c r="G2415" s="897"/>
      <c r="H2415" s="898"/>
      <c r="I2415" s="296"/>
      <c r="J2415" s="297"/>
      <c r="K2415" s="299"/>
      <c r="L2415" s="284" t="s">
        <v>220</v>
      </c>
      <c r="M2415" s="302"/>
      <c r="N2415" s="285" t="s">
        <v>225</v>
      </c>
      <c r="O2415" s="299"/>
      <c r="P2415" s="284" t="s">
        <v>220</v>
      </c>
      <c r="Q2415" s="302"/>
      <c r="R2415" s="285" t="s">
        <v>225</v>
      </c>
      <c r="S2415" s="891"/>
      <c r="T2415" s="892"/>
      <c r="U2415" s="893"/>
      <c r="Z2415" s="264"/>
      <c r="AA2415" s="264"/>
      <c r="AB2415" s="264"/>
      <c r="AC2415" s="264"/>
      <c r="AD2415" s="264"/>
      <c r="AE2415" s="172"/>
      <c r="AF2415" s="172"/>
      <c r="AG2415" s="172"/>
    </row>
    <row r="2416" spans="1:33" ht="23.25" customHeight="1" x14ac:dyDescent="0.15">
      <c r="B2416" s="881"/>
      <c r="C2416" s="884"/>
      <c r="D2416" s="884"/>
      <c r="E2416" s="884"/>
      <c r="F2416" s="296"/>
      <c r="G2416" s="897"/>
      <c r="H2416" s="898"/>
      <c r="I2416" s="296"/>
      <c r="J2416" s="297"/>
      <c r="K2416" s="299"/>
      <c r="L2416" s="284" t="s">
        <v>220</v>
      </c>
      <c r="M2416" s="302"/>
      <c r="N2416" s="285" t="s">
        <v>225</v>
      </c>
      <c r="O2416" s="299"/>
      <c r="P2416" s="284" t="s">
        <v>220</v>
      </c>
      <c r="Q2416" s="302"/>
      <c r="R2416" s="285" t="s">
        <v>225</v>
      </c>
      <c r="S2416" s="891"/>
      <c r="T2416" s="892"/>
      <c r="U2416" s="893"/>
      <c r="Z2416" s="264"/>
      <c r="AA2416" s="264"/>
      <c r="AB2416" s="264"/>
      <c r="AC2416" s="264"/>
      <c r="AD2416" s="264"/>
      <c r="AE2416" s="172"/>
      <c r="AF2416" s="172"/>
      <c r="AG2416" s="172"/>
    </row>
    <row r="2417" spans="2:21" ht="24" customHeight="1" x14ac:dyDescent="0.15">
      <c r="B2417" s="881"/>
      <c r="C2417" s="884"/>
      <c r="D2417" s="884"/>
      <c r="E2417" s="884"/>
      <c r="F2417" s="296"/>
      <c r="G2417" s="897"/>
      <c r="H2417" s="898"/>
      <c r="I2417" s="296"/>
      <c r="J2417" s="297"/>
      <c r="K2417" s="299"/>
      <c r="L2417" s="284" t="s">
        <v>220</v>
      </c>
      <c r="M2417" s="302"/>
      <c r="N2417" s="285" t="s">
        <v>225</v>
      </c>
      <c r="O2417" s="299"/>
      <c r="P2417" s="284" t="s">
        <v>220</v>
      </c>
      <c r="Q2417" s="302"/>
      <c r="R2417" s="285" t="s">
        <v>225</v>
      </c>
      <c r="S2417" s="891"/>
      <c r="T2417" s="892"/>
      <c r="U2417" s="893"/>
    </row>
    <row r="2418" spans="2:21" ht="24" customHeight="1" thickBot="1" x14ac:dyDescent="0.2">
      <c r="B2418" s="882"/>
      <c r="C2418" s="885"/>
      <c r="D2418" s="885"/>
      <c r="E2418" s="885"/>
      <c r="F2418" s="286" t="s">
        <v>232</v>
      </c>
      <c r="G2418" s="5"/>
      <c r="H2418" s="899" t="s">
        <v>239</v>
      </c>
      <c r="I2418" s="900"/>
      <c r="J2418" s="300"/>
      <c r="K2418" s="901"/>
      <c r="L2418" s="902"/>
      <c r="M2418" s="902"/>
      <c r="N2418" s="902"/>
      <c r="O2418" s="902"/>
      <c r="P2418" s="902"/>
      <c r="Q2418" s="902"/>
      <c r="R2418" s="903"/>
      <c r="S2418" s="894"/>
      <c r="T2418" s="895"/>
      <c r="U2418" s="896"/>
    </row>
    <row r="2419" spans="2:21" ht="24" customHeight="1" x14ac:dyDescent="0.15">
      <c r="B2419" s="880">
        <v>2</v>
      </c>
      <c r="C2419" s="883"/>
      <c r="D2419" s="883"/>
      <c r="E2419" s="883"/>
      <c r="F2419" s="294"/>
      <c r="G2419" s="886"/>
      <c r="H2419" s="887"/>
      <c r="I2419" s="294"/>
      <c r="J2419" s="295"/>
      <c r="K2419" s="298"/>
      <c r="L2419" s="279" t="s">
        <v>220</v>
      </c>
      <c r="M2419" s="301"/>
      <c r="N2419" s="280" t="s">
        <v>225</v>
      </c>
      <c r="O2419" s="298"/>
      <c r="P2419" s="279" t="s">
        <v>220</v>
      </c>
      <c r="Q2419" s="301"/>
      <c r="R2419" s="280" t="s">
        <v>225</v>
      </c>
      <c r="S2419" s="888" t="str">
        <f t="shared" ref="S2419" si="1641">IF(COUNT(J2419:J2423)=0,"",SUM(J2419:J2423))</f>
        <v/>
      </c>
      <c r="T2419" s="889"/>
      <c r="U2419" s="890"/>
    </row>
    <row r="2420" spans="2:21" ht="24" customHeight="1" x14ac:dyDescent="0.15">
      <c r="B2420" s="881"/>
      <c r="C2420" s="884"/>
      <c r="D2420" s="884"/>
      <c r="E2420" s="884"/>
      <c r="F2420" s="296"/>
      <c r="G2420" s="897"/>
      <c r="H2420" s="898"/>
      <c r="I2420" s="296"/>
      <c r="J2420" s="297"/>
      <c r="K2420" s="299"/>
      <c r="L2420" s="284" t="s">
        <v>220</v>
      </c>
      <c r="M2420" s="302"/>
      <c r="N2420" s="285" t="s">
        <v>225</v>
      </c>
      <c r="O2420" s="299"/>
      <c r="P2420" s="284" t="s">
        <v>220</v>
      </c>
      <c r="Q2420" s="302"/>
      <c r="R2420" s="285" t="s">
        <v>225</v>
      </c>
      <c r="S2420" s="891"/>
      <c r="T2420" s="892"/>
      <c r="U2420" s="893"/>
    </row>
    <row r="2421" spans="2:21" ht="24" customHeight="1" x14ac:dyDescent="0.15">
      <c r="B2421" s="881"/>
      <c r="C2421" s="884"/>
      <c r="D2421" s="884"/>
      <c r="E2421" s="884"/>
      <c r="F2421" s="296"/>
      <c r="G2421" s="897"/>
      <c r="H2421" s="898"/>
      <c r="I2421" s="296"/>
      <c r="J2421" s="297"/>
      <c r="K2421" s="299"/>
      <c r="L2421" s="284" t="s">
        <v>220</v>
      </c>
      <c r="M2421" s="302"/>
      <c r="N2421" s="285" t="s">
        <v>225</v>
      </c>
      <c r="O2421" s="299"/>
      <c r="P2421" s="284" t="s">
        <v>220</v>
      </c>
      <c r="Q2421" s="302"/>
      <c r="R2421" s="285" t="s">
        <v>225</v>
      </c>
      <c r="S2421" s="891"/>
      <c r="T2421" s="892"/>
      <c r="U2421" s="893"/>
    </row>
    <row r="2422" spans="2:21" ht="24" customHeight="1" x14ac:dyDescent="0.15">
      <c r="B2422" s="881"/>
      <c r="C2422" s="884"/>
      <c r="D2422" s="884"/>
      <c r="E2422" s="884"/>
      <c r="F2422" s="296"/>
      <c r="G2422" s="897"/>
      <c r="H2422" s="898"/>
      <c r="I2422" s="296"/>
      <c r="J2422" s="297"/>
      <c r="K2422" s="299"/>
      <c r="L2422" s="284" t="s">
        <v>220</v>
      </c>
      <c r="M2422" s="302"/>
      <c r="N2422" s="285" t="s">
        <v>225</v>
      </c>
      <c r="O2422" s="299"/>
      <c r="P2422" s="284" t="s">
        <v>220</v>
      </c>
      <c r="Q2422" s="302"/>
      <c r="R2422" s="285" t="s">
        <v>225</v>
      </c>
      <c r="S2422" s="891"/>
      <c r="T2422" s="892"/>
      <c r="U2422" s="893"/>
    </row>
    <row r="2423" spans="2:21" ht="24" customHeight="1" thickBot="1" x14ac:dyDescent="0.2">
      <c r="B2423" s="882"/>
      <c r="C2423" s="885"/>
      <c r="D2423" s="885"/>
      <c r="E2423" s="885"/>
      <c r="F2423" s="286" t="s">
        <v>232</v>
      </c>
      <c r="G2423" s="5"/>
      <c r="H2423" s="899" t="s">
        <v>239</v>
      </c>
      <c r="I2423" s="900"/>
      <c r="J2423" s="300"/>
      <c r="K2423" s="901"/>
      <c r="L2423" s="902"/>
      <c r="M2423" s="902"/>
      <c r="N2423" s="902"/>
      <c r="O2423" s="902"/>
      <c r="P2423" s="902"/>
      <c r="Q2423" s="902"/>
      <c r="R2423" s="903"/>
      <c r="S2423" s="894"/>
      <c r="T2423" s="895"/>
      <c r="U2423" s="896"/>
    </row>
    <row r="2424" spans="2:21" ht="24" customHeight="1" x14ac:dyDescent="0.15">
      <c r="B2424" s="880">
        <v>3</v>
      </c>
      <c r="C2424" s="883"/>
      <c r="D2424" s="883"/>
      <c r="E2424" s="883"/>
      <c r="F2424" s="294"/>
      <c r="G2424" s="886"/>
      <c r="H2424" s="887"/>
      <c r="I2424" s="294"/>
      <c r="J2424" s="295"/>
      <c r="K2424" s="298"/>
      <c r="L2424" s="279" t="s">
        <v>220</v>
      </c>
      <c r="M2424" s="301"/>
      <c r="N2424" s="280" t="s">
        <v>225</v>
      </c>
      <c r="O2424" s="298"/>
      <c r="P2424" s="279" t="s">
        <v>220</v>
      </c>
      <c r="Q2424" s="301"/>
      <c r="R2424" s="280" t="s">
        <v>225</v>
      </c>
      <c r="S2424" s="888" t="str">
        <f t="shared" ref="S2424" si="1642">IF(COUNT(J2424:J2428)=0,"",SUM(J2424:J2428))</f>
        <v/>
      </c>
      <c r="T2424" s="889"/>
      <c r="U2424" s="890"/>
    </row>
    <row r="2425" spans="2:21" ht="24" customHeight="1" x14ac:dyDescent="0.15">
      <c r="B2425" s="881"/>
      <c r="C2425" s="884"/>
      <c r="D2425" s="884"/>
      <c r="E2425" s="884"/>
      <c r="F2425" s="296"/>
      <c r="G2425" s="897"/>
      <c r="H2425" s="898"/>
      <c r="I2425" s="296"/>
      <c r="J2425" s="297"/>
      <c r="K2425" s="299"/>
      <c r="L2425" s="284" t="s">
        <v>220</v>
      </c>
      <c r="M2425" s="302"/>
      <c r="N2425" s="285" t="s">
        <v>225</v>
      </c>
      <c r="O2425" s="299"/>
      <c r="P2425" s="284" t="s">
        <v>220</v>
      </c>
      <c r="Q2425" s="302"/>
      <c r="R2425" s="285" t="s">
        <v>225</v>
      </c>
      <c r="S2425" s="891"/>
      <c r="T2425" s="892"/>
      <c r="U2425" s="893"/>
    </row>
    <row r="2426" spans="2:21" ht="24" customHeight="1" x14ac:dyDescent="0.15">
      <c r="B2426" s="881"/>
      <c r="C2426" s="884"/>
      <c r="D2426" s="884"/>
      <c r="E2426" s="884"/>
      <c r="F2426" s="296"/>
      <c r="G2426" s="897"/>
      <c r="H2426" s="898"/>
      <c r="I2426" s="296"/>
      <c r="J2426" s="297"/>
      <c r="K2426" s="299"/>
      <c r="L2426" s="284" t="s">
        <v>220</v>
      </c>
      <c r="M2426" s="302"/>
      <c r="N2426" s="285" t="s">
        <v>225</v>
      </c>
      <c r="O2426" s="299"/>
      <c r="P2426" s="284" t="s">
        <v>220</v>
      </c>
      <c r="Q2426" s="302"/>
      <c r="R2426" s="285" t="s">
        <v>225</v>
      </c>
      <c r="S2426" s="891"/>
      <c r="T2426" s="892"/>
      <c r="U2426" s="893"/>
    </row>
    <row r="2427" spans="2:21" ht="24" customHeight="1" x14ac:dyDescent="0.15">
      <c r="B2427" s="881"/>
      <c r="C2427" s="884"/>
      <c r="D2427" s="884"/>
      <c r="E2427" s="884"/>
      <c r="F2427" s="296"/>
      <c r="G2427" s="897"/>
      <c r="H2427" s="898"/>
      <c r="I2427" s="296"/>
      <c r="J2427" s="297"/>
      <c r="K2427" s="299"/>
      <c r="L2427" s="284" t="s">
        <v>220</v>
      </c>
      <c r="M2427" s="302"/>
      <c r="N2427" s="285" t="s">
        <v>225</v>
      </c>
      <c r="O2427" s="299"/>
      <c r="P2427" s="284" t="s">
        <v>220</v>
      </c>
      <c r="Q2427" s="302"/>
      <c r="R2427" s="285" t="s">
        <v>225</v>
      </c>
      <c r="S2427" s="891"/>
      <c r="T2427" s="892"/>
      <c r="U2427" s="893"/>
    </row>
    <row r="2428" spans="2:21" ht="24" customHeight="1" thickBot="1" x14ac:dyDescent="0.2">
      <c r="B2428" s="882"/>
      <c r="C2428" s="885"/>
      <c r="D2428" s="885"/>
      <c r="E2428" s="885"/>
      <c r="F2428" s="286" t="s">
        <v>232</v>
      </c>
      <c r="G2428" s="5"/>
      <c r="H2428" s="899" t="s">
        <v>239</v>
      </c>
      <c r="I2428" s="900"/>
      <c r="J2428" s="300"/>
      <c r="K2428" s="901"/>
      <c r="L2428" s="902"/>
      <c r="M2428" s="902"/>
      <c r="N2428" s="902"/>
      <c r="O2428" s="902"/>
      <c r="P2428" s="902"/>
      <c r="Q2428" s="902"/>
      <c r="R2428" s="903"/>
      <c r="S2428" s="894"/>
      <c r="T2428" s="895"/>
      <c r="U2428" s="896"/>
    </row>
    <row r="2429" spans="2:21" ht="24" customHeight="1" x14ac:dyDescent="0.15">
      <c r="B2429" s="880">
        <v>4</v>
      </c>
      <c r="C2429" s="883"/>
      <c r="D2429" s="883"/>
      <c r="E2429" s="883"/>
      <c r="F2429" s="294"/>
      <c r="G2429" s="886"/>
      <c r="H2429" s="887"/>
      <c r="I2429" s="294"/>
      <c r="J2429" s="295"/>
      <c r="K2429" s="298"/>
      <c r="L2429" s="279" t="s">
        <v>220</v>
      </c>
      <c r="M2429" s="301"/>
      <c r="N2429" s="280" t="s">
        <v>225</v>
      </c>
      <c r="O2429" s="298"/>
      <c r="P2429" s="279" t="s">
        <v>220</v>
      </c>
      <c r="Q2429" s="301"/>
      <c r="R2429" s="280" t="s">
        <v>225</v>
      </c>
      <c r="S2429" s="888" t="str">
        <f t="shared" ref="S2429" si="1643">IF(COUNT(J2429:J2433)=0,"",SUM(J2429:J2433))</f>
        <v/>
      </c>
      <c r="T2429" s="889"/>
      <c r="U2429" s="890"/>
    </row>
    <row r="2430" spans="2:21" ht="24" customHeight="1" x14ac:dyDescent="0.15">
      <c r="B2430" s="881"/>
      <c r="C2430" s="884"/>
      <c r="D2430" s="884"/>
      <c r="E2430" s="884"/>
      <c r="F2430" s="296"/>
      <c r="G2430" s="897"/>
      <c r="H2430" s="898"/>
      <c r="I2430" s="296"/>
      <c r="J2430" s="297"/>
      <c r="K2430" s="299"/>
      <c r="L2430" s="284" t="s">
        <v>220</v>
      </c>
      <c r="M2430" s="302"/>
      <c r="N2430" s="285" t="s">
        <v>225</v>
      </c>
      <c r="O2430" s="299"/>
      <c r="P2430" s="284" t="s">
        <v>220</v>
      </c>
      <c r="Q2430" s="302"/>
      <c r="R2430" s="285" t="s">
        <v>225</v>
      </c>
      <c r="S2430" s="891"/>
      <c r="T2430" s="892"/>
      <c r="U2430" s="893"/>
    </row>
    <row r="2431" spans="2:21" ht="24" customHeight="1" x14ac:dyDescent="0.15">
      <c r="B2431" s="881"/>
      <c r="C2431" s="884"/>
      <c r="D2431" s="884"/>
      <c r="E2431" s="884"/>
      <c r="F2431" s="296"/>
      <c r="G2431" s="897"/>
      <c r="H2431" s="898"/>
      <c r="I2431" s="296"/>
      <c r="J2431" s="297"/>
      <c r="K2431" s="299"/>
      <c r="L2431" s="284" t="s">
        <v>220</v>
      </c>
      <c r="M2431" s="302"/>
      <c r="N2431" s="285" t="s">
        <v>225</v>
      </c>
      <c r="O2431" s="299"/>
      <c r="P2431" s="284" t="s">
        <v>220</v>
      </c>
      <c r="Q2431" s="302"/>
      <c r="R2431" s="285" t="s">
        <v>225</v>
      </c>
      <c r="S2431" s="891"/>
      <c r="T2431" s="892"/>
      <c r="U2431" s="893"/>
    </row>
    <row r="2432" spans="2:21" ht="24" customHeight="1" x14ac:dyDescent="0.15">
      <c r="B2432" s="881"/>
      <c r="C2432" s="884"/>
      <c r="D2432" s="884"/>
      <c r="E2432" s="884"/>
      <c r="F2432" s="296"/>
      <c r="G2432" s="897"/>
      <c r="H2432" s="898"/>
      <c r="I2432" s="296"/>
      <c r="J2432" s="297"/>
      <c r="K2432" s="299"/>
      <c r="L2432" s="284" t="s">
        <v>220</v>
      </c>
      <c r="M2432" s="302"/>
      <c r="N2432" s="285" t="s">
        <v>225</v>
      </c>
      <c r="O2432" s="299"/>
      <c r="P2432" s="284" t="s">
        <v>220</v>
      </c>
      <c r="Q2432" s="302"/>
      <c r="R2432" s="285" t="s">
        <v>225</v>
      </c>
      <c r="S2432" s="891"/>
      <c r="T2432" s="892"/>
      <c r="U2432" s="893"/>
    </row>
    <row r="2433" spans="1:33" ht="24" customHeight="1" thickBot="1" x14ac:dyDescent="0.2">
      <c r="B2433" s="882"/>
      <c r="C2433" s="885"/>
      <c r="D2433" s="885"/>
      <c r="E2433" s="885"/>
      <c r="F2433" s="286" t="s">
        <v>232</v>
      </c>
      <c r="G2433" s="5"/>
      <c r="H2433" s="899" t="s">
        <v>239</v>
      </c>
      <c r="I2433" s="900"/>
      <c r="J2433" s="300"/>
      <c r="K2433" s="901"/>
      <c r="L2433" s="902"/>
      <c r="M2433" s="902"/>
      <c r="N2433" s="902"/>
      <c r="O2433" s="902"/>
      <c r="P2433" s="902"/>
      <c r="Q2433" s="902"/>
      <c r="R2433" s="903"/>
      <c r="S2433" s="894"/>
      <c r="T2433" s="895"/>
      <c r="U2433" s="896"/>
    </row>
    <row r="2434" spans="1:33" ht="19.5" customHeight="1" thickBot="1" x14ac:dyDescent="0.2">
      <c r="B2434" s="287" t="s">
        <v>112</v>
      </c>
      <c r="C2434" s="172"/>
      <c r="D2434" s="288"/>
      <c r="E2434" s="288"/>
      <c r="F2434" s="289"/>
      <c r="G2434" s="288"/>
      <c r="H2434" s="288"/>
      <c r="O2434" s="917" t="s">
        <v>496</v>
      </c>
      <c r="P2434" s="918"/>
      <c r="Q2434" s="918"/>
      <c r="R2434" s="918"/>
      <c r="S2434" s="919" t="str">
        <f>IF(COUNT(S2414:U2433)=0,"",SUMIFS(S2414:S2433,E2414:E2433,"&lt;&gt;"&amp;""))</f>
        <v/>
      </c>
      <c r="T2434" s="920"/>
      <c r="U2434" s="921"/>
    </row>
    <row r="2435" spans="1:33" ht="19.5" customHeight="1" thickBot="1" x14ac:dyDescent="0.2">
      <c r="B2435" s="486" t="s">
        <v>242</v>
      </c>
      <c r="C2435" s="172"/>
      <c r="D2435" s="171"/>
      <c r="E2435" s="290"/>
      <c r="F2435" s="485"/>
      <c r="G2435" s="485"/>
      <c r="H2435" s="485"/>
      <c r="O2435" s="922" t="s">
        <v>497</v>
      </c>
      <c r="P2435" s="923"/>
      <c r="Q2435" s="923"/>
      <c r="R2435" s="924"/>
      <c r="S2435" s="919" t="str">
        <f>IF(COUNT(S2414:U2433)=0,"",SUMIF(E2414:E2433,"元請",S2414:U2433))</f>
        <v/>
      </c>
      <c r="T2435" s="920"/>
      <c r="U2435" s="921"/>
    </row>
    <row r="2436" spans="1:33" ht="19.5" customHeight="1" x14ac:dyDescent="0.15">
      <c r="B2436" s="287" t="s">
        <v>240</v>
      </c>
      <c r="C2436" s="172"/>
      <c r="D2436" s="171"/>
      <c r="E2436" s="172"/>
      <c r="F2436" s="172"/>
      <c r="G2436" s="485"/>
      <c r="H2436" s="485"/>
    </row>
    <row r="2437" spans="1:33" ht="19.5" customHeight="1" x14ac:dyDescent="0.15">
      <c r="B2437" s="485"/>
      <c r="C2437" s="172"/>
      <c r="D2437" s="171"/>
      <c r="E2437" s="290"/>
      <c r="F2437" s="485"/>
      <c r="G2437" s="485"/>
      <c r="H2437" s="485"/>
    </row>
    <row r="2438" spans="1:33" s="172" customFormat="1" ht="20.25" customHeight="1" x14ac:dyDescent="0.15">
      <c r="A2438" s="171"/>
      <c r="B2438" s="171"/>
      <c r="C2438" s="172" t="s">
        <v>104</v>
      </c>
      <c r="G2438" s="262"/>
      <c r="H2438" s="262"/>
      <c r="I2438" s="171"/>
      <c r="J2438" s="171"/>
      <c r="K2438" s="171"/>
      <c r="L2438" s="171"/>
      <c r="M2438" s="171"/>
      <c r="N2438" s="171"/>
      <c r="O2438" s="171"/>
      <c r="P2438" s="171"/>
      <c r="Q2438" s="171"/>
      <c r="R2438" s="171"/>
      <c r="S2438" s="171"/>
      <c r="T2438" s="196" t="s">
        <v>241</v>
      </c>
      <c r="U2438" s="263" t="str">
        <f t="shared" ref="U2438" si="1644">IF(COUNT(S2414:U2433)=0,"",U2409+1)</f>
        <v/>
      </c>
      <c r="W2438" s="171"/>
      <c r="X2438" s="171"/>
      <c r="Y2438" s="171"/>
      <c r="Z2438" s="291"/>
      <c r="AA2438" s="291"/>
      <c r="AB2438" s="291"/>
      <c r="AC2438" s="291"/>
      <c r="AD2438" s="291"/>
      <c r="AE2438" s="171"/>
      <c r="AF2438" s="171"/>
      <c r="AG2438" s="171"/>
    </row>
    <row r="2439" spans="1:33" s="172" customFormat="1" ht="27.75" x14ac:dyDescent="0.15">
      <c r="A2439" s="171"/>
      <c r="B2439" s="904" t="s">
        <v>105</v>
      </c>
      <c r="C2439" s="904"/>
      <c r="D2439" s="904"/>
      <c r="E2439" s="904"/>
      <c r="F2439" s="904"/>
      <c r="G2439" s="904"/>
      <c r="H2439" s="904"/>
      <c r="I2439" s="904"/>
      <c r="J2439" s="905" t="s">
        <v>387</v>
      </c>
      <c r="K2439" s="905"/>
      <c r="L2439" s="905"/>
      <c r="M2439" s="905"/>
      <c r="N2439" s="905"/>
      <c r="O2439" s="905"/>
      <c r="P2439" s="905"/>
      <c r="Q2439" s="905"/>
      <c r="R2439" s="905"/>
      <c r="S2439" s="905"/>
      <c r="T2439" s="905"/>
      <c r="U2439" s="905"/>
      <c r="W2439" s="171"/>
      <c r="X2439" s="171"/>
      <c r="Y2439" s="171"/>
      <c r="Z2439" s="291"/>
      <c r="AA2439" s="291"/>
      <c r="AB2439" s="291"/>
      <c r="AC2439" s="291"/>
      <c r="AD2439" s="291"/>
      <c r="AE2439" s="171"/>
      <c r="AF2439" s="171"/>
      <c r="AG2439" s="171"/>
    </row>
    <row r="2440" spans="1:33" ht="21.75" thickBot="1" x14ac:dyDescent="0.2">
      <c r="D2440" s="265" t="s">
        <v>228</v>
      </c>
      <c r="E2440" s="906"/>
      <c r="F2440" s="906"/>
      <c r="G2440" s="266" t="s">
        <v>229</v>
      </c>
      <c r="H2440" s="267"/>
      <c r="L2440" s="268" t="s">
        <v>231</v>
      </c>
      <c r="M2440" s="482" t="str">
        <f>M$4</f>
        <v/>
      </c>
      <c r="N2440" s="269" t="s">
        <v>220</v>
      </c>
      <c r="O2440" s="482" t="str">
        <f>O$4</f>
        <v/>
      </c>
      <c r="P2440" s="269" t="s">
        <v>225</v>
      </c>
      <c r="Q2440" s="269" t="s">
        <v>205</v>
      </c>
      <c r="R2440" s="482" t="str">
        <f>R$4</f>
        <v/>
      </c>
      <c r="S2440" s="269" t="s">
        <v>220</v>
      </c>
      <c r="T2440" s="482" t="str">
        <f>T$4</f>
        <v/>
      </c>
      <c r="U2440" s="269" t="s">
        <v>230</v>
      </c>
    </row>
    <row r="2441" spans="1:33" ht="18" customHeight="1" x14ac:dyDescent="0.15">
      <c r="B2441" s="880" t="s">
        <v>227</v>
      </c>
      <c r="C2441" s="907" t="s">
        <v>224</v>
      </c>
      <c r="D2441" s="478" t="s">
        <v>237</v>
      </c>
      <c r="E2441" s="478" t="s">
        <v>222</v>
      </c>
      <c r="F2441" s="909" t="s">
        <v>106</v>
      </c>
      <c r="G2441" s="840" t="s">
        <v>107</v>
      </c>
      <c r="H2441" s="841"/>
      <c r="I2441" s="480" t="s">
        <v>108</v>
      </c>
      <c r="J2441" s="480" t="s">
        <v>235</v>
      </c>
      <c r="K2441" s="840" t="s">
        <v>109</v>
      </c>
      <c r="L2441" s="913"/>
      <c r="M2441" s="913"/>
      <c r="N2441" s="841"/>
      <c r="O2441" s="840" t="s">
        <v>226</v>
      </c>
      <c r="P2441" s="913"/>
      <c r="Q2441" s="913"/>
      <c r="R2441" s="841"/>
      <c r="S2441" s="840" t="s">
        <v>233</v>
      </c>
      <c r="T2441" s="913"/>
      <c r="U2441" s="914"/>
    </row>
    <row r="2442" spans="1:33" ht="18" customHeight="1" thickBot="1" x14ac:dyDescent="0.2">
      <c r="B2442" s="882"/>
      <c r="C2442" s="908"/>
      <c r="D2442" s="479" t="s">
        <v>221</v>
      </c>
      <c r="E2442" s="479" t="s">
        <v>223</v>
      </c>
      <c r="F2442" s="910"/>
      <c r="G2442" s="911"/>
      <c r="H2442" s="912"/>
      <c r="I2442" s="481" t="s">
        <v>110</v>
      </c>
      <c r="J2442" s="481" t="s">
        <v>236</v>
      </c>
      <c r="K2442" s="911"/>
      <c r="L2442" s="915"/>
      <c r="M2442" s="915"/>
      <c r="N2442" s="912"/>
      <c r="O2442" s="911"/>
      <c r="P2442" s="915"/>
      <c r="Q2442" s="915"/>
      <c r="R2442" s="912"/>
      <c r="S2442" s="911" t="s">
        <v>234</v>
      </c>
      <c r="T2442" s="915"/>
      <c r="U2442" s="916"/>
    </row>
    <row r="2443" spans="1:33" ht="24" customHeight="1" x14ac:dyDescent="0.15">
      <c r="B2443" s="880">
        <v>1</v>
      </c>
      <c r="C2443" s="883"/>
      <c r="D2443" s="883"/>
      <c r="E2443" s="883"/>
      <c r="F2443" s="294"/>
      <c r="G2443" s="886"/>
      <c r="H2443" s="887"/>
      <c r="I2443" s="294"/>
      <c r="J2443" s="295"/>
      <c r="K2443" s="298"/>
      <c r="L2443" s="279" t="s">
        <v>220</v>
      </c>
      <c r="M2443" s="301"/>
      <c r="N2443" s="280" t="s">
        <v>225</v>
      </c>
      <c r="O2443" s="298"/>
      <c r="P2443" s="279" t="s">
        <v>220</v>
      </c>
      <c r="Q2443" s="301"/>
      <c r="R2443" s="280" t="s">
        <v>225</v>
      </c>
      <c r="S2443" s="888" t="str">
        <f t="shared" ref="S2443" si="1645">IF(COUNT(J2443:J2447)=0,"",SUM(J2443:J2447))</f>
        <v/>
      </c>
      <c r="T2443" s="889"/>
      <c r="U2443" s="890"/>
    </row>
    <row r="2444" spans="1:33" ht="24" customHeight="1" x14ac:dyDescent="0.15">
      <c r="B2444" s="881"/>
      <c r="C2444" s="884"/>
      <c r="D2444" s="884"/>
      <c r="E2444" s="884"/>
      <c r="F2444" s="296"/>
      <c r="G2444" s="897"/>
      <c r="H2444" s="898"/>
      <c r="I2444" s="296"/>
      <c r="J2444" s="297"/>
      <c r="K2444" s="299"/>
      <c r="L2444" s="284" t="s">
        <v>220</v>
      </c>
      <c r="M2444" s="302"/>
      <c r="N2444" s="285" t="s">
        <v>225</v>
      </c>
      <c r="O2444" s="299"/>
      <c r="P2444" s="284" t="s">
        <v>220</v>
      </c>
      <c r="Q2444" s="302"/>
      <c r="R2444" s="285" t="s">
        <v>225</v>
      </c>
      <c r="S2444" s="891"/>
      <c r="T2444" s="892"/>
      <c r="U2444" s="893"/>
      <c r="Z2444" s="264"/>
      <c r="AA2444" s="264"/>
      <c r="AB2444" s="264"/>
      <c r="AC2444" s="264"/>
      <c r="AD2444" s="264"/>
      <c r="AE2444" s="172"/>
      <c r="AF2444" s="172"/>
      <c r="AG2444" s="172"/>
    </row>
    <row r="2445" spans="1:33" ht="23.25" customHeight="1" x14ac:dyDescent="0.15">
      <c r="B2445" s="881"/>
      <c r="C2445" s="884"/>
      <c r="D2445" s="884"/>
      <c r="E2445" s="884"/>
      <c r="F2445" s="296"/>
      <c r="G2445" s="897"/>
      <c r="H2445" s="898"/>
      <c r="I2445" s="296"/>
      <c r="J2445" s="297"/>
      <c r="K2445" s="299"/>
      <c r="L2445" s="284" t="s">
        <v>220</v>
      </c>
      <c r="M2445" s="302"/>
      <c r="N2445" s="285" t="s">
        <v>225</v>
      </c>
      <c r="O2445" s="299"/>
      <c r="P2445" s="284" t="s">
        <v>220</v>
      </c>
      <c r="Q2445" s="302"/>
      <c r="R2445" s="285" t="s">
        <v>225</v>
      </c>
      <c r="S2445" s="891"/>
      <c r="T2445" s="892"/>
      <c r="U2445" s="893"/>
      <c r="Z2445" s="264"/>
      <c r="AA2445" s="264"/>
      <c r="AB2445" s="264"/>
      <c r="AC2445" s="264"/>
      <c r="AD2445" s="264"/>
      <c r="AE2445" s="172"/>
      <c r="AF2445" s="172"/>
      <c r="AG2445" s="172"/>
    </row>
    <row r="2446" spans="1:33" ht="24" customHeight="1" x14ac:dyDescent="0.15">
      <c r="B2446" s="881"/>
      <c r="C2446" s="884"/>
      <c r="D2446" s="884"/>
      <c r="E2446" s="884"/>
      <c r="F2446" s="296"/>
      <c r="G2446" s="897"/>
      <c r="H2446" s="898"/>
      <c r="I2446" s="296"/>
      <c r="J2446" s="297"/>
      <c r="K2446" s="299"/>
      <c r="L2446" s="284" t="s">
        <v>220</v>
      </c>
      <c r="M2446" s="302"/>
      <c r="N2446" s="285" t="s">
        <v>225</v>
      </c>
      <c r="O2446" s="299"/>
      <c r="P2446" s="284" t="s">
        <v>220</v>
      </c>
      <c r="Q2446" s="302"/>
      <c r="R2446" s="285" t="s">
        <v>225</v>
      </c>
      <c r="S2446" s="891"/>
      <c r="T2446" s="892"/>
      <c r="U2446" s="893"/>
    </row>
    <row r="2447" spans="1:33" ht="24" customHeight="1" thickBot="1" x14ac:dyDescent="0.2">
      <c r="B2447" s="882"/>
      <c r="C2447" s="885"/>
      <c r="D2447" s="885"/>
      <c r="E2447" s="885"/>
      <c r="F2447" s="286" t="s">
        <v>232</v>
      </c>
      <c r="G2447" s="5"/>
      <c r="H2447" s="899" t="s">
        <v>239</v>
      </c>
      <c r="I2447" s="900"/>
      <c r="J2447" s="300"/>
      <c r="K2447" s="901"/>
      <c r="L2447" s="902"/>
      <c r="M2447" s="902"/>
      <c r="N2447" s="902"/>
      <c r="O2447" s="902"/>
      <c r="P2447" s="902"/>
      <c r="Q2447" s="902"/>
      <c r="R2447" s="903"/>
      <c r="S2447" s="894"/>
      <c r="T2447" s="895"/>
      <c r="U2447" s="896"/>
    </row>
    <row r="2448" spans="1:33" ht="24" customHeight="1" x14ac:dyDescent="0.15">
      <c r="B2448" s="880">
        <v>2</v>
      </c>
      <c r="C2448" s="883"/>
      <c r="D2448" s="883"/>
      <c r="E2448" s="883"/>
      <c r="F2448" s="294"/>
      <c r="G2448" s="886"/>
      <c r="H2448" s="887"/>
      <c r="I2448" s="294"/>
      <c r="J2448" s="295"/>
      <c r="K2448" s="298"/>
      <c r="L2448" s="279" t="s">
        <v>220</v>
      </c>
      <c r="M2448" s="301"/>
      <c r="N2448" s="280" t="s">
        <v>225</v>
      </c>
      <c r="O2448" s="298"/>
      <c r="P2448" s="279" t="s">
        <v>220</v>
      </c>
      <c r="Q2448" s="301"/>
      <c r="R2448" s="280" t="s">
        <v>225</v>
      </c>
      <c r="S2448" s="888" t="str">
        <f t="shared" ref="S2448" si="1646">IF(COUNT(J2448:J2452)=0,"",SUM(J2448:J2452))</f>
        <v/>
      </c>
      <c r="T2448" s="889"/>
      <c r="U2448" s="890"/>
    </row>
    <row r="2449" spans="2:21" ht="24" customHeight="1" x14ac:dyDescent="0.15">
      <c r="B2449" s="881"/>
      <c r="C2449" s="884"/>
      <c r="D2449" s="884"/>
      <c r="E2449" s="884"/>
      <c r="F2449" s="296"/>
      <c r="G2449" s="897"/>
      <c r="H2449" s="898"/>
      <c r="I2449" s="296"/>
      <c r="J2449" s="297"/>
      <c r="K2449" s="299"/>
      <c r="L2449" s="284" t="s">
        <v>220</v>
      </c>
      <c r="M2449" s="302"/>
      <c r="N2449" s="285" t="s">
        <v>225</v>
      </c>
      <c r="O2449" s="299"/>
      <c r="P2449" s="284" t="s">
        <v>220</v>
      </c>
      <c r="Q2449" s="302"/>
      <c r="R2449" s="285" t="s">
        <v>225</v>
      </c>
      <c r="S2449" s="891"/>
      <c r="T2449" s="892"/>
      <c r="U2449" s="893"/>
    </row>
    <row r="2450" spans="2:21" ht="24" customHeight="1" x14ac:dyDescent="0.15">
      <c r="B2450" s="881"/>
      <c r="C2450" s="884"/>
      <c r="D2450" s="884"/>
      <c r="E2450" s="884"/>
      <c r="F2450" s="296"/>
      <c r="G2450" s="897"/>
      <c r="H2450" s="898"/>
      <c r="I2450" s="296"/>
      <c r="J2450" s="297"/>
      <c r="K2450" s="299"/>
      <c r="L2450" s="284" t="s">
        <v>220</v>
      </c>
      <c r="M2450" s="302"/>
      <c r="N2450" s="285" t="s">
        <v>225</v>
      </c>
      <c r="O2450" s="299"/>
      <c r="P2450" s="284" t="s">
        <v>220</v>
      </c>
      <c r="Q2450" s="302"/>
      <c r="R2450" s="285" t="s">
        <v>225</v>
      </c>
      <c r="S2450" s="891"/>
      <c r="T2450" s="892"/>
      <c r="U2450" s="893"/>
    </row>
    <row r="2451" spans="2:21" ht="24" customHeight="1" x14ac:dyDescent="0.15">
      <c r="B2451" s="881"/>
      <c r="C2451" s="884"/>
      <c r="D2451" s="884"/>
      <c r="E2451" s="884"/>
      <c r="F2451" s="296"/>
      <c r="G2451" s="897"/>
      <c r="H2451" s="898"/>
      <c r="I2451" s="296"/>
      <c r="J2451" s="297"/>
      <c r="K2451" s="299"/>
      <c r="L2451" s="284" t="s">
        <v>220</v>
      </c>
      <c r="M2451" s="302"/>
      <c r="N2451" s="285" t="s">
        <v>225</v>
      </c>
      <c r="O2451" s="299"/>
      <c r="P2451" s="284" t="s">
        <v>220</v>
      </c>
      <c r="Q2451" s="302"/>
      <c r="R2451" s="285" t="s">
        <v>225</v>
      </c>
      <c r="S2451" s="891"/>
      <c r="T2451" s="892"/>
      <c r="U2451" s="893"/>
    </row>
    <row r="2452" spans="2:21" ht="24" customHeight="1" thickBot="1" x14ac:dyDescent="0.2">
      <c r="B2452" s="882"/>
      <c r="C2452" s="885"/>
      <c r="D2452" s="885"/>
      <c r="E2452" s="885"/>
      <c r="F2452" s="286" t="s">
        <v>232</v>
      </c>
      <c r="G2452" s="5"/>
      <c r="H2452" s="899" t="s">
        <v>239</v>
      </c>
      <c r="I2452" s="900"/>
      <c r="J2452" s="300"/>
      <c r="K2452" s="901"/>
      <c r="L2452" s="902"/>
      <c r="M2452" s="902"/>
      <c r="N2452" s="902"/>
      <c r="O2452" s="902"/>
      <c r="P2452" s="902"/>
      <c r="Q2452" s="902"/>
      <c r="R2452" s="903"/>
      <c r="S2452" s="894"/>
      <c r="T2452" s="895"/>
      <c r="U2452" s="896"/>
    </row>
    <row r="2453" spans="2:21" ht="24" customHeight="1" x14ac:dyDescent="0.15">
      <c r="B2453" s="880">
        <v>3</v>
      </c>
      <c r="C2453" s="883"/>
      <c r="D2453" s="883"/>
      <c r="E2453" s="883"/>
      <c r="F2453" s="294"/>
      <c r="G2453" s="886"/>
      <c r="H2453" s="887"/>
      <c r="I2453" s="294"/>
      <c r="J2453" s="295"/>
      <c r="K2453" s="298"/>
      <c r="L2453" s="279" t="s">
        <v>220</v>
      </c>
      <c r="M2453" s="301"/>
      <c r="N2453" s="280" t="s">
        <v>225</v>
      </c>
      <c r="O2453" s="298"/>
      <c r="P2453" s="279" t="s">
        <v>220</v>
      </c>
      <c r="Q2453" s="301"/>
      <c r="R2453" s="280" t="s">
        <v>225</v>
      </c>
      <c r="S2453" s="888" t="str">
        <f t="shared" ref="S2453" si="1647">IF(COUNT(J2453:J2457)=0,"",SUM(J2453:J2457))</f>
        <v/>
      </c>
      <c r="T2453" s="889"/>
      <c r="U2453" s="890"/>
    </row>
    <row r="2454" spans="2:21" ht="24" customHeight="1" x14ac:dyDescent="0.15">
      <c r="B2454" s="881"/>
      <c r="C2454" s="884"/>
      <c r="D2454" s="884"/>
      <c r="E2454" s="884"/>
      <c r="F2454" s="296"/>
      <c r="G2454" s="897"/>
      <c r="H2454" s="898"/>
      <c r="I2454" s="296"/>
      <c r="J2454" s="297"/>
      <c r="K2454" s="299"/>
      <c r="L2454" s="284" t="s">
        <v>220</v>
      </c>
      <c r="M2454" s="302"/>
      <c r="N2454" s="285" t="s">
        <v>225</v>
      </c>
      <c r="O2454" s="299"/>
      <c r="P2454" s="284" t="s">
        <v>220</v>
      </c>
      <c r="Q2454" s="302"/>
      <c r="R2454" s="285" t="s">
        <v>225</v>
      </c>
      <c r="S2454" s="891"/>
      <c r="T2454" s="892"/>
      <c r="U2454" s="893"/>
    </row>
    <row r="2455" spans="2:21" ht="24" customHeight="1" x14ac:dyDescent="0.15">
      <c r="B2455" s="881"/>
      <c r="C2455" s="884"/>
      <c r="D2455" s="884"/>
      <c r="E2455" s="884"/>
      <c r="F2455" s="296"/>
      <c r="G2455" s="897"/>
      <c r="H2455" s="898"/>
      <c r="I2455" s="296"/>
      <c r="J2455" s="297"/>
      <c r="K2455" s="299"/>
      <c r="L2455" s="284" t="s">
        <v>220</v>
      </c>
      <c r="M2455" s="302"/>
      <c r="N2455" s="285" t="s">
        <v>225</v>
      </c>
      <c r="O2455" s="299"/>
      <c r="P2455" s="284" t="s">
        <v>220</v>
      </c>
      <c r="Q2455" s="302"/>
      <c r="R2455" s="285" t="s">
        <v>225</v>
      </c>
      <c r="S2455" s="891"/>
      <c r="T2455" s="892"/>
      <c r="U2455" s="893"/>
    </row>
    <row r="2456" spans="2:21" ht="24" customHeight="1" x14ac:dyDescent="0.15">
      <c r="B2456" s="881"/>
      <c r="C2456" s="884"/>
      <c r="D2456" s="884"/>
      <c r="E2456" s="884"/>
      <c r="F2456" s="296"/>
      <c r="G2456" s="897"/>
      <c r="H2456" s="898"/>
      <c r="I2456" s="296"/>
      <c r="J2456" s="297"/>
      <c r="K2456" s="299"/>
      <c r="L2456" s="284" t="s">
        <v>220</v>
      </c>
      <c r="M2456" s="302"/>
      <c r="N2456" s="285" t="s">
        <v>225</v>
      </c>
      <c r="O2456" s="299"/>
      <c r="P2456" s="284" t="s">
        <v>220</v>
      </c>
      <c r="Q2456" s="302"/>
      <c r="R2456" s="285" t="s">
        <v>225</v>
      </c>
      <c r="S2456" s="891"/>
      <c r="T2456" s="892"/>
      <c r="U2456" s="893"/>
    </row>
    <row r="2457" spans="2:21" ht="24" customHeight="1" thickBot="1" x14ac:dyDescent="0.2">
      <c r="B2457" s="882"/>
      <c r="C2457" s="885"/>
      <c r="D2457" s="885"/>
      <c r="E2457" s="885"/>
      <c r="F2457" s="286" t="s">
        <v>232</v>
      </c>
      <c r="G2457" s="5"/>
      <c r="H2457" s="899" t="s">
        <v>239</v>
      </c>
      <c r="I2457" s="900"/>
      <c r="J2457" s="300"/>
      <c r="K2457" s="901"/>
      <c r="L2457" s="902"/>
      <c r="M2457" s="902"/>
      <c r="N2457" s="902"/>
      <c r="O2457" s="902"/>
      <c r="P2457" s="902"/>
      <c r="Q2457" s="902"/>
      <c r="R2457" s="903"/>
      <c r="S2457" s="894"/>
      <c r="T2457" s="895"/>
      <c r="U2457" s="896"/>
    </row>
    <row r="2458" spans="2:21" ht="24" customHeight="1" x14ac:dyDescent="0.15">
      <c r="B2458" s="880">
        <v>4</v>
      </c>
      <c r="C2458" s="883"/>
      <c r="D2458" s="883"/>
      <c r="E2458" s="883"/>
      <c r="F2458" s="294"/>
      <c r="G2458" s="886"/>
      <c r="H2458" s="887"/>
      <c r="I2458" s="294"/>
      <c r="J2458" s="295"/>
      <c r="K2458" s="298"/>
      <c r="L2458" s="279" t="s">
        <v>220</v>
      </c>
      <c r="M2458" s="301"/>
      <c r="N2458" s="280" t="s">
        <v>225</v>
      </c>
      <c r="O2458" s="298"/>
      <c r="P2458" s="279" t="s">
        <v>220</v>
      </c>
      <c r="Q2458" s="301"/>
      <c r="R2458" s="280" t="s">
        <v>225</v>
      </c>
      <c r="S2458" s="888" t="str">
        <f t="shared" ref="S2458" si="1648">IF(COUNT(J2458:J2462)=0,"",SUM(J2458:J2462))</f>
        <v/>
      </c>
      <c r="T2458" s="889"/>
      <c r="U2458" s="890"/>
    </row>
    <row r="2459" spans="2:21" ht="24" customHeight="1" x14ac:dyDescent="0.15">
      <c r="B2459" s="881"/>
      <c r="C2459" s="884"/>
      <c r="D2459" s="884"/>
      <c r="E2459" s="884"/>
      <c r="F2459" s="296"/>
      <c r="G2459" s="897"/>
      <c r="H2459" s="898"/>
      <c r="I2459" s="296"/>
      <c r="J2459" s="297"/>
      <c r="K2459" s="299"/>
      <c r="L2459" s="284" t="s">
        <v>220</v>
      </c>
      <c r="M2459" s="302"/>
      <c r="N2459" s="285" t="s">
        <v>225</v>
      </c>
      <c r="O2459" s="299"/>
      <c r="P2459" s="284" t="s">
        <v>220</v>
      </c>
      <c r="Q2459" s="302"/>
      <c r="R2459" s="285" t="s">
        <v>225</v>
      </c>
      <c r="S2459" s="891"/>
      <c r="T2459" s="892"/>
      <c r="U2459" s="893"/>
    </row>
    <row r="2460" spans="2:21" ht="24" customHeight="1" x14ac:dyDescent="0.15">
      <c r="B2460" s="881"/>
      <c r="C2460" s="884"/>
      <c r="D2460" s="884"/>
      <c r="E2460" s="884"/>
      <c r="F2460" s="296"/>
      <c r="G2460" s="897"/>
      <c r="H2460" s="898"/>
      <c r="I2460" s="296"/>
      <c r="J2460" s="297"/>
      <c r="K2460" s="299"/>
      <c r="L2460" s="284" t="s">
        <v>220</v>
      </c>
      <c r="M2460" s="302"/>
      <c r="N2460" s="285" t="s">
        <v>225</v>
      </c>
      <c r="O2460" s="299"/>
      <c r="P2460" s="284" t="s">
        <v>220</v>
      </c>
      <c r="Q2460" s="302"/>
      <c r="R2460" s="285" t="s">
        <v>225</v>
      </c>
      <c r="S2460" s="891"/>
      <c r="T2460" s="892"/>
      <c r="U2460" s="893"/>
    </row>
    <row r="2461" spans="2:21" ht="24" customHeight="1" x14ac:dyDescent="0.15">
      <c r="B2461" s="881"/>
      <c r="C2461" s="884"/>
      <c r="D2461" s="884"/>
      <c r="E2461" s="884"/>
      <c r="F2461" s="296"/>
      <c r="G2461" s="897"/>
      <c r="H2461" s="898"/>
      <c r="I2461" s="296"/>
      <c r="J2461" s="297"/>
      <c r="K2461" s="299"/>
      <c r="L2461" s="284" t="s">
        <v>220</v>
      </c>
      <c r="M2461" s="302"/>
      <c r="N2461" s="285" t="s">
        <v>225</v>
      </c>
      <c r="O2461" s="299"/>
      <c r="P2461" s="284" t="s">
        <v>220</v>
      </c>
      <c r="Q2461" s="302"/>
      <c r="R2461" s="285" t="s">
        <v>225</v>
      </c>
      <c r="S2461" s="891"/>
      <c r="T2461" s="892"/>
      <c r="U2461" s="893"/>
    </row>
    <row r="2462" spans="2:21" ht="24" customHeight="1" thickBot="1" x14ac:dyDescent="0.2">
      <c r="B2462" s="882"/>
      <c r="C2462" s="885"/>
      <c r="D2462" s="885"/>
      <c r="E2462" s="885"/>
      <c r="F2462" s="286" t="s">
        <v>232</v>
      </c>
      <c r="G2462" s="5"/>
      <c r="H2462" s="899" t="s">
        <v>239</v>
      </c>
      <c r="I2462" s="900"/>
      <c r="J2462" s="300"/>
      <c r="K2462" s="901"/>
      <c r="L2462" s="902"/>
      <c r="M2462" s="902"/>
      <c r="N2462" s="902"/>
      <c r="O2462" s="902"/>
      <c r="P2462" s="902"/>
      <c r="Q2462" s="902"/>
      <c r="R2462" s="903"/>
      <c r="S2462" s="894"/>
      <c r="T2462" s="895"/>
      <c r="U2462" s="896"/>
    </row>
    <row r="2463" spans="2:21" ht="19.5" customHeight="1" thickBot="1" x14ac:dyDescent="0.2">
      <c r="B2463" s="287" t="s">
        <v>112</v>
      </c>
      <c r="C2463" s="172"/>
      <c r="D2463" s="288"/>
      <c r="E2463" s="288"/>
      <c r="F2463" s="289"/>
      <c r="G2463" s="288"/>
      <c r="H2463" s="288"/>
      <c r="O2463" s="917" t="s">
        <v>496</v>
      </c>
      <c r="P2463" s="918"/>
      <c r="Q2463" s="918"/>
      <c r="R2463" s="918"/>
      <c r="S2463" s="919" t="str">
        <f>IF(COUNT(S2443:U2462)=0,"",SUMIFS(S2443:S2462,E2443:E2462,"&lt;&gt;"&amp;""))</f>
        <v/>
      </c>
      <c r="T2463" s="920"/>
      <c r="U2463" s="921"/>
    </row>
    <row r="2464" spans="2:21" ht="19.5" customHeight="1" thickBot="1" x14ac:dyDescent="0.2">
      <c r="B2464" s="486" t="s">
        <v>242</v>
      </c>
      <c r="C2464" s="172"/>
      <c r="D2464" s="171"/>
      <c r="E2464" s="290"/>
      <c r="F2464" s="485"/>
      <c r="G2464" s="485"/>
      <c r="H2464" s="485"/>
      <c r="O2464" s="922" t="s">
        <v>497</v>
      </c>
      <c r="P2464" s="923"/>
      <c r="Q2464" s="923"/>
      <c r="R2464" s="924"/>
      <c r="S2464" s="919" t="str">
        <f>IF(COUNT(S2443:U2462)=0,"",SUMIF(E2443:E2462,"元請",S2443:U2462))</f>
        <v/>
      </c>
      <c r="T2464" s="920"/>
      <c r="U2464" s="921"/>
    </row>
    <row r="2465" spans="1:33" ht="19.5" customHeight="1" x14ac:dyDescent="0.15">
      <c r="B2465" s="287" t="s">
        <v>240</v>
      </c>
      <c r="C2465" s="172"/>
      <c r="D2465" s="171"/>
      <c r="E2465" s="172"/>
      <c r="F2465" s="172"/>
      <c r="G2465" s="485"/>
      <c r="H2465" s="485"/>
    </row>
    <row r="2466" spans="1:33" ht="19.5" customHeight="1" x14ac:dyDescent="0.15">
      <c r="B2466" s="485"/>
      <c r="C2466" s="172"/>
      <c r="D2466" s="171"/>
      <c r="E2466" s="290"/>
      <c r="F2466" s="485"/>
      <c r="G2466" s="485"/>
      <c r="H2466" s="485"/>
    </row>
    <row r="2467" spans="1:33" s="172" customFormat="1" ht="20.25" customHeight="1" x14ac:dyDescent="0.15">
      <c r="A2467" s="171"/>
      <c r="B2467" s="171"/>
      <c r="C2467" s="172" t="s">
        <v>104</v>
      </c>
      <c r="G2467" s="262"/>
      <c r="H2467" s="262"/>
      <c r="I2467" s="171"/>
      <c r="J2467" s="171"/>
      <c r="K2467" s="171"/>
      <c r="L2467" s="171"/>
      <c r="M2467" s="171"/>
      <c r="N2467" s="171"/>
      <c r="O2467" s="171"/>
      <c r="P2467" s="171"/>
      <c r="Q2467" s="171"/>
      <c r="R2467" s="171"/>
      <c r="S2467" s="171"/>
      <c r="T2467" s="196" t="s">
        <v>241</v>
      </c>
      <c r="U2467" s="263" t="str">
        <f t="shared" ref="U2467" si="1649">IF(COUNT(S2443:U2462)=0,"",U2438+1)</f>
        <v/>
      </c>
      <c r="W2467" s="171"/>
      <c r="X2467" s="171"/>
      <c r="Y2467" s="171"/>
      <c r="Z2467" s="291"/>
      <c r="AA2467" s="291"/>
      <c r="AB2467" s="291"/>
      <c r="AC2467" s="291"/>
      <c r="AD2467" s="291"/>
      <c r="AE2467" s="171"/>
      <c r="AF2467" s="171"/>
      <c r="AG2467" s="171"/>
    </row>
    <row r="2468" spans="1:33" s="172" customFormat="1" ht="27.75" x14ac:dyDescent="0.15">
      <c r="A2468" s="171"/>
      <c r="B2468" s="904" t="s">
        <v>105</v>
      </c>
      <c r="C2468" s="904"/>
      <c r="D2468" s="904"/>
      <c r="E2468" s="904"/>
      <c r="F2468" s="904"/>
      <c r="G2468" s="904"/>
      <c r="H2468" s="904"/>
      <c r="I2468" s="904"/>
      <c r="J2468" s="905" t="s">
        <v>387</v>
      </c>
      <c r="K2468" s="905"/>
      <c r="L2468" s="905"/>
      <c r="M2468" s="905"/>
      <c r="N2468" s="905"/>
      <c r="O2468" s="905"/>
      <c r="P2468" s="905"/>
      <c r="Q2468" s="905"/>
      <c r="R2468" s="905"/>
      <c r="S2468" s="905"/>
      <c r="T2468" s="905"/>
      <c r="U2468" s="905"/>
      <c r="W2468" s="171"/>
      <c r="X2468" s="171"/>
      <c r="Y2468" s="171"/>
      <c r="Z2468" s="291"/>
      <c r="AA2468" s="291"/>
      <c r="AB2468" s="291"/>
      <c r="AC2468" s="291"/>
      <c r="AD2468" s="291"/>
      <c r="AE2468" s="171"/>
      <c r="AF2468" s="171"/>
      <c r="AG2468" s="171"/>
    </row>
    <row r="2469" spans="1:33" ht="21.75" thickBot="1" x14ac:dyDescent="0.2">
      <c r="D2469" s="265" t="s">
        <v>228</v>
      </c>
      <c r="E2469" s="906"/>
      <c r="F2469" s="906"/>
      <c r="G2469" s="266" t="s">
        <v>229</v>
      </c>
      <c r="H2469" s="267"/>
      <c r="L2469" s="268" t="s">
        <v>231</v>
      </c>
      <c r="M2469" s="482" t="str">
        <f>M$4</f>
        <v/>
      </c>
      <c r="N2469" s="269" t="s">
        <v>220</v>
      </c>
      <c r="O2469" s="482" t="str">
        <f>O$4</f>
        <v/>
      </c>
      <c r="P2469" s="269" t="s">
        <v>225</v>
      </c>
      <c r="Q2469" s="269" t="s">
        <v>205</v>
      </c>
      <c r="R2469" s="482" t="str">
        <f>R$4</f>
        <v/>
      </c>
      <c r="S2469" s="269" t="s">
        <v>220</v>
      </c>
      <c r="T2469" s="482" t="str">
        <f>T$4</f>
        <v/>
      </c>
      <c r="U2469" s="269" t="s">
        <v>230</v>
      </c>
    </row>
    <row r="2470" spans="1:33" ht="18" customHeight="1" x14ac:dyDescent="0.15">
      <c r="B2470" s="880" t="s">
        <v>227</v>
      </c>
      <c r="C2470" s="907" t="s">
        <v>224</v>
      </c>
      <c r="D2470" s="478" t="s">
        <v>237</v>
      </c>
      <c r="E2470" s="478" t="s">
        <v>222</v>
      </c>
      <c r="F2470" s="909" t="s">
        <v>106</v>
      </c>
      <c r="G2470" s="840" t="s">
        <v>107</v>
      </c>
      <c r="H2470" s="841"/>
      <c r="I2470" s="480" t="s">
        <v>108</v>
      </c>
      <c r="J2470" s="480" t="s">
        <v>235</v>
      </c>
      <c r="K2470" s="840" t="s">
        <v>109</v>
      </c>
      <c r="L2470" s="913"/>
      <c r="M2470" s="913"/>
      <c r="N2470" s="841"/>
      <c r="O2470" s="840" t="s">
        <v>226</v>
      </c>
      <c r="P2470" s="913"/>
      <c r="Q2470" s="913"/>
      <c r="R2470" s="841"/>
      <c r="S2470" s="840" t="s">
        <v>233</v>
      </c>
      <c r="T2470" s="913"/>
      <c r="U2470" s="914"/>
    </row>
    <row r="2471" spans="1:33" ht="18" customHeight="1" thickBot="1" x14ac:dyDescent="0.2">
      <c r="B2471" s="882"/>
      <c r="C2471" s="908"/>
      <c r="D2471" s="479" t="s">
        <v>221</v>
      </c>
      <c r="E2471" s="479" t="s">
        <v>223</v>
      </c>
      <c r="F2471" s="910"/>
      <c r="G2471" s="911"/>
      <c r="H2471" s="912"/>
      <c r="I2471" s="481" t="s">
        <v>110</v>
      </c>
      <c r="J2471" s="481" t="s">
        <v>236</v>
      </c>
      <c r="K2471" s="911"/>
      <c r="L2471" s="915"/>
      <c r="M2471" s="915"/>
      <c r="N2471" s="912"/>
      <c r="O2471" s="911"/>
      <c r="P2471" s="915"/>
      <c r="Q2471" s="915"/>
      <c r="R2471" s="912"/>
      <c r="S2471" s="911" t="s">
        <v>234</v>
      </c>
      <c r="T2471" s="915"/>
      <c r="U2471" s="916"/>
    </row>
    <row r="2472" spans="1:33" ht="24" customHeight="1" x14ac:dyDescent="0.15">
      <c r="B2472" s="880">
        <v>1</v>
      </c>
      <c r="C2472" s="883"/>
      <c r="D2472" s="883"/>
      <c r="E2472" s="883"/>
      <c r="F2472" s="294"/>
      <c r="G2472" s="886"/>
      <c r="H2472" s="887"/>
      <c r="I2472" s="294"/>
      <c r="J2472" s="295"/>
      <c r="K2472" s="298"/>
      <c r="L2472" s="279" t="s">
        <v>220</v>
      </c>
      <c r="M2472" s="301"/>
      <c r="N2472" s="280" t="s">
        <v>225</v>
      </c>
      <c r="O2472" s="298"/>
      <c r="P2472" s="279" t="s">
        <v>220</v>
      </c>
      <c r="Q2472" s="301"/>
      <c r="R2472" s="280" t="s">
        <v>225</v>
      </c>
      <c r="S2472" s="888" t="str">
        <f t="shared" ref="S2472" si="1650">IF(COUNT(J2472:J2476)=0,"",SUM(J2472:J2476))</f>
        <v/>
      </c>
      <c r="T2472" s="889"/>
      <c r="U2472" s="890"/>
    </row>
    <row r="2473" spans="1:33" ht="24" customHeight="1" x14ac:dyDescent="0.15">
      <c r="B2473" s="881"/>
      <c r="C2473" s="884"/>
      <c r="D2473" s="884"/>
      <c r="E2473" s="884"/>
      <c r="F2473" s="296"/>
      <c r="G2473" s="897"/>
      <c r="H2473" s="898"/>
      <c r="I2473" s="296"/>
      <c r="J2473" s="297"/>
      <c r="K2473" s="299"/>
      <c r="L2473" s="284" t="s">
        <v>220</v>
      </c>
      <c r="M2473" s="302"/>
      <c r="N2473" s="285" t="s">
        <v>225</v>
      </c>
      <c r="O2473" s="299"/>
      <c r="P2473" s="284" t="s">
        <v>220</v>
      </c>
      <c r="Q2473" s="302"/>
      <c r="R2473" s="285" t="s">
        <v>225</v>
      </c>
      <c r="S2473" s="891"/>
      <c r="T2473" s="892"/>
      <c r="U2473" s="893"/>
      <c r="Z2473" s="264"/>
      <c r="AA2473" s="264"/>
      <c r="AB2473" s="264"/>
      <c r="AC2473" s="264"/>
      <c r="AD2473" s="264"/>
      <c r="AE2473" s="172"/>
      <c r="AF2473" s="172"/>
      <c r="AG2473" s="172"/>
    </row>
    <row r="2474" spans="1:33" ht="23.25" customHeight="1" x14ac:dyDescent="0.15">
      <c r="B2474" s="881"/>
      <c r="C2474" s="884"/>
      <c r="D2474" s="884"/>
      <c r="E2474" s="884"/>
      <c r="F2474" s="296"/>
      <c r="G2474" s="897"/>
      <c r="H2474" s="898"/>
      <c r="I2474" s="296"/>
      <c r="J2474" s="297"/>
      <c r="K2474" s="299"/>
      <c r="L2474" s="284" t="s">
        <v>220</v>
      </c>
      <c r="M2474" s="302"/>
      <c r="N2474" s="285" t="s">
        <v>225</v>
      </c>
      <c r="O2474" s="299"/>
      <c r="P2474" s="284" t="s">
        <v>220</v>
      </c>
      <c r="Q2474" s="302"/>
      <c r="R2474" s="285" t="s">
        <v>225</v>
      </c>
      <c r="S2474" s="891"/>
      <c r="T2474" s="892"/>
      <c r="U2474" s="893"/>
      <c r="Z2474" s="264"/>
      <c r="AA2474" s="264"/>
      <c r="AB2474" s="264"/>
      <c r="AC2474" s="264"/>
      <c r="AD2474" s="264"/>
      <c r="AE2474" s="172"/>
      <c r="AF2474" s="172"/>
      <c r="AG2474" s="172"/>
    </row>
    <row r="2475" spans="1:33" ht="24" customHeight="1" x14ac:dyDescent="0.15">
      <c r="B2475" s="881"/>
      <c r="C2475" s="884"/>
      <c r="D2475" s="884"/>
      <c r="E2475" s="884"/>
      <c r="F2475" s="296"/>
      <c r="G2475" s="897"/>
      <c r="H2475" s="898"/>
      <c r="I2475" s="296"/>
      <c r="J2475" s="297"/>
      <c r="K2475" s="299"/>
      <c r="L2475" s="284" t="s">
        <v>220</v>
      </c>
      <c r="M2475" s="302"/>
      <c r="N2475" s="285" t="s">
        <v>225</v>
      </c>
      <c r="O2475" s="299"/>
      <c r="P2475" s="284" t="s">
        <v>220</v>
      </c>
      <c r="Q2475" s="302"/>
      <c r="R2475" s="285" t="s">
        <v>225</v>
      </c>
      <c r="S2475" s="891"/>
      <c r="T2475" s="892"/>
      <c r="U2475" s="893"/>
    </row>
    <row r="2476" spans="1:33" ht="24" customHeight="1" thickBot="1" x14ac:dyDescent="0.2">
      <c r="B2476" s="882"/>
      <c r="C2476" s="885"/>
      <c r="D2476" s="885"/>
      <c r="E2476" s="885"/>
      <c r="F2476" s="286" t="s">
        <v>232</v>
      </c>
      <c r="G2476" s="5"/>
      <c r="H2476" s="899" t="s">
        <v>239</v>
      </c>
      <c r="I2476" s="900"/>
      <c r="J2476" s="300"/>
      <c r="K2476" s="901"/>
      <c r="L2476" s="902"/>
      <c r="M2476" s="902"/>
      <c r="N2476" s="902"/>
      <c r="O2476" s="902"/>
      <c r="P2476" s="902"/>
      <c r="Q2476" s="902"/>
      <c r="R2476" s="903"/>
      <c r="S2476" s="894"/>
      <c r="T2476" s="895"/>
      <c r="U2476" s="896"/>
    </row>
    <row r="2477" spans="1:33" ht="24" customHeight="1" x14ac:dyDescent="0.15">
      <c r="B2477" s="880">
        <v>2</v>
      </c>
      <c r="C2477" s="883"/>
      <c r="D2477" s="883"/>
      <c r="E2477" s="883"/>
      <c r="F2477" s="294"/>
      <c r="G2477" s="886"/>
      <c r="H2477" s="887"/>
      <c r="I2477" s="294"/>
      <c r="J2477" s="295"/>
      <c r="K2477" s="298"/>
      <c r="L2477" s="279" t="s">
        <v>220</v>
      </c>
      <c r="M2477" s="301"/>
      <c r="N2477" s="280" t="s">
        <v>225</v>
      </c>
      <c r="O2477" s="298"/>
      <c r="P2477" s="279" t="s">
        <v>220</v>
      </c>
      <c r="Q2477" s="301"/>
      <c r="R2477" s="280" t="s">
        <v>225</v>
      </c>
      <c r="S2477" s="888" t="str">
        <f t="shared" ref="S2477" si="1651">IF(COUNT(J2477:J2481)=0,"",SUM(J2477:J2481))</f>
        <v/>
      </c>
      <c r="T2477" s="889"/>
      <c r="U2477" s="890"/>
    </row>
    <row r="2478" spans="1:33" ht="24" customHeight="1" x14ac:dyDescent="0.15">
      <c r="B2478" s="881"/>
      <c r="C2478" s="884"/>
      <c r="D2478" s="884"/>
      <c r="E2478" s="884"/>
      <c r="F2478" s="296"/>
      <c r="G2478" s="897"/>
      <c r="H2478" s="898"/>
      <c r="I2478" s="296"/>
      <c r="J2478" s="297"/>
      <c r="K2478" s="299"/>
      <c r="L2478" s="284" t="s">
        <v>220</v>
      </c>
      <c r="M2478" s="302"/>
      <c r="N2478" s="285" t="s">
        <v>225</v>
      </c>
      <c r="O2478" s="299"/>
      <c r="P2478" s="284" t="s">
        <v>220</v>
      </c>
      <c r="Q2478" s="302"/>
      <c r="R2478" s="285" t="s">
        <v>225</v>
      </c>
      <c r="S2478" s="891"/>
      <c r="T2478" s="892"/>
      <c r="U2478" s="893"/>
    </row>
    <row r="2479" spans="1:33" ht="24" customHeight="1" x14ac:dyDescent="0.15">
      <c r="B2479" s="881"/>
      <c r="C2479" s="884"/>
      <c r="D2479" s="884"/>
      <c r="E2479" s="884"/>
      <c r="F2479" s="296"/>
      <c r="G2479" s="897"/>
      <c r="H2479" s="898"/>
      <c r="I2479" s="296"/>
      <c r="J2479" s="297"/>
      <c r="K2479" s="299"/>
      <c r="L2479" s="284" t="s">
        <v>220</v>
      </c>
      <c r="M2479" s="302"/>
      <c r="N2479" s="285" t="s">
        <v>225</v>
      </c>
      <c r="O2479" s="299"/>
      <c r="P2479" s="284" t="s">
        <v>220</v>
      </c>
      <c r="Q2479" s="302"/>
      <c r="R2479" s="285" t="s">
        <v>225</v>
      </c>
      <c r="S2479" s="891"/>
      <c r="T2479" s="892"/>
      <c r="U2479" s="893"/>
    </row>
    <row r="2480" spans="1:33" ht="24" customHeight="1" x14ac:dyDescent="0.15">
      <c r="B2480" s="881"/>
      <c r="C2480" s="884"/>
      <c r="D2480" s="884"/>
      <c r="E2480" s="884"/>
      <c r="F2480" s="296"/>
      <c r="G2480" s="897"/>
      <c r="H2480" s="898"/>
      <c r="I2480" s="296"/>
      <c r="J2480" s="297"/>
      <c r="K2480" s="299"/>
      <c r="L2480" s="284" t="s">
        <v>220</v>
      </c>
      <c r="M2480" s="302"/>
      <c r="N2480" s="285" t="s">
        <v>225</v>
      </c>
      <c r="O2480" s="299"/>
      <c r="P2480" s="284" t="s">
        <v>220</v>
      </c>
      <c r="Q2480" s="302"/>
      <c r="R2480" s="285" t="s">
        <v>225</v>
      </c>
      <c r="S2480" s="891"/>
      <c r="T2480" s="892"/>
      <c r="U2480" s="893"/>
    </row>
    <row r="2481" spans="1:33" ht="24" customHeight="1" thickBot="1" x14ac:dyDescent="0.2">
      <c r="B2481" s="882"/>
      <c r="C2481" s="885"/>
      <c r="D2481" s="885"/>
      <c r="E2481" s="885"/>
      <c r="F2481" s="286" t="s">
        <v>232</v>
      </c>
      <c r="G2481" s="5"/>
      <c r="H2481" s="899" t="s">
        <v>239</v>
      </c>
      <c r="I2481" s="900"/>
      <c r="J2481" s="300"/>
      <c r="K2481" s="901"/>
      <c r="L2481" s="902"/>
      <c r="M2481" s="902"/>
      <c r="N2481" s="902"/>
      <c r="O2481" s="902"/>
      <c r="P2481" s="902"/>
      <c r="Q2481" s="902"/>
      <c r="R2481" s="903"/>
      <c r="S2481" s="894"/>
      <c r="T2481" s="895"/>
      <c r="U2481" s="896"/>
    </row>
    <row r="2482" spans="1:33" ht="24" customHeight="1" x14ac:dyDescent="0.15">
      <c r="B2482" s="880">
        <v>3</v>
      </c>
      <c r="C2482" s="883"/>
      <c r="D2482" s="883"/>
      <c r="E2482" s="883"/>
      <c r="F2482" s="294"/>
      <c r="G2482" s="886"/>
      <c r="H2482" s="887"/>
      <c r="I2482" s="294"/>
      <c r="J2482" s="295"/>
      <c r="K2482" s="298"/>
      <c r="L2482" s="279" t="s">
        <v>220</v>
      </c>
      <c r="M2482" s="301"/>
      <c r="N2482" s="280" t="s">
        <v>225</v>
      </c>
      <c r="O2482" s="298"/>
      <c r="P2482" s="279" t="s">
        <v>220</v>
      </c>
      <c r="Q2482" s="301"/>
      <c r="R2482" s="280" t="s">
        <v>225</v>
      </c>
      <c r="S2482" s="888" t="str">
        <f t="shared" ref="S2482" si="1652">IF(COUNT(J2482:J2486)=0,"",SUM(J2482:J2486))</f>
        <v/>
      </c>
      <c r="T2482" s="889"/>
      <c r="U2482" s="890"/>
    </row>
    <row r="2483" spans="1:33" ht="24" customHeight="1" x14ac:dyDescent="0.15">
      <c r="B2483" s="881"/>
      <c r="C2483" s="884"/>
      <c r="D2483" s="884"/>
      <c r="E2483" s="884"/>
      <c r="F2483" s="296"/>
      <c r="G2483" s="897"/>
      <c r="H2483" s="898"/>
      <c r="I2483" s="296"/>
      <c r="J2483" s="297"/>
      <c r="K2483" s="299"/>
      <c r="L2483" s="284" t="s">
        <v>220</v>
      </c>
      <c r="M2483" s="302"/>
      <c r="N2483" s="285" t="s">
        <v>225</v>
      </c>
      <c r="O2483" s="299"/>
      <c r="P2483" s="284" t="s">
        <v>220</v>
      </c>
      <c r="Q2483" s="302"/>
      <c r="R2483" s="285" t="s">
        <v>225</v>
      </c>
      <c r="S2483" s="891"/>
      <c r="T2483" s="892"/>
      <c r="U2483" s="893"/>
    </row>
    <row r="2484" spans="1:33" ht="24" customHeight="1" x14ac:dyDescent="0.15">
      <c r="B2484" s="881"/>
      <c r="C2484" s="884"/>
      <c r="D2484" s="884"/>
      <c r="E2484" s="884"/>
      <c r="F2484" s="296"/>
      <c r="G2484" s="897"/>
      <c r="H2484" s="898"/>
      <c r="I2484" s="296"/>
      <c r="J2484" s="297"/>
      <c r="K2484" s="299"/>
      <c r="L2484" s="284" t="s">
        <v>220</v>
      </c>
      <c r="M2484" s="302"/>
      <c r="N2484" s="285" t="s">
        <v>225</v>
      </c>
      <c r="O2484" s="299"/>
      <c r="P2484" s="284" t="s">
        <v>220</v>
      </c>
      <c r="Q2484" s="302"/>
      <c r="R2484" s="285" t="s">
        <v>225</v>
      </c>
      <c r="S2484" s="891"/>
      <c r="T2484" s="892"/>
      <c r="U2484" s="893"/>
    </row>
    <row r="2485" spans="1:33" ht="24" customHeight="1" x14ac:dyDescent="0.15">
      <c r="B2485" s="881"/>
      <c r="C2485" s="884"/>
      <c r="D2485" s="884"/>
      <c r="E2485" s="884"/>
      <c r="F2485" s="296"/>
      <c r="G2485" s="897"/>
      <c r="H2485" s="898"/>
      <c r="I2485" s="296"/>
      <c r="J2485" s="297"/>
      <c r="K2485" s="299"/>
      <c r="L2485" s="284" t="s">
        <v>220</v>
      </c>
      <c r="M2485" s="302"/>
      <c r="N2485" s="285" t="s">
        <v>225</v>
      </c>
      <c r="O2485" s="299"/>
      <c r="P2485" s="284" t="s">
        <v>220</v>
      </c>
      <c r="Q2485" s="302"/>
      <c r="R2485" s="285" t="s">
        <v>225</v>
      </c>
      <c r="S2485" s="891"/>
      <c r="T2485" s="892"/>
      <c r="U2485" s="893"/>
    </row>
    <row r="2486" spans="1:33" ht="24" customHeight="1" thickBot="1" x14ac:dyDescent="0.2">
      <c r="B2486" s="882"/>
      <c r="C2486" s="885"/>
      <c r="D2486" s="885"/>
      <c r="E2486" s="885"/>
      <c r="F2486" s="286" t="s">
        <v>232</v>
      </c>
      <c r="G2486" s="5"/>
      <c r="H2486" s="899" t="s">
        <v>239</v>
      </c>
      <c r="I2486" s="900"/>
      <c r="J2486" s="300"/>
      <c r="K2486" s="901"/>
      <c r="L2486" s="902"/>
      <c r="M2486" s="902"/>
      <c r="N2486" s="902"/>
      <c r="O2486" s="902"/>
      <c r="P2486" s="902"/>
      <c r="Q2486" s="902"/>
      <c r="R2486" s="903"/>
      <c r="S2486" s="894"/>
      <c r="T2486" s="895"/>
      <c r="U2486" s="896"/>
    </row>
    <row r="2487" spans="1:33" ht="24" customHeight="1" x14ac:dyDescent="0.15">
      <c r="B2487" s="880">
        <v>4</v>
      </c>
      <c r="C2487" s="883"/>
      <c r="D2487" s="883"/>
      <c r="E2487" s="883"/>
      <c r="F2487" s="294"/>
      <c r="G2487" s="886"/>
      <c r="H2487" s="887"/>
      <c r="I2487" s="294"/>
      <c r="J2487" s="295"/>
      <c r="K2487" s="298"/>
      <c r="L2487" s="279" t="s">
        <v>220</v>
      </c>
      <c r="M2487" s="301"/>
      <c r="N2487" s="280" t="s">
        <v>225</v>
      </c>
      <c r="O2487" s="298"/>
      <c r="P2487" s="279" t="s">
        <v>220</v>
      </c>
      <c r="Q2487" s="301"/>
      <c r="R2487" s="280" t="s">
        <v>225</v>
      </c>
      <c r="S2487" s="888" t="str">
        <f t="shared" ref="S2487" si="1653">IF(COUNT(J2487:J2491)=0,"",SUM(J2487:J2491))</f>
        <v/>
      </c>
      <c r="T2487" s="889"/>
      <c r="U2487" s="890"/>
    </row>
    <row r="2488" spans="1:33" ht="24" customHeight="1" x14ac:dyDescent="0.15">
      <c r="B2488" s="881"/>
      <c r="C2488" s="884"/>
      <c r="D2488" s="884"/>
      <c r="E2488" s="884"/>
      <c r="F2488" s="296"/>
      <c r="G2488" s="897"/>
      <c r="H2488" s="898"/>
      <c r="I2488" s="296"/>
      <c r="J2488" s="297"/>
      <c r="K2488" s="299"/>
      <c r="L2488" s="284" t="s">
        <v>220</v>
      </c>
      <c r="M2488" s="302"/>
      <c r="N2488" s="285" t="s">
        <v>225</v>
      </c>
      <c r="O2488" s="299"/>
      <c r="P2488" s="284" t="s">
        <v>220</v>
      </c>
      <c r="Q2488" s="302"/>
      <c r="R2488" s="285" t="s">
        <v>225</v>
      </c>
      <c r="S2488" s="891"/>
      <c r="T2488" s="892"/>
      <c r="U2488" s="893"/>
    </row>
    <row r="2489" spans="1:33" ht="24" customHeight="1" x14ac:dyDescent="0.15">
      <c r="B2489" s="881"/>
      <c r="C2489" s="884"/>
      <c r="D2489" s="884"/>
      <c r="E2489" s="884"/>
      <c r="F2489" s="296"/>
      <c r="G2489" s="897"/>
      <c r="H2489" s="898"/>
      <c r="I2489" s="296"/>
      <c r="J2489" s="297"/>
      <c r="K2489" s="299"/>
      <c r="L2489" s="284" t="s">
        <v>220</v>
      </c>
      <c r="M2489" s="302"/>
      <c r="N2489" s="285" t="s">
        <v>225</v>
      </c>
      <c r="O2489" s="299"/>
      <c r="P2489" s="284" t="s">
        <v>220</v>
      </c>
      <c r="Q2489" s="302"/>
      <c r="R2489" s="285" t="s">
        <v>225</v>
      </c>
      <c r="S2489" s="891"/>
      <c r="T2489" s="892"/>
      <c r="U2489" s="893"/>
    </row>
    <row r="2490" spans="1:33" ht="24" customHeight="1" x14ac:dyDescent="0.15">
      <c r="B2490" s="881"/>
      <c r="C2490" s="884"/>
      <c r="D2490" s="884"/>
      <c r="E2490" s="884"/>
      <c r="F2490" s="296"/>
      <c r="G2490" s="897"/>
      <c r="H2490" s="898"/>
      <c r="I2490" s="296"/>
      <c r="J2490" s="297"/>
      <c r="K2490" s="299"/>
      <c r="L2490" s="284" t="s">
        <v>220</v>
      </c>
      <c r="M2490" s="302"/>
      <c r="N2490" s="285" t="s">
        <v>225</v>
      </c>
      <c r="O2490" s="299"/>
      <c r="P2490" s="284" t="s">
        <v>220</v>
      </c>
      <c r="Q2490" s="302"/>
      <c r="R2490" s="285" t="s">
        <v>225</v>
      </c>
      <c r="S2490" s="891"/>
      <c r="T2490" s="892"/>
      <c r="U2490" s="893"/>
    </row>
    <row r="2491" spans="1:33" ht="24" customHeight="1" thickBot="1" x14ac:dyDescent="0.2">
      <c r="B2491" s="882"/>
      <c r="C2491" s="885"/>
      <c r="D2491" s="885"/>
      <c r="E2491" s="885"/>
      <c r="F2491" s="286" t="s">
        <v>232</v>
      </c>
      <c r="G2491" s="5"/>
      <c r="H2491" s="899" t="s">
        <v>239</v>
      </c>
      <c r="I2491" s="900"/>
      <c r="J2491" s="300"/>
      <c r="K2491" s="901"/>
      <c r="L2491" s="902"/>
      <c r="M2491" s="902"/>
      <c r="N2491" s="902"/>
      <c r="O2491" s="902"/>
      <c r="P2491" s="902"/>
      <c r="Q2491" s="902"/>
      <c r="R2491" s="903"/>
      <c r="S2491" s="894"/>
      <c r="T2491" s="895"/>
      <c r="U2491" s="896"/>
    </row>
    <row r="2492" spans="1:33" ht="19.5" customHeight="1" thickBot="1" x14ac:dyDescent="0.2">
      <c r="B2492" s="287" t="s">
        <v>112</v>
      </c>
      <c r="C2492" s="172"/>
      <c r="D2492" s="288"/>
      <c r="E2492" s="288"/>
      <c r="F2492" s="289"/>
      <c r="G2492" s="288"/>
      <c r="H2492" s="288"/>
      <c r="O2492" s="917" t="s">
        <v>496</v>
      </c>
      <c r="P2492" s="918"/>
      <c r="Q2492" s="918"/>
      <c r="R2492" s="918"/>
      <c r="S2492" s="919" t="str">
        <f>IF(COUNT(S2472:U2491)=0,"",SUMIFS(S2472:S2491,E2472:E2491,"&lt;&gt;"&amp;""))</f>
        <v/>
      </c>
      <c r="T2492" s="920"/>
      <c r="U2492" s="921"/>
    </row>
    <row r="2493" spans="1:33" ht="19.5" customHeight="1" thickBot="1" x14ac:dyDescent="0.2">
      <c r="B2493" s="486" t="s">
        <v>242</v>
      </c>
      <c r="C2493" s="172"/>
      <c r="D2493" s="171"/>
      <c r="E2493" s="290"/>
      <c r="F2493" s="485"/>
      <c r="G2493" s="485"/>
      <c r="H2493" s="485"/>
      <c r="O2493" s="922" t="s">
        <v>497</v>
      </c>
      <c r="P2493" s="923"/>
      <c r="Q2493" s="923"/>
      <c r="R2493" s="924"/>
      <c r="S2493" s="919" t="str">
        <f>IF(COUNT(S2472:U2491)=0,"",SUMIF(E2472:E2491,"元請",S2472:U2491))</f>
        <v/>
      </c>
      <c r="T2493" s="920"/>
      <c r="U2493" s="921"/>
    </row>
    <row r="2494" spans="1:33" ht="19.5" customHeight="1" x14ac:dyDescent="0.15">
      <c r="B2494" s="287" t="s">
        <v>240</v>
      </c>
      <c r="C2494" s="172"/>
      <c r="D2494" s="171"/>
      <c r="E2494" s="172"/>
      <c r="F2494" s="172"/>
      <c r="G2494" s="485"/>
      <c r="H2494" s="485"/>
    </row>
    <row r="2495" spans="1:33" ht="19.5" customHeight="1" x14ac:dyDescent="0.15">
      <c r="B2495" s="485"/>
      <c r="C2495" s="172"/>
      <c r="D2495" s="171"/>
      <c r="E2495" s="290"/>
      <c r="F2495" s="485"/>
      <c r="G2495" s="485"/>
      <c r="H2495" s="485"/>
    </row>
    <row r="2496" spans="1:33" s="172" customFormat="1" ht="20.25" customHeight="1" x14ac:dyDescent="0.15">
      <c r="A2496" s="171"/>
      <c r="B2496" s="171"/>
      <c r="C2496" s="172" t="s">
        <v>104</v>
      </c>
      <c r="G2496" s="262"/>
      <c r="H2496" s="262"/>
      <c r="I2496" s="171"/>
      <c r="J2496" s="171"/>
      <c r="K2496" s="171"/>
      <c r="L2496" s="171"/>
      <c r="M2496" s="171"/>
      <c r="N2496" s="171"/>
      <c r="O2496" s="171"/>
      <c r="P2496" s="171"/>
      <c r="Q2496" s="171"/>
      <c r="R2496" s="171"/>
      <c r="S2496" s="171"/>
      <c r="T2496" s="196" t="s">
        <v>241</v>
      </c>
      <c r="U2496" s="263" t="str">
        <f t="shared" ref="U2496" si="1654">IF(COUNT(S2472:U2491)=0,"",U2467+1)</f>
        <v/>
      </c>
      <c r="W2496" s="171"/>
      <c r="X2496" s="171"/>
      <c r="Y2496" s="171"/>
      <c r="Z2496" s="291"/>
      <c r="AA2496" s="291"/>
      <c r="AB2496" s="291"/>
      <c r="AC2496" s="291"/>
      <c r="AD2496" s="291"/>
      <c r="AE2496" s="171"/>
      <c r="AF2496" s="171"/>
      <c r="AG2496" s="171"/>
    </row>
    <row r="2497" spans="1:33" s="172" customFormat="1" ht="27.75" x14ac:dyDescent="0.15">
      <c r="A2497" s="171"/>
      <c r="B2497" s="904" t="s">
        <v>105</v>
      </c>
      <c r="C2497" s="904"/>
      <c r="D2497" s="904"/>
      <c r="E2497" s="904"/>
      <c r="F2497" s="904"/>
      <c r="G2497" s="904"/>
      <c r="H2497" s="904"/>
      <c r="I2497" s="904"/>
      <c r="J2497" s="905" t="s">
        <v>387</v>
      </c>
      <c r="K2497" s="905"/>
      <c r="L2497" s="905"/>
      <c r="M2497" s="905"/>
      <c r="N2497" s="905"/>
      <c r="O2497" s="905"/>
      <c r="P2497" s="905"/>
      <c r="Q2497" s="905"/>
      <c r="R2497" s="905"/>
      <c r="S2497" s="905"/>
      <c r="T2497" s="905"/>
      <c r="U2497" s="905"/>
      <c r="W2497" s="171"/>
      <c r="X2497" s="171"/>
      <c r="Y2497" s="171"/>
      <c r="Z2497" s="291"/>
      <c r="AA2497" s="291"/>
      <c r="AB2497" s="291"/>
      <c r="AC2497" s="291"/>
      <c r="AD2497" s="291"/>
      <c r="AE2497" s="171"/>
      <c r="AF2497" s="171"/>
      <c r="AG2497" s="171"/>
    </row>
    <row r="2498" spans="1:33" ht="21.75" thickBot="1" x14ac:dyDescent="0.2">
      <c r="D2498" s="265" t="s">
        <v>228</v>
      </c>
      <c r="E2498" s="906"/>
      <c r="F2498" s="906"/>
      <c r="G2498" s="266" t="s">
        <v>229</v>
      </c>
      <c r="H2498" s="267"/>
      <c r="L2498" s="268" t="s">
        <v>231</v>
      </c>
      <c r="M2498" s="482" t="str">
        <f>M$4</f>
        <v/>
      </c>
      <c r="N2498" s="269" t="s">
        <v>220</v>
      </c>
      <c r="O2498" s="482" t="str">
        <f>O$4</f>
        <v/>
      </c>
      <c r="P2498" s="269" t="s">
        <v>225</v>
      </c>
      <c r="Q2498" s="269" t="s">
        <v>205</v>
      </c>
      <c r="R2498" s="482" t="str">
        <f>R$4</f>
        <v/>
      </c>
      <c r="S2498" s="269" t="s">
        <v>220</v>
      </c>
      <c r="T2498" s="482" t="str">
        <f>T$4</f>
        <v/>
      </c>
      <c r="U2498" s="269" t="s">
        <v>230</v>
      </c>
    </row>
    <row r="2499" spans="1:33" ht="18" customHeight="1" x14ac:dyDescent="0.15">
      <c r="B2499" s="880" t="s">
        <v>227</v>
      </c>
      <c r="C2499" s="907" t="s">
        <v>224</v>
      </c>
      <c r="D2499" s="478" t="s">
        <v>237</v>
      </c>
      <c r="E2499" s="478" t="s">
        <v>222</v>
      </c>
      <c r="F2499" s="909" t="s">
        <v>106</v>
      </c>
      <c r="G2499" s="840" t="s">
        <v>107</v>
      </c>
      <c r="H2499" s="841"/>
      <c r="I2499" s="480" t="s">
        <v>108</v>
      </c>
      <c r="J2499" s="480" t="s">
        <v>235</v>
      </c>
      <c r="K2499" s="840" t="s">
        <v>109</v>
      </c>
      <c r="L2499" s="913"/>
      <c r="M2499" s="913"/>
      <c r="N2499" s="841"/>
      <c r="O2499" s="840" t="s">
        <v>226</v>
      </c>
      <c r="P2499" s="913"/>
      <c r="Q2499" s="913"/>
      <c r="R2499" s="841"/>
      <c r="S2499" s="840" t="s">
        <v>233</v>
      </c>
      <c r="T2499" s="913"/>
      <c r="U2499" s="914"/>
    </row>
    <row r="2500" spans="1:33" ht="18" customHeight="1" thickBot="1" x14ac:dyDescent="0.2">
      <c r="B2500" s="882"/>
      <c r="C2500" s="908"/>
      <c r="D2500" s="479" t="s">
        <v>221</v>
      </c>
      <c r="E2500" s="479" t="s">
        <v>223</v>
      </c>
      <c r="F2500" s="910"/>
      <c r="G2500" s="911"/>
      <c r="H2500" s="912"/>
      <c r="I2500" s="481" t="s">
        <v>110</v>
      </c>
      <c r="J2500" s="481" t="s">
        <v>236</v>
      </c>
      <c r="K2500" s="911"/>
      <c r="L2500" s="915"/>
      <c r="M2500" s="915"/>
      <c r="N2500" s="912"/>
      <c r="O2500" s="911"/>
      <c r="P2500" s="915"/>
      <c r="Q2500" s="915"/>
      <c r="R2500" s="912"/>
      <c r="S2500" s="911" t="s">
        <v>234</v>
      </c>
      <c r="T2500" s="915"/>
      <c r="U2500" s="916"/>
    </row>
    <row r="2501" spans="1:33" ht="24" customHeight="1" x14ac:dyDescent="0.15">
      <c r="B2501" s="880">
        <v>1</v>
      </c>
      <c r="C2501" s="883"/>
      <c r="D2501" s="883"/>
      <c r="E2501" s="883"/>
      <c r="F2501" s="294"/>
      <c r="G2501" s="886"/>
      <c r="H2501" s="887"/>
      <c r="I2501" s="294"/>
      <c r="J2501" s="295"/>
      <c r="K2501" s="298"/>
      <c r="L2501" s="279" t="s">
        <v>220</v>
      </c>
      <c r="M2501" s="301"/>
      <c r="N2501" s="280" t="s">
        <v>225</v>
      </c>
      <c r="O2501" s="298"/>
      <c r="P2501" s="279" t="s">
        <v>220</v>
      </c>
      <c r="Q2501" s="301"/>
      <c r="R2501" s="280" t="s">
        <v>225</v>
      </c>
      <c r="S2501" s="888" t="str">
        <f t="shared" ref="S2501" si="1655">IF(COUNT(J2501:J2505)=0,"",SUM(J2501:J2505))</f>
        <v/>
      </c>
      <c r="T2501" s="889"/>
      <c r="U2501" s="890"/>
    </row>
    <row r="2502" spans="1:33" ht="24" customHeight="1" x14ac:dyDescent="0.15">
      <c r="B2502" s="881"/>
      <c r="C2502" s="884"/>
      <c r="D2502" s="884"/>
      <c r="E2502" s="884"/>
      <c r="F2502" s="296"/>
      <c r="G2502" s="897"/>
      <c r="H2502" s="898"/>
      <c r="I2502" s="296"/>
      <c r="J2502" s="297"/>
      <c r="K2502" s="299"/>
      <c r="L2502" s="284" t="s">
        <v>220</v>
      </c>
      <c r="M2502" s="302"/>
      <c r="N2502" s="285" t="s">
        <v>225</v>
      </c>
      <c r="O2502" s="299"/>
      <c r="P2502" s="284" t="s">
        <v>220</v>
      </c>
      <c r="Q2502" s="302"/>
      <c r="R2502" s="285" t="s">
        <v>225</v>
      </c>
      <c r="S2502" s="891"/>
      <c r="T2502" s="892"/>
      <c r="U2502" s="893"/>
      <c r="Z2502" s="264"/>
      <c r="AA2502" s="264"/>
      <c r="AB2502" s="264"/>
      <c r="AC2502" s="264"/>
      <c r="AD2502" s="264"/>
      <c r="AE2502" s="172"/>
      <c r="AF2502" s="172"/>
      <c r="AG2502" s="172"/>
    </row>
    <row r="2503" spans="1:33" ht="23.25" customHeight="1" x14ac:dyDescent="0.15">
      <c r="B2503" s="881"/>
      <c r="C2503" s="884"/>
      <c r="D2503" s="884"/>
      <c r="E2503" s="884"/>
      <c r="F2503" s="296"/>
      <c r="G2503" s="897"/>
      <c r="H2503" s="898"/>
      <c r="I2503" s="296"/>
      <c r="J2503" s="297"/>
      <c r="K2503" s="299"/>
      <c r="L2503" s="284" t="s">
        <v>220</v>
      </c>
      <c r="M2503" s="302"/>
      <c r="N2503" s="285" t="s">
        <v>225</v>
      </c>
      <c r="O2503" s="299"/>
      <c r="P2503" s="284" t="s">
        <v>220</v>
      </c>
      <c r="Q2503" s="302"/>
      <c r="R2503" s="285" t="s">
        <v>225</v>
      </c>
      <c r="S2503" s="891"/>
      <c r="T2503" s="892"/>
      <c r="U2503" s="893"/>
      <c r="Z2503" s="264"/>
      <c r="AA2503" s="264"/>
      <c r="AB2503" s="264"/>
      <c r="AC2503" s="264"/>
      <c r="AD2503" s="264"/>
      <c r="AE2503" s="172"/>
      <c r="AF2503" s="172"/>
      <c r="AG2503" s="172"/>
    </row>
    <row r="2504" spans="1:33" ht="24" customHeight="1" x14ac:dyDescent="0.15">
      <c r="B2504" s="881"/>
      <c r="C2504" s="884"/>
      <c r="D2504" s="884"/>
      <c r="E2504" s="884"/>
      <c r="F2504" s="296"/>
      <c r="G2504" s="897"/>
      <c r="H2504" s="898"/>
      <c r="I2504" s="296"/>
      <c r="J2504" s="297"/>
      <c r="K2504" s="299"/>
      <c r="L2504" s="284" t="s">
        <v>220</v>
      </c>
      <c r="M2504" s="302"/>
      <c r="N2504" s="285" t="s">
        <v>225</v>
      </c>
      <c r="O2504" s="299"/>
      <c r="P2504" s="284" t="s">
        <v>220</v>
      </c>
      <c r="Q2504" s="302"/>
      <c r="R2504" s="285" t="s">
        <v>225</v>
      </c>
      <c r="S2504" s="891"/>
      <c r="T2504" s="892"/>
      <c r="U2504" s="893"/>
    </row>
    <row r="2505" spans="1:33" ht="24" customHeight="1" thickBot="1" x14ac:dyDescent="0.2">
      <c r="B2505" s="882"/>
      <c r="C2505" s="885"/>
      <c r="D2505" s="885"/>
      <c r="E2505" s="885"/>
      <c r="F2505" s="286" t="s">
        <v>232</v>
      </c>
      <c r="G2505" s="5"/>
      <c r="H2505" s="899" t="s">
        <v>239</v>
      </c>
      <c r="I2505" s="900"/>
      <c r="J2505" s="300"/>
      <c r="K2505" s="901"/>
      <c r="L2505" s="902"/>
      <c r="M2505" s="902"/>
      <c r="N2505" s="902"/>
      <c r="O2505" s="902"/>
      <c r="P2505" s="902"/>
      <c r="Q2505" s="902"/>
      <c r="R2505" s="903"/>
      <c r="S2505" s="894"/>
      <c r="T2505" s="895"/>
      <c r="U2505" s="896"/>
    </row>
    <row r="2506" spans="1:33" ht="24" customHeight="1" x14ac:dyDescent="0.15">
      <c r="B2506" s="880">
        <v>2</v>
      </c>
      <c r="C2506" s="883"/>
      <c r="D2506" s="883"/>
      <c r="E2506" s="883"/>
      <c r="F2506" s="294"/>
      <c r="G2506" s="886"/>
      <c r="H2506" s="887"/>
      <c r="I2506" s="294"/>
      <c r="J2506" s="295"/>
      <c r="K2506" s="298"/>
      <c r="L2506" s="279" t="s">
        <v>220</v>
      </c>
      <c r="M2506" s="301"/>
      <c r="N2506" s="280" t="s">
        <v>225</v>
      </c>
      <c r="O2506" s="298"/>
      <c r="P2506" s="279" t="s">
        <v>220</v>
      </c>
      <c r="Q2506" s="301"/>
      <c r="R2506" s="280" t="s">
        <v>225</v>
      </c>
      <c r="S2506" s="888" t="str">
        <f t="shared" ref="S2506" si="1656">IF(COUNT(J2506:J2510)=0,"",SUM(J2506:J2510))</f>
        <v/>
      </c>
      <c r="T2506" s="889"/>
      <c r="U2506" s="890"/>
    </row>
    <row r="2507" spans="1:33" ht="24" customHeight="1" x14ac:dyDescent="0.15">
      <c r="B2507" s="881"/>
      <c r="C2507" s="884"/>
      <c r="D2507" s="884"/>
      <c r="E2507" s="884"/>
      <c r="F2507" s="296"/>
      <c r="G2507" s="897"/>
      <c r="H2507" s="898"/>
      <c r="I2507" s="296"/>
      <c r="J2507" s="297"/>
      <c r="K2507" s="299"/>
      <c r="L2507" s="284" t="s">
        <v>220</v>
      </c>
      <c r="M2507" s="302"/>
      <c r="N2507" s="285" t="s">
        <v>225</v>
      </c>
      <c r="O2507" s="299"/>
      <c r="P2507" s="284" t="s">
        <v>220</v>
      </c>
      <c r="Q2507" s="302"/>
      <c r="R2507" s="285" t="s">
        <v>225</v>
      </c>
      <c r="S2507" s="891"/>
      <c r="T2507" s="892"/>
      <c r="U2507" s="893"/>
    </row>
    <row r="2508" spans="1:33" ht="24" customHeight="1" x14ac:dyDescent="0.15">
      <c r="B2508" s="881"/>
      <c r="C2508" s="884"/>
      <c r="D2508" s="884"/>
      <c r="E2508" s="884"/>
      <c r="F2508" s="296"/>
      <c r="G2508" s="897"/>
      <c r="H2508" s="898"/>
      <c r="I2508" s="296"/>
      <c r="J2508" s="297"/>
      <c r="K2508" s="299"/>
      <c r="L2508" s="284" t="s">
        <v>220</v>
      </c>
      <c r="M2508" s="302"/>
      <c r="N2508" s="285" t="s">
        <v>225</v>
      </c>
      <c r="O2508" s="299"/>
      <c r="P2508" s="284" t="s">
        <v>220</v>
      </c>
      <c r="Q2508" s="302"/>
      <c r="R2508" s="285" t="s">
        <v>225</v>
      </c>
      <c r="S2508" s="891"/>
      <c r="T2508" s="892"/>
      <c r="U2508" s="893"/>
    </row>
    <row r="2509" spans="1:33" ht="24" customHeight="1" x14ac:dyDescent="0.15">
      <c r="B2509" s="881"/>
      <c r="C2509" s="884"/>
      <c r="D2509" s="884"/>
      <c r="E2509" s="884"/>
      <c r="F2509" s="296"/>
      <c r="G2509" s="897"/>
      <c r="H2509" s="898"/>
      <c r="I2509" s="296"/>
      <c r="J2509" s="297"/>
      <c r="K2509" s="299"/>
      <c r="L2509" s="284" t="s">
        <v>220</v>
      </c>
      <c r="M2509" s="302"/>
      <c r="N2509" s="285" t="s">
        <v>225</v>
      </c>
      <c r="O2509" s="299"/>
      <c r="P2509" s="284" t="s">
        <v>220</v>
      </c>
      <c r="Q2509" s="302"/>
      <c r="R2509" s="285" t="s">
        <v>225</v>
      </c>
      <c r="S2509" s="891"/>
      <c r="T2509" s="892"/>
      <c r="U2509" s="893"/>
    </row>
    <row r="2510" spans="1:33" ht="24" customHeight="1" thickBot="1" x14ac:dyDescent="0.2">
      <c r="B2510" s="882"/>
      <c r="C2510" s="885"/>
      <c r="D2510" s="885"/>
      <c r="E2510" s="885"/>
      <c r="F2510" s="286" t="s">
        <v>232</v>
      </c>
      <c r="G2510" s="5"/>
      <c r="H2510" s="899" t="s">
        <v>239</v>
      </c>
      <c r="I2510" s="900"/>
      <c r="J2510" s="300"/>
      <c r="K2510" s="901"/>
      <c r="L2510" s="902"/>
      <c r="M2510" s="902"/>
      <c r="N2510" s="902"/>
      <c r="O2510" s="902"/>
      <c r="P2510" s="902"/>
      <c r="Q2510" s="902"/>
      <c r="R2510" s="903"/>
      <c r="S2510" s="894"/>
      <c r="T2510" s="895"/>
      <c r="U2510" s="896"/>
    </row>
    <row r="2511" spans="1:33" ht="24" customHeight="1" x14ac:dyDescent="0.15">
      <c r="B2511" s="880">
        <v>3</v>
      </c>
      <c r="C2511" s="883"/>
      <c r="D2511" s="883"/>
      <c r="E2511" s="883"/>
      <c r="F2511" s="294"/>
      <c r="G2511" s="886"/>
      <c r="H2511" s="887"/>
      <c r="I2511" s="294"/>
      <c r="J2511" s="295"/>
      <c r="K2511" s="298"/>
      <c r="L2511" s="279" t="s">
        <v>220</v>
      </c>
      <c r="M2511" s="301"/>
      <c r="N2511" s="280" t="s">
        <v>225</v>
      </c>
      <c r="O2511" s="298"/>
      <c r="P2511" s="279" t="s">
        <v>220</v>
      </c>
      <c r="Q2511" s="301"/>
      <c r="R2511" s="280" t="s">
        <v>225</v>
      </c>
      <c r="S2511" s="888" t="str">
        <f t="shared" ref="S2511" si="1657">IF(COUNT(J2511:J2515)=0,"",SUM(J2511:J2515))</f>
        <v/>
      </c>
      <c r="T2511" s="889"/>
      <c r="U2511" s="890"/>
    </row>
    <row r="2512" spans="1:33" ht="24" customHeight="1" x14ac:dyDescent="0.15">
      <c r="B2512" s="881"/>
      <c r="C2512" s="884"/>
      <c r="D2512" s="884"/>
      <c r="E2512" s="884"/>
      <c r="F2512" s="296"/>
      <c r="G2512" s="897"/>
      <c r="H2512" s="898"/>
      <c r="I2512" s="296"/>
      <c r="J2512" s="297"/>
      <c r="K2512" s="299"/>
      <c r="L2512" s="284" t="s">
        <v>220</v>
      </c>
      <c r="M2512" s="302"/>
      <c r="N2512" s="285" t="s">
        <v>225</v>
      </c>
      <c r="O2512" s="299"/>
      <c r="P2512" s="284" t="s">
        <v>220</v>
      </c>
      <c r="Q2512" s="302"/>
      <c r="R2512" s="285" t="s">
        <v>225</v>
      </c>
      <c r="S2512" s="891"/>
      <c r="T2512" s="892"/>
      <c r="U2512" s="893"/>
    </row>
    <row r="2513" spans="1:33" ht="24" customHeight="1" x14ac:dyDescent="0.15">
      <c r="B2513" s="881"/>
      <c r="C2513" s="884"/>
      <c r="D2513" s="884"/>
      <c r="E2513" s="884"/>
      <c r="F2513" s="296"/>
      <c r="G2513" s="897"/>
      <c r="H2513" s="898"/>
      <c r="I2513" s="296"/>
      <c r="J2513" s="297"/>
      <c r="K2513" s="299"/>
      <c r="L2513" s="284" t="s">
        <v>220</v>
      </c>
      <c r="M2513" s="302"/>
      <c r="N2513" s="285" t="s">
        <v>225</v>
      </c>
      <c r="O2513" s="299"/>
      <c r="P2513" s="284" t="s">
        <v>220</v>
      </c>
      <c r="Q2513" s="302"/>
      <c r="R2513" s="285" t="s">
        <v>225</v>
      </c>
      <c r="S2513" s="891"/>
      <c r="T2513" s="892"/>
      <c r="U2513" s="893"/>
    </row>
    <row r="2514" spans="1:33" ht="24" customHeight="1" x14ac:dyDescent="0.15">
      <c r="B2514" s="881"/>
      <c r="C2514" s="884"/>
      <c r="D2514" s="884"/>
      <c r="E2514" s="884"/>
      <c r="F2514" s="296"/>
      <c r="G2514" s="897"/>
      <c r="H2514" s="898"/>
      <c r="I2514" s="296"/>
      <c r="J2514" s="297"/>
      <c r="K2514" s="299"/>
      <c r="L2514" s="284" t="s">
        <v>220</v>
      </c>
      <c r="M2514" s="302"/>
      <c r="N2514" s="285" t="s">
        <v>225</v>
      </c>
      <c r="O2514" s="299"/>
      <c r="P2514" s="284" t="s">
        <v>220</v>
      </c>
      <c r="Q2514" s="302"/>
      <c r="R2514" s="285" t="s">
        <v>225</v>
      </c>
      <c r="S2514" s="891"/>
      <c r="T2514" s="892"/>
      <c r="U2514" s="893"/>
    </row>
    <row r="2515" spans="1:33" ht="24" customHeight="1" thickBot="1" x14ac:dyDescent="0.2">
      <c r="B2515" s="882"/>
      <c r="C2515" s="885"/>
      <c r="D2515" s="885"/>
      <c r="E2515" s="885"/>
      <c r="F2515" s="286" t="s">
        <v>232</v>
      </c>
      <c r="G2515" s="5"/>
      <c r="H2515" s="899" t="s">
        <v>239</v>
      </c>
      <c r="I2515" s="900"/>
      <c r="J2515" s="300"/>
      <c r="K2515" s="901"/>
      <c r="L2515" s="902"/>
      <c r="M2515" s="902"/>
      <c r="N2515" s="902"/>
      <c r="O2515" s="902"/>
      <c r="P2515" s="902"/>
      <c r="Q2515" s="902"/>
      <c r="R2515" s="903"/>
      <c r="S2515" s="894"/>
      <c r="T2515" s="895"/>
      <c r="U2515" s="896"/>
    </row>
    <row r="2516" spans="1:33" ht="24" customHeight="1" x14ac:dyDescent="0.15">
      <c r="B2516" s="880">
        <v>4</v>
      </c>
      <c r="C2516" s="883"/>
      <c r="D2516" s="883"/>
      <c r="E2516" s="883"/>
      <c r="F2516" s="294"/>
      <c r="G2516" s="886"/>
      <c r="H2516" s="887"/>
      <c r="I2516" s="294"/>
      <c r="J2516" s="295"/>
      <c r="K2516" s="298"/>
      <c r="L2516" s="279" t="s">
        <v>220</v>
      </c>
      <c r="M2516" s="301"/>
      <c r="N2516" s="280" t="s">
        <v>225</v>
      </c>
      <c r="O2516" s="298"/>
      <c r="P2516" s="279" t="s">
        <v>220</v>
      </c>
      <c r="Q2516" s="301"/>
      <c r="R2516" s="280" t="s">
        <v>225</v>
      </c>
      <c r="S2516" s="888" t="str">
        <f t="shared" ref="S2516" si="1658">IF(COUNT(J2516:J2520)=0,"",SUM(J2516:J2520))</f>
        <v/>
      </c>
      <c r="T2516" s="889"/>
      <c r="U2516" s="890"/>
    </row>
    <row r="2517" spans="1:33" ht="24" customHeight="1" x14ac:dyDescent="0.15">
      <c r="B2517" s="881"/>
      <c r="C2517" s="884"/>
      <c r="D2517" s="884"/>
      <c r="E2517" s="884"/>
      <c r="F2517" s="296"/>
      <c r="G2517" s="897"/>
      <c r="H2517" s="898"/>
      <c r="I2517" s="296"/>
      <c r="J2517" s="297"/>
      <c r="K2517" s="299"/>
      <c r="L2517" s="284" t="s">
        <v>220</v>
      </c>
      <c r="M2517" s="302"/>
      <c r="N2517" s="285" t="s">
        <v>225</v>
      </c>
      <c r="O2517" s="299"/>
      <c r="P2517" s="284" t="s">
        <v>220</v>
      </c>
      <c r="Q2517" s="302"/>
      <c r="R2517" s="285" t="s">
        <v>225</v>
      </c>
      <c r="S2517" s="891"/>
      <c r="T2517" s="892"/>
      <c r="U2517" s="893"/>
    </row>
    <row r="2518" spans="1:33" ht="24" customHeight="1" x14ac:dyDescent="0.15">
      <c r="B2518" s="881"/>
      <c r="C2518" s="884"/>
      <c r="D2518" s="884"/>
      <c r="E2518" s="884"/>
      <c r="F2518" s="296"/>
      <c r="G2518" s="897"/>
      <c r="H2518" s="898"/>
      <c r="I2518" s="296"/>
      <c r="J2518" s="297"/>
      <c r="K2518" s="299"/>
      <c r="L2518" s="284" t="s">
        <v>220</v>
      </c>
      <c r="M2518" s="302"/>
      <c r="N2518" s="285" t="s">
        <v>225</v>
      </c>
      <c r="O2518" s="299"/>
      <c r="P2518" s="284" t="s">
        <v>220</v>
      </c>
      <c r="Q2518" s="302"/>
      <c r="R2518" s="285" t="s">
        <v>225</v>
      </c>
      <c r="S2518" s="891"/>
      <c r="T2518" s="892"/>
      <c r="U2518" s="893"/>
    </row>
    <row r="2519" spans="1:33" ht="24" customHeight="1" x14ac:dyDescent="0.15">
      <c r="B2519" s="881"/>
      <c r="C2519" s="884"/>
      <c r="D2519" s="884"/>
      <c r="E2519" s="884"/>
      <c r="F2519" s="296"/>
      <c r="G2519" s="897"/>
      <c r="H2519" s="898"/>
      <c r="I2519" s="296"/>
      <c r="J2519" s="297"/>
      <c r="K2519" s="299"/>
      <c r="L2519" s="284" t="s">
        <v>220</v>
      </c>
      <c r="M2519" s="302"/>
      <c r="N2519" s="285" t="s">
        <v>225</v>
      </c>
      <c r="O2519" s="299"/>
      <c r="P2519" s="284" t="s">
        <v>220</v>
      </c>
      <c r="Q2519" s="302"/>
      <c r="R2519" s="285" t="s">
        <v>225</v>
      </c>
      <c r="S2519" s="891"/>
      <c r="T2519" s="892"/>
      <c r="U2519" s="893"/>
    </row>
    <row r="2520" spans="1:33" ht="24" customHeight="1" thickBot="1" x14ac:dyDescent="0.2">
      <c r="B2520" s="882"/>
      <c r="C2520" s="885"/>
      <c r="D2520" s="885"/>
      <c r="E2520" s="885"/>
      <c r="F2520" s="286" t="s">
        <v>232</v>
      </c>
      <c r="G2520" s="5"/>
      <c r="H2520" s="899" t="s">
        <v>239</v>
      </c>
      <c r="I2520" s="900"/>
      <c r="J2520" s="300"/>
      <c r="K2520" s="901"/>
      <c r="L2520" s="902"/>
      <c r="M2520" s="902"/>
      <c r="N2520" s="902"/>
      <c r="O2520" s="902"/>
      <c r="P2520" s="902"/>
      <c r="Q2520" s="902"/>
      <c r="R2520" s="903"/>
      <c r="S2520" s="894"/>
      <c r="T2520" s="895"/>
      <c r="U2520" s="896"/>
    </row>
    <row r="2521" spans="1:33" ht="19.5" customHeight="1" thickBot="1" x14ac:dyDescent="0.2">
      <c r="B2521" s="287" t="s">
        <v>112</v>
      </c>
      <c r="C2521" s="172"/>
      <c r="D2521" s="288"/>
      <c r="E2521" s="288"/>
      <c r="F2521" s="289"/>
      <c r="G2521" s="288"/>
      <c r="H2521" s="288"/>
      <c r="O2521" s="917" t="s">
        <v>496</v>
      </c>
      <c r="P2521" s="918"/>
      <c r="Q2521" s="918"/>
      <c r="R2521" s="918"/>
      <c r="S2521" s="919" t="str">
        <f>IF(COUNT(S2501:U2520)=0,"",SUMIFS(S2501:S2520,E2501:E2520,"&lt;&gt;"&amp;""))</f>
        <v/>
      </c>
      <c r="T2521" s="920"/>
      <c r="U2521" s="921"/>
    </row>
    <row r="2522" spans="1:33" ht="19.5" customHeight="1" thickBot="1" x14ac:dyDescent="0.2">
      <c r="B2522" s="486" t="s">
        <v>242</v>
      </c>
      <c r="C2522" s="172"/>
      <c r="D2522" s="171"/>
      <c r="E2522" s="290"/>
      <c r="F2522" s="485"/>
      <c r="G2522" s="485"/>
      <c r="H2522" s="485"/>
      <c r="O2522" s="922" t="s">
        <v>497</v>
      </c>
      <c r="P2522" s="923"/>
      <c r="Q2522" s="923"/>
      <c r="R2522" s="924"/>
      <c r="S2522" s="919" t="str">
        <f>IF(COUNT(S2501:U2520)=0,"",SUMIF(E2501:E2520,"元請",S2501:U2520))</f>
        <v/>
      </c>
      <c r="T2522" s="920"/>
      <c r="U2522" s="921"/>
    </row>
    <row r="2523" spans="1:33" ht="19.5" customHeight="1" x14ac:dyDescent="0.15">
      <c r="B2523" s="287" t="s">
        <v>240</v>
      </c>
      <c r="C2523" s="172"/>
      <c r="D2523" s="171"/>
      <c r="E2523" s="172"/>
      <c r="F2523" s="172"/>
      <c r="G2523" s="485"/>
      <c r="H2523" s="485"/>
    </row>
    <row r="2524" spans="1:33" ht="19.5" customHeight="1" x14ac:dyDescent="0.15">
      <c r="B2524" s="485"/>
      <c r="C2524" s="172"/>
      <c r="D2524" s="171"/>
      <c r="E2524" s="290"/>
      <c r="F2524" s="485"/>
      <c r="G2524" s="485"/>
      <c r="H2524" s="485"/>
    </row>
    <row r="2525" spans="1:33" s="172" customFormat="1" ht="20.25" customHeight="1" x14ac:dyDescent="0.15">
      <c r="A2525" s="171"/>
      <c r="B2525" s="171"/>
      <c r="C2525" s="172" t="s">
        <v>104</v>
      </c>
      <c r="G2525" s="262"/>
      <c r="H2525" s="262"/>
      <c r="I2525" s="171"/>
      <c r="J2525" s="171"/>
      <c r="K2525" s="171"/>
      <c r="L2525" s="171"/>
      <c r="M2525" s="171"/>
      <c r="N2525" s="171"/>
      <c r="O2525" s="171"/>
      <c r="P2525" s="171"/>
      <c r="Q2525" s="171"/>
      <c r="R2525" s="171"/>
      <c r="S2525" s="171"/>
      <c r="T2525" s="196" t="s">
        <v>241</v>
      </c>
      <c r="U2525" s="263" t="str">
        <f t="shared" ref="U2525" si="1659">IF(COUNT(S2501:U2520)=0,"",U2496+1)</f>
        <v/>
      </c>
      <c r="W2525" s="171"/>
      <c r="X2525" s="171"/>
      <c r="Y2525" s="171"/>
      <c r="Z2525" s="291"/>
      <c r="AA2525" s="291"/>
      <c r="AB2525" s="291"/>
      <c r="AC2525" s="291"/>
      <c r="AD2525" s="291"/>
      <c r="AE2525" s="171"/>
      <c r="AF2525" s="171"/>
      <c r="AG2525" s="171"/>
    </row>
    <row r="2526" spans="1:33" s="172" customFormat="1" ht="27.75" x14ac:dyDescent="0.15">
      <c r="A2526" s="171"/>
      <c r="B2526" s="904" t="s">
        <v>105</v>
      </c>
      <c r="C2526" s="904"/>
      <c r="D2526" s="904"/>
      <c r="E2526" s="904"/>
      <c r="F2526" s="904"/>
      <c r="G2526" s="904"/>
      <c r="H2526" s="904"/>
      <c r="I2526" s="904"/>
      <c r="J2526" s="905" t="s">
        <v>387</v>
      </c>
      <c r="K2526" s="905"/>
      <c r="L2526" s="905"/>
      <c r="M2526" s="905"/>
      <c r="N2526" s="905"/>
      <c r="O2526" s="905"/>
      <c r="P2526" s="905"/>
      <c r="Q2526" s="905"/>
      <c r="R2526" s="905"/>
      <c r="S2526" s="905"/>
      <c r="T2526" s="905"/>
      <c r="U2526" s="905"/>
      <c r="W2526" s="171"/>
      <c r="X2526" s="171"/>
      <c r="Y2526" s="171"/>
      <c r="Z2526" s="291"/>
      <c r="AA2526" s="291"/>
      <c r="AB2526" s="291"/>
      <c r="AC2526" s="291"/>
      <c r="AD2526" s="291"/>
      <c r="AE2526" s="171"/>
      <c r="AF2526" s="171"/>
      <c r="AG2526" s="171"/>
    </row>
    <row r="2527" spans="1:33" ht="21.75" thickBot="1" x14ac:dyDescent="0.2">
      <c r="D2527" s="265" t="s">
        <v>228</v>
      </c>
      <c r="E2527" s="906"/>
      <c r="F2527" s="906"/>
      <c r="G2527" s="266" t="s">
        <v>229</v>
      </c>
      <c r="H2527" s="267"/>
      <c r="L2527" s="268" t="s">
        <v>231</v>
      </c>
      <c r="M2527" s="482" t="str">
        <f>M$4</f>
        <v/>
      </c>
      <c r="N2527" s="269" t="s">
        <v>220</v>
      </c>
      <c r="O2527" s="482" t="str">
        <f>O$4</f>
        <v/>
      </c>
      <c r="P2527" s="269" t="s">
        <v>225</v>
      </c>
      <c r="Q2527" s="269" t="s">
        <v>205</v>
      </c>
      <c r="R2527" s="482" t="str">
        <f>R$4</f>
        <v/>
      </c>
      <c r="S2527" s="269" t="s">
        <v>220</v>
      </c>
      <c r="T2527" s="482" t="str">
        <f>T$4</f>
        <v/>
      </c>
      <c r="U2527" s="269" t="s">
        <v>230</v>
      </c>
    </row>
    <row r="2528" spans="1:33" ht="18" customHeight="1" x14ac:dyDescent="0.15">
      <c r="B2528" s="880" t="s">
        <v>227</v>
      </c>
      <c r="C2528" s="907" t="s">
        <v>224</v>
      </c>
      <c r="D2528" s="478" t="s">
        <v>237</v>
      </c>
      <c r="E2528" s="478" t="s">
        <v>222</v>
      </c>
      <c r="F2528" s="909" t="s">
        <v>106</v>
      </c>
      <c r="G2528" s="840" t="s">
        <v>107</v>
      </c>
      <c r="H2528" s="841"/>
      <c r="I2528" s="480" t="s">
        <v>108</v>
      </c>
      <c r="J2528" s="480" t="s">
        <v>235</v>
      </c>
      <c r="K2528" s="840" t="s">
        <v>109</v>
      </c>
      <c r="L2528" s="913"/>
      <c r="M2528" s="913"/>
      <c r="N2528" s="841"/>
      <c r="O2528" s="840" t="s">
        <v>226</v>
      </c>
      <c r="P2528" s="913"/>
      <c r="Q2528" s="913"/>
      <c r="R2528" s="841"/>
      <c r="S2528" s="840" t="s">
        <v>233</v>
      </c>
      <c r="T2528" s="913"/>
      <c r="U2528" s="914"/>
    </row>
    <row r="2529" spans="2:33" ht="18" customHeight="1" thickBot="1" x14ac:dyDescent="0.2">
      <c r="B2529" s="882"/>
      <c r="C2529" s="908"/>
      <c r="D2529" s="479" t="s">
        <v>221</v>
      </c>
      <c r="E2529" s="479" t="s">
        <v>223</v>
      </c>
      <c r="F2529" s="910"/>
      <c r="G2529" s="911"/>
      <c r="H2529" s="912"/>
      <c r="I2529" s="481" t="s">
        <v>110</v>
      </c>
      <c r="J2529" s="481" t="s">
        <v>236</v>
      </c>
      <c r="K2529" s="911"/>
      <c r="L2529" s="915"/>
      <c r="M2529" s="915"/>
      <c r="N2529" s="912"/>
      <c r="O2529" s="911"/>
      <c r="P2529" s="915"/>
      <c r="Q2529" s="915"/>
      <c r="R2529" s="912"/>
      <c r="S2529" s="911" t="s">
        <v>234</v>
      </c>
      <c r="T2529" s="915"/>
      <c r="U2529" s="916"/>
    </row>
    <row r="2530" spans="2:33" ht="24" customHeight="1" x14ac:dyDescent="0.15">
      <c r="B2530" s="880">
        <v>1</v>
      </c>
      <c r="C2530" s="883"/>
      <c r="D2530" s="883"/>
      <c r="E2530" s="883"/>
      <c r="F2530" s="294"/>
      <c r="G2530" s="886"/>
      <c r="H2530" s="887"/>
      <c r="I2530" s="294"/>
      <c r="J2530" s="295"/>
      <c r="K2530" s="298"/>
      <c r="L2530" s="279" t="s">
        <v>220</v>
      </c>
      <c r="M2530" s="301"/>
      <c r="N2530" s="280" t="s">
        <v>225</v>
      </c>
      <c r="O2530" s="298"/>
      <c r="P2530" s="279" t="s">
        <v>220</v>
      </c>
      <c r="Q2530" s="301"/>
      <c r="R2530" s="280" t="s">
        <v>225</v>
      </c>
      <c r="S2530" s="888" t="str">
        <f t="shared" ref="S2530" si="1660">IF(COUNT(J2530:J2534)=0,"",SUM(J2530:J2534))</f>
        <v/>
      </c>
      <c r="T2530" s="889"/>
      <c r="U2530" s="890"/>
    </row>
    <row r="2531" spans="2:33" ht="24" customHeight="1" x14ac:dyDescent="0.15">
      <c r="B2531" s="881"/>
      <c r="C2531" s="884"/>
      <c r="D2531" s="884"/>
      <c r="E2531" s="884"/>
      <c r="F2531" s="296"/>
      <c r="G2531" s="897"/>
      <c r="H2531" s="898"/>
      <c r="I2531" s="296"/>
      <c r="J2531" s="297"/>
      <c r="K2531" s="299"/>
      <c r="L2531" s="284" t="s">
        <v>220</v>
      </c>
      <c r="M2531" s="302"/>
      <c r="N2531" s="285" t="s">
        <v>225</v>
      </c>
      <c r="O2531" s="299"/>
      <c r="P2531" s="284" t="s">
        <v>220</v>
      </c>
      <c r="Q2531" s="302"/>
      <c r="R2531" s="285" t="s">
        <v>225</v>
      </c>
      <c r="S2531" s="891"/>
      <c r="T2531" s="892"/>
      <c r="U2531" s="893"/>
      <c r="Z2531" s="264"/>
      <c r="AA2531" s="264"/>
      <c r="AB2531" s="264"/>
      <c r="AC2531" s="264"/>
      <c r="AD2531" s="264"/>
      <c r="AE2531" s="172"/>
      <c r="AF2531" s="172"/>
      <c r="AG2531" s="172"/>
    </row>
    <row r="2532" spans="2:33" ht="23.25" customHeight="1" x14ac:dyDescent="0.15">
      <c r="B2532" s="881"/>
      <c r="C2532" s="884"/>
      <c r="D2532" s="884"/>
      <c r="E2532" s="884"/>
      <c r="F2532" s="296"/>
      <c r="G2532" s="897"/>
      <c r="H2532" s="898"/>
      <c r="I2532" s="296"/>
      <c r="J2532" s="297"/>
      <c r="K2532" s="299"/>
      <c r="L2532" s="284" t="s">
        <v>220</v>
      </c>
      <c r="M2532" s="302"/>
      <c r="N2532" s="285" t="s">
        <v>225</v>
      </c>
      <c r="O2532" s="299"/>
      <c r="P2532" s="284" t="s">
        <v>220</v>
      </c>
      <c r="Q2532" s="302"/>
      <c r="R2532" s="285" t="s">
        <v>225</v>
      </c>
      <c r="S2532" s="891"/>
      <c r="T2532" s="892"/>
      <c r="U2532" s="893"/>
      <c r="Z2532" s="264"/>
      <c r="AA2532" s="264"/>
      <c r="AB2532" s="264"/>
      <c r="AC2532" s="264"/>
      <c r="AD2532" s="264"/>
      <c r="AE2532" s="172"/>
      <c r="AF2532" s="172"/>
      <c r="AG2532" s="172"/>
    </row>
    <row r="2533" spans="2:33" ht="24" customHeight="1" x14ac:dyDescent="0.15">
      <c r="B2533" s="881"/>
      <c r="C2533" s="884"/>
      <c r="D2533" s="884"/>
      <c r="E2533" s="884"/>
      <c r="F2533" s="296"/>
      <c r="G2533" s="897"/>
      <c r="H2533" s="898"/>
      <c r="I2533" s="296"/>
      <c r="J2533" s="297"/>
      <c r="K2533" s="299"/>
      <c r="L2533" s="284" t="s">
        <v>220</v>
      </c>
      <c r="M2533" s="302"/>
      <c r="N2533" s="285" t="s">
        <v>225</v>
      </c>
      <c r="O2533" s="299"/>
      <c r="P2533" s="284" t="s">
        <v>220</v>
      </c>
      <c r="Q2533" s="302"/>
      <c r="R2533" s="285" t="s">
        <v>225</v>
      </c>
      <c r="S2533" s="891"/>
      <c r="T2533" s="892"/>
      <c r="U2533" s="893"/>
    </row>
    <row r="2534" spans="2:33" ht="24" customHeight="1" thickBot="1" x14ac:dyDescent="0.2">
      <c r="B2534" s="882"/>
      <c r="C2534" s="885"/>
      <c r="D2534" s="885"/>
      <c r="E2534" s="885"/>
      <c r="F2534" s="286" t="s">
        <v>232</v>
      </c>
      <c r="G2534" s="5"/>
      <c r="H2534" s="899" t="s">
        <v>239</v>
      </c>
      <c r="I2534" s="900"/>
      <c r="J2534" s="300"/>
      <c r="K2534" s="901"/>
      <c r="L2534" s="902"/>
      <c r="M2534" s="902"/>
      <c r="N2534" s="902"/>
      <c r="O2534" s="902"/>
      <c r="P2534" s="902"/>
      <c r="Q2534" s="902"/>
      <c r="R2534" s="903"/>
      <c r="S2534" s="894"/>
      <c r="T2534" s="895"/>
      <c r="U2534" s="896"/>
    </row>
    <row r="2535" spans="2:33" ht="24" customHeight="1" x14ac:dyDescent="0.15">
      <c r="B2535" s="880">
        <v>2</v>
      </c>
      <c r="C2535" s="883"/>
      <c r="D2535" s="883"/>
      <c r="E2535" s="883"/>
      <c r="F2535" s="294"/>
      <c r="G2535" s="886"/>
      <c r="H2535" s="887"/>
      <c r="I2535" s="294"/>
      <c r="J2535" s="295"/>
      <c r="K2535" s="298"/>
      <c r="L2535" s="279" t="s">
        <v>220</v>
      </c>
      <c r="M2535" s="301"/>
      <c r="N2535" s="280" t="s">
        <v>225</v>
      </c>
      <c r="O2535" s="298"/>
      <c r="P2535" s="279" t="s">
        <v>220</v>
      </c>
      <c r="Q2535" s="301"/>
      <c r="R2535" s="280" t="s">
        <v>225</v>
      </c>
      <c r="S2535" s="888" t="str">
        <f t="shared" ref="S2535" si="1661">IF(COUNT(J2535:J2539)=0,"",SUM(J2535:J2539))</f>
        <v/>
      </c>
      <c r="T2535" s="889"/>
      <c r="U2535" s="890"/>
    </row>
    <row r="2536" spans="2:33" ht="24" customHeight="1" x14ac:dyDescent="0.15">
      <c r="B2536" s="881"/>
      <c r="C2536" s="884"/>
      <c r="D2536" s="884"/>
      <c r="E2536" s="884"/>
      <c r="F2536" s="296"/>
      <c r="G2536" s="897"/>
      <c r="H2536" s="898"/>
      <c r="I2536" s="296"/>
      <c r="J2536" s="297"/>
      <c r="K2536" s="299"/>
      <c r="L2536" s="284" t="s">
        <v>220</v>
      </c>
      <c r="M2536" s="302"/>
      <c r="N2536" s="285" t="s">
        <v>225</v>
      </c>
      <c r="O2536" s="299"/>
      <c r="P2536" s="284" t="s">
        <v>220</v>
      </c>
      <c r="Q2536" s="302"/>
      <c r="R2536" s="285" t="s">
        <v>225</v>
      </c>
      <c r="S2536" s="891"/>
      <c r="T2536" s="892"/>
      <c r="U2536" s="893"/>
    </row>
    <row r="2537" spans="2:33" ht="24" customHeight="1" x14ac:dyDescent="0.15">
      <c r="B2537" s="881"/>
      <c r="C2537" s="884"/>
      <c r="D2537" s="884"/>
      <c r="E2537" s="884"/>
      <c r="F2537" s="296"/>
      <c r="G2537" s="897"/>
      <c r="H2537" s="898"/>
      <c r="I2537" s="296"/>
      <c r="J2537" s="297"/>
      <c r="K2537" s="299"/>
      <c r="L2537" s="284" t="s">
        <v>220</v>
      </c>
      <c r="M2537" s="302"/>
      <c r="N2537" s="285" t="s">
        <v>225</v>
      </c>
      <c r="O2537" s="299"/>
      <c r="P2537" s="284" t="s">
        <v>220</v>
      </c>
      <c r="Q2537" s="302"/>
      <c r="R2537" s="285" t="s">
        <v>225</v>
      </c>
      <c r="S2537" s="891"/>
      <c r="T2537" s="892"/>
      <c r="U2537" s="893"/>
    </row>
    <row r="2538" spans="2:33" ht="24" customHeight="1" x14ac:dyDescent="0.15">
      <c r="B2538" s="881"/>
      <c r="C2538" s="884"/>
      <c r="D2538" s="884"/>
      <c r="E2538" s="884"/>
      <c r="F2538" s="296"/>
      <c r="G2538" s="897"/>
      <c r="H2538" s="898"/>
      <c r="I2538" s="296"/>
      <c r="J2538" s="297"/>
      <c r="K2538" s="299"/>
      <c r="L2538" s="284" t="s">
        <v>220</v>
      </c>
      <c r="M2538" s="302"/>
      <c r="N2538" s="285" t="s">
        <v>225</v>
      </c>
      <c r="O2538" s="299"/>
      <c r="P2538" s="284" t="s">
        <v>220</v>
      </c>
      <c r="Q2538" s="302"/>
      <c r="R2538" s="285" t="s">
        <v>225</v>
      </c>
      <c r="S2538" s="891"/>
      <c r="T2538" s="892"/>
      <c r="U2538" s="893"/>
    </row>
    <row r="2539" spans="2:33" ht="24" customHeight="1" thickBot="1" x14ac:dyDescent="0.2">
      <c r="B2539" s="882"/>
      <c r="C2539" s="885"/>
      <c r="D2539" s="885"/>
      <c r="E2539" s="885"/>
      <c r="F2539" s="286" t="s">
        <v>232</v>
      </c>
      <c r="G2539" s="5"/>
      <c r="H2539" s="899" t="s">
        <v>239</v>
      </c>
      <c r="I2539" s="900"/>
      <c r="J2539" s="300"/>
      <c r="K2539" s="901"/>
      <c r="L2539" s="902"/>
      <c r="M2539" s="902"/>
      <c r="N2539" s="902"/>
      <c r="O2539" s="902"/>
      <c r="P2539" s="902"/>
      <c r="Q2539" s="902"/>
      <c r="R2539" s="903"/>
      <c r="S2539" s="894"/>
      <c r="T2539" s="895"/>
      <c r="U2539" s="896"/>
    </row>
    <row r="2540" spans="2:33" ht="24" customHeight="1" x14ac:dyDescent="0.15">
      <c r="B2540" s="880">
        <v>3</v>
      </c>
      <c r="C2540" s="883"/>
      <c r="D2540" s="883"/>
      <c r="E2540" s="883"/>
      <c r="F2540" s="294"/>
      <c r="G2540" s="886"/>
      <c r="H2540" s="887"/>
      <c r="I2540" s="294"/>
      <c r="J2540" s="295"/>
      <c r="K2540" s="298"/>
      <c r="L2540" s="279" t="s">
        <v>220</v>
      </c>
      <c r="M2540" s="301"/>
      <c r="N2540" s="280" t="s">
        <v>225</v>
      </c>
      <c r="O2540" s="298"/>
      <c r="P2540" s="279" t="s">
        <v>220</v>
      </c>
      <c r="Q2540" s="301"/>
      <c r="R2540" s="280" t="s">
        <v>225</v>
      </c>
      <c r="S2540" s="888" t="str">
        <f t="shared" ref="S2540" si="1662">IF(COUNT(J2540:J2544)=0,"",SUM(J2540:J2544))</f>
        <v/>
      </c>
      <c r="T2540" s="889"/>
      <c r="U2540" s="890"/>
    </row>
    <row r="2541" spans="2:33" ht="24" customHeight="1" x14ac:dyDescent="0.15">
      <c r="B2541" s="881"/>
      <c r="C2541" s="884"/>
      <c r="D2541" s="884"/>
      <c r="E2541" s="884"/>
      <c r="F2541" s="296"/>
      <c r="G2541" s="897"/>
      <c r="H2541" s="898"/>
      <c r="I2541" s="296"/>
      <c r="J2541" s="297"/>
      <c r="K2541" s="299"/>
      <c r="L2541" s="284" t="s">
        <v>220</v>
      </c>
      <c r="M2541" s="302"/>
      <c r="N2541" s="285" t="s">
        <v>225</v>
      </c>
      <c r="O2541" s="299"/>
      <c r="P2541" s="284" t="s">
        <v>220</v>
      </c>
      <c r="Q2541" s="302"/>
      <c r="R2541" s="285" t="s">
        <v>225</v>
      </c>
      <c r="S2541" s="891"/>
      <c r="T2541" s="892"/>
      <c r="U2541" s="893"/>
    </row>
    <row r="2542" spans="2:33" ht="24" customHeight="1" x14ac:dyDescent="0.15">
      <c r="B2542" s="881"/>
      <c r="C2542" s="884"/>
      <c r="D2542" s="884"/>
      <c r="E2542" s="884"/>
      <c r="F2542" s="296"/>
      <c r="G2542" s="897"/>
      <c r="H2542" s="898"/>
      <c r="I2542" s="296"/>
      <c r="J2542" s="297"/>
      <c r="K2542" s="299"/>
      <c r="L2542" s="284" t="s">
        <v>220</v>
      </c>
      <c r="M2542" s="302"/>
      <c r="N2542" s="285" t="s">
        <v>225</v>
      </c>
      <c r="O2542" s="299"/>
      <c r="P2542" s="284" t="s">
        <v>220</v>
      </c>
      <c r="Q2542" s="302"/>
      <c r="R2542" s="285" t="s">
        <v>225</v>
      </c>
      <c r="S2542" s="891"/>
      <c r="T2542" s="892"/>
      <c r="U2542" s="893"/>
    </row>
    <row r="2543" spans="2:33" ht="24" customHeight="1" x14ac:dyDescent="0.15">
      <c r="B2543" s="881"/>
      <c r="C2543" s="884"/>
      <c r="D2543" s="884"/>
      <c r="E2543" s="884"/>
      <c r="F2543" s="296"/>
      <c r="G2543" s="897"/>
      <c r="H2543" s="898"/>
      <c r="I2543" s="296"/>
      <c r="J2543" s="297"/>
      <c r="K2543" s="299"/>
      <c r="L2543" s="284" t="s">
        <v>220</v>
      </c>
      <c r="M2543" s="302"/>
      <c r="N2543" s="285" t="s">
        <v>225</v>
      </c>
      <c r="O2543" s="299"/>
      <c r="P2543" s="284" t="s">
        <v>220</v>
      </c>
      <c r="Q2543" s="302"/>
      <c r="R2543" s="285" t="s">
        <v>225</v>
      </c>
      <c r="S2543" s="891"/>
      <c r="T2543" s="892"/>
      <c r="U2543" s="893"/>
    </row>
    <row r="2544" spans="2:33" ht="24" customHeight="1" thickBot="1" x14ac:dyDescent="0.2">
      <c r="B2544" s="882"/>
      <c r="C2544" s="885"/>
      <c r="D2544" s="885"/>
      <c r="E2544" s="885"/>
      <c r="F2544" s="286" t="s">
        <v>232</v>
      </c>
      <c r="G2544" s="5"/>
      <c r="H2544" s="899" t="s">
        <v>239</v>
      </c>
      <c r="I2544" s="900"/>
      <c r="J2544" s="300"/>
      <c r="K2544" s="901"/>
      <c r="L2544" s="902"/>
      <c r="M2544" s="902"/>
      <c r="N2544" s="902"/>
      <c r="O2544" s="902"/>
      <c r="P2544" s="902"/>
      <c r="Q2544" s="902"/>
      <c r="R2544" s="903"/>
      <c r="S2544" s="894"/>
      <c r="T2544" s="895"/>
      <c r="U2544" s="896"/>
    </row>
    <row r="2545" spans="1:33" ht="24" customHeight="1" x14ac:dyDescent="0.15">
      <c r="B2545" s="880">
        <v>4</v>
      </c>
      <c r="C2545" s="883"/>
      <c r="D2545" s="883"/>
      <c r="E2545" s="883"/>
      <c r="F2545" s="294"/>
      <c r="G2545" s="886"/>
      <c r="H2545" s="887"/>
      <c r="I2545" s="294"/>
      <c r="J2545" s="295"/>
      <c r="K2545" s="298"/>
      <c r="L2545" s="279" t="s">
        <v>220</v>
      </c>
      <c r="M2545" s="301"/>
      <c r="N2545" s="280" t="s">
        <v>225</v>
      </c>
      <c r="O2545" s="298"/>
      <c r="P2545" s="279" t="s">
        <v>220</v>
      </c>
      <c r="Q2545" s="301"/>
      <c r="R2545" s="280" t="s">
        <v>225</v>
      </c>
      <c r="S2545" s="888" t="str">
        <f t="shared" ref="S2545" si="1663">IF(COUNT(J2545:J2549)=0,"",SUM(J2545:J2549))</f>
        <v/>
      </c>
      <c r="T2545" s="889"/>
      <c r="U2545" s="890"/>
    </row>
    <row r="2546" spans="1:33" ht="24" customHeight="1" x14ac:dyDescent="0.15">
      <c r="B2546" s="881"/>
      <c r="C2546" s="884"/>
      <c r="D2546" s="884"/>
      <c r="E2546" s="884"/>
      <c r="F2546" s="296"/>
      <c r="G2546" s="897"/>
      <c r="H2546" s="898"/>
      <c r="I2546" s="296"/>
      <c r="J2546" s="297"/>
      <c r="K2546" s="299"/>
      <c r="L2546" s="284" t="s">
        <v>220</v>
      </c>
      <c r="M2546" s="302"/>
      <c r="N2546" s="285" t="s">
        <v>225</v>
      </c>
      <c r="O2546" s="299"/>
      <c r="P2546" s="284" t="s">
        <v>220</v>
      </c>
      <c r="Q2546" s="302"/>
      <c r="R2546" s="285" t="s">
        <v>225</v>
      </c>
      <c r="S2546" s="891"/>
      <c r="T2546" s="892"/>
      <c r="U2546" s="893"/>
    </row>
    <row r="2547" spans="1:33" ht="24" customHeight="1" x14ac:dyDescent="0.15">
      <c r="B2547" s="881"/>
      <c r="C2547" s="884"/>
      <c r="D2547" s="884"/>
      <c r="E2547" s="884"/>
      <c r="F2547" s="296"/>
      <c r="G2547" s="897"/>
      <c r="H2547" s="898"/>
      <c r="I2547" s="296"/>
      <c r="J2547" s="297"/>
      <c r="K2547" s="299"/>
      <c r="L2547" s="284" t="s">
        <v>220</v>
      </c>
      <c r="M2547" s="302"/>
      <c r="N2547" s="285" t="s">
        <v>225</v>
      </c>
      <c r="O2547" s="299"/>
      <c r="P2547" s="284" t="s">
        <v>220</v>
      </c>
      <c r="Q2547" s="302"/>
      <c r="R2547" s="285" t="s">
        <v>225</v>
      </c>
      <c r="S2547" s="891"/>
      <c r="T2547" s="892"/>
      <c r="U2547" s="893"/>
    </row>
    <row r="2548" spans="1:33" ht="24" customHeight="1" x14ac:dyDescent="0.15">
      <c r="B2548" s="881"/>
      <c r="C2548" s="884"/>
      <c r="D2548" s="884"/>
      <c r="E2548" s="884"/>
      <c r="F2548" s="296"/>
      <c r="G2548" s="897"/>
      <c r="H2548" s="898"/>
      <c r="I2548" s="296"/>
      <c r="J2548" s="297"/>
      <c r="K2548" s="299"/>
      <c r="L2548" s="284" t="s">
        <v>220</v>
      </c>
      <c r="M2548" s="302"/>
      <c r="N2548" s="285" t="s">
        <v>225</v>
      </c>
      <c r="O2548" s="299"/>
      <c r="P2548" s="284" t="s">
        <v>220</v>
      </c>
      <c r="Q2548" s="302"/>
      <c r="R2548" s="285" t="s">
        <v>225</v>
      </c>
      <c r="S2548" s="891"/>
      <c r="T2548" s="892"/>
      <c r="U2548" s="893"/>
    </row>
    <row r="2549" spans="1:33" ht="24" customHeight="1" thickBot="1" x14ac:dyDescent="0.2">
      <c r="B2549" s="882"/>
      <c r="C2549" s="885"/>
      <c r="D2549" s="885"/>
      <c r="E2549" s="885"/>
      <c r="F2549" s="286" t="s">
        <v>232</v>
      </c>
      <c r="G2549" s="5"/>
      <c r="H2549" s="899" t="s">
        <v>239</v>
      </c>
      <c r="I2549" s="900"/>
      <c r="J2549" s="300"/>
      <c r="K2549" s="901"/>
      <c r="L2549" s="902"/>
      <c r="M2549" s="902"/>
      <c r="N2549" s="902"/>
      <c r="O2549" s="902"/>
      <c r="P2549" s="902"/>
      <c r="Q2549" s="902"/>
      <c r="R2549" s="903"/>
      <c r="S2549" s="894"/>
      <c r="T2549" s="895"/>
      <c r="U2549" s="896"/>
    </row>
    <row r="2550" spans="1:33" ht="19.5" customHeight="1" thickBot="1" x14ac:dyDescent="0.2">
      <c r="B2550" s="287" t="s">
        <v>112</v>
      </c>
      <c r="C2550" s="172"/>
      <c r="D2550" s="288"/>
      <c r="E2550" s="288"/>
      <c r="F2550" s="289"/>
      <c r="G2550" s="288"/>
      <c r="H2550" s="288"/>
      <c r="O2550" s="917" t="s">
        <v>496</v>
      </c>
      <c r="P2550" s="918"/>
      <c r="Q2550" s="918"/>
      <c r="R2550" s="918"/>
      <c r="S2550" s="919" t="str">
        <f>IF(COUNT(S2530:U2549)=0,"",SUMIFS(S2530:S2549,E2530:E2549,"&lt;&gt;"&amp;""))</f>
        <v/>
      </c>
      <c r="T2550" s="920"/>
      <c r="U2550" s="921"/>
    </row>
    <row r="2551" spans="1:33" ht="19.5" customHeight="1" thickBot="1" x14ac:dyDescent="0.2">
      <c r="B2551" s="486" t="s">
        <v>242</v>
      </c>
      <c r="C2551" s="172"/>
      <c r="D2551" s="171"/>
      <c r="E2551" s="290"/>
      <c r="F2551" s="485"/>
      <c r="G2551" s="485"/>
      <c r="H2551" s="485"/>
      <c r="O2551" s="922" t="s">
        <v>497</v>
      </c>
      <c r="P2551" s="923"/>
      <c r="Q2551" s="923"/>
      <c r="R2551" s="924"/>
      <c r="S2551" s="919" t="str">
        <f>IF(COUNT(S2530:U2549)=0,"",SUMIF(E2530:E2549,"元請",S2530:U2549))</f>
        <v/>
      </c>
      <c r="T2551" s="920"/>
      <c r="U2551" s="921"/>
    </row>
    <row r="2552" spans="1:33" ht="19.5" customHeight="1" x14ac:dyDescent="0.15">
      <c r="B2552" s="287" t="s">
        <v>240</v>
      </c>
      <c r="C2552" s="172"/>
      <c r="D2552" s="171"/>
      <c r="E2552" s="172"/>
      <c r="F2552" s="172"/>
      <c r="G2552" s="485"/>
      <c r="H2552" s="485"/>
    </row>
    <row r="2553" spans="1:33" ht="19.5" customHeight="1" x14ac:dyDescent="0.15">
      <c r="B2553" s="485"/>
      <c r="C2553" s="172"/>
      <c r="D2553" s="171"/>
      <c r="E2553" s="290"/>
      <c r="F2553" s="485"/>
      <c r="G2553" s="485"/>
      <c r="H2553" s="485"/>
    </row>
    <row r="2554" spans="1:33" s="172" customFormat="1" ht="20.25" customHeight="1" x14ac:dyDescent="0.15">
      <c r="A2554" s="171"/>
      <c r="B2554" s="171"/>
      <c r="C2554" s="172" t="s">
        <v>104</v>
      </c>
      <c r="G2554" s="262"/>
      <c r="H2554" s="262"/>
      <c r="I2554" s="171"/>
      <c r="J2554" s="171"/>
      <c r="K2554" s="171"/>
      <c r="L2554" s="171"/>
      <c r="M2554" s="171"/>
      <c r="N2554" s="171"/>
      <c r="O2554" s="171"/>
      <c r="P2554" s="171"/>
      <c r="Q2554" s="171"/>
      <c r="R2554" s="171"/>
      <c r="S2554" s="171"/>
      <c r="T2554" s="196" t="s">
        <v>241</v>
      </c>
      <c r="U2554" s="263" t="str">
        <f t="shared" ref="U2554" si="1664">IF(COUNT(S2530:U2549)=0,"",U2525+1)</f>
        <v/>
      </c>
      <c r="W2554" s="171"/>
      <c r="X2554" s="171"/>
      <c r="Y2554" s="171"/>
      <c r="Z2554" s="291"/>
      <c r="AA2554" s="291"/>
      <c r="AB2554" s="291"/>
      <c r="AC2554" s="291"/>
      <c r="AD2554" s="291"/>
      <c r="AE2554" s="171"/>
      <c r="AF2554" s="171"/>
      <c r="AG2554" s="171"/>
    </row>
    <row r="2555" spans="1:33" s="172" customFormat="1" ht="27.75" x14ac:dyDescent="0.15">
      <c r="A2555" s="171"/>
      <c r="B2555" s="904" t="s">
        <v>105</v>
      </c>
      <c r="C2555" s="904"/>
      <c r="D2555" s="904"/>
      <c r="E2555" s="904"/>
      <c r="F2555" s="904"/>
      <c r="G2555" s="904"/>
      <c r="H2555" s="904"/>
      <c r="I2555" s="904"/>
      <c r="J2555" s="905" t="s">
        <v>387</v>
      </c>
      <c r="K2555" s="905"/>
      <c r="L2555" s="905"/>
      <c r="M2555" s="905"/>
      <c r="N2555" s="905"/>
      <c r="O2555" s="905"/>
      <c r="P2555" s="905"/>
      <c r="Q2555" s="905"/>
      <c r="R2555" s="905"/>
      <c r="S2555" s="905"/>
      <c r="T2555" s="905"/>
      <c r="U2555" s="905"/>
      <c r="W2555" s="171"/>
      <c r="X2555" s="171"/>
      <c r="Y2555" s="171"/>
      <c r="Z2555" s="291"/>
      <c r="AA2555" s="291"/>
      <c r="AB2555" s="291"/>
      <c r="AC2555" s="291"/>
      <c r="AD2555" s="291"/>
      <c r="AE2555" s="171"/>
      <c r="AF2555" s="171"/>
      <c r="AG2555" s="171"/>
    </row>
    <row r="2556" spans="1:33" ht="21.75" thickBot="1" x14ac:dyDescent="0.2">
      <c r="D2556" s="265" t="s">
        <v>228</v>
      </c>
      <c r="E2556" s="906"/>
      <c r="F2556" s="906"/>
      <c r="G2556" s="266" t="s">
        <v>229</v>
      </c>
      <c r="H2556" s="267"/>
      <c r="L2556" s="268" t="s">
        <v>231</v>
      </c>
      <c r="M2556" s="482" t="str">
        <f>M$4</f>
        <v/>
      </c>
      <c r="N2556" s="269" t="s">
        <v>220</v>
      </c>
      <c r="O2556" s="482" t="str">
        <f>O$4</f>
        <v/>
      </c>
      <c r="P2556" s="269" t="s">
        <v>225</v>
      </c>
      <c r="Q2556" s="269" t="s">
        <v>205</v>
      </c>
      <c r="R2556" s="482" t="str">
        <f>R$4</f>
        <v/>
      </c>
      <c r="S2556" s="269" t="s">
        <v>220</v>
      </c>
      <c r="T2556" s="482" t="str">
        <f>T$4</f>
        <v/>
      </c>
      <c r="U2556" s="269" t="s">
        <v>230</v>
      </c>
    </row>
    <row r="2557" spans="1:33" ht="18" customHeight="1" x14ac:dyDescent="0.15">
      <c r="B2557" s="880" t="s">
        <v>227</v>
      </c>
      <c r="C2557" s="907" t="s">
        <v>224</v>
      </c>
      <c r="D2557" s="478" t="s">
        <v>237</v>
      </c>
      <c r="E2557" s="478" t="s">
        <v>222</v>
      </c>
      <c r="F2557" s="909" t="s">
        <v>106</v>
      </c>
      <c r="G2557" s="840" t="s">
        <v>107</v>
      </c>
      <c r="H2557" s="841"/>
      <c r="I2557" s="480" t="s">
        <v>108</v>
      </c>
      <c r="J2557" s="480" t="s">
        <v>235</v>
      </c>
      <c r="K2557" s="840" t="s">
        <v>109</v>
      </c>
      <c r="L2557" s="913"/>
      <c r="M2557" s="913"/>
      <c r="N2557" s="841"/>
      <c r="O2557" s="840" t="s">
        <v>226</v>
      </c>
      <c r="P2557" s="913"/>
      <c r="Q2557" s="913"/>
      <c r="R2557" s="841"/>
      <c r="S2557" s="840" t="s">
        <v>233</v>
      </c>
      <c r="T2557" s="913"/>
      <c r="U2557" s="914"/>
    </row>
    <row r="2558" spans="1:33" ht="18" customHeight="1" thickBot="1" x14ac:dyDescent="0.2">
      <c r="B2558" s="882"/>
      <c r="C2558" s="908"/>
      <c r="D2558" s="479" t="s">
        <v>221</v>
      </c>
      <c r="E2558" s="479" t="s">
        <v>223</v>
      </c>
      <c r="F2558" s="910"/>
      <c r="G2558" s="911"/>
      <c r="H2558" s="912"/>
      <c r="I2558" s="481" t="s">
        <v>110</v>
      </c>
      <c r="J2558" s="481" t="s">
        <v>236</v>
      </c>
      <c r="K2558" s="911"/>
      <c r="L2558" s="915"/>
      <c r="M2558" s="915"/>
      <c r="N2558" s="912"/>
      <c r="O2558" s="911"/>
      <c r="P2558" s="915"/>
      <c r="Q2558" s="915"/>
      <c r="R2558" s="912"/>
      <c r="S2558" s="911" t="s">
        <v>234</v>
      </c>
      <c r="T2558" s="915"/>
      <c r="U2558" s="916"/>
    </row>
    <row r="2559" spans="1:33" ht="24" customHeight="1" x14ac:dyDescent="0.15">
      <c r="B2559" s="880">
        <v>1</v>
      </c>
      <c r="C2559" s="883"/>
      <c r="D2559" s="883"/>
      <c r="E2559" s="883"/>
      <c r="F2559" s="294"/>
      <c r="G2559" s="886"/>
      <c r="H2559" s="887"/>
      <c r="I2559" s="294"/>
      <c r="J2559" s="295"/>
      <c r="K2559" s="298"/>
      <c r="L2559" s="279" t="s">
        <v>220</v>
      </c>
      <c r="M2559" s="301"/>
      <c r="N2559" s="280" t="s">
        <v>225</v>
      </c>
      <c r="O2559" s="298"/>
      <c r="P2559" s="279" t="s">
        <v>220</v>
      </c>
      <c r="Q2559" s="301"/>
      <c r="R2559" s="280" t="s">
        <v>225</v>
      </c>
      <c r="S2559" s="888" t="str">
        <f t="shared" ref="S2559" si="1665">IF(COUNT(J2559:J2563)=0,"",SUM(J2559:J2563))</f>
        <v/>
      </c>
      <c r="T2559" s="889"/>
      <c r="U2559" s="890"/>
    </row>
    <row r="2560" spans="1:33" ht="24" customHeight="1" x14ac:dyDescent="0.15">
      <c r="B2560" s="881"/>
      <c r="C2560" s="884"/>
      <c r="D2560" s="884"/>
      <c r="E2560" s="884"/>
      <c r="F2560" s="296"/>
      <c r="G2560" s="897"/>
      <c r="H2560" s="898"/>
      <c r="I2560" s="296"/>
      <c r="J2560" s="297"/>
      <c r="K2560" s="299"/>
      <c r="L2560" s="284" t="s">
        <v>220</v>
      </c>
      <c r="M2560" s="302"/>
      <c r="N2560" s="285" t="s">
        <v>225</v>
      </c>
      <c r="O2560" s="299"/>
      <c r="P2560" s="284" t="s">
        <v>220</v>
      </c>
      <c r="Q2560" s="302"/>
      <c r="R2560" s="285" t="s">
        <v>225</v>
      </c>
      <c r="S2560" s="891"/>
      <c r="T2560" s="892"/>
      <c r="U2560" s="893"/>
      <c r="Z2560" s="264"/>
      <c r="AA2560" s="264"/>
      <c r="AB2560" s="264"/>
      <c r="AC2560" s="264"/>
      <c r="AD2560" s="264"/>
      <c r="AE2560" s="172"/>
      <c r="AF2560" s="172"/>
      <c r="AG2560" s="172"/>
    </row>
    <row r="2561" spans="2:33" ht="23.25" customHeight="1" x14ac:dyDescent="0.15">
      <c r="B2561" s="881"/>
      <c r="C2561" s="884"/>
      <c r="D2561" s="884"/>
      <c r="E2561" s="884"/>
      <c r="F2561" s="296"/>
      <c r="G2561" s="897"/>
      <c r="H2561" s="898"/>
      <c r="I2561" s="296"/>
      <c r="J2561" s="297"/>
      <c r="K2561" s="299"/>
      <c r="L2561" s="284" t="s">
        <v>220</v>
      </c>
      <c r="M2561" s="302"/>
      <c r="N2561" s="285" t="s">
        <v>225</v>
      </c>
      <c r="O2561" s="299"/>
      <c r="P2561" s="284" t="s">
        <v>220</v>
      </c>
      <c r="Q2561" s="302"/>
      <c r="R2561" s="285" t="s">
        <v>225</v>
      </c>
      <c r="S2561" s="891"/>
      <c r="T2561" s="892"/>
      <c r="U2561" s="893"/>
      <c r="Z2561" s="264"/>
      <c r="AA2561" s="264"/>
      <c r="AB2561" s="264"/>
      <c r="AC2561" s="264"/>
      <c r="AD2561" s="264"/>
      <c r="AE2561" s="172"/>
      <c r="AF2561" s="172"/>
      <c r="AG2561" s="172"/>
    </row>
    <row r="2562" spans="2:33" ht="24" customHeight="1" x14ac:dyDescent="0.15">
      <c r="B2562" s="881"/>
      <c r="C2562" s="884"/>
      <c r="D2562" s="884"/>
      <c r="E2562" s="884"/>
      <c r="F2562" s="296"/>
      <c r="G2562" s="897"/>
      <c r="H2562" s="898"/>
      <c r="I2562" s="296"/>
      <c r="J2562" s="297"/>
      <c r="K2562" s="299"/>
      <c r="L2562" s="284" t="s">
        <v>220</v>
      </c>
      <c r="M2562" s="302"/>
      <c r="N2562" s="285" t="s">
        <v>225</v>
      </c>
      <c r="O2562" s="299"/>
      <c r="P2562" s="284" t="s">
        <v>220</v>
      </c>
      <c r="Q2562" s="302"/>
      <c r="R2562" s="285" t="s">
        <v>225</v>
      </c>
      <c r="S2562" s="891"/>
      <c r="T2562" s="892"/>
      <c r="U2562" s="893"/>
    </row>
    <row r="2563" spans="2:33" ht="24" customHeight="1" thickBot="1" x14ac:dyDescent="0.2">
      <c r="B2563" s="882"/>
      <c r="C2563" s="885"/>
      <c r="D2563" s="885"/>
      <c r="E2563" s="885"/>
      <c r="F2563" s="286" t="s">
        <v>232</v>
      </c>
      <c r="G2563" s="5"/>
      <c r="H2563" s="899" t="s">
        <v>239</v>
      </c>
      <c r="I2563" s="900"/>
      <c r="J2563" s="300"/>
      <c r="K2563" s="901"/>
      <c r="L2563" s="902"/>
      <c r="M2563" s="902"/>
      <c r="N2563" s="902"/>
      <c r="O2563" s="902"/>
      <c r="P2563" s="902"/>
      <c r="Q2563" s="902"/>
      <c r="R2563" s="903"/>
      <c r="S2563" s="894"/>
      <c r="T2563" s="895"/>
      <c r="U2563" s="896"/>
    </row>
    <row r="2564" spans="2:33" ht="24" customHeight="1" x14ac:dyDescent="0.15">
      <c r="B2564" s="880">
        <v>2</v>
      </c>
      <c r="C2564" s="883"/>
      <c r="D2564" s="883"/>
      <c r="E2564" s="883"/>
      <c r="F2564" s="294"/>
      <c r="G2564" s="886"/>
      <c r="H2564" s="887"/>
      <c r="I2564" s="294"/>
      <c r="J2564" s="295"/>
      <c r="K2564" s="298"/>
      <c r="L2564" s="279" t="s">
        <v>220</v>
      </c>
      <c r="M2564" s="301"/>
      <c r="N2564" s="280" t="s">
        <v>225</v>
      </c>
      <c r="O2564" s="298"/>
      <c r="P2564" s="279" t="s">
        <v>220</v>
      </c>
      <c r="Q2564" s="301"/>
      <c r="R2564" s="280" t="s">
        <v>225</v>
      </c>
      <c r="S2564" s="888" t="str">
        <f t="shared" ref="S2564" si="1666">IF(COUNT(J2564:J2568)=0,"",SUM(J2564:J2568))</f>
        <v/>
      </c>
      <c r="T2564" s="889"/>
      <c r="U2564" s="890"/>
    </row>
    <row r="2565" spans="2:33" ht="24" customHeight="1" x14ac:dyDescent="0.15">
      <c r="B2565" s="881"/>
      <c r="C2565" s="884"/>
      <c r="D2565" s="884"/>
      <c r="E2565" s="884"/>
      <c r="F2565" s="296"/>
      <c r="G2565" s="897"/>
      <c r="H2565" s="898"/>
      <c r="I2565" s="296"/>
      <c r="J2565" s="297"/>
      <c r="K2565" s="299"/>
      <c r="L2565" s="284" t="s">
        <v>220</v>
      </c>
      <c r="M2565" s="302"/>
      <c r="N2565" s="285" t="s">
        <v>225</v>
      </c>
      <c r="O2565" s="299"/>
      <c r="P2565" s="284" t="s">
        <v>220</v>
      </c>
      <c r="Q2565" s="302"/>
      <c r="R2565" s="285" t="s">
        <v>225</v>
      </c>
      <c r="S2565" s="891"/>
      <c r="T2565" s="892"/>
      <c r="U2565" s="893"/>
    </row>
    <row r="2566" spans="2:33" ht="24" customHeight="1" x14ac:dyDescent="0.15">
      <c r="B2566" s="881"/>
      <c r="C2566" s="884"/>
      <c r="D2566" s="884"/>
      <c r="E2566" s="884"/>
      <c r="F2566" s="296"/>
      <c r="G2566" s="897"/>
      <c r="H2566" s="898"/>
      <c r="I2566" s="296"/>
      <c r="J2566" s="297"/>
      <c r="K2566" s="299"/>
      <c r="L2566" s="284" t="s">
        <v>220</v>
      </c>
      <c r="M2566" s="302"/>
      <c r="N2566" s="285" t="s">
        <v>225</v>
      </c>
      <c r="O2566" s="299"/>
      <c r="P2566" s="284" t="s">
        <v>220</v>
      </c>
      <c r="Q2566" s="302"/>
      <c r="R2566" s="285" t="s">
        <v>225</v>
      </c>
      <c r="S2566" s="891"/>
      <c r="T2566" s="892"/>
      <c r="U2566" s="893"/>
    </row>
    <row r="2567" spans="2:33" ht="24" customHeight="1" x14ac:dyDescent="0.15">
      <c r="B2567" s="881"/>
      <c r="C2567" s="884"/>
      <c r="D2567" s="884"/>
      <c r="E2567" s="884"/>
      <c r="F2567" s="296"/>
      <c r="G2567" s="897"/>
      <c r="H2567" s="898"/>
      <c r="I2567" s="296"/>
      <c r="J2567" s="297"/>
      <c r="K2567" s="299"/>
      <c r="L2567" s="284" t="s">
        <v>220</v>
      </c>
      <c r="M2567" s="302"/>
      <c r="N2567" s="285" t="s">
        <v>225</v>
      </c>
      <c r="O2567" s="299"/>
      <c r="P2567" s="284" t="s">
        <v>220</v>
      </c>
      <c r="Q2567" s="302"/>
      <c r="R2567" s="285" t="s">
        <v>225</v>
      </c>
      <c r="S2567" s="891"/>
      <c r="T2567" s="892"/>
      <c r="U2567" s="893"/>
    </row>
    <row r="2568" spans="2:33" ht="24" customHeight="1" thickBot="1" x14ac:dyDescent="0.2">
      <c r="B2568" s="882"/>
      <c r="C2568" s="885"/>
      <c r="D2568" s="885"/>
      <c r="E2568" s="885"/>
      <c r="F2568" s="286" t="s">
        <v>232</v>
      </c>
      <c r="G2568" s="5"/>
      <c r="H2568" s="899" t="s">
        <v>239</v>
      </c>
      <c r="I2568" s="900"/>
      <c r="J2568" s="300"/>
      <c r="K2568" s="901"/>
      <c r="L2568" s="902"/>
      <c r="M2568" s="902"/>
      <c r="N2568" s="902"/>
      <c r="O2568" s="902"/>
      <c r="P2568" s="902"/>
      <c r="Q2568" s="902"/>
      <c r="R2568" s="903"/>
      <c r="S2568" s="894"/>
      <c r="T2568" s="895"/>
      <c r="U2568" s="896"/>
    </row>
    <row r="2569" spans="2:33" ht="24" customHeight="1" x14ac:dyDescent="0.15">
      <c r="B2569" s="880">
        <v>3</v>
      </c>
      <c r="C2569" s="883"/>
      <c r="D2569" s="883"/>
      <c r="E2569" s="883"/>
      <c r="F2569" s="294"/>
      <c r="G2569" s="886"/>
      <c r="H2569" s="887"/>
      <c r="I2569" s="294"/>
      <c r="J2569" s="295"/>
      <c r="K2569" s="298"/>
      <c r="L2569" s="279" t="s">
        <v>220</v>
      </c>
      <c r="M2569" s="301"/>
      <c r="N2569" s="280" t="s">
        <v>225</v>
      </c>
      <c r="O2569" s="298"/>
      <c r="P2569" s="279" t="s">
        <v>220</v>
      </c>
      <c r="Q2569" s="301"/>
      <c r="R2569" s="280" t="s">
        <v>225</v>
      </c>
      <c r="S2569" s="888" t="str">
        <f t="shared" ref="S2569" si="1667">IF(COUNT(J2569:J2573)=0,"",SUM(J2569:J2573))</f>
        <v/>
      </c>
      <c r="T2569" s="889"/>
      <c r="U2569" s="890"/>
    </row>
    <row r="2570" spans="2:33" ht="24" customHeight="1" x14ac:dyDescent="0.15">
      <c r="B2570" s="881"/>
      <c r="C2570" s="884"/>
      <c r="D2570" s="884"/>
      <c r="E2570" s="884"/>
      <c r="F2570" s="296"/>
      <c r="G2570" s="897"/>
      <c r="H2570" s="898"/>
      <c r="I2570" s="296"/>
      <c r="J2570" s="297"/>
      <c r="K2570" s="299"/>
      <c r="L2570" s="284" t="s">
        <v>220</v>
      </c>
      <c r="M2570" s="302"/>
      <c r="N2570" s="285" t="s">
        <v>225</v>
      </c>
      <c r="O2570" s="299"/>
      <c r="P2570" s="284" t="s">
        <v>220</v>
      </c>
      <c r="Q2570" s="302"/>
      <c r="R2570" s="285" t="s">
        <v>225</v>
      </c>
      <c r="S2570" s="891"/>
      <c r="T2570" s="892"/>
      <c r="U2570" s="893"/>
    </row>
    <row r="2571" spans="2:33" ht="24" customHeight="1" x14ac:dyDescent="0.15">
      <c r="B2571" s="881"/>
      <c r="C2571" s="884"/>
      <c r="D2571" s="884"/>
      <c r="E2571" s="884"/>
      <c r="F2571" s="296"/>
      <c r="G2571" s="897"/>
      <c r="H2571" s="898"/>
      <c r="I2571" s="296"/>
      <c r="J2571" s="297"/>
      <c r="K2571" s="299"/>
      <c r="L2571" s="284" t="s">
        <v>220</v>
      </c>
      <c r="M2571" s="302"/>
      <c r="N2571" s="285" t="s">
        <v>225</v>
      </c>
      <c r="O2571" s="299"/>
      <c r="P2571" s="284" t="s">
        <v>220</v>
      </c>
      <c r="Q2571" s="302"/>
      <c r="R2571" s="285" t="s">
        <v>225</v>
      </c>
      <c r="S2571" s="891"/>
      <c r="T2571" s="892"/>
      <c r="U2571" s="893"/>
    </row>
    <row r="2572" spans="2:33" ht="24" customHeight="1" x14ac:dyDescent="0.15">
      <c r="B2572" s="881"/>
      <c r="C2572" s="884"/>
      <c r="D2572" s="884"/>
      <c r="E2572" s="884"/>
      <c r="F2572" s="296"/>
      <c r="G2572" s="897"/>
      <c r="H2572" s="898"/>
      <c r="I2572" s="296"/>
      <c r="J2572" s="297"/>
      <c r="K2572" s="299"/>
      <c r="L2572" s="284" t="s">
        <v>220</v>
      </c>
      <c r="M2572" s="302"/>
      <c r="N2572" s="285" t="s">
        <v>225</v>
      </c>
      <c r="O2572" s="299"/>
      <c r="P2572" s="284" t="s">
        <v>220</v>
      </c>
      <c r="Q2572" s="302"/>
      <c r="R2572" s="285" t="s">
        <v>225</v>
      </c>
      <c r="S2572" s="891"/>
      <c r="T2572" s="892"/>
      <c r="U2572" s="893"/>
    </row>
    <row r="2573" spans="2:33" ht="24" customHeight="1" thickBot="1" x14ac:dyDescent="0.2">
      <c r="B2573" s="882"/>
      <c r="C2573" s="885"/>
      <c r="D2573" s="885"/>
      <c r="E2573" s="885"/>
      <c r="F2573" s="286" t="s">
        <v>232</v>
      </c>
      <c r="G2573" s="5"/>
      <c r="H2573" s="899" t="s">
        <v>239</v>
      </c>
      <c r="I2573" s="900"/>
      <c r="J2573" s="300"/>
      <c r="K2573" s="901"/>
      <c r="L2573" s="902"/>
      <c r="M2573" s="902"/>
      <c r="N2573" s="902"/>
      <c r="O2573" s="902"/>
      <c r="P2573" s="902"/>
      <c r="Q2573" s="902"/>
      <c r="R2573" s="903"/>
      <c r="S2573" s="894"/>
      <c r="T2573" s="895"/>
      <c r="U2573" s="896"/>
    </row>
    <row r="2574" spans="2:33" ht="24" customHeight="1" x14ac:dyDescent="0.15">
      <c r="B2574" s="880">
        <v>4</v>
      </c>
      <c r="C2574" s="883"/>
      <c r="D2574" s="883"/>
      <c r="E2574" s="883"/>
      <c r="F2574" s="294"/>
      <c r="G2574" s="886"/>
      <c r="H2574" s="887"/>
      <c r="I2574" s="294"/>
      <c r="J2574" s="295"/>
      <c r="K2574" s="298"/>
      <c r="L2574" s="279" t="s">
        <v>220</v>
      </c>
      <c r="M2574" s="301"/>
      <c r="N2574" s="280" t="s">
        <v>225</v>
      </c>
      <c r="O2574" s="298"/>
      <c r="P2574" s="279" t="s">
        <v>220</v>
      </c>
      <c r="Q2574" s="301"/>
      <c r="R2574" s="280" t="s">
        <v>225</v>
      </c>
      <c r="S2574" s="888" t="str">
        <f t="shared" ref="S2574" si="1668">IF(COUNT(J2574:J2578)=0,"",SUM(J2574:J2578))</f>
        <v/>
      </c>
      <c r="T2574" s="889"/>
      <c r="U2574" s="890"/>
    </row>
    <row r="2575" spans="2:33" ht="24" customHeight="1" x14ac:dyDescent="0.15">
      <c r="B2575" s="881"/>
      <c r="C2575" s="884"/>
      <c r="D2575" s="884"/>
      <c r="E2575" s="884"/>
      <c r="F2575" s="296"/>
      <c r="G2575" s="897"/>
      <c r="H2575" s="898"/>
      <c r="I2575" s="296"/>
      <c r="J2575" s="297"/>
      <c r="K2575" s="299"/>
      <c r="L2575" s="284" t="s">
        <v>220</v>
      </c>
      <c r="M2575" s="302"/>
      <c r="N2575" s="285" t="s">
        <v>225</v>
      </c>
      <c r="O2575" s="299"/>
      <c r="P2575" s="284" t="s">
        <v>220</v>
      </c>
      <c r="Q2575" s="302"/>
      <c r="R2575" s="285" t="s">
        <v>225</v>
      </c>
      <c r="S2575" s="891"/>
      <c r="T2575" s="892"/>
      <c r="U2575" s="893"/>
    </row>
    <row r="2576" spans="2:33" ht="24" customHeight="1" x14ac:dyDescent="0.15">
      <c r="B2576" s="881"/>
      <c r="C2576" s="884"/>
      <c r="D2576" s="884"/>
      <c r="E2576" s="884"/>
      <c r="F2576" s="296"/>
      <c r="G2576" s="897"/>
      <c r="H2576" s="898"/>
      <c r="I2576" s="296"/>
      <c r="J2576" s="297"/>
      <c r="K2576" s="299"/>
      <c r="L2576" s="284" t="s">
        <v>220</v>
      </c>
      <c r="M2576" s="302"/>
      <c r="N2576" s="285" t="s">
        <v>225</v>
      </c>
      <c r="O2576" s="299"/>
      <c r="P2576" s="284" t="s">
        <v>220</v>
      </c>
      <c r="Q2576" s="302"/>
      <c r="R2576" s="285" t="s">
        <v>225</v>
      </c>
      <c r="S2576" s="891"/>
      <c r="T2576" s="892"/>
      <c r="U2576" s="893"/>
    </row>
    <row r="2577" spans="1:33" ht="24" customHeight="1" x14ac:dyDescent="0.15">
      <c r="B2577" s="881"/>
      <c r="C2577" s="884"/>
      <c r="D2577" s="884"/>
      <c r="E2577" s="884"/>
      <c r="F2577" s="296"/>
      <c r="G2577" s="897"/>
      <c r="H2577" s="898"/>
      <c r="I2577" s="296"/>
      <c r="J2577" s="297"/>
      <c r="K2577" s="299"/>
      <c r="L2577" s="284" t="s">
        <v>220</v>
      </c>
      <c r="M2577" s="302"/>
      <c r="N2577" s="285" t="s">
        <v>225</v>
      </c>
      <c r="O2577" s="299"/>
      <c r="P2577" s="284" t="s">
        <v>220</v>
      </c>
      <c r="Q2577" s="302"/>
      <c r="R2577" s="285" t="s">
        <v>225</v>
      </c>
      <c r="S2577" s="891"/>
      <c r="T2577" s="892"/>
      <c r="U2577" s="893"/>
    </row>
    <row r="2578" spans="1:33" ht="24" customHeight="1" thickBot="1" x14ac:dyDescent="0.2">
      <c r="B2578" s="882"/>
      <c r="C2578" s="885"/>
      <c r="D2578" s="885"/>
      <c r="E2578" s="885"/>
      <c r="F2578" s="286" t="s">
        <v>232</v>
      </c>
      <c r="G2578" s="5"/>
      <c r="H2578" s="899" t="s">
        <v>239</v>
      </c>
      <c r="I2578" s="900"/>
      <c r="J2578" s="300"/>
      <c r="K2578" s="901"/>
      <c r="L2578" s="902"/>
      <c r="M2578" s="902"/>
      <c r="N2578" s="902"/>
      <c r="O2578" s="902"/>
      <c r="P2578" s="902"/>
      <c r="Q2578" s="902"/>
      <c r="R2578" s="903"/>
      <c r="S2578" s="894"/>
      <c r="T2578" s="895"/>
      <c r="U2578" s="896"/>
    </row>
    <row r="2579" spans="1:33" ht="19.5" customHeight="1" thickBot="1" x14ac:dyDescent="0.2">
      <c r="B2579" s="287" t="s">
        <v>112</v>
      </c>
      <c r="C2579" s="172"/>
      <c r="D2579" s="288"/>
      <c r="E2579" s="288"/>
      <c r="F2579" s="289"/>
      <c r="G2579" s="288"/>
      <c r="H2579" s="288"/>
      <c r="O2579" s="917" t="s">
        <v>496</v>
      </c>
      <c r="P2579" s="918"/>
      <c r="Q2579" s="918"/>
      <c r="R2579" s="918"/>
      <c r="S2579" s="919" t="str">
        <f>IF(COUNT(S2559:U2578)=0,"",SUMIFS(S2559:S2578,E2559:E2578,"&lt;&gt;"&amp;""))</f>
        <v/>
      </c>
      <c r="T2579" s="920"/>
      <c r="U2579" s="921"/>
    </row>
    <row r="2580" spans="1:33" ht="19.5" customHeight="1" thickBot="1" x14ac:dyDescent="0.2">
      <c r="B2580" s="486" t="s">
        <v>242</v>
      </c>
      <c r="C2580" s="172"/>
      <c r="D2580" s="171"/>
      <c r="E2580" s="290"/>
      <c r="F2580" s="485"/>
      <c r="G2580" s="485"/>
      <c r="H2580" s="485"/>
      <c r="O2580" s="922" t="s">
        <v>497</v>
      </c>
      <c r="P2580" s="923"/>
      <c r="Q2580" s="923"/>
      <c r="R2580" s="924"/>
      <c r="S2580" s="919" t="str">
        <f>IF(COUNT(S2559:U2578)=0,"",SUMIF(E2559:E2578,"元請",S2559:U2578))</f>
        <v/>
      </c>
      <c r="T2580" s="920"/>
      <c r="U2580" s="921"/>
    </row>
    <row r="2581" spans="1:33" ht="19.5" customHeight="1" x14ac:dyDescent="0.15">
      <c r="B2581" s="287" t="s">
        <v>240</v>
      </c>
      <c r="C2581" s="172"/>
      <c r="D2581" s="171"/>
      <c r="E2581" s="172"/>
      <c r="F2581" s="172"/>
      <c r="G2581" s="485"/>
      <c r="H2581" s="485"/>
    </row>
    <row r="2582" spans="1:33" ht="19.5" customHeight="1" x14ac:dyDescent="0.15">
      <c r="B2582" s="485"/>
      <c r="C2582" s="172"/>
      <c r="D2582" s="171"/>
      <c r="E2582" s="290"/>
      <c r="F2582" s="485"/>
      <c r="G2582" s="485"/>
      <c r="H2582" s="485"/>
    </row>
    <row r="2583" spans="1:33" s="172" customFormat="1" ht="20.25" customHeight="1" x14ac:dyDescent="0.15">
      <c r="A2583" s="171"/>
      <c r="B2583" s="171"/>
      <c r="C2583" s="172" t="s">
        <v>104</v>
      </c>
      <c r="G2583" s="262"/>
      <c r="H2583" s="262"/>
      <c r="I2583" s="171"/>
      <c r="J2583" s="171"/>
      <c r="K2583" s="171"/>
      <c r="L2583" s="171"/>
      <c r="M2583" s="171"/>
      <c r="N2583" s="171"/>
      <c r="O2583" s="171"/>
      <c r="P2583" s="171"/>
      <c r="Q2583" s="171"/>
      <c r="R2583" s="171"/>
      <c r="S2583" s="171"/>
      <c r="T2583" s="196" t="s">
        <v>241</v>
      </c>
      <c r="U2583" s="263" t="str">
        <f t="shared" ref="U2583" si="1669">IF(COUNT(S2559:U2578)=0,"",U2554+1)</f>
        <v/>
      </c>
      <c r="W2583" s="171"/>
      <c r="X2583" s="171"/>
      <c r="Y2583" s="171"/>
      <c r="Z2583" s="291"/>
      <c r="AA2583" s="291"/>
      <c r="AB2583" s="291"/>
      <c r="AC2583" s="291"/>
      <c r="AD2583" s="291"/>
      <c r="AE2583" s="171"/>
      <c r="AF2583" s="171"/>
      <c r="AG2583" s="171"/>
    </row>
    <row r="2584" spans="1:33" s="172" customFormat="1" ht="27.75" x14ac:dyDescent="0.15">
      <c r="A2584" s="171"/>
      <c r="B2584" s="904" t="s">
        <v>105</v>
      </c>
      <c r="C2584" s="904"/>
      <c r="D2584" s="904"/>
      <c r="E2584" s="904"/>
      <c r="F2584" s="904"/>
      <c r="G2584" s="904"/>
      <c r="H2584" s="904"/>
      <c r="I2584" s="904"/>
      <c r="J2584" s="905" t="s">
        <v>387</v>
      </c>
      <c r="K2584" s="905"/>
      <c r="L2584" s="905"/>
      <c r="M2584" s="905"/>
      <c r="N2584" s="905"/>
      <c r="O2584" s="905"/>
      <c r="P2584" s="905"/>
      <c r="Q2584" s="905"/>
      <c r="R2584" s="905"/>
      <c r="S2584" s="905"/>
      <c r="T2584" s="905"/>
      <c r="U2584" s="905"/>
      <c r="W2584" s="171"/>
      <c r="X2584" s="171"/>
      <c r="Y2584" s="171"/>
      <c r="Z2584" s="291"/>
      <c r="AA2584" s="291"/>
      <c r="AB2584" s="291"/>
      <c r="AC2584" s="291"/>
      <c r="AD2584" s="291"/>
      <c r="AE2584" s="171"/>
      <c r="AF2584" s="171"/>
      <c r="AG2584" s="171"/>
    </row>
    <row r="2585" spans="1:33" ht="21.75" thickBot="1" x14ac:dyDescent="0.2">
      <c r="D2585" s="265" t="s">
        <v>228</v>
      </c>
      <c r="E2585" s="906"/>
      <c r="F2585" s="906"/>
      <c r="G2585" s="266" t="s">
        <v>229</v>
      </c>
      <c r="H2585" s="267"/>
      <c r="L2585" s="268" t="s">
        <v>231</v>
      </c>
      <c r="M2585" s="482" t="str">
        <f>M$4</f>
        <v/>
      </c>
      <c r="N2585" s="269" t="s">
        <v>220</v>
      </c>
      <c r="O2585" s="482" t="str">
        <f>O$4</f>
        <v/>
      </c>
      <c r="P2585" s="269" t="s">
        <v>225</v>
      </c>
      <c r="Q2585" s="269" t="s">
        <v>205</v>
      </c>
      <c r="R2585" s="482" t="str">
        <f>R$4</f>
        <v/>
      </c>
      <c r="S2585" s="269" t="s">
        <v>220</v>
      </c>
      <c r="T2585" s="482" t="str">
        <f>T$4</f>
        <v/>
      </c>
      <c r="U2585" s="269" t="s">
        <v>230</v>
      </c>
    </row>
    <row r="2586" spans="1:33" ht="18" customHeight="1" x14ac:dyDescent="0.15">
      <c r="B2586" s="880" t="s">
        <v>227</v>
      </c>
      <c r="C2586" s="907" t="s">
        <v>224</v>
      </c>
      <c r="D2586" s="478" t="s">
        <v>237</v>
      </c>
      <c r="E2586" s="478" t="s">
        <v>222</v>
      </c>
      <c r="F2586" s="909" t="s">
        <v>106</v>
      </c>
      <c r="G2586" s="840" t="s">
        <v>107</v>
      </c>
      <c r="H2586" s="841"/>
      <c r="I2586" s="480" t="s">
        <v>108</v>
      </c>
      <c r="J2586" s="480" t="s">
        <v>235</v>
      </c>
      <c r="K2586" s="840" t="s">
        <v>109</v>
      </c>
      <c r="L2586" s="913"/>
      <c r="M2586" s="913"/>
      <c r="N2586" s="841"/>
      <c r="O2586" s="840" t="s">
        <v>226</v>
      </c>
      <c r="P2586" s="913"/>
      <c r="Q2586" s="913"/>
      <c r="R2586" s="841"/>
      <c r="S2586" s="840" t="s">
        <v>233</v>
      </c>
      <c r="T2586" s="913"/>
      <c r="U2586" s="914"/>
    </row>
    <row r="2587" spans="1:33" ht="18" customHeight="1" thickBot="1" x14ac:dyDescent="0.2">
      <c r="B2587" s="882"/>
      <c r="C2587" s="908"/>
      <c r="D2587" s="479" t="s">
        <v>221</v>
      </c>
      <c r="E2587" s="479" t="s">
        <v>223</v>
      </c>
      <c r="F2587" s="910"/>
      <c r="G2587" s="911"/>
      <c r="H2587" s="912"/>
      <c r="I2587" s="481" t="s">
        <v>110</v>
      </c>
      <c r="J2587" s="481" t="s">
        <v>236</v>
      </c>
      <c r="K2587" s="911"/>
      <c r="L2587" s="915"/>
      <c r="M2587" s="915"/>
      <c r="N2587" s="912"/>
      <c r="O2587" s="911"/>
      <c r="P2587" s="915"/>
      <c r="Q2587" s="915"/>
      <c r="R2587" s="912"/>
      <c r="S2587" s="911" t="s">
        <v>234</v>
      </c>
      <c r="T2587" s="915"/>
      <c r="U2587" s="916"/>
    </row>
    <row r="2588" spans="1:33" ht="24" customHeight="1" x14ac:dyDescent="0.15">
      <c r="B2588" s="880">
        <v>1</v>
      </c>
      <c r="C2588" s="883"/>
      <c r="D2588" s="883"/>
      <c r="E2588" s="883"/>
      <c r="F2588" s="294"/>
      <c r="G2588" s="886"/>
      <c r="H2588" s="887"/>
      <c r="I2588" s="294"/>
      <c r="J2588" s="295"/>
      <c r="K2588" s="298"/>
      <c r="L2588" s="279" t="s">
        <v>220</v>
      </c>
      <c r="M2588" s="301"/>
      <c r="N2588" s="280" t="s">
        <v>225</v>
      </c>
      <c r="O2588" s="298"/>
      <c r="P2588" s="279" t="s">
        <v>220</v>
      </c>
      <c r="Q2588" s="301"/>
      <c r="R2588" s="280" t="s">
        <v>225</v>
      </c>
      <c r="S2588" s="888" t="str">
        <f t="shared" ref="S2588" si="1670">IF(COUNT(J2588:J2592)=0,"",SUM(J2588:J2592))</f>
        <v/>
      </c>
      <c r="T2588" s="889"/>
      <c r="U2588" s="890"/>
    </row>
    <row r="2589" spans="1:33" ht="24" customHeight="1" x14ac:dyDescent="0.15">
      <c r="B2589" s="881"/>
      <c r="C2589" s="884"/>
      <c r="D2589" s="884"/>
      <c r="E2589" s="884"/>
      <c r="F2589" s="296"/>
      <c r="G2589" s="897"/>
      <c r="H2589" s="898"/>
      <c r="I2589" s="296"/>
      <c r="J2589" s="297"/>
      <c r="K2589" s="299"/>
      <c r="L2589" s="284" t="s">
        <v>220</v>
      </c>
      <c r="M2589" s="302"/>
      <c r="N2589" s="285" t="s">
        <v>225</v>
      </c>
      <c r="O2589" s="299"/>
      <c r="P2589" s="284" t="s">
        <v>220</v>
      </c>
      <c r="Q2589" s="302"/>
      <c r="R2589" s="285" t="s">
        <v>225</v>
      </c>
      <c r="S2589" s="891"/>
      <c r="T2589" s="892"/>
      <c r="U2589" s="893"/>
      <c r="Z2589" s="264"/>
      <c r="AA2589" s="264"/>
      <c r="AB2589" s="264"/>
      <c r="AC2589" s="264"/>
      <c r="AD2589" s="264"/>
      <c r="AE2589" s="172"/>
      <c r="AF2589" s="172"/>
      <c r="AG2589" s="172"/>
    </row>
    <row r="2590" spans="1:33" ht="23.25" customHeight="1" x14ac:dyDescent="0.15">
      <c r="B2590" s="881"/>
      <c r="C2590" s="884"/>
      <c r="D2590" s="884"/>
      <c r="E2590" s="884"/>
      <c r="F2590" s="296"/>
      <c r="G2590" s="897"/>
      <c r="H2590" s="898"/>
      <c r="I2590" s="296"/>
      <c r="J2590" s="297"/>
      <c r="K2590" s="299"/>
      <c r="L2590" s="284" t="s">
        <v>220</v>
      </c>
      <c r="M2590" s="302"/>
      <c r="N2590" s="285" t="s">
        <v>225</v>
      </c>
      <c r="O2590" s="299"/>
      <c r="P2590" s="284" t="s">
        <v>220</v>
      </c>
      <c r="Q2590" s="302"/>
      <c r="R2590" s="285" t="s">
        <v>225</v>
      </c>
      <c r="S2590" s="891"/>
      <c r="T2590" s="892"/>
      <c r="U2590" s="893"/>
      <c r="Z2590" s="264"/>
      <c r="AA2590" s="264"/>
      <c r="AB2590" s="264"/>
      <c r="AC2590" s="264"/>
      <c r="AD2590" s="264"/>
      <c r="AE2590" s="172"/>
      <c r="AF2590" s="172"/>
      <c r="AG2590" s="172"/>
    </row>
    <row r="2591" spans="1:33" ht="24" customHeight="1" x14ac:dyDescent="0.15">
      <c r="B2591" s="881"/>
      <c r="C2591" s="884"/>
      <c r="D2591" s="884"/>
      <c r="E2591" s="884"/>
      <c r="F2591" s="296"/>
      <c r="G2591" s="897"/>
      <c r="H2591" s="898"/>
      <c r="I2591" s="296"/>
      <c r="J2591" s="297"/>
      <c r="K2591" s="299"/>
      <c r="L2591" s="284" t="s">
        <v>220</v>
      </c>
      <c r="M2591" s="302"/>
      <c r="N2591" s="285" t="s">
        <v>225</v>
      </c>
      <c r="O2591" s="299"/>
      <c r="P2591" s="284" t="s">
        <v>220</v>
      </c>
      <c r="Q2591" s="302"/>
      <c r="R2591" s="285" t="s">
        <v>225</v>
      </c>
      <c r="S2591" s="891"/>
      <c r="T2591" s="892"/>
      <c r="U2591" s="893"/>
    </row>
    <row r="2592" spans="1:33" ht="24" customHeight="1" thickBot="1" x14ac:dyDescent="0.2">
      <c r="B2592" s="882"/>
      <c r="C2592" s="885"/>
      <c r="D2592" s="885"/>
      <c r="E2592" s="885"/>
      <c r="F2592" s="286" t="s">
        <v>232</v>
      </c>
      <c r="G2592" s="5"/>
      <c r="H2592" s="899" t="s">
        <v>239</v>
      </c>
      <c r="I2592" s="900"/>
      <c r="J2592" s="300"/>
      <c r="K2592" s="901"/>
      <c r="L2592" s="902"/>
      <c r="M2592" s="902"/>
      <c r="N2592" s="902"/>
      <c r="O2592" s="902"/>
      <c r="P2592" s="902"/>
      <c r="Q2592" s="902"/>
      <c r="R2592" s="903"/>
      <c r="S2592" s="894"/>
      <c r="T2592" s="895"/>
      <c r="U2592" s="896"/>
    </row>
    <row r="2593" spans="2:21" ht="24" customHeight="1" x14ac:dyDescent="0.15">
      <c r="B2593" s="880">
        <v>2</v>
      </c>
      <c r="C2593" s="883"/>
      <c r="D2593" s="883"/>
      <c r="E2593" s="883"/>
      <c r="F2593" s="294"/>
      <c r="G2593" s="886"/>
      <c r="H2593" s="887"/>
      <c r="I2593" s="294"/>
      <c r="J2593" s="295"/>
      <c r="K2593" s="298"/>
      <c r="L2593" s="279" t="s">
        <v>220</v>
      </c>
      <c r="M2593" s="301"/>
      <c r="N2593" s="280" t="s">
        <v>225</v>
      </c>
      <c r="O2593" s="298"/>
      <c r="P2593" s="279" t="s">
        <v>220</v>
      </c>
      <c r="Q2593" s="301"/>
      <c r="R2593" s="280" t="s">
        <v>225</v>
      </c>
      <c r="S2593" s="888" t="str">
        <f t="shared" ref="S2593" si="1671">IF(COUNT(J2593:J2597)=0,"",SUM(J2593:J2597))</f>
        <v/>
      </c>
      <c r="T2593" s="889"/>
      <c r="U2593" s="890"/>
    </row>
    <row r="2594" spans="2:21" ht="24" customHeight="1" x14ac:dyDescent="0.15">
      <c r="B2594" s="881"/>
      <c r="C2594" s="884"/>
      <c r="D2594" s="884"/>
      <c r="E2594" s="884"/>
      <c r="F2594" s="296"/>
      <c r="G2594" s="897"/>
      <c r="H2594" s="898"/>
      <c r="I2594" s="296"/>
      <c r="J2594" s="297"/>
      <c r="K2594" s="299"/>
      <c r="L2594" s="284" t="s">
        <v>220</v>
      </c>
      <c r="M2594" s="302"/>
      <c r="N2594" s="285" t="s">
        <v>225</v>
      </c>
      <c r="O2594" s="299"/>
      <c r="P2594" s="284" t="s">
        <v>220</v>
      </c>
      <c r="Q2594" s="302"/>
      <c r="R2594" s="285" t="s">
        <v>225</v>
      </c>
      <c r="S2594" s="891"/>
      <c r="T2594" s="892"/>
      <c r="U2594" s="893"/>
    </row>
    <row r="2595" spans="2:21" ht="24" customHeight="1" x14ac:dyDescent="0.15">
      <c r="B2595" s="881"/>
      <c r="C2595" s="884"/>
      <c r="D2595" s="884"/>
      <c r="E2595" s="884"/>
      <c r="F2595" s="296"/>
      <c r="G2595" s="897"/>
      <c r="H2595" s="898"/>
      <c r="I2595" s="296"/>
      <c r="J2595" s="297"/>
      <c r="K2595" s="299"/>
      <c r="L2595" s="284" t="s">
        <v>220</v>
      </c>
      <c r="M2595" s="302"/>
      <c r="N2595" s="285" t="s">
        <v>225</v>
      </c>
      <c r="O2595" s="299"/>
      <c r="P2595" s="284" t="s">
        <v>220</v>
      </c>
      <c r="Q2595" s="302"/>
      <c r="R2595" s="285" t="s">
        <v>225</v>
      </c>
      <c r="S2595" s="891"/>
      <c r="T2595" s="892"/>
      <c r="U2595" s="893"/>
    </row>
    <row r="2596" spans="2:21" ht="24" customHeight="1" x14ac:dyDescent="0.15">
      <c r="B2596" s="881"/>
      <c r="C2596" s="884"/>
      <c r="D2596" s="884"/>
      <c r="E2596" s="884"/>
      <c r="F2596" s="296"/>
      <c r="G2596" s="897"/>
      <c r="H2596" s="898"/>
      <c r="I2596" s="296"/>
      <c r="J2596" s="297"/>
      <c r="K2596" s="299"/>
      <c r="L2596" s="284" t="s">
        <v>220</v>
      </c>
      <c r="M2596" s="302"/>
      <c r="N2596" s="285" t="s">
        <v>225</v>
      </c>
      <c r="O2596" s="299"/>
      <c r="P2596" s="284" t="s">
        <v>220</v>
      </c>
      <c r="Q2596" s="302"/>
      <c r="R2596" s="285" t="s">
        <v>225</v>
      </c>
      <c r="S2596" s="891"/>
      <c r="T2596" s="892"/>
      <c r="U2596" s="893"/>
    </row>
    <row r="2597" spans="2:21" ht="24" customHeight="1" thickBot="1" x14ac:dyDescent="0.2">
      <c r="B2597" s="882"/>
      <c r="C2597" s="885"/>
      <c r="D2597" s="885"/>
      <c r="E2597" s="885"/>
      <c r="F2597" s="286" t="s">
        <v>232</v>
      </c>
      <c r="G2597" s="5"/>
      <c r="H2597" s="899" t="s">
        <v>239</v>
      </c>
      <c r="I2597" s="900"/>
      <c r="J2597" s="300"/>
      <c r="K2597" s="901"/>
      <c r="L2597" s="902"/>
      <c r="M2597" s="902"/>
      <c r="N2597" s="902"/>
      <c r="O2597" s="902"/>
      <c r="P2597" s="902"/>
      <c r="Q2597" s="902"/>
      <c r="R2597" s="903"/>
      <c r="S2597" s="894"/>
      <c r="T2597" s="895"/>
      <c r="U2597" s="896"/>
    </row>
    <row r="2598" spans="2:21" ht="24" customHeight="1" x14ac:dyDescent="0.15">
      <c r="B2598" s="880">
        <v>3</v>
      </c>
      <c r="C2598" s="883"/>
      <c r="D2598" s="883"/>
      <c r="E2598" s="883"/>
      <c r="F2598" s="294"/>
      <c r="G2598" s="886"/>
      <c r="H2598" s="887"/>
      <c r="I2598" s="294"/>
      <c r="J2598" s="295"/>
      <c r="K2598" s="298"/>
      <c r="L2598" s="279" t="s">
        <v>220</v>
      </c>
      <c r="M2598" s="301"/>
      <c r="N2598" s="280" t="s">
        <v>225</v>
      </c>
      <c r="O2598" s="298"/>
      <c r="P2598" s="279" t="s">
        <v>220</v>
      </c>
      <c r="Q2598" s="301"/>
      <c r="R2598" s="280" t="s">
        <v>225</v>
      </c>
      <c r="S2598" s="888" t="str">
        <f t="shared" ref="S2598" si="1672">IF(COUNT(J2598:J2602)=0,"",SUM(J2598:J2602))</f>
        <v/>
      </c>
      <c r="T2598" s="889"/>
      <c r="U2598" s="890"/>
    </row>
    <row r="2599" spans="2:21" ht="24" customHeight="1" x14ac:dyDescent="0.15">
      <c r="B2599" s="881"/>
      <c r="C2599" s="884"/>
      <c r="D2599" s="884"/>
      <c r="E2599" s="884"/>
      <c r="F2599" s="296"/>
      <c r="G2599" s="897"/>
      <c r="H2599" s="898"/>
      <c r="I2599" s="296"/>
      <c r="J2599" s="297"/>
      <c r="K2599" s="299"/>
      <c r="L2599" s="284" t="s">
        <v>220</v>
      </c>
      <c r="M2599" s="302"/>
      <c r="N2599" s="285" t="s">
        <v>225</v>
      </c>
      <c r="O2599" s="299"/>
      <c r="P2599" s="284" t="s">
        <v>220</v>
      </c>
      <c r="Q2599" s="302"/>
      <c r="R2599" s="285" t="s">
        <v>225</v>
      </c>
      <c r="S2599" s="891"/>
      <c r="T2599" s="892"/>
      <c r="U2599" s="893"/>
    </row>
    <row r="2600" spans="2:21" ht="24" customHeight="1" x14ac:dyDescent="0.15">
      <c r="B2600" s="881"/>
      <c r="C2600" s="884"/>
      <c r="D2600" s="884"/>
      <c r="E2600" s="884"/>
      <c r="F2600" s="296"/>
      <c r="G2600" s="897"/>
      <c r="H2600" s="898"/>
      <c r="I2600" s="296"/>
      <c r="J2600" s="297"/>
      <c r="K2600" s="299"/>
      <c r="L2600" s="284" t="s">
        <v>220</v>
      </c>
      <c r="M2600" s="302"/>
      <c r="N2600" s="285" t="s">
        <v>225</v>
      </c>
      <c r="O2600" s="299"/>
      <c r="P2600" s="284" t="s">
        <v>220</v>
      </c>
      <c r="Q2600" s="302"/>
      <c r="R2600" s="285" t="s">
        <v>225</v>
      </c>
      <c r="S2600" s="891"/>
      <c r="T2600" s="892"/>
      <c r="U2600" s="893"/>
    </row>
    <row r="2601" spans="2:21" ht="24" customHeight="1" x14ac:dyDescent="0.15">
      <c r="B2601" s="881"/>
      <c r="C2601" s="884"/>
      <c r="D2601" s="884"/>
      <c r="E2601" s="884"/>
      <c r="F2601" s="296"/>
      <c r="G2601" s="897"/>
      <c r="H2601" s="898"/>
      <c r="I2601" s="296"/>
      <c r="J2601" s="297"/>
      <c r="K2601" s="299"/>
      <c r="L2601" s="284" t="s">
        <v>220</v>
      </c>
      <c r="M2601" s="302"/>
      <c r="N2601" s="285" t="s">
        <v>225</v>
      </c>
      <c r="O2601" s="299"/>
      <c r="P2601" s="284" t="s">
        <v>220</v>
      </c>
      <c r="Q2601" s="302"/>
      <c r="R2601" s="285" t="s">
        <v>225</v>
      </c>
      <c r="S2601" s="891"/>
      <c r="T2601" s="892"/>
      <c r="U2601" s="893"/>
    </row>
    <row r="2602" spans="2:21" ht="24" customHeight="1" thickBot="1" x14ac:dyDescent="0.2">
      <c r="B2602" s="882"/>
      <c r="C2602" s="885"/>
      <c r="D2602" s="885"/>
      <c r="E2602" s="885"/>
      <c r="F2602" s="286" t="s">
        <v>232</v>
      </c>
      <c r="G2602" s="5"/>
      <c r="H2602" s="899" t="s">
        <v>239</v>
      </c>
      <c r="I2602" s="900"/>
      <c r="J2602" s="300"/>
      <c r="K2602" s="901"/>
      <c r="L2602" s="902"/>
      <c r="M2602" s="902"/>
      <c r="N2602" s="902"/>
      <c r="O2602" s="902"/>
      <c r="P2602" s="902"/>
      <c r="Q2602" s="902"/>
      <c r="R2602" s="903"/>
      <c r="S2602" s="894"/>
      <c r="T2602" s="895"/>
      <c r="U2602" s="896"/>
    </row>
    <row r="2603" spans="2:21" ht="24" customHeight="1" x14ac:dyDescent="0.15">
      <c r="B2603" s="880">
        <v>4</v>
      </c>
      <c r="C2603" s="883"/>
      <c r="D2603" s="883"/>
      <c r="E2603" s="883"/>
      <c r="F2603" s="294"/>
      <c r="G2603" s="886"/>
      <c r="H2603" s="887"/>
      <c r="I2603" s="294"/>
      <c r="J2603" s="295"/>
      <c r="K2603" s="298"/>
      <c r="L2603" s="279" t="s">
        <v>220</v>
      </c>
      <c r="M2603" s="301"/>
      <c r="N2603" s="280" t="s">
        <v>225</v>
      </c>
      <c r="O2603" s="298"/>
      <c r="P2603" s="279" t="s">
        <v>220</v>
      </c>
      <c r="Q2603" s="301"/>
      <c r="R2603" s="280" t="s">
        <v>225</v>
      </c>
      <c r="S2603" s="888" t="str">
        <f t="shared" ref="S2603" si="1673">IF(COUNT(J2603:J2607)=0,"",SUM(J2603:J2607))</f>
        <v/>
      </c>
      <c r="T2603" s="889"/>
      <c r="U2603" s="890"/>
    </row>
    <row r="2604" spans="2:21" ht="24" customHeight="1" x14ac:dyDescent="0.15">
      <c r="B2604" s="881"/>
      <c r="C2604" s="884"/>
      <c r="D2604" s="884"/>
      <c r="E2604" s="884"/>
      <c r="F2604" s="296"/>
      <c r="G2604" s="897"/>
      <c r="H2604" s="898"/>
      <c r="I2604" s="296"/>
      <c r="J2604" s="297"/>
      <c r="K2604" s="299"/>
      <c r="L2604" s="284" t="s">
        <v>220</v>
      </c>
      <c r="M2604" s="302"/>
      <c r="N2604" s="285" t="s">
        <v>225</v>
      </c>
      <c r="O2604" s="299"/>
      <c r="P2604" s="284" t="s">
        <v>220</v>
      </c>
      <c r="Q2604" s="302"/>
      <c r="R2604" s="285" t="s">
        <v>225</v>
      </c>
      <c r="S2604" s="891"/>
      <c r="T2604" s="892"/>
      <c r="U2604" s="893"/>
    </row>
    <row r="2605" spans="2:21" ht="24" customHeight="1" x14ac:dyDescent="0.15">
      <c r="B2605" s="881"/>
      <c r="C2605" s="884"/>
      <c r="D2605" s="884"/>
      <c r="E2605" s="884"/>
      <c r="F2605" s="296"/>
      <c r="G2605" s="897"/>
      <c r="H2605" s="898"/>
      <c r="I2605" s="296"/>
      <c r="J2605" s="297"/>
      <c r="K2605" s="299"/>
      <c r="L2605" s="284" t="s">
        <v>220</v>
      </c>
      <c r="M2605" s="302"/>
      <c r="N2605" s="285" t="s">
        <v>225</v>
      </c>
      <c r="O2605" s="299"/>
      <c r="P2605" s="284" t="s">
        <v>220</v>
      </c>
      <c r="Q2605" s="302"/>
      <c r="R2605" s="285" t="s">
        <v>225</v>
      </c>
      <c r="S2605" s="891"/>
      <c r="T2605" s="892"/>
      <c r="U2605" s="893"/>
    </row>
    <row r="2606" spans="2:21" ht="24" customHeight="1" x14ac:dyDescent="0.15">
      <c r="B2606" s="881"/>
      <c r="C2606" s="884"/>
      <c r="D2606" s="884"/>
      <c r="E2606" s="884"/>
      <c r="F2606" s="296"/>
      <c r="G2606" s="897"/>
      <c r="H2606" s="898"/>
      <c r="I2606" s="296"/>
      <c r="J2606" s="297"/>
      <c r="K2606" s="299"/>
      <c r="L2606" s="284" t="s">
        <v>220</v>
      </c>
      <c r="M2606" s="302"/>
      <c r="N2606" s="285" t="s">
        <v>225</v>
      </c>
      <c r="O2606" s="299"/>
      <c r="P2606" s="284" t="s">
        <v>220</v>
      </c>
      <c r="Q2606" s="302"/>
      <c r="R2606" s="285" t="s">
        <v>225</v>
      </c>
      <c r="S2606" s="891"/>
      <c r="T2606" s="892"/>
      <c r="U2606" s="893"/>
    </row>
    <row r="2607" spans="2:21" ht="24" customHeight="1" thickBot="1" x14ac:dyDescent="0.2">
      <c r="B2607" s="882"/>
      <c r="C2607" s="885"/>
      <c r="D2607" s="885"/>
      <c r="E2607" s="885"/>
      <c r="F2607" s="286" t="s">
        <v>232</v>
      </c>
      <c r="G2607" s="5"/>
      <c r="H2607" s="899" t="s">
        <v>239</v>
      </c>
      <c r="I2607" s="900"/>
      <c r="J2607" s="300"/>
      <c r="K2607" s="901"/>
      <c r="L2607" s="902"/>
      <c r="M2607" s="902"/>
      <c r="N2607" s="902"/>
      <c r="O2607" s="902"/>
      <c r="P2607" s="902"/>
      <c r="Q2607" s="902"/>
      <c r="R2607" s="903"/>
      <c r="S2607" s="894"/>
      <c r="T2607" s="895"/>
      <c r="U2607" s="896"/>
    </row>
    <row r="2608" spans="2:21" ht="19.5" customHeight="1" thickBot="1" x14ac:dyDescent="0.2">
      <c r="B2608" s="287" t="s">
        <v>112</v>
      </c>
      <c r="C2608" s="172"/>
      <c r="D2608" s="288"/>
      <c r="E2608" s="288"/>
      <c r="F2608" s="289"/>
      <c r="G2608" s="288"/>
      <c r="H2608" s="288"/>
      <c r="O2608" s="917" t="s">
        <v>496</v>
      </c>
      <c r="P2608" s="918"/>
      <c r="Q2608" s="918"/>
      <c r="R2608" s="918"/>
      <c r="S2608" s="919" t="str">
        <f>IF(COUNT(S2588:U2607)=0,"",SUMIFS(S2588:S2607,E2588:E2607,"&lt;&gt;"&amp;""))</f>
        <v/>
      </c>
      <c r="T2608" s="920"/>
      <c r="U2608" s="921"/>
    </row>
    <row r="2609" spans="1:33" ht="19.5" customHeight="1" thickBot="1" x14ac:dyDescent="0.2">
      <c r="B2609" s="486" t="s">
        <v>242</v>
      </c>
      <c r="C2609" s="172"/>
      <c r="D2609" s="171"/>
      <c r="E2609" s="290"/>
      <c r="F2609" s="485"/>
      <c r="G2609" s="485"/>
      <c r="H2609" s="485"/>
      <c r="O2609" s="922" t="s">
        <v>497</v>
      </c>
      <c r="P2609" s="923"/>
      <c r="Q2609" s="923"/>
      <c r="R2609" s="924"/>
      <c r="S2609" s="919" t="str">
        <f>IF(COUNT(S2588:U2607)=0,"",SUMIF(E2588:E2607,"元請",S2588:U2607))</f>
        <v/>
      </c>
      <c r="T2609" s="920"/>
      <c r="U2609" s="921"/>
    </row>
    <row r="2610" spans="1:33" ht="19.5" customHeight="1" x14ac:dyDescent="0.15">
      <c r="B2610" s="287" t="s">
        <v>240</v>
      </c>
      <c r="C2610" s="172"/>
      <c r="D2610" s="171"/>
      <c r="E2610" s="172"/>
      <c r="F2610" s="172"/>
      <c r="G2610" s="485"/>
      <c r="H2610" s="485"/>
    </row>
    <row r="2611" spans="1:33" ht="19.5" customHeight="1" x14ac:dyDescent="0.15">
      <c r="B2611" s="485"/>
      <c r="C2611" s="172"/>
      <c r="D2611" s="171"/>
      <c r="E2611" s="290"/>
      <c r="F2611" s="485"/>
      <c r="G2611" s="485"/>
      <c r="H2611" s="485"/>
    </row>
    <row r="2612" spans="1:33" s="172" customFormat="1" ht="20.25" customHeight="1" x14ac:dyDescent="0.15">
      <c r="A2612" s="171"/>
      <c r="B2612" s="171"/>
      <c r="C2612" s="172" t="s">
        <v>104</v>
      </c>
      <c r="G2612" s="262"/>
      <c r="H2612" s="262"/>
      <c r="I2612" s="171"/>
      <c r="J2612" s="171"/>
      <c r="K2612" s="171"/>
      <c r="L2612" s="171"/>
      <c r="M2612" s="171"/>
      <c r="N2612" s="171"/>
      <c r="O2612" s="171"/>
      <c r="P2612" s="171"/>
      <c r="Q2612" s="171"/>
      <c r="R2612" s="171"/>
      <c r="S2612" s="171"/>
      <c r="T2612" s="196" t="s">
        <v>241</v>
      </c>
      <c r="U2612" s="263" t="str">
        <f t="shared" ref="U2612" si="1674">IF(COUNT(S2588:U2607)=0,"",U2583+1)</f>
        <v/>
      </c>
      <c r="W2612" s="171"/>
      <c r="X2612" s="171"/>
      <c r="Y2612" s="171"/>
      <c r="Z2612" s="291"/>
      <c r="AA2612" s="291"/>
      <c r="AB2612" s="291"/>
      <c r="AC2612" s="291"/>
      <c r="AD2612" s="291"/>
      <c r="AE2612" s="171"/>
      <c r="AF2612" s="171"/>
      <c r="AG2612" s="171"/>
    </row>
    <row r="2613" spans="1:33" s="172" customFormat="1" ht="27.75" x14ac:dyDescent="0.15">
      <c r="A2613" s="171"/>
      <c r="B2613" s="904" t="s">
        <v>105</v>
      </c>
      <c r="C2613" s="904"/>
      <c r="D2613" s="904"/>
      <c r="E2613" s="904"/>
      <c r="F2613" s="904"/>
      <c r="G2613" s="904"/>
      <c r="H2613" s="904"/>
      <c r="I2613" s="904"/>
      <c r="J2613" s="905" t="s">
        <v>387</v>
      </c>
      <c r="K2613" s="905"/>
      <c r="L2613" s="905"/>
      <c r="M2613" s="905"/>
      <c r="N2613" s="905"/>
      <c r="O2613" s="905"/>
      <c r="P2613" s="905"/>
      <c r="Q2613" s="905"/>
      <c r="R2613" s="905"/>
      <c r="S2613" s="905"/>
      <c r="T2613" s="905"/>
      <c r="U2613" s="905"/>
      <c r="W2613" s="171"/>
      <c r="X2613" s="171"/>
      <c r="Y2613" s="171"/>
      <c r="Z2613" s="291"/>
      <c r="AA2613" s="291"/>
      <c r="AB2613" s="291"/>
      <c r="AC2613" s="291"/>
      <c r="AD2613" s="291"/>
      <c r="AE2613" s="171"/>
      <c r="AF2613" s="171"/>
      <c r="AG2613" s="171"/>
    </row>
    <row r="2614" spans="1:33" ht="21.75" thickBot="1" x14ac:dyDescent="0.2">
      <c r="D2614" s="265" t="s">
        <v>228</v>
      </c>
      <c r="E2614" s="906"/>
      <c r="F2614" s="906"/>
      <c r="G2614" s="266" t="s">
        <v>229</v>
      </c>
      <c r="H2614" s="267"/>
      <c r="L2614" s="268" t="s">
        <v>231</v>
      </c>
      <c r="M2614" s="482" t="str">
        <f>M$4</f>
        <v/>
      </c>
      <c r="N2614" s="269" t="s">
        <v>220</v>
      </c>
      <c r="O2614" s="482" t="str">
        <f>O$4</f>
        <v/>
      </c>
      <c r="P2614" s="269" t="s">
        <v>225</v>
      </c>
      <c r="Q2614" s="269" t="s">
        <v>205</v>
      </c>
      <c r="R2614" s="482" t="str">
        <f>R$4</f>
        <v/>
      </c>
      <c r="S2614" s="269" t="s">
        <v>220</v>
      </c>
      <c r="T2614" s="482" t="str">
        <f>T$4</f>
        <v/>
      </c>
      <c r="U2614" s="269" t="s">
        <v>230</v>
      </c>
    </row>
    <row r="2615" spans="1:33" ht="18" customHeight="1" x14ac:dyDescent="0.15">
      <c r="B2615" s="880" t="s">
        <v>227</v>
      </c>
      <c r="C2615" s="907" t="s">
        <v>224</v>
      </c>
      <c r="D2615" s="478" t="s">
        <v>237</v>
      </c>
      <c r="E2615" s="478" t="s">
        <v>222</v>
      </c>
      <c r="F2615" s="909" t="s">
        <v>106</v>
      </c>
      <c r="G2615" s="840" t="s">
        <v>107</v>
      </c>
      <c r="H2615" s="841"/>
      <c r="I2615" s="480" t="s">
        <v>108</v>
      </c>
      <c r="J2615" s="480" t="s">
        <v>235</v>
      </c>
      <c r="K2615" s="840" t="s">
        <v>109</v>
      </c>
      <c r="L2615" s="913"/>
      <c r="M2615" s="913"/>
      <c r="N2615" s="841"/>
      <c r="O2615" s="840" t="s">
        <v>226</v>
      </c>
      <c r="P2615" s="913"/>
      <c r="Q2615" s="913"/>
      <c r="R2615" s="841"/>
      <c r="S2615" s="840" t="s">
        <v>233</v>
      </c>
      <c r="T2615" s="913"/>
      <c r="U2615" s="914"/>
    </row>
    <row r="2616" spans="1:33" ht="18" customHeight="1" thickBot="1" x14ac:dyDescent="0.2">
      <c r="B2616" s="882"/>
      <c r="C2616" s="908"/>
      <c r="D2616" s="479" t="s">
        <v>221</v>
      </c>
      <c r="E2616" s="479" t="s">
        <v>223</v>
      </c>
      <c r="F2616" s="910"/>
      <c r="G2616" s="911"/>
      <c r="H2616" s="912"/>
      <c r="I2616" s="481" t="s">
        <v>110</v>
      </c>
      <c r="J2616" s="481" t="s">
        <v>236</v>
      </c>
      <c r="K2616" s="911"/>
      <c r="L2616" s="915"/>
      <c r="M2616" s="915"/>
      <c r="N2616" s="912"/>
      <c r="O2616" s="911"/>
      <c r="P2616" s="915"/>
      <c r="Q2616" s="915"/>
      <c r="R2616" s="912"/>
      <c r="S2616" s="911" t="s">
        <v>234</v>
      </c>
      <c r="T2616" s="915"/>
      <c r="U2616" s="916"/>
    </row>
    <row r="2617" spans="1:33" ht="24" customHeight="1" x14ac:dyDescent="0.15">
      <c r="B2617" s="880">
        <v>1</v>
      </c>
      <c r="C2617" s="883"/>
      <c r="D2617" s="883"/>
      <c r="E2617" s="883"/>
      <c r="F2617" s="294"/>
      <c r="G2617" s="886"/>
      <c r="H2617" s="887"/>
      <c r="I2617" s="294"/>
      <c r="J2617" s="295"/>
      <c r="K2617" s="298"/>
      <c r="L2617" s="279" t="s">
        <v>220</v>
      </c>
      <c r="M2617" s="301"/>
      <c r="N2617" s="280" t="s">
        <v>225</v>
      </c>
      <c r="O2617" s="298"/>
      <c r="P2617" s="279" t="s">
        <v>220</v>
      </c>
      <c r="Q2617" s="301"/>
      <c r="R2617" s="280" t="s">
        <v>225</v>
      </c>
      <c r="S2617" s="888" t="str">
        <f t="shared" ref="S2617" si="1675">IF(COUNT(J2617:J2621)=0,"",SUM(J2617:J2621))</f>
        <v/>
      </c>
      <c r="T2617" s="889"/>
      <c r="U2617" s="890"/>
    </row>
    <row r="2618" spans="1:33" ht="24" customHeight="1" x14ac:dyDescent="0.15">
      <c r="B2618" s="881"/>
      <c r="C2618" s="884"/>
      <c r="D2618" s="884"/>
      <c r="E2618" s="884"/>
      <c r="F2618" s="296"/>
      <c r="G2618" s="897"/>
      <c r="H2618" s="898"/>
      <c r="I2618" s="296"/>
      <c r="J2618" s="297"/>
      <c r="K2618" s="299"/>
      <c r="L2618" s="284" t="s">
        <v>220</v>
      </c>
      <c r="M2618" s="302"/>
      <c r="N2618" s="285" t="s">
        <v>225</v>
      </c>
      <c r="O2618" s="299"/>
      <c r="P2618" s="284" t="s">
        <v>220</v>
      </c>
      <c r="Q2618" s="302"/>
      <c r="R2618" s="285" t="s">
        <v>225</v>
      </c>
      <c r="S2618" s="891"/>
      <c r="T2618" s="892"/>
      <c r="U2618" s="893"/>
      <c r="Z2618" s="264"/>
      <c r="AA2618" s="264"/>
      <c r="AB2618" s="264"/>
      <c r="AC2618" s="264"/>
      <c r="AD2618" s="264"/>
      <c r="AE2618" s="172"/>
      <c r="AF2618" s="172"/>
      <c r="AG2618" s="172"/>
    </row>
    <row r="2619" spans="1:33" ht="23.25" customHeight="1" x14ac:dyDescent="0.15">
      <c r="B2619" s="881"/>
      <c r="C2619" s="884"/>
      <c r="D2619" s="884"/>
      <c r="E2619" s="884"/>
      <c r="F2619" s="296"/>
      <c r="G2619" s="897"/>
      <c r="H2619" s="898"/>
      <c r="I2619" s="296"/>
      <c r="J2619" s="297"/>
      <c r="K2619" s="299"/>
      <c r="L2619" s="284" t="s">
        <v>220</v>
      </c>
      <c r="M2619" s="302"/>
      <c r="N2619" s="285" t="s">
        <v>225</v>
      </c>
      <c r="O2619" s="299"/>
      <c r="P2619" s="284" t="s">
        <v>220</v>
      </c>
      <c r="Q2619" s="302"/>
      <c r="R2619" s="285" t="s">
        <v>225</v>
      </c>
      <c r="S2619" s="891"/>
      <c r="T2619" s="892"/>
      <c r="U2619" s="893"/>
      <c r="Z2619" s="264"/>
      <c r="AA2619" s="264"/>
      <c r="AB2619" s="264"/>
      <c r="AC2619" s="264"/>
      <c r="AD2619" s="264"/>
      <c r="AE2619" s="172"/>
      <c r="AF2619" s="172"/>
      <c r="AG2619" s="172"/>
    </row>
    <row r="2620" spans="1:33" ht="24" customHeight="1" x14ac:dyDescent="0.15">
      <c r="B2620" s="881"/>
      <c r="C2620" s="884"/>
      <c r="D2620" s="884"/>
      <c r="E2620" s="884"/>
      <c r="F2620" s="296"/>
      <c r="G2620" s="897"/>
      <c r="H2620" s="898"/>
      <c r="I2620" s="296"/>
      <c r="J2620" s="297"/>
      <c r="K2620" s="299"/>
      <c r="L2620" s="284" t="s">
        <v>220</v>
      </c>
      <c r="M2620" s="302"/>
      <c r="N2620" s="285" t="s">
        <v>225</v>
      </c>
      <c r="O2620" s="299"/>
      <c r="P2620" s="284" t="s">
        <v>220</v>
      </c>
      <c r="Q2620" s="302"/>
      <c r="R2620" s="285" t="s">
        <v>225</v>
      </c>
      <c r="S2620" s="891"/>
      <c r="T2620" s="892"/>
      <c r="U2620" s="893"/>
    </row>
    <row r="2621" spans="1:33" ht="24" customHeight="1" thickBot="1" x14ac:dyDescent="0.2">
      <c r="B2621" s="882"/>
      <c r="C2621" s="885"/>
      <c r="D2621" s="885"/>
      <c r="E2621" s="885"/>
      <c r="F2621" s="286" t="s">
        <v>232</v>
      </c>
      <c r="G2621" s="5"/>
      <c r="H2621" s="899" t="s">
        <v>239</v>
      </c>
      <c r="I2621" s="900"/>
      <c r="J2621" s="300"/>
      <c r="K2621" s="901"/>
      <c r="L2621" s="902"/>
      <c r="M2621" s="902"/>
      <c r="N2621" s="902"/>
      <c r="O2621" s="902"/>
      <c r="P2621" s="902"/>
      <c r="Q2621" s="902"/>
      <c r="R2621" s="903"/>
      <c r="S2621" s="894"/>
      <c r="T2621" s="895"/>
      <c r="U2621" s="896"/>
    </row>
    <row r="2622" spans="1:33" ht="24" customHeight="1" x14ac:dyDescent="0.15">
      <c r="B2622" s="880">
        <v>2</v>
      </c>
      <c r="C2622" s="883"/>
      <c r="D2622" s="883"/>
      <c r="E2622" s="883"/>
      <c r="F2622" s="294"/>
      <c r="G2622" s="886"/>
      <c r="H2622" s="887"/>
      <c r="I2622" s="294"/>
      <c r="J2622" s="295"/>
      <c r="K2622" s="298"/>
      <c r="L2622" s="279" t="s">
        <v>220</v>
      </c>
      <c r="M2622" s="301"/>
      <c r="N2622" s="280" t="s">
        <v>225</v>
      </c>
      <c r="O2622" s="298"/>
      <c r="P2622" s="279" t="s">
        <v>220</v>
      </c>
      <c r="Q2622" s="301"/>
      <c r="R2622" s="280" t="s">
        <v>225</v>
      </c>
      <c r="S2622" s="888" t="str">
        <f t="shared" ref="S2622" si="1676">IF(COUNT(J2622:J2626)=0,"",SUM(J2622:J2626))</f>
        <v/>
      </c>
      <c r="T2622" s="889"/>
      <c r="U2622" s="890"/>
    </row>
    <row r="2623" spans="1:33" ht="24" customHeight="1" x14ac:dyDescent="0.15">
      <c r="B2623" s="881"/>
      <c r="C2623" s="884"/>
      <c r="D2623" s="884"/>
      <c r="E2623" s="884"/>
      <c r="F2623" s="296"/>
      <c r="G2623" s="897"/>
      <c r="H2623" s="898"/>
      <c r="I2623" s="296"/>
      <c r="J2623" s="297"/>
      <c r="K2623" s="299"/>
      <c r="L2623" s="284" t="s">
        <v>220</v>
      </c>
      <c r="M2623" s="302"/>
      <c r="N2623" s="285" t="s">
        <v>225</v>
      </c>
      <c r="O2623" s="299"/>
      <c r="P2623" s="284" t="s">
        <v>220</v>
      </c>
      <c r="Q2623" s="302"/>
      <c r="R2623" s="285" t="s">
        <v>225</v>
      </c>
      <c r="S2623" s="891"/>
      <c r="T2623" s="892"/>
      <c r="U2623" s="893"/>
    </row>
    <row r="2624" spans="1:33" ht="24" customHeight="1" x14ac:dyDescent="0.15">
      <c r="B2624" s="881"/>
      <c r="C2624" s="884"/>
      <c r="D2624" s="884"/>
      <c r="E2624" s="884"/>
      <c r="F2624" s="296"/>
      <c r="G2624" s="897"/>
      <c r="H2624" s="898"/>
      <c r="I2624" s="296"/>
      <c r="J2624" s="297"/>
      <c r="K2624" s="299"/>
      <c r="L2624" s="284" t="s">
        <v>220</v>
      </c>
      <c r="M2624" s="302"/>
      <c r="N2624" s="285" t="s">
        <v>225</v>
      </c>
      <c r="O2624" s="299"/>
      <c r="P2624" s="284" t="s">
        <v>220</v>
      </c>
      <c r="Q2624" s="302"/>
      <c r="R2624" s="285" t="s">
        <v>225</v>
      </c>
      <c r="S2624" s="891"/>
      <c r="T2624" s="892"/>
      <c r="U2624" s="893"/>
    </row>
    <row r="2625" spans="2:21" ht="24" customHeight="1" x14ac:dyDescent="0.15">
      <c r="B2625" s="881"/>
      <c r="C2625" s="884"/>
      <c r="D2625" s="884"/>
      <c r="E2625" s="884"/>
      <c r="F2625" s="296"/>
      <c r="G2625" s="897"/>
      <c r="H2625" s="898"/>
      <c r="I2625" s="296"/>
      <c r="J2625" s="297"/>
      <c r="K2625" s="299"/>
      <c r="L2625" s="284" t="s">
        <v>220</v>
      </c>
      <c r="M2625" s="302"/>
      <c r="N2625" s="285" t="s">
        <v>225</v>
      </c>
      <c r="O2625" s="299"/>
      <c r="P2625" s="284" t="s">
        <v>220</v>
      </c>
      <c r="Q2625" s="302"/>
      <c r="R2625" s="285" t="s">
        <v>225</v>
      </c>
      <c r="S2625" s="891"/>
      <c r="T2625" s="892"/>
      <c r="U2625" s="893"/>
    </row>
    <row r="2626" spans="2:21" ht="24" customHeight="1" thickBot="1" x14ac:dyDescent="0.2">
      <c r="B2626" s="882"/>
      <c r="C2626" s="885"/>
      <c r="D2626" s="885"/>
      <c r="E2626" s="885"/>
      <c r="F2626" s="286" t="s">
        <v>232</v>
      </c>
      <c r="G2626" s="5"/>
      <c r="H2626" s="899" t="s">
        <v>239</v>
      </c>
      <c r="I2626" s="900"/>
      <c r="J2626" s="300"/>
      <c r="K2626" s="901"/>
      <c r="L2626" s="902"/>
      <c r="M2626" s="902"/>
      <c r="N2626" s="902"/>
      <c r="O2626" s="902"/>
      <c r="P2626" s="902"/>
      <c r="Q2626" s="902"/>
      <c r="R2626" s="903"/>
      <c r="S2626" s="894"/>
      <c r="T2626" s="895"/>
      <c r="U2626" s="896"/>
    </row>
    <row r="2627" spans="2:21" ht="24" customHeight="1" x14ac:dyDescent="0.15">
      <c r="B2627" s="880">
        <v>3</v>
      </c>
      <c r="C2627" s="883"/>
      <c r="D2627" s="883"/>
      <c r="E2627" s="883"/>
      <c r="F2627" s="294"/>
      <c r="G2627" s="886"/>
      <c r="H2627" s="887"/>
      <c r="I2627" s="294"/>
      <c r="J2627" s="295"/>
      <c r="K2627" s="298"/>
      <c r="L2627" s="279" t="s">
        <v>220</v>
      </c>
      <c r="M2627" s="301"/>
      <c r="N2627" s="280" t="s">
        <v>225</v>
      </c>
      <c r="O2627" s="298"/>
      <c r="P2627" s="279" t="s">
        <v>220</v>
      </c>
      <c r="Q2627" s="301"/>
      <c r="R2627" s="280" t="s">
        <v>225</v>
      </c>
      <c r="S2627" s="888" t="str">
        <f t="shared" ref="S2627" si="1677">IF(COUNT(J2627:J2631)=0,"",SUM(J2627:J2631))</f>
        <v/>
      </c>
      <c r="T2627" s="889"/>
      <c r="U2627" s="890"/>
    </row>
    <row r="2628" spans="2:21" ht="24" customHeight="1" x14ac:dyDescent="0.15">
      <c r="B2628" s="881"/>
      <c r="C2628" s="884"/>
      <c r="D2628" s="884"/>
      <c r="E2628" s="884"/>
      <c r="F2628" s="296"/>
      <c r="G2628" s="897"/>
      <c r="H2628" s="898"/>
      <c r="I2628" s="296"/>
      <c r="J2628" s="297"/>
      <c r="K2628" s="299"/>
      <c r="L2628" s="284" t="s">
        <v>220</v>
      </c>
      <c r="M2628" s="302"/>
      <c r="N2628" s="285" t="s">
        <v>225</v>
      </c>
      <c r="O2628" s="299"/>
      <c r="P2628" s="284" t="s">
        <v>220</v>
      </c>
      <c r="Q2628" s="302"/>
      <c r="R2628" s="285" t="s">
        <v>225</v>
      </c>
      <c r="S2628" s="891"/>
      <c r="T2628" s="892"/>
      <c r="U2628" s="893"/>
    </row>
    <row r="2629" spans="2:21" ht="24" customHeight="1" x14ac:dyDescent="0.15">
      <c r="B2629" s="881"/>
      <c r="C2629" s="884"/>
      <c r="D2629" s="884"/>
      <c r="E2629" s="884"/>
      <c r="F2629" s="296"/>
      <c r="G2629" s="897"/>
      <c r="H2629" s="898"/>
      <c r="I2629" s="296"/>
      <c r="J2629" s="297"/>
      <c r="K2629" s="299"/>
      <c r="L2629" s="284" t="s">
        <v>220</v>
      </c>
      <c r="M2629" s="302"/>
      <c r="N2629" s="285" t="s">
        <v>225</v>
      </c>
      <c r="O2629" s="299"/>
      <c r="P2629" s="284" t="s">
        <v>220</v>
      </c>
      <c r="Q2629" s="302"/>
      <c r="R2629" s="285" t="s">
        <v>225</v>
      </c>
      <c r="S2629" s="891"/>
      <c r="T2629" s="892"/>
      <c r="U2629" s="893"/>
    </row>
    <row r="2630" spans="2:21" ht="24" customHeight="1" x14ac:dyDescent="0.15">
      <c r="B2630" s="881"/>
      <c r="C2630" s="884"/>
      <c r="D2630" s="884"/>
      <c r="E2630" s="884"/>
      <c r="F2630" s="296"/>
      <c r="G2630" s="897"/>
      <c r="H2630" s="898"/>
      <c r="I2630" s="296"/>
      <c r="J2630" s="297"/>
      <c r="K2630" s="299"/>
      <c r="L2630" s="284" t="s">
        <v>220</v>
      </c>
      <c r="M2630" s="302"/>
      <c r="N2630" s="285" t="s">
        <v>225</v>
      </c>
      <c r="O2630" s="299"/>
      <c r="P2630" s="284" t="s">
        <v>220</v>
      </c>
      <c r="Q2630" s="302"/>
      <c r="R2630" s="285" t="s">
        <v>225</v>
      </c>
      <c r="S2630" s="891"/>
      <c r="T2630" s="892"/>
      <c r="U2630" s="893"/>
    </row>
    <row r="2631" spans="2:21" ht="24" customHeight="1" thickBot="1" x14ac:dyDescent="0.2">
      <c r="B2631" s="882"/>
      <c r="C2631" s="885"/>
      <c r="D2631" s="885"/>
      <c r="E2631" s="885"/>
      <c r="F2631" s="286" t="s">
        <v>232</v>
      </c>
      <c r="G2631" s="5"/>
      <c r="H2631" s="899" t="s">
        <v>239</v>
      </c>
      <c r="I2631" s="900"/>
      <c r="J2631" s="300"/>
      <c r="K2631" s="901"/>
      <c r="L2631" s="902"/>
      <c r="M2631" s="902"/>
      <c r="N2631" s="902"/>
      <c r="O2631" s="902"/>
      <c r="P2631" s="902"/>
      <c r="Q2631" s="902"/>
      <c r="R2631" s="903"/>
      <c r="S2631" s="894"/>
      <c r="T2631" s="895"/>
      <c r="U2631" s="896"/>
    </row>
    <row r="2632" spans="2:21" ht="24" customHeight="1" x14ac:dyDescent="0.15">
      <c r="B2632" s="880">
        <v>4</v>
      </c>
      <c r="C2632" s="883"/>
      <c r="D2632" s="883"/>
      <c r="E2632" s="883"/>
      <c r="F2632" s="294"/>
      <c r="G2632" s="886"/>
      <c r="H2632" s="887"/>
      <c r="I2632" s="294"/>
      <c r="J2632" s="295"/>
      <c r="K2632" s="298"/>
      <c r="L2632" s="279" t="s">
        <v>220</v>
      </c>
      <c r="M2632" s="301"/>
      <c r="N2632" s="280" t="s">
        <v>225</v>
      </c>
      <c r="O2632" s="298"/>
      <c r="P2632" s="279" t="s">
        <v>220</v>
      </c>
      <c r="Q2632" s="301"/>
      <c r="R2632" s="280" t="s">
        <v>225</v>
      </c>
      <c r="S2632" s="888" t="str">
        <f t="shared" ref="S2632" si="1678">IF(COUNT(J2632:J2636)=0,"",SUM(J2632:J2636))</f>
        <v/>
      </c>
      <c r="T2632" s="889"/>
      <c r="U2632" s="890"/>
    </row>
    <row r="2633" spans="2:21" ht="24" customHeight="1" x14ac:dyDescent="0.15">
      <c r="B2633" s="881"/>
      <c r="C2633" s="884"/>
      <c r="D2633" s="884"/>
      <c r="E2633" s="884"/>
      <c r="F2633" s="296"/>
      <c r="G2633" s="897"/>
      <c r="H2633" s="898"/>
      <c r="I2633" s="296"/>
      <c r="J2633" s="297"/>
      <c r="K2633" s="299"/>
      <c r="L2633" s="284" t="s">
        <v>220</v>
      </c>
      <c r="M2633" s="302"/>
      <c r="N2633" s="285" t="s">
        <v>225</v>
      </c>
      <c r="O2633" s="299"/>
      <c r="P2633" s="284" t="s">
        <v>220</v>
      </c>
      <c r="Q2633" s="302"/>
      <c r="R2633" s="285" t="s">
        <v>225</v>
      </c>
      <c r="S2633" s="891"/>
      <c r="T2633" s="892"/>
      <c r="U2633" s="893"/>
    </row>
    <row r="2634" spans="2:21" ht="24" customHeight="1" x14ac:dyDescent="0.15">
      <c r="B2634" s="881"/>
      <c r="C2634" s="884"/>
      <c r="D2634" s="884"/>
      <c r="E2634" s="884"/>
      <c r="F2634" s="296"/>
      <c r="G2634" s="897"/>
      <c r="H2634" s="898"/>
      <c r="I2634" s="296"/>
      <c r="J2634" s="297"/>
      <c r="K2634" s="299"/>
      <c r="L2634" s="284" t="s">
        <v>220</v>
      </c>
      <c r="M2634" s="302"/>
      <c r="N2634" s="285" t="s">
        <v>225</v>
      </c>
      <c r="O2634" s="299"/>
      <c r="P2634" s="284" t="s">
        <v>220</v>
      </c>
      <c r="Q2634" s="302"/>
      <c r="R2634" s="285" t="s">
        <v>225</v>
      </c>
      <c r="S2634" s="891"/>
      <c r="T2634" s="892"/>
      <c r="U2634" s="893"/>
    </row>
    <row r="2635" spans="2:21" ht="24" customHeight="1" x14ac:dyDescent="0.15">
      <c r="B2635" s="881"/>
      <c r="C2635" s="884"/>
      <c r="D2635" s="884"/>
      <c r="E2635" s="884"/>
      <c r="F2635" s="296"/>
      <c r="G2635" s="897"/>
      <c r="H2635" s="898"/>
      <c r="I2635" s="296"/>
      <c r="J2635" s="297"/>
      <c r="K2635" s="299"/>
      <c r="L2635" s="284" t="s">
        <v>220</v>
      </c>
      <c r="M2635" s="302"/>
      <c r="N2635" s="285" t="s">
        <v>225</v>
      </c>
      <c r="O2635" s="299"/>
      <c r="P2635" s="284" t="s">
        <v>220</v>
      </c>
      <c r="Q2635" s="302"/>
      <c r="R2635" s="285" t="s">
        <v>225</v>
      </c>
      <c r="S2635" s="891"/>
      <c r="T2635" s="892"/>
      <c r="U2635" s="893"/>
    </row>
    <row r="2636" spans="2:21" ht="24" customHeight="1" thickBot="1" x14ac:dyDescent="0.2">
      <c r="B2636" s="882"/>
      <c r="C2636" s="885"/>
      <c r="D2636" s="885"/>
      <c r="E2636" s="885"/>
      <c r="F2636" s="286" t="s">
        <v>232</v>
      </c>
      <c r="G2636" s="5"/>
      <c r="H2636" s="899" t="s">
        <v>239</v>
      </c>
      <c r="I2636" s="900"/>
      <c r="J2636" s="300"/>
      <c r="K2636" s="901"/>
      <c r="L2636" s="902"/>
      <c r="M2636" s="902"/>
      <c r="N2636" s="902"/>
      <c r="O2636" s="902"/>
      <c r="P2636" s="902"/>
      <c r="Q2636" s="902"/>
      <c r="R2636" s="903"/>
      <c r="S2636" s="894"/>
      <c r="T2636" s="895"/>
      <c r="U2636" s="896"/>
    </row>
    <row r="2637" spans="2:21" ht="19.5" customHeight="1" thickBot="1" x14ac:dyDescent="0.2">
      <c r="B2637" s="287" t="s">
        <v>112</v>
      </c>
      <c r="C2637" s="172"/>
      <c r="D2637" s="288"/>
      <c r="E2637" s="288"/>
      <c r="F2637" s="289"/>
      <c r="G2637" s="288"/>
      <c r="H2637" s="288"/>
      <c r="O2637" s="917" t="s">
        <v>496</v>
      </c>
      <c r="P2637" s="918"/>
      <c r="Q2637" s="918"/>
      <c r="R2637" s="918"/>
      <c r="S2637" s="919" t="str">
        <f>IF(COUNT(S2617:U2636)=0,"",SUMIFS(S2617:S2636,E2617:E2636,"&lt;&gt;"&amp;""))</f>
        <v/>
      </c>
      <c r="T2637" s="920"/>
      <c r="U2637" s="921"/>
    </row>
    <row r="2638" spans="2:21" ht="19.5" customHeight="1" thickBot="1" x14ac:dyDescent="0.2">
      <c r="B2638" s="486" t="s">
        <v>242</v>
      </c>
      <c r="C2638" s="172"/>
      <c r="D2638" s="171"/>
      <c r="E2638" s="290"/>
      <c r="F2638" s="485"/>
      <c r="G2638" s="485"/>
      <c r="H2638" s="485"/>
      <c r="O2638" s="922" t="s">
        <v>497</v>
      </c>
      <c r="P2638" s="923"/>
      <c r="Q2638" s="923"/>
      <c r="R2638" s="924"/>
      <c r="S2638" s="919" t="str">
        <f>IF(COUNT(S2617:U2636)=0,"",SUMIF(E2617:E2636,"元請",S2617:U2636))</f>
        <v/>
      </c>
      <c r="T2638" s="920"/>
      <c r="U2638" s="921"/>
    </row>
    <row r="2639" spans="2:21" ht="19.5" customHeight="1" x14ac:dyDescent="0.15">
      <c r="B2639" s="287" t="s">
        <v>240</v>
      </c>
      <c r="C2639" s="172"/>
      <c r="D2639" s="171"/>
      <c r="E2639" s="172"/>
      <c r="F2639" s="172"/>
      <c r="G2639" s="485"/>
      <c r="H2639" s="485"/>
    </row>
    <row r="2640" spans="2:21" ht="19.5" customHeight="1" x14ac:dyDescent="0.15">
      <c r="B2640" s="485"/>
      <c r="C2640" s="172"/>
      <c r="D2640" s="171"/>
      <c r="E2640" s="290"/>
      <c r="F2640" s="485"/>
      <c r="G2640" s="485"/>
      <c r="H2640" s="485"/>
    </row>
    <row r="2641" spans="1:33" s="172" customFormat="1" ht="20.25" customHeight="1" x14ac:dyDescent="0.15">
      <c r="A2641" s="171"/>
      <c r="B2641" s="171"/>
      <c r="C2641" s="172" t="s">
        <v>104</v>
      </c>
      <c r="G2641" s="262"/>
      <c r="H2641" s="262"/>
      <c r="I2641" s="171"/>
      <c r="J2641" s="171"/>
      <c r="K2641" s="171"/>
      <c r="L2641" s="171"/>
      <c r="M2641" s="171"/>
      <c r="N2641" s="171"/>
      <c r="O2641" s="171"/>
      <c r="P2641" s="171"/>
      <c r="Q2641" s="171"/>
      <c r="R2641" s="171"/>
      <c r="S2641" s="171"/>
      <c r="T2641" s="196" t="s">
        <v>241</v>
      </c>
      <c r="U2641" s="263" t="str">
        <f t="shared" ref="U2641" si="1679">IF(COUNT(S2617:U2636)=0,"",U2612+1)</f>
        <v/>
      </c>
      <c r="W2641" s="171"/>
      <c r="X2641" s="171"/>
      <c r="Y2641" s="171"/>
      <c r="Z2641" s="291"/>
      <c r="AA2641" s="291"/>
      <c r="AB2641" s="291"/>
      <c r="AC2641" s="291"/>
      <c r="AD2641" s="291"/>
      <c r="AE2641" s="171"/>
      <c r="AF2641" s="171"/>
      <c r="AG2641" s="171"/>
    </row>
    <row r="2642" spans="1:33" s="172" customFormat="1" ht="27.75" x14ac:dyDescent="0.15">
      <c r="A2642" s="171"/>
      <c r="B2642" s="904" t="s">
        <v>105</v>
      </c>
      <c r="C2642" s="904"/>
      <c r="D2642" s="904"/>
      <c r="E2642" s="904"/>
      <c r="F2642" s="904"/>
      <c r="G2642" s="904"/>
      <c r="H2642" s="904"/>
      <c r="I2642" s="904"/>
      <c r="J2642" s="905" t="s">
        <v>387</v>
      </c>
      <c r="K2642" s="905"/>
      <c r="L2642" s="905"/>
      <c r="M2642" s="905"/>
      <c r="N2642" s="905"/>
      <c r="O2642" s="905"/>
      <c r="P2642" s="905"/>
      <c r="Q2642" s="905"/>
      <c r="R2642" s="905"/>
      <c r="S2642" s="905"/>
      <c r="T2642" s="905"/>
      <c r="U2642" s="905"/>
      <c r="W2642" s="171"/>
      <c r="X2642" s="171"/>
      <c r="Y2642" s="171"/>
      <c r="Z2642" s="291"/>
      <c r="AA2642" s="291"/>
      <c r="AB2642" s="291"/>
      <c r="AC2642" s="291"/>
      <c r="AD2642" s="291"/>
      <c r="AE2642" s="171"/>
      <c r="AF2642" s="171"/>
      <c r="AG2642" s="171"/>
    </row>
    <row r="2643" spans="1:33" ht="21.75" thickBot="1" x14ac:dyDescent="0.2">
      <c r="D2643" s="265" t="s">
        <v>228</v>
      </c>
      <c r="E2643" s="906"/>
      <c r="F2643" s="906"/>
      <c r="G2643" s="266" t="s">
        <v>229</v>
      </c>
      <c r="H2643" s="267"/>
      <c r="L2643" s="268" t="s">
        <v>231</v>
      </c>
      <c r="M2643" s="482" t="str">
        <f>M$4</f>
        <v/>
      </c>
      <c r="N2643" s="269" t="s">
        <v>220</v>
      </c>
      <c r="O2643" s="482" t="str">
        <f>O$4</f>
        <v/>
      </c>
      <c r="P2643" s="269" t="s">
        <v>225</v>
      </c>
      <c r="Q2643" s="269" t="s">
        <v>205</v>
      </c>
      <c r="R2643" s="482" t="str">
        <f>R$4</f>
        <v/>
      </c>
      <c r="S2643" s="269" t="s">
        <v>220</v>
      </c>
      <c r="T2643" s="482" t="str">
        <f>T$4</f>
        <v/>
      </c>
      <c r="U2643" s="269" t="s">
        <v>230</v>
      </c>
    </row>
    <row r="2644" spans="1:33" ht="18" customHeight="1" x14ac:dyDescent="0.15">
      <c r="B2644" s="880" t="s">
        <v>227</v>
      </c>
      <c r="C2644" s="907" t="s">
        <v>224</v>
      </c>
      <c r="D2644" s="478" t="s">
        <v>237</v>
      </c>
      <c r="E2644" s="478" t="s">
        <v>222</v>
      </c>
      <c r="F2644" s="909" t="s">
        <v>106</v>
      </c>
      <c r="G2644" s="840" t="s">
        <v>107</v>
      </c>
      <c r="H2644" s="841"/>
      <c r="I2644" s="480" t="s">
        <v>108</v>
      </c>
      <c r="J2644" s="480" t="s">
        <v>235</v>
      </c>
      <c r="K2644" s="840" t="s">
        <v>109</v>
      </c>
      <c r="L2644" s="913"/>
      <c r="M2644" s="913"/>
      <c r="N2644" s="841"/>
      <c r="O2644" s="840" t="s">
        <v>226</v>
      </c>
      <c r="P2644" s="913"/>
      <c r="Q2644" s="913"/>
      <c r="R2644" s="841"/>
      <c r="S2644" s="840" t="s">
        <v>233</v>
      </c>
      <c r="T2644" s="913"/>
      <c r="U2644" s="914"/>
    </row>
    <row r="2645" spans="1:33" ht="18" customHeight="1" thickBot="1" x14ac:dyDescent="0.2">
      <c r="B2645" s="882"/>
      <c r="C2645" s="908"/>
      <c r="D2645" s="479" t="s">
        <v>221</v>
      </c>
      <c r="E2645" s="479" t="s">
        <v>223</v>
      </c>
      <c r="F2645" s="910"/>
      <c r="G2645" s="911"/>
      <c r="H2645" s="912"/>
      <c r="I2645" s="481" t="s">
        <v>110</v>
      </c>
      <c r="J2645" s="481" t="s">
        <v>236</v>
      </c>
      <c r="K2645" s="911"/>
      <c r="L2645" s="915"/>
      <c r="M2645" s="915"/>
      <c r="N2645" s="912"/>
      <c r="O2645" s="911"/>
      <c r="P2645" s="915"/>
      <c r="Q2645" s="915"/>
      <c r="R2645" s="912"/>
      <c r="S2645" s="911" t="s">
        <v>234</v>
      </c>
      <c r="T2645" s="915"/>
      <c r="U2645" s="916"/>
    </row>
    <row r="2646" spans="1:33" ht="24" customHeight="1" x14ac:dyDescent="0.15">
      <c r="B2646" s="880">
        <v>1</v>
      </c>
      <c r="C2646" s="883"/>
      <c r="D2646" s="883"/>
      <c r="E2646" s="883"/>
      <c r="F2646" s="294"/>
      <c r="G2646" s="886"/>
      <c r="H2646" s="887"/>
      <c r="I2646" s="294"/>
      <c r="J2646" s="295"/>
      <c r="K2646" s="298"/>
      <c r="L2646" s="279" t="s">
        <v>220</v>
      </c>
      <c r="M2646" s="301"/>
      <c r="N2646" s="280" t="s">
        <v>225</v>
      </c>
      <c r="O2646" s="298"/>
      <c r="P2646" s="279" t="s">
        <v>220</v>
      </c>
      <c r="Q2646" s="301"/>
      <c r="R2646" s="280" t="s">
        <v>225</v>
      </c>
      <c r="S2646" s="888" t="str">
        <f t="shared" ref="S2646" si="1680">IF(COUNT(J2646:J2650)=0,"",SUM(J2646:J2650))</f>
        <v/>
      </c>
      <c r="T2646" s="889"/>
      <c r="U2646" s="890"/>
    </row>
    <row r="2647" spans="1:33" ht="24" customHeight="1" x14ac:dyDescent="0.15">
      <c r="B2647" s="881"/>
      <c r="C2647" s="884"/>
      <c r="D2647" s="884"/>
      <c r="E2647" s="884"/>
      <c r="F2647" s="296"/>
      <c r="G2647" s="897"/>
      <c r="H2647" s="898"/>
      <c r="I2647" s="296"/>
      <c r="J2647" s="297"/>
      <c r="K2647" s="299"/>
      <c r="L2647" s="284" t="s">
        <v>220</v>
      </c>
      <c r="M2647" s="302"/>
      <c r="N2647" s="285" t="s">
        <v>225</v>
      </c>
      <c r="O2647" s="299"/>
      <c r="P2647" s="284" t="s">
        <v>220</v>
      </c>
      <c r="Q2647" s="302"/>
      <c r="R2647" s="285" t="s">
        <v>225</v>
      </c>
      <c r="S2647" s="891"/>
      <c r="T2647" s="892"/>
      <c r="U2647" s="893"/>
      <c r="Z2647" s="264"/>
      <c r="AA2647" s="264"/>
      <c r="AB2647" s="264"/>
      <c r="AC2647" s="264"/>
      <c r="AD2647" s="264"/>
      <c r="AE2647" s="172"/>
      <c r="AF2647" s="172"/>
      <c r="AG2647" s="172"/>
    </row>
    <row r="2648" spans="1:33" ht="23.25" customHeight="1" x14ac:dyDescent="0.15">
      <c r="B2648" s="881"/>
      <c r="C2648" s="884"/>
      <c r="D2648" s="884"/>
      <c r="E2648" s="884"/>
      <c r="F2648" s="296"/>
      <c r="G2648" s="897"/>
      <c r="H2648" s="898"/>
      <c r="I2648" s="296"/>
      <c r="J2648" s="297"/>
      <c r="K2648" s="299"/>
      <c r="L2648" s="284" t="s">
        <v>220</v>
      </c>
      <c r="M2648" s="302"/>
      <c r="N2648" s="285" t="s">
        <v>225</v>
      </c>
      <c r="O2648" s="299"/>
      <c r="P2648" s="284" t="s">
        <v>220</v>
      </c>
      <c r="Q2648" s="302"/>
      <c r="R2648" s="285" t="s">
        <v>225</v>
      </c>
      <c r="S2648" s="891"/>
      <c r="T2648" s="892"/>
      <c r="U2648" s="893"/>
      <c r="Z2648" s="264"/>
      <c r="AA2648" s="264"/>
      <c r="AB2648" s="264"/>
      <c r="AC2648" s="264"/>
      <c r="AD2648" s="264"/>
      <c r="AE2648" s="172"/>
      <c r="AF2648" s="172"/>
      <c r="AG2648" s="172"/>
    </row>
    <row r="2649" spans="1:33" ht="24" customHeight="1" x14ac:dyDescent="0.15">
      <c r="B2649" s="881"/>
      <c r="C2649" s="884"/>
      <c r="D2649" s="884"/>
      <c r="E2649" s="884"/>
      <c r="F2649" s="296"/>
      <c r="G2649" s="897"/>
      <c r="H2649" s="898"/>
      <c r="I2649" s="296"/>
      <c r="J2649" s="297"/>
      <c r="K2649" s="299"/>
      <c r="L2649" s="284" t="s">
        <v>220</v>
      </c>
      <c r="M2649" s="302"/>
      <c r="N2649" s="285" t="s">
        <v>225</v>
      </c>
      <c r="O2649" s="299"/>
      <c r="P2649" s="284" t="s">
        <v>220</v>
      </c>
      <c r="Q2649" s="302"/>
      <c r="R2649" s="285" t="s">
        <v>225</v>
      </c>
      <c r="S2649" s="891"/>
      <c r="T2649" s="892"/>
      <c r="U2649" s="893"/>
    </row>
    <row r="2650" spans="1:33" ht="24" customHeight="1" thickBot="1" x14ac:dyDescent="0.2">
      <c r="B2650" s="882"/>
      <c r="C2650" s="885"/>
      <c r="D2650" s="885"/>
      <c r="E2650" s="885"/>
      <c r="F2650" s="286" t="s">
        <v>232</v>
      </c>
      <c r="G2650" s="5"/>
      <c r="H2650" s="899" t="s">
        <v>239</v>
      </c>
      <c r="I2650" s="900"/>
      <c r="J2650" s="300"/>
      <c r="K2650" s="901"/>
      <c r="L2650" s="902"/>
      <c r="M2650" s="902"/>
      <c r="N2650" s="902"/>
      <c r="O2650" s="902"/>
      <c r="P2650" s="902"/>
      <c r="Q2650" s="902"/>
      <c r="R2650" s="903"/>
      <c r="S2650" s="894"/>
      <c r="T2650" s="895"/>
      <c r="U2650" s="896"/>
    </row>
    <row r="2651" spans="1:33" ht="24" customHeight="1" x14ac:dyDescent="0.15">
      <c r="B2651" s="880">
        <v>2</v>
      </c>
      <c r="C2651" s="883"/>
      <c r="D2651" s="883"/>
      <c r="E2651" s="883"/>
      <c r="F2651" s="294"/>
      <c r="G2651" s="886"/>
      <c r="H2651" s="887"/>
      <c r="I2651" s="294"/>
      <c r="J2651" s="295"/>
      <c r="K2651" s="298"/>
      <c r="L2651" s="279" t="s">
        <v>220</v>
      </c>
      <c r="M2651" s="301"/>
      <c r="N2651" s="280" t="s">
        <v>225</v>
      </c>
      <c r="O2651" s="298"/>
      <c r="P2651" s="279" t="s">
        <v>220</v>
      </c>
      <c r="Q2651" s="301"/>
      <c r="R2651" s="280" t="s">
        <v>225</v>
      </c>
      <c r="S2651" s="888" t="str">
        <f t="shared" ref="S2651" si="1681">IF(COUNT(J2651:J2655)=0,"",SUM(J2651:J2655))</f>
        <v/>
      </c>
      <c r="T2651" s="889"/>
      <c r="U2651" s="890"/>
    </row>
    <row r="2652" spans="1:33" ht="24" customHeight="1" x14ac:dyDescent="0.15">
      <c r="B2652" s="881"/>
      <c r="C2652" s="884"/>
      <c r="D2652" s="884"/>
      <c r="E2652" s="884"/>
      <c r="F2652" s="296"/>
      <c r="G2652" s="897"/>
      <c r="H2652" s="898"/>
      <c r="I2652" s="296"/>
      <c r="J2652" s="297"/>
      <c r="K2652" s="299"/>
      <c r="L2652" s="284" t="s">
        <v>220</v>
      </c>
      <c r="M2652" s="302"/>
      <c r="N2652" s="285" t="s">
        <v>225</v>
      </c>
      <c r="O2652" s="299"/>
      <c r="P2652" s="284" t="s">
        <v>220</v>
      </c>
      <c r="Q2652" s="302"/>
      <c r="R2652" s="285" t="s">
        <v>225</v>
      </c>
      <c r="S2652" s="891"/>
      <c r="T2652" s="892"/>
      <c r="U2652" s="893"/>
    </row>
    <row r="2653" spans="1:33" ht="24" customHeight="1" x14ac:dyDescent="0.15">
      <c r="B2653" s="881"/>
      <c r="C2653" s="884"/>
      <c r="D2653" s="884"/>
      <c r="E2653" s="884"/>
      <c r="F2653" s="296"/>
      <c r="G2653" s="897"/>
      <c r="H2653" s="898"/>
      <c r="I2653" s="296"/>
      <c r="J2653" s="297"/>
      <c r="K2653" s="299"/>
      <c r="L2653" s="284" t="s">
        <v>220</v>
      </c>
      <c r="M2653" s="302"/>
      <c r="N2653" s="285" t="s">
        <v>225</v>
      </c>
      <c r="O2653" s="299"/>
      <c r="P2653" s="284" t="s">
        <v>220</v>
      </c>
      <c r="Q2653" s="302"/>
      <c r="R2653" s="285" t="s">
        <v>225</v>
      </c>
      <c r="S2653" s="891"/>
      <c r="T2653" s="892"/>
      <c r="U2653" s="893"/>
    </row>
    <row r="2654" spans="1:33" ht="24" customHeight="1" x14ac:dyDescent="0.15">
      <c r="B2654" s="881"/>
      <c r="C2654" s="884"/>
      <c r="D2654" s="884"/>
      <c r="E2654" s="884"/>
      <c r="F2654" s="296"/>
      <c r="G2654" s="897"/>
      <c r="H2654" s="898"/>
      <c r="I2654" s="296"/>
      <c r="J2654" s="297"/>
      <c r="K2654" s="299"/>
      <c r="L2654" s="284" t="s">
        <v>220</v>
      </c>
      <c r="M2654" s="302"/>
      <c r="N2654" s="285" t="s">
        <v>225</v>
      </c>
      <c r="O2654" s="299"/>
      <c r="P2654" s="284" t="s">
        <v>220</v>
      </c>
      <c r="Q2654" s="302"/>
      <c r="R2654" s="285" t="s">
        <v>225</v>
      </c>
      <c r="S2654" s="891"/>
      <c r="T2654" s="892"/>
      <c r="U2654" s="893"/>
    </row>
    <row r="2655" spans="1:33" ht="24" customHeight="1" thickBot="1" x14ac:dyDescent="0.2">
      <c r="B2655" s="882"/>
      <c r="C2655" s="885"/>
      <c r="D2655" s="885"/>
      <c r="E2655" s="885"/>
      <c r="F2655" s="286" t="s">
        <v>232</v>
      </c>
      <c r="G2655" s="5"/>
      <c r="H2655" s="899" t="s">
        <v>239</v>
      </c>
      <c r="I2655" s="900"/>
      <c r="J2655" s="300"/>
      <c r="K2655" s="901"/>
      <c r="L2655" s="902"/>
      <c r="M2655" s="902"/>
      <c r="N2655" s="902"/>
      <c r="O2655" s="902"/>
      <c r="P2655" s="902"/>
      <c r="Q2655" s="902"/>
      <c r="R2655" s="903"/>
      <c r="S2655" s="894"/>
      <c r="T2655" s="895"/>
      <c r="U2655" s="896"/>
    </row>
    <row r="2656" spans="1:33" ht="24" customHeight="1" x14ac:dyDescent="0.15">
      <c r="B2656" s="880">
        <v>3</v>
      </c>
      <c r="C2656" s="883"/>
      <c r="D2656" s="883"/>
      <c r="E2656" s="883"/>
      <c r="F2656" s="294"/>
      <c r="G2656" s="886"/>
      <c r="H2656" s="887"/>
      <c r="I2656" s="294"/>
      <c r="J2656" s="295"/>
      <c r="K2656" s="298"/>
      <c r="L2656" s="279" t="s">
        <v>220</v>
      </c>
      <c r="M2656" s="301"/>
      <c r="N2656" s="280" t="s">
        <v>225</v>
      </c>
      <c r="O2656" s="298"/>
      <c r="P2656" s="279" t="s">
        <v>220</v>
      </c>
      <c r="Q2656" s="301"/>
      <c r="R2656" s="280" t="s">
        <v>225</v>
      </c>
      <c r="S2656" s="888" t="str">
        <f t="shared" ref="S2656" si="1682">IF(COUNT(J2656:J2660)=0,"",SUM(J2656:J2660))</f>
        <v/>
      </c>
      <c r="T2656" s="889"/>
      <c r="U2656" s="890"/>
    </row>
    <row r="2657" spans="1:33" ht="24" customHeight="1" x14ac:dyDescent="0.15">
      <c r="B2657" s="881"/>
      <c r="C2657" s="884"/>
      <c r="D2657" s="884"/>
      <c r="E2657" s="884"/>
      <c r="F2657" s="296"/>
      <c r="G2657" s="897"/>
      <c r="H2657" s="898"/>
      <c r="I2657" s="296"/>
      <c r="J2657" s="297"/>
      <c r="K2657" s="299"/>
      <c r="L2657" s="284" t="s">
        <v>220</v>
      </c>
      <c r="M2657" s="302"/>
      <c r="N2657" s="285" t="s">
        <v>225</v>
      </c>
      <c r="O2657" s="299"/>
      <c r="P2657" s="284" t="s">
        <v>220</v>
      </c>
      <c r="Q2657" s="302"/>
      <c r="R2657" s="285" t="s">
        <v>225</v>
      </c>
      <c r="S2657" s="891"/>
      <c r="T2657" s="892"/>
      <c r="U2657" s="893"/>
    </row>
    <row r="2658" spans="1:33" ht="24" customHeight="1" x14ac:dyDescent="0.15">
      <c r="B2658" s="881"/>
      <c r="C2658" s="884"/>
      <c r="D2658" s="884"/>
      <c r="E2658" s="884"/>
      <c r="F2658" s="296"/>
      <c r="G2658" s="897"/>
      <c r="H2658" s="898"/>
      <c r="I2658" s="296"/>
      <c r="J2658" s="297"/>
      <c r="K2658" s="299"/>
      <c r="L2658" s="284" t="s">
        <v>220</v>
      </c>
      <c r="M2658" s="302"/>
      <c r="N2658" s="285" t="s">
        <v>225</v>
      </c>
      <c r="O2658" s="299"/>
      <c r="P2658" s="284" t="s">
        <v>220</v>
      </c>
      <c r="Q2658" s="302"/>
      <c r="R2658" s="285" t="s">
        <v>225</v>
      </c>
      <c r="S2658" s="891"/>
      <c r="T2658" s="892"/>
      <c r="U2658" s="893"/>
    </row>
    <row r="2659" spans="1:33" ht="24" customHeight="1" x14ac:dyDescent="0.15">
      <c r="B2659" s="881"/>
      <c r="C2659" s="884"/>
      <c r="D2659" s="884"/>
      <c r="E2659" s="884"/>
      <c r="F2659" s="296"/>
      <c r="G2659" s="897"/>
      <c r="H2659" s="898"/>
      <c r="I2659" s="296"/>
      <c r="J2659" s="297"/>
      <c r="K2659" s="299"/>
      <c r="L2659" s="284" t="s">
        <v>220</v>
      </c>
      <c r="M2659" s="302"/>
      <c r="N2659" s="285" t="s">
        <v>225</v>
      </c>
      <c r="O2659" s="299"/>
      <c r="P2659" s="284" t="s">
        <v>220</v>
      </c>
      <c r="Q2659" s="302"/>
      <c r="R2659" s="285" t="s">
        <v>225</v>
      </c>
      <c r="S2659" s="891"/>
      <c r="T2659" s="892"/>
      <c r="U2659" s="893"/>
    </row>
    <row r="2660" spans="1:33" ht="24" customHeight="1" thickBot="1" x14ac:dyDescent="0.2">
      <c r="B2660" s="882"/>
      <c r="C2660" s="885"/>
      <c r="D2660" s="885"/>
      <c r="E2660" s="885"/>
      <c r="F2660" s="286" t="s">
        <v>232</v>
      </c>
      <c r="G2660" s="5"/>
      <c r="H2660" s="899" t="s">
        <v>239</v>
      </c>
      <c r="I2660" s="900"/>
      <c r="J2660" s="300"/>
      <c r="K2660" s="901"/>
      <c r="L2660" s="902"/>
      <c r="M2660" s="902"/>
      <c r="N2660" s="902"/>
      <c r="O2660" s="902"/>
      <c r="P2660" s="902"/>
      <c r="Q2660" s="902"/>
      <c r="R2660" s="903"/>
      <c r="S2660" s="894"/>
      <c r="T2660" s="895"/>
      <c r="U2660" s="896"/>
    </row>
    <row r="2661" spans="1:33" ht="24" customHeight="1" x14ac:dyDescent="0.15">
      <c r="B2661" s="880">
        <v>4</v>
      </c>
      <c r="C2661" s="883"/>
      <c r="D2661" s="883"/>
      <c r="E2661" s="883"/>
      <c r="F2661" s="294"/>
      <c r="G2661" s="886"/>
      <c r="H2661" s="887"/>
      <c r="I2661" s="294"/>
      <c r="J2661" s="295"/>
      <c r="K2661" s="298"/>
      <c r="L2661" s="279" t="s">
        <v>220</v>
      </c>
      <c r="M2661" s="301"/>
      <c r="N2661" s="280" t="s">
        <v>225</v>
      </c>
      <c r="O2661" s="298"/>
      <c r="P2661" s="279" t="s">
        <v>220</v>
      </c>
      <c r="Q2661" s="301"/>
      <c r="R2661" s="280" t="s">
        <v>225</v>
      </c>
      <c r="S2661" s="888" t="str">
        <f t="shared" ref="S2661" si="1683">IF(COUNT(J2661:J2665)=0,"",SUM(J2661:J2665))</f>
        <v/>
      </c>
      <c r="T2661" s="889"/>
      <c r="U2661" s="890"/>
    </row>
    <row r="2662" spans="1:33" ht="24" customHeight="1" x14ac:dyDescent="0.15">
      <c r="B2662" s="881"/>
      <c r="C2662" s="884"/>
      <c r="D2662" s="884"/>
      <c r="E2662" s="884"/>
      <c r="F2662" s="296"/>
      <c r="G2662" s="897"/>
      <c r="H2662" s="898"/>
      <c r="I2662" s="296"/>
      <c r="J2662" s="297"/>
      <c r="K2662" s="299"/>
      <c r="L2662" s="284" t="s">
        <v>220</v>
      </c>
      <c r="M2662" s="302"/>
      <c r="N2662" s="285" t="s">
        <v>225</v>
      </c>
      <c r="O2662" s="299"/>
      <c r="P2662" s="284" t="s">
        <v>220</v>
      </c>
      <c r="Q2662" s="302"/>
      <c r="R2662" s="285" t="s">
        <v>225</v>
      </c>
      <c r="S2662" s="891"/>
      <c r="T2662" s="892"/>
      <c r="U2662" s="893"/>
    </row>
    <row r="2663" spans="1:33" ht="24" customHeight="1" x14ac:dyDescent="0.15">
      <c r="B2663" s="881"/>
      <c r="C2663" s="884"/>
      <c r="D2663" s="884"/>
      <c r="E2663" s="884"/>
      <c r="F2663" s="296"/>
      <c r="G2663" s="897"/>
      <c r="H2663" s="898"/>
      <c r="I2663" s="296"/>
      <c r="J2663" s="297"/>
      <c r="K2663" s="299"/>
      <c r="L2663" s="284" t="s">
        <v>220</v>
      </c>
      <c r="M2663" s="302"/>
      <c r="N2663" s="285" t="s">
        <v>225</v>
      </c>
      <c r="O2663" s="299"/>
      <c r="P2663" s="284" t="s">
        <v>220</v>
      </c>
      <c r="Q2663" s="302"/>
      <c r="R2663" s="285" t="s">
        <v>225</v>
      </c>
      <c r="S2663" s="891"/>
      <c r="T2663" s="892"/>
      <c r="U2663" s="893"/>
    </row>
    <row r="2664" spans="1:33" ht="24" customHeight="1" x14ac:dyDescent="0.15">
      <c r="B2664" s="881"/>
      <c r="C2664" s="884"/>
      <c r="D2664" s="884"/>
      <c r="E2664" s="884"/>
      <c r="F2664" s="296"/>
      <c r="G2664" s="897"/>
      <c r="H2664" s="898"/>
      <c r="I2664" s="296"/>
      <c r="J2664" s="297"/>
      <c r="K2664" s="299"/>
      <c r="L2664" s="284" t="s">
        <v>220</v>
      </c>
      <c r="M2664" s="302"/>
      <c r="N2664" s="285" t="s">
        <v>225</v>
      </c>
      <c r="O2664" s="299"/>
      <c r="P2664" s="284" t="s">
        <v>220</v>
      </c>
      <c r="Q2664" s="302"/>
      <c r="R2664" s="285" t="s">
        <v>225</v>
      </c>
      <c r="S2664" s="891"/>
      <c r="T2664" s="892"/>
      <c r="U2664" s="893"/>
    </row>
    <row r="2665" spans="1:33" ht="24" customHeight="1" thickBot="1" x14ac:dyDescent="0.2">
      <c r="B2665" s="882"/>
      <c r="C2665" s="885"/>
      <c r="D2665" s="885"/>
      <c r="E2665" s="885"/>
      <c r="F2665" s="286" t="s">
        <v>232</v>
      </c>
      <c r="G2665" s="5"/>
      <c r="H2665" s="899" t="s">
        <v>239</v>
      </c>
      <c r="I2665" s="900"/>
      <c r="J2665" s="300"/>
      <c r="K2665" s="901"/>
      <c r="L2665" s="902"/>
      <c r="M2665" s="902"/>
      <c r="N2665" s="902"/>
      <c r="O2665" s="902"/>
      <c r="P2665" s="902"/>
      <c r="Q2665" s="902"/>
      <c r="R2665" s="903"/>
      <c r="S2665" s="894"/>
      <c r="T2665" s="895"/>
      <c r="U2665" s="896"/>
    </row>
    <row r="2666" spans="1:33" ht="19.5" customHeight="1" thickBot="1" x14ac:dyDescent="0.2">
      <c r="B2666" s="287" t="s">
        <v>112</v>
      </c>
      <c r="C2666" s="172"/>
      <c r="D2666" s="288"/>
      <c r="E2666" s="288"/>
      <c r="F2666" s="289"/>
      <c r="G2666" s="288"/>
      <c r="H2666" s="288"/>
      <c r="O2666" s="917" t="s">
        <v>496</v>
      </c>
      <c r="P2666" s="918"/>
      <c r="Q2666" s="918"/>
      <c r="R2666" s="918"/>
      <c r="S2666" s="919" t="str">
        <f>IF(COUNT(S2646:U2665)=0,"",SUMIFS(S2646:S2665,E2646:E2665,"&lt;&gt;"&amp;""))</f>
        <v/>
      </c>
      <c r="T2666" s="920"/>
      <c r="U2666" s="921"/>
    </row>
    <row r="2667" spans="1:33" ht="19.5" customHeight="1" thickBot="1" x14ac:dyDescent="0.2">
      <c r="B2667" s="486" t="s">
        <v>242</v>
      </c>
      <c r="C2667" s="172"/>
      <c r="D2667" s="171"/>
      <c r="E2667" s="290"/>
      <c r="F2667" s="485"/>
      <c r="G2667" s="485"/>
      <c r="H2667" s="485"/>
      <c r="O2667" s="922" t="s">
        <v>497</v>
      </c>
      <c r="P2667" s="923"/>
      <c r="Q2667" s="923"/>
      <c r="R2667" s="924"/>
      <c r="S2667" s="919" t="str">
        <f>IF(COUNT(S2646:U2665)=0,"",SUMIF(E2646:E2665,"元請",S2646:U2665))</f>
        <v/>
      </c>
      <c r="T2667" s="920"/>
      <c r="U2667" s="921"/>
    </row>
    <row r="2668" spans="1:33" ht="19.5" customHeight="1" x14ac:dyDescent="0.15">
      <c r="B2668" s="287" t="s">
        <v>240</v>
      </c>
      <c r="C2668" s="172"/>
      <c r="D2668" s="171"/>
      <c r="E2668" s="172"/>
      <c r="F2668" s="172"/>
      <c r="G2668" s="485"/>
      <c r="H2668" s="485"/>
    </row>
    <row r="2669" spans="1:33" ht="19.5" customHeight="1" x14ac:dyDescent="0.15">
      <c r="B2669" s="485"/>
      <c r="C2669" s="172"/>
      <c r="D2669" s="171"/>
      <c r="E2669" s="290"/>
      <c r="F2669" s="485"/>
      <c r="G2669" s="485"/>
      <c r="H2669" s="485"/>
    </row>
    <row r="2670" spans="1:33" s="172" customFormat="1" ht="20.25" customHeight="1" x14ac:dyDescent="0.15">
      <c r="A2670" s="171"/>
      <c r="B2670" s="171"/>
      <c r="C2670" s="172" t="s">
        <v>104</v>
      </c>
      <c r="G2670" s="262"/>
      <c r="H2670" s="262"/>
      <c r="I2670" s="171"/>
      <c r="J2670" s="171"/>
      <c r="K2670" s="171"/>
      <c r="L2670" s="171"/>
      <c r="M2670" s="171"/>
      <c r="N2670" s="171"/>
      <c r="O2670" s="171"/>
      <c r="P2670" s="171"/>
      <c r="Q2670" s="171"/>
      <c r="R2670" s="171"/>
      <c r="S2670" s="171"/>
      <c r="T2670" s="196" t="s">
        <v>241</v>
      </c>
      <c r="U2670" s="263" t="str">
        <f t="shared" ref="U2670" si="1684">IF(COUNT(S2646:U2665)=0,"",U2641+1)</f>
        <v/>
      </c>
      <c r="W2670" s="171"/>
      <c r="X2670" s="171"/>
      <c r="Y2670" s="171"/>
      <c r="Z2670" s="291"/>
      <c r="AA2670" s="291"/>
      <c r="AB2670" s="291"/>
      <c r="AC2670" s="291"/>
      <c r="AD2670" s="291"/>
      <c r="AE2670" s="171"/>
      <c r="AF2670" s="171"/>
      <c r="AG2670" s="171"/>
    </row>
    <row r="2671" spans="1:33" s="172" customFormat="1" ht="27.75" x14ac:dyDescent="0.15">
      <c r="A2671" s="171"/>
      <c r="B2671" s="904" t="s">
        <v>105</v>
      </c>
      <c r="C2671" s="904"/>
      <c r="D2671" s="904"/>
      <c r="E2671" s="904"/>
      <c r="F2671" s="904"/>
      <c r="G2671" s="904"/>
      <c r="H2671" s="904"/>
      <c r="I2671" s="904"/>
      <c r="J2671" s="905" t="s">
        <v>387</v>
      </c>
      <c r="K2671" s="905"/>
      <c r="L2671" s="905"/>
      <c r="M2671" s="905"/>
      <c r="N2671" s="905"/>
      <c r="O2671" s="905"/>
      <c r="P2671" s="905"/>
      <c r="Q2671" s="905"/>
      <c r="R2671" s="905"/>
      <c r="S2671" s="905"/>
      <c r="T2671" s="905"/>
      <c r="U2671" s="905"/>
      <c r="W2671" s="171"/>
      <c r="X2671" s="171"/>
      <c r="Y2671" s="171"/>
      <c r="Z2671" s="291"/>
      <c r="AA2671" s="291"/>
      <c r="AB2671" s="291"/>
      <c r="AC2671" s="291"/>
      <c r="AD2671" s="291"/>
      <c r="AE2671" s="171"/>
      <c r="AF2671" s="171"/>
      <c r="AG2671" s="171"/>
    </row>
    <row r="2672" spans="1:33" ht="21.75" thickBot="1" x14ac:dyDescent="0.2">
      <c r="D2672" s="265" t="s">
        <v>228</v>
      </c>
      <c r="E2672" s="906"/>
      <c r="F2672" s="906"/>
      <c r="G2672" s="266" t="s">
        <v>229</v>
      </c>
      <c r="H2672" s="267"/>
      <c r="L2672" s="268" t="s">
        <v>231</v>
      </c>
      <c r="M2672" s="482" t="str">
        <f>M$4</f>
        <v/>
      </c>
      <c r="N2672" s="269" t="s">
        <v>220</v>
      </c>
      <c r="O2672" s="482" t="str">
        <f>O$4</f>
        <v/>
      </c>
      <c r="P2672" s="269" t="s">
        <v>225</v>
      </c>
      <c r="Q2672" s="269" t="s">
        <v>205</v>
      </c>
      <c r="R2672" s="482" t="str">
        <f>R$4</f>
        <v/>
      </c>
      <c r="S2672" s="269" t="s">
        <v>220</v>
      </c>
      <c r="T2672" s="482" t="str">
        <f>T$4</f>
        <v/>
      </c>
      <c r="U2672" s="269" t="s">
        <v>230</v>
      </c>
    </row>
    <row r="2673" spans="2:33" ht="18" customHeight="1" x14ac:dyDescent="0.15">
      <c r="B2673" s="880" t="s">
        <v>227</v>
      </c>
      <c r="C2673" s="907" t="s">
        <v>224</v>
      </c>
      <c r="D2673" s="478" t="s">
        <v>237</v>
      </c>
      <c r="E2673" s="478" t="s">
        <v>222</v>
      </c>
      <c r="F2673" s="909" t="s">
        <v>106</v>
      </c>
      <c r="G2673" s="840" t="s">
        <v>107</v>
      </c>
      <c r="H2673" s="841"/>
      <c r="I2673" s="480" t="s">
        <v>108</v>
      </c>
      <c r="J2673" s="480" t="s">
        <v>235</v>
      </c>
      <c r="K2673" s="840" t="s">
        <v>109</v>
      </c>
      <c r="L2673" s="913"/>
      <c r="M2673" s="913"/>
      <c r="N2673" s="841"/>
      <c r="O2673" s="840" t="s">
        <v>226</v>
      </c>
      <c r="P2673" s="913"/>
      <c r="Q2673" s="913"/>
      <c r="R2673" s="841"/>
      <c r="S2673" s="840" t="s">
        <v>233</v>
      </c>
      <c r="T2673" s="913"/>
      <c r="U2673" s="914"/>
    </row>
    <row r="2674" spans="2:33" ht="18" customHeight="1" thickBot="1" x14ac:dyDescent="0.2">
      <c r="B2674" s="882"/>
      <c r="C2674" s="908"/>
      <c r="D2674" s="479" t="s">
        <v>221</v>
      </c>
      <c r="E2674" s="479" t="s">
        <v>223</v>
      </c>
      <c r="F2674" s="910"/>
      <c r="G2674" s="911"/>
      <c r="H2674" s="912"/>
      <c r="I2674" s="481" t="s">
        <v>110</v>
      </c>
      <c r="J2674" s="481" t="s">
        <v>236</v>
      </c>
      <c r="K2674" s="911"/>
      <c r="L2674" s="915"/>
      <c r="M2674" s="915"/>
      <c r="N2674" s="912"/>
      <c r="O2674" s="911"/>
      <c r="P2674" s="915"/>
      <c r="Q2674" s="915"/>
      <c r="R2674" s="912"/>
      <c r="S2674" s="911" t="s">
        <v>234</v>
      </c>
      <c r="T2674" s="915"/>
      <c r="U2674" s="916"/>
    </row>
    <row r="2675" spans="2:33" ht="24" customHeight="1" x14ac:dyDescent="0.15">
      <c r="B2675" s="880">
        <v>1</v>
      </c>
      <c r="C2675" s="883"/>
      <c r="D2675" s="883"/>
      <c r="E2675" s="883"/>
      <c r="F2675" s="294"/>
      <c r="G2675" s="886"/>
      <c r="H2675" s="887"/>
      <c r="I2675" s="294"/>
      <c r="J2675" s="295"/>
      <c r="K2675" s="298"/>
      <c r="L2675" s="279" t="s">
        <v>220</v>
      </c>
      <c r="M2675" s="301"/>
      <c r="N2675" s="280" t="s">
        <v>225</v>
      </c>
      <c r="O2675" s="298"/>
      <c r="P2675" s="279" t="s">
        <v>220</v>
      </c>
      <c r="Q2675" s="301"/>
      <c r="R2675" s="280" t="s">
        <v>225</v>
      </c>
      <c r="S2675" s="888" t="str">
        <f t="shared" ref="S2675" si="1685">IF(COUNT(J2675:J2679)=0,"",SUM(J2675:J2679))</f>
        <v/>
      </c>
      <c r="T2675" s="889"/>
      <c r="U2675" s="890"/>
    </row>
    <row r="2676" spans="2:33" ht="24" customHeight="1" x14ac:dyDescent="0.15">
      <c r="B2676" s="881"/>
      <c r="C2676" s="884"/>
      <c r="D2676" s="884"/>
      <c r="E2676" s="884"/>
      <c r="F2676" s="296"/>
      <c r="G2676" s="897"/>
      <c r="H2676" s="898"/>
      <c r="I2676" s="296"/>
      <c r="J2676" s="297"/>
      <c r="K2676" s="299"/>
      <c r="L2676" s="284" t="s">
        <v>220</v>
      </c>
      <c r="M2676" s="302"/>
      <c r="N2676" s="285" t="s">
        <v>225</v>
      </c>
      <c r="O2676" s="299"/>
      <c r="P2676" s="284" t="s">
        <v>220</v>
      </c>
      <c r="Q2676" s="302"/>
      <c r="R2676" s="285" t="s">
        <v>225</v>
      </c>
      <c r="S2676" s="891"/>
      <c r="T2676" s="892"/>
      <c r="U2676" s="893"/>
      <c r="Z2676" s="264"/>
      <c r="AA2676" s="264"/>
      <c r="AB2676" s="264"/>
      <c r="AC2676" s="264"/>
      <c r="AD2676" s="264"/>
      <c r="AE2676" s="172"/>
      <c r="AF2676" s="172"/>
      <c r="AG2676" s="172"/>
    </row>
    <row r="2677" spans="2:33" ht="23.25" customHeight="1" x14ac:dyDescent="0.15">
      <c r="B2677" s="881"/>
      <c r="C2677" s="884"/>
      <c r="D2677" s="884"/>
      <c r="E2677" s="884"/>
      <c r="F2677" s="296"/>
      <c r="G2677" s="897"/>
      <c r="H2677" s="898"/>
      <c r="I2677" s="296"/>
      <c r="J2677" s="297"/>
      <c r="K2677" s="299"/>
      <c r="L2677" s="284" t="s">
        <v>220</v>
      </c>
      <c r="M2677" s="302"/>
      <c r="N2677" s="285" t="s">
        <v>225</v>
      </c>
      <c r="O2677" s="299"/>
      <c r="P2677" s="284" t="s">
        <v>220</v>
      </c>
      <c r="Q2677" s="302"/>
      <c r="R2677" s="285" t="s">
        <v>225</v>
      </c>
      <c r="S2677" s="891"/>
      <c r="T2677" s="892"/>
      <c r="U2677" s="893"/>
      <c r="Z2677" s="264"/>
      <c r="AA2677" s="264"/>
      <c r="AB2677" s="264"/>
      <c r="AC2677" s="264"/>
      <c r="AD2677" s="264"/>
      <c r="AE2677" s="172"/>
      <c r="AF2677" s="172"/>
      <c r="AG2677" s="172"/>
    </row>
    <row r="2678" spans="2:33" ht="24" customHeight="1" x14ac:dyDescent="0.15">
      <c r="B2678" s="881"/>
      <c r="C2678" s="884"/>
      <c r="D2678" s="884"/>
      <c r="E2678" s="884"/>
      <c r="F2678" s="296"/>
      <c r="G2678" s="897"/>
      <c r="H2678" s="898"/>
      <c r="I2678" s="296"/>
      <c r="J2678" s="297"/>
      <c r="K2678" s="299"/>
      <c r="L2678" s="284" t="s">
        <v>220</v>
      </c>
      <c r="M2678" s="302"/>
      <c r="N2678" s="285" t="s">
        <v>225</v>
      </c>
      <c r="O2678" s="299"/>
      <c r="P2678" s="284" t="s">
        <v>220</v>
      </c>
      <c r="Q2678" s="302"/>
      <c r="R2678" s="285" t="s">
        <v>225</v>
      </c>
      <c r="S2678" s="891"/>
      <c r="T2678" s="892"/>
      <c r="U2678" s="893"/>
    </row>
    <row r="2679" spans="2:33" ht="24" customHeight="1" thickBot="1" x14ac:dyDescent="0.2">
      <c r="B2679" s="882"/>
      <c r="C2679" s="885"/>
      <c r="D2679" s="885"/>
      <c r="E2679" s="885"/>
      <c r="F2679" s="286" t="s">
        <v>232</v>
      </c>
      <c r="G2679" s="5"/>
      <c r="H2679" s="899" t="s">
        <v>239</v>
      </c>
      <c r="I2679" s="900"/>
      <c r="J2679" s="300"/>
      <c r="K2679" s="901"/>
      <c r="L2679" s="902"/>
      <c r="M2679" s="902"/>
      <c r="N2679" s="902"/>
      <c r="O2679" s="902"/>
      <c r="P2679" s="902"/>
      <c r="Q2679" s="902"/>
      <c r="R2679" s="903"/>
      <c r="S2679" s="894"/>
      <c r="T2679" s="895"/>
      <c r="U2679" s="896"/>
    </row>
    <row r="2680" spans="2:33" ht="24" customHeight="1" x14ac:dyDescent="0.15">
      <c r="B2680" s="880">
        <v>2</v>
      </c>
      <c r="C2680" s="883"/>
      <c r="D2680" s="883"/>
      <c r="E2680" s="883"/>
      <c r="F2680" s="294"/>
      <c r="G2680" s="886"/>
      <c r="H2680" s="887"/>
      <c r="I2680" s="294"/>
      <c r="J2680" s="295"/>
      <c r="K2680" s="298"/>
      <c r="L2680" s="279" t="s">
        <v>220</v>
      </c>
      <c r="M2680" s="301"/>
      <c r="N2680" s="280" t="s">
        <v>225</v>
      </c>
      <c r="O2680" s="298"/>
      <c r="P2680" s="279" t="s">
        <v>220</v>
      </c>
      <c r="Q2680" s="301"/>
      <c r="R2680" s="280" t="s">
        <v>225</v>
      </c>
      <c r="S2680" s="888" t="str">
        <f t="shared" ref="S2680" si="1686">IF(COUNT(J2680:J2684)=0,"",SUM(J2680:J2684))</f>
        <v/>
      </c>
      <c r="T2680" s="889"/>
      <c r="U2680" s="890"/>
    </row>
    <row r="2681" spans="2:33" ht="24" customHeight="1" x14ac:dyDescent="0.15">
      <c r="B2681" s="881"/>
      <c r="C2681" s="884"/>
      <c r="D2681" s="884"/>
      <c r="E2681" s="884"/>
      <c r="F2681" s="296"/>
      <c r="G2681" s="897"/>
      <c r="H2681" s="898"/>
      <c r="I2681" s="296"/>
      <c r="J2681" s="297"/>
      <c r="K2681" s="299"/>
      <c r="L2681" s="284" t="s">
        <v>220</v>
      </c>
      <c r="M2681" s="302"/>
      <c r="N2681" s="285" t="s">
        <v>225</v>
      </c>
      <c r="O2681" s="299"/>
      <c r="P2681" s="284" t="s">
        <v>220</v>
      </c>
      <c r="Q2681" s="302"/>
      <c r="R2681" s="285" t="s">
        <v>225</v>
      </c>
      <c r="S2681" s="891"/>
      <c r="T2681" s="892"/>
      <c r="U2681" s="893"/>
    </row>
    <row r="2682" spans="2:33" ht="24" customHeight="1" x14ac:dyDescent="0.15">
      <c r="B2682" s="881"/>
      <c r="C2682" s="884"/>
      <c r="D2682" s="884"/>
      <c r="E2682" s="884"/>
      <c r="F2682" s="296"/>
      <c r="G2682" s="897"/>
      <c r="H2682" s="898"/>
      <c r="I2682" s="296"/>
      <c r="J2682" s="297"/>
      <c r="K2682" s="299"/>
      <c r="L2682" s="284" t="s">
        <v>220</v>
      </c>
      <c r="M2682" s="302"/>
      <c r="N2682" s="285" t="s">
        <v>225</v>
      </c>
      <c r="O2682" s="299"/>
      <c r="P2682" s="284" t="s">
        <v>220</v>
      </c>
      <c r="Q2682" s="302"/>
      <c r="R2682" s="285" t="s">
        <v>225</v>
      </c>
      <c r="S2682" s="891"/>
      <c r="T2682" s="892"/>
      <c r="U2682" s="893"/>
    </row>
    <row r="2683" spans="2:33" ht="24" customHeight="1" x14ac:dyDescent="0.15">
      <c r="B2683" s="881"/>
      <c r="C2683" s="884"/>
      <c r="D2683" s="884"/>
      <c r="E2683" s="884"/>
      <c r="F2683" s="296"/>
      <c r="G2683" s="897"/>
      <c r="H2683" s="898"/>
      <c r="I2683" s="296"/>
      <c r="J2683" s="297"/>
      <c r="K2683" s="299"/>
      <c r="L2683" s="284" t="s">
        <v>220</v>
      </c>
      <c r="M2683" s="302"/>
      <c r="N2683" s="285" t="s">
        <v>225</v>
      </c>
      <c r="O2683" s="299"/>
      <c r="P2683" s="284" t="s">
        <v>220</v>
      </c>
      <c r="Q2683" s="302"/>
      <c r="R2683" s="285" t="s">
        <v>225</v>
      </c>
      <c r="S2683" s="891"/>
      <c r="T2683" s="892"/>
      <c r="U2683" s="893"/>
    </row>
    <row r="2684" spans="2:33" ht="24" customHeight="1" thickBot="1" x14ac:dyDescent="0.2">
      <c r="B2684" s="882"/>
      <c r="C2684" s="885"/>
      <c r="D2684" s="885"/>
      <c r="E2684" s="885"/>
      <c r="F2684" s="286" t="s">
        <v>232</v>
      </c>
      <c r="G2684" s="5"/>
      <c r="H2684" s="899" t="s">
        <v>239</v>
      </c>
      <c r="I2684" s="900"/>
      <c r="J2684" s="300"/>
      <c r="K2684" s="901"/>
      <c r="L2684" s="902"/>
      <c r="M2684" s="902"/>
      <c r="N2684" s="902"/>
      <c r="O2684" s="902"/>
      <c r="P2684" s="902"/>
      <c r="Q2684" s="902"/>
      <c r="R2684" s="903"/>
      <c r="S2684" s="894"/>
      <c r="T2684" s="895"/>
      <c r="U2684" s="896"/>
    </row>
    <row r="2685" spans="2:33" ht="24" customHeight="1" x14ac:dyDescent="0.15">
      <c r="B2685" s="880">
        <v>3</v>
      </c>
      <c r="C2685" s="883"/>
      <c r="D2685" s="883"/>
      <c r="E2685" s="883"/>
      <c r="F2685" s="294"/>
      <c r="G2685" s="886"/>
      <c r="H2685" s="887"/>
      <c r="I2685" s="294"/>
      <c r="J2685" s="295"/>
      <c r="K2685" s="298"/>
      <c r="L2685" s="279" t="s">
        <v>220</v>
      </c>
      <c r="M2685" s="301"/>
      <c r="N2685" s="280" t="s">
        <v>225</v>
      </c>
      <c r="O2685" s="298"/>
      <c r="P2685" s="279" t="s">
        <v>220</v>
      </c>
      <c r="Q2685" s="301"/>
      <c r="R2685" s="280" t="s">
        <v>225</v>
      </c>
      <c r="S2685" s="888" t="str">
        <f t="shared" ref="S2685" si="1687">IF(COUNT(J2685:J2689)=0,"",SUM(J2685:J2689))</f>
        <v/>
      </c>
      <c r="T2685" s="889"/>
      <c r="U2685" s="890"/>
    </row>
    <row r="2686" spans="2:33" ht="24" customHeight="1" x14ac:dyDescent="0.15">
      <c r="B2686" s="881"/>
      <c r="C2686" s="884"/>
      <c r="D2686" s="884"/>
      <c r="E2686" s="884"/>
      <c r="F2686" s="296"/>
      <c r="G2686" s="897"/>
      <c r="H2686" s="898"/>
      <c r="I2686" s="296"/>
      <c r="J2686" s="297"/>
      <c r="K2686" s="299"/>
      <c r="L2686" s="284" t="s">
        <v>220</v>
      </c>
      <c r="M2686" s="302"/>
      <c r="N2686" s="285" t="s">
        <v>225</v>
      </c>
      <c r="O2686" s="299"/>
      <c r="P2686" s="284" t="s">
        <v>220</v>
      </c>
      <c r="Q2686" s="302"/>
      <c r="R2686" s="285" t="s">
        <v>225</v>
      </c>
      <c r="S2686" s="891"/>
      <c r="T2686" s="892"/>
      <c r="U2686" s="893"/>
    </row>
    <row r="2687" spans="2:33" ht="24" customHeight="1" x14ac:dyDescent="0.15">
      <c r="B2687" s="881"/>
      <c r="C2687" s="884"/>
      <c r="D2687" s="884"/>
      <c r="E2687" s="884"/>
      <c r="F2687" s="296"/>
      <c r="G2687" s="897"/>
      <c r="H2687" s="898"/>
      <c r="I2687" s="296"/>
      <c r="J2687" s="297"/>
      <c r="K2687" s="299"/>
      <c r="L2687" s="284" t="s">
        <v>220</v>
      </c>
      <c r="M2687" s="302"/>
      <c r="N2687" s="285" t="s">
        <v>225</v>
      </c>
      <c r="O2687" s="299"/>
      <c r="P2687" s="284" t="s">
        <v>220</v>
      </c>
      <c r="Q2687" s="302"/>
      <c r="R2687" s="285" t="s">
        <v>225</v>
      </c>
      <c r="S2687" s="891"/>
      <c r="T2687" s="892"/>
      <c r="U2687" s="893"/>
    </row>
    <row r="2688" spans="2:33" ht="24" customHeight="1" x14ac:dyDescent="0.15">
      <c r="B2688" s="881"/>
      <c r="C2688" s="884"/>
      <c r="D2688" s="884"/>
      <c r="E2688" s="884"/>
      <c r="F2688" s="296"/>
      <c r="G2688" s="897"/>
      <c r="H2688" s="898"/>
      <c r="I2688" s="296"/>
      <c r="J2688" s="297"/>
      <c r="K2688" s="299"/>
      <c r="L2688" s="284" t="s">
        <v>220</v>
      </c>
      <c r="M2688" s="302"/>
      <c r="N2688" s="285" t="s">
        <v>225</v>
      </c>
      <c r="O2688" s="299"/>
      <c r="P2688" s="284" t="s">
        <v>220</v>
      </c>
      <c r="Q2688" s="302"/>
      <c r="R2688" s="285" t="s">
        <v>225</v>
      </c>
      <c r="S2688" s="891"/>
      <c r="T2688" s="892"/>
      <c r="U2688" s="893"/>
    </row>
    <row r="2689" spans="1:33" ht="24" customHeight="1" thickBot="1" x14ac:dyDescent="0.2">
      <c r="B2689" s="882"/>
      <c r="C2689" s="885"/>
      <c r="D2689" s="885"/>
      <c r="E2689" s="885"/>
      <c r="F2689" s="286" t="s">
        <v>232</v>
      </c>
      <c r="G2689" s="5"/>
      <c r="H2689" s="899" t="s">
        <v>239</v>
      </c>
      <c r="I2689" s="900"/>
      <c r="J2689" s="300"/>
      <c r="K2689" s="901"/>
      <c r="L2689" s="902"/>
      <c r="M2689" s="902"/>
      <c r="N2689" s="902"/>
      <c r="O2689" s="902"/>
      <c r="P2689" s="902"/>
      <c r="Q2689" s="902"/>
      <c r="R2689" s="903"/>
      <c r="S2689" s="894"/>
      <c r="T2689" s="895"/>
      <c r="U2689" s="896"/>
    </row>
    <row r="2690" spans="1:33" ht="24" customHeight="1" x14ac:dyDescent="0.15">
      <c r="B2690" s="880">
        <v>4</v>
      </c>
      <c r="C2690" s="883"/>
      <c r="D2690" s="883"/>
      <c r="E2690" s="883"/>
      <c r="F2690" s="294"/>
      <c r="G2690" s="886"/>
      <c r="H2690" s="887"/>
      <c r="I2690" s="294"/>
      <c r="J2690" s="295"/>
      <c r="K2690" s="298"/>
      <c r="L2690" s="279" t="s">
        <v>220</v>
      </c>
      <c r="M2690" s="301"/>
      <c r="N2690" s="280" t="s">
        <v>225</v>
      </c>
      <c r="O2690" s="298"/>
      <c r="P2690" s="279" t="s">
        <v>220</v>
      </c>
      <c r="Q2690" s="301"/>
      <c r="R2690" s="280" t="s">
        <v>225</v>
      </c>
      <c r="S2690" s="888" t="str">
        <f t="shared" ref="S2690" si="1688">IF(COUNT(J2690:J2694)=0,"",SUM(J2690:J2694))</f>
        <v/>
      </c>
      <c r="T2690" s="889"/>
      <c r="U2690" s="890"/>
    </row>
    <row r="2691" spans="1:33" ht="24" customHeight="1" x14ac:dyDescent="0.15">
      <c r="B2691" s="881"/>
      <c r="C2691" s="884"/>
      <c r="D2691" s="884"/>
      <c r="E2691" s="884"/>
      <c r="F2691" s="296"/>
      <c r="G2691" s="897"/>
      <c r="H2691" s="898"/>
      <c r="I2691" s="296"/>
      <c r="J2691" s="297"/>
      <c r="K2691" s="299"/>
      <c r="L2691" s="284" t="s">
        <v>220</v>
      </c>
      <c r="M2691" s="302"/>
      <c r="N2691" s="285" t="s">
        <v>225</v>
      </c>
      <c r="O2691" s="299"/>
      <c r="P2691" s="284" t="s">
        <v>220</v>
      </c>
      <c r="Q2691" s="302"/>
      <c r="R2691" s="285" t="s">
        <v>225</v>
      </c>
      <c r="S2691" s="891"/>
      <c r="T2691" s="892"/>
      <c r="U2691" s="893"/>
    </row>
    <row r="2692" spans="1:33" ht="24" customHeight="1" x14ac:dyDescent="0.15">
      <c r="B2692" s="881"/>
      <c r="C2692" s="884"/>
      <c r="D2692" s="884"/>
      <c r="E2692" s="884"/>
      <c r="F2692" s="296"/>
      <c r="G2692" s="897"/>
      <c r="H2692" s="898"/>
      <c r="I2692" s="296"/>
      <c r="J2692" s="297"/>
      <c r="K2692" s="299"/>
      <c r="L2692" s="284" t="s">
        <v>220</v>
      </c>
      <c r="M2692" s="302"/>
      <c r="N2692" s="285" t="s">
        <v>225</v>
      </c>
      <c r="O2692" s="299"/>
      <c r="P2692" s="284" t="s">
        <v>220</v>
      </c>
      <c r="Q2692" s="302"/>
      <c r="R2692" s="285" t="s">
        <v>225</v>
      </c>
      <c r="S2692" s="891"/>
      <c r="T2692" s="892"/>
      <c r="U2692" s="893"/>
    </row>
    <row r="2693" spans="1:33" ht="24" customHeight="1" x14ac:dyDescent="0.15">
      <c r="B2693" s="881"/>
      <c r="C2693" s="884"/>
      <c r="D2693" s="884"/>
      <c r="E2693" s="884"/>
      <c r="F2693" s="296"/>
      <c r="G2693" s="897"/>
      <c r="H2693" s="898"/>
      <c r="I2693" s="296"/>
      <c r="J2693" s="297"/>
      <c r="K2693" s="299"/>
      <c r="L2693" s="284" t="s">
        <v>220</v>
      </c>
      <c r="M2693" s="302"/>
      <c r="N2693" s="285" t="s">
        <v>225</v>
      </c>
      <c r="O2693" s="299"/>
      <c r="P2693" s="284" t="s">
        <v>220</v>
      </c>
      <c r="Q2693" s="302"/>
      <c r="R2693" s="285" t="s">
        <v>225</v>
      </c>
      <c r="S2693" s="891"/>
      <c r="T2693" s="892"/>
      <c r="U2693" s="893"/>
    </row>
    <row r="2694" spans="1:33" ht="24" customHeight="1" thickBot="1" x14ac:dyDescent="0.2">
      <c r="B2694" s="882"/>
      <c r="C2694" s="885"/>
      <c r="D2694" s="885"/>
      <c r="E2694" s="885"/>
      <c r="F2694" s="286" t="s">
        <v>232</v>
      </c>
      <c r="G2694" s="5"/>
      <c r="H2694" s="899" t="s">
        <v>239</v>
      </c>
      <c r="I2694" s="900"/>
      <c r="J2694" s="300"/>
      <c r="K2694" s="901"/>
      <c r="L2694" s="902"/>
      <c r="M2694" s="902"/>
      <c r="N2694" s="902"/>
      <c r="O2694" s="902"/>
      <c r="P2694" s="902"/>
      <c r="Q2694" s="902"/>
      <c r="R2694" s="903"/>
      <c r="S2694" s="894"/>
      <c r="T2694" s="895"/>
      <c r="U2694" s="896"/>
    </row>
    <row r="2695" spans="1:33" ht="19.5" customHeight="1" thickBot="1" x14ac:dyDescent="0.2">
      <c r="B2695" s="287" t="s">
        <v>112</v>
      </c>
      <c r="C2695" s="172"/>
      <c r="D2695" s="288"/>
      <c r="E2695" s="288"/>
      <c r="F2695" s="289"/>
      <c r="G2695" s="288"/>
      <c r="H2695" s="288"/>
      <c r="O2695" s="917" t="s">
        <v>496</v>
      </c>
      <c r="P2695" s="918"/>
      <c r="Q2695" s="918"/>
      <c r="R2695" s="918"/>
      <c r="S2695" s="919" t="str">
        <f>IF(COUNT(S2675:U2694)=0,"",SUMIFS(S2675:S2694,E2675:E2694,"&lt;&gt;"&amp;""))</f>
        <v/>
      </c>
      <c r="T2695" s="920"/>
      <c r="U2695" s="921"/>
    </row>
    <row r="2696" spans="1:33" ht="19.5" customHeight="1" thickBot="1" x14ac:dyDescent="0.2">
      <c r="B2696" s="486" t="s">
        <v>242</v>
      </c>
      <c r="C2696" s="172"/>
      <c r="D2696" s="171"/>
      <c r="E2696" s="290"/>
      <c r="F2696" s="485"/>
      <c r="G2696" s="485"/>
      <c r="H2696" s="485"/>
      <c r="O2696" s="922" t="s">
        <v>497</v>
      </c>
      <c r="P2696" s="923"/>
      <c r="Q2696" s="923"/>
      <c r="R2696" s="924"/>
      <c r="S2696" s="919" t="str">
        <f>IF(COUNT(S2675:U2694)=0,"",SUMIF(E2675:E2694,"元請",S2675:U2694))</f>
        <v/>
      </c>
      <c r="T2696" s="920"/>
      <c r="U2696" s="921"/>
    </row>
    <row r="2697" spans="1:33" ht="19.5" customHeight="1" x14ac:dyDescent="0.15">
      <c r="B2697" s="287" t="s">
        <v>240</v>
      </c>
      <c r="C2697" s="172"/>
      <c r="D2697" s="171"/>
      <c r="E2697" s="172"/>
      <c r="F2697" s="172"/>
      <c r="G2697" s="485"/>
      <c r="H2697" s="485"/>
    </row>
    <row r="2698" spans="1:33" ht="19.5" customHeight="1" x14ac:dyDescent="0.15">
      <c r="B2698" s="485"/>
      <c r="C2698" s="172"/>
      <c r="D2698" s="171"/>
      <c r="E2698" s="290"/>
      <c r="F2698" s="485"/>
      <c r="G2698" s="485"/>
      <c r="H2698" s="485"/>
    </row>
    <row r="2699" spans="1:33" s="172" customFormat="1" ht="20.25" customHeight="1" x14ac:dyDescent="0.15">
      <c r="A2699" s="171"/>
      <c r="B2699" s="171"/>
      <c r="C2699" s="172" t="s">
        <v>104</v>
      </c>
      <c r="G2699" s="262"/>
      <c r="H2699" s="262"/>
      <c r="I2699" s="171"/>
      <c r="J2699" s="171"/>
      <c r="K2699" s="171"/>
      <c r="L2699" s="171"/>
      <c r="M2699" s="171"/>
      <c r="N2699" s="171"/>
      <c r="O2699" s="171"/>
      <c r="P2699" s="171"/>
      <c r="Q2699" s="171"/>
      <c r="R2699" s="171"/>
      <c r="S2699" s="171"/>
      <c r="T2699" s="196" t="s">
        <v>241</v>
      </c>
      <c r="U2699" s="263" t="str">
        <f t="shared" ref="U2699" si="1689">IF(COUNT(S2675:U2694)=0,"",U2670+1)</f>
        <v/>
      </c>
      <c r="W2699" s="171"/>
      <c r="X2699" s="171"/>
      <c r="Y2699" s="171"/>
      <c r="Z2699" s="291"/>
      <c r="AA2699" s="291"/>
      <c r="AB2699" s="291"/>
      <c r="AC2699" s="291"/>
      <c r="AD2699" s="291"/>
      <c r="AE2699" s="171"/>
      <c r="AF2699" s="171"/>
      <c r="AG2699" s="171"/>
    </row>
    <row r="2700" spans="1:33" s="172" customFormat="1" ht="27.75" x14ac:dyDescent="0.15">
      <c r="A2700" s="171"/>
      <c r="B2700" s="904" t="s">
        <v>105</v>
      </c>
      <c r="C2700" s="904"/>
      <c r="D2700" s="904"/>
      <c r="E2700" s="904"/>
      <c r="F2700" s="904"/>
      <c r="G2700" s="904"/>
      <c r="H2700" s="904"/>
      <c r="I2700" s="904"/>
      <c r="J2700" s="905" t="s">
        <v>387</v>
      </c>
      <c r="K2700" s="905"/>
      <c r="L2700" s="905"/>
      <c r="M2700" s="905"/>
      <c r="N2700" s="905"/>
      <c r="O2700" s="905"/>
      <c r="P2700" s="905"/>
      <c r="Q2700" s="905"/>
      <c r="R2700" s="905"/>
      <c r="S2700" s="905"/>
      <c r="T2700" s="905"/>
      <c r="U2700" s="905"/>
      <c r="W2700" s="171"/>
      <c r="X2700" s="171"/>
      <c r="Y2700" s="171"/>
      <c r="Z2700" s="291"/>
      <c r="AA2700" s="291"/>
      <c r="AB2700" s="291"/>
      <c r="AC2700" s="291"/>
      <c r="AD2700" s="291"/>
      <c r="AE2700" s="171"/>
      <c r="AF2700" s="171"/>
      <c r="AG2700" s="171"/>
    </row>
    <row r="2701" spans="1:33" ht="21.75" thickBot="1" x14ac:dyDescent="0.2">
      <c r="D2701" s="265" t="s">
        <v>228</v>
      </c>
      <c r="E2701" s="906"/>
      <c r="F2701" s="906"/>
      <c r="G2701" s="266" t="s">
        <v>229</v>
      </c>
      <c r="H2701" s="267"/>
      <c r="L2701" s="268" t="s">
        <v>231</v>
      </c>
      <c r="M2701" s="482" t="str">
        <f>M$4</f>
        <v/>
      </c>
      <c r="N2701" s="269" t="s">
        <v>220</v>
      </c>
      <c r="O2701" s="482" t="str">
        <f>O$4</f>
        <v/>
      </c>
      <c r="P2701" s="269" t="s">
        <v>225</v>
      </c>
      <c r="Q2701" s="269" t="s">
        <v>205</v>
      </c>
      <c r="R2701" s="482" t="str">
        <f>R$4</f>
        <v/>
      </c>
      <c r="S2701" s="269" t="s">
        <v>220</v>
      </c>
      <c r="T2701" s="482" t="str">
        <f>T$4</f>
        <v/>
      </c>
      <c r="U2701" s="269" t="s">
        <v>230</v>
      </c>
    </row>
    <row r="2702" spans="1:33" ht="18" customHeight="1" x14ac:dyDescent="0.15">
      <c r="B2702" s="880" t="s">
        <v>227</v>
      </c>
      <c r="C2702" s="907" t="s">
        <v>224</v>
      </c>
      <c r="D2702" s="478" t="s">
        <v>237</v>
      </c>
      <c r="E2702" s="478" t="s">
        <v>222</v>
      </c>
      <c r="F2702" s="909" t="s">
        <v>106</v>
      </c>
      <c r="G2702" s="840" t="s">
        <v>107</v>
      </c>
      <c r="H2702" s="841"/>
      <c r="I2702" s="480" t="s">
        <v>108</v>
      </c>
      <c r="J2702" s="480" t="s">
        <v>235</v>
      </c>
      <c r="K2702" s="840" t="s">
        <v>109</v>
      </c>
      <c r="L2702" s="913"/>
      <c r="M2702" s="913"/>
      <c r="N2702" s="841"/>
      <c r="O2702" s="840" t="s">
        <v>226</v>
      </c>
      <c r="P2702" s="913"/>
      <c r="Q2702" s="913"/>
      <c r="R2702" s="841"/>
      <c r="S2702" s="840" t="s">
        <v>233</v>
      </c>
      <c r="T2702" s="913"/>
      <c r="U2702" s="914"/>
    </row>
    <row r="2703" spans="1:33" ht="18" customHeight="1" thickBot="1" x14ac:dyDescent="0.2">
      <c r="B2703" s="882"/>
      <c r="C2703" s="908"/>
      <c r="D2703" s="479" t="s">
        <v>221</v>
      </c>
      <c r="E2703" s="479" t="s">
        <v>223</v>
      </c>
      <c r="F2703" s="910"/>
      <c r="G2703" s="911"/>
      <c r="H2703" s="912"/>
      <c r="I2703" s="481" t="s">
        <v>110</v>
      </c>
      <c r="J2703" s="481" t="s">
        <v>236</v>
      </c>
      <c r="K2703" s="911"/>
      <c r="L2703" s="915"/>
      <c r="M2703" s="915"/>
      <c r="N2703" s="912"/>
      <c r="O2703" s="911"/>
      <c r="P2703" s="915"/>
      <c r="Q2703" s="915"/>
      <c r="R2703" s="912"/>
      <c r="S2703" s="911" t="s">
        <v>234</v>
      </c>
      <c r="T2703" s="915"/>
      <c r="U2703" s="916"/>
    </row>
    <row r="2704" spans="1:33" ht="24" customHeight="1" x14ac:dyDescent="0.15">
      <c r="B2704" s="880">
        <v>1</v>
      </c>
      <c r="C2704" s="883"/>
      <c r="D2704" s="883"/>
      <c r="E2704" s="883"/>
      <c r="F2704" s="294"/>
      <c r="G2704" s="886"/>
      <c r="H2704" s="887"/>
      <c r="I2704" s="294"/>
      <c r="J2704" s="295"/>
      <c r="K2704" s="298"/>
      <c r="L2704" s="279" t="s">
        <v>220</v>
      </c>
      <c r="M2704" s="301"/>
      <c r="N2704" s="280" t="s">
        <v>225</v>
      </c>
      <c r="O2704" s="298"/>
      <c r="P2704" s="279" t="s">
        <v>220</v>
      </c>
      <c r="Q2704" s="301"/>
      <c r="R2704" s="280" t="s">
        <v>225</v>
      </c>
      <c r="S2704" s="888" t="str">
        <f t="shared" ref="S2704" si="1690">IF(COUNT(J2704:J2708)=0,"",SUM(J2704:J2708))</f>
        <v/>
      </c>
      <c r="T2704" s="889"/>
      <c r="U2704" s="890"/>
    </row>
    <row r="2705" spans="2:33" ht="24" customHeight="1" x14ac:dyDescent="0.15">
      <c r="B2705" s="881"/>
      <c r="C2705" s="884"/>
      <c r="D2705" s="884"/>
      <c r="E2705" s="884"/>
      <c r="F2705" s="296"/>
      <c r="G2705" s="897"/>
      <c r="H2705" s="898"/>
      <c r="I2705" s="296"/>
      <c r="J2705" s="297"/>
      <c r="K2705" s="299"/>
      <c r="L2705" s="284" t="s">
        <v>220</v>
      </c>
      <c r="M2705" s="302"/>
      <c r="N2705" s="285" t="s">
        <v>225</v>
      </c>
      <c r="O2705" s="299"/>
      <c r="P2705" s="284" t="s">
        <v>220</v>
      </c>
      <c r="Q2705" s="302"/>
      <c r="R2705" s="285" t="s">
        <v>225</v>
      </c>
      <c r="S2705" s="891"/>
      <c r="T2705" s="892"/>
      <c r="U2705" s="893"/>
      <c r="Z2705" s="264"/>
      <c r="AA2705" s="264"/>
      <c r="AB2705" s="264"/>
      <c r="AC2705" s="264"/>
      <c r="AD2705" s="264"/>
      <c r="AE2705" s="172"/>
      <c r="AF2705" s="172"/>
      <c r="AG2705" s="172"/>
    </row>
    <row r="2706" spans="2:33" ht="23.25" customHeight="1" x14ac:dyDescent="0.15">
      <c r="B2706" s="881"/>
      <c r="C2706" s="884"/>
      <c r="D2706" s="884"/>
      <c r="E2706" s="884"/>
      <c r="F2706" s="296"/>
      <c r="G2706" s="897"/>
      <c r="H2706" s="898"/>
      <c r="I2706" s="296"/>
      <c r="J2706" s="297"/>
      <c r="K2706" s="299"/>
      <c r="L2706" s="284" t="s">
        <v>220</v>
      </c>
      <c r="M2706" s="302"/>
      <c r="N2706" s="285" t="s">
        <v>225</v>
      </c>
      <c r="O2706" s="299"/>
      <c r="P2706" s="284" t="s">
        <v>220</v>
      </c>
      <c r="Q2706" s="302"/>
      <c r="R2706" s="285" t="s">
        <v>225</v>
      </c>
      <c r="S2706" s="891"/>
      <c r="T2706" s="892"/>
      <c r="U2706" s="893"/>
      <c r="Z2706" s="264"/>
      <c r="AA2706" s="264"/>
      <c r="AB2706" s="264"/>
      <c r="AC2706" s="264"/>
      <c r="AD2706" s="264"/>
      <c r="AE2706" s="172"/>
      <c r="AF2706" s="172"/>
      <c r="AG2706" s="172"/>
    </row>
    <row r="2707" spans="2:33" ht="24" customHeight="1" x14ac:dyDescent="0.15">
      <c r="B2707" s="881"/>
      <c r="C2707" s="884"/>
      <c r="D2707" s="884"/>
      <c r="E2707" s="884"/>
      <c r="F2707" s="296"/>
      <c r="G2707" s="897"/>
      <c r="H2707" s="898"/>
      <c r="I2707" s="296"/>
      <c r="J2707" s="297"/>
      <c r="K2707" s="299"/>
      <c r="L2707" s="284" t="s">
        <v>220</v>
      </c>
      <c r="M2707" s="302"/>
      <c r="N2707" s="285" t="s">
        <v>225</v>
      </c>
      <c r="O2707" s="299"/>
      <c r="P2707" s="284" t="s">
        <v>220</v>
      </c>
      <c r="Q2707" s="302"/>
      <c r="R2707" s="285" t="s">
        <v>225</v>
      </c>
      <c r="S2707" s="891"/>
      <c r="T2707" s="892"/>
      <c r="U2707" s="893"/>
    </row>
    <row r="2708" spans="2:33" ht="24" customHeight="1" thickBot="1" x14ac:dyDescent="0.2">
      <c r="B2708" s="882"/>
      <c r="C2708" s="885"/>
      <c r="D2708" s="885"/>
      <c r="E2708" s="885"/>
      <c r="F2708" s="286" t="s">
        <v>232</v>
      </c>
      <c r="G2708" s="5"/>
      <c r="H2708" s="899" t="s">
        <v>239</v>
      </c>
      <c r="I2708" s="900"/>
      <c r="J2708" s="300"/>
      <c r="K2708" s="901"/>
      <c r="L2708" s="902"/>
      <c r="M2708" s="902"/>
      <c r="N2708" s="902"/>
      <c r="O2708" s="902"/>
      <c r="P2708" s="902"/>
      <c r="Q2708" s="902"/>
      <c r="R2708" s="903"/>
      <c r="S2708" s="894"/>
      <c r="T2708" s="895"/>
      <c r="U2708" s="896"/>
    </row>
    <row r="2709" spans="2:33" ht="24" customHeight="1" x14ac:dyDescent="0.15">
      <c r="B2709" s="880">
        <v>2</v>
      </c>
      <c r="C2709" s="883"/>
      <c r="D2709" s="883"/>
      <c r="E2709" s="883"/>
      <c r="F2709" s="294"/>
      <c r="G2709" s="886"/>
      <c r="H2709" s="887"/>
      <c r="I2709" s="294"/>
      <c r="J2709" s="295"/>
      <c r="K2709" s="298"/>
      <c r="L2709" s="279" t="s">
        <v>220</v>
      </c>
      <c r="M2709" s="301"/>
      <c r="N2709" s="280" t="s">
        <v>225</v>
      </c>
      <c r="O2709" s="298"/>
      <c r="P2709" s="279" t="s">
        <v>220</v>
      </c>
      <c r="Q2709" s="301"/>
      <c r="R2709" s="280" t="s">
        <v>225</v>
      </c>
      <c r="S2709" s="888" t="str">
        <f t="shared" ref="S2709" si="1691">IF(COUNT(J2709:J2713)=0,"",SUM(J2709:J2713))</f>
        <v/>
      </c>
      <c r="T2709" s="889"/>
      <c r="U2709" s="890"/>
    </row>
    <row r="2710" spans="2:33" ht="24" customHeight="1" x14ac:dyDescent="0.15">
      <c r="B2710" s="881"/>
      <c r="C2710" s="884"/>
      <c r="D2710" s="884"/>
      <c r="E2710" s="884"/>
      <c r="F2710" s="296"/>
      <c r="G2710" s="897"/>
      <c r="H2710" s="898"/>
      <c r="I2710" s="296"/>
      <c r="J2710" s="297"/>
      <c r="K2710" s="299"/>
      <c r="L2710" s="284" t="s">
        <v>220</v>
      </c>
      <c r="M2710" s="302"/>
      <c r="N2710" s="285" t="s">
        <v>225</v>
      </c>
      <c r="O2710" s="299"/>
      <c r="P2710" s="284" t="s">
        <v>220</v>
      </c>
      <c r="Q2710" s="302"/>
      <c r="R2710" s="285" t="s">
        <v>225</v>
      </c>
      <c r="S2710" s="891"/>
      <c r="T2710" s="892"/>
      <c r="U2710" s="893"/>
    </row>
    <row r="2711" spans="2:33" ht="24" customHeight="1" x14ac:dyDescent="0.15">
      <c r="B2711" s="881"/>
      <c r="C2711" s="884"/>
      <c r="D2711" s="884"/>
      <c r="E2711" s="884"/>
      <c r="F2711" s="296"/>
      <c r="G2711" s="897"/>
      <c r="H2711" s="898"/>
      <c r="I2711" s="296"/>
      <c r="J2711" s="297"/>
      <c r="K2711" s="299"/>
      <c r="L2711" s="284" t="s">
        <v>220</v>
      </c>
      <c r="M2711" s="302"/>
      <c r="N2711" s="285" t="s">
        <v>225</v>
      </c>
      <c r="O2711" s="299"/>
      <c r="P2711" s="284" t="s">
        <v>220</v>
      </c>
      <c r="Q2711" s="302"/>
      <c r="R2711" s="285" t="s">
        <v>225</v>
      </c>
      <c r="S2711" s="891"/>
      <c r="T2711" s="892"/>
      <c r="U2711" s="893"/>
    </row>
    <row r="2712" spans="2:33" ht="24" customHeight="1" x14ac:dyDescent="0.15">
      <c r="B2712" s="881"/>
      <c r="C2712" s="884"/>
      <c r="D2712" s="884"/>
      <c r="E2712" s="884"/>
      <c r="F2712" s="296"/>
      <c r="G2712" s="897"/>
      <c r="H2712" s="898"/>
      <c r="I2712" s="296"/>
      <c r="J2712" s="297"/>
      <c r="K2712" s="299"/>
      <c r="L2712" s="284" t="s">
        <v>220</v>
      </c>
      <c r="M2712" s="302"/>
      <c r="N2712" s="285" t="s">
        <v>225</v>
      </c>
      <c r="O2712" s="299"/>
      <c r="P2712" s="284" t="s">
        <v>220</v>
      </c>
      <c r="Q2712" s="302"/>
      <c r="R2712" s="285" t="s">
        <v>225</v>
      </c>
      <c r="S2712" s="891"/>
      <c r="T2712" s="892"/>
      <c r="U2712" s="893"/>
    </row>
    <row r="2713" spans="2:33" ht="24" customHeight="1" thickBot="1" x14ac:dyDescent="0.2">
      <c r="B2713" s="882"/>
      <c r="C2713" s="885"/>
      <c r="D2713" s="885"/>
      <c r="E2713" s="885"/>
      <c r="F2713" s="286" t="s">
        <v>232</v>
      </c>
      <c r="G2713" s="5"/>
      <c r="H2713" s="899" t="s">
        <v>239</v>
      </c>
      <c r="I2713" s="900"/>
      <c r="J2713" s="300"/>
      <c r="K2713" s="901"/>
      <c r="L2713" s="902"/>
      <c r="M2713" s="902"/>
      <c r="N2713" s="902"/>
      <c r="O2713" s="902"/>
      <c r="P2713" s="902"/>
      <c r="Q2713" s="902"/>
      <c r="R2713" s="903"/>
      <c r="S2713" s="894"/>
      <c r="T2713" s="895"/>
      <c r="U2713" s="896"/>
    </row>
    <row r="2714" spans="2:33" ht="24" customHeight="1" x14ac:dyDescent="0.15">
      <c r="B2714" s="880">
        <v>3</v>
      </c>
      <c r="C2714" s="883"/>
      <c r="D2714" s="883"/>
      <c r="E2714" s="883"/>
      <c r="F2714" s="294"/>
      <c r="G2714" s="886"/>
      <c r="H2714" s="887"/>
      <c r="I2714" s="294"/>
      <c r="J2714" s="295"/>
      <c r="K2714" s="298"/>
      <c r="L2714" s="279" t="s">
        <v>220</v>
      </c>
      <c r="M2714" s="301"/>
      <c r="N2714" s="280" t="s">
        <v>225</v>
      </c>
      <c r="O2714" s="298"/>
      <c r="P2714" s="279" t="s">
        <v>220</v>
      </c>
      <c r="Q2714" s="301"/>
      <c r="R2714" s="280" t="s">
        <v>225</v>
      </c>
      <c r="S2714" s="888" t="str">
        <f t="shared" ref="S2714" si="1692">IF(COUNT(J2714:J2718)=0,"",SUM(J2714:J2718))</f>
        <v/>
      </c>
      <c r="T2714" s="889"/>
      <c r="U2714" s="890"/>
    </row>
    <row r="2715" spans="2:33" ht="24" customHeight="1" x14ac:dyDescent="0.15">
      <c r="B2715" s="881"/>
      <c r="C2715" s="884"/>
      <c r="D2715" s="884"/>
      <c r="E2715" s="884"/>
      <c r="F2715" s="296"/>
      <c r="G2715" s="897"/>
      <c r="H2715" s="898"/>
      <c r="I2715" s="296"/>
      <c r="J2715" s="297"/>
      <c r="K2715" s="299"/>
      <c r="L2715" s="284" t="s">
        <v>220</v>
      </c>
      <c r="M2715" s="302"/>
      <c r="N2715" s="285" t="s">
        <v>225</v>
      </c>
      <c r="O2715" s="299"/>
      <c r="P2715" s="284" t="s">
        <v>220</v>
      </c>
      <c r="Q2715" s="302"/>
      <c r="R2715" s="285" t="s">
        <v>225</v>
      </c>
      <c r="S2715" s="891"/>
      <c r="T2715" s="892"/>
      <c r="U2715" s="893"/>
    </row>
    <row r="2716" spans="2:33" ht="24" customHeight="1" x14ac:dyDescent="0.15">
      <c r="B2716" s="881"/>
      <c r="C2716" s="884"/>
      <c r="D2716" s="884"/>
      <c r="E2716" s="884"/>
      <c r="F2716" s="296"/>
      <c r="G2716" s="897"/>
      <c r="H2716" s="898"/>
      <c r="I2716" s="296"/>
      <c r="J2716" s="297"/>
      <c r="K2716" s="299"/>
      <c r="L2716" s="284" t="s">
        <v>220</v>
      </c>
      <c r="M2716" s="302"/>
      <c r="N2716" s="285" t="s">
        <v>225</v>
      </c>
      <c r="O2716" s="299"/>
      <c r="P2716" s="284" t="s">
        <v>220</v>
      </c>
      <c r="Q2716" s="302"/>
      <c r="R2716" s="285" t="s">
        <v>225</v>
      </c>
      <c r="S2716" s="891"/>
      <c r="T2716" s="892"/>
      <c r="U2716" s="893"/>
    </row>
    <row r="2717" spans="2:33" ht="24" customHeight="1" x14ac:dyDescent="0.15">
      <c r="B2717" s="881"/>
      <c r="C2717" s="884"/>
      <c r="D2717" s="884"/>
      <c r="E2717" s="884"/>
      <c r="F2717" s="296"/>
      <c r="G2717" s="897"/>
      <c r="H2717" s="898"/>
      <c r="I2717" s="296"/>
      <c r="J2717" s="297"/>
      <c r="K2717" s="299"/>
      <c r="L2717" s="284" t="s">
        <v>220</v>
      </c>
      <c r="M2717" s="302"/>
      <c r="N2717" s="285" t="s">
        <v>225</v>
      </c>
      <c r="O2717" s="299"/>
      <c r="P2717" s="284" t="s">
        <v>220</v>
      </c>
      <c r="Q2717" s="302"/>
      <c r="R2717" s="285" t="s">
        <v>225</v>
      </c>
      <c r="S2717" s="891"/>
      <c r="T2717" s="892"/>
      <c r="U2717" s="893"/>
    </row>
    <row r="2718" spans="2:33" ht="24" customHeight="1" thickBot="1" x14ac:dyDescent="0.2">
      <c r="B2718" s="882"/>
      <c r="C2718" s="885"/>
      <c r="D2718" s="885"/>
      <c r="E2718" s="885"/>
      <c r="F2718" s="286" t="s">
        <v>232</v>
      </c>
      <c r="G2718" s="5"/>
      <c r="H2718" s="899" t="s">
        <v>239</v>
      </c>
      <c r="I2718" s="900"/>
      <c r="J2718" s="300"/>
      <c r="K2718" s="901"/>
      <c r="L2718" s="902"/>
      <c r="M2718" s="902"/>
      <c r="N2718" s="902"/>
      <c r="O2718" s="902"/>
      <c r="P2718" s="902"/>
      <c r="Q2718" s="902"/>
      <c r="R2718" s="903"/>
      <c r="S2718" s="894"/>
      <c r="T2718" s="895"/>
      <c r="U2718" s="896"/>
    </row>
    <row r="2719" spans="2:33" ht="24" customHeight="1" x14ac:dyDescent="0.15">
      <c r="B2719" s="880">
        <v>4</v>
      </c>
      <c r="C2719" s="883"/>
      <c r="D2719" s="883"/>
      <c r="E2719" s="883"/>
      <c r="F2719" s="294"/>
      <c r="G2719" s="886"/>
      <c r="H2719" s="887"/>
      <c r="I2719" s="294"/>
      <c r="J2719" s="295"/>
      <c r="K2719" s="298"/>
      <c r="L2719" s="279" t="s">
        <v>220</v>
      </c>
      <c r="M2719" s="301"/>
      <c r="N2719" s="280" t="s">
        <v>225</v>
      </c>
      <c r="O2719" s="298"/>
      <c r="P2719" s="279" t="s">
        <v>220</v>
      </c>
      <c r="Q2719" s="301"/>
      <c r="R2719" s="280" t="s">
        <v>225</v>
      </c>
      <c r="S2719" s="888" t="str">
        <f t="shared" ref="S2719" si="1693">IF(COUNT(J2719:J2723)=0,"",SUM(J2719:J2723))</f>
        <v/>
      </c>
      <c r="T2719" s="889"/>
      <c r="U2719" s="890"/>
    </row>
    <row r="2720" spans="2:33" ht="24" customHeight="1" x14ac:dyDescent="0.15">
      <c r="B2720" s="881"/>
      <c r="C2720" s="884"/>
      <c r="D2720" s="884"/>
      <c r="E2720" s="884"/>
      <c r="F2720" s="296"/>
      <c r="G2720" s="897"/>
      <c r="H2720" s="898"/>
      <c r="I2720" s="296"/>
      <c r="J2720" s="297"/>
      <c r="K2720" s="299"/>
      <c r="L2720" s="284" t="s">
        <v>220</v>
      </c>
      <c r="M2720" s="302"/>
      <c r="N2720" s="285" t="s">
        <v>225</v>
      </c>
      <c r="O2720" s="299"/>
      <c r="P2720" s="284" t="s">
        <v>220</v>
      </c>
      <c r="Q2720" s="302"/>
      <c r="R2720" s="285" t="s">
        <v>225</v>
      </c>
      <c r="S2720" s="891"/>
      <c r="T2720" s="892"/>
      <c r="U2720" s="893"/>
    </row>
    <row r="2721" spans="1:33" ht="24" customHeight="1" x14ac:dyDescent="0.15">
      <c r="B2721" s="881"/>
      <c r="C2721" s="884"/>
      <c r="D2721" s="884"/>
      <c r="E2721" s="884"/>
      <c r="F2721" s="296"/>
      <c r="G2721" s="897"/>
      <c r="H2721" s="898"/>
      <c r="I2721" s="296"/>
      <c r="J2721" s="297"/>
      <c r="K2721" s="299"/>
      <c r="L2721" s="284" t="s">
        <v>220</v>
      </c>
      <c r="M2721" s="302"/>
      <c r="N2721" s="285" t="s">
        <v>225</v>
      </c>
      <c r="O2721" s="299"/>
      <c r="P2721" s="284" t="s">
        <v>220</v>
      </c>
      <c r="Q2721" s="302"/>
      <c r="R2721" s="285" t="s">
        <v>225</v>
      </c>
      <c r="S2721" s="891"/>
      <c r="T2721" s="892"/>
      <c r="U2721" s="893"/>
    </row>
    <row r="2722" spans="1:33" ht="24" customHeight="1" x14ac:dyDescent="0.15">
      <c r="B2722" s="881"/>
      <c r="C2722" s="884"/>
      <c r="D2722" s="884"/>
      <c r="E2722" s="884"/>
      <c r="F2722" s="296"/>
      <c r="G2722" s="897"/>
      <c r="H2722" s="898"/>
      <c r="I2722" s="296"/>
      <c r="J2722" s="297"/>
      <c r="K2722" s="299"/>
      <c r="L2722" s="284" t="s">
        <v>220</v>
      </c>
      <c r="M2722" s="302"/>
      <c r="N2722" s="285" t="s">
        <v>225</v>
      </c>
      <c r="O2722" s="299"/>
      <c r="P2722" s="284" t="s">
        <v>220</v>
      </c>
      <c r="Q2722" s="302"/>
      <c r="R2722" s="285" t="s">
        <v>225</v>
      </c>
      <c r="S2722" s="891"/>
      <c r="T2722" s="892"/>
      <c r="U2722" s="893"/>
    </row>
    <row r="2723" spans="1:33" ht="24" customHeight="1" thickBot="1" x14ac:dyDescent="0.2">
      <c r="B2723" s="882"/>
      <c r="C2723" s="885"/>
      <c r="D2723" s="885"/>
      <c r="E2723" s="885"/>
      <c r="F2723" s="286" t="s">
        <v>232</v>
      </c>
      <c r="G2723" s="5"/>
      <c r="H2723" s="899" t="s">
        <v>239</v>
      </c>
      <c r="I2723" s="900"/>
      <c r="J2723" s="300"/>
      <c r="K2723" s="901"/>
      <c r="L2723" s="902"/>
      <c r="M2723" s="902"/>
      <c r="N2723" s="902"/>
      <c r="O2723" s="902"/>
      <c r="P2723" s="902"/>
      <c r="Q2723" s="902"/>
      <c r="R2723" s="903"/>
      <c r="S2723" s="894"/>
      <c r="T2723" s="895"/>
      <c r="U2723" s="896"/>
    </row>
    <row r="2724" spans="1:33" ht="19.5" customHeight="1" thickBot="1" x14ac:dyDescent="0.2">
      <c r="B2724" s="287" t="s">
        <v>112</v>
      </c>
      <c r="C2724" s="172"/>
      <c r="D2724" s="288"/>
      <c r="E2724" s="288"/>
      <c r="F2724" s="289"/>
      <c r="G2724" s="288"/>
      <c r="H2724" s="288"/>
      <c r="O2724" s="917" t="s">
        <v>496</v>
      </c>
      <c r="P2724" s="918"/>
      <c r="Q2724" s="918"/>
      <c r="R2724" s="918"/>
      <c r="S2724" s="919" t="str">
        <f>IF(COUNT(S2704:U2723)=0,"",SUMIFS(S2704:S2723,E2704:E2723,"&lt;&gt;"&amp;""))</f>
        <v/>
      </c>
      <c r="T2724" s="920"/>
      <c r="U2724" s="921"/>
    </row>
    <row r="2725" spans="1:33" ht="19.5" customHeight="1" thickBot="1" x14ac:dyDescent="0.2">
      <c r="B2725" s="486" t="s">
        <v>242</v>
      </c>
      <c r="C2725" s="172"/>
      <c r="D2725" s="171"/>
      <c r="E2725" s="290"/>
      <c r="F2725" s="485"/>
      <c r="G2725" s="485"/>
      <c r="H2725" s="485"/>
      <c r="O2725" s="922" t="s">
        <v>497</v>
      </c>
      <c r="P2725" s="923"/>
      <c r="Q2725" s="923"/>
      <c r="R2725" s="924"/>
      <c r="S2725" s="919" t="str">
        <f>IF(COUNT(S2704:U2723)=0,"",SUMIF(E2704:E2723,"元請",S2704:U2723))</f>
        <v/>
      </c>
      <c r="T2725" s="920"/>
      <c r="U2725" s="921"/>
    </row>
    <row r="2726" spans="1:33" ht="19.5" customHeight="1" x14ac:dyDescent="0.15">
      <c r="B2726" s="287" t="s">
        <v>240</v>
      </c>
      <c r="C2726" s="172"/>
      <c r="D2726" s="171"/>
      <c r="E2726" s="172"/>
      <c r="F2726" s="172"/>
      <c r="G2726" s="485"/>
      <c r="H2726" s="485"/>
    </row>
    <row r="2727" spans="1:33" ht="19.5" customHeight="1" x14ac:dyDescent="0.15">
      <c r="B2727" s="485"/>
      <c r="C2727" s="172"/>
      <c r="D2727" s="171"/>
      <c r="E2727" s="290"/>
      <c r="F2727" s="485"/>
      <c r="G2727" s="485"/>
      <c r="H2727" s="485"/>
    </row>
    <row r="2728" spans="1:33" s="172" customFormat="1" ht="20.25" customHeight="1" x14ac:dyDescent="0.15">
      <c r="A2728" s="171"/>
      <c r="B2728" s="171"/>
      <c r="C2728" s="172" t="s">
        <v>104</v>
      </c>
      <c r="G2728" s="262"/>
      <c r="H2728" s="262"/>
      <c r="I2728" s="171"/>
      <c r="J2728" s="171"/>
      <c r="K2728" s="171"/>
      <c r="L2728" s="171"/>
      <c r="M2728" s="171"/>
      <c r="N2728" s="171"/>
      <c r="O2728" s="171"/>
      <c r="P2728" s="171"/>
      <c r="Q2728" s="171"/>
      <c r="R2728" s="171"/>
      <c r="S2728" s="171"/>
      <c r="T2728" s="196" t="s">
        <v>241</v>
      </c>
      <c r="U2728" s="263" t="str">
        <f t="shared" ref="U2728" si="1694">IF(COUNT(S2704:U2723)=0,"",U2699+1)</f>
        <v/>
      </c>
      <c r="W2728" s="171"/>
      <c r="X2728" s="171"/>
      <c r="Y2728" s="171"/>
      <c r="Z2728" s="291"/>
      <c r="AA2728" s="291"/>
      <c r="AB2728" s="291"/>
      <c r="AC2728" s="291"/>
      <c r="AD2728" s="291"/>
      <c r="AE2728" s="171"/>
      <c r="AF2728" s="171"/>
      <c r="AG2728" s="171"/>
    </row>
    <row r="2729" spans="1:33" s="172" customFormat="1" ht="27.75" x14ac:dyDescent="0.15">
      <c r="A2729" s="171"/>
      <c r="B2729" s="904" t="s">
        <v>105</v>
      </c>
      <c r="C2729" s="904"/>
      <c r="D2729" s="904"/>
      <c r="E2729" s="904"/>
      <c r="F2729" s="904"/>
      <c r="G2729" s="904"/>
      <c r="H2729" s="904"/>
      <c r="I2729" s="904"/>
      <c r="J2729" s="905" t="s">
        <v>387</v>
      </c>
      <c r="K2729" s="905"/>
      <c r="L2729" s="905"/>
      <c r="M2729" s="905"/>
      <c r="N2729" s="905"/>
      <c r="O2729" s="905"/>
      <c r="P2729" s="905"/>
      <c r="Q2729" s="905"/>
      <c r="R2729" s="905"/>
      <c r="S2729" s="905"/>
      <c r="T2729" s="905"/>
      <c r="U2729" s="905"/>
      <c r="W2729" s="171"/>
      <c r="X2729" s="171"/>
      <c r="Y2729" s="171"/>
      <c r="Z2729" s="291"/>
      <c r="AA2729" s="291"/>
      <c r="AB2729" s="291"/>
      <c r="AC2729" s="291"/>
      <c r="AD2729" s="291"/>
      <c r="AE2729" s="171"/>
      <c r="AF2729" s="171"/>
      <c r="AG2729" s="171"/>
    </row>
    <row r="2730" spans="1:33" ht="21.75" thickBot="1" x14ac:dyDescent="0.2">
      <c r="D2730" s="265" t="s">
        <v>228</v>
      </c>
      <c r="E2730" s="906"/>
      <c r="F2730" s="906"/>
      <c r="G2730" s="266" t="s">
        <v>229</v>
      </c>
      <c r="H2730" s="267"/>
      <c r="L2730" s="268" t="s">
        <v>231</v>
      </c>
      <c r="M2730" s="482" t="str">
        <f>M$4</f>
        <v/>
      </c>
      <c r="N2730" s="269" t="s">
        <v>220</v>
      </c>
      <c r="O2730" s="482" t="str">
        <f>O$4</f>
        <v/>
      </c>
      <c r="P2730" s="269" t="s">
        <v>225</v>
      </c>
      <c r="Q2730" s="269" t="s">
        <v>205</v>
      </c>
      <c r="R2730" s="482" t="str">
        <f>R$4</f>
        <v/>
      </c>
      <c r="S2730" s="269" t="s">
        <v>220</v>
      </c>
      <c r="T2730" s="482" t="str">
        <f>T$4</f>
        <v/>
      </c>
      <c r="U2730" s="269" t="s">
        <v>230</v>
      </c>
    </row>
    <row r="2731" spans="1:33" ht="18" customHeight="1" x14ac:dyDescent="0.15">
      <c r="B2731" s="880" t="s">
        <v>227</v>
      </c>
      <c r="C2731" s="907" t="s">
        <v>224</v>
      </c>
      <c r="D2731" s="478" t="s">
        <v>237</v>
      </c>
      <c r="E2731" s="478" t="s">
        <v>222</v>
      </c>
      <c r="F2731" s="909" t="s">
        <v>106</v>
      </c>
      <c r="G2731" s="840" t="s">
        <v>107</v>
      </c>
      <c r="H2731" s="841"/>
      <c r="I2731" s="480" t="s">
        <v>108</v>
      </c>
      <c r="J2731" s="480" t="s">
        <v>235</v>
      </c>
      <c r="K2731" s="840" t="s">
        <v>109</v>
      </c>
      <c r="L2731" s="913"/>
      <c r="M2731" s="913"/>
      <c r="N2731" s="841"/>
      <c r="O2731" s="840" t="s">
        <v>226</v>
      </c>
      <c r="P2731" s="913"/>
      <c r="Q2731" s="913"/>
      <c r="R2731" s="841"/>
      <c r="S2731" s="840" t="s">
        <v>233</v>
      </c>
      <c r="T2731" s="913"/>
      <c r="U2731" s="914"/>
    </row>
    <row r="2732" spans="1:33" ht="18" customHeight="1" thickBot="1" x14ac:dyDescent="0.2">
      <c r="B2732" s="882"/>
      <c r="C2732" s="908"/>
      <c r="D2732" s="479" t="s">
        <v>221</v>
      </c>
      <c r="E2732" s="479" t="s">
        <v>223</v>
      </c>
      <c r="F2732" s="910"/>
      <c r="G2732" s="911"/>
      <c r="H2732" s="912"/>
      <c r="I2732" s="481" t="s">
        <v>110</v>
      </c>
      <c r="J2732" s="481" t="s">
        <v>236</v>
      </c>
      <c r="K2732" s="911"/>
      <c r="L2732" s="915"/>
      <c r="M2732" s="915"/>
      <c r="N2732" s="912"/>
      <c r="O2732" s="911"/>
      <c r="P2732" s="915"/>
      <c r="Q2732" s="915"/>
      <c r="R2732" s="912"/>
      <c r="S2732" s="911" t="s">
        <v>234</v>
      </c>
      <c r="T2732" s="915"/>
      <c r="U2732" s="916"/>
    </row>
    <row r="2733" spans="1:33" ht="24" customHeight="1" x14ac:dyDescent="0.15">
      <c r="B2733" s="880">
        <v>1</v>
      </c>
      <c r="C2733" s="883"/>
      <c r="D2733" s="883"/>
      <c r="E2733" s="883"/>
      <c r="F2733" s="294"/>
      <c r="G2733" s="886"/>
      <c r="H2733" s="887"/>
      <c r="I2733" s="294"/>
      <c r="J2733" s="295"/>
      <c r="K2733" s="298"/>
      <c r="L2733" s="279" t="s">
        <v>220</v>
      </c>
      <c r="M2733" s="301"/>
      <c r="N2733" s="280" t="s">
        <v>225</v>
      </c>
      <c r="O2733" s="298"/>
      <c r="P2733" s="279" t="s">
        <v>220</v>
      </c>
      <c r="Q2733" s="301"/>
      <c r="R2733" s="280" t="s">
        <v>225</v>
      </c>
      <c r="S2733" s="888" t="str">
        <f t="shared" ref="S2733" si="1695">IF(COUNT(J2733:J2737)=0,"",SUM(J2733:J2737))</f>
        <v/>
      </c>
      <c r="T2733" s="889"/>
      <c r="U2733" s="890"/>
    </row>
    <row r="2734" spans="1:33" ht="24" customHeight="1" x14ac:dyDescent="0.15">
      <c r="B2734" s="881"/>
      <c r="C2734" s="884"/>
      <c r="D2734" s="884"/>
      <c r="E2734" s="884"/>
      <c r="F2734" s="296"/>
      <c r="G2734" s="897"/>
      <c r="H2734" s="898"/>
      <c r="I2734" s="296"/>
      <c r="J2734" s="297"/>
      <c r="K2734" s="299"/>
      <c r="L2734" s="284" t="s">
        <v>220</v>
      </c>
      <c r="M2734" s="302"/>
      <c r="N2734" s="285" t="s">
        <v>225</v>
      </c>
      <c r="O2734" s="299"/>
      <c r="P2734" s="284" t="s">
        <v>220</v>
      </c>
      <c r="Q2734" s="302"/>
      <c r="R2734" s="285" t="s">
        <v>225</v>
      </c>
      <c r="S2734" s="891"/>
      <c r="T2734" s="892"/>
      <c r="U2734" s="893"/>
      <c r="Z2734" s="264"/>
      <c r="AA2734" s="264"/>
      <c r="AB2734" s="264"/>
      <c r="AC2734" s="264"/>
      <c r="AD2734" s="264"/>
      <c r="AE2734" s="172"/>
      <c r="AF2734" s="172"/>
      <c r="AG2734" s="172"/>
    </row>
    <row r="2735" spans="1:33" ht="23.25" customHeight="1" x14ac:dyDescent="0.15">
      <c r="B2735" s="881"/>
      <c r="C2735" s="884"/>
      <c r="D2735" s="884"/>
      <c r="E2735" s="884"/>
      <c r="F2735" s="296"/>
      <c r="G2735" s="897"/>
      <c r="H2735" s="898"/>
      <c r="I2735" s="296"/>
      <c r="J2735" s="297"/>
      <c r="K2735" s="299"/>
      <c r="L2735" s="284" t="s">
        <v>220</v>
      </c>
      <c r="M2735" s="302"/>
      <c r="N2735" s="285" t="s">
        <v>225</v>
      </c>
      <c r="O2735" s="299"/>
      <c r="P2735" s="284" t="s">
        <v>220</v>
      </c>
      <c r="Q2735" s="302"/>
      <c r="R2735" s="285" t="s">
        <v>225</v>
      </c>
      <c r="S2735" s="891"/>
      <c r="T2735" s="892"/>
      <c r="U2735" s="893"/>
      <c r="Z2735" s="264"/>
      <c r="AA2735" s="264"/>
      <c r="AB2735" s="264"/>
      <c r="AC2735" s="264"/>
      <c r="AD2735" s="264"/>
      <c r="AE2735" s="172"/>
      <c r="AF2735" s="172"/>
      <c r="AG2735" s="172"/>
    </row>
    <row r="2736" spans="1:33" ht="24" customHeight="1" x14ac:dyDescent="0.15">
      <c r="B2736" s="881"/>
      <c r="C2736" s="884"/>
      <c r="D2736" s="884"/>
      <c r="E2736" s="884"/>
      <c r="F2736" s="296"/>
      <c r="G2736" s="897"/>
      <c r="H2736" s="898"/>
      <c r="I2736" s="296"/>
      <c r="J2736" s="297"/>
      <c r="K2736" s="299"/>
      <c r="L2736" s="284" t="s">
        <v>220</v>
      </c>
      <c r="M2736" s="302"/>
      <c r="N2736" s="285" t="s">
        <v>225</v>
      </c>
      <c r="O2736" s="299"/>
      <c r="P2736" s="284" t="s">
        <v>220</v>
      </c>
      <c r="Q2736" s="302"/>
      <c r="R2736" s="285" t="s">
        <v>225</v>
      </c>
      <c r="S2736" s="891"/>
      <c r="T2736" s="892"/>
      <c r="U2736" s="893"/>
    </row>
    <row r="2737" spans="2:21" ht="24" customHeight="1" thickBot="1" x14ac:dyDescent="0.2">
      <c r="B2737" s="882"/>
      <c r="C2737" s="885"/>
      <c r="D2737" s="885"/>
      <c r="E2737" s="885"/>
      <c r="F2737" s="286" t="s">
        <v>232</v>
      </c>
      <c r="G2737" s="5"/>
      <c r="H2737" s="899" t="s">
        <v>239</v>
      </c>
      <c r="I2737" s="900"/>
      <c r="J2737" s="300"/>
      <c r="K2737" s="901"/>
      <c r="L2737" s="902"/>
      <c r="M2737" s="902"/>
      <c r="N2737" s="902"/>
      <c r="O2737" s="902"/>
      <c r="P2737" s="902"/>
      <c r="Q2737" s="902"/>
      <c r="R2737" s="903"/>
      <c r="S2737" s="894"/>
      <c r="T2737" s="895"/>
      <c r="U2737" s="896"/>
    </row>
    <row r="2738" spans="2:21" ht="24" customHeight="1" x14ac:dyDescent="0.15">
      <c r="B2738" s="880">
        <v>2</v>
      </c>
      <c r="C2738" s="883"/>
      <c r="D2738" s="883"/>
      <c r="E2738" s="883"/>
      <c r="F2738" s="294"/>
      <c r="G2738" s="886"/>
      <c r="H2738" s="887"/>
      <c r="I2738" s="294"/>
      <c r="J2738" s="295"/>
      <c r="K2738" s="298"/>
      <c r="L2738" s="279" t="s">
        <v>220</v>
      </c>
      <c r="M2738" s="301"/>
      <c r="N2738" s="280" t="s">
        <v>225</v>
      </c>
      <c r="O2738" s="298"/>
      <c r="P2738" s="279" t="s">
        <v>220</v>
      </c>
      <c r="Q2738" s="301"/>
      <c r="R2738" s="280" t="s">
        <v>225</v>
      </c>
      <c r="S2738" s="888" t="str">
        <f t="shared" ref="S2738" si="1696">IF(COUNT(J2738:J2742)=0,"",SUM(J2738:J2742))</f>
        <v/>
      </c>
      <c r="T2738" s="889"/>
      <c r="U2738" s="890"/>
    </row>
    <row r="2739" spans="2:21" ht="24" customHeight="1" x14ac:dyDescent="0.15">
      <c r="B2739" s="881"/>
      <c r="C2739" s="884"/>
      <c r="D2739" s="884"/>
      <c r="E2739" s="884"/>
      <c r="F2739" s="296"/>
      <c r="G2739" s="897"/>
      <c r="H2739" s="898"/>
      <c r="I2739" s="296"/>
      <c r="J2739" s="297"/>
      <c r="K2739" s="299"/>
      <c r="L2739" s="284" t="s">
        <v>220</v>
      </c>
      <c r="M2739" s="302"/>
      <c r="N2739" s="285" t="s">
        <v>225</v>
      </c>
      <c r="O2739" s="299"/>
      <c r="P2739" s="284" t="s">
        <v>220</v>
      </c>
      <c r="Q2739" s="302"/>
      <c r="R2739" s="285" t="s">
        <v>225</v>
      </c>
      <c r="S2739" s="891"/>
      <c r="T2739" s="892"/>
      <c r="U2739" s="893"/>
    </row>
    <row r="2740" spans="2:21" ht="24" customHeight="1" x14ac:dyDescent="0.15">
      <c r="B2740" s="881"/>
      <c r="C2740" s="884"/>
      <c r="D2740" s="884"/>
      <c r="E2740" s="884"/>
      <c r="F2740" s="296"/>
      <c r="G2740" s="897"/>
      <c r="H2740" s="898"/>
      <c r="I2740" s="296"/>
      <c r="J2740" s="297"/>
      <c r="K2740" s="299"/>
      <c r="L2740" s="284" t="s">
        <v>220</v>
      </c>
      <c r="M2740" s="302"/>
      <c r="N2740" s="285" t="s">
        <v>225</v>
      </c>
      <c r="O2740" s="299"/>
      <c r="P2740" s="284" t="s">
        <v>220</v>
      </c>
      <c r="Q2740" s="302"/>
      <c r="R2740" s="285" t="s">
        <v>225</v>
      </c>
      <c r="S2740" s="891"/>
      <c r="T2740" s="892"/>
      <c r="U2740" s="893"/>
    </row>
    <row r="2741" spans="2:21" ht="24" customHeight="1" x14ac:dyDescent="0.15">
      <c r="B2741" s="881"/>
      <c r="C2741" s="884"/>
      <c r="D2741" s="884"/>
      <c r="E2741" s="884"/>
      <c r="F2741" s="296"/>
      <c r="G2741" s="897"/>
      <c r="H2741" s="898"/>
      <c r="I2741" s="296"/>
      <c r="J2741" s="297"/>
      <c r="K2741" s="299"/>
      <c r="L2741" s="284" t="s">
        <v>220</v>
      </c>
      <c r="M2741" s="302"/>
      <c r="N2741" s="285" t="s">
        <v>225</v>
      </c>
      <c r="O2741" s="299"/>
      <c r="P2741" s="284" t="s">
        <v>220</v>
      </c>
      <c r="Q2741" s="302"/>
      <c r="R2741" s="285" t="s">
        <v>225</v>
      </c>
      <c r="S2741" s="891"/>
      <c r="T2741" s="892"/>
      <c r="U2741" s="893"/>
    </row>
    <row r="2742" spans="2:21" ht="24" customHeight="1" thickBot="1" x14ac:dyDescent="0.2">
      <c r="B2742" s="882"/>
      <c r="C2742" s="885"/>
      <c r="D2742" s="885"/>
      <c r="E2742" s="885"/>
      <c r="F2742" s="286" t="s">
        <v>232</v>
      </c>
      <c r="G2742" s="5"/>
      <c r="H2742" s="899" t="s">
        <v>239</v>
      </c>
      <c r="I2742" s="900"/>
      <c r="J2742" s="300"/>
      <c r="K2742" s="901"/>
      <c r="L2742" s="902"/>
      <c r="M2742" s="902"/>
      <c r="N2742" s="902"/>
      <c r="O2742" s="902"/>
      <c r="P2742" s="902"/>
      <c r="Q2742" s="902"/>
      <c r="R2742" s="903"/>
      <c r="S2742" s="894"/>
      <c r="T2742" s="895"/>
      <c r="U2742" s="896"/>
    </row>
    <row r="2743" spans="2:21" ht="24" customHeight="1" x14ac:dyDescent="0.15">
      <c r="B2743" s="880">
        <v>3</v>
      </c>
      <c r="C2743" s="883"/>
      <c r="D2743" s="883"/>
      <c r="E2743" s="883"/>
      <c r="F2743" s="294"/>
      <c r="G2743" s="886"/>
      <c r="H2743" s="887"/>
      <c r="I2743" s="294"/>
      <c r="J2743" s="295"/>
      <c r="K2743" s="298"/>
      <c r="L2743" s="279" t="s">
        <v>220</v>
      </c>
      <c r="M2743" s="301"/>
      <c r="N2743" s="280" t="s">
        <v>225</v>
      </c>
      <c r="O2743" s="298"/>
      <c r="P2743" s="279" t="s">
        <v>220</v>
      </c>
      <c r="Q2743" s="301"/>
      <c r="R2743" s="280" t="s">
        <v>225</v>
      </c>
      <c r="S2743" s="888" t="str">
        <f t="shared" ref="S2743" si="1697">IF(COUNT(J2743:J2747)=0,"",SUM(J2743:J2747))</f>
        <v/>
      </c>
      <c r="T2743" s="889"/>
      <c r="U2743" s="890"/>
    </row>
    <row r="2744" spans="2:21" ht="24" customHeight="1" x14ac:dyDescent="0.15">
      <c r="B2744" s="881"/>
      <c r="C2744" s="884"/>
      <c r="D2744" s="884"/>
      <c r="E2744" s="884"/>
      <c r="F2744" s="296"/>
      <c r="G2744" s="897"/>
      <c r="H2744" s="898"/>
      <c r="I2744" s="296"/>
      <c r="J2744" s="297"/>
      <c r="K2744" s="299"/>
      <c r="L2744" s="284" t="s">
        <v>220</v>
      </c>
      <c r="M2744" s="302"/>
      <c r="N2744" s="285" t="s">
        <v>225</v>
      </c>
      <c r="O2744" s="299"/>
      <c r="P2744" s="284" t="s">
        <v>220</v>
      </c>
      <c r="Q2744" s="302"/>
      <c r="R2744" s="285" t="s">
        <v>225</v>
      </c>
      <c r="S2744" s="891"/>
      <c r="T2744" s="892"/>
      <c r="U2744" s="893"/>
    </row>
    <row r="2745" spans="2:21" ht="24" customHeight="1" x14ac:dyDescent="0.15">
      <c r="B2745" s="881"/>
      <c r="C2745" s="884"/>
      <c r="D2745" s="884"/>
      <c r="E2745" s="884"/>
      <c r="F2745" s="296"/>
      <c r="G2745" s="897"/>
      <c r="H2745" s="898"/>
      <c r="I2745" s="296"/>
      <c r="J2745" s="297"/>
      <c r="K2745" s="299"/>
      <c r="L2745" s="284" t="s">
        <v>220</v>
      </c>
      <c r="M2745" s="302"/>
      <c r="N2745" s="285" t="s">
        <v>225</v>
      </c>
      <c r="O2745" s="299"/>
      <c r="P2745" s="284" t="s">
        <v>220</v>
      </c>
      <c r="Q2745" s="302"/>
      <c r="R2745" s="285" t="s">
        <v>225</v>
      </c>
      <c r="S2745" s="891"/>
      <c r="T2745" s="892"/>
      <c r="U2745" s="893"/>
    </row>
    <row r="2746" spans="2:21" ht="24" customHeight="1" x14ac:dyDescent="0.15">
      <c r="B2746" s="881"/>
      <c r="C2746" s="884"/>
      <c r="D2746" s="884"/>
      <c r="E2746" s="884"/>
      <c r="F2746" s="296"/>
      <c r="G2746" s="897"/>
      <c r="H2746" s="898"/>
      <c r="I2746" s="296"/>
      <c r="J2746" s="297"/>
      <c r="K2746" s="299"/>
      <c r="L2746" s="284" t="s">
        <v>220</v>
      </c>
      <c r="M2746" s="302"/>
      <c r="N2746" s="285" t="s">
        <v>225</v>
      </c>
      <c r="O2746" s="299"/>
      <c r="P2746" s="284" t="s">
        <v>220</v>
      </c>
      <c r="Q2746" s="302"/>
      <c r="R2746" s="285" t="s">
        <v>225</v>
      </c>
      <c r="S2746" s="891"/>
      <c r="T2746" s="892"/>
      <c r="U2746" s="893"/>
    </row>
    <row r="2747" spans="2:21" ht="24" customHeight="1" thickBot="1" x14ac:dyDescent="0.2">
      <c r="B2747" s="882"/>
      <c r="C2747" s="885"/>
      <c r="D2747" s="885"/>
      <c r="E2747" s="885"/>
      <c r="F2747" s="286" t="s">
        <v>232</v>
      </c>
      <c r="G2747" s="5"/>
      <c r="H2747" s="899" t="s">
        <v>239</v>
      </c>
      <c r="I2747" s="900"/>
      <c r="J2747" s="300"/>
      <c r="K2747" s="901"/>
      <c r="L2747" s="902"/>
      <c r="M2747" s="902"/>
      <c r="N2747" s="902"/>
      <c r="O2747" s="902"/>
      <c r="P2747" s="902"/>
      <c r="Q2747" s="902"/>
      <c r="R2747" s="903"/>
      <c r="S2747" s="894"/>
      <c r="T2747" s="895"/>
      <c r="U2747" s="896"/>
    </row>
    <row r="2748" spans="2:21" ht="24" customHeight="1" x14ac:dyDescent="0.15">
      <c r="B2748" s="880">
        <v>4</v>
      </c>
      <c r="C2748" s="883"/>
      <c r="D2748" s="883"/>
      <c r="E2748" s="883"/>
      <c r="F2748" s="294"/>
      <c r="G2748" s="886"/>
      <c r="H2748" s="887"/>
      <c r="I2748" s="294"/>
      <c r="J2748" s="295"/>
      <c r="K2748" s="298"/>
      <c r="L2748" s="279" t="s">
        <v>220</v>
      </c>
      <c r="M2748" s="301"/>
      <c r="N2748" s="280" t="s">
        <v>225</v>
      </c>
      <c r="O2748" s="298"/>
      <c r="P2748" s="279" t="s">
        <v>220</v>
      </c>
      <c r="Q2748" s="301"/>
      <c r="R2748" s="280" t="s">
        <v>225</v>
      </c>
      <c r="S2748" s="888" t="str">
        <f t="shared" ref="S2748" si="1698">IF(COUNT(J2748:J2752)=0,"",SUM(J2748:J2752))</f>
        <v/>
      </c>
      <c r="T2748" s="889"/>
      <c r="U2748" s="890"/>
    </row>
    <row r="2749" spans="2:21" ht="24" customHeight="1" x14ac:dyDescent="0.15">
      <c r="B2749" s="881"/>
      <c r="C2749" s="884"/>
      <c r="D2749" s="884"/>
      <c r="E2749" s="884"/>
      <c r="F2749" s="296"/>
      <c r="G2749" s="897"/>
      <c r="H2749" s="898"/>
      <c r="I2749" s="296"/>
      <c r="J2749" s="297"/>
      <c r="K2749" s="299"/>
      <c r="L2749" s="284" t="s">
        <v>220</v>
      </c>
      <c r="M2749" s="302"/>
      <c r="N2749" s="285" t="s">
        <v>225</v>
      </c>
      <c r="O2749" s="299"/>
      <c r="P2749" s="284" t="s">
        <v>220</v>
      </c>
      <c r="Q2749" s="302"/>
      <c r="R2749" s="285" t="s">
        <v>225</v>
      </c>
      <c r="S2749" s="891"/>
      <c r="T2749" s="892"/>
      <c r="U2749" s="893"/>
    </row>
    <row r="2750" spans="2:21" ht="24" customHeight="1" x14ac:dyDescent="0.15">
      <c r="B2750" s="881"/>
      <c r="C2750" s="884"/>
      <c r="D2750" s="884"/>
      <c r="E2750" s="884"/>
      <c r="F2750" s="296"/>
      <c r="G2750" s="897"/>
      <c r="H2750" s="898"/>
      <c r="I2750" s="296"/>
      <c r="J2750" s="297"/>
      <c r="K2750" s="299"/>
      <c r="L2750" s="284" t="s">
        <v>220</v>
      </c>
      <c r="M2750" s="302"/>
      <c r="N2750" s="285" t="s">
        <v>225</v>
      </c>
      <c r="O2750" s="299"/>
      <c r="P2750" s="284" t="s">
        <v>220</v>
      </c>
      <c r="Q2750" s="302"/>
      <c r="R2750" s="285" t="s">
        <v>225</v>
      </c>
      <c r="S2750" s="891"/>
      <c r="T2750" s="892"/>
      <c r="U2750" s="893"/>
    </row>
    <row r="2751" spans="2:21" ht="24" customHeight="1" x14ac:dyDescent="0.15">
      <c r="B2751" s="881"/>
      <c r="C2751" s="884"/>
      <c r="D2751" s="884"/>
      <c r="E2751" s="884"/>
      <c r="F2751" s="296"/>
      <c r="G2751" s="897"/>
      <c r="H2751" s="898"/>
      <c r="I2751" s="296"/>
      <c r="J2751" s="297"/>
      <c r="K2751" s="299"/>
      <c r="L2751" s="284" t="s">
        <v>220</v>
      </c>
      <c r="M2751" s="302"/>
      <c r="N2751" s="285" t="s">
        <v>225</v>
      </c>
      <c r="O2751" s="299"/>
      <c r="P2751" s="284" t="s">
        <v>220</v>
      </c>
      <c r="Q2751" s="302"/>
      <c r="R2751" s="285" t="s">
        <v>225</v>
      </c>
      <c r="S2751" s="891"/>
      <c r="T2751" s="892"/>
      <c r="U2751" s="893"/>
    </row>
    <row r="2752" spans="2:21" ht="24" customHeight="1" thickBot="1" x14ac:dyDescent="0.2">
      <c r="B2752" s="882"/>
      <c r="C2752" s="885"/>
      <c r="D2752" s="885"/>
      <c r="E2752" s="885"/>
      <c r="F2752" s="286" t="s">
        <v>232</v>
      </c>
      <c r="G2752" s="5"/>
      <c r="H2752" s="899" t="s">
        <v>239</v>
      </c>
      <c r="I2752" s="900"/>
      <c r="J2752" s="300"/>
      <c r="K2752" s="901"/>
      <c r="L2752" s="902"/>
      <c r="M2752" s="902"/>
      <c r="N2752" s="902"/>
      <c r="O2752" s="902"/>
      <c r="P2752" s="902"/>
      <c r="Q2752" s="902"/>
      <c r="R2752" s="903"/>
      <c r="S2752" s="894"/>
      <c r="T2752" s="895"/>
      <c r="U2752" s="896"/>
    </row>
    <row r="2753" spans="1:33" ht="19.5" customHeight="1" thickBot="1" x14ac:dyDescent="0.2">
      <c r="B2753" s="287" t="s">
        <v>112</v>
      </c>
      <c r="C2753" s="172"/>
      <c r="D2753" s="288"/>
      <c r="E2753" s="288"/>
      <c r="F2753" s="289"/>
      <c r="G2753" s="288"/>
      <c r="H2753" s="288"/>
      <c r="O2753" s="917" t="s">
        <v>496</v>
      </c>
      <c r="P2753" s="918"/>
      <c r="Q2753" s="918"/>
      <c r="R2753" s="918"/>
      <c r="S2753" s="919" t="str">
        <f>IF(COUNT(S2733:U2752)=0,"",SUMIFS(S2733:S2752,E2733:E2752,"&lt;&gt;"&amp;""))</f>
        <v/>
      </c>
      <c r="T2753" s="920"/>
      <c r="U2753" s="921"/>
    </row>
    <row r="2754" spans="1:33" ht="19.5" customHeight="1" thickBot="1" x14ac:dyDescent="0.2">
      <c r="B2754" s="486" t="s">
        <v>242</v>
      </c>
      <c r="C2754" s="172"/>
      <c r="D2754" s="171"/>
      <c r="E2754" s="290"/>
      <c r="F2754" s="485"/>
      <c r="G2754" s="485"/>
      <c r="H2754" s="485"/>
      <c r="O2754" s="922" t="s">
        <v>497</v>
      </c>
      <c r="P2754" s="923"/>
      <c r="Q2754" s="923"/>
      <c r="R2754" s="924"/>
      <c r="S2754" s="919" t="str">
        <f>IF(COUNT(S2733:U2752)=0,"",SUMIF(E2733:E2752,"元請",S2733:U2752))</f>
        <v/>
      </c>
      <c r="T2754" s="920"/>
      <c r="U2754" s="921"/>
    </row>
    <row r="2755" spans="1:33" ht="19.5" customHeight="1" x14ac:dyDescent="0.15">
      <c r="B2755" s="287" t="s">
        <v>240</v>
      </c>
      <c r="C2755" s="172"/>
      <c r="D2755" s="171"/>
      <c r="E2755" s="172"/>
      <c r="F2755" s="172"/>
      <c r="G2755" s="485"/>
      <c r="H2755" s="485"/>
    </row>
    <row r="2756" spans="1:33" ht="19.5" customHeight="1" x14ac:dyDescent="0.15">
      <c r="B2756" s="485"/>
      <c r="C2756" s="172"/>
      <c r="D2756" s="171"/>
      <c r="E2756" s="290"/>
      <c r="F2756" s="485"/>
      <c r="G2756" s="485"/>
      <c r="H2756" s="485"/>
    </row>
    <row r="2757" spans="1:33" s="172" customFormat="1" ht="20.25" customHeight="1" x14ac:dyDescent="0.15">
      <c r="A2757" s="171"/>
      <c r="B2757" s="171"/>
      <c r="C2757" s="172" t="s">
        <v>104</v>
      </c>
      <c r="G2757" s="262"/>
      <c r="H2757" s="262"/>
      <c r="I2757" s="171"/>
      <c r="J2757" s="171"/>
      <c r="K2757" s="171"/>
      <c r="L2757" s="171"/>
      <c r="M2757" s="171"/>
      <c r="N2757" s="171"/>
      <c r="O2757" s="171"/>
      <c r="P2757" s="171"/>
      <c r="Q2757" s="171"/>
      <c r="R2757" s="171"/>
      <c r="S2757" s="171"/>
      <c r="T2757" s="196" t="s">
        <v>241</v>
      </c>
      <c r="U2757" s="263" t="str">
        <f t="shared" ref="U2757" si="1699">IF(COUNT(S2733:U2752)=0,"",U2728+1)</f>
        <v/>
      </c>
      <c r="W2757" s="171"/>
      <c r="X2757" s="171"/>
      <c r="Y2757" s="171"/>
      <c r="Z2757" s="291"/>
      <c r="AA2757" s="291"/>
      <c r="AB2757" s="291"/>
      <c r="AC2757" s="291"/>
      <c r="AD2757" s="291"/>
      <c r="AE2757" s="171"/>
      <c r="AF2757" s="171"/>
      <c r="AG2757" s="171"/>
    </row>
    <row r="2758" spans="1:33" s="172" customFormat="1" ht="27.75" x14ac:dyDescent="0.15">
      <c r="A2758" s="171"/>
      <c r="B2758" s="904" t="s">
        <v>105</v>
      </c>
      <c r="C2758" s="904"/>
      <c r="D2758" s="904"/>
      <c r="E2758" s="904"/>
      <c r="F2758" s="904"/>
      <c r="G2758" s="904"/>
      <c r="H2758" s="904"/>
      <c r="I2758" s="904"/>
      <c r="J2758" s="905" t="s">
        <v>387</v>
      </c>
      <c r="K2758" s="905"/>
      <c r="L2758" s="905"/>
      <c r="M2758" s="905"/>
      <c r="N2758" s="905"/>
      <c r="O2758" s="905"/>
      <c r="P2758" s="905"/>
      <c r="Q2758" s="905"/>
      <c r="R2758" s="905"/>
      <c r="S2758" s="905"/>
      <c r="T2758" s="905"/>
      <c r="U2758" s="905"/>
      <c r="W2758" s="171"/>
      <c r="X2758" s="171"/>
      <c r="Y2758" s="171"/>
      <c r="Z2758" s="291"/>
      <c r="AA2758" s="291"/>
      <c r="AB2758" s="291"/>
      <c r="AC2758" s="291"/>
      <c r="AD2758" s="291"/>
      <c r="AE2758" s="171"/>
      <c r="AF2758" s="171"/>
      <c r="AG2758" s="171"/>
    </row>
    <row r="2759" spans="1:33" ht="21.75" thickBot="1" x14ac:dyDescent="0.2">
      <c r="D2759" s="265" t="s">
        <v>228</v>
      </c>
      <c r="E2759" s="906"/>
      <c r="F2759" s="906"/>
      <c r="G2759" s="266" t="s">
        <v>229</v>
      </c>
      <c r="H2759" s="267"/>
      <c r="L2759" s="268" t="s">
        <v>231</v>
      </c>
      <c r="M2759" s="482" t="str">
        <f>M$4</f>
        <v/>
      </c>
      <c r="N2759" s="269" t="s">
        <v>220</v>
      </c>
      <c r="O2759" s="482" t="str">
        <f>O$4</f>
        <v/>
      </c>
      <c r="P2759" s="269" t="s">
        <v>225</v>
      </c>
      <c r="Q2759" s="269" t="s">
        <v>205</v>
      </c>
      <c r="R2759" s="482" t="str">
        <f>R$4</f>
        <v/>
      </c>
      <c r="S2759" s="269" t="s">
        <v>220</v>
      </c>
      <c r="T2759" s="482" t="str">
        <f>T$4</f>
        <v/>
      </c>
      <c r="U2759" s="269" t="s">
        <v>230</v>
      </c>
    </row>
    <row r="2760" spans="1:33" ht="18" customHeight="1" x14ac:dyDescent="0.15">
      <c r="B2760" s="880" t="s">
        <v>227</v>
      </c>
      <c r="C2760" s="907" t="s">
        <v>224</v>
      </c>
      <c r="D2760" s="478" t="s">
        <v>237</v>
      </c>
      <c r="E2760" s="478" t="s">
        <v>222</v>
      </c>
      <c r="F2760" s="909" t="s">
        <v>106</v>
      </c>
      <c r="G2760" s="840" t="s">
        <v>107</v>
      </c>
      <c r="H2760" s="841"/>
      <c r="I2760" s="480" t="s">
        <v>108</v>
      </c>
      <c r="J2760" s="480" t="s">
        <v>235</v>
      </c>
      <c r="K2760" s="840" t="s">
        <v>109</v>
      </c>
      <c r="L2760" s="913"/>
      <c r="M2760" s="913"/>
      <c r="N2760" s="841"/>
      <c r="O2760" s="840" t="s">
        <v>226</v>
      </c>
      <c r="P2760" s="913"/>
      <c r="Q2760" s="913"/>
      <c r="R2760" s="841"/>
      <c r="S2760" s="840" t="s">
        <v>233</v>
      </c>
      <c r="T2760" s="913"/>
      <c r="U2760" s="914"/>
    </row>
    <row r="2761" spans="1:33" ht="18" customHeight="1" thickBot="1" x14ac:dyDescent="0.2">
      <c r="B2761" s="882"/>
      <c r="C2761" s="908"/>
      <c r="D2761" s="479" t="s">
        <v>221</v>
      </c>
      <c r="E2761" s="479" t="s">
        <v>223</v>
      </c>
      <c r="F2761" s="910"/>
      <c r="G2761" s="911"/>
      <c r="H2761" s="912"/>
      <c r="I2761" s="481" t="s">
        <v>110</v>
      </c>
      <c r="J2761" s="481" t="s">
        <v>236</v>
      </c>
      <c r="K2761" s="911"/>
      <c r="L2761" s="915"/>
      <c r="M2761" s="915"/>
      <c r="N2761" s="912"/>
      <c r="O2761" s="911"/>
      <c r="P2761" s="915"/>
      <c r="Q2761" s="915"/>
      <c r="R2761" s="912"/>
      <c r="S2761" s="911" t="s">
        <v>234</v>
      </c>
      <c r="T2761" s="915"/>
      <c r="U2761" s="916"/>
    </row>
    <row r="2762" spans="1:33" ht="24" customHeight="1" x14ac:dyDescent="0.15">
      <c r="B2762" s="880">
        <v>1</v>
      </c>
      <c r="C2762" s="883"/>
      <c r="D2762" s="883"/>
      <c r="E2762" s="883"/>
      <c r="F2762" s="294"/>
      <c r="G2762" s="886"/>
      <c r="H2762" s="887"/>
      <c r="I2762" s="294"/>
      <c r="J2762" s="295"/>
      <c r="K2762" s="298"/>
      <c r="L2762" s="279" t="s">
        <v>220</v>
      </c>
      <c r="M2762" s="301"/>
      <c r="N2762" s="280" t="s">
        <v>225</v>
      </c>
      <c r="O2762" s="298"/>
      <c r="P2762" s="279" t="s">
        <v>220</v>
      </c>
      <c r="Q2762" s="301"/>
      <c r="R2762" s="280" t="s">
        <v>225</v>
      </c>
      <c r="S2762" s="888" t="str">
        <f t="shared" ref="S2762" si="1700">IF(COUNT(J2762:J2766)=0,"",SUM(J2762:J2766))</f>
        <v/>
      </c>
      <c r="T2762" s="889"/>
      <c r="U2762" s="890"/>
    </row>
    <row r="2763" spans="1:33" ht="24" customHeight="1" x14ac:dyDescent="0.15">
      <c r="B2763" s="881"/>
      <c r="C2763" s="884"/>
      <c r="D2763" s="884"/>
      <c r="E2763" s="884"/>
      <c r="F2763" s="296"/>
      <c r="G2763" s="897"/>
      <c r="H2763" s="898"/>
      <c r="I2763" s="296"/>
      <c r="J2763" s="297"/>
      <c r="K2763" s="299"/>
      <c r="L2763" s="284" t="s">
        <v>220</v>
      </c>
      <c r="M2763" s="302"/>
      <c r="N2763" s="285" t="s">
        <v>225</v>
      </c>
      <c r="O2763" s="299"/>
      <c r="P2763" s="284" t="s">
        <v>220</v>
      </c>
      <c r="Q2763" s="302"/>
      <c r="R2763" s="285" t="s">
        <v>225</v>
      </c>
      <c r="S2763" s="891"/>
      <c r="T2763" s="892"/>
      <c r="U2763" s="893"/>
      <c r="Z2763" s="264"/>
      <c r="AA2763" s="264"/>
      <c r="AB2763" s="264"/>
      <c r="AC2763" s="264"/>
      <c r="AD2763" s="264"/>
      <c r="AE2763" s="172"/>
      <c r="AF2763" s="172"/>
      <c r="AG2763" s="172"/>
    </row>
    <row r="2764" spans="1:33" ht="23.25" customHeight="1" x14ac:dyDescent="0.15">
      <c r="B2764" s="881"/>
      <c r="C2764" s="884"/>
      <c r="D2764" s="884"/>
      <c r="E2764" s="884"/>
      <c r="F2764" s="296"/>
      <c r="G2764" s="897"/>
      <c r="H2764" s="898"/>
      <c r="I2764" s="296"/>
      <c r="J2764" s="297"/>
      <c r="K2764" s="299"/>
      <c r="L2764" s="284" t="s">
        <v>220</v>
      </c>
      <c r="M2764" s="302"/>
      <c r="N2764" s="285" t="s">
        <v>225</v>
      </c>
      <c r="O2764" s="299"/>
      <c r="P2764" s="284" t="s">
        <v>220</v>
      </c>
      <c r="Q2764" s="302"/>
      <c r="R2764" s="285" t="s">
        <v>225</v>
      </c>
      <c r="S2764" s="891"/>
      <c r="T2764" s="892"/>
      <c r="U2764" s="893"/>
      <c r="Z2764" s="264"/>
      <c r="AA2764" s="264"/>
      <c r="AB2764" s="264"/>
      <c r="AC2764" s="264"/>
      <c r="AD2764" s="264"/>
      <c r="AE2764" s="172"/>
      <c r="AF2764" s="172"/>
      <c r="AG2764" s="172"/>
    </row>
    <row r="2765" spans="1:33" ht="24" customHeight="1" x14ac:dyDescent="0.15">
      <c r="B2765" s="881"/>
      <c r="C2765" s="884"/>
      <c r="D2765" s="884"/>
      <c r="E2765" s="884"/>
      <c r="F2765" s="296"/>
      <c r="G2765" s="897"/>
      <c r="H2765" s="898"/>
      <c r="I2765" s="296"/>
      <c r="J2765" s="297"/>
      <c r="K2765" s="299"/>
      <c r="L2765" s="284" t="s">
        <v>220</v>
      </c>
      <c r="M2765" s="302"/>
      <c r="N2765" s="285" t="s">
        <v>225</v>
      </c>
      <c r="O2765" s="299"/>
      <c r="P2765" s="284" t="s">
        <v>220</v>
      </c>
      <c r="Q2765" s="302"/>
      <c r="R2765" s="285" t="s">
        <v>225</v>
      </c>
      <c r="S2765" s="891"/>
      <c r="T2765" s="892"/>
      <c r="U2765" s="893"/>
    </row>
    <row r="2766" spans="1:33" ht="24" customHeight="1" thickBot="1" x14ac:dyDescent="0.2">
      <c r="B2766" s="882"/>
      <c r="C2766" s="885"/>
      <c r="D2766" s="885"/>
      <c r="E2766" s="885"/>
      <c r="F2766" s="286" t="s">
        <v>232</v>
      </c>
      <c r="G2766" s="5"/>
      <c r="H2766" s="899" t="s">
        <v>239</v>
      </c>
      <c r="I2766" s="900"/>
      <c r="J2766" s="300"/>
      <c r="K2766" s="901"/>
      <c r="L2766" s="902"/>
      <c r="M2766" s="902"/>
      <c r="N2766" s="902"/>
      <c r="O2766" s="902"/>
      <c r="P2766" s="902"/>
      <c r="Q2766" s="902"/>
      <c r="R2766" s="903"/>
      <c r="S2766" s="894"/>
      <c r="T2766" s="895"/>
      <c r="U2766" s="896"/>
    </row>
    <row r="2767" spans="1:33" ht="24" customHeight="1" x14ac:dyDescent="0.15">
      <c r="B2767" s="880">
        <v>2</v>
      </c>
      <c r="C2767" s="883"/>
      <c r="D2767" s="883"/>
      <c r="E2767" s="883"/>
      <c r="F2767" s="294"/>
      <c r="G2767" s="886"/>
      <c r="H2767" s="887"/>
      <c r="I2767" s="294"/>
      <c r="J2767" s="295"/>
      <c r="K2767" s="298"/>
      <c r="L2767" s="279" t="s">
        <v>220</v>
      </c>
      <c r="M2767" s="301"/>
      <c r="N2767" s="280" t="s">
        <v>225</v>
      </c>
      <c r="O2767" s="298"/>
      <c r="P2767" s="279" t="s">
        <v>220</v>
      </c>
      <c r="Q2767" s="301"/>
      <c r="R2767" s="280" t="s">
        <v>225</v>
      </c>
      <c r="S2767" s="888" t="str">
        <f t="shared" ref="S2767" si="1701">IF(COUNT(J2767:J2771)=0,"",SUM(J2767:J2771))</f>
        <v/>
      </c>
      <c r="T2767" s="889"/>
      <c r="U2767" s="890"/>
    </row>
    <row r="2768" spans="1:33" ht="24" customHeight="1" x14ac:dyDescent="0.15">
      <c r="B2768" s="881"/>
      <c r="C2768" s="884"/>
      <c r="D2768" s="884"/>
      <c r="E2768" s="884"/>
      <c r="F2768" s="296"/>
      <c r="G2768" s="897"/>
      <c r="H2768" s="898"/>
      <c r="I2768" s="296"/>
      <c r="J2768" s="297"/>
      <c r="K2768" s="299"/>
      <c r="L2768" s="284" t="s">
        <v>220</v>
      </c>
      <c r="M2768" s="302"/>
      <c r="N2768" s="285" t="s">
        <v>225</v>
      </c>
      <c r="O2768" s="299"/>
      <c r="P2768" s="284" t="s">
        <v>220</v>
      </c>
      <c r="Q2768" s="302"/>
      <c r="R2768" s="285" t="s">
        <v>225</v>
      </c>
      <c r="S2768" s="891"/>
      <c r="T2768" s="892"/>
      <c r="U2768" s="893"/>
    </row>
    <row r="2769" spans="2:21" ht="24" customHeight="1" x14ac:dyDescent="0.15">
      <c r="B2769" s="881"/>
      <c r="C2769" s="884"/>
      <c r="D2769" s="884"/>
      <c r="E2769" s="884"/>
      <c r="F2769" s="296"/>
      <c r="G2769" s="897"/>
      <c r="H2769" s="898"/>
      <c r="I2769" s="296"/>
      <c r="J2769" s="297"/>
      <c r="K2769" s="299"/>
      <c r="L2769" s="284" t="s">
        <v>220</v>
      </c>
      <c r="M2769" s="302"/>
      <c r="N2769" s="285" t="s">
        <v>225</v>
      </c>
      <c r="O2769" s="299"/>
      <c r="P2769" s="284" t="s">
        <v>220</v>
      </c>
      <c r="Q2769" s="302"/>
      <c r="R2769" s="285" t="s">
        <v>225</v>
      </c>
      <c r="S2769" s="891"/>
      <c r="T2769" s="892"/>
      <c r="U2769" s="893"/>
    </row>
    <row r="2770" spans="2:21" ht="24" customHeight="1" x14ac:dyDescent="0.15">
      <c r="B2770" s="881"/>
      <c r="C2770" s="884"/>
      <c r="D2770" s="884"/>
      <c r="E2770" s="884"/>
      <c r="F2770" s="296"/>
      <c r="G2770" s="897"/>
      <c r="H2770" s="898"/>
      <c r="I2770" s="296"/>
      <c r="J2770" s="297"/>
      <c r="K2770" s="299"/>
      <c r="L2770" s="284" t="s">
        <v>220</v>
      </c>
      <c r="M2770" s="302"/>
      <c r="N2770" s="285" t="s">
        <v>225</v>
      </c>
      <c r="O2770" s="299"/>
      <c r="P2770" s="284" t="s">
        <v>220</v>
      </c>
      <c r="Q2770" s="302"/>
      <c r="R2770" s="285" t="s">
        <v>225</v>
      </c>
      <c r="S2770" s="891"/>
      <c r="T2770" s="892"/>
      <c r="U2770" s="893"/>
    </row>
    <row r="2771" spans="2:21" ht="24" customHeight="1" thickBot="1" x14ac:dyDescent="0.2">
      <c r="B2771" s="882"/>
      <c r="C2771" s="885"/>
      <c r="D2771" s="885"/>
      <c r="E2771" s="885"/>
      <c r="F2771" s="286" t="s">
        <v>232</v>
      </c>
      <c r="G2771" s="5"/>
      <c r="H2771" s="899" t="s">
        <v>239</v>
      </c>
      <c r="I2771" s="900"/>
      <c r="J2771" s="300"/>
      <c r="K2771" s="901"/>
      <c r="L2771" s="902"/>
      <c r="M2771" s="902"/>
      <c r="N2771" s="902"/>
      <c r="O2771" s="902"/>
      <c r="P2771" s="902"/>
      <c r="Q2771" s="902"/>
      <c r="R2771" s="903"/>
      <c r="S2771" s="894"/>
      <c r="T2771" s="895"/>
      <c r="U2771" s="896"/>
    </row>
    <row r="2772" spans="2:21" ht="24" customHeight="1" x14ac:dyDescent="0.15">
      <c r="B2772" s="880">
        <v>3</v>
      </c>
      <c r="C2772" s="883"/>
      <c r="D2772" s="883"/>
      <c r="E2772" s="883"/>
      <c r="F2772" s="294"/>
      <c r="G2772" s="886"/>
      <c r="H2772" s="887"/>
      <c r="I2772" s="294"/>
      <c r="J2772" s="295"/>
      <c r="K2772" s="298"/>
      <c r="L2772" s="279" t="s">
        <v>220</v>
      </c>
      <c r="M2772" s="301"/>
      <c r="N2772" s="280" t="s">
        <v>225</v>
      </c>
      <c r="O2772" s="298"/>
      <c r="P2772" s="279" t="s">
        <v>220</v>
      </c>
      <c r="Q2772" s="301"/>
      <c r="R2772" s="280" t="s">
        <v>225</v>
      </c>
      <c r="S2772" s="888" t="str">
        <f t="shared" ref="S2772" si="1702">IF(COUNT(J2772:J2776)=0,"",SUM(J2772:J2776))</f>
        <v/>
      </c>
      <c r="T2772" s="889"/>
      <c r="U2772" s="890"/>
    </row>
    <row r="2773" spans="2:21" ht="24" customHeight="1" x14ac:dyDescent="0.15">
      <c r="B2773" s="881"/>
      <c r="C2773" s="884"/>
      <c r="D2773" s="884"/>
      <c r="E2773" s="884"/>
      <c r="F2773" s="296"/>
      <c r="G2773" s="897"/>
      <c r="H2773" s="898"/>
      <c r="I2773" s="296"/>
      <c r="J2773" s="297"/>
      <c r="K2773" s="299"/>
      <c r="L2773" s="284" t="s">
        <v>220</v>
      </c>
      <c r="M2773" s="302"/>
      <c r="N2773" s="285" t="s">
        <v>225</v>
      </c>
      <c r="O2773" s="299"/>
      <c r="P2773" s="284" t="s">
        <v>220</v>
      </c>
      <c r="Q2773" s="302"/>
      <c r="R2773" s="285" t="s">
        <v>225</v>
      </c>
      <c r="S2773" s="891"/>
      <c r="T2773" s="892"/>
      <c r="U2773" s="893"/>
    </row>
    <row r="2774" spans="2:21" ht="24" customHeight="1" x14ac:dyDescent="0.15">
      <c r="B2774" s="881"/>
      <c r="C2774" s="884"/>
      <c r="D2774" s="884"/>
      <c r="E2774" s="884"/>
      <c r="F2774" s="296"/>
      <c r="G2774" s="897"/>
      <c r="H2774" s="898"/>
      <c r="I2774" s="296"/>
      <c r="J2774" s="297"/>
      <c r="K2774" s="299"/>
      <c r="L2774" s="284" t="s">
        <v>220</v>
      </c>
      <c r="M2774" s="302"/>
      <c r="N2774" s="285" t="s">
        <v>225</v>
      </c>
      <c r="O2774" s="299"/>
      <c r="P2774" s="284" t="s">
        <v>220</v>
      </c>
      <c r="Q2774" s="302"/>
      <c r="R2774" s="285" t="s">
        <v>225</v>
      </c>
      <c r="S2774" s="891"/>
      <c r="T2774" s="892"/>
      <c r="U2774" s="893"/>
    </row>
    <row r="2775" spans="2:21" ht="24" customHeight="1" x14ac:dyDescent="0.15">
      <c r="B2775" s="881"/>
      <c r="C2775" s="884"/>
      <c r="D2775" s="884"/>
      <c r="E2775" s="884"/>
      <c r="F2775" s="296"/>
      <c r="G2775" s="897"/>
      <c r="H2775" s="898"/>
      <c r="I2775" s="296"/>
      <c r="J2775" s="297"/>
      <c r="K2775" s="299"/>
      <c r="L2775" s="284" t="s">
        <v>220</v>
      </c>
      <c r="M2775" s="302"/>
      <c r="N2775" s="285" t="s">
        <v>225</v>
      </c>
      <c r="O2775" s="299"/>
      <c r="P2775" s="284" t="s">
        <v>220</v>
      </c>
      <c r="Q2775" s="302"/>
      <c r="R2775" s="285" t="s">
        <v>225</v>
      </c>
      <c r="S2775" s="891"/>
      <c r="T2775" s="892"/>
      <c r="U2775" s="893"/>
    </row>
    <row r="2776" spans="2:21" ht="24" customHeight="1" thickBot="1" x14ac:dyDescent="0.2">
      <c r="B2776" s="882"/>
      <c r="C2776" s="885"/>
      <c r="D2776" s="885"/>
      <c r="E2776" s="885"/>
      <c r="F2776" s="286" t="s">
        <v>232</v>
      </c>
      <c r="G2776" s="5"/>
      <c r="H2776" s="899" t="s">
        <v>239</v>
      </c>
      <c r="I2776" s="900"/>
      <c r="J2776" s="300"/>
      <c r="K2776" s="901"/>
      <c r="L2776" s="902"/>
      <c r="M2776" s="902"/>
      <c r="N2776" s="902"/>
      <c r="O2776" s="902"/>
      <c r="P2776" s="902"/>
      <c r="Q2776" s="902"/>
      <c r="R2776" s="903"/>
      <c r="S2776" s="894"/>
      <c r="T2776" s="895"/>
      <c r="U2776" s="896"/>
    </row>
    <row r="2777" spans="2:21" ht="24" customHeight="1" x14ac:dyDescent="0.15">
      <c r="B2777" s="880">
        <v>4</v>
      </c>
      <c r="C2777" s="883"/>
      <c r="D2777" s="883"/>
      <c r="E2777" s="883"/>
      <c r="F2777" s="294"/>
      <c r="G2777" s="886"/>
      <c r="H2777" s="887"/>
      <c r="I2777" s="294"/>
      <c r="J2777" s="295"/>
      <c r="K2777" s="298"/>
      <c r="L2777" s="279" t="s">
        <v>220</v>
      </c>
      <c r="M2777" s="301"/>
      <c r="N2777" s="280" t="s">
        <v>225</v>
      </c>
      <c r="O2777" s="298"/>
      <c r="P2777" s="279" t="s">
        <v>220</v>
      </c>
      <c r="Q2777" s="301"/>
      <c r="R2777" s="280" t="s">
        <v>225</v>
      </c>
      <c r="S2777" s="888" t="str">
        <f t="shared" ref="S2777" si="1703">IF(COUNT(J2777:J2781)=0,"",SUM(J2777:J2781))</f>
        <v/>
      </c>
      <c r="T2777" s="889"/>
      <c r="U2777" s="890"/>
    </row>
    <row r="2778" spans="2:21" ht="24" customHeight="1" x14ac:dyDescent="0.15">
      <c r="B2778" s="881"/>
      <c r="C2778" s="884"/>
      <c r="D2778" s="884"/>
      <c r="E2778" s="884"/>
      <c r="F2778" s="296"/>
      <c r="G2778" s="897"/>
      <c r="H2778" s="898"/>
      <c r="I2778" s="296"/>
      <c r="J2778" s="297"/>
      <c r="K2778" s="299"/>
      <c r="L2778" s="284" t="s">
        <v>220</v>
      </c>
      <c r="M2778" s="302"/>
      <c r="N2778" s="285" t="s">
        <v>225</v>
      </c>
      <c r="O2778" s="299"/>
      <c r="P2778" s="284" t="s">
        <v>220</v>
      </c>
      <c r="Q2778" s="302"/>
      <c r="R2778" s="285" t="s">
        <v>225</v>
      </c>
      <c r="S2778" s="891"/>
      <c r="T2778" s="892"/>
      <c r="U2778" s="893"/>
    </row>
    <row r="2779" spans="2:21" ht="24" customHeight="1" x14ac:dyDescent="0.15">
      <c r="B2779" s="881"/>
      <c r="C2779" s="884"/>
      <c r="D2779" s="884"/>
      <c r="E2779" s="884"/>
      <c r="F2779" s="296"/>
      <c r="G2779" s="897"/>
      <c r="H2779" s="898"/>
      <c r="I2779" s="296"/>
      <c r="J2779" s="297"/>
      <c r="K2779" s="299"/>
      <c r="L2779" s="284" t="s">
        <v>220</v>
      </c>
      <c r="M2779" s="302"/>
      <c r="N2779" s="285" t="s">
        <v>225</v>
      </c>
      <c r="O2779" s="299"/>
      <c r="P2779" s="284" t="s">
        <v>220</v>
      </c>
      <c r="Q2779" s="302"/>
      <c r="R2779" s="285" t="s">
        <v>225</v>
      </c>
      <c r="S2779" s="891"/>
      <c r="T2779" s="892"/>
      <c r="U2779" s="893"/>
    </row>
    <row r="2780" spans="2:21" ht="24" customHeight="1" x14ac:dyDescent="0.15">
      <c r="B2780" s="881"/>
      <c r="C2780" s="884"/>
      <c r="D2780" s="884"/>
      <c r="E2780" s="884"/>
      <c r="F2780" s="296"/>
      <c r="G2780" s="897"/>
      <c r="H2780" s="898"/>
      <c r="I2780" s="296"/>
      <c r="J2780" s="297"/>
      <c r="K2780" s="299"/>
      <c r="L2780" s="284" t="s">
        <v>220</v>
      </c>
      <c r="M2780" s="302"/>
      <c r="N2780" s="285" t="s">
        <v>225</v>
      </c>
      <c r="O2780" s="299"/>
      <c r="P2780" s="284" t="s">
        <v>220</v>
      </c>
      <c r="Q2780" s="302"/>
      <c r="R2780" s="285" t="s">
        <v>225</v>
      </c>
      <c r="S2780" s="891"/>
      <c r="T2780" s="892"/>
      <c r="U2780" s="893"/>
    </row>
    <row r="2781" spans="2:21" ht="24" customHeight="1" thickBot="1" x14ac:dyDescent="0.2">
      <c r="B2781" s="882"/>
      <c r="C2781" s="885"/>
      <c r="D2781" s="885"/>
      <c r="E2781" s="885"/>
      <c r="F2781" s="286" t="s">
        <v>232</v>
      </c>
      <c r="G2781" s="5"/>
      <c r="H2781" s="899" t="s">
        <v>239</v>
      </c>
      <c r="I2781" s="900"/>
      <c r="J2781" s="300"/>
      <c r="K2781" s="901"/>
      <c r="L2781" s="902"/>
      <c r="M2781" s="902"/>
      <c r="N2781" s="902"/>
      <c r="O2781" s="902"/>
      <c r="P2781" s="902"/>
      <c r="Q2781" s="902"/>
      <c r="R2781" s="903"/>
      <c r="S2781" s="894"/>
      <c r="T2781" s="895"/>
      <c r="U2781" s="896"/>
    </row>
    <row r="2782" spans="2:21" ht="19.5" customHeight="1" thickBot="1" x14ac:dyDescent="0.2">
      <c r="B2782" s="287" t="s">
        <v>112</v>
      </c>
      <c r="C2782" s="172"/>
      <c r="D2782" s="288"/>
      <c r="E2782" s="288"/>
      <c r="F2782" s="289"/>
      <c r="G2782" s="288"/>
      <c r="H2782" s="288"/>
      <c r="O2782" s="917" t="s">
        <v>496</v>
      </c>
      <c r="P2782" s="918"/>
      <c r="Q2782" s="918"/>
      <c r="R2782" s="918"/>
      <c r="S2782" s="919" t="str">
        <f>IF(COUNT(S2762:U2781)=0,"",SUMIFS(S2762:S2781,E2762:E2781,"&lt;&gt;"&amp;""))</f>
        <v/>
      </c>
      <c r="T2782" s="920"/>
      <c r="U2782" s="921"/>
    </row>
    <row r="2783" spans="2:21" ht="19.5" customHeight="1" thickBot="1" x14ac:dyDescent="0.2">
      <c r="B2783" s="486" t="s">
        <v>242</v>
      </c>
      <c r="C2783" s="172"/>
      <c r="D2783" s="171"/>
      <c r="E2783" s="290"/>
      <c r="F2783" s="485"/>
      <c r="G2783" s="485"/>
      <c r="H2783" s="485"/>
      <c r="O2783" s="922" t="s">
        <v>497</v>
      </c>
      <c r="P2783" s="923"/>
      <c r="Q2783" s="923"/>
      <c r="R2783" s="924"/>
      <c r="S2783" s="919" t="str">
        <f>IF(COUNT(S2762:U2781)=0,"",SUMIF(E2762:E2781,"元請",S2762:U2781))</f>
        <v/>
      </c>
      <c r="T2783" s="920"/>
      <c r="U2783" s="921"/>
    </row>
    <row r="2784" spans="2:21" ht="19.5" customHeight="1" x14ac:dyDescent="0.15">
      <c r="B2784" s="287" t="s">
        <v>240</v>
      </c>
      <c r="C2784" s="172"/>
      <c r="D2784" s="171"/>
      <c r="E2784" s="172"/>
      <c r="F2784" s="172"/>
      <c r="G2784" s="485"/>
      <c r="H2784" s="485"/>
    </row>
    <row r="2785" spans="1:33" ht="19.5" customHeight="1" x14ac:dyDescent="0.15">
      <c r="B2785" s="485"/>
      <c r="C2785" s="172"/>
      <c r="D2785" s="171"/>
      <c r="E2785" s="290"/>
      <c r="F2785" s="485"/>
      <c r="G2785" s="485"/>
      <c r="H2785" s="485"/>
    </row>
    <row r="2786" spans="1:33" s="172" customFormat="1" ht="20.25" customHeight="1" x14ac:dyDescent="0.15">
      <c r="A2786" s="171"/>
      <c r="B2786" s="171"/>
      <c r="C2786" s="172" t="s">
        <v>104</v>
      </c>
      <c r="G2786" s="262"/>
      <c r="H2786" s="262"/>
      <c r="I2786" s="171"/>
      <c r="J2786" s="171"/>
      <c r="K2786" s="171"/>
      <c r="L2786" s="171"/>
      <c r="M2786" s="171"/>
      <c r="N2786" s="171"/>
      <c r="O2786" s="171"/>
      <c r="P2786" s="171"/>
      <c r="Q2786" s="171"/>
      <c r="R2786" s="171"/>
      <c r="S2786" s="171"/>
      <c r="T2786" s="196" t="s">
        <v>241</v>
      </c>
      <c r="U2786" s="263" t="str">
        <f t="shared" ref="U2786" si="1704">IF(COUNT(S2762:U2781)=0,"",U2757+1)</f>
        <v/>
      </c>
      <c r="W2786" s="171"/>
      <c r="X2786" s="171"/>
      <c r="Y2786" s="171"/>
      <c r="Z2786" s="291"/>
      <c r="AA2786" s="291"/>
      <c r="AB2786" s="291"/>
      <c r="AC2786" s="291"/>
      <c r="AD2786" s="291"/>
      <c r="AE2786" s="171"/>
      <c r="AF2786" s="171"/>
      <c r="AG2786" s="171"/>
    </row>
    <row r="2787" spans="1:33" s="172" customFormat="1" ht="27.75" x14ac:dyDescent="0.15">
      <c r="A2787" s="171"/>
      <c r="B2787" s="904" t="s">
        <v>105</v>
      </c>
      <c r="C2787" s="904"/>
      <c r="D2787" s="904"/>
      <c r="E2787" s="904"/>
      <c r="F2787" s="904"/>
      <c r="G2787" s="904"/>
      <c r="H2787" s="904"/>
      <c r="I2787" s="904"/>
      <c r="J2787" s="905" t="s">
        <v>387</v>
      </c>
      <c r="K2787" s="905"/>
      <c r="L2787" s="905"/>
      <c r="M2787" s="905"/>
      <c r="N2787" s="905"/>
      <c r="O2787" s="905"/>
      <c r="P2787" s="905"/>
      <c r="Q2787" s="905"/>
      <c r="R2787" s="905"/>
      <c r="S2787" s="905"/>
      <c r="T2787" s="905"/>
      <c r="U2787" s="905"/>
      <c r="W2787" s="171"/>
      <c r="X2787" s="171"/>
      <c r="Y2787" s="171"/>
      <c r="Z2787" s="291"/>
      <c r="AA2787" s="291"/>
      <c r="AB2787" s="291"/>
      <c r="AC2787" s="291"/>
      <c r="AD2787" s="291"/>
      <c r="AE2787" s="171"/>
      <c r="AF2787" s="171"/>
      <c r="AG2787" s="171"/>
    </row>
    <row r="2788" spans="1:33" ht="21.75" thickBot="1" x14ac:dyDescent="0.2">
      <c r="D2788" s="265" t="s">
        <v>228</v>
      </c>
      <c r="E2788" s="906"/>
      <c r="F2788" s="906"/>
      <c r="G2788" s="266" t="s">
        <v>229</v>
      </c>
      <c r="H2788" s="267"/>
      <c r="L2788" s="268" t="s">
        <v>231</v>
      </c>
      <c r="M2788" s="482" t="str">
        <f>M$4</f>
        <v/>
      </c>
      <c r="N2788" s="269" t="s">
        <v>220</v>
      </c>
      <c r="O2788" s="482" t="str">
        <f>O$4</f>
        <v/>
      </c>
      <c r="P2788" s="269" t="s">
        <v>225</v>
      </c>
      <c r="Q2788" s="269" t="s">
        <v>205</v>
      </c>
      <c r="R2788" s="482" t="str">
        <f>R$4</f>
        <v/>
      </c>
      <c r="S2788" s="269" t="s">
        <v>220</v>
      </c>
      <c r="T2788" s="482" t="str">
        <f>T$4</f>
        <v/>
      </c>
      <c r="U2788" s="269" t="s">
        <v>230</v>
      </c>
    </row>
    <row r="2789" spans="1:33" ht="18" customHeight="1" x14ac:dyDescent="0.15">
      <c r="B2789" s="880" t="s">
        <v>227</v>
      </c>
      <c r="C2789" s="907" t="s">
        <v>224</v>
      </c>
      <c r="D2789" s="478" t="s">
        <v>237</v>
      </c>
      <c r="E2789" s="478" t="s">
        <v>222</v>
      </c>
      <c r="F2789" s="909" t="s">
        <v>106</v>
      </c>
      <c r="G2789" s="840" t="s">
        <v>107</v>
      </c>
      <c r="H2789" s="841"/>
      <c r="I2789" s="480" t="s">
        <v>108</v>
      </c>
      <c r="J2789" s="480" t="s">
        <v>235</v>
      </c>
      <c r="K2789" s="840" t="s">
        <v>109</v>
      </c>
      <c r="L2789" s="913"/>
      <c r="M2789" s="913"/>
      <c r="N2789" s="841"/>
      <c r="O2789" s="840" t="s">
        <v>226</v>
      </c>
      <c r="P2789" s="913"/>
      <c r="Q2789" s="913"/>
      <c r="R2789" s="841"/>
      <c r="S2789" s="840" t="s">
        <v>233</v>
      </c>
      <c r="T2789" s="913"/>
      <c r="U2789" s="914"/>
    </row>
    <row r="2790" spans="1:33" ht="18" customHeight="1" thickBot="1" x14ac:dyDescent="0.2">
      <c r="B2790" s="882"/>
      <c r="C2790" s="908"/>
      <c r="D2790" s="479" t="s">
        <v>221</v>
      </c>
      <c r="E2790" s="479" t="s">
        <v>223</v>
      </c>
      <c r="F2790" s="910"/>
      <c r="G2790" s="911"/>
      <c r="H2790" s="912"/>
      <c r="I2790" s="481" t="s">
        <v>110</v>
      </c>
      <c r="J2790" s="481" t="s">
        <v>236</v>
      </c>
      <c r="K2790" s="911"/>
      <c r="L2790" s="915"/>
      <c r="M2790" s="915"/>
      <c r="N2790" s="912"/>
      <c r="O2790" s="911"/>
      <c r="P2790" s="915"/>
      <c r="Q2790" s="915"/>
      <c r="R2790" s="912"/>
      <c r="S2790" s="911" t="s">
        <v>234</v>
      </c>
      <c r="T2790" s="915"/>
      <c r="U2790" s="916"/>
    </row>
    <row r="2791" spans="1:33" ht="24" customHeight="1" x14ac:dyDescent="0.15">
      <c r="B2791" s="880">
        <v>1</v>
      </c>
      <c r="C2791" s="883"/>
      <c r="D2791" s="883"/>
      <c r="E2791" s="883"/>
      <c r="F2791" s="294"/>
      <c r="G2791" s="886"/>
      <c r="H2791" s="887"/>
      <c r="I2791" s="294"/>
      <c r="J2791" s="295"/>
      <c r="K2791" s="298"/>
      <c r="L2791" s="279" t="s">
        <v>220</v>
      </c>
      <c r="M2791" s="301"/>
      <c r="N2791" s="280" t="s">
        <v>225</v>
      </c>
      <c r="O2791" s="298"/>
      <c r="P2791" s="279" t="s">
        <v>220</v>
      </c>
      <c r="Q2791" s="301"/>
      <c r="R2791" s="280" t="s">
        <v>225</v>
      </c>
      <c r="S2791" s="888" t="str">
        <f t="shared" ref="S2791" si="1705">IF(COUNT(J2791:J2795)=0,"",SUM(J2791:J2795))</f>
        <v/>
      </c>
      <c r="T2791" s="889"/>
      <c r="U2791" s="890"/>
    </row>
    <row r="2792" spans="1:33" ht="24" customHeight="1" x14ac:dyDescent="0.15">
      <c r="B2792" s="881"/>
      <c r="C2792" s="884"/>
      <c r="D2792" s="884"/>
      <c r="E2792" s="884"/>
      <c r="F2792" s="296"/>
      <c r="G2792" s="897"/>
      <c r="H2792" s="898"/>
      <c r="I2792" s="296"/>
      <c r="J2792" s="297"/>
      <c r="K2792" s="299"/>
      <c r="L2792" s="284" t="s">
        <v>220</v>
      </c>
      <c r="M2792" s="302"/>
      <c r="N2792" s="285" t="s">
        <v>225</v>
      </c>
      <c r="O2792" s="299"/>
      <c r="P2792" s="284" t="s">
        <v>220</v>
      </c>
      <c r="Q2792" s="302"/>
      <c r="R2792" s="285" t="s">
        <v>225</v>
      </c>
      <c r="S2792" s="891"/>
      <c r="T2792" s="892"/>
      <c r="U2792" s="893"/>
      <c r="Z2792" s="264"/>
      <c r="AA2792" s="264"/>
      <c r="AB2792" s="264"/>
      <c r="AC2792" s="264"/>
      <c r="AD2792" s="264"/>
      <c r="AE2792" s="172"/>
      <c r="AF2792" s="172"/>
      <c r="AG2792" s="172"/>
    </row>
    <row r="2793" spans="1:33" ht="23.25" customHeight="1" x14ac:dyDescent="0.15">
      <c r="B2793" s="881"/>
      <c r="C2793" s="884"/>
      <c r="D2793" s="884"/>
      <c r="E2793" s="884"/>
      <c r="F2793" s="296"/>
      <c r="G2793" s="897"/>
      <c r="H2793" s="898"/>
      <c r="I2793" s="296"/>
      <c r="J2793" s="297"/>
      <c r="K2793" s="299"/>
      <c r="L2793" s="284" t="s">
        <v>220</v>
      </c>
      <c r="M2793" s="302"/>
      <c r="N2793" s="285" t="s">
        <v>225</v>
      </c>
      <c r="O2793" s="299"/>
      <c r="P2793" s="284" t="s">
        <v>220</v>
      </c>
      <c r="Q2793" s="302"/>
      <c r="R2793" s="285" t="s">
        <v>225</v>
      </c>
      <c r="S2793" s="891"/>
      <c r="T2793" s="892"/>
      <c r="U2793" s="893"/>
      <c r="Z2793" s="264"/>
      <c r="AA2793" s="264"/>
      <c r="AB2793" s="264"/>
      <c r="AC2793" s="264"/>
      <c r="AD2793" s="264"/>
      <c r="AE2793" s="172"/>
      <c r="AF2793" s="172"/>
      <c r="AG2793" s="172"/>
    </row>
    <row r="2794" spans="1:33" ht="24" customHeight="1" x14ac:dyDescent="0.15">
      <c r="B2794" s="881"/>
      <c r="C2794" s="884"/>
      <c r="D2794" s="884"/>
      <c r="E2794" s="884"/>
      <c r="F2794" s="296"/>
      <c r="G2794" s="897"/>
      <c r="H2794" s="898"/>
      <c r="I2794" s="296"/>
      <c r="J2794" s="297"/>
      <c r="K2794" s="299"/>
      <c r="L2794" s="284" t="s">
        <v>220</v>
      </c>
      <c r="M2794" s="302"/>
      <c r="N2794" s="285" t="s">
        <v>225</v>
      </c>
      <c r="O2794" s="299"/>
      <c r="P2794" s="284" t="s">
        <v>220</v>
      </c>
      <c r="Q2794" s="302"/>
      <c r="R2794" s="285" t="s">
        <v>225</v>
      </c>
      <c r="S2794" s="891"/>
      <c r="T2794" s="892"/>
      <c r="U2794" s="893"/>
    </row>
    <row r="2795" spans="1:33" ht="24" customHeight="1" thickBot="1" x14ac:dyDescent="0.2">
      <c r="B2795" s="882"/>
      <c r="C2795" s="885"/>
      <c r="D2795" s="885"/>
      <c r="E2795" s="885"/>
      <c r="F2795" s="286" t="s">
        <v>232</v>
      </c>
      <c r="G2795" s="5"/>
      <c r="H2795" s="899" t="s">
        <v>239</v>
      </c>
      <c r="I2795" s="900"/>
      <c r="J2795" s="300"/>
      <c r="K2795" s="901"/>
      <c r="L2795" s="902"/>
      <c r="M2795" s="902"/>
      <c r="N2795" s="902"/>
      <c r="O2795" s="902"/>
      <c r="P2795" s="902"/>
      <c r="Q2795" s="902"/>
      <c r="R2795" s="903"/>
      <c r="S2795" s="894"/>
      <c r="T2795" s="895"/>
      <c r="U2795" s="896"/>
    </row>
    <row r="2796" spans="1:33" ht="24" customHeight="1" x14ac:dyDescent="0.15">
      <c r="B2796" s="880">
        <v>2</v>
      </c>
      <c r="C2796" s="883"/>
      <c r="D2796" s="883"/>
      <c r="E2796" s="883"/>
      <c r="F2796" s="294"/>
      <c r="G2796" s="886"/>
      <c r="H2796" s="887"/>
      <c r="I2796" s="294"/>
      <c r="J2796" s="295"/>
      <c r="K2796" s="298"/>
      <c r="L2796" s="279" t="s">
        <v>220</v>
      </c>
      <c r="M2796" s="301"/>
      <c r="N2796" s="280" t="s">
        <v>225</v>
      </c>
      <c r="O2796" s="298"/>
      <c r="P2796" s="279" t="s">
        <v>220</v>
      </c>
      <c r="Q2796" s="301"/>
      <c r="R2796" s="280" t="s">
        <v>225</v>
      </c>
      <c r="S2796" s="888" t="str">
        <f t="shared" ref="S2796" si="1706">IF(COUNT(J2796:J2800)=0,"",SUM(J2796:J2800))</f>
        <v/>
      </c>
      <c r="T2796" s="889"/>
      <c r="U2796" s="890"/>
    </row>
    <row r="2797" spans="1:33" ht="24" customHeight="1" x14ac:dyDescent="0.15">
      <c r="B2797" s="881"/>
      <c r="C2797" s="884"/>
      <c r="D2797" s="884"/>
      <c r="E2797" s="884"/>
      <c r="F2797" s="296"/>
      <c r="G2797" s="897"/>
      <c r="H2797" s="898"/>
      <c r="I2797" s="296"/>
      <c r="J2797" s="297"/>
      <c r="K2797" s="299"/>
      <c r="L2797" s="284" t="s">
        <v>220</v>
      </c>
      <c r="M2797" s="302"/>
      <c r="N2797" s="285" t="s">
        <v>225</v>
      </c>
      <c r="O2797" s="299"/>
      <c r="P2797" s="284" t="s">
        <v>220</v>
      </c>
      <c r="Q2797" s="302"/>
      <c r="R2797" s="285" t="s">
        <v>225</v>
      </c>
      <c r="S2797" s="891"/>
      <c r="T2797" s="892"/>
      <c r="U2797" s="893"/>
    </row>
    <row r="2798" spans="1:33" ht="24" customHeight="1" x14ac:dyDescent="0.15">
      <c r="B2798" s="881"/>
      <c r="C2798" s="884"/>
      <c r="D2798" s="884"/>
      <c r="E2798" s="884"/>
      <c r="F2798" s="296"/>
      <c r="G2798" s="897"/>
      <c r="H2798" s="898"/>
      <c r="I2798" s="296"/>
      <c r="J2798" s="297"/>
      <c r="K2798" s="299"/>
      <c r="L2798" s="284" t="s">
        <v>220</v>
      </c>
      <c r="M2798" s="302"/>
      <c r="N2798" s="285" t="s">
        <v>225</v>
      </c>
      <c r="O2798" s="299"/>
      <c r="P2798" s="284" t="s">
        <v>220</v>
      </c>
      <c r="Q2798" s="302"/>
      <c r="R2798" s="285" t="s">
        <v>225</v>
      </c>
      <c r="S2798" s="891"/>
      <c r="T2798" s="892"/>
      <c r="U2798" s="893"/>
    </row>
    <row r="2799" spans="1:33" ht="24" customHeight="1" x14ac:dyDescent="0.15">
      <c r="B2799" s="881"/>
      <c r="C2799" s="884"/>
      <c r="D2799" s="884"/>
      <c r="E2799" s="884"/>
      <c r="F2799" s="296"/>
      <c r="G2799" s="897"/>
      <c r="H2799" s="898"/>
      <c r="I2799" s="296"/>
      <c r="J2799" s="297"/>
      <c r="K2799" s="299"/>
      <c r="L2799" s="284" t="s">
        <v>220</v>
      </c>
      <c r="M2799" s="302"/>
      <c r="N2799" s="285" t="s">
        <v>225</v>
      </c>
      <c r="O2799" s="299"/>
      <c r="P2799" s="284" t="s">
        <v>220</v>
      </c>
      <c r="Q2799" s="302"/>
      <c r="R2799" s="285" t="s">
        <v>225</v>
      </c>
      <c r="S2799" s="891"/>
      <c r="T2799" s="892"/>
      <c r="U2799" s="893"/>
    </row>
    <row r="2800" spans="1:33" ht="24" customHeight="1" thickBot="1" x14ac:dyDescent="0.2">
      <c r="B2800" s="882"/>
      <c r="C2800" s="885"/>
      <c r="D2800" s="885"/>
      <c r="E2800" s="885"/>
      <c r="F2800" s="286" t="s">
        <v>232</v>
      </c>
      <c r="G2800" s="5"/>
      <c r="H2800" s="899" t="s">
        <v>239</v>
      </c>
      <c r="I2800" s="900"/>
      <c r="J2800" s="300"/>
      <c r="K2800" s="901"/>
      <c r="L2800" s="902"/>
      <c r="M2800" s="902"/>
      <c r="N2800" s="902"/>
      <c r="O2800" s="902"/>
      <c r="P2800" s="902"/>
      <c r="Q2800" s="902"/>
      <c r="R2800" s="903"/>
      <c r="S2800" s="894"/>
      <c r="T2800" s="895"/>
      <c r="U2800" s="896"/>
    </row>
    <row r="2801" spans="1:33" ht="24" customHeight="1" x14ac:dyDescent="0.15">
      <c r="B2801" s="880">
        <v>3</v>
      </c>
      <c r="C2801" s="883"/>
      <c r="D2801" s="883"/>
      <c r="E2801" s="883"/>
      <c r="F2801" s="294"/>
      <c r="G2801" s="886"/>
      <c r="H2801" s="887"/>
      <c r="I2801" s="294"/>
      <c r="J2801" s="295"/>
      <c r="K2801" s="298"/>
      <c r="L2801" s="279" t="s">
        <v>220</v>
      </c>
      <c r="M2801" s="301"/>
      <c r="N2801" s="280" t="s">
        <v>225</v>
      </c>
      <c r="O2801" s="298"/>
      <c r="P2801" s="279" t="s">
        <v>220</v>
      </c>
      <c r="Q2801" s="301"/>
      <c r="R2801" s="280" t="s">
        <v>225</v>
      </c>
      <c r="S2801" s="888" t="str">
        <f t="shared" ref="S2801" si="1707">IF(COUNT(J2801:J2805)=0,"",SUM(J2801:J2805))</f>
        <v/>
      </c>
      <c r="T2801" s="889"/>
      <c r="U2801" s="890"/>
    </row>
    <row r="2802" spans="1:33" ht="24" customHeight="1" x14ac:dyDescent="0.15">
      <c r="B2802" s="881"/>
      <c r="C2802" s="884"/>
      <c r="D2802" s="884"/>
      <c r="E2802" s="884"/>
      <c r="F2802" s="296"/>
      <c r="G2802" s="897"/>
      <c r="H2802" s="898"/>
      <c r="I2802" s="296"/>
      <c r="J2802" s="297"/>
      <c r="K2802" s="299"/>
      <c r="L2802" s="284" t="s">
        <v>220</v>
      </c>
      <c r="M2802" s="302"/>
      <c r="N2802" s="285" t="s">
        <v>225</v>
      </c>
      <c r="O2802" s="299"/>
      <c r="P2802" s="284" t="s">
        <v>220</v>
      </c>
      <c r="Q2802" s="302"/>
      <c r="R2802" s="285" t="s">
        <v>225</v>
      </c>
      <c r="S2802" s="891"/>
      <c r="T2802" s="892"/>
      <c r="U2802" s="893"/>
    </row>
    <row r="2803" spans="1:33" ht="24" customHeight="1" x14ac:dyDescent="0.15">
      <c r="B2803" s="881"/>
      <c r="C2803" s="884"/>
      <c r="D2803" s="884"/>
      <c r="E2803" s="884"/>
      <c r="F2803" s="296"/>
      <c r="G2803" s="897"/>
      <c r="H2803" s="898"/>
      <c r="I2803" s="296"/>
      <c r="J2803" s="297"/>
      <c r="K2803" s="299"/>
      <c r="L2803" s="284" t="s">
        <v>220</v>
      </c>
      <c r="M2803" s="302"/>
      <c r="N2803" s="285" t="s">
        <v>225</v>
      </c>
      <c r="O2803" s="299"/>
      <c r="P2803" s="284" t="s">
        <v>220</v>
      </c>
      <c r="Q2803" s="302"/>
      <c r="R2803" s="285" t="s">
        <v>225</v>
      </c>
      <c r="S2803" s="891"/>
      <c r="T2803" s="892"/>
      <c r="U2803" s="893"/>
    </row>
    <row r="2804" spans="1:33" ht="24" customHeight="1" x14ac:dyDescent="0.15">
      <c r="B2804" s="881"/>
      <c r="C2804" s="884"/>
      <c r="D2804" s="884"/>
      <c r="E2804" s="884"/>
      <c r="F2804" s="296"/>
      <c r="G2804" s="897"/>
      <c r="H2804" s="898"/>
      <c r="I2804" s="296"/>
      <c r="J2804" s="297"/>
      <c r="K2804" s="299"/>
      <c r="L2804" s="284" t="s">
        <v>220</v>
      </c>
      <c r="M2804" s="302"/>
      <c r="N2804" s="285" t="s">
        <v>225</v>
      </c>
      <c r="O2804" s="299"/>
      <c r="P2804" s="284" t="s">
        <v>220</v>
      </c>
      <c r="Q2804" s="302"/>
      <c r="R2804" s="285" t="s">
        <v>225</v>
      </c>
      <c r="S2804" s="891"/>
      <c r="T2804" s="892"/>
      <c r="U2804" s="893"/>
    </row>
    <row r="2805" spans="1:33" ht="24" customHeight="1" thickBot="1" x14ac:dyDescent="0.2">
      <c r="B2805" s="882"/>
      <c r="C2805" s="885"/>
      <c r="D2805" s="885"/>
      <c r="E2805" s="885"/>
      <c r="F2805" s="286" t="s">
        <v>232</v>
      </c>
      <c r="G2805" s="5"/>
      <c r="H2805" s="899" t="s">
        <v>239</v>
      </c>
      <c r="I2805" s="900"/>
      <c r="J2805" s="300"/>
      <c r="K2805" s="901"/>
      <c r="L2805" s="902"/>
      <c r="M2805" s="902"/>
      <c r="N2805" s="902"/>
      <c r="O2805" s="902"/>
      <c r="P2805" s="902"/>
      <c r="Q2805" s="902"/>
      <c r="R2805" s="903"/>
      <c r="S2805" s="894"/>
      <c r="T2805" s="895"/>
      <c r="U2805" s="896"/>
    </row>
    <row r="2806" spans="1:33" ht="24" customHeight="1" x14ac:dyDescent="0.15">
      <c r="B2806" s="880">
        <v>4</v>
      </c>
      <c r="C2806" s="883"/>
      <c r="D2806" s="883"/>
      <c r="E2806" s="883"/>
      <c r="F2806" s="294"/>
      <c r="G2806" s="886"/>
      <c r="H2806" s="887"/>
      <c r="I2806" s="294"/>
      <c r="J2806" s="295"/>
      <c r="K2806" s="298"/>
      <c r="L2806" s="279" t="s">
        <v>220</v>
      </c>
      <c r="M2806" s="301"/>
      <c r="N2806" s="280" t="s">
        <v>225</v>
      </c>
      <c r="O2806" s="298"/>
      <c r="P2806" s="279" t="s">
        <v>220</v>
      </c>
      <c r="Q2806" s="301"/>
      <c r="R2806" s="280" t="s">
        <v>225</v>
      </c>
      <c r="S2806" s="888" t="str">
        <f t="shared" ref="S2806" si="1708">IF(COUNT(J2806:J2810)=0,"",SUM(J2806:J2810))</f>
        <v/>
      </c>
      <c r="T2806" s="889"/>
      <c r="U2806" s="890"/>
    </row>
    <row r="2807" spans="1:33" ht="24" customHeight="1" x14ac:dyDescent="0.15">
      <c r="B2807" s="881"/>
      <c r="C2807" s="884"/>
      <c r="D2807" s="884"/>
      <c r="E2807" s="884"/>
      <c r="F2807" s="296"/>
      <c r="G2807" s="897"/>
      <c r="H2807" s="898"/>
      <c r="I2807" s="296"/>
      <c r="J2807" s="297"/>
      <c r="K2807" s="299"/>
      <c r="L2807" s="284" t="s">
        <v>220</v>
      </c>
      <c r="M2807" s="302"/>
      <c r="N2807" s="285" t="s">
        <v>225</v>
      </c>
      <c r="O2807" s="299"/>
      <c r="P2807" s="284" t="s">
        <v>220</v>
      </c>
      <c r="Q2807" s="302"/>
      <c r="R2807" s="285" t="s">
        <v>225</v>
      </c>
      <c r="S2807" s="891"/>
      <c r="T2807" s="892"/>
      <c r="U2807" s="893"/>
    </row>
    <row r="2808" spans="1:33" ht="24" customHeight="1" x14ac:dyDescent="0.15">
      <c r="B2808" s="881"/>
      <c r="C2808" s="884"/>
      <c r="D2808" s="884"/>
      <c r="E2808" s="884"/>
      <c r="F2808" s="296"/>
      <c r="G2808" s="897"/>
      <c r="H2808" s="898"/>
      <c r="I2808" s="296"/>
      <c r="J2808" s="297"/>
      <c r="K2808" s="299"/>
      <c r="L2808" s="284" t="s">
        <v>220</v>
      </c>
      <c r="M2808" s="302"/>
      <c r="N2808" s="285" t="s">
        <v>225</v>
      </c>
      <c r="O2808" s="299"/>
      <c r="P2808" s="284" t="s">
        <v>220</v>
      </c>
      <c r="Q2808" s="302"/>
      <c r="R2808" s="285" t="s">
        <v>225</v>
      </c>
      <c r="S2808" s="891"/>
      <c r="T2808" s="892"/>
      <c r="U2808" s="893"/>
    </row>
    <row r="2809" spans="1:33" ht="24" customHeight="1" x14ac:dyDescent="0.15">
      <c r="B2809" s="881"/>
      <c r="C2809" s="884"/>
      <c r="D2809" s="884"/>
      <c r="E2809" s="884"/>
      <c r="F2809" s="296"/>
      <c r="G2809" s="897"/>
      <c r="H2809" s="898"/>
      <c r="I2809" s="296"/>
      <c r="J2809" s="297"/>
      <c r="K2809" s="299"/>
      <c r="L2809" s="284" t="s">
        <v>220</v>
      </c>
      <c r="M2809" s="302"/>
      <c r="N2809" s="285" t="s">
        <v>225</v>
      </c>
      <c r="O2809" s="299"/>
      <c r="P2809" s="284" t="s">
        <v>220</v>
      </c>
      <c r="Q2809" s="302"/>
      <c r="R2809" s="285" t="s">
        <v>225</v>
      </c>
      <c r="S2809" s="891"/>
      <c r="T2809" s="892"/>
      <c r="U2809" s="893"/>
    </row>
    <row r="2810" spans="1:33" ht="24" customHeight="1" thickBot="1" x14ac:dyDescent="0.2">
      <c r="B2810" s="882"/>
      <c r="C2810" s="885"/>
      <c r="D2810" s="885"/>
      <c r="E2810" s="885"/>
      <c r="F2810" s="286" t="s">
        <v>232</v>
      </c>
      <c r="G2810" s="5"/>
      <c r="H2810" s="899" t="s">
        <v>239</v>
      </c>
      <c r="I2810" s="900"/>
      <c r="J2810" s="300"/>
      <c r="K2810" s="901"/>
      <c r="L2810" s="902"/>
      <c r="M2810" s="902"/>
      <c r="N2810" s="902"/>
      <c r="O2810" s="902"/>
      <c r="P2810" s="902"/>
      <c r="Q2810" s="902"/>
      <c r="R2810" s="903"/>
      <c r="S2810" s="894"/>
      <c r="T2810" s="895"/>
      <c r="U2810" s="896"/>
    </row>
    <row r="2811" spans="1:33" ht="19.5" customHeight="1" thickBot="1" x14ac:dyDescent="0.2">
      <c r="B2811" s="287" t="s">
        <v>112</v>
      </c>
      <c r="C2811" s="172"/>
      <c r="D2811" s="288"/>
      <c r="E2811" s="288"/>
      <c r="F2811" s="289"/>
      <c r="G2811" s="288"/>
      <c r="H2811" s="288"/>
      <c r="O2811" s="917" t="s">
        <v>496</v>
      </c>
      <c r="P2811" s="918"/>
      <c r="Q2811" s="918"/>
      <c r="R2811" s="918"/>
      <c r="S2811" s="919" t="str">
        <f>IF(COUNT(S2791:U2810)=0,"",SUMIFS(S2791:S2810,E2791:E2810,"&lt;&gt;"&amp;""))</f>
        <v/>
      </c>
      <c r="T2811" s="920"/>
      <c r="U2811" s="921"/>
    </row>
    <row r="2812" spans="1:33" ht="19.5" customHeight="1" thickBot="1" x14ac:dyDescent="0.2">
      <c r="B2812" s="486" t="s">
        <v>242</v>
      </c>
      <c r="C2812" s="172"/>
      <c r="D2812" s="171"/>
      <c r="E2812" s="290"/>
      <c r="F2812" s="485"/>
      <c r="G2812" s="485"/>
      <c r="H2812" s="485"/>
      <c r="O2812" s="922" t="s">
        <v>497</v>
      </c>
      <c r="P2812" s="923"/>
      <c r="Q2812" s="923"/>
      <c r="R2812" s="924"/>
      <c r="S2812" s="919" t="str">
        <f>IF(COUNT(S2791:U2810)=0,"",SUMIF(E2791:E2810,"元請",S2791:U2810))</f>
        <v/>
      </c>
      <c r="T2812" s="920"/>
      <c r="U2812" s="921"/>
    </row>
    <row r="2813" spans="1:33" ht="19.5" customHeight="1" x14ac:dyDescent="0.15">
      <c r="B2813" s="287" t="s">
        <v>240</v>
      </c>
      <c r="C2813" s="172"/>
      <c r="D2813" s="171"/>
      <c r="E2813" s="172"/>
      <c r="F2813" s="172"/>
      <c r="G2813" s="485"/>
      <c r="H2813" s="485"/>
    </row>
    <row r="2814" spans="1:33" ht="19.5" customHeight="1" x14ac:dyDescent="0.15">
      <c r="B2814" s="485"/>
      <c r="C2814" s="172"/>
      <c r="D2814" s="171"/>
      <c r="E2814" s="290"/>
      <c r="F2814" s="485"/>
      <c r="G2814" s="485"/>
      <c r="H2814" s="485"/>
    </row>
    <row r="2815" spans="1:33" s="172" customFormat="1" ht="20.25" customHeight="1" x14ac:dyDescent="0.15">
      <c r="A2815" s="171"/>
      <c r="B2815" s="171"/>
      <c r="C2815" s="172" t="s">
        <v>104</v>
      </c>
      <c r="G2815" s="262"/>
      <c r="H2815" s="262"/>
      <c r="I2815" s="171"/>
      <c r="J2815" s="171"/>
      <c r="K2815" s="171"/>
      <c r="L2815" s="171"/>
      <c r="M2815" s="171"/>
      <c r="N2815" s="171"/>
      <c r="O2815" s="171"/>
      <c r="P2815" s="171"/>
      <c r="Q2815" s="171"/>
      <c r="R2815" s="171"/>
      <c r="S2815" s="171"/>
      <c r="T2815" s="196" t="s">
        <v>241</v>
      </c>
      <c r="U2815" s="263" t="str">
        <f t="shared" ref="U2815" si="1709">IF(COUNT(S2791:U2810)=0,"",U2786+1)</f>
        <v/>
      </c>
      <c r="W2815" s="171"/>
      <c r="X2815" s="171"/>
      <c r="Y2815" s="171"/>
      <c r="Z2815" s="291"/>
      <c r="AA2815" s="291"/>
      <c r="AB2815" s="291"/>
      <c r="AC2815" s="291"/>
      <c r="AD2815" s="291"/>
      <c r="AE2815" s="171"/>
      <c r="AF2815" s="171"/>
      <c r="AG2815" s="171"/>
    </row>
    <row r="2816" spans="1:33" s="172" customFormat="1" ht="27.75" x14ac:dyDescent="0.15">
      <c r="A2816" s="171"/>
      <c r="B2816" s="904" t="s">
        <v>105</v>
      </c>
      <c r="C2816" s="904"/>
      <c r="D2816" s="904"/>
      <c r="E2816" s="904"/>
      <c r="F2816" s="904"/>
      <c r="G2816" s="904"/>
      <c r="H2816" s="904"/>
      <c r="I2816" s="904"/>
      <c r="J2816" s="905" t="s">
        <v>387</v>
      </c>
      <c r="K2816" s="905"/>
      <c r="L2816" s="905"/>
      <c r="M2816" s="905"/>
      <c r="N2816" s="905"/>
      <c r="O2816" s="905"/>
      <c r="P2816" s="905"/>
      <c r="Q2816" s="905"/>
      <c r="R2816" s="905"/>
      <c r="S2816" s="905"/>
      <c r="T2816" s="905"/>
      <c r="U2816" s="905"/>
      <c r="W2816" s="171"/>
      <c r="X2816" s="171"/>
      <c r="Y2816" s="171"/>
      <c r="Z2816" s="291"/>
      <c r="AA2816" s="291"/>
      <c r="AB2816" s="291"/>
      <c r="AC2816" s="291"/>
      <c r="AD2816" s="291"/>
      <c r="AE2816" s="171"/>
      <c r="AF2816" s="171"/>
      <c r="AG2816" s="171"/>
    </row>
    <row r="2817" spans="2:33" ht="21.75" thickBot="1" x14ac:dyDescent="0.2">
      <c r="D2817" s="265" t="s">
        <v>228</v>
      </c>
      <c r="E2817" s="906"/>
      <c r="F2817" s="906"/>
      <c r="G2817" s="266" t="s">
        <v>229</v>
      </c>
      <c r="H2817" s="267"/>
      <c r="L2817" s="268" t="s">
        <v>231</v>
      </c>
      <c r="M2817" s="482" t="str">
        <f>M$4</f>
        <v/>
      </c>
      <c r="N2817" s="269" t="s">
        <v>220</v>
      </c>
      <c r="O2817" s="482" t="str">
        <f>O$4</f>
        <v/>
      </c>
      <c r="P2817" s="269" t="s">
        <v>225</v>
      </c>
      <c r="Q2817" s="269" t="s">
        <v>205</v>
      </c>
      <c r="R2817" s="482" t="str">
        <f>R$4</f>
        <v/>
      </c>
      <c r="S2817" s="269" t="s">
        <v>220</v>
      </c>
      <c r="T2817" s="482" t="str">
        <f>T$4</f>
        <v/>
      </c>
      <c r="U2817" s="269" t="s">
        <v>230</v>
      </c>
    </row>
    <row r="2818" spans="2:33" ht="18" customHeight="1" x14ac:dyDescent="0.15">
      <c r="B2818" s="880" t="s">
        <v>227</v>
      </c>
      <c r="C2818" s="907" t="s">
        <v>224</v>
      </c>
      <c r="D2818" s="478" t="s">
        <v>237</v>
      </c>
      <c r="E2818" s="478" t="s">
        <v>222</v>
      </c>
      <c r="F2818" s="909" t="s">
        <v>106</v>
      </c>
      <c r="G2818" s="840" t="s">
        <v>107</v>
      </c>
      <c r="H2818" s="841"/>
      <c r="I2818" s="480" t="s">
        <v>108</v>
      </c>
      <c r="J2818" s="480" t="s">
        <v>235</v>
      </c>
      <c r="K2818" s="840" t="s">
        <v>109</v>
      </c>
      <c r="L2818" s="913"/>
      <c r="M2818" s="913"/>
      <c r="N2818" s="841"/>
      <c r="O2818" s="840" t="s">
        <v>226</v>
      </c>
      <c r="P2818" s="913"/>
      <c r="Q2818" s="913"/>
      <c r="R2818" s="841"/>
      <c r="S2818" s="840" t="s">
        <v>233</v>
      </c>
      <c r="T2818" s="913"/>
      <c r="U2818" s="914"/>
    </row>
    <row r="2819" spans="2:33" ht="18" customHeight="1" thickBot="1" x14ac:dyDescent="0.2">
      <c r="B2819" s="882"/>
      <c r="C2819" s="908"/>
      <c r="D2819" s="479" t="s">
        <v>221</v>
      </c>
      <c r="E2819" s="479" t="s">
        <v>223</v>
      </c>
      <c r="F2819" s="910"/>
      <c r="G2819" s="911"/>
      <c r="H2819" s="912"/>
      <c r="I2819" s="481" t="s">
        <v>110</v>
      </c>
      <c r="J2819" s="481" t="s">
        <v>236</v>
      </c>
      <c r="K2819" s="911"/>
      <c r="L2819" s="915"/>
      <c r="M2819" s="915"/>
      <c r="N2819" s="912"/>
      <c r="O2819" s="911"/>
      <c r="P2819" s="915"/>
      <c r="Q2819" s="915"/>
      <c r="R2819" s="912"/>
      <c r="S2819" s="911" t="s">
        <v>234</v>
      </c>
      <c r="T2819" s="915"/>
      <c r="U2819" s="916"/>
    </row>
    <row r="2820" spans="2:33" ht="24" customHeight="1" x14ac:dyDescent="0.15">
      <c r="B2820" s="880">
        <v>1</v>
      </c>
      <c r="C2820" s="883"/>
      <c r="D2820" s="883"/>
      <c r="E2820" s="883"/>
      <c r="F2820" s="294"/>
      <c r="G2820" s="886"/>
      <c r="H2820" s="887"/>
      <c r="I2820" s="294"/>
      <c r="J2820" s="295"/>
      <c r="K2820" s="298"/>
      <c r="L2820" s="279" t="s">
        <v>220</v>
      </c>
      <c r="M2820" s="301"/>
      <c r="N2820" s="280" t="s">
        <v>225</v>
      </c>
      <c r="O2820" s="298"/>
      <c r="P2820" s="279" t="s">
        <v>220</v>
      </c>
      <c r="Q2820" s="301"/>
      <c r="R2820" s="280" t="s">
        <v>225</v>
      </c>
      <c r="S2820" s="888" t="str">
        <f t="shared" ref="S2820" si="1710">IF(COUNT(J2820:J2824)=0,"",SUM(J2820:J2824))</f>
        <v/>
      </c>
      <c r="T2820" s="889"/>
      <c r="U2820" s="890"/>
    </row>
    <row r="2821" spans="2:33" ht="24" customHeight="1" x14ac:dyDescent="0.15">
      <c r="B2821" s="881"/>
      <c r="C2821" s="884"/>
      <c r="D2821" s="884"/>
      <c r="E2821" s="884"/>
      <c r="F2821" s="296"/>
      <c r="G2821" s="897"/>
      <c r="H2821" s="898"/>
      <c r="I2821" s="296"/>
      <c r="J2821" s="297"/>
      <c r="K2821" s="299"/>
      <c r="L2821" s="284" t="s">
        <v>220</v>
      </c>
      <c r="M2821" s="302"/>
      <c r="N2821" s="285" t="s">
        <v>225</v>
      </c>
      <c r="O2821" s="299"/>
      <c r="P2821" s="284" t="s">
        <v>220</v>
      </c>
      <c r="Q2821" s="302"/>
      <c r="R2821" s="285" t="s">
        <v>225</v>
      </c>
      <c r="S2821" s="891"/>
      <c r="T2821" s="892"/>
      <c r="U2821" s="893"/>
      <c r="Z2821" s="264"/>
      <c r="AA2821" s="264"/>
      <c r="AB2821" s="264"/>
      <c r="AC2821" s="264"/>
      <c r="AD2821" s="264"/>
      <c r="AE2821" s="172"/>
      <c r="AF2821" s="172"/>
      <c r="AG2821" s="172"/>
    </row>
    <row r="2822" spans="2:33" ht="23.25" customHeight="1" x14ac:dyDescent="0.15">
      <c r="B2822" s="881"/>
      <c r="C2822" s="884"/>
      <c r="D2822" s="884"/>
      <c r="E2822" s="884"/>
      <c r="F2822" s="296"/>
      <c r="G2822" s="897"/>
      <c r="H2822" s="898"/>
      <c r="I2822" s="296"/>
      <c r="J2822" s="297"/>
      <c r="K2822" s="299"/>
      <c r="L2822" s="284" t="s">
        <v>220</v>
      </c>
      <c r="M2822" s="302"/>
      <c r="N2822" s="285" t="s">
        <v>225</v>
      </c>
      <c r="O2822" s="299"/>
      <c r="P2822" s="284" t="s">
        <v>220</v>
      </c>
      <c r="Q2822" s="302"/>
      <c r="R2822" s="285" t="s">
        <v>225</v>
      </c>
      <c r="S2822" s="891"/>
      <c r="T2822" s="892"/>
      <c r="U2822" s="893"/>
      <c r="Z2822" s="264"/>
      <c r="AA2822" s="264"/>
      <c r="AB2822" s="264"/>
      <c r="AC2822" s="264"/>
      <c r="AD2822" s="264"/>
      <c r="AE2822" s="172"/>
      <c r="AF2822" s="172"/>
      <c r="AG2822" s="172"/>
    </row>
    <row r="2823" spans="2:33" ht="24" customHeight="1" x14ac:dyDescent="0.15">
      <c r="B2823" s="881"/>
      <c r="C2823" s="884"/>
      <c r="D2823" s="884"/>
      <c r="E2823" s="884"/>
      <c r="F2823" s="296"/>
      <c r="G2823" s="897"/>
      <c r="H2823" s="898"/>
      <c r="I2823" s="296"/>
      <c r="J2823" s="297"/>
      <c r="K2823" s="299"/>
      <c r="L2823" s="284" t="s">
        <v>220</v>
      </c>
      <c r="M2823" s="302"/>
      <c r="N2823" s="285" t="s">
        <v>225</v>
      </c>
      <c r="O2823" s="299"/>
      <c r="P2823" s="284" t="s">
        <v>220</v>
      </c>
      <c r="Q2823" s="302"/>
      <c r="R2823" s="285" t="s">
        <v>225</v>
      </c>
      <c r="S2823" s="891"/>
      <c r="T2823" s="892"/>
      <c r="U2823" s="893"/>
    </row>
    <row r="2824" spans="2:33" ht="24" customHeight="1" thickBot="1" x14ac:dyDescent="0.2">
      <c r="B2824" s="882"/>
      <c r="C2824" s="885"/>
      <c r="D2824" s="885"/>
      <c r="E2824" s="885"/>
      <c r="F2824" s="286" t="s">
        <v>232</v>
      </c>
      <c r="G2824" s="5"/>
      <c r="H2824" s="899" t="s">
        <v>239</v>
      </c>
      <c r="I2824" s="900"/>
      <c r="J2824" s="300"/>
      <c r="K2824" s="901"/>
      <c r="L2824" s="902"/>
      <c r="M2824" s="902"/>
      <c r="N2824" s="902"/>
      <c r="O2824" s="902"/>
      <c r="P2824" s="902"/>
      <c r="Q2824" s="902"/>
      <c r="R2824" s="903"/>
      <c r="S2824" s="894"/>
      <c r="T2824" s="895"/>
      <c r="U2824" s="896"/>
    </row>
    <row r="2825" spans="2:33" ht="24" customHeight="1" x14ac:dyDescent="0.15">
      <c r="B2825" s="880">
        <v>2</v>
      </c>
      <c r="C2825" s="883"/>
      <c r="D2825" s="883"/>
      <c r="E2825" s="883"/>
      <c r="F2825" s="294"/>
      <c r="G2825" s="886"/>
      <c r="H2825" s="887"/>
      <c r="I2825" s="294"/>
      <c r="J2825" s="295"/>
      <c r="K2825" s="298"/>
      <c r="L2825" s="279" t="s">
        <v>220</v>
      </c>
      <c r="M2825" s="301"/>
      <c r="N2825" s="280" t="s">
        <v>225</v>
      </c>
      <c r="O2825" s="298"/>
      <c r="P2825" s="279" t="s">
        <v>220</v>
      </c>
      <c r="Q2825" s="301"/>
      <c r="R2825" s="280" t="s">
        <v>225</v>
      </c>
      <c r="S2825" s="888" t="str">
        <f t="shared" ref="S2825" si="1711">IF(COUNT(J2825:J2829)=0,"",SUM(J2825:J2829))</f>
        <v/>
      </c>
      <c r="T2825" s="889"/>
      <c r="U2825" s="890"/>
    </row>
    <row r="2826" spans="2:33" ht="24" customHeight="1" x14ac:dyDescent="0.15">
      <c r="B2826" s="881"/>
      <c r="C2826" s="884"/>
      <c r="D2826" s="884"/>
      <c r="E2826" s="884"/>
      <c r="F2826" s="296"/>
      <c r="G2826" s="897"/>
      <c r="H2826" s="898"/>
      <c r="I2826" s="296"/>
      <c r="J2826" s="297"/>
      <c r="K2826" s="299"/>
      <c r="L2826" s="284" t="s">
        <v>220</v>
      </c>
      <c r="M2826" s="302"/>
      <c r="N2826" s="285" t="s">
        <v>225</v>
      </c>
      <c r="O2826" s="299"/>
      <c r="P2826" s="284" t="s">
        <v>220</v>
      </c>
      <c r="Q2826" s="302"/>
      <c r="R2826" s="285" t="s">
        <v>225</v>
      </c>
      <c r="S2826" s="891"/>
      <c r="T2826" s="892"/>
      <c r="U2826" s="893"/>
    </row>
    <row r="2827" spans="2:33" ht="24" customHeight="1" x14ac:dyDescent="0.15">
      <c r="B2827" s="881"/>
      <c r="C2827" s="884"/>
      <c r="D2827" s="884"/>
      <c r="E2827" s="884"/>
      <c r="F2827" s="296"/>
      <c r="G2827" s="897"/>
      <c r="H2827" s="898"/>
      <c r="I2827" s="296"/>
      <c r="J2827" s="297"/>
      <c r="K2827" s="299"/>
      <c r="L2827" s="284" t="s">
        <v>220</v>
      </c>
      <c r="M2827" s="302"/>
      <c r="N2827" s="285" t="s">
        <v>225</v>
      </c>
      <c r="O2827" s="299"/>
      <c r="P2827" s="284" t="s">
        <v>220</v>
      </c>
      <c r="Q2827" s="302"/>
      <c r="R2827" s="285" t="s">
        <v>225</v>
      </c>
      <c r="S2827" s="891"/>
      <c r="T2827" s="892"/>
      <c r="U2827" s="893"/>
    </row>
    <row r="2828" spans="2:33" ht="24" customHeight="1" x14ac:dyDescent="0.15">
      <c r="B2828" s="881"/>
      <c r="C2828" s="884"/>
      <c r="D2828" s="884"/>
      <c r="E2828" s="884"/>
      <c r="F2828" s="296"/>
      <c r="G2828" s="897"/>
      <c r="H2828" s="898"/>
      <c r="I2828" s="296"/>
      <c r="J2828" s="297"/>
      <c r="K2828" s="299"/>
      <c r="L2828" s="284" t="s">
        <v>220</v>
      </c>
      <c r="M2828" s="302"/>
      <c r="N2828" s="285" t="s">
        <v>225</v>
      </c>
      <c r="O2828" s="299"/>
      <c r="P2828" s="284" t="s">
        <v>220</v>
      </c>
      <c r="Q2828" s="302"/>
      <c r="R2828" s="285" t="s">
        <v>225</v>
      </c>
      <c r="S2828" s="891"/>
      <c r="T2828" s="892"/>
      <c r="U2828" s="893"/>
    </row>
    <row r="2829" spans="2:33" ht="24" customHeight="1" thickBot="1" x14ac:dyDescent="0.2">
      <c r="B2829" s="882"/>
      <c r="C2829" s="885"/>
      <c r="D2829" s="885"/>
      <c r="E2829" s="885"/>
      <c r="F2829" s="286" t="s">
        <v>232</v>
      </c>
      <c r="G2829" s="5"/>
      <c r="H2829" s="899" t="s">
        <v>239</v>
      </c>
      <c r="I2829" s="900"/>
      <c r="J2829" s="300"/>
      <c r="K2829" s="901"/>
      <c r="L2829" s="902"/>
      <c r="M2829" s="902"/>
      <c r="N2829" s="902"/>
      <c r="O2829" s="902"/>
      <c r="P2829" s="902"/>
      <c r="Q2829" s="902"/>
      <c r="R2829" s="903"/>
      <c r="S2829" s="894"/>
      <c r="T2829" s="895"/>
      <c r="U2829" s="896"/>
    </row>
    <row r="2830" spans="2:33" ht="24" customHeight="1" x14ac:dyDescent="0.15">
      <c r="B2830" s="880">
        <v>3</v>
      </c>
      <c r="C2830" s="883"/>
      <c r="D2830" s="883"/>
      <c r="E2830" s="883"/>
      <c r="F2830" s="294"/>
      <c r="G2830" s="886"/>
      <c r="H2830" s="887"/>
      <c r="I2830" s="294"/>
      <c r="J2830" s="295"/>
      <c r="K2830" s="298"/>
      <c r="L2830" s="279" t="s">
        <v>220</v>
      </c>
      <c r="M2830" s="301"/>
      <c r="N2830" s="280" t="s">
        <v>225</v>
      </c>
      <c r="O2830" s="298"/>
      <c r="P2830" s="279" t="s">
        <v>220</v>
      </c>
      <c r="Q2830" s="301"/>
      <c r="R2830" s="280" t="s">
        <v>225</v>
      </c>
      <c r="S2830" s="888" t="str">
        <f t="shared" ref="S2830" si="1712">IF(COUNT(J2830:J2834)=0,"",SUM(J2830:J2834))</f>
        <v/>
      </c>
      <c r="T2830" s="889"/>
      <c r="U2830" s="890"/>
    </row>
    <row r="2831" spans="2:33" ht="24" customHeight="1" x14ac:dyDescent="0.15">
      <c r="B2831" s="881"/>
      <c r="C2831" s="884"/>
      <c r="D2831" s="884"/>
      <c r="E2831" s="884"/>
      <c r="F2831" s="296"/>
      <c r="G2831" s="897"/>
      <c r="H2831" s="898"/>
      <c r="I2831" s="296"/>
      <c r="J2831" s="297"/>
      <c r="K2831" s="299"/>
      <c r="L2831" s="284" t="s">
        <v>220</v>
      </c>
      <c r="M2831" s="302"/>
      <c r="N2831" s="285" t="s">
        <v>225</v>
      </c>
      <c r="O2831" s="299"/>
      <c r="P2831" s="284" t="s">
        <v>220</v>
      </c>
      <c r="Q2831" s="302"/>
      <c r="R2831" s="285" t="s">
        <v>225</v>
      </c>
      <c r="S2831" s="891"/>
      <c r="T2831" s="892"/>
      <c r="U2831" s="893"/>
    </row>
    <row r="2832" spans="2:33" ht="24" customHeight="1" x14ac:dyDescent="0.15">
      <c r="B2832" s="881"/>
      <c r="C2832" s="884"/>
      <c r="D2832" s="884"/>
      <c r="E2832" s="884"/>
      <c r="F2832" s="296"/>
      <c r="G2832" s="897"/>
      <c r="H2832" s="898"/>
      <c r="I2832" s="296"/>
      <c r="J2832" s="297"/>
      <c r="K2832" s="299"/>
      <c r="L2832" s="284" t="s">
        <v>220</v>
      </c>
      <c r="M2832" s="302"/>
      <c r="N2832" s="285" t="s">
        <v>225</v>
      </c>
      <c r="O2832" s="299"/>
      <c r="P2832" s="284" t="s">
        <v>220</v>
      </c>
      <c r="Q2832" s="302"/>
      <c r="R2832" s="285" t="s">
        <v>225</v>
      </c>
      <c r="S2832" s="891"/>
      <c r="T2832" s="892"/>
      <c r="U2832" s="893"/>
    </row>
    <row r="2833" spans="1:33" ht="24" customHeight="1" x14ac:dyDescent="0.15">
      <c r="B2833" s="881"/>
      <c r="C2833" s="884"/>
      <c r="D2833" s="884"/>
      <c r="E2833" s="884"/>
      <c r="F2833" s="296"/>
      <c r="G2833" s="897"/>
      <c r="H2833" s="898"/>
      <c r="I2833" s="296"/>
      <c r="J2833" s="297"/>
      <c r="K2833" s="299"/>
      <c r="L2833" s="284" t="s">
        <v>220</v>
      </c>
      <c r="M2833" s="302"/>
      <c r="N2833" s="285" t="s">
        <v>225</v>
      </c>
      <c r="O2833" s="299"/>
      <c r="P2833" s="284" t="s">
        <v>220</v>
      </c>
      <c r="Q2833" s="302"/>
      <c r="R2833" s="285" t="s">
        <v>225</v>
      </c>
      <c r="S2833" s="891"/>
      <c r="T2833" s="892"/>
      <c r="U2833" s="893"/>
    </row>
    <row r="2834" spans="1:33" ht="24" customHeight="1" thickBot="1" x14ac:dyDescent="0.2">
      <c r="B2834" s="882"/>
      <c r="C2834" s="885"/>
      <c r="D2834" s="885"/>
      <c r="E2834" s="885"/>
      <c r="F2834" s="286" t="s">
        <v>232</v>
      </c>
      <c r="G2834" s="5"/>
      <c r="H2834" s="899" t="s">
        <v>239</v>
      </c>
      <c r="I2834" s="900"/>
      <c r="J2834" s="300"/>
      <c r="K2834" s="901"/>
      <c r="L2834" s="902"/>
      <c r="M2834" s="902"/>
      <c r="N2834" s="902"/>
      <c r="O2834" s="902"/>
      <c r="P2834" s="902"/>
      <c r="Q2834" s="902"/>
      <c r="R2834" s="903"/>
      <c r="S2834" s="894"/>
      <c r="T2834" s="895"/>
      <c r="U2834" s="896"/>
    </row>
    <row r="2835" spans="1:33" ht="24" customHeight="1" x14ac:dyDescent="0.15">
      <c r="B2835" s="880">
        <v>4</v>
      </c>
      <c r="C2835" s="883"/>
      <c r="D2835" s="883"/>
      <c r="E2835" s="883"/>
      <c r="F2835" s="294"/>
      <c r="G2835" s="886"/>
      <c r="H2835" s="887"/>
      <c r="I2835" s="294"/>
      <c r="J2835" s="295"/>
      <c r="K2835" s="298"/>
      <c r="L2835" s="279" t="s">
        <v>220</v>
      </c>
      <c r="M2835" s="301"/>
      <c r="N2835" s="280" t="s">
        <v>225</v>
      </c>
      <c r="O2835" s="298"/>
      <c r="P2835" s="279" t="s">
        <v>220</v>
      </c>
      <c r="Q2835" s="301"/>
      <c r="R2835" s="280" t="s">
        <v>225</v>
      </c>
      <c r="S2835" s="888" t="str">
        <f t="shared" ref="S2835" si="1713">IF(COUNT(J2835:J2839)=0,"",SUM(J2835:J2839))</f>
        <v/>
      </c>
      <c r="T2835" s="889"/>
      <c r="U2835" s="890"/>
    </row>
    <row r="2836" spans="1:33" ht="24" customHeight="1" x14ac:dyDescent="0.15">
      <c r="B2836" s="881"/>
      <c r="C2836" s="884"/>
      <c r="D2836" s="884"/>
      <c r="E2836" s="884"/>
      <c r="F2836" s="296"/>
      <c r="G2836" s="897"/>
      <c r="H2836" s="898"/>
      <c r="I2836" s="296"/>
      <c r="J2836" s="297"/>
      <c r="K2836" s="299"/>
      <c r="L2836" s="284" t="s">
        <v>220</v>
      </c>
      <c r="M2836" s="302"/>
      <c r="N2836" s="285" t="s">
        <v>225</v>
      </c>
      <c r="O2836" s="299"/>
      <c r="P2836" s="284" t="s">
        <v>220</v>
      </c>
      <c r="Q2836" s="302"/>
      <c r="R2836" s="285" t="s">
        <v>225</v>
      </c>
      <c r="S2836" s="891"/>
      <c r="T2836" s="892"/>
      <c r="U2836" s="893"/>
    </row>
    <row r="2837" spans="1:33" ht="24" customHeight="1" x14ac:dyDescent="0.15">
      <c r="B2837" s="881"/>
      <c r="C2837" s="884"/>
      <c r="D2837" s="884"/>
      <c r="E2837" s="884"/>
      <c r="F2837" s="296"/>
      <c r="G2837" s="897"/>
      <c r="H2837" s="898"/>
      <c r="I2837" s="296"/>
      <c r="J2837" s="297"/>
      <c r="K2837" s="299"/>
      <c r="L2837" s="284" t="s">
        <v>220</v>
      </c>
      <c r="M2837" s="302"/>
      <c r="N2837" s="285" t="s">
        <v>225</v>
      </c>
      <c r="O2837" s="299"/>
      <c r="P2837" s="284" t="s">
        <v>220</v>
      </c>
      <c r="Q2837" s="302"/>
      <c r="R2837" s="285" t="s">
        <v>225</v>
      </c>
      <c r="S2837" s="891"/>
      <c r="T2837" s="892"/>
      <c r="U2837" s="893"/>
    </row>
    <row r="2838" spans="1:33" ht="24" customHeight="1" x14ac:dyDescent="0.15">
      <c r="B2838" s="881"/>
      <c r="C2838" s="884"/>
      <c r="D2838" s="884"/>
      <c r="E2838" s="884"/>
      <c r="F2838" s="296"/>
      <c r="G2838" s="897"/>
      <c r="H2838" s="898"/>
      <c r="I2838" s="296"/>
      <c r="J2838" s="297"/>
      <c r="K2838" s="299"/>
      <c r="L2838" s="284" t="s">
        <v>220</v>
      </c>
      <c r="M2838" s="302"/>
      <c r="N2838" s="285" t="s">
        <v>225</v>
      </c>
      <c r="O2838" s="299"/>
      <c r="P2838" s="284" t="s">
        <v>220</v>
      </c>
      <c r="Q2838" s="302"/>
      <c r="R2838" s="285" t="s">
        <v>225</v>
      </c>
      <c r="S2838" s="891"/>
      <c r="T2838" s="892"/>
      <c r="U2838" s="893"/>
    </row>
    <row r="2839" spans="1:33" ht="24" customHeight="1" thickBot="1" x14ac:dyDescent="0.2">
      <c r="B2839" s="882"/>
      <c r="C2839" s="885"/>
      <c r="D2839" s="885"/>
      <c r="E2839" s="885"/>
      <c r="F2839" s="286" t="s">
        <v>232</v>
      </c>
      <c r="G2839" s="5"/>
      <c r="H2839" s="899" t="s">
        <v>239</v>
      </c>
      <c r="I2839" s="900"/>
      <c r="J2839" s="300"/>
      <c r="K2839" s="901"/>
      <c r="L2839" s="902"/>
      <c r="M2839" s="902"/>
      <c r="N2839" s="902"/>
      <c r="O2839" s="902"/>
      <c r="P2839" s="902"/>
      <c r="Q2839" s="902"/>
      <c r="R2839" s="903"/>
      <c r="S2839" s="894"/>
      <c r="T2839" s="895"/>
      <c r="U2839" s="896"/>
    </row>
    <row r="2840" spans="1:33" ht="19.5" customHeight="1" thickBot="1" x14ac:dyDescent="0.2">
      <c r="B2840" s="287" t="s">
        <v>112</v>
      </c>
      <c r="C2840" s="172"/>
      <c r="D2840" s="288"/>
      <c r="E2840" s="288"/>
      <c r="F2840" s="289"/>
      <c r="G2840" s="288"/>
      <c r="H2840" s="288"/>
      <c r="O2840" s="917" t="s">
        <v>496</v>
      </c>
      <c r="P2840" s="918"/>
      <c r="Q2840" s="918"/>
      <c r="R2840" s="918"/>
      <c r="S2840" s="919" t="str">
        <f>IF(COUNT(S2820:U2839)=0,"",SUMIFS(S2820:S2839,E2820:E2839,"&lt;&gt;"&amp;""))</f>
        <v/>
      </c>
      <c r="T2840" s="920"/>
      <c r="U2840" s="921"/>
    </row>
    <row r="2841" spans="1:33" ht="19.5" customHeight="1" thickBot="1" x14ac:dyDescent="0.2">
      <c r="B2841" s="486" t="s">
        <v>242</v>
      </c>
      <c r="C2841" s="172"/>
      <c r="D2841" s="171"/>
      <c r="E2841" s="290"/>
      <c r="F2841" s="485"/>
      <c r="G2841" s="485"/>
      <c r="H2841" s="485"/>
      <c r="O2841" s="922" t="s">
        <v>497</v>
      </c>
      <c r="P2841" s="923"/>
      <c r="Q2841" s="923"/>
      <c r="R2841" s="924"/>
      <c r="S2841" s="919" t="str">
        <f>IF(COUNT(S2820:U2839)=0,"",SUMIF(E2820:E2839,"元請",S2820:U2839))</f>
        <v/>
      </c>
      <c r="T2841" s="920"/>
      <c r="U2841" s="921"/>
    </row>
    <row r="2842" spans="1:33" ht="19.5" customHeight="1" x14ac:dyDescent="0.15">
      <c r="B2842" s="287" t="s">
        <v>240</v>
      </c>
      <c r="C2842" s="172"/>
      <c r="D2842" s="171"/>
      <c r="E2842" s="172"/>
      <c r="F2842" s="172"/>
      <c r="G2842" s="485"/>
      <c r="H2842" s="485"/>
    </row>
    <row r="2843" spans="1:33" ht="19.5" customHeight="1" x14ac:dyDescent="0.15">
      <c r="B2843" s="485"/>
      <c r="C2843" s="172"/>
      <c r="D2843" s="171"/>
      <c r="E2843" s="290"/>
      <c r="F2843" s="485"/>
      <c r="G2843" s="485"/>
      <c r="H2843" s="485"/>
    </row>
    <row r="2844" spans="1:33" s="172" customFormat="1" ht="20.25" customHeight="1" x14ac:dyDescent="0.15">
      <c r="A2844" s="171"/>
      <c r="B2844" s="171"/>
      <c r="C2844" s="172" t="s">
        <v>104</v>
      </c>
      <c r="G2844" s="262"/>
      <c r="H2844" s="262"/>
      <c r="I2844" s="171"/>
      <c r="J2844" s="171"/>
      <c r="K2844" s="171"/>
      <c r="L2844" s="171"/>
      <c r="M2844" s="171"/>
      <c r="N2844" s="171"/>
      <c r="O2844" s="171"/>
      <c r="P2844" s="171"/>
      <c r="Q2844" s="171"/>
      <c r="R2844" s="171"/>
      <c r="S2844" s="171"/>
      <c r="T2844" s="196" t="s">
        <v>241</v>
      </c>
      <c r="U2844" s="263" t="str">
        <f t="shared" ref="U2844" si="1714">IF(COUNT(S2820:U2839)=0,"",U2815+1)</f>
        <v/>
      </c>
      <c r="W2844" s="171"/>
      <c r="X2844" s="171"/>
      <c r="Y2844" s="171"/>
      <c r="Z2844" s="291"/>
      <c r="AA2844" s="291"/>
      <c r="AB2844" s="291"/>
      <c r="AC2844" s="291"/>
      <c r="AD2844" s="291"/>
      <c r="AE2844" s="171"/>
      <c r="AF2844" s="171"/>
      <c r="AG2844" s="171"/>
    </row>
    <row r="2845" spans="1:33" s="172" customFormat="1" ht="27.75" x14ac:dyDescent="0.15">
      <c r="A2845" s="171"/>
      <c r="B2845" s="904" t="s">
        <v>105</v>
      </c>
      <c r="C2845" s="904"/>
      <c r="D2845" s="904"/>
      <c r="E2845" s="904"/>
      <c r="F2845" s="904"/>
      <c r="G2845" s="904"/>
      <c r="H2845" s="904"/>
      <c r="I2845" s="904"/>
      <c r="J2845" s="905" t="s">
        <v>387</v>
      </c>
      <c r="K2845" s="905"/>
      <c r="L2845" s="905"/>
      <c r="M2845" s="905"/>
      <c r="N2845" s="905"/>
      <c r="O2845" s="905"/>
      <c r="P2845" s="905"/>
      <c r="Q2845" s="905"/>
      <c r="R2845" s="905"/>
      <c r="S2845" s="905"/>
      <c r="T2845" s="905"/>
      <c r="U2845" s="905"/>
      <c r="W2845" s="171"/>
      <c r="X2845" s="171"/>
      <c r="Y2845" s="171"/>
      <c r="Z2845" s="291"/>
      <c r="AA2845" s="291"/>
      <c r="AB2845" s="291"/>
      <c r="AC2845" s="291"/>
      <c r="AD2845" s="291"/>
      <c r="AE2845" s="171"/>
      <c r="AF2845" s="171"/>
      <c r="AG2845" s="171"/>
    </row>
    <row r="2846" spans="1:33" ht="21.75" thickBot="1" x14ac:dyDescent="0.2">
      <c r="D2846" s="265" t="s">
        <v>228</v>
      </c>
      <c r="E2846" s="906"/>
      <c r="F2846" s="906"/>
      <c r="G2846" s="266" t="s">
        <v>229</v>
      </c>
      <c r="H2846" s="267"/>
      <c r="L2846" s="268" t="s">
        <v>231</v>
      </c>
      <c r="M2846" s="482" t="str">
        <f>M$4</f>
        <v/>
      </c>
      <c r="N2846" s="269" t="s">
        <v>220</v>
      </c>
      <c r="O2846" s="482" t="str">
        <f>O$4</f>
        <v/>
      </c>
      <c r="P2846" s="269" t="s">
        <v>225</v>
      </c>
      <c r="Q2846" s="269" t="s">
        <v>205</v>
      </c>
      <c r="R2846" s="482" t="str">
        <f>R$4</f>
        <v/>
      </c>
      <c r="S2846" s="269" t="s">
        <v>220</v>
      </c>
      <c r="T2846" s="482" t="str">
        <f>T$4</f>
        <v/>
      </c>
      <c r="U2846" s="269" t="s">
        <v>230</v>
      </c>
    </row>
    <row r="2847" spans="1:33" ht="18" customHeight="1" x14ac:dyDescent="0.15">
      <c r="B2847" s="880" t="s">
        <v>227</v>
      </c>
      <c r="C2847" s="907" t="s">
        <v>224</v>
      </c>
      <c r="D2847" s="478" t="s">
        <v>237</v>
      </c>
      <c r="E2847" s="478" t="s">
        <v>222</v>
      </c>
      <c r="F2847" s="909" t="s">
        <v>106</v>
      </c>
      <c r="G2847" s="840" t="s">
        <v>107</v>
      </c>
      <c r="H2847" s="841"/>
      <c r="I2847" s="480" t="s">
        <v>108</v>
      </c>
      <c r="J2847" s="480" t="s">
        <v>235</v>
      </c>
      <c r="K2847" s="840" t="s">
        <v>109</v>
      </c>
      <c r="L2847" s="913"/>
      <c r="M2847" s="913"/>
      <c r="N2847" s="841"/>
      <c r="O2847" s="840" t="s">
        <v>226</v>
      </c>
      <c r="P2847" s="913"/>
      <c r="Q2847" s="913"/>
      <c r="R2847" s="841"/>
      <c r="S2847" s="840" t="s">
        <v>233</v>
      </c>
      <c r="T2847" s="913"/>
      <c r="U2847" s="914"/>
    </row>
    <row r="2848" spans="1:33" ht="18" customHeight="1" thickBot="1" x14ac:dyDescent="0.2">
      <c r="B2848" s="882"/>
      <c r="C2848" s="908"/>
      <c r="D2848" s="479" t="s">
        <v>221</v>
      </c>
      <c r="E2848" s="479" t="s">
        <v>223</v>
      </c>
      <c r="F2848" s="910"/>
      <c r="G2848" s="911"/>
      <c r="H2848" s="912"/>
      <c r="I2848" s="481" t="s">
        <v>110</v>
      </c>
      <c r="J2848" s="481" t="s">
        <v>236</v>
      </c>
      <c r="K2848" s="911"/>
      <c r="L2848" s="915"/>
      <c r="M2848" s="915"/>
      <c r="N2848" s="912"/>
      <c r="O2848" s="911"/>
      <c r="P2848" s="915"/>
      <c r="Q2848" s="915"/>
      <c r="R2848" s="912"/>
      <c r="S2848" s="911" t="s">
        <v>234</v>
      </c>
      <c r="T2848" s="915"/>
      <c r="U2848" s="916"/>
    </row>
    <row r="2849" spans="2:21" ht="24" customHeight="1" x14ac:dyDescent="0.15">
      <c r="B2849" s="880">
        <v>1</v>
      </c>
      <c r="C2849" s="883"/>
      <c r="D2849" s="883"/>
      <c r="E2849" s="883"/>
      <c r="F2849" s="294"/>
      <c r="G2849" s="886"/>
      <c r="H2849" s="887"/>
      <c r="I2849" s="294"/>
      <c r="J2849" s="295"/>
      <c r="K2849" s="298"/>
      <c r="L2849" s="279" t="s">
        <v>220</v>
      </c>
      <c r="M2849" s="301"/>
      <c r="N2849" s="280" t="s">
        <v>225</v>
      </c>
      <c r="O2849" s="298"/>
      <c r="P2849" s="279" t="s">
        <v>220</v>
      </c>
      <c r="Q2849" s="301"/>
      <c r="R2849" s="280" t="s">
        <v>225</v>
      </c>
      <c r="S2849" s="888" t="str">
        <f t="shared" ref="S2849" si="1715">IF(COUNT(J2849:J2853)=0,"",SUM(J2849:J2853))</f>
        <v/>
      </c>
      <c r="T2849" s="889"/>
      <c r="U2849" s="890"/>
    </row>
    <row r="2850" spans="2:21" ht="24" customHeight="1" x14ac:dyDescent="0.15">
      <c r="B2850" s="881"/>
      <c r="C2850" s="884"/>
      <c r="D2850" s="884"/>
      <c r="E2850" s="884"/>
      <c r="F2850" s="296"/>
      <c r="G2850" s="897"/>
      <c r="H2850" s="898"/>
      <c r="I2850" s="296"/>
      <c r="J2850" s="297"/>
      <c r="K2850" s="299"/>
      <c r="L2850" s="284" t="s">
        <v>220</v>
      </c>
      <c r="M2850" s="302"/>
      <c r="N2850" s="285" t="s">
        <v>225</v>
      </c>
      <c r="O2850" s="299"/>
      <c r="P2850" s="284" t="s">
        <v>220</v>
      </c>
      <c r="Q2850" s="302"/>
      <c r="R2850" s="285" t="s">
        <v>225</v>
      </c>
      <c r="S2850" s="891"/>
      <c r="T2850" s="892"/>
      <c r="U2850" s="893"/>
    </row>
    <row r="2851" spans="2:21" ht="23.25" customHeight="1" x14ac:dyDescent="0.15">
      <c r="B2851" s="881"/>
      <c r="C2851" s="884"/>
      <c r="D2851" s="884"/>
      <c r="E2851" s="884"/>
      <c r="F2851" s="296"/>
      <c r="G2851" s="897"/>
      <c r="H2851" s="898"/>
      <c r="I2851" s="296"/>
      <c r="J2851" s="297"/>
      <c r="K2851" s="299"/>
      <c r="L2851" s="284" t="s">
        <v>220</v>
      </c>
      <c r="M2851" s="302"/>
      <c r="N2851" s="285" t="s">
        <v>225</v>
      </c>
      <c r="O2851" s="299"/>
      <c r="P2851" s="284" t="s">
        <v>220</v>
      </c>
      <c r="Q2851" s="302"/>
      <c r="R2851" s="285" t="s">
        <v>225</v>
      </c>
      <c r="S2851" s="891"/>
      <c r="T2851" s="892"/>
      <c r="U2851" s="893"/>
    </row>
    <row r="2852" spans="2:21" ht="24" customHeight="1" x14ac:dyDescent="0.15">
      <c r="B2852" s="881"/>
      <c r="C2852" s="884"/>
      <c r="D2852" s="884"/>
      <c r="E2852" s="884"/>
      <c r="F2852" s="296"/>
      <c r="G2852" s="897"/>
      <c r="H2852" s="898"/>
      <c r="I2852" s="296"/>
      <c r="J2852" s="297"/>
      <c r="K2852" s="299"/>
      <c r="L2852" s="284" t="s">
        <v>220</v>
      </c>
      <c r="M2852" s="302"/>
      <c r="N2852" s="285" t="s">
        <v>225</v>
      </c>
      <c r="O2852" s="299"/>
      <c r="P2852" s="284" t="s">
        <v>220</v>
      </c>
      <c r="Q2852" s="302"/>
      <c r="R2852" s="285" t="s">
        <v>225</v>
      </c>
      <c r="S2852" s="891"/>
      <c r="T2852" s="892"/>
      <c r="U2852" s="893"/>
    </row>
    <row r="2853" spans="2:21" ht="24" customHeight="1" thickBot="1" x14ac:dyDescent="0.2">
      <c r="B2853" s="882"/>
      <c r="C2853" s="885"/>
      <c r="D2853" s="885"/>
      <c r="E2853" s="885"/>
      <c r="F2853" s="286" t="s">
        <v>232</v>
      </c>
      <c r="G2853" s="5"/>
      <c r="H2853" s="899" t="s">
        <v>239</v>
      </c>
      <c r="I2853" s="900"/>
      <c r="J2853" s="300"/>
      <c r="K2853" s="901"/>
      <c r="L2853" s="902"/>
      <c r="M2853" s="902"/>
      <c r="N2853" s="902"/>
      <c r="O2853" s="902"/>
      <c r="P2853" s="902"/>
      <c r="Q2853" s="902"/>
      <c r="R2853" s="903"/>
      <c r="S2853" s="894"/>
      <c r="T2853" s="895"/>
      <c r="U2853" s="896"/>
    </row>
    <row r="2854" spans="2:21" ht="24" customHeight="1" x14ac:dyDescent="0.15">
      <c r="B2854" s="880">
        <v>2</v>
      </c>
      <c r="C2854" s="883"/>
      <c r="D2854" s="883"/>
      <c r="E2854" s="883"/>
      <c r="F2854" s="294"/>
      <c r="G2854" s="886"/>
      <c r="H2854" s="887"/>
      <c r="I2854" s="294"/>
      <c r="J2854" s="295"/>
      <c r="K2854" s="298"/>
      <c r="L2854" s="279" t="s">
        <v>220</v>
      </c>
      <c r="M2854" s="301"/>
      <c r="N2854" s="280" t="s">
        <v>225</v>
      </c>
      <c r="O2854" s="298"/>
      <c r="P2854" s="279" t="s">
        <v>220</v>
      </c>
      <c r="Q2854" s="301"/>
      <c r="R2854" s="280" t="s">
        <v>225</v>
      </c>
      <c r="S2854" s="888" t="str">
        <f t="shared" ref="S2854" si="1716">IF(COUNT(J2854:J2858)=0,"",SUM(J2854:J2858))</f>
        <v/>
      </c>
      <c r="T2854" s="889"/>
      <c r="U2854" s="890"/>
    </row>
    <row r="2855" spans="2:21" ht="24" customHeight="1" x14ac:dyDescent="0.15">
      <c r="B2855" s="881"/>
      <c r="C2855" s="884"/>
      <c r="D2855" s="884"/>
      <c r="E2855" s="884"/>
      <c r="F2855" s="296"/>
      <c r="G2855" s="897"/>
      <c r="H2855" s="898"/>
      <c r="I2855" s="296"/>
      <c r="J2855" s="297"/>
      <c r="K2855" s="299"/>
      <c r="L2855" s="284" t="s">
        <v>220</v>
      </c>
      <c r="M2855" s="302"/>
      <c r="N2855" s="285" t="s">
        <v>225</v>
      </c>
      <c r="O2855" s="299"/>
      <c r="P2855" s="284" t="s">
        <v>220</v>
      </c>
      <c r="Q2855" s="302"/>
      <c r="R2855" s="285" t="s">
        <v>225</v>
      </c>
      <c r="S2855" s="891"/>
      <c r="T2855" s="892"/>
      <c r="U2855" s="893"/>
    </row>
    <row r="2856" spans="2:21" ht="24" customHeight="1" x14ac:dyDescent="0.15">
      <c r="B2856" s="881"/>
      <c r="C2856" s="884"/>
      <c r="D2856" s="884"/>
      <c r="E2856" s="884"/>
      <c r="F2856" s="296"/>
      <c r="G2856" s="897"/>
      <c r="H2856" s="898"/>
      <c r="I2856" s="296"/>
      <c r="J2856" s="297"/>
      <c r="K2856" s="299"/>
      <c r="L2856" s="284" t="s">
        <v>220</v>
      </c>
      <c r="M2856" s="302"/>
      <c r="N2856" s="285" t="s">
        <v>225</v>
      </c>
      <c r="O2856" s="299"/>
      <c r="P2856" s="284" t="s">
        <v>220</v>
      </c>
      <c r="Q2856" s="302"/>
      <c r="R2856" s="285" t="s">
        <v>225</v>
      </c>
      <c r="S2856" s="891"/>
      <c r="T2856" s="892"/>
      <c r="U2856" s="893"/>
    </row>
    <row r="2857" spans="2:21" ht="24" customHeight="1" x14ac:dyDescent="0.15">
      <c r="B2857" s="881"/>
      <c r="C2857" s="884"/>
      <c r="D2857" s="884"/>
      <c r="E2857" s="884"/>
      <c r="F2857" s="296"/>
      <c r="G2857" s="897"/>
      <c r="H2857" s="898"/>
      <c r="I2857" s="296"/>
      <c r="J2857" s="297"/>
      <c r="K2857" s="299"/>
      <c r="L2857" s="284" t="s">
        <v>220</v>
      </c>
      <c r="M2857" s="302"/>
      <c r="N2857" s="285" t="s">
        <v>225</v>
      </c>
      <c r="O2857" s="299"/>
      <c r="P2857" s="284" t="s">
        <v>220</v>
      </c>
      <c r="Q2857" s="302"/>
      <c r="R2857" s="285" t="s">
        <v>225</v>
      </c>
      <c r="S2857" s="891"/>
      <c r="T2857" s="892"/>
      <c r="U2857" s="893"/>
    </row>
    <row r="2858" spans="2:21" ht="24" customHeight="1" thickBot="1" x14ac:dyDescent="0.2">
      <c r="B2858" s="882"/>
      <c r="C2858" s="885"/>
      <c r="D2858" s="885"/>
      <c r="E2858" s="885"/>
      <c r="F2858" s="286" t="s">
        <v>232</v>
      </c>
      <c r="G2858" s="5"/>
      <c r="H2858" s="899" t="s">
        <v>239</v>
      </c>
      <c r="I2858" s="900"/>
      <c r="J2858" s="300"/>
      <c r="K2858" s="901"/>
      <c r="L2858" s="902"/>
      <c r="M2858" s="902"/>
      <c r="N2858" s="902"/>
      <c r="O2858" s="902"/>
      <c r="P2858" s="902"/>
      <c r="Q2858" s="902"/>
      <c r="R2858" s="903"/>
      <c r="S2858" s="894"/>
      <c r="T2858" s="895"/>
      <c r="U2858" s="896"/>
    </row>
    <row r="2859" spans="2:21" ht="24" customHeight="1" x14ac:dyDescent="0.15">
      <c r="B2859" s="880">
        <v>3</v>
      </c>
      <c r="C2859" s="883"/>
      <c r="D2859" s="883"/>
      <c r="E2859" s="883"/>
      <c r="F2859" s="294"/>
      <c r="G2859" s="886"/>
      <c r="H2859" s="887"/>
      <c r="I2859" s="294"/>
      <c r="J2859" s="295"/>
      <c r="K2859" s="298"/>
      <c r="L2859" s="279" t="s">
        <v>220</v>
      </c>
      <c r="M2859" s="301"/>
      <c r="N2859" s="280" t="s">
        <v>225</v>
      </c>
      <c r="O2859" s="298"/>
      <c r="P2859" s="279" t="s">
        <v>220</v>
      </c>
      <c r="Q2859" s="301"/>
      <c r="R2859" s="280" t="s">
        <v>225</v>
      </c>
      <c r="S2859" s="888" t="str">
        <f t="shared" ref="S2859" si="1717">IF(COUNT(J2859:J2863)=0,"",SUM(J2859:J2863))</f>
        <v/>
      </c>
      <c r="T2859" s="889"/>
      <c r="U2859" s="890"/>
    </row>
    <row r="2860" spans="2:21" ht="24" customHeight="1" x14ac:dyDescent="0.15">
      <c r="B2860" s="881"/>
      <c r="C2860" s="884"/>
      <c r="D2860" s="884"/>
      <c r="E2860" s="884"/>
      <c r="F2860" s="296"/>
      <c r="G2860" s="897"/>
      <c r="H2860" s="898"/>
      <c r="I2860" s="296"/>
      <c r="J2860" s="297"/>
      <c r="K2860" s="299"/>
      <c r="L2860" s="284" t="s">
        <v>220</v>
      </c>
      <c r="M2860" s="302"/>
      <c r="N2860" s="285" t="s">
        <v>225</v>
      </c>
      <c r="O2860" s="299"/>
      <c r="P2860" s="284" t="s">
        <v>220</v>
      </c>
      <c r="Q2860" s="302"/>
      <c r="R2860" s="285" t="s">
        <v>225</v>
      </c>
      <c r="S2860" s="891"/>
      <c r="T2860" s="892"/>
      <c r="U2860" s="893"/>
    </row>
    <row r="2861" spans="2:21" ht="24" customHeight="1" x14ac:dyDescent="0.15">
      <c r="B2861" s="881"/>
      <c r="C2861" s="884"/>
      <c r="D2861" s="884"/>
      <c r="E2861" s="884"/>
      <c r="F2861" s="296"/>
      <c r="G2861" s="897"/>
      <c r="H2861" s="898"/>
      <c r="I2861" s="296"/>
      <c r="J2861" s="297"/>
      <c r="K2861" s="299"/>
      <c r="L2861" s="284" t="s">
        <v>220</v>
      </c>
      <c r="M2861" s="302"/>
      <c r="N2861" s="285" t="s">
        <v>225</v>
      </c>
      <c r="O2861" s="299"/>
      <c r="P2861" s="284" t="s">
        <v>220</v>
      </c>
      <c r="Q2861" s="302"/>
      <c r="R2861" s="285" t="s">
        <v>225</v>
      </c>
      <c r="S2861" s="891"/>
      <c r="T2861" s="892"/>
      <c r="U2861" s="893"/>
    </row>
    <row r="2862" spans="2:21" ht="24" customHeight="1" x14ac:dyDescent="0.15">
      <c r="B2862" s="881"/>
      <c r="C2862" s="884"/>
      <c r="D2862" s="884"/>
      <c r="E2862" s="884"/>
      <c r="F2862" s="296"/>
      <c r="G2862" s="897"/>
      <c r="H2862" s="898"/>
      <c r="I2862" s="296"/>
      <c r="J2862" s="297"/>
      <c r="K2862" s="299"/>
      <c r="L2862" s="284" t="s">
        <v>220</v>
      </c>
      <c r="M2862" s="302"/>
      <c r="N2862" s="285" t="s">
        <v>225</v>
      </c>
      <c r="O2862" s="299"/>
      <c r="P2862" s="284" t="s">
        <v>220</v>
      </c>
      <c r="Q2862" s="302"/>
      <c r="R2862" s="285" t="s">
        <v>225</v>
      </c>
      <c r="S2862" s="891"/>
      <c r="T2862" s="892"/>
      <c r="U2862" s="893"/>
    </row>
    <row r="2863" spans="2:21" ht="24" customHeight="1" thickBot="1" x14ac:dyDescent="0.2">
      <c r="B2863" s="882"/>
      <c r="C2863" s="885"/>
      <c r="D2863" s="885"/>
      <c r="E2863" s="885"/>
      <c r="F2863" s="286" t="s">
        <v>232</v>
      </c>
      <c r="G2863" s="5"/>
      <c r="H2863" s="899" t="s">
        <v>239</v>
      </c>
      <c r="I2863" s="900"/>
      <c r="J2863" s="300"/>
      <c r="K2863" s="901"/>
      <c r="L2863" s="902"/>
      <c r="M2863" s="902"/>
      <c r="N2863" s="902"/>
      <c r="O2863" s="902"/>
      <c r="P2863" s="902"/>
      <c r="Q2863" s="902"/>
      <c r="R2863" s="903"/>
      <c r="S2863" s="894"/>
      <c r="T2863" s="895"/>
      <c r="U2863" s="896"/>
    </row>
    <row r="2864" spans="2:21" ht="24" customHeight="1" x14ac:dyDescent="0.15">
      <c r="B2864" s="880">
        <v>4</v>
      </c>
      <c r="C2864" s="883"/>
      <c r="D2864" s="883"/>
      <c r="E2864" s="883"/>
      <c r="F2864" s="294"/>
      <c r="G2864" s="886"/>
      <c r="H2864" s="887"/>
      <c r="I2864" s="294"/>
      <c r="J2864" s="295"/>
      <c r="K2864" s="298"/>
      <c r="L2864" s="279" t="s">
        <v>220</v>
      </c>
      <c r="M2864" s="301"/>
      <c r="N2864" s="280" t="s">
        <v>225</v>
      </c>
      <c r="O2864" s="298"/>
      <c r="P2864" s="279" t="s">
        <v>220</v>
      </c>
      <c r="Q2864" s="301"/>
      <c r="R2864" s="280" t="s">
        <v>225</v>
      </c>
      <c r="S2864" s="888" t="str">
        <f t="shared" ref="S2864" si="1718">IF(COUNT(J2864:J2868)=0,"",SUM(J2864:J2868))</f>
        <v/>
      </c>
      <c r="T2864" s="889"/>
      <c r="U2864" s="890"/>
    </row>
    <row r="2865" spans="1:33" ht="24" customHeight="1" x14ac:dyDescent="0.15">
      <c r="B2865" s="881"/>
      <c r="C2865" s="884"/>
      <c r="D2865" s="884"/>
      <c r="E2865" s="884"/>
      <c r="F2865" s="296"/>
      <c r="G2865" s="897"/>
      <c r="H2865" s="898"/>
      <c r="I2865" s="296"/>
      <c r="J2865" s="297"/>
      <c r="K2865" s="299"/>
      <c r="L2865" s="284" t="s">
        <v>220</v>
      </c>
      <c r="M2865" s="302"/>
      <c r="N2865" s="285" t="s">
        <v>225</v>
      </c>
      <c r="O2865" s="299"/>
      <c r="P2865" s="284" t="s">
        <v>220</v>
      </c>
      <c r="Q2865" s="302"/>
      <c r="R2865" s="285" t="s">
        <v>225</v>
      </c>
      <c r="S2865" s="891"/>
      <c r="T2865" s="892"/>
      <c r="U2865" s="893"/>
    </row>
    <row r="2866" spans="1:33" ht="24" customHeight="1" x14ac:dyDescent="0.15">
      <c r="B2866" s="881"/>
      <c r="C2866" s="884"/>
      <c r="D2866" s="884"/>
      <c r="E2866" s="884"/>
      <c r="F2866" s="296"/>
      <c r="G2866" s="897"/>
      <c r="H2866" s="898"/>
      <c r="I2866" s="296"/>
      <c r="J2866" s="297"/>
      <c r="K2866" s="299"/>
      <c r="L2866" s="284" t="s">
        <v>220</v>
      </c>
      <c r="M2866" s="302"/>
      <c r="N2866" s="285" t="s">
        <v>225</v>
      </c>
      <c r="O2866" s="299"/>
      <c r="P2866" s="284" t="s">
        <v>220</v>
      </c>
      <c r="Q2866" s="302"/>
      <c r="R2866" s="285" t="s">
        <v>225</v>
      </c>
      <c r="S2866" s="891"/>
      <c r="T2866" s="892"/>
      <c r="U2866" s="893"/>
    </row>
    <row r="2867" spans="1:33" ht="24" customHeight="1" x14ac:dyDescent="0.15">
      <c r="B2867" s="881"/>
      <c r="C2867" s="884"/>
      <c r="D2867" s="884"/>
      <c r="E2867" s="884"/>
      <c r="F2867" s="296"/>
      <c r="G2867" s="897"/>
      <c r="H2867" s="898"/>
      <c r="I2867" s="296"/>
      <c r="J2867" s="297"/>
      <c r="K2867" s="299"/>
      <c r="L2867" s="284" t="s">
        <v>220</v>
      </c>
      <c r="M2867" s="302"/>
      <c r="N2867" s="285" t="s">
        <v>225</v>
      </c>
      <c r="O2867" s="299"/>
      <c r="P2867" s="284" t="s">
        <v>220</v>
      </c>
      <c r="Q2867" s="302"/>
      <c r="R2867" s="285" t="s">
        <v>225</v>
      </c>
      <c r="S2867" s="891"/>
      <c r="T2867" s="892"/>
      <c r="U2867" s="893"/>
    </row>
    <row r="2868" spans="1:33" ht="24" customHeight="1" thickBot="1" x14ac:dyDescent="0.2">
      <c r="B2868" s="882"/>
      <c r="C2868" s="885"/>
      <c r="D2868" s="885"/>
      <c r="E2868" s="885"/>
      <c r="F2868" s="286" t="s">
        <v>232</v>
      </c>
      <c r="G2868" s="5"/>
      <c r="H2868" s="899" t="s">
        <v>239</v>
      </c>
      <c r="I2868" s="900"/>
      <c r="J2868" s="300"/>
      <c r="K2868" s="901"/>
      <c r="L2868" s="902"/>
      <c r="M2868" s="902"/>
      <c r="N2868" s="902"/>
      <c r="O2868" s="902"/>
      <c r="P2868" s="902"/>
      <c r="Q2868" s="902"/>
      <c r="R2868" s="903"/>
      <c r="S2868" s="894"/>
      <c r="T2868" s="895"/>
      <c r="U2868" s="896"/>
    </row>
    <row r="2869" spans="1:33" ht="19.5" customHeight="1" thickBot="1" x14ac:dyDescent="0.2">
      <c r="B2869" s="287" t="s">
        <v>112</v>
      </c>
      <c r="C2869" s="172"/>
      <c r="D2869" s="288"/>
      <c r="E2869" s="288"/>
      <c r="F2869" s="289"/>
      <c r="G2869" s="288"/>
      <c r="H2869" s="288"/>
      <c r="O2869" s="917" t="s">
        <v>496</v>
      </c>
      <c r="P2869" s="918"/>
      <c r="Q2869" s="918"/>
      <c r="R2869" s="918"/>
      <c r="S2869" s="919" t="str">
        <f>IF(COUNT(S2849:U2868)=0,"",SUMIFS(S2849:S2868,E2849:E2868,"&lt;&gt;"&amp;""))</f>
        <v/>
      </c>
      <c r="T2869" s="920"/>
      <c r="U2869" s="921"/>
    </row>
    <row r="2870" spans="1:33" ht="19.5" customHeight="1" thickBot="1" x14ac:dyDescent="0.2">
      <c r="B2870" s="486" t="s">
        <v>242</v>
      </c>
      <c r="C2870" s="172"/>
      <c r="D2870" s="171"/>
      <c r="E2870" s="290"/>
      <c r="F2870" s="485"/>
      <c r="G2870" s="485"/>
      <c r="H2870" s="485"/>
      <c r="O2870" s="922" t="s">
        <v>497</v>
      </c>
      <c r="P2870" s="923"/>
      <c r="Q2870" s="923"/>
      <c r="R2870" s="924"/>
      <c r="S2870" s="919" t="str">
        <f>IF(COUNT(S2849:U2868)=0,"",SUMIF(E2849:E2868,"元請",S2849:U2868))</f>
        <v/>
      </c>
      <c r="T2870" s="920"/>
      <c r="U2870" s="921"/>
    </row>
    <row r="2871" spans="1:33" ht="19.5" customHeight="1" x14ac:dyDescent="0.15">
      <c r="B2871" s="287" t="s">
        <v>240</v>
      </c>
      <c r="C2871" s="172"/>
      <c r="D2871" s="171"/>
      <c r="E2871" s="172"/>
      <c r="F2871" s="172"/>
      <c r="G2871" s="485"/>
      <c r="H2871" s="485"/>
    </row>
    <row r="2872" spans="1:33" ht="19.5" customHeight="1" x14ac:dyDescent="0.15">
      <c r="B2872" s="485"/>
      <c r="C2872" s="172"/>
      <c r="D2872" s="171"/>
      <c r="E2872" s="290"/>
      <c r="F2872" s="485"/>
      <c r="G2872" s="485"/>
      <c r="H2872" s="485"/>
    </row>
    <row r="2873" spans="1:33" s="172" customFormat="1" ht="20.25" customHeight="1" x14ac:dyDescent="0.15">
      <c r="A2873" s="171"/>
      <c r="B2873" s="171"/>
      <c r="C2873" s="172" t="s">
        <v>104</v>
      </c>
      <c r="G2873" s="262"/>
      <c r="H2873" s="262"/>
      <c r="I2873" s="171"/>
      <c r="J2873" s="171"/>
      <c r="K2873" s="171"/>
      <c r="L2873" s="171"/>
      <c r="M2873" s="171"/>
      <c r="N2873" s="171"/>
      <c r="O2873" s="171"/>
      <c r="P2873" s="171"/>
      <c r="Q2873" s="171"/>
      <c r="R2873" s="171"/>
      <c r="S2873" s="171"/>
      <c r="T2873" s="196" t="s">
        <v>241</v>
      </c>
      <c r="U2873" s="263" t="str">
        <f t="shared" ref="U2873" si="1719">IF(COUNT(S2849:U2868)=0,"",U2844+1)</f>
        <v/>
      </c>
      <c r="W2873" s="171"/>
      <c r="X2873" s="171"/>
      <c r="Y2873" s="171"/>
      <c r="Z2873" s="291"/>
      <c r="AA2873" s="291"/>
      <c r="AB2873" s="291"/>
      <c r="AC2873" s="291"/>
      <c r="AD2873" s="291"/>
      <c r="AE2873" s="171"/>
      <c r="AF2873" s="171"/>
      <c r="AG2873" s="171"/>
    </row>
    <row r="2874" spans="1:33" s="172" customFormat="1" ht="27.75" x14ac:dyDescent="0.15">
      <c r="A2874" s="171"/>
      <c r="B2874" s="904" t="s">
        <v>105</v>
      </c>
      <c r="C2874" s="904"/>
      <c r="D2874" s="904"/>
      <c r="E2874" s="904"/>
      <c r="F2874" s="904"/>
      <c r="G2874" s="904"/>
      <c r="H2874" s="904"/>
      <c r="I2874" s="904"/>
      <c r="J2874" s="905" t="s">
        <v>387</v>
      </c>
      <c r="K2874" s="905"/>
      <c r="L2874" s="905"/>
      <c r="M2874" s="905"/>
      <c r="N2874" s="905"/>
      <c r="O2874" s="905"/>
      <c r="P2874" s="905"/>
      <c r="Q2874" s="905"/>
      <c r="R2874" s="905"/>
      <c r="S2874" s="905"/>
      <c r="T2874" s="905"/>
      <c r="U2874" s="905"/>
      <c r="W2874" s="171"/>
      <c r="X2874" s="171"/>
      <c r="Y2874" s="171"/>
      <c r="Z2874" s="291"/>
      <c r="AA2874" s="291"/>
      <c r="AB2874" s="291"/>
      <c r="AC2874" s="291"/>
      <c r="AD2874" s="291"/>
      <c r="AE2874" s="171"/>
      <c r="AF2874" s="171"/>
      <c r="AG2874" s="171"/>
    </row>
    <row r="2875" spans="1:33" ht="21.75" thickBot="1" x14ac:dyDescent="0.2">
      <c r="D2875" s="265" t="s">
        <v>228</v>
      </c>
      <c r="E2875" s="906"/>
      <c r="F2875" s="906"/>
      <c r="G2875" s="266" t="s">
        <v>229</v>
      </c>
      <c r="H2875" s="267"/>
      <c r="L2875" s="268" t="s">
        <v>231</v>
      </c>
      <c r="M2875" s="482" t="str">
        <f>M$4</f>
        <v/>
      </c>
      <c r="N2875" s="269" t="s">
        <v>220</v>
      </c>
      <c r="O2875" s="482" t="str">
        <f>O$4</f>
        <v/>
      </c>
      <c r="P2875" s="269" t="s">
        <v>225</v>
      </c>
      <c r="Q2875" s="269" t="s">
        <v>205</v>
      </c>
      <c r="R2875" s="482" t="str">
        <f>R$4</f>
        <v/>
      </c>
      <c r="S2875" s="269" t="s">
        <v>220</v>
      </c>
      <c r="T2875" s="482" t="str">
        <f>T$4</f>
        <v/>
      </c>
      <c r="U2875" s="269" t="s">
        <v>230</v>
      </c>
    </row>
    <row r="2876" spans="1:33" ht="18" customHeight="1" x14ac:dyDescent="0.15">
      <c r="B2876" s="880" t="s">
        <v>227</v>
      </c>
      <c r="C2876" s="907" t="s">
        <v>224</v>
      </c>
      <c r="D2876" s="478" t="s">
        <v>237</v>
      </c>
      <c r="E2876" s="478" t="s">
        <v>222</v>
      </c>
      <c r="F2876" s="909" t="s">
        <v>106</v>
      </c>
      <c r="G2876" s="840" t="s">
        <v>107</v>
      </c>
      <c r="H2876" s="841"/>
      <c r="I2876" s="480" t="s">
        <v>108</v>
      </c>
      <c r="J2876" s="480" t="s">
        <v>235</v>
      </c>
      <c r="K2876" s="840" t="s">
        <v>109</v>
      </c>
      <c r="L2876" s="913"/>
      <c r="M2876" s="913"/>
      <c r="N2876" s="841"/>
      <c r="O2876" s="840" t="s">
        <v>226</v>
      </c>
      <c r="P2876" s="913"/>
      <c r="Q2876" s="913"/>
      <c r="R2876" s="841"/>
      <c r="S2876" s="840" t="s">
        <v>233</v>
      </c>
      <c r="T2876" s="913"/>
      <c r="U2876" s="914"/>
    </row>
    <row r="2877" spans="1:33" ht="18" customHeight="1" thickBot="1" x14ac:dyDescent="0.2">
      <c r="B2877" s="882"/>
      <c r="C2877" s="908"/>
      <c r="D2877" s="479" t="s">
        <v>221</v>
      </c>
      <c r="E2877" s="479" t="s">
        <v>223</v>
      </c>
      <c r="F2877" s="910"/>
      <c r="G2877" s="911"/>
      <c r="H2877" s="912"/>
      <c r="I2877" s="481" t="s">
        <v>110</v>
      </c>
      <c r="J2877" s="481" t="s">
        <v>236</v>
      </c>
      <c r="K2877" s="911"/>
      <c r="L2877" s="915"/>
      <c r="M2877" s="915"/>
      <c r="N2877" s="912"/>
      <c r="O2877" s="911"/>
      <c r="P2877" s="915"/>
      <c r="Q2877" s="915"/>
      <c r="R2877" s="912"/>
      <c r="S2877" s="911" t="s">
        <v>234</v>
      </c>
      <c r="T2877" s="915"/>
      <c r="U2877" s="916"/>
    </row>
    <row r="2878" spans="1:33" ht="24" customHeight="1" x14ac:dyDescent="0.15">
      <c r="B2878" s="880">
        <v>1</v>
      </c>
      <c r="C2878" s="883"/>
      <c r="D2878" s="883"/>
      <c r="E2878" s="883"/>
      <c r="F2878" s="294"/>
      <c r="G2878" s="886"/>
      <c r="H2878" s="887"/>
      <c r="I2878" s="294"/>
      <c r="J2878" s="295"/>
      <c r="K2878" s="298"/>
      <c r="L2878" s="279" t="s">
        <v>220</v>
      </c>
      <c r="M2878" s="301"/>
      <c r="N2878" s="280" t="s">
        <v>225</v>
      </c>
      <c r="O2878" s="298"/>
      <c r="P2878" s="279" t="s">
        <v>220</v>
      </c>
      <c r="Q2878" s="301"/>
      <c r="R2878" s="280" t="s">
        <v>225</v>
      </c>
      <c r="S2878" s="888" t="str">
        <f t="shared" ref="S2878" si="1720">IF(COUNT(J2878:J2882)=0,"",SUM(J2878:J2882))</f>
        <v/>
      </c>
      <c r="T2878" s="889"/>
      <c r="U2878" s="890"/>
    </row>
    <row r="2879" spans="1:33" ht="24" customHeight="1" x14ac:dyDescent="0.15">
      <c r="B2879" s="881"/>
      <c r="C2879" s="884"/>
      <c r="D2879" s="884"/>
      <c r="E2879" s="884"/>
      <c r="F2879" s="296"/>
      <c r="G2879" s="897"/>
      <c r="H2879" s="898"/>
      <c r="I2879" s="296"/>
      <c r="J2879" s="297"/>
      <c r="K2879" s="299"/>
      <c r="L2879" s="284" t="s">
        <v>220</v>
      </c>
      <c r="M2879" s="302"/>
      <c r="N2879" s="285" t="s">
        <v>225</v>
      </c>
      <c r="O2879" s="299"/>
      <c r="P2879" s="284" t="s">
        <v>220</v>
      </c>
      <c r="Q2879" s="302"/>
      <c r="R2879" s="285" t="s">
        <v>225</v>
      </c>
      <c r="S2879" s="891"/>
      <c r="T2879" s="892"/>
      <c r="U2879" s="893"/>
    </row>
    <row r="2880" spans="1:33" ht="23.25" customHeight="1" x14ac:dyDescent="0.15">
      <c r="B2880" s="881"/>
      <c r="C2880" s="884"/>
      <c r="D2880" s="884"/>
      <c r="E2880" s="884"/>
      <c r="F2880" s="296"/>
      <c r="G2880" s="897"/>
      <c r="H2880" s="898"/>
      <c r="I2880" s="296"/>
      <c r="J2880" s="297"/>
      <c r="K2880" s="299"/>
      <c r="L2880" s="284" t="s">
        <v>220</v>
      </c>
      <c r="M2880" s="302"/>
      <c r="N2880" s="285" t="s">
        <v>225</v>
      </c>
      <c r="O2880" s="299"/>
      <c r="P2880" s="284" t="s">
        <v>220</v>
      </c>
      <c r="Q2880" s="302"/>
      <c r="R2880" s="285" t="s">
        <v>225</v>
      </c>
      <c r="S2880" s="891"/>
      <c r="T2880" s="892"/>
      <c r="U2880" s="893"/>
    </row>
    <row r="2881" spans="2:21" ht="24" customHeight="1" x14ac:dyDescent="0.15">
      <c r="B2881" s="881"/>
      <c r="C2881" s="884"/>
      <c r="D2881" s="884"/>
      <c r="E2881" s="884"/>
      <c r="F2881" s="296"/>
      <c r="G2881" s="897"/>
      <c r="H2881" s="898"/>
      <c r="I2881" s="296"/>
      <c r="J2881" s="297"/>
      <c r="K2881" s="299"/>
      <c r="L2881" s="284" t="s">
        <v>220</v>
      </c>
      <c r="M2881" s="302"/>
      <c r="N2881" s="285" t="s">
        <v>225</v>
      </c>
      <c r="O2881" s="299"/>
      <c r="P2881" s="284" t="s">
        <v>220</v>
      </c>
      <c r="Q2881" s="302"/>
      <c r="R2881" s="285" t="s">
        <v>225</v>
      </c>
      <c r="S2881" s="891"/>
      <c r="T2881" s="892"/>
      <c r="U2881" s="893"/>
    </row>
    <row r="2882" spans="2:21" ht="24" customHeight="1" thickBot="1" x14ac:dyDescent="0.2">
      <c r="B2882" s="882"/>
      <c r="C2882" s="885"/>
      <c r="D2882" s="885"/>
      <c r="E2882" s="885"/>
      <c r="F2882" s="286" t="s">
        <v>232</v>
      </c>
      <c r="G2882" s="5"/>
      <c r="H2882" s="899" t="s">
        <v>239</v>
      </c>
      <c r="I2882" s="900"/>
      <c r="J2882" s="300"/>
      <c r="K2882" s="901"/>
      <c r="L2882" s="902"/>
      <c r="M2882" s="902"/>
      <c r="N2882" s="902"/>
      <c r="O2882" s="902"/>
      <c r="P2882" s="902"/>
      <c r="Q2882" s="902"/>
      <c r="R2882" s="903"/>
      <c r="S2882" s="894"/>
      <c r="T2882" s="895"/>
      <c r="U2882" s="896"/>
    </row>
    <row r="2883" spans="2:21" ht="24" customHeight="1" x14ac:dyDescent="0.15">
      <c r="B2883" s="880">
        <v>2</v>
      </c>
      <c r="C2883" s="883"/>
      <c r="D2883" s="883"/>
      <c r="E2883" s="883"/>
      <c r="F2883" s="294"/>
      <c r="G2883" s="886"/>
      <c r="H2883" s="887"/>
      <c r="I2883" s="294"/>
      <c r="J2883" s="295"/>
      <c r="K2883" s="298"/>
      <c r="L2883" s="279" t="s">
        <v>220</v>
      </c>
      <c r="M2883" s="301"/>
      <c r="N2883" s="280" t="s">
        <v>225</v>
      </c>
      <c r="O2883" s="298"/>
      <c r="P2883" s="279" t="s">
        <v>220</v>
      </c>
      <c r="Q2883" s="301"/>
      <c r="R2883" s="280" t="s">
        <v>225</v>
      </c>
      <c r="S2883" s="888" t="str">
        <f t="shared" ref="S2883" si="1721">IF(COUNT(J2883:J2887)=0,"",SUM(J2883:J2887))</f>
        <v/>
      </c>
      <c r="T2883" s="889"/>
      <c r="U2883" s="890"/>
    </row>
    <row r="2884" spans="2:21" ht="24" customHeight="1" x14ac:dyDescent="0.15">
      <c r="B2884" s="881"/>
      <c r="C2884" s="884"/>
      <c r="D2884" s="884"/>
      <c r="E2884" s="884"/>
      <c r="F2884" s="296"/>
      <c r="G2884" s="897"/>
      <c r="H2884" s="898"/>
      <c r="I2884" s="296"/>
      <c r="J2884" s="297"/>
      <c r="K2884" s="299"/>
      <c r="L2884" s="284" t="s">
        <v>220</v>
      </c>
      <c r="M2884" s="302"/>
      <c r="N2884" s="285" t="s">
        <v>225</v>
      </c>
      <c r="O2884" s="299"/>
      <c r="P2884" s="284" t="s">
        <v>220</v>
      </c>
      <c r="Q2884" s="302"/>
      <c r="R2884" s="285" t="s">
        <v>225</v>
      </c>
      <c r="S2884" s="891"/>
      <c r="T2884" s="892"/>
      <c r="U2884" s="893"/>
    </row>
    <row r="2885" spans="2:21" ht="24" customHeight="1" x14ac:dyDescent="0.15">
      <c r="B2885" s="881"/>
      <c r="C2885" s="884"/>
      <c r="D2885" s="884"/>
      <c r="E2885" s="884"/>
      <c r="F2885" s="296"/>
      <c r="G2885" s="897"/>
      <c r="H2885" s="898"/>
      <c r="I2885" s="296"/>
      <c r="J2885" s="297"/>
      <c r="K2885" s="299"/>
      <c r="L2885" s="284" t="s">
        <v>220</v>
      </c>
      <c r="M2885" s="302"/>
      <c r="N2885" s="285" t="s">
        <v>225</v>
      </c>
      <c r="O2885" s="299"/>
      <c r="P2885" s="284" t="s">
        <v>220</v>
      </c>
      <c r="Q2885" s="302"/>
      <c r="R2885" s="285" t="s">
        <v>225</v>
      </c>
      <c r="S2885" s="891"/>
      <c r="T2885" s="892"/>
      <c r="U2885" s="893"/>
    </row>
    <row r="2886" spans="2:21" ht="24" customHeight="1" x14ac:dyDescent="0.15">
      <c r="B2886" s="881"/>
      <c r="C2886" s="884"/>
      <c r="D2886" s="884"/>
      <c r="E2886" s="884"/>
      <c r="F2886" s="296"/>
      <c r="G2886" s="897"/>
      <c r="H2886" s="898"/>
      <c r="I2886" s="296"/>
      <c r="J2886" s="297"/>
      <c r="K2886" s="299"/>
      <c r="L2886" s="284" t="s">
        <v>220</v>
      </c>
      <c r="M2886" s="302"/>
      <c r="N2886" s="285" t="s">
        <v>225</v>
      </c>
      <c r="O2886" s="299"/>
      <c r="P2886" s="284" t="s">
        <v>220</v>
      </c>
      <c r="Q2886" s="302"/>
      <c r="R2886" s="285" t="s">
        <v>225</v>
      </c>
      <c r="S2886" s="891"/>
      <c r="T2886" s="892"/>
      <c r="U2886" s="893"/>
    </row>
    <row r="2887" spans="2:21" ht="24" customHeight="1" thickBot="1" x14ac:dyDescent="0.2">
      <c r="B2887" s="882"/>
      <c r="C2887" s="885"/>
      <c r="D2887" s="885"/>
      <c r="E2887" s="885"/>
      <c r="F2887" s="286" t="s">
        <v>232</v>
      </c>
      <c r="G2887" s="5"/>
      <c r="H2887" s="899" t="s">
        <v>239</v>
      </c>
      <c r="I2887" s="900"/>
      <c r="J2887" s="300"/>
      <c r="K2887" s="901"/>
      <c r="L2887" s="902"/>
      <c r="M2887" s="902"/>
      <c r="N2887" s="902"/>
      <c r="O2887" s="902"/>
      <c r="P2887" s="902"/>
      <c r="Q2887" s="902"/>
      <c r="R2887" s="903"/>
      <c r="S2887" s="894"/>
      <c r="T2887" s="895"/>
      <c r="U2887" s="896"/>
    </row>
    <row r="2888" spans="2:21" ht="24" customHeight="1" x14ac:dyDescent="0.15">
      <c r="B2888" s="880">
        <v>3</v>
      </c>
      <c r="C2888" s="883"/>
      <c r="D2888" s="883"/>
      <c r="E2888" s="883"/>
      <c r="F2888" s="294"/>
      <c r="G2888" s="886"/>
      <c r="H2888" s="887"/>
      <c r="I2888" s="294"/>
      <c r="J2888" s="295"/>
      <c r="K2888" s="298"/>
      <c r="L2888" s="279" t="s">
        <v>220</v>
      </c>
      <c r="M2888" s="301"/>
      <c r="N2888" s="280" t="s">
        <v>225</v>
      </c>
      <c r="O2888" s="298"/>
      <c r="P2888" s="279" t="s">
        <v>220</v>
      </c>
      <c r="Q2888" s="301"/>
      <c r="R2888" s="280" t="s">
        <v>225</v>
      </c>
      <c r="S2888" s="888" t="str">
        <f t="shared" ref="S2888" si="1722">IF(COUNT(J2888:J2892)=0,"",SUM(J2888:J2892))</f>
        <v/>
      </c>
      <c r="T2888" s="889"/>
      <c r="U2888" s="890"/>
    </row>
    <row r="2889" spans="2:21" ht="24" customHeight="1" x14ac:dyDescent="0.15">
      <c r="B2889" s="881"/>
      <c r="C2889" s="884"/>
      <c r="D2889" s="884"/>
      <c r="E2889" s="884"/>
      <c r="F2889" s="296"/>
      <c r="G2889" s="897"/>
      <c r="H2889" s="898"/>
      <c r="I2889" s="296"/>
      <c r="J2889" s="297"/>
      <c r="K2889" s="299"/>
      <c r="L2889" s="284" t="s">
        <v>220</v>
      </c>
      <c r="M2889" s="302"/>
      <c r="N2889" s="285" t="s">
        <v>225</v>
      </c>
      <c r="O2889" s="299"/>
      <c r="P2889" s="284" t="s">
        <v>220</v>
      </c>
      <c r="Q2889" s="302"/>
      <c r="R2889" s="285" t="s">
        <v>225</v>
      </c>
      <c r="S2889" s="891"/>
      <c r="T2889" s="892"/>
      <c r="U2889" s="893"/>
    </row>
    <row r="2890" spans="2:21" ht="24" customHeight="1" x14ac:dyDescent="0.15">
      <c r="B2890" s="881"/>
      <c r="C2890" s="884"/>
      <c r="D2890" s="884"/>
      <c r="E2890" s="884"/>
      <c r="F2890" s="296"/>
      <c r="G2890" s="897"/>
      <c r="H2890" s="898"/>
      <c r="I2890" s="296"/>
      <c r="J2890" s="297"/>
      <c r="K2890" s="299"/>
      <c r="L2890" s="284" t="s">
        <v>220</v>
      </c>
      <c r="M2890" s="302"/>
      <c r="N2890" s="285" t="s">
        <v>225</v>
      </c>
      <c r="O2890" s="299"/>
      <c r="P2890" s="284" t="s">
        <v>220</v>
      </c>
      <c r="Q2890" s="302"/>
      <c r="R2890" s="285" t="s">
        <v>225</v>
      </c>
      <c r="S2890" s="891"/>
      <c r="T2890" s="892"/>
      <c r="U2890" s="893"/>
    </row>
    <row r="2891" spans="2:21" ht="24" customHeight="1" x14ac:dyDescent="0.15">
      <c r="B2891" s="881"/>
      <c r="C2891" s="884"/>
      <c r="D2891" s="884"/>
      <c r="E2891" s="884"/>
      <c r="F2891" s="296"/>
      <c r="G2891" s="897"/>
      <c r="H2891" s="898"/>
      <c r="I2891" s="296"/>
      <c r="J2891" s="297"/>
      <c r="K2891" s="299"/>
      <c r="L2891" s="284" t="s">
        <v>220</v>
      </c>
      <c r="M2891" s="302"/>
      <c r="N2891" s="285" t="s">
        <v>225</v>
      </c>
      <c r="O2891" s="299"/>
      <c r="P2891" s="284" t="s">
        <v>220</v>
      </c>
      <c r="Q2891" s="302"/>
      <c r="R2891" s="285" t="s">
        <v>225</v>
      </c>
      <c r="S2891" s="891"/>
      <c r="T2891" s="892"/>
      <c r="U2891" s="893"/>
    </row>
    <row r="2892" spans="2:21" ht="24" customHeight="1" thickBot="1" x14ac:dyDescent="0.2">
      <c r="B2892" s="882"/>
      <c r="C2892" s="885"/>
      <c r="D2892" s="885"/>
      <c r="E2892" s="885"/>
      <c r="F2892" s="286" t="s">
        <v>232</v>
      </c>
      <c r="G2892" s="5"/>
      <c r="H2892" s="899" t="s">
        <v>239</v>
      </c>
      <c r="I2892" s="900"/>
      <c r="J2892" s="300"/>
      <c r="K2892" s="901"/>
      <c r="L2892" s="902"/>
      <c r="M2892" s="902"/>
      <c r="N2892" s="902"/>
      <c r="O2892" s="902"/>
      <c r="P2892" s="902"/>
      <c r="Q2892" s="902"/>
      <c r="R2892" s="903"/>
      <c r="S2892" s="894"/>
      <c r="T2892" s="895"/>
      <c r="U2892" s="896"/>
    </row>
    <row r="2893" spans="2:21" ht="24" customHeight="1" x14ac:dyDescent="0.15">
      <c r="B2893" s="880">
        <v>4</v>
      </c>
      <c r="C2893" s="883"/>
      <c r="D2893" s="883"/>
      <c r="E2893" s="883"/>
      <c r="F2893" s="294"/>
      <c r="G2893" s="886"/>
      <c r="H2893" s="887"/>
      <c r="I2893" s="294"/>
      <c r="J2893" s="295"/>
      <c r="K2893" s="298"/>
      <c r="L2893" s="279" t="s">
        <v>220</v>
      </c>
      <c r="M2893" s="301"/>
      <c r="N2893" s="280" t="s">
        <v>225</v>
      </c>
      <c r="O2893" s="298"/>
      <c r="P2893" s="279" t="s">
        <v>220</v>
      </c>
      <c r="Q2893" s="301"/>
      <c r="R2893" s="280" t="s">
        <v>225</v>
      </c>
      <c r="S2893" s="888" t="str">
        <f t="shared" ref="S2893" si="1723">IF(COUNT(J2893:J2897)=0,"",SUM(J2893:J2897))</f>
        <v/>
      </c>
      <c r="T2893" s="889"/>
      <c r="U2893" s="890"/>
    </row>
    <row r="2894" spans="2:21" ht="24" customHeight="1" x14ac:dyDescent="0.15">
      <c r="B2894" s="881"/>
      <c r="C2894" s="884"/>
      <c r="D2894" s="884"/>
      <c r="E2894" s="884"/>
      <c r="F2894" s="296"/>
      <c r="G2894" s="897"/>
      <c r="H2894" s="898"/>
      <c r="I2894" s="296"/>
      <c r="J2894" s="297"/>
      <c r="K2894" s="299"/>
      <c r="L2894" s="284" t="s">
        <v>220</v>
      </c>
      <c r="M2894" s="302"/>
      <c r="N2894" s="285" t="s">
        <v>225</v>
      </c>
      <c r="O2894" s="299"/>
      <c r="P2894" s="284" t="s">
        <v>220</v>
      </c>
      <c r="Q2894" s="302"/>
      <c r="R2894" s="285" t="s">
        <v>225</v>
      </c>
      <c r="S2894" s="891"/>
      <c r="T2894" s="892"/>
      <c r="U2894" s="893"/>
    </row>
    <row r="2895" spans="2:21" ht="24" customHeight="1" x14ac:dyDescent="0.15">
      <c r="B2895" s="881"/>
      <c r="C2895" s="884"/>
      <c r="D2895" s="884"/>
      <c r="E2895" s="884"/>
      <c r="F2895" s="296"/>
      <c r="G2895" s="897"/>
      <c r="H2895" s="898"/>
      <c r="I2895" s="296"/>
      <c r="J2895" s="297"/>
      <c r="K2895" s="299"/>
      <c r="L2895" s="284" t="s">
        <v>220</v>
      </c>
      <c r="M2895" s="302"/>
      <c r="N2895" s="285" t="s">
        <v>225</v>
      </c>
      <c r="O2895" s="299"/>
      <c r="P2895" s="284" t="s">
        <v>220</v>
      </c>
      <c r="Q2895" s="302"/>
      <c r="R2895" s="285" t="s">
        <v>225</v>
      </c>
      <c r="S2895" s="891"/>
      <c r="T2895" s="892"/>
      <c r="U2895" s="893"/>
    </row>
    <row r="2896" spans="2:21" ht="24" customHeight="1" x14ac:dyDescent="0.15">
      <c r="B2896" s="881"/>
      <c r="C2896" s="884"/>
      <c r="D2896" s="884"/>
      <c r="E2896" s="884"/>
      <c r="F2896" s="296"/>
      <c r="G2896" s="897"/>
      <c r="H2896" s="898"/>
      <c r="I2896" s="296"/>
      <c r="J2896" s="297"/>
      <c r="K2896" s="299"/>
      <c r="L2896" s="284" t="s">
        <v>220</v>
      </c>
      <c r="M2896" s="302"/>
      <c r="N2896" s="285" t="s">
        <v>225</v>
      </c>
      <c r="O2896" s="299"/>
      <c r="P2896" s="284" t="s">
        <v>220</v>
      </c>
      <c r="Q2896" s="302"/>
      <c r="R2896" s="285" t="s">
        <v>225</v>
      </c>
      <c r="S2896" s="891"/>
      <c r="T2896" s="892"/>
      <c r="U2896" s="893"/>
    </row>
    <row r="2897" spans="2:21" ht="24" customHeight="1" thickBot="1" x14ac:dyDescent="0.2">
      <c r="B2897" s="882"/>
      <c r="C2897" s="885"/>
      <c r="D2897" s="885"/>
      <c r="E2897" s="885"/>
      <c r="F2897" s="286" t="s">
        <v>232</v>
      </c>
      <c r="G2897" s="5"/>
      <c r="H2897" s="899" t="s">
        <v>239</v>
      </c>
      <c r="I2897" s="900"/>
      <c r="J2897" s="300"/>
      <c r="K2897" s="901"/>
      <c r="L2897" s="902"/>
      <c r="M2897" s="902"/>
      <c r="N2897" s="902"/>
      <c r="O2897" s="902"/>
      <c r="P2897" s="902"/>
      <c r="Q2897" s="902"/>
      <c r="R2897" s="903"/>
      <c r="S2897" s="894"/>
      <c r="T2897" s="895"/>
      <c r="U2897" s="896"/>
    </row>
    <row r="2898" spans="2:21" ht="19.5" customHeight="1" thickBot="1" x14ac:dyDescent="0.2">
      <c r="B2898" s="287" t="s">
        <v>112</v>
      </c>
      <c r="C2898" s="172"/>
      <c r="D2898" s="288"/>
      <c r="E2898" s="288"/>
      <c r="F2898" s="289"/>
      <c r="G2898" s="288"/>
      <c r="H2898" s="288"/>
      <c r="O2898" s="917" t="s">
        <v>496</v>
      </c>
      <c r="P2898" s="918"/>
      <c r="Q2898" s="918"/>
      <c r="R2898" s="918"/>
      <c r="S2898" s="919" t="str">
        <f>IF(COUNT(S2878:U2897)=0,"",SUMIFS(S2878:S2897,E2878:E2897,"&lt;&gt;"&amp;""))</f>
        <v/>
      </c>
      <c r="T2898" s="920"/>
      <c r="U2898" s="921"/>
    </row>
    <row r="2899" spans="2:21" ht="19.5" customHeight="1" thickBot="1" x14ac:dyDescent="0.2">
      <c r="B2899" s="486" t="s">
        <v>242</v>
      </c>
      <c r="C2899" s="172"/>
      <c r="D2899" s="171"/>
      <c r="E2899" s="290"/>
      <c r="F2899" s="485"/>
      <c r="G2899" s="485"/>
      <c r="H2899" s="485"/>
      <c r="O2899" s="922" t="s">
        <v>497</v>
      </c>
      <c r="P2899" s="923"/>
      <c r="Q2899" s="923"/>
      <c r="R2899" s="924"/>
      <c r="S2899" s="919" t="str">
        <f>IF(COUNT(S2878:U2897)=0,"",SUMIF(E2878:E2897,"元請",S2878:U2897))</f>
        <v/>
      </c>
      <c r="T2899" s="920"/>
      <c r="U2899" s="921"/>
    </row>
    <row r="2900" spans="2:21" ht="19.5" customHeight="1" x14ac:dyDescent="0.15">
      <c r="B2900" s="287" t="s">
        <v>240</v>
      </c>
      <c r="C2900" s="172"/>
      <c r="D2900" s="171"/>
      <c r="E2900" s="172"/>
      <c r="F2900" s="172"/>
      <c r="G2900" s="485"/>
      <c r="H2900" s="485"/>
    </row>
    <row r="2901" spans="2:21" ht="19.5" customHeight="1" x14ac:dyDescent="0.15">
      <c r="B2901" s="485"/>
      <c r="C2901" s="172"/>
      <c r="D2901" s="171"/>
      <c r="E2901" s="290"/>
      <c r="F2901" s="485"/>
      <c r="G2901" s="485"/>
      <c r="H2901" s="485"/>
    </row>
  </sheetData>
  <sheetProtection password="CC25" sheet="1" selectLockedCells="1"/>
  <mergeCells count="6100">
    <mergeCell ref="O2840:R2840"/>
    <mergeCell ref="S2840:U2840"/>
    <mergeCell ref="O2841:R2841"/>
    <mergeCell ref="S2841:U2841"/>
    <mergeCell ref="O2869:R2869"/>
    <mergeCell ref="S2869:U2869"/>
    <mergeCell ref="O2870:R2870"/>
    <mergeCell ref="S2870:U2870"/>
    <mergeCell ref="O2898:R2898"/>
    <mergeCell ref="S2898:U2898"/>
    <mergeCell ref="O2899:R2899"/>
    <mergeCell ref="S2899:U2899"/>
    <mergeCell ref="O2667:R2667"/>
    <mergeCell ref="S2667:U2667"/>
    <mergeCell ref="O2695:R2695"/>
    <mergeCell ref="S2695:U2695"/>
    <mergeCell ref="O2696:R2696"/>
    <mergeCell ref="S2696:U2696"/>
    <mergeCell ref="O2724:R2724"/>
    <mergeCell ref="S2724:U2724"/>
    <mergeCell ref="O2725:R2725"/>
    <mergeCell ref="S2725:U2725"/>
    <mergeCell ref="O2753:R2753"/>
    <mergeCell ref="S2753:U2753"/>
    <mergeCell ref="O2754:R2754"/>
    <mergeCell ref="S2754:U2754"/>
    <mergeCell ref="O2782:R2782"/>
    <mergeCell ref="S2782:U2782"/>
    <mergeCell ref="O2783:R2783"/>
    <mergeCell ref="S2783:U2783"/>
    <mergeCell ref="O2550:R2550"/>
    <mergeCell ref="S2550:U2550"/>
    <mergeCell ref="O2551:R2551"/>
    <mergeCell ref="S2551:U2551"/>
    <mergeCell ref="O2579:R2579"/>
    <mergeCell ref="S2579:U2579"/>
    <mergeCell ref="O2580:R2580"/>
    <mergeCell ref="S2580:U2580"/>
    <mergeCell ref="O2608:R2608"/>
    <mergeCell ref="S2608:U2608"/>
    <mergeCell ref="O2609:R2609"/>
    <mergeCell ref="S2609:U2609"/>
    <mergeCell ref="O2637:R2637"/>
    <mergeCell ref="S2637:U2637"/>
    <mergeCell ref="O2638:R2638"/>
    <mergeCell ref="S2638:U2638"/>
    <mergeCell ref="O2666:R2666"/>
    <mergeCell ref="S2666:U2666"/>
    <mergeCell ref="O2377:R2377"/>
    <mergeCell ref="S2377:U2377"/>
    <mergeCell ref="O2405:R2405"/>
    <mergeCell ref="S2405:U2405"/>
    <mergeCell ref="O2406:R2406"/>
    <mergeCell ref="S2406:U2406"/>
    <mergeCell ref="O2434:R2434"/>
    <mergeCell ref="S2434:U2434"/>
    <mergeCell ref="O2435:R2435"/>
    <mergeCell ref="S2435:U2435"/>
    <mergeCell ref="O2463:R2463"/>
    <mergeCell ref="S2463:U2463"/>
    <mergeCell ref="O2464:R2464"/>
    <mergeCell ref="S2464:U2464"/>
    <mergeCell ref="O2492:R2492"/>
    <mergeCell ref="S2492:U2492"/>
    <mergeCell ref="O2493:R2493"/>
    <mergeCell ref="S2493:U2493"/>
    <mergeCell ref="O2260:R2260"/>
    <mergeCell ref="S2260:U2260"/>
    <mergeCell ref="O2261:R2261"/>
    <mergeCell ref="S2261:U2261"/>
    <mergeCell ref="O2289:R2289"/>
    <mergeCell ref="S2289:U2289"/>
    <mergeCell ref="O2290:R2290"/>
    <mergeCell ref="S2290:U2290"/>
    <mergeCell ref="O2318:R2318"/>
    <mergeCell ref="S2318:U2318"/>
    <mergeCell ref="O2319:R2319"/>
    <mergeCell ref="S2319:U2319"/>
    <mergeCell ref="O2347:R2347"/>
    <mergeCell ref="S2347:U2347"/>
    <mergeCell ref="O2348:R2348"/>
    <mergeCell ref="S2348:U2348"/>
    <mergeCell ref="O2376:R2376"/>
    <mergeCell ref="S2376:U2376"/>
    <mergeCell ref="O2087:R2087"/>
    <mergeCell ref="S2087:U2087"/>
    <mergeCell ref="O2115:R2115"/>
    <mergeCell ref="S2115:U2115"/>
    <mergeCell ref="O2116:R2116"/>
    <mergeCell ref="S2116:U2116"/>
    <mergeCell ref="O2144:R2144"/>
    <mergeCell ref="S2144:U2144"/>
    <mergeCell ref="O2145:R2145"/>
    <mergeCell ref="S2145:U2145"/>
    <mergeCell ref="O2173:R2173"/>
    <mergeCell ref="S2173:U2173"/>
    <mergeCell ref="O2174:R2174"/>
    <mergeCell ref="S2174:U2174"/>
    <mergeCell ref="O2202:R2202"/>
    <mergeCell ref="S2202:U2202"/>
    <mergeCell ref="O2203:R2203"/>
    <mergeCell ref="S2203:U2203"/>
    <mergeCell ref="O1970:R1970"/>
    <mergeCell ref="S1970:U1970"/>
    <mergeCell ref="O1971:R1971"/>
    <mergeCell ref="S1971:U1971"/>
    <mergeCell ref="O1999:R1999"/>
    <mergeCell ref="S1999:U1999"/>
    <mergeCell ref="O2000:R2000"/>
    <mergeCell ref="S2000:U2000"/>
    <mergeCell ref="O2028:R2028"/>
    <mergeCell ref="S2028:U2028"/>
    <mergeCell ref="O2029:R2029"/>
    <mergeCell ref="S2029:U2029"/>
    <mergeCell ref="O2057:R2057"/>
    <mergeCell ref="S2057:U2057"/>
    <mergeCell ref="O2058:R2058"/>
    <mergeCell ref="S2058:U2058"/>
    <mergeCell ref="O2086:R2086"/>
    <mergeCell ref="S2086:U2086"/>
    <mergeCell ref="O1797:R1797"/>
    <mergeCell ref="S1797:U1797"/>
    <mergeCell ref="O1825:R1825"/>
    <mergeCell ref="S1825:U1825"/>
    <mergeCell ref="O1826:R1826"/>
    <mergeCell ref="S1826:U1826"/>
    <mergeCell ref="O1854:R1854"/>
    <mergeCell ref="S1854:U1854"/>
    <mergeCell ref="O1855:R1855"/>
    <mergeCell ref="S1855:U1855"/>
    <mergeCell ref="O1883:R1883"/>
    <mergeCell ref="S1883:U1883"/>
    <mergeCell ref="O1884:R1884"/>
    <mergeCell ref="S1884:U1884"/>
    <mergeCell ref="O1912:R1912"/>
    <mergeCell ref="S1912:U1912"/>
    <mergeCell ref="O1913:R1913"/>
    <mergeCell ref="S1913:U1913"/>
    <mergeCell ref="O1680:R1680"/>
    <mergeCell ref="S1680:U1680"/>
    <mergeCell ref="O1681:R1681"/>
    <mergeCell ref="S1681:U1681"/>
    <mergeCell ref="O1709:R1709"/>
    <mergeCell ref="S1709:U1709"/>
    <mergeCell ref="O1710:R1710"/>
    <mergeCell ref="S1710:U1710"/>
    <mergeCell ref="O1738:R1738"/>
    <mergeCell ref="S1738:U1738"/>
    <mergeCell ref="O1739:R1739"/>
    <mergeCell ref="S1739:U1739"/>
    <mergeCell ref="O1767:R1767"/>
    <mergeCell ref="S1767:U1767"/>
    <mergeCell ref="O1768:R1768"/>
    <mergeCell ref="S1768:U1768"/>
    <mergeCell ref="O1796:R1796"/>
    <mergeCell ref="S1796:U1796"/>
    <mergeCell ref="O1507:R1507"/>
    <mergeCell ref="S1507:U1507"/>
    <mergeCell ref="O1535:R1535"/>
    <mergeCell ref="S1535:U1535"/>
    <mergeCell ref="O1536:R1536"/>
    <mergeCell ref="S1536:U1536"/>
    <mergeCell ref="O1564:R1564"/>
    <mergeCell ref="S1564:U1564"/>
    <mergeCell ref="O1565:R1565"/>
    <mergeCell ref="S1565:U1565"/>
    <mergeCell ref="O1593:R1593"/>
    <mergeCell ref="S1593:U1593"/>
    <mergeCell ref="O1594:R1594"/>
    <mergeCell ref="S1594:U1594"/>
    <mergeCell ref="O1622:R1622"/>
    <mergeCell ref="S1622:U1622"/>
    <mergeCell ref="O1623:R1623"/>
    <mergeCell ref="S1623:U1623"/>
    <mergeCell ref="O1390:R1390"/>
    <mergeCell ref="S1390:U1390"/>
    <mergeCell ref="O1391:R1391"/>
    <mergeCell ref="S1391:U1391"/>
    <mergeCell ref="O1419:R1419"/>
    <mergeCell ref="S1419:U1419"/>
    <mergeCell ref="O1420:R1420"/>
    <mergeCell ref="S1420:U1420"/>
    <mergeCell ref="O1448:R1448"/>
    <mergeCell ref="S1448:U1448"/>
    <mergeCell ref="O1449:R1449"/>
    <mergeCell ref="S1449:U1449"/>
    <mergeCell ref="O1477:R1477"/>
    <mergeCell ref="S1477:U1477"/>
    <mergeCell ref="O1478:R1478"/>
    <mergeCell ref="S1478:U1478"/>
    <mergeCell ref="O1506:R1506"/>
    <mergeCell ref="S1506:U1506"/>
    <mergeCell ref="O1217:R1217"/>
    <mergeCell ref="S1217:U1217"/>
    <mergeCell ref="O1245:R1245"/>
    <mergeCell ref="S1245:U1245"/>
    <mergeCell ref="O1246:R1246"/>
    <mergeCell ref="S1246:U1246"/>
    <mergeCell ref="O1274:R1274"/>
    <mergeCell ref="S1274:U1274"/>
    <mergeCell ref="O1275:R1275"/>
    <mergeCell ref="S1275:U1275"/>
    <mergeCell ref="O1303:R1303"/>
    <mergeCell ref="S1303:U1303"/>
    <mergeCell ref="O1304:R1304"/>
    <mergeCell ref="S1304:U1304"/>
    <mergeCell ref="O1332:R1332"/>
    <mergeCell ref="S1332:U1332"/>
    <mergeCell ref="O1333:R1333"/>
    <mergeCell ref="S1333:U1333"/>
    <mergeCell ref="O1100:R1100"/>
    <mergeCell ref="S1100:U1100"/>
    <mergeCell ref="O1101:R1101"/>
    <mergeCell ref="S1101:U1101"/>
    <mergeCell ref="O1129:R1129"/>
    <mergeCell ref="S1129:U1129"/>
    <mergeCell ref="O1130:R1130"/>
    <mergeCell ref="S1130:U1130"/>
    <mergeCell ref="O1158:R1158"/>
    <mergeCell ref="S1158:U1158"/>
    <mergeCell ref="O1159:R1159"/>
    <mergeCell ref="S1159:U1159"/>
    <mergeCell ref="O1187:R1187"/>
    <mergeCell ref="S1187:U1187"/>
    <mergeCell ref="O1188:R1188"/>
    <mergeCell ref="S1188:U1188"/>
    <mergeCell ref="O1216:R1216"/>
    <mergeCell ref="S1216:U1216"/>
    <mergeCell ref="O927:R927"/>
    <mergeCell ref="S927:U927"/>
    <mergeCell ref="O955:R955"/>
    <mergeCell ref="S955:U955"/>
    <mergeCell ref="O956:R956"/>
    <mergeCell ref="S956:U956"/>
    <mergeCell ref="O984:R984"/>
    <mergeCell ref="S984:U984"/>
    <mergeCell ref="O985:R985"/>
    <mergeCell ref="S985:U985"/>
    <mergeCell ref="O1013:R1013"/>
    <mergeCell ref="S1013:U1013"/>
    <mergeCell ref="O1014:R1014"/>
    <mergeCell ref="S1014:U1014"/>
    <mergeCell ref="O1042:R1042"/>
    <mergeCell ref="S1042:U1042"/>
    <mergeCell ref="O1043:R1043"/>
    <mergeCell ref="S1043:U1043"/>
    <mergeCell ref="O810:R810"/>
    <mergeCell ref="S810:U810"/>
    <mergeCell ref="O811:R811"/>
    <mergeCell ref="S811:U811"/>
    <mergeCell ref="O839:R839"/>
    <mergeCell ref="S839:U839"/>
    <mergeCell ref="O840:R840"/>
    <mergeCell ref="S840:U840"/>
    <mergeCell ref="O868:R868"/>
    <mergeCell ref="S868:U868"/>
    <mergeCell ref="O869:R869"/>
    <mergeCell ref="S869:U869"/>
    <mergeCell ref="O897:R897"/>
    <mergeCell ref="S897:U897"/>
    <mergeCell ref="O898:R898"/>
    <mergeCell ref="S898:U898"/>
    <mergeCell ref="O926:R926"/>
    <mergeCell ref="S926:U926"/>
    <mergeCell ref="O637:R637"/>
    <mergeCell ref="S637:U637"/>
    <mergeCell ref="O665:R665"/>
    <mergeCell ref="S665:U665"/>
    <mergeCell ref="O666:R666"/>
    <mergeCell ref="S666:U666"/>
    <mergeCell ref="O694:R694"/>
    <mergeCell ref="S694:U694"/>
    <mergeCell ref="O695:R695"/>
    <mergeCell ref="S695:U695"/>
    <mergeCell ref="O723:R723"/>
    <mergeCell ref="S723:U723"/>
    <mergeCell ref="O724:R724"/>
    <mergeCell ref="S724:U724"/>
    <mergeCell ref="O752:R752"/>
    <mergeCell ref="S752:U752"/>
    <mergeCell ref="O753:R753"/>
    <mergeCell ref="S753:U753"/>
    <mergeCell ref="O520:R520"/>
    <mergeCell ref="S520:U520"/>
    <mergeCell ref="O521:R521"/>
    <mergeCell ref="S521:U521"/>
    <mergeCell ref="O549:R549"/>
    <mergeCell ref="S549:U549"/>
    <mergeCell ref="O550:R550"/>
    <mergeCell ref="S550:U550"/>
    <mergeCell ref="O578:R578"/>
    <mergeCell ref="S578:U578"/>
    <mergeCell ref="O579:R579"/>
    <mergeCell ref="S579:U579"/>
    <mergeCell ref="O607:R607"/>
    <mergeCell ref="S607:U607"/>
    <mergeCell ref="O608:R608"/>
    <mergeCell ref="S608:U608"/>
    <mergeCell ref="O636:R636"/>
    <mergeCell ref="S636:U636"/>
    <mergeCell ref="O347:R347"/>
    <mergeCell ref="S347:U347"/>
    <mergeCell ref="O375:R375"/>
    <mergeCell ref="S375:U375"/>
    <mergeCell ref="O376:R376"/>
    <mergeCell ref="S376:U376"/>
    <mergeCell ref="O404:R404"/>
    <mergeCell ref="S404:U404"/>
    <mergeCell ref="O405:R405"/>
    <mergeCell ref="S405:U405"/>
    <mergeCell ref="O433:R433"/>
    <mergeCell ref="S433:U433"/>
    <mergeCell ref="O434:R434"/>
    <mergeCell ref="S434:U434"/>
    <mergeCell ref="O462:R462"/>
    <mergeCell ref="S462:U462"/>
    <mergeCell ref="O463:R463"/>
    <mergeCell ref="S463:U463"/>
    <mergeCell ref="O230:R230"/>
    <mergeCell ref="S230:U230"/>
    <mergeCell ref="O231:R231"/>
    <mergeCell ref="S231:U231"/>
    <mergeCell ref="O259:R259"/>
    <mergeCell ref="S259:U259"/>
    <mergeCell ref="O260:R260"/>
    <mergeCell ref="S260:U260"/>
    <mergeCell ref="O288:R288"/>
    <mergeCell ref="S288:U288"/>
    <mergeCell ref="O289:R289"/>
    <mergeCell ref="S289:U289"/>
    <mergeCell ref="O317:R317"/>
    <mergeCell ref="S317:U317"/>
    <mergeCell ref="O318:R318"/>
    <mergeCell ref="S318:U318"/>
    <mergeCell ref="O346:R346"/>
    <mergeCell ref="S346:U346"/>
    <mergeCell ref="B2888:B2892"/>
    <mergeCell ref="C2888:C2892"/>
    <mergeCell ref="D2888:D2892"/>
    <mergeCell ref="E2888:E2892"/>
    <mergeCell ref="G2888:H2888"/>
    <mergeCell ref="S2888:U2892"/>
    <mergeCell ref="G2889:H2889"/>
    <mergeCell ref="G2890:H2890"/>
    <mergeCell ref="G2891:H2891"/>
    <mergeCell ref="H2892:I2892"/>
    <mergeCell ref="K2892:R2892"/>
    <mergeCell ref="B2893:B2897"/>
    <mergeCell ref="C2893:C2897"/>
    <mergeCell ref="D2893:D2897"/>
    <mergeCell ref="E2893:E2897"/>
    <mergeCell ref="G2893:H2893"/>
    <mergeCell ref="S2893:U2897"/>
    <mergeCell ref="G2894:H2894"/>
    <mergeCell ref="G2895:H2895"/>
    <mergeCell ref="G2896:H2896"/>
    <mergeCell ref="H2897:I2897"/>
    <mergeCell ref="K2897:R2897"/>
    <mergeCell ref="B2878:B2882"/>
    <mergeCell ref="C2878:C2882"/>
    <mergeCell ref="D2878:D2882"/>
    <mergeCell ref="E2878:E2882"/>
    <mergeCell ref="G2878:H2878"/>
    <mergeCell ref="S2878:U2882"/>
    <mergeCell ref="G2879:H2879"/>
    <mergeCell ref="G2880:H2880"/>
    <mergeCell ref="G2881:H2881"/>
    <mergeCell ref="H2882:I2882"/>
    <mergeCell ref="K2882:R2882"/>
    <mergeCell ref="B2883:B2887"/>
    <mergeCell ref="C2883:C2887"/>
    <mergeCell ref="D2883:D2887"/>
    <mergeCell ref="E2883:E2887"/>
    <mergeCell ref="G2883:H2883"/>
    <mergeCell ref="S2883:U2887"/>
    <mergeCell ref="G2884:H2884"/>
    <mergeCell ref="G2885:H2885"/>
    <mergeCell ref="G2886:H2886"/>
    <mergeCell ref="H2887:I2887"/>
    <mergeCell ref="K2887:R2887"/>
    <mergeCell ref="B2864:B2868"/>
    <mergeCell ref="C2864:C2868"/>
    <mergeCell ref="D2864:D2868"/>
    <mergeCell ref="E2864:E2868"/>
    <mergeCell ref="G2864:H2864"/>
    <mergeCell ref="S2864:U2868"/>
    <mergeCell ref="G2865:H2865"/>
    <mergeCell ref="G2866:H2866"/>
    <mergeCell ref="G2867:H2867"/>
    <mergeCell ref="H2868:I2868"/>
    <mergeCell ref="K2868:R2868"/>
    <mergeCell ref="B2874:I2874"/>
    <mergeCell ref="J2874:U2874"/>
    <mergeCell ref="E2875:F2875"/>
    <mergeCell ref="B2876:B2877"/>
    <mergeCell ref="C2876:C2877"/>
    <mergeCell ref="F2876:F2877"/>
    <mergeCell ref="G2876:H2877"/>
    <mergeCell ref="K2876:N2876"/>
    <mergeCell ref="O2876:R2876"/>
    <mergeCell ref="S2876:U2876"/>
    <mergeCell ref="K2877:N2877"/>
    <mergeCell ref="O2877:R2877"/>
    <mergeCell ref="S2877:U2877"/>
    <mergeCell ref="B2854:B2858"/>
    <mergeCell ref="C2854:C2858"/>
    <mergeCell ref="D2854:D2858"/>
    <mergeCell ref="E2854:E2858"/>
    <mergeCell ref="G2854:H2854"/>
    <mergeCell ref="S2854:U2858"/>
    <mergeCell ref="G2855:H2855"/>
    <mergeCell ref="G2856:H2856"/>
    <mergeCell ref="G2857:H2857"/>
    <mergeCell ref="H2858:I2858"/>
    <mergeCell ref="K2858:R2858"/>
    <mergeCell ref="B2859:B2863"/>
    <mergeCell ref="C2859:C2863"/>
    <mergeCell ref="D2859:D2863"/>
    <mergeCell ref="E2859:E2863"/>
    <mergeCell ref="G2859:H2859"/>
    <mergeCell ref="S2859:U2863"/>
    <mergeCell ref="G2860:H2860"/>
    <mergeCell ref="G2861:H2861"/>
    <mergeCell ref="G2862:H2862"/>
    <mergeCell ref="H2863:I2863"/>
    <mergeCell ref="K2863:R2863"/>
    <mergeCell ref="B2845:I2845"/>
    <mergeCell ref="J2845:U2845"/>
    <mergeCell ref="E2846:F2846"/>
    <mergeCell ref="B2847:B2848"/>
    <mergeCell ref="C2847:C2848"/>
    <mergeCell ref="F2847:F2848"/>
    <mergeCell ref="G2847:H2848"/>
    <mergeCell ref="K2847:N2847"/>
    <mergeCell ref="O2847:R2847"/>
    <mergeCell ref="S2847:U2847"/>
    <mergeCell ref="K2848:N2848"/>
    <mergeCell ref="O2848:R2848"/>
    <mergeCell ref="S2848:U2848"/>
    <mergeCell ref="B2849:B2853"/>
    <mergeCell ref="C2849:C2853"/>
    <mergeCell ref="D2849:D2853"/>
    <mergeCell ref="E2849:E2853"/>
    <mergeCell ref="G2849:H2849"/>
    <mergeCell ref="S2849:U2853"/>
    <mergeCell ref="G2850:H2850"/>
    <mergeCell ref="G2851:H2851"/>
    <mergeCell ref="G2852:H2852"/>
    <mergeCell ref="H2853:I2853"/>
    <mergeCell ref="K2853:R2853"/>
    <mergeCell ref="B2830:B2834"/>
    <mergeCell ref="C2830:C2834"/>
    <mergeCell ref="D2830:D2834"/>
    <mergeCell ref="E2830:E2834"/>
    <mergeCell ref="G2830:H2830"/>
    <mergeCell ref="S2830:U2834"/>
    <mergeCell ref="G2831:H2831"/>
    <mergeCell ref="G2832:H2832"/>
    <mergeCell ref="G2833:H2833"/>
    <mergeCell ref="H2834:I2834"/>
    <mergeCell ref="K2834:R2834"/>
    <mergeCell ref="B2835:B2839"/>
    <mergeCell ref="C2835:C2839"/>
    <mergeCell ref="D2835:D2839"/>
    <mergeCell ref="E2835:E2839"/>
    <mergeCell ref="G2835:H2835"/>
    <mergeCell ref="S2835:U2839"/>
    <mergeCell ref="G2836:H2836"/>
    <mergeCell ref="G2837:H2837"/>
    <mergeCell ref="G2838:H2838"/>
    <mergeCell ref="H2839:I2839"/>
    <mergeCell ref="K2839:R2839"/>
    <mergeCell ref="B2820:B2824"/>
    <mergeCell ref="C2820:C2824"/>
    <mergeCell ref="D2820:D2824"/>
    <mergeCell ref="E2820:E2824"/>
    <mergeCell ref="G2820:H2820"/>
    <mergeCell ref="S2820:U2824"/>
    <mergeCell ref="G2821:H2821"/>
    <mergeCell ref="G2822:H2822"/>
    <mergeCell ref="G2823:H2823"/>
    <mergeCell ref="H2824:I2824"/>
    <mergeCell ref="K2824:R2824"/>
    <mergeCell ref="B2825:B2829"/>
    <mergeCell ref="C2825:C2829"/>
    <mergeCell ref="D2825:D2829"/>
    <mergeCell ref="E2825:E2829"/>
    <mergeCell ref="G2825:H2825"/>
    <mergeCell ref="S2825:U2829"/>
    <mergeCell ref="G2826:H2826"/>
    <mergeCell ref="G2827:H2827"/>
    <mergeCell ref="G2828:H2828"/>
    <mergeCell ref="H2829:I2829"/>
    <mergeCell ref="K2829:R2829"/>
    <mergeCell ref="B2806:B2810"/>
    <mergeCell ref="C2806:C2810"/>
    <mergeCell ref="D2806:D2810"/>
    <mergeCell ref="E2806:E2810"/>
    <mergeCell ref="G2806:H2806"/>
    <mergeCell ref="S2806:U2810"/>
    <mergeCell ref="G2807:H2807"/>
    <mergeCell ref="G2808:H2808"/>
    <mergeCell ref="G2809:H2809"/>
    <mergeCell ref="H2810:I2810"/>
    <mergeCell ref="K2810:R2810"/>
    <mergeCell ref="B2816:I2816"/>
    <mergeCell ref="J2816:U2816"/>
    <mergeCell ref="E2817:F2817"/>
    <mergeCell ref="B2818:B2819"/>
    <mergeCell ref="C2818:C2819"/>
    <mergeCell ref="F2818:F2819"/>
    <mergeCell ref="G2818:H2819"/>
    <mergeCell ref="K2818:N2818"/>
    <mergeCell ref="O2818:R2818"/>
    <mergeCell ref="S2818:U2818"/>
    <mergeCell ref="K2819:N2819"/>
    <mergeCell ref="O2819:R2819"/>
    <mergeCell ref="S2819:U2819"/>
    <mergeCell ref="O2811:R2811"/>
    <mergeCell ref="S2811:U2811"/>
    <mergeCell ref="O2812:R2812"/>
    <mergeCell ref="S2812:U2812"/>
    <mergeCell ref="B2796:B2800"/>
    <mergeCell ref="C2796:C2800"/>
    <mergeCell ref="D2796:D2800"/>
    <mergeCell ref="E2796:E2800"/>
    <mergeCell ref="G2796:H2796"/>
    <mergeCell ref="S2796:U2800"/>
    <mergeCell ref="G2797:H2797"/>
    <mergeCell ref="G2798:H2798"/>
    <mergeCell ref="G2799:H2799"/>
    <mergeCell ref="H2800:I2800"/>
    <mergeCell ref="K2800:R2800"/>
    <mergeCell ref="B2801:B2805"/>
    <mergeCell ref="C2801:C2805"/>
    <mergeCell ref="D2801:D2805"/>
    <mergeCell ref="E2801:E2805"/>
    <mergeCell ref="G2801:H2801"/>
    <mergeCell ref="S2801:U2805"/>
    <mergeCell ref="G2802:H2802"/>
    <mergeCell ref="G2803:H2803"/>
    <mergeCell ref="G2804:H2804"/>
    <mergeCell ref="H2805:I2805"/>
    <mergeCell ref="K2805:R2805"/>
    <mergeCell ref="B2787:I2787"/>
    <mergeCell ref="J2787:U2787"/>
    <mergeCell ref="E2788:F2788"/>
    <mergeCell ref="B2789:B2790"/>
    <mergeCell ref="C2789:C2790"/>
    <mergeCell ref="F2789:F2790"/>
    <mergeCell ref="G2789:H2790"/>
    <mergeCell ref="K2789:N2789"/>
    <mergeCell ref="O2789:R2789"/>
    <mergeCell ref="S2789:U2789"/>
    <mergeCell ref="K2790:N2790"/>
    <mergeCell ref="O2790:R2790"/>
    <mergeCell ref="S2790:U2790"/>
    <mergeCell ref="B2791:B2795"/>
    <mergeCell ref="C2791:C2795"/>
    <mergeCell ref="D2791:D2795"/>
    <mergeCell ref="E2791:E2795"/>
    <mergeCell ref="G2791:H2791"/>
    <mergeCell ref="S2791:U2795"/>
    <mergeCell ref="G2792:H2792"/>
    <mergeCell ref="G2793:H2793"/>
    <mergeCell ref="G2794:H2794"/>
    <mergeCell ref="H2795:I2795"/>
    <mergeCell ref="K2795:R2795"/>
    <mergeCell ref="B2772:B2776"/>
    <mergeCell ref="C2772:C2776"/>
    <mergeCell ref="D2772:D2776"/>
    <mergeCell ref="E2772:E2776"/>
    <mergeCell ref="G2772:H2772"/>
    <mergeCell ref="S2772:U2776"/>
    <mergeCell ref="G2773:H2773"/>
    <mergeCell ref="G2774:H2774"/>
    <mergeCell ref="G2775:H2775"/>
    <mergeCell ref="H2776:I2776"/>
    <mergeCell ref="K2776:R2776"/>
    <mergeCell ref="B2777:B2781"/>
    <mergeCell ref="C2777:C2781"/>
    <mergeCell ref="D2777:D2781"/>
    <mergeCell ref="E2777:E2781"/>
    <mergeCell ref="G2777:H2777"/>
    <mergeCell ref="S2777:U2781"/>
    <mergeCell ref="G2778:H2778"/>
    <mergeCell ref="G2779:H2779"/>
    <mergeCell ref="G2780:H2780"/>
    <mergeCell ref="H2781:I2781"/>
    <mergeCell ref="K2781:R2781"/>
    <mergeCell ref="B2762:B2766"/>
    <mergeCell ref="C2762:C2766"/>
    <mergeCell ref="D2762:D2766"/>
    <mergeCell ref="E2762:E2766"/>
    <mergeCell ref="G2762:H2762"/>
    <mergeCell ref="S2762:U2766"/>
    <mergeCell ref="G2763:H2763"/>
    <mergeCell ref="G2764:H2764"/>
    <mergeCell ref="G2765:H2765"/>
    <mergeCell ref="H2766:I2766"/>
    <mergeCell ref="K2766:R2766"/>
    <mergeCell ref="B2767:B2771"/>
    <mergeCell ref="C2767:C2771"/>
    <mergeCell ref="D2767:D2771"/>
    <mergeCell ref="E2767:E2771"/>
    <mergeCell ref="G2767:H2767"/>
    <mergeCell ref="S2767:U2771"/>
    <mergeCell ref="G2768:H2768"/>
    <mergeCell ref="G2769:H2769"/>
    <mergeCell ref="G2770:H2770"/>
    <mergeCell ref="H2771:I2771"/>
    <mergeCell ref="K2771:R2771"/>
    <mergeCell ref="B2748:B2752"/>
    <mergeCell ref="C2748:C2752"/>
    <mergeCell ref="D2748:D2752"/>
    <mergeCell ref="E2748:E2752"/>
    <mergeCell ref="G2748:H2748"/>
    <mergeCell ref="S2748:U2752"/>
    <mergeCell ref="G2749:H2749"/>
    <mergeCell ref="G2750:H2750"/>
    <mergeCell ref="G2751:H2751"/>
    <mergeCell ref="H2752:I2752"/>
    <mergeCell ref="K2752:R2752"/>
    <mergeCell ref="B2758:I2758"/>
    <mergeCell ref="J2758:U2758"/>
    <mergeCell ref="E2759:F2759"/>
    <mergeCell ref="B2760:B2761"/>
    <mergeCell ref="C2760:C2761"/>
    <mergeCell ref="F2760:F2761"/>
    <mergeCell ref="G2760:H2761"/>
    <mergeCell ref="K2760:N2760"/>
    <mergeCell ref="O2760:R2760"/>
    <mergeCell ref="S2760:U2760"/>
    <mergeCell ref="K2761:N2761"/>
    <mergeCell ref="O2761:R2761"/>
    <mergeCell ref="S2761:U2761"/>
    <mergeCell ref="B2738:B2742"/>
    <mergeCell ref="C2738:C2742"/>
    <mergeCell ref="D2738:D2742"/>
    <mergeCell ref="E2738:E2742"/>
    <mergeCell ref="G2738:H2738"/>
    <mergeCell ref="S2738:U2742"/>
    <mergeCell ref="G2739:H2739"/>
    <mergeCell ref="G2740:H2740"/>
    <mergeCell ref="G2741:H2741"/>
    <mergeCell ref="H2742:I2742"/>
    <mergeCell ref="K2742:R2742"/>
    <mergeCell ref="B2743:B2747"/>
    <mergeCell ref="C2743:C2747"/>
    <mergeCell ref="D2743:D2747"/>
    <mergeCell ref="E2743:E2747"/>
    <mergeCell ref="G2743:H2743"/>
    <mergeCell ref="S2743:U2747"/>
    <mergeCell ref="G2744:H2744"/>
    <mergeCell ref="G2745:H2745"/>
    <mergeCell ref="G2746:H2746"/>
    <mergeCell ref="H2747:I2747"/>
    <mergeCell ref="K2747:R2747"/>
    <mergeCell ref="B2729:I2729"/>
    <mergeCell ref="J2729:U2729"/>
    <mergeCell ref="E2730:F2730"/>
    <mergeCell ref="B2731:B2732"/>
    <mergeCell ref="C2731:C2732"/>
    <mergeCell ref="F2731:F2732"/>
    <mergeCell ref="G2731:H2732"/>
    <mergeCell ref="K2731:N2731"/>
    <mergeCell ref="O2731:R2731"/>
    <mergeCell ref="S2731:U2731"/>
    <mergeCell ref="K2732:N2732"/>
    <mergeCell ref="O2732:R2732"/>
    <mergeCell ref="S2732:U2732"/>
    <mergeCell ref="B2733:B2737"/>
    <mergeCell ref="C2733:C2737"/>
    <mergeCell ref="D2733:D2737"/>
    <mergeCell ref="E2733:E2737"/>
    <mergeCell ref="G2733:H2733"/>
    <mergeCell ref="S2733:U2737"/>
    <mergeCell ref="G2734:H2734"/>
    <mergeCell ref="G2735:H2735"/>
    <mergeCell ref="G2736:H2736"/>
    <mergeCell ref="H2737:I2737"/>
    <mergeCell ref="K2737:R2737"/>
    <mergeCell ref="B2714:B2718"/>
    <mergeCell ref="C2714:C2718"/>
    <mergeCell ref="D2714:D2718"/>
    <mergeCell ref="E2714:E2718"/>
    <mergeCell ref="G2714:H2714"/>
    <mergeCell ref="S2714:U2718"/>
    <mergeCell ref="G2715:H2715"/>
    <mergeCell ref="G2716:H2716"/>
    <mergeCell ref="G2717:H2717"/>
    <mergeCell ref="H2718:I2718"/>
    <mergeCell ref="K2718:R2718"/>
    <mergeCell ref="B2719:B2723"/>
    <mergeCell ref="C2719:C2723"/>
    <mergeCell ref="D2719:D2723"/>
    <mergeCell ref="E2719:E2723"/>
    <mergeCell ref="G2719:H2719"/>
    <mergeCell ref="S2719:U2723"/>
    <mergeCell ref="G2720:H2720"/>
    <mergeCell ref="G2721:H2721"/>
    <mergeCell ref="G2722:H2722"/>
    <mergeCell ref="H2723:I2723"/>
    <mergeCell ref="K2723:R2723"/>
    <mergeCell ref="B2704:B2708"/>
    <mergeCell ref="C2704:C2708"/>
    <mergeCell ref="D2704:D2708"/>
    <mergeCell ref="E2704:E2708"/>
    <mergeCell ref="G2704:H2704"/>
    <mergeCell ref="S2704:U2708"/>
    <mergeCell ref="G2705:H2705"/>
    <mergeCell ref="G2706:H2706"/>
    <mergeCell ref="G2707:H2707"/>
    <mergeCell ref="H2708:I2708"/>
    <mergeCell ref="K2708:R2708"/>
    <mergeCell ref="B2709:B2713"/>
    <mergeCell ref="C2709:C2713"/>
    <mergeCell ref="D2709:D2713"/>
    <mergeCell ref="E2709:E2713"/>
    <mergeCell ref="G2709:H2709"/>
    <mergeCell ref="S2709:U2713"/>
    <mergeCell ref="G2710:H2710"/>
    <mergeCell ref="G2711:H2711"/>
    <mergeCell ref="G2712:H2712"/>
    <mergeCell ref="H2713:I2713"/>
    <mergeCell ref="K2713:R2713"/>
    <mergeCell ref="B2690:B2694"/>
    <mergeCell ref="C2690:C2694"/>
    <mergeCell ref="D2690:D2694"/>
    <mergeCell ref="E2690:E2694"/>
    <mergeCell ref="G2690:H2690"/>
    <mergeCell ref="S2690:U2694"/>
    <mergeCell ref="G2691:H2691"/>
    <mergeCell ref="G2692:H2692"/>
    <mergeCell ref="G2693:H2693"/>
    <mergeCell ref="H2694:I2694"/>
    <mergeCell ref="K2694:R2694"/>
    <mergeCell ref="B2700:I2700"/>
    <mergeCell ref="J2700:U2700"/>
    <mergeCell ref="E2701:F2701"/>
    <mergeCell ref="B2702:B2703"/>
    <mergeCell ref="C2702:C2703"/>
    <mergeCell ref="F2702:F2703"/>
    <mergeCell ref="G2702:H2703"/>
    <mergeCell ref="K2702:N2702"/>
    <mergeCell ref="O2702:R2702"/>
    <mergeCell ref="S2702:U2702"/>
    <mergeCell ref="K2703:N2703"/>
    <mergeCell ref="O2703:R2703"/>
    <mergeCell ref="S2703:U2703"/>
    <mergeCell ref="B2680:B2684"/>
    <mergeCell ref="C2680:C2684"/>
    <mergeCell ref="D2680:D2684"/>
    <mergeCell ref="E2680:E2684"/>
    <mergeCell ref="G2680:H2680"/>
    <mergeCell ref="S2680:U2684"/>
    <mergeCell ref="G2681:H2681"/>
    <mergeCell ref="G2682:H2682"/>
    <mergeCell ref="G2683:H2683"/>
    <mergeCell ref="H2684:I2684"/>
    <mergeCell ref="K2684:R2684"/>
    <mergeCell ref="B2685:B2689"/>
    <mergeCell ref="C2685:C2689"/>
    <mergeCell ref="D2685:D2689"/>
    <mergeCell ref="E2685:E2689"/>
    <mergeCell ref="G2685:H2685"/>
    <mergeCell ref="S2685:U2689"/>
    <mergeCell ref="G2686:H2686"/>
    <mergeCell ref="G2687:H2687"/>
    <mergeCell ref="G2688:H2688"/>
    <mergeCell ref="H2689:I2689"/>
    <mergeCell ref="K2689:R2689"/>
    <mergeCell ref="B2671:I2671"/>
    <mergeCell ref="J2671:U2671"/>
    <mergeCell ref="E2672:F2672"/>
    <mergeCell ref="B2673:B2674"/>
    <mergeCell ref="C2673:C2674"/>
    <mergeCell ref="F2673:F2674"/>
    <mergeCell ref="G2673:H2674"/>
    <mergeCell ref="K2673:N2673"/>
    <mergeCell ref="O2673:R2673"/>
    <mergeCell ref="S2673:U2673"/>
    <mergeCell ref="K2674:N2674"/>
    <mergeCell ref="O2674:R2674"/>
    <mergeCell ref="S2674:U2674"/>
    <mergeCell ref="B2675:B2679"/>
    <mergeCell ref="C2675:C2679"/>
    <mergeCell ref="D2675:D2679"/>
    <mergeCell ref="E2675:E2679"/>
    <mergeCell ref="G2675:H2675"/>
    <mergeCell ref="S2675:U2679"/>
    <mergeCell ref="G2676:H2676"/>
    <mergeCell ref="G2677:H2677"/>
    <mergeCell ref="G2678:H2678"/>
    <mergeCell ref="H2679:I2679"/>
    <mergeCell ref="K2679:R2679"/>
    <mergeCell ref="B2656:B2660"/>
    <mergeCell ref="C2656:C2660"/>
    <mergeCell ref="D2656:D2660"/>
    <mergeCell ref="E2656:E2660"/>
    <mergeCell ref="G2656:H2656"/>
    <mergeCell ref="S2656:U2660"/>
    <mergeCell ref="G2657:H2657"/>
    <mergeCell ref="G2658:H2658"/>
    <mergeCell ref="G2659:H2659"/>
    <mergeCell ref="H2660:I2660"/>
    <mergeCell ref="K2660:R2660"/>
    <mergeCell ref="B2661:B2665"/>
    <mergeCell ref="C2661:C2665"/>
    <mergeCell ref="D2661:D2665"/>
    <mergeCell ref="E2661:E2665"/>
    <mergeCell ref="G2661:H2661"/>
    <mergeCell ref="S2661:U2665"/>
    <mergeCell ref="G2662:H2662"/>
    <mergeCell ref="G2663:H2663"/>
    <mergeCell ref="G2664:H2664"/>
    <mergeCell ref="H2665:I2665"/>
    <mergeCell ref="K2665:R2665"/>
    <mergeCell ref="B2646:B2650"/>
    <mergeCell ref="C2646:C2650"/>
    <mergeCell ref="D2646:D2650"/>
    <mergeCell ref="E2646:E2650"/>
    <mergeCell ref="G2646:H2646"/>
    <mergeCell ref="S2646:U2650"/>
    <mergeCell ref="G2647:H2647"/>
    <mergeCell ref="G2648:H2648"/>
    <mergeCell ref="G2649:H2649"/>
    <mergeCell ref="H2650:I2650"/>
    <mergeCell ref="K2650:R2650"/>
    <mergeCell ref="B2651:B2655"/>
    <mergeCell ref="C2651:C2655"/>
    <mergeCell ref="D2651:D2655"/>
    <mergeCell ref="E2651:E2655"/>
    <mergeCell ref="G2651:H2651"/>
    <mergeCell ref="S2651:U2655"/>
    <mergeCell ref="G2652:H2652"/>
    <mergeCell ref="G2653:H2653"/>
    <mergeCell ref="G2654:H2654"/>
    <mergeCell ref="H2655:I2655"/>
    <mergeCell ref="K2655:R2655"/>
    <mergeCell ref="B2632:B2636"/>
    <mergeCell ref="C2632:C2636"/>
    <mergeCell ref="D2632:D2636"/>
    <mergeCell ref="E2632:E2636"/>
    <mergeCell ref="G2632:H2632"/>
    <mergeCell ref="S2632:U2636"/>
    <mergeCell ref="G2633:H2633"/>
    <mergeCell ref="G2634:H2634"/>
    <mergeCell ref="G2635:H2635"/>
    <mergeCell ref="H2636:I2636"/>
    <mergeCell ref="K2636:R2636"/>
    <mergeCell ref="B2642:I2642"/>
    <mergeCell ref="J2642:U2642"/>
    <mergeCell ref="E2643:F2643"/>
    <mergeCell ref="B2644:B2645"/>
    <mergeCell ref="C2644:C2645"/>
    <mergeCell ref="F2644:F2645"/>
    <mergeCell ref="G2644:H2645"/>
    <mergeCell ref="K2644:N2644"/>
    <mergeCell ref="O2644:R2644"/>
    <mergeCell ref="S2644:U2644"/>
    <mergeCell ref="K2645:N2645"/>
    <mergeCell ref="O2645:R2645"/>
    <mergeCell ref="S2645:U2645"/>
    <mergeCell ref="B2622:B2626"/>
    <mergeCell ref="C2622:C2626"/>
    <mergeCell ref="D2622:D2626"/>
    <mergeCell ref="E2622:E2626"/>
    <mergeCell ref="G2622:H2622"/>
    <mergeCell ref="S2622:U2626"/>
    <mergeCell ref="G2623:H2623"/>
    <mergeCell ref="G2624:H2624"/>
    <mergeCell ref="G2625:H2625"/>
    <mergeCell ref="H2626:I2626"/>
    <mergeCell ref="K2626:R2626"/>
    <mergeCell ref="B2627:B2631"/>
    <mergeCell ref="C2627:C2631"/>
    <mergeCell ref="D2627:D2631"/>
    <mergeCell ref="E2627:E2631"/>
    <mergeCell ref="G2627:H2627"/>
    <mergeCell ref="S2627:U2631"/>
    <mergeCell ref="G2628:H2628"/>
    <mergeCell ref="G2629:H2629"/>
    <mergeCell ref="G2630:H2630"/>
    <mergeCell ref="H2631:I2631"/>
    <mergeCell ref="K2631:R2631"/>
    <mergeCell ref="B2613:I2613"/>
    <mergeCell ref="J2613:U2613"/>
    <mergeCell ref="E2614:F2614"/>
    <mergeCell ref="B2615:B2616"/>
    <mergeCell ref="C2615:C2616"/>
    <mergeCell ref="F2615:F2616"/>
    <mergeCell ref="G2615:H2616"/>
    <mergeCell ref="K2615:N2615"/>
    <mergeCell ref="O2615:R2615"/>
    <mergeCell ref="S2615:U2615"/>
    <mergeCell ref="K2616:N2616"/>
    <mergeCell ref="O2616:R2616"/>
    <mergeCell ref="S2616:U2616"/>
    <mergeCell ref="B2617:B2621"/>
    <mergeCell ref="C2617:C2621"/>
    <mergeCell ref="D2617:D2621"/>
    <mergeCell ref="E2617:E2621"/>
    <mergeCell ref="G2617:H2617"/>
    <mergeCell ref="S2617:U2621"/>
    <mergeCell ref="G2618:H2618"/>
    <mergeCell ref="G2619:H2619"/>
    <mergeCell ref="G2620:H2620"/>
    <mergeCell ref="H2621:I2621"/>
    <mergeCell ref="K2621:R2621"/>
    <mergeCell ref="B2598:B2602"/>
    <mergeCell ref="C2598:C2602"/>
    <mergeCell ref="D2598:D2602"/>
    <mergeCell ref="E2598:E2602"/>
    <mergeCell ref="G2598:H2598"/>
    <mergeCell ref="S2598:U2602"/>
    <mergeCell ref="G2599:H2599"/>
    <mergeCell ref="G2600:H2600"/>
    <mergeCell ref="G2601:H2601"/>
    <mergeCell ref="H2602:I2602"/>
    <mergeCell ref="K2602:R2602"/>
    <mergeCell ref="B2603:B2607"/>
    <mergeCell ref="C2603:C2607"/>
    <mergeCell ref="D2603:D2607"/>
    <mergeCell ref="E2603:E2607"/>
    <mergeCell ref="G2603:H2603"/>
    <mergeCell ref="S2603:U2607"/>
    <mergeCell ref="G2604:H2604"/>
    <mergeCell ref="G2605:H2605"/>
    <mergeCell ref="G2606:H2606"/>
    <mergeCell ref="H2607:I2607"/>
    <mergeCell ref="K2607:R2607"/>
    <mergeCell ref="B2588:B2592"/>
    <mergeCell ref="C2588:C2592"/>
    <mergeCell ref="D2588:D2592"/>
    <mergeCell ref="E2588:E2592"/>
    <mergeCell ref="G2588:H2588"/>
    <mergeCell ref="S2588:U2592"/>
    <mergeCell ref="G2589:H2589"/>
    <mergeCell ref="G2590:H2590"/>
    <mergeCell ref="G2591:H2591"/>
    <mergeCell ref="H2592:I2592"/>
    <mergeCell ref="K2592:R2592"/>
    <mergeCell ref="B2593:B2597"/>
    <mergeCell ref="C2593:C2597"/>
    <mergeCell ref="D2593:D2597"/>
    <mergeCell ref="E2593:E2597"/>
    <mergeCell ref="G2593:H2593"/>
    <mergeCell ref="S2593:U2597"/>
    <mergeCell ref="G2594:H2594"/>
    <mergeCell ref="G2595:H2595"/>
    <mergeCell ref="G2596:H2596"/>
    <mergeCell ref="H2597:I2597"/>
    <mergeCell ref="K2597:R2597"/>
    <mergeCell ref="B2574:B2578"/>
    <mergeCell ref="C2574:C2578"/>
    <mergeCell ref="D2574:D2578"/>
    <mergeCell ref="E2574:E2578"/>
    <mergeCell ref="G2574:H2574"/>
    <mergeCell ref="S2574:U2578"/>
    <mergeCell ref="G2575:H2575"/>
    <mergeCell ref="G2576:H2576"/>
    <mergeCell ref="G2577:H2577"/>
    <mergeCell ref="H2578:I2578"/>
    <mergeCell ref="K2578:R2578"/>
    <mergeCell ref="B2584:I2584"/>
    <mergeCell ref="J2584:U2584"/>
    <mergeCell ref="E2585:F2585"/>
    <mergeCell ref="B2586:B2587"/>
    <mergeCell ref="C2586:C2587"/>
    <mergeCell ref="F2586:F2587"/>
    <mergeCell ref="G2586:H2587"/>
    <mergeCell ref="K2586:N2586"/>
    <mergeCell ref="O2586:R2586"/>
    <mergeCell ref="S2586:U2586"/>
    <mergeCell ref="K2587:N2587"/>
    <mergeCell ref="O2587:R2587"/>
    <mergeCell ref="S2587:U2587"/>
    <mergeCell ref="B2564:B2568"/>
    <mergeCell ref="C2564:C2568"/>
    <mergeCell ref="D2564:D2568"/>
    <mergeCell ref="E2564:E2568"/>
    <mergeCell ref="G2564:H2564"/>
    <mergeCell ref="S2564:U2568"/>
    <mergeCell ref="G2565:H2565"/>
    <mergeCell ref="G2566:H2566"/>
    <mergeCell ref="G2567:H2567"/>
    <mergeCell ref="H2568:I2568"/>
    <mergeCell ref="K2568:R2568"/>
    <mergeCell ref="B2569:B2573"/>
    <mergeCell ref="C2569:C2573"/>
    <mergeCell ref="D2569:D2573"/>
    <mergeCell ref="E2569:E2573"/>
    <mergeCell ref="G2569:H2569"/>
    <mergeCell ref="S2569:U2573"/>
    <mergeCell ref="G2570:H2570"/>
    <mergeCell ref="G2571:H2571"/>
    <mergeCell ref="G2572:H2572"/>
    <mergeCell ref="H2573:I2573"/>
    <mergeCell ref="K2573:R2573"/>
    <mergeCell ref="B2555:I2555"/>
    <mergeCell ref="J2555:U2555"/>
    <mergeCell ref="E2556:F2556"/>
    <mergeCell ref="B2557:B2558"/>
    <mergeCell ref="C2557:C2558"/>
    <mergeCell ref="F2557:F2558"/>
    <mergeCell ref="G2557:H2558"/>
    <mergeCell ref="K2557:N2557"/>
    <mergeCell ref="O2557:R2557"/>
    <mergeCell ref="S2557:U2557"/>
    <mergeCell ref="K2558:N2558"/>
    <mergeCell ref="O2558:R2558"/>
    <mergeCell ref="S2558:U2558"/>
    <mergeCell ref="B2559:B2563"/>
    <mergeCell ref="C2559:C2563"/>
    <mergeCell ref="D2559:D2563"/>
    <mergeCell ref="E2559:E2563"/>
    <mergeCell ref="G2559:H2559"/>
    <mergeCell ref="S2559:U2563"/>
    <mergeCell ref="G2560:H2560"/>
    <mergeCell ref="G2561:H2561"/>
    <mergeCell ref="G2562:H2562"/>
    <mergeCell ref="H2563:I2563"/>
    <mergeCell ref="K2563:R2563"/>
    <mergeCell ref="B2540:B2544"/>
    <mergeCell ref="C2540:C2544"/>
    <mergeCell ref="D2540:D2544"/>
    <mergeCell ref="E2540:E2544"/>
    <mergeCell ref="G2540:H2540"/>
    <mergeCell ref="S2540:U2544"/>
    <mergeCell ref="G2541:H2541"/>
    <mergeCell ref="G2542:H2542"/>
    <mergeCell ref="G2543:H2543"/>
    <mergeCell ref="H2544:I2544"/>
    <mergeCell ref="K2544:R2544"/>
    <mergeCell ref="B2545:B2549"/>
    <mergeCell ref="C2545:C2549"/>
    <mergeCell ref="D2545:D2549"/>
    <mergeCell ref="E2545:E2549"/>
    <mergeCell ref="G2545:H2545"/>
    <mergeCell ref="S2545:U2549"/>
    <mergeCell ref="G2546:H2546"/>
    <mergeCell ref="G2547:H2547"/>
    <mergeCell ref="G2548:H2548"/>
    <mergeCell ref="H2549:I2549"/>
    <mergeCell ref="K2549:R2549"/>
    <mergeCell ref="B2530:B2534"/>
    <mergeCell ref="C2530:C2534"/>
    <mergeCell ref="D2530:D2534"/>
    <mergeCell ref="E2530:E2534"/>
    <mergeCell ref="G2530:H2530"/>
    <mergeCell ref="S2530:U2534"/>
    <mergeCell ref="G2531:H2531"/>
    <mergeCell ref="G2532:H2532"/>
    <mergeCell ref="G2533:H2533"/>
    <mergeCell ref="H2534:I2534"/>
    <mergeCell ref="K2534:R2534"/>
    <mergeCell ref="B2535:B2539"/>
    <mergeCell ref="C2535:C2539"/>
    <mergeCell ref="D2535:D2539"/>
    <mergeCell ref="E2535:E2539"/>
    <mergeCell ref="G2535:H2535"/>
    <mergeCell ref="S2535:U2539"/>
    <mergeCell ref="G2536:H2536"/>
    <mergeCell ref="G2537:H2537"/>
    <mergeCell ref="G2538:H2538"/>
    <mergeCell ref="H2539:I2539"/>
    <mergeCell ref="K2539:R2539"/>
    <mergeCell ref="B2516:B2520"/>
    <mergeCell ref="C2516:C2520"/>
    <mergeCell ref="D2516:D2520"/>
    <mergeCell ref="E2516:E2520"/>
    <mergeCell ref="G2516:H2516"/>
    <mergeCell ref="S2516:U2520"/>
    <mergeCell ref="G2517:H2517"/>
    <mergeCell ref="G2518:H2518"/>
    <mergeCell ref="G2519:H2519"/>
    <mergeCell ref="H2520:I2520"/>
    <mergeCell ref="K2520:R2520"/>
    <mergeCell ref="B2526:I2526"/>
    <mergeCell ref="J2526:U2526"/>
    <mergeCell ref="E2527:F2527"/>
    <mergeCell ref="B2528:B2529"/>
    <mergeCell ref="C2528:C2529"/>
    <mergeCell ref="F2528:F2529"/>
    <mergeCell ref="G2528:H2529"/>
    <mergeCell ref="K2528:N2528"/>
    <mergeCell ref="O2528:R2528"/>
    <mergeCell ref="S2528:U2528"/>
    <mergeCell ref="K2529:N2529"/>
    <mergeCell ref="O2529:R2529"/>
    <mergeCell ref="S2529:U2529"/>
    <mergeCell ref="O2521:R2521"/>
    <mergeCell ref="S2521:U2521"/>
    <mergeCell ref="O2522:R2522"/>
    <mergeCell ref="S2522:U2522"/>
    <mergeCell ref="B2506:B2510"/>
    <mergeCell ref="C2506:C2510"/>
    <mergeCell ref="D2506:D2510"/>
    <mergeCell ref="E2506:E2510"/>
    <mergeCell ref="G2506:H2506"/>
    <mergeCell ref="S2506:U2510"/>
    <mergeCell ref="G2507:H2507"/>
    <mergeCell ref="G2508:H2508"/>
    <mergeCell ref="G2509:H2509"/>
    <mergeCell ref="H2510:I2510"/>
    <mergeCell ref="K2510:R2510"/>
    <mergeCell ref="B2511:B2515"/>
    <mergeCell ref="C2511:C2515"/>
    <mergeCell ref="D2511:D2515"/>
    <mergeCell ref="E2511:E2515"/>
    <mergeCell ref="G2511:H2511"/>
    <mergeCell ref="S2511:U2515"/>
    <mergeCell ref="G2512:H2512"/>
    <mergeCell ref="G2513:H2513"/>
    <mergeCell ref="G2514:H2514"/>
    <mergeCell ref="H2515:I2515"/>
    <mergeCell ref="K2515:R2515"/>
    <mergeCell ref="B2497:I2497"/>
    <mergeCell ref="J2497:U2497"/>
    <mergeCell ref="E2498:F2498"/>
    <mergeCell ref="B2499:B2500"/>
    <mergeCell ref="C2499:C2500"/>
    <mergeCell ref="F2499:F2500"/>
    <mergeCell ref="G2499:H2500"/>
    <mergeCell ref="K2499:N2499"/>
    <mergeCell ref="O2499:R2499"/>
    <mergeCell ref="S2499:U2499"/>
    <mergeCell ref="K2500:N2500"/>
    <mergeCell ref="O2500:R2500"/>
    <mergeCell ref="S2500:U2500"/>
    <mergeCell ref="B2501:B2505"/>
    <mergeCell ref="C2501:C2505"/>
    <mergeCell ref="D2501:D2505"/>
    <mergeCell ref="E2501:E2505"/>
    <mergeCell ref="G2501:H2501"/>
    <mergeCell ref="S2501:U2505"/>
    <mergeCell ref="G2502:H2502"/>
    <mergeCell ref="G2503:H2503"/>
    <mergeCell ref="G2504:H2504"/>
    <mergeCell ref="H2505:I2505"/>
    <mergeCell ref="K2505:R2505"/>
    <mergeCell ref="B2482:B2486"/>
    <mergeCell ref="C2482:C2486"/>
    <mergeCell ref="D2482:D2486"/>
    <mergeCell ref="E2482:E2486"/>
    <mergeCell ref="G2482:H2482"/>
    <mergeCell ref="S2482:U2486"/>
    <mergeCell ref="G2483:H2483"/>
    <mergeCell ref="G2484:H2484"/>
    <mergeCell ref="G2485:H2485"/>
    <mergeCell ref="H2486:I2486"/>
    <mergeCell ref="K2486:R2486"/>
    <mergeCell ref="B2487:B2491"/>
    <mergeCell ref="C2487:C2491"/>
    <mergeCell ref="D2487:D2491"/>
    <mergeCell ref="E2487:E2491"/>
    <mergeCell ref="G2487:H2487"/>
    <mergeCell ref="S2487:U2491"/>
    <mergeCell ref="G2488:H2488"/>
    <mergeCell ref="G2489:H2489"/>
    <mergeCell ref="G2490:H2490"/>
    <mergeCell ref="H2491:I2491"/>
    <mergeCell ref="K2491:R2491"/>
    <mergeCell ref="B2472:B2476"/>
    <mergeCell ref="C2472:C2476"/>
    <mergeCell ref="D2472:D2476"/>
    <mergeCell ref="E2472:E2476"/>
    <mergeCell ref="G2472:H2472"/>
    <mergeCell ref="S2472:U2476"/>
    <mergeCell ref="G2473:H2473"/>
    <mergeCell ref="G2474:H2474"/>
    <mergeCell ref="G2475:H2475"/>
    <mergeCell ref="H2476:I2476"/>
    <mergeCell ref="K2476:R2476"/>
    <mergeCell ref="B2477:B2481"/>
    <mergeCell ref="C2477:C2481"/>
    <mergeCell ref="D2477:D2481"/>
    <mergeCell ref="E2477:E2481"/>
    <mergeCell ref="G2477:H2477"/>
    <mergeCell ref="S2477:U2481"/>
    <mergeCell ref="G2478:H2478"/>
    <mergeCell ref="G2479:H2479"/>
    <mergeCell ref="G2480:H2480"/>
    <mergeCell ref="H2481:I2481"/>
    <mergeCell ref="K2481:R2481"/>
    <mergeCell ref="B2458:B2462"/>
    <mergeCell ref="C2458:C2462"/>
    <mergeCell ref="D2458:D2462"/>
    <mergeCell ref="E2458:E2462"/>
    <mergeCell ref="G2458:H2458"/>
    <mergeCell ref="S2458:U2462"/>
    <mergeCell ref="G2459:H2459"/>
    <mergeCell ref="G2460:H2460"/>
    <mergeCell ref="G2461:H2461"/>
    <mergeCell ref="H2462:I2462"/>
    <mergeCell ref="K2462:R2462"/>
    <mergeCell ref="B2468:I2468"/>
    <mergeCell ref="J2468:U2468"/>
    <mergeCell ref="E2469:F2469"/>
    <mergeCell ref="B2470:B2471"/>
    <mergeCell ref="C2470:C2471"/>
    <mergeCell ref="F2470:F2471"/>
    <mergeCell ref="G2470:H2471"/>
    <mergeCell ref="K2470:N2470"/>
    <mergeCell ref="O2470:R2470"/>
    <mergeCell ref="S2470:U2470"/>
    <mergeCell ref="K2471:N2471"/>
    <mergeCell ref="O2471:R2471"/>
    <mergeCell ref="S2471:U2471"/>
    <mergeCell ref="B2448:B2452"/>
    <mergeCell ref="C2448:C2452"/>
    <mergeCell ref="D2448:D2452"/>
    <mergeCell ref="E2448:E2452"/>
    <mergeCell ref="G2448:H2448"/>
    <mergeCell ref="S2448:U2452"/>
    <mergeCell ref="G2449:H2449"/>
    <mergeCell ref="G2450:H2450"/>
    <mergeCell ref="G2451:H2451"/>
    <mergeCell ref="H2452:I2452"/>
    <mergeCell ref="K2452:R2452"/>
    <mergeCell ref="B2453:B2457"/>
    <mergeCell ref="C2453:C2457"/>
    <mergeCell ref="D2453:D2457"/>
    <mergeCell ref="E2453:E2457"/>
    <mergeCell ref="G2453:H2453"/>
    <mergeCell ref="S2453:U2457"/>
    <mergeCell ref="G2454:H2454"/>
    <mergeCell ref="G2455:H2455"/>
    <mergeCell ref="G2456:H2456"/>
    <mergeCell ref="H2457:I2457"/>
    <mergeCell ref="K2457:R2457"/>
    <mergeCell ref="B2439:I2439"/>
    <mergeCell ref="J2439:U2439"/>
    <mergeCell ref="E2440:F2440"/>
    <mergeCell ref="B2441:B2442"/>
    <mergeCell ref="C2441:C2442"/>
    <mergeCell ref="F2441:F2442"/>
    <mergeCell ref="G2441:H2442"/>
    <mergeCell ref="K2441:N2441"/>
    <mergeCell ref="O2441:R2441"/>
    <mergeCell ref="S2441:U2441"/>
    <mergeCell ref="K2442:N2442"/>
    <mergeCell ref="O2442:R2442"/>
    <mergeCell ref="S2442:U2442"/>
    <mergeCell ref="B2443:B2447"/>
    <mergeCell ref="C2443:C2447"/>
    <mergeCell ref="D2443:D2447"/>
    <mergeCell ref="E2443:E2447"/>
    <mergeCell ref="G2443:H2443"/>
    <mergeCell ref="S2443:U2447"/>
    <mergeCell ref="G2444:H2444"/>
    <mergeCell ref="G2445:H2445"/>
    <mergeCell ref="G2446:H2446"/>
    <mergeCell ref="H2447:I2447"/>
    <mergeCell ref="K2447:R2447"/>
    <mergeCell ref="B2424:B2428"/>
    <mergeCell ref="C2424:C2428"/>
    <mergeCell ref="D2424:D2428"/>
    <mergeCell ref="E2424:E2428"/>
    <mergeCell ref="G2424:H2424"/>
    <mergeCell ref="S2424:U2428"/>
    <mergeCell ref="G2425:H2425"/>
    <mergeCell ref="G2426:H2426"/>
    <mergeCell ref="G2427:H2427"/>
    <mergeCell ref="H2428:I2428"/>
    <mergeCell ref="K2428:R2428"/>
    <mergeCell ref="B2429:B2433"/>
    <mergeCell ref="C2429:C2433"/>
    <mergeCell ref="D2429:D2433"/>
    <mergeCell ref="E2429:E2433"/>
    <mergeCell ref="G2429:H2429"/>
    <mergeCell ref="S2429:U2433"/>
    <mergeCell ref="G2430:H2430"/>
    <mergeCell ref="G2431:H2431"/>
    <mergeCell ref="G2432:H2432"/>
    <mergeCell ref="H2433:I2433"/>
    <mergeCell ref="K2433:R2433"/>
    <mergeCell ref="B2414:B2418"/>
    <mergeCell ref="C2414:C2418"/>
    <mergeCell ref="D2414:D2418"/>
    <mergeCell ref="E2414:E2418"/>
    <mergeCell ref="G2414:H2414"/>
    <mergeCell ref="S2414:U2418"/>
    <mergeCell ref="G2415:H2415"/>
    <mergeCell ref="G2416:H2416"/>
    <mergeCell ref="G2417:H2417"/>
    <mergeCell ref="H2418:I2418"/>
    <mergeCell ref="K2418:R2418"/>
    <mergeCell ref="B2419:B2423"/>
    <mergeCell ref="C2419:C2423"/>
    <mergeCell ref="D2419:D2423"/>
    <mergeCell ref="E2419:E2423"/>
    <mergeCell ref="G2419:H2419"/>
    <mergeCell ref="S2419:U2423"/>
    <mergeCell ref="G2420:H2420"/>
    <mergeCell ref="G2421:H2421"/>
    <mergeCell ref="G2422:H2422"/>
    <mergeCell ref="H2423:I2423"/>
    <mergeCell ref="K2423:R2423"/>
    <mergeCell ref="B2400:B2404"/>
    <mergeCell ref="C2400:C2404"/>
    <mergeCell ref="D2400:D2404"/>
    <mergeCell ref="E2400:E2404"/>
    <mergeCell ref="G2400:H2400"/>
    <mergeCell ref="S2400:U2404"/>
    <mergeCell ref="G2401:H2401"/>
    <mergeCell ref="G2402:H2402"/>
    <mergeCell ref="G2403:H2403"/>
    <mergeCell ref="H2404:I2404"/>
    <mergeCell ref="K2404:R2404"/>
    <mergeCell ref="B2410:I2410"/>
    <mergeCell ref="J2410:U2410"/>
    <mergeCell ref="E2411:F2411"/>
    <mergeCell ref="B2412:B2413"/>
    <mergeCell ref="C2412:C2413"/>
    <mergeCell ref="F2412:F2413"/>
    <mergeCell ref="G2412:H2413"/>
    <mergeCell ref="K2412:N2412"/>
    <mergeCell ref="O2412:R2412"/>
    <mergeCell ref="S2412:U2412"/>
    <mergeCell ref="K2413:N2413"/>
    <mergeCell ref="O2413:R2413"/>
    <mergeCell ref="S2413:U2413"/>
    <mergeCell ref="B2390:B2394"/>
    <mergeCell ref="C2390:C2394"/>
    <mergeCell ref="D2390:D2394"/>
    <mergeCell ref="E2390:E2394"/>
    <mergeCell ref="G2390:H2390"/>
    <mergeCell ref="S2390:U2394"/>
    <mergeCell ref="G2391:H2391"/>
    <mergeCell ref="G2392:H2392"/>
    <mergeCell ref="G2393:H2393"/>
    <mergeCell ref="H2394:I2394"/>
    <mergeCell ref="K2394:R2394"/>
    <mergeCell ref="B2395:B2399"/>
    <mergeCell ref="C2395:C2399"/>
    <mergeCell ref="D2395:D2399"/>
    <mergeCell ref="E2395:E2399"/>
    <mergeCell ref="G2395:H2395"/>
    <mergeCell ref="S2395:U2399"/>
    <mergeCell ref="G2396:H2396"/>
    <mergeCell ref="G2397:H2397"/>
    <mergeCell ref="G2398:H2398"/>
    <mergeCell ref="H2399:I2399"/>
    <mergeCell ref="K2399:R2399"/>
    <mergeCell ref="B2381:I2381"/>
    <mergeCell ref="J2381:U2381"/>
    <mergeCell ref="E2382:F2382"/>
    <mergeCell ref="B2383:B2384"/>
    <mergeCell ref="C2383:C2384"/>
    <mergeCell ref="F2383:F2384"/>
    <mergeCell ref="G2383:H2384"/>
    <mergeCell ref="K2383:N2383"/>
    <mergeCell ref="O2383:R2383"/>
    <mergeCell ref="S2383:U2383"/>
    <mergeCell ref="K2384:N2384"/>
    <mergeCell ref="O2384:R2384"/>
    <mergeCell ref="S2384:U2384"/>
    <mergeCell ref="B2385:B2389"/>
    <mergeCell ref="C2385:C2389"/>
    <mergeCell ref="D2385:D2389"/>
    <mergeCell ref="E2385:E2389"/>
    <mergeCell ref="G2385:H2385"/>
    <mergeCell ref="S2385:U2389"/>
    <mergeCell ref="G2386:H2386"/>
    <mergeCell ref="G2387:H2387"/>
    <mergeCell ref="G2388:H2388"/>
    <mergeCell ref="H2389:I2389"/>
    <mergeCell ref="K2389:R2389"/>
    <mergeCell ref="B2366:B2370"/>
    <mergeCell ref="C2366:C2370"/>
    <mergeCell ref="D2366:D2370"/>
    <mergeCell ref="E2366:E2370"/>
    <mergeCell ref="G2366:H2366"/>
    <mergeCell ref="S2366:U2370"/>
    <mergeCell ref="G2367:H2367"/>
    <mergeCell ref="G2368:H2368"/>
    <mergeCell ref="G2369:H2369"/>
    <mergeCell ref="H2370:I2370"/>
    <mergeCell ref="K2370:R2370"/>
    <mergeCell ref="B2371:B2375"/>
    <mergeCell ref="C2371:C2375"/>
    <mergeCell ref="D2371:D2375"/>
    <mergeCell ref="E2371:E2375"/>
    <mergeCell ref="G2371:H2371"/>
    <mergeCell ref="S2371:U2375"/>
    <mergeCell ref="G2372:H2372"/>
    <mergeCell ref="G2373:H2373"/>
    <mergeCell ref="G2374:H2374"/>
    <mergeCell ref="H2375:I2375"/>
    <mergeCell ref="K2375:R2375"/>
    <mergeCell ref="B2356:B2360"/>
    <mergeCell ref="C2356:C2360"/>
    <mergeCell ref="D2356:D2360"/>
    <mergeCell ref="E2356:E2360"/>
    <mergeCell ref="G2356:H2356"/>
    <mergeCell ref="S2356:U2360"/>
    <mergeCell ref="G2357:H2357"/>
    <mergeCell ref="G2358:H2358"/>
    <mergeCell ref="G2359:H2359"/>
    <mergeCell ref="H2360:I2360"/>
    <mergeCell ref="K2360:R2360"/>
    <mergeCell ref="B2361:B2365"/>
    <mergeCell ref="C2361:C2365"/>
    <mergeCell ref="D2361:D2365"/>
    <mergeCell ref="E2361:E2365"/>
    <mergeCell ref="G2361:H2361"/>
    <mergeCell ref="S2361:U2365"/>
    <mergeCell ref="G2362:H2362"/>
    <mergeCell ref="G2363:H2363"/>
    <mergeCell ref="G2364:H2364"/>
    <mergeCell ref="H2365:I2365"/>
    <mergeCell ref="K2365:R2365"/>
    <mergeCell ref="B2342:B2346"/>
    <mergeCell ref="C2342:C2346"/>
    <mergeCell ref="D2342:D2346"/>
    <mergeCell ref="E2342:E2346"/>
    <mergeCell ref="G2342:H2342"/>
    <mergeCell ref="S2342:U2346"/>
    <mergeCell ref="G2343:H2343"/>
    <mergeCell ref="G2344:H2344"/>
    <mergeCell ref="G2345:H2345"/>
    <mergeCell ref="H2346:I2346"/>
    <mergeCell ref="K2346:R2346"/>
    <mergeCell ref="B2352:I2352"/>
    <mergeCell ref="J2352:U2352"/>
    <mergeCell ref="E2353:F2353"/>
    <mergeCell ref="B2354:B2355"/>
    <mergeCell ref="C2354:C2355"/>
    <mergeCell ref="F2354:F2355"/>
    <mergeCell ref="G2354:H2355"/>
    <mergeCell ref="K2354:N2354"/>
    <mergeCell ref="O2354:R2354"/>
    <mergeCell ref="S2354:U2354"/>
    <mergeCell ref="K2355:N2355"/>
    <mergeCell ref="O2355:R2355"/>
    <mergeCell ref="S2355:U2355"/>
    <mergeCell ref="B2332:B2336"/>
    <mergeCell ref="C2332:C2336"/>
    <mergeCell ref="D2332:D2336"/>
    <mergeCell ref="E2332:E2336"/>
    <mergeCell ref="G2332:H2332"/>
    <mergeCell ref="S2332:U2336"/>
    <mergeCell ref="G2333:H2333"/>
    <mergeCell ref="G2334:H2334"/>
    <mergeCell ref="G2335:H2335"/>
    <mergeCell ref="H2336:I2336"/>
    <mergeCell ref="K2336:R2336"/>
    <mergeCell ref="B2337:B2341"/>
    <mergeCell ref="C2337:C2341"/>
    <mergeCell ref="D2337:D2341"/>
    <mergeCell ref="E2337:E2341"/>
    <mergeCell ref="G2337:H2337"/>
    <mergeCell ref="S2337:U2341"/>
    <mergeCell ref="G2338:H2338"/>
    <mergeCell ref="G2339:H2339"/>
    <mergeCell ref="G2340:H2340"/>
    <mergeCell ref="H2341:I2341"/>
    <mergeCell ref="K2341:R2341"/>
    <mergeCell ref="B2323:I2323"/>
    <mergeCell ref="J2323:U2323"/>
    <mergeCell ref="E2324:F2324"/>
    <mergeCell ref="B2325:B2326"/>
    <mergeCell ref="C2325:C2326"/>
    <mergeCell ref="F2325:F2326"/>
    <mergeCell ref="G2325:H2326"/>
    <mergeCell ref="K2325:N2325"/>
    <mergeCell ref="O2325:R2325"/>
    <mergeCell ref="S2325:U2325"/>
    <mergeCell ref="K2326:N2326"/>
    <mergeCell ref="O2326:R2326"/>
    <mergeCell ref="S2326:U2326"/>
    <mergeCell ref="B2327:B2331"/>
    <mergeCell ref="C2327:C2331"/>
    <mergeCell ref="D2327:D2331"/>
    <mergeCell ref="E2327:E2331"/>
    <mergeCell ref="G2327:H2327"/>
    <mergeCell ref="S2327:U2331"/>
    <mergeCell ref="G2328:H2328"/>
    <mergeCell ref="G2329:H2329"/>
    <mergeCell ref="G2330:H2330"/>
    <mergeCell ref="H2331:I2331"/>
    <mergeCell ref="K2331:R2331"/>
    <mergeCell ref="B2308:B2312"/>
    <mergeCell ref="C2308:C2312"/>
    <mergeCell ref="D2308:D2312"/>
    <mergeCell ref="E2308:E2312"/>
    <mergeCell ref="G2308:H2308"/>
    <mergeCell ref="S2308:U2312"/>
    <mergeCell ref="G2309:H2309"/>
    <mergeCell ref="G2310:H2310"/>
    <mergeCell ref="G2311:H2311"/>
    <mergeCell ref="H2312:I2312"/>
    <mergeCell ref="K2312:R2312"/>
    <mergeCell ref="B2313:B2317"/>
    <mergeCell ref="C2313:C2317"/>
    <mergeCell ref="D2313:D2317"/>
    <mergeCell ref="E2313:E2317"/>
    <mergeCell ref="G2313:H2313"/>
    <mergeCell ref="S2313:U2317"/>
    <mergeCell ref="G2314:H2314"/>
    <mergeCell ref="G2315:H2315"/>
    <mergeCell ref="G2316:H2316"/>
    <mergeCell ref="H2317:I2317"/>
    <mergeCell ref="K2317:R2317"/>
    <mergeCell ref="B2298:B2302"/>
    <mergeCell ref="C2298:C2302"/>
    <mergeCell ref="D2298:D2302"/>
    <mergeCell ref="E2298:E2302"/>
    <mergeCell ref="G2298:H2298"/>
    <mergeCell ref="S2298:U2302"/>
    <mergeCell ref="G2299:H2299"/>
    <mergeCell ref="G2300:H2300"/>
    <mergeCell ref="G2301:H2301"/>
    <mergeCell ref="H2302:I2302"/>
    <mergeCell ref="K2302:R2302"/>
    <mergeCell ref="B2303:B2307"/>
    <mergeCell ref="C2303:C2307"/>
    <mergeCell ref="D2303:D2307"/>
    <mergeCell ref="E2303:E2307"/>
    <mergeCell ref="G2303:H2303"/>
    <mergeCell ref="S2303:U2307"/>
    <mergeCell ref="G2304:H2304"/>
    <mergeCell ref="G2305:H2305"/>
    <mergeCell ref="G2306:H2306"/>
    <mergeCell ref="H2307:I2307"/>
    <mergeCell ref="K2307:R2307"/>
    <mergeCell ref="B2284:B2288"/>
    <mergeCell ref="C2284:C2288"/>
    <mergeCell ref="D2284:D2288"/>
    <mergeCell ref="E2284:E2288"/>
    <mergeCell ref="G2284:H2284"/>
    <mergeCell ref="S2284:U2288"/>
    <mergeCell ref="G2285:H2285"/>
    <mergeCell ref="G2286:H2286"/>
    <mergeCell ref="G2287:H2287"/>
    <mergeCell ref="H2288:I2288"/>
    <mergeCell ref="K2288:R2288"/>
    <mergeCell ref="B2294:I2294"/>
    <mergeCell ref="J2294:U2294"/>
    <mergeCell ref="E2295:F2295"/>
    <mergeCell ref="B2296:B2297"/>
    <mergeCell ref="C2296:C2297"/>
    <mergeCell ref="F2296:F2297"/>
    <mergeCell ref="G2296:H2297"/>
    <mergeCell ref="K2296:N2296"/>
    <mergeCell ref="O2296:R2296"/>
    <mergeCell ref="S2296:U2296"/>
    <mergeCell ref="K2297:N2297"/>
    <mergeCell ref="O2297:R2297"/>
    <mergeCell ref="S2297:U2297"/>
    <mergeCell ref="B2274:B2278"/>
    <mergeCell ref="C2274:C2278"/>
    <mergeCell ref="D2274:D2278"/>
    <mergeCell ref="E2274:E2278"/>
    <mergeCell ref="G2274:H2274"/>
    <mergeCell ref="S2274:U2278"/>
    <mergeCell ref="G2275:H2275"/>
    <mergeCell ref="G2276:H2276"/>
    <mergeCell ref="G2277:H2277"/>
    <mergeCell ref="H2278:I2278"/>
    <mergeCell ref="K2278:R2278"/>
    <mergeCell ref="B2279:B2283"/>
    <mergeCell ref="C2279:C2283"/>
    <mergeCell ref="D2279:D2283"/>
    <mergeCell ref="E2279:E2283"/>
    <mergeCell ref="G2279:H2279"/>
    <mergeCell ref="S2279:U2283"/>
    <mergeCell ref="G2280:H2280"/>
    <mergeCell ref="G2281:H2281"/>
    <mergeCell ref="G2282:H2282"/>
    <mergeCell ref="H2283:I2283"/>
    <mergeCell ref="K2283:R2283"/>
    <mergeCell ref="B2265:I2265"/>
    <mergeCell ref="J2265:U2265"/>
    <mergeCell ref="E2266:F2266"/>
    <mergeCell ref="B2267:B2268"/>
    <mergeCell ref="C2267:C2268"/>
    <mergeCell ref="F2267:F2268"/>
    <mergeCell ref="G2267:H2268"/>
    <mergeCell ref="K2267:N2267"/>
    <mergeCell ref="O2267:R2267"/>
    <mergeCell ref="S2267:U2267"/>
    <mergeCell ref="K2268:N2268"/>
    <mergeCell ref="O2268:R2268"/>
    <mergeCell ref="S2268:U2268"/>
    <mergeCell ref="B2269:B2273"/>
    <mergeCell ref="C2269:C2273"/>
    <mergeCell ref="D2269:D2273"/>
    <mergeCell ref="E2269:E2273"/>
    <mergeCell ref="G2269:H2269"/>
    <mergeCell ref="S2269:U2273"/>
    <mergeCell ref="G2270:H2270"/>
    <mergeCell ref="G2271:H2271"/>
    <mergeCell ref="G2272:H2272"/>
    <mergeCell ref="H2273:I2273"/>
    <mergeCell ref="K2273:R2273"/>
    <mergeCell ref="B2250:B2254"/>
    <mergeCell ref="C2250:C2254"/>
    <mergeCell ref="D2250:D2254"/>
    <mergeCell ref="E2250:E2254"/>
    <mergeCell ref="G2250:H2250"/>
    <mergeCell ref="S2250:U2254"/>
    <mergeCell ref="G2251:H2251"/>
    <mergeCell ref="G2252:H2252"/>
    <mergeCell ref="G2253:H2253"/>
    <mergeCell ref="H2254:I2254"/>
    <mergeCell ref="K2254:R2254"/>
    <mergeCell ref="B2255:B2259"/>
    <mergeCell ref="C2255:C2259"/>
    <mergeCell ref="D2255:D2259"/>
    <mergeCell ref="E2255:E2259"/>
    <mergeCell ref="G2255:H2255"/>
    <mergeCell ref="S2255:U2259"/>
    <mergeCell ref="G2256:H2256"/>
    <mergeCell ref="G2257:H2257"/>
    <mergeCell ref="G2258:H2258"/>
    <mergeCell ref="H2259:I2259"/>
    <mergeCell ref="K2259:R2259"/>
    <mergeCell ref="B2240:B2244"/>
    <mergeCell ref="C2240:C2244"/>
    <mergeCell ref="D2240:D2244"/>
    <mergeCell ref="E2240:E2244"/>
    <mergeCell ref="G2240:H2240"/>
    <mergeCell ref="S2240:U2244"/>
    <mergeCell ref="G2241:H2241"/>
    <mergeCell ref="G2242:H2242"/>
    <mergeCell ref="G2243:H2243"/>
    <mergeCell ref="H2244:I2244"/>
    <mergeCell ref="K2244:R2244"/>
    <mergeCell ref="B2245:B2249"/>
    <mergeCell ref="C2245:C2249"/>
    <mergeCell ref="D2245:D2249"/>
    <mergeCell ref="E2245:E2249"/>
    <mergeCell ref="G2245:H2245"/>
    <mergeCell ref="S2245:U2249"/>
    <mergeCell ref="G2246:H2246"/>
    <mergeCell ref="G2247:H2247"/>
    <mergeCell ref="G2248:H2248"/>
    <mergeCell ref="H2249:I2249"/>
    <mergeCell ref="K2249:R2249"/>
    <mergeCell ref="B2226:B2230"/>
    <mergeCell ref="C2226:C2230"/>
    <mergeCell ref="D2226:D2230"/>
    <mergeCell ref="E2226:E2230"/>
    <mergeCell ref="G2226:H2226"/>
    <mergeCell ref="S2226:U2230"/>
    <mergeCell ref="G2227:H2227"/>
    <mergeCell ref="G2228:H2228"/>
    <mergeCell ref="G2229:H2229"/>
    <mergeCell ref="H2230:I2230"/>
    <mergeCell ref="K2230:R2230"/>
    <mergeCell ref="B2236:I2236"/>
    <mergeCell ref="J2236:U2236"/>
    <mergeCell ref="E2237:F2237"/>
    <mergeCell ref="B2238:B2239"/>
    <mergeCell ref="C2238:C2239"/>
    <mergeCell ref="F2238:F2239"/>
    <mergeCell ref="G2238:H2239"/>
    <mergeCell ref="K2238:N2238"/>
    <mergeCell ref="O2238:R2238"/>
    <mergeCell ref="S2238:U2238"/>
    <mergeCell ref="K2239:N2239"/>
    <mergeCell ref="O2239:R2239"/>
    <mergeCell ref="S2239:U2239"/>
    <mergeCell ref="O2231:R2231"/>
    <mergeCell ref="S2231:U2231"/>
    <mergeCell ref="O2232:R2232"/>
    <mergeCell ref="S2232:U2232"/>
    <mergeCell ref="B2216:B2220"/>
    <mergeCell ref="C2216:C2220"/>
    <mergeCell ref="D2216:D2220"/>
    <mergeCell ref="E2216:E2220"/>
    <mergeCell ref="G2216:H2216"/>
    <mergeCell ref="S2216:U2220"/>
    <mergeCell ref="G2217:H2217"/>
    <mergeCell ref="G2218:H2218"/>
    <mergeCell ref="G2219:H2219"/>
    <mergeCell ref="H2220:I2220"/>
    <mergeCell ref="K2220:R2220"/>
    <mergeCell ref="B2221:B2225"/>
    <mergeCell ref="C2221:C2225"/>
    <mergeCell ref="D2221:D2225"/>
    <mergeCell ref="E2221:E2225"/>
    <mergeCell ref="G2221:H2221"/>
    <mergeCell ref="S2221:U2225"/>
    <mergeCell ref="G2222:H2222"/>
    <mergeCell ref="G2223:H2223"/>
    <mergeCell ref="G2224:H2224"/>
    <mergeCell ref="H2225:I2225"/>
    <mergeCell ref="K2225:R2225"/>
    <mergeCell ref="B2207:I2207"/>
    <mergeCell ref="J2207:U2207"/>
    <mergeCell ref="E2208:F2208"/>
    <mergeCell ref="B2209:B2210"/>
    <mergeCell ref="C2209:C2210"/>
    <mergeCell ref="F2209:F2210"/>
    <mergeCell ref="G2209:H2210"/>
    <mergeCell ref="K2209:N2209"/>
    <mergeCell ref="O2209:R2209"/>
    <mergeCell ref="S2209:U2209"/>
    <mergeCell ref="K2210:N2210"/>
    <mergeCell ref="O2210:R2210"/>
    <mergeCell ref="S2210:U2210"/>
    <mergeCell ref="B2211:B2215"/>
    <mergeCell ref="C2211:C2215"/>
    <mergeCell ref="D2211:D2215"/>
    <mergeCell ref="E2211:E2215"/>
    <mergeCell ref="G2211:H2211"/>
    <mergeCell ref="S2211:U2215"/>
    <mergeCell ref="G2212:H2212"/>
    <mergeCell ref="G2213:H2213"/>
    <mergeCell ref="G2214:H2214"/>
    <mergeCell ref="H2215:I2215"/>
    <mergeCell ref="K2215:R2215"/>
    <mergeCell ref="B2192:B2196"/>
    <mergeCell ref="C2192:C2196"/>
    <mergeCell ref="D2192:D2196"/>
    <mergeCell ref="E2192:E2196"/>
    <mergeCell ref="G2192:H2192"/>
    <mergeCell ref="S2192:U2196"/>
    <mergeCell ref="G2193:H2193"/>
    <mergeCell ref="G2194:H2194"/>
    <mergeCell ref="G2195:H2195"/>
    <mergeCell ref="H2196:I2196"/>
    <mergeCell ref="K2196:R2196"/>
    <mergeCell ref="B2197:B2201"/>
    <mergeCell ref="C2197:C2201"/>
    <mergeCell ref="D2197:D2201"/>
    <mergeCell ref="E2197:E2201"/>
    <mergeCell ref="G2197:H2197"/>
    <mergeCell ref="S2197:U2201"/>
    <mergeCell ref="G2198:H2198"/>
    <mergeCell ref="G2199:H2199"/>
    <mergeCell ref="G2200:H2200"/>
    <mergeCell ref="H2201:I2201"/>
    <mergeCell ref="K2201:R2201"/>
    <mergeCell ref="B2182:B2186"/>
    <mergeCell ref="C2182:C2186"/>
    <mergeCell ref="D2182:D2186"/>
    <mergeCell ref="E2182:E2186"/>
    <mergeCell ref="G2182:H2182"/>
    <mergeCell ref="S2182:U2186"/>
    <mergeCell ref="G2183:H2183"/>
    <mergeCell ref="G2184:H2184"/>
    <mergeCell ref="G2185:H2185"/>
    <mergeCell ref="H2186:I2186"/>
    <mergeCell ref="K2186:R2186"/>
    <mergeCell ref="B2187:B2191"/>
    <mergeCell ref="C2187:C2191"/>
    <mergeCell ref="D2187:D2191"/>
    <mergeCell ref="E2187:E2191"/>
    <mergeCell ref="G2187:H2187"/>
    <mergeCell ref="S2187:U2191"/>
    <mergeCell ref="G2188:H2188"/>
    <mergeCell ref="G2189:H2189"/>
    <mergeCell ref="G2190:H2190"/>
    <mergeCell ref="H2191:I2191"/>
    <mergeCell ref="K2191:R2191"/>
    <mergeCell ref="B2168:B2172"/>
    <mergeCell ref="C2168:C2172"/>
    <mergeCell ref="D2168:D2172"/>
    <mergeCell ref="E2168:E2172"/>
    <mergeCell ref="G2168:H2168"/>
    <mergeCell ref="S2168:U2172"/>
    <mergeCell ref="G2169:H2169"/>
    <mergeCell ref="G2170:H2170"/>
    <mergeCell ref="G2171:H2171"/>
    <mergeCell ref="H2172:I2172"/>
    <mergeCell ref="K2172:R2172"/>
    <mergeCell ref="B2178:I2178"/>
    <mergeCell ref="J2178:U2178"/>
    <mergeCell ref="E2179:F2179"/>
    <mergeCell ref="B2180:B2181"/>
    <mergeCell ref="C2180:C2181"/>
    <mergeCell ref="F2180:F2181"/>
    <mergeCell ref="G2180:H2181"/>
    <mergeCell ref="K2180:N2180"/>
    <mergeCell ref="O2180:R2180"/>
    <mergeCell ref="S2180:U2180"/>
    <mergeCell ref="K2181:N2181"/>
    <mergeCell ref="O2181:R2181"/>
    <mergeCell ref="S2181:U2181"/>
    <mergeCell ref="B2158:B2162"/>
    <mergeCell ref="C2158:C2162"/>
    <mergeCell ref="D2158:D2162"/>
    <mergeCell ref="E2158:E2162"/>
    <mergeCell ref="G2158:H2158"/>
    <mergeCell ref="S2158:U2162"/>
    <mergeCell ref="G2159:H2159"/>
    <mergeCell ref="G2160:H2160"/>
    <mergeCell ref="G2161:H2161"/>
    <mergeCell ref="H2162:I2162"/>
    <mergeCell ref="K2162:R2162"/>
    <mergeCell ref="B2163:B2167"/>
    <mergeCell ref="C2163:C2167"/>
    <mergeCell ref="D2163:D2167"/>
    <mergeCell ref="E2163:E2167"/>
    <mergeCell ref="G2163:H2163"/>
    <mergeCell ref="S2163:U2167"/>
    <mergeCell ref="G2164:H2164"/>
    <mergeCell ref="G2165:H2165"/>
    <mergeCell ref="G2166:H2166"/>
    <mergeCell ref="H2167:I2167"/>
    <mergeCell ref="K2167:R2167"/>
    <mergeCell ref="B2149:I2149"/>
    <mergeCell ref="J2149:U2149"/>
    <mergeCell ref="E2150:F2150"/>
    <mergeCell ref="B2151:B2152"/>
    <mergeCell ref="C2151:C2152"/>
    <mergeCell ref="F2151:F2152"/>
    <mergeCell ref="G2151:H2152"/>
    <mergeCell ref="K2151:N2151"/>
    <mergeCell ref="O2151:R2151"/>
    <mergeCell ref="S2151:U2151"/>
    <mergeCell ref="K2152:N2152"/>
    <mergeCell ref="O2152:R2152"/>
    <mergeCell ref="S2152:U2152"/>
    <mergeCell ref="B2153:B2157"/>
    <mergeCell ref="C2153:C2157"/>
    <mergeCell ref="D2153:D2157"/>
    <mergeCell ref="E2153:E2157"/>
    <mergeCell ref="G2153:H2153"/>
    <mergeCell ref="S2153:U2157"/>
    <mergeCell ref="G2154:H2154"/>
    <mergeCell ref="G2155:H2155"/>
    <mergeCell ref="G2156:H2156"/>
    <mergeCell ref="H2157:I2157"/>
    <mergeCell ref="K2157:R2157"/>
    <mergeCell ref="B2134:B2138"/>
    <mergeCell ref="C2134:C2138"/>
    <mergeCell ref="D2134:D2138"/>
    <mergeCell ref="E2134:E2138"/>
    <mergeCell ref="G2134:H2134"/>
    <mergeCell ref="S2134:U2138"/>
    <mergeCell ref="G2135:H2135"/>
    <mergeCell ref="G2136:H2136"/>
    <mergeCell ref="G2137:H2137"/>
    <mergeCell ref="H2138:I2138"/>
    <mergeCell ref="K2138:R2138"/>
    <mergeCell ref="B2139:B2143"/>
    <mergeCell ref="C2139:C2143"/>
    <mergeCell ref="D2139:D2143"/>
    <mergeCell ref="E2139:E2143"/>
    <mergeCell ref="G2139:H2139"/>
    <mergeCell ref="S2139:U2143"/>
    <mergeCell ref="G2140:H2140"/>
    <mergeCell ref="G2141:H2141"/>
    <mergeCell ref="G2142:H2142"/>
    <mergeCell ref="H2143:I2143"/>
    <mergeCell ref="K2143:R2143"/>
    <mergeCell ref="B2124:B2128"/>
    <mergeCell ref="C2124:C2128"/>
    <mergeCell ref="D2124:D2128"/>
    <mergeCell ref="E2124:E2128"/>
    <mergeCell ref="G2124:H2124"/>
    <mergeCell ref="S2124:U2128"/>
    <mergeCell ref="G2125:H2125"/>
    <mergeCell ref="G2126:H2126"/>
    <mergeCell ref="G2127:H2127"/>
    <mergeCell ref="H2128:I2128"/>
    <mergeCell ref="K2128:R2128"/>
    <mergeCell ref="B2129:B2133"/>
    <mergeCell ref="C2129:C2133"/>
    <mergeCell ref="D2129:D2133"/>
    <mergeCell ref="E2129:E2133"/>
    <mergeCell ref="G2129:H2129"/>
    <mergeCell ref="S2129:U2133"/>
    <mergeCell ref="G2130:H2130"/>
    <mergeCell ref="G2131:H2131"/>
    <mergeCell ref="G2132:H2132"/>
    <mergeCell ref="H2133:I2133"/>
    <mergeCell ref="K2133:R2133"/>
    <mergeCell ref="B2110:B2114"/>
    <mergeCell ref="C2110:C2114"/>
    <mergeCell ref="D2110:D2114"/>
    <mergeCell ref="E2110:E2114"/>
    <mergeCell ref="G2110:H2110"/>
    <mergeCell ref="S2110:U2114"/>
    <mergeCell ref="G2111:H2111"/>
    <mergeCell ref="G2112:H2112"/>
    <mergeCell ref="G2113:H2113"/>
    <mergeCell ref="H2114:I2114"/>
    <mergeCell ref="K2114:R2114"/>
    <mergeCell ref="B2120:I2120"/>
    <mergeCell ref="J2120:U2120"/>
    <mergeCell ref="E2121:F2121"/>
    <mergeCell ref="B2122:B2123"/>
    <mergeCell ref="C2122:C2123"/>
    <mergeCell ref="F2122:F2123"/>
    <mergeCell ref="G2122:H2123"/>
    <mergeCell ref="K2122:N2122"/>
    <mergeCell ref="O2122:R2122"/>
    <mergeCell ref="S2122:U2122"/>
    <mergeCell ref="K2123:N2123"/>
    <mergeCell ref="O2123:R2123"/>
    <mergeCell ref="S2123:U2123"/>
    <mergeCell ref="B2100:B2104"/>
    <mergeCell ref="C2100:C2104"/>
    <mergeCell ref="D2100:D2104"/>
    <mergeCell ref="E2100:E2104"/>
    <mergeCell ref="G2100:H2100"/>
    <mergeCell ref="S2100:U2104"/>
    <mergeCell ref="G2101:H2101"/>
    <mergeCell ref="G2102:H2102"/>
    <mergeCell ref="G2103:H2103"/>
    <mergeCell ref="H2104:I2104"/>
    <mergeCell ref="K2104:R2104"/>
    <mergeCell ref="B2105:B2109"/>
    <mergeCell ref="C2105:C2109"/>
    <mergeCell ref="D2105:D2109"/>
    <mergeCell ref="E2105:E2109"/>
    <mergeCell ref="G2105:H2105"/>
    <mergeCell ref="S2105:U2109"/>
    <mergeCell ref="G2106:H2106"/>
    <mergeCell ref="G2107:H2107"/>
    <mergeCell ref="G2108:H2108"/>
    <mergeCell ref="H2109:I2109"/>
    <mergeCell ref="K2109:R2109"/>
    <mergeCell ref="B2091:I2091"/>
    <mergeCell ref="J2091:U2091"/>
    <mergeCell ref="E2092:F2092"/>
    <mergeCell ref="B2093:B2094"/>
    <mergeCell ref="C2093:C2094"/>
    <mergeCell ref="F2093:F2094"/>
    <mergeCell ref="G2093:H2094"/>
    <mergeCell ref="K2093:N2093"/>
    <mergeCell ref="O2093:R2093"/>
    <mergeCell ref="S2093:U2093"/>
    <mergeCell ref="K2094:N2094"/>
    <mergeCell ref="O2094:R2094"/>
    <mergeCell ref="S2094:U2094"/>
    <mergeCell ref="B2095:B2099"/>
    <mergeCell ref="C2095:C2099"/>
    <mergeCell ref="D2095:D2099"/>
    <mergeCell ref="E2095:E2099"/>
    <mergeCell ref="G2095:H2095"/>
    <mergeCell ref="S2095:U2099"/>
    <mergeCell ref="G2096:H2096"/>
    <mergeCell ref="G2097:H2097"/>
    <mergeCell ref="G2098:H2098"/>
    <mergeCell ref="H2099:I2099"/>
    <mergeCell ref="K2099:R2099"/>
    <mergeCell ref="B2076:B2080"/>
    <mergeCell ref="C2076:C2080"/>
    <mergeCell ref="D2076:D2080"/>
    <mergeCell ref="E2076:E2080"/>
    <mergeCell ref="G2076:H2076"/>
    <mergeCell ref="S2076:U2080"/>
    <mergeCell ref="G2077:H2077"/>
    <mergeCell ref="G2078:H2078"/>
    <mergeCell ref="G2079:H2079"/>
    <mergeCell ref="H2080:I2080"/>
    <mergeCell ref="K2080:R2080"/>
    <mergeCell ref="B2081:B2085"/>
    <mergeCell ref="C2081:C2085"/>
    <mergeCell ref="D2081:D2085"/>
    <mergeCell ref="E2081:E2085"/>
    <mergeCell ref="G2081:H2081"/>
    <mergeCell ref="S2081:U2085"/>
    <mergeCell ref="G2082:H2082"/>
    <mergeCell ref="G2083:H2083"/>
    <mergeCell ref="G2084:H2084"/>
    <mergeCell ref="H2085:I2085"/>
    <mergeCell ref="K2085:R2085"/>
    <mergeCell ref="B2066:B2070"/>
    <mergeCell ref="C2066:C2070"/>
    <mergeCell ref="D2066:D2070"/>
    <mergeCell ref="E2066:E2070"/>
    <mergeCell ref="G2066:H2066"/>
    <mergeCell ref="S2066:U2070"/>
    <mergeCell ref="G2067:H2067"/>
    <mergeCell ref="G2068:H2068"/>
    <mergeCell ref="G2069:H2069"/>
    <mergeCell ref="H2070:I2070"/>
    <mergeCell ref="K2070:R2070"/>
    <mergeCell ref="B2071:B2075"/>
    <mergeCell ref="C2071:C2075"/>
    <mergeCell ref="D2071:D2075"/>
    <mergeCell ref="E2071:E2075"/>
    <mergeCell ref="G2071:H2071"/>
    <mergeCell ref="S2071:U2075"/>
    <mergeCell ref="G2072:H2072"/>
    <mergeCell ref="G2073:H2073"/>
    <mergeCell ref="G2074:H2074"/>
    <mergeCell ref="H2075:I2075"/>
    <mergeCell ref="K2075:R2075"/>
    <mergeCell ref="B2052:B2056"/>
    <mergeCell ref="C2052:C2056"/>
    <mergeCell ref="D2052:D2056"/>
    <mergeCell ref="E2052:E2056"/>
    <mergeCell ref="G2052:H2052"/>
    <mergeCell ref="S2052:U2056"/>
    <mergeCell ref="G2053:H2053"/>
    <mergeCell ref="G2054:H2054"/>
    <mergeCell ref="G2055:H2055"/>
    <mergeCell ref="H2056:I2056"/>
    <mergeCell ref="K2056:R2056"/>
    <mergeCell ref="B2062:I2062"/>
    <mergeCell ref="J2062:U2062"/>
    <mergeCell ref="E2063:F2063"/>
    <mergeCell ref="B2064:B2065"/>
    <mergeCell ref="C2064:C2065"/>
    <mergeCell ref="F2064:F2065"/>
    <mergeCell ref="G2064:H2065"/>
    <mergeCell ref="K2064:N2064"/>
    <mergeCell ref="O2064:R2064"/>
    <mergeCell ref="S2064:U2064"/>
    <mergeCell ref="K2065:N2065"/>
    <mergeCell ref="O2065:R2065"/>
    <mergeCell ref="S2065:U2065"/>
    <mergeCell ref="B2042:B2046"/>
    <mergeCell ref="C2042:C2046"/>
    <mergeCell ref="D2042:D2046"/>
    <mergeCell ref="E2042:E2046"/>
    <mergeCell ref="G2042:H2042"/>
    <mergeCell ref="S2042:U2046"/>
    <mergeCell ref="G2043:H2043"/>
    <mergeCell ref="G2044:H2044"/>
    <mergeCell ref="G2045:H2045"/>
    <mergeCell ref="H2046:I2046"/>
    <mergeCell ref="K2046:R2046"/>
    <mergeCell ref="B2047:B2051"/>
    <mergeCell ref="C2047:C2051"/>
    <mergeCell ref="D2047:D2051"/>
    <mergeCell ref="E2047:E2051"/>
    <mergeCell ref="G2047:H2047"/>
    <mergeCell ref="S2047:U2051"/>
    <mergeCell ref="G2048:H2048"/>
    <mergeCell ref="G2049:H2049"/>
    <mergeCell ref="G2050:H2050"/>
    <mergeCell ref="H2051:I2051"/>
    <mergeCell ref="K2051:R2051"/>
    <mergeCell ref="B2033:I2033"/>
    <mergeCell ref="J2033:U2033"/>
    <mergeCell ref="E2034:F2034"/>
    <mergeCell ref="B2035:B2036"/>
    <mergeCell ref="C2035:C2036"/>
    <mergeCell ref="F2035:F2036"/>
    <mergeCell ref="G2035:H2036"/>
    <mergeCell ref="K2035:N2035"/>
    <mergeCell ref="O2035:R2035"/>
    <mergeCell ref="S2035:U2035"/>
    <mergeCell ref="K2036:N2036"/>
    <mergeCell ref="O2036:R2036"/>
    <mergeCell ref="S2036:U2036"/>
    <mergeCell ref="B2037:B2041"/>
    <mergeCell ref="C2037:C2041"/>
    <mergeCell ref="D2037:D2041"/>
    <mergeCell ref="E2037:E2041"/>
    <mergeCell ref="G2037:H2037"/>
    <mergeCell ref="S2037:U2041"/>
    <mergeCell ref="G2038:H2038"/>
    <mergeCell ref="G2039:H2039"/>
    <mergeCell ref="G2040:H2040"/>
    <mergeCell ref="H2041:I2041"/>
    <mergeCell ref="K2041:R2041"/>
    <mergeCell ref="B2018:B2022"/>
    <mergeCell ref="C2018:C2022"/>
    <mergeCell ref="D2018:D2022"/>
    <mergeCell ref="E2018:E2022"/>
    <mergeCell ref="G2018:H2018"/>
    <mergeCell ref="S2018:U2022"/>
    <mergeCell ref="G2019:H2019"/>
    <mergeCell ref="G2020:H2020"/>
    <mergeCell ref="G2021:H2021"/>
    <mergeCell ref="H2022:I2022"/>
    <mergeCell ref="K2022:R2022"/>
    <mergeCell ref="B2023:B2027"/>
    <mergeCell ref="C2023:C2027"/>
    <mergeCell ref="D2023:D2027"/>
    <mergeCell ref="E2023:E2027"/>
    <mergeCell ref="G2023:H2023"/>
    <mergeCell ref="S2023:U2027"/>
    <mergeCell ref="G2024:H2024"/>
    <mergeCell ref="G2025:H2025"/>
    <mergeCell ref="G2026:H2026"/>
    <mergeCell ref="H2027:I2027"/>
    <mergeCell ref="K2027:R2027"/>
    <mergeCell ref="B2008:B2012"/>
    <mergeCell ref="C2008:C2012"/>
    <mergeCell ref="D2008:D2012"/>
    <mergeCell ref="E2008:E2012"/>
    <mergeCell ref="G2008:H2008"/>
    <mergeCell ref="S2008:U2012"/>
    <mergeCell ref="G2009:H2009"/>
    <mergeCell ref="G2010:H2010"/>
    <mergeCell ref="G2011:H2011"/>
    <mergeCell ref="H2012:I2012"/>
    <mergeCell ref="K2012:R2012"/>
    <mergeCell ref="B2013:B2017"/>
    <mergeCell ref="C2013:C2017"/>
    <mergeCell ref="D2013:D2017"/>
    <mergeCell ref="E2013:E2017"/>
    <mergeCell ref="G2013:H2013"/>
    <mergeCell ref="S2013:U2017"/>
    <mergeCell ref="G2014:H2014"/>
    <mergeCell ref="G2015:H2015"/>
    <mergeCell ref="G2016:H2016"/>
    <mergeCell ref="H2017:I2017"/>
    <mergeCell ref="K2017:R2017"/>
    <mergeCell ref="B1994:B1998"/>
    <mergeCell ref="C1994:C1998"/>
    <mergeCell ref="D1994:D1998"/>
    <mergeCell ref="E1994:E1998"/>
    <mergeCell ref="G1994:H1994"/>
    <mergeCell ref="S1994:U1998"/>
    <mergeCell ref="G1995:H1995"/>
    <mergeCell ref="G1996:H1996"/>
    <mergeCell ref="G1997:H1997"/>
    <mergeCell ref="H1998:I1998"/>
    <mergeCell ref="K1998:R1998"/>
    <mergeCell ref="B2004:I2004"/>
    <mergeCell ref="J2004:U2004"/>
    <mergeCell ref="E2005:F2005"/>
    <mergeCell ref="B2006:B2007"/>
    <mergeCell ref="C2006:C2007"/>
    <mergeCell ref="F2006:F2007"/>
    <mergeCell ref="G2006:H2007"/>
    <mergeCell ref="K2006:N2006"/>
    <mergeCell ref="O2006:R2006"/>
    <mergeCell ref="S2006:U2006"/>
    <mergeCell ref="K2007:N2007"/>
    <mergeCell ref="O2007:R2007"/>
    <mergeCell ref="S2007:U2007"/>
    <mergeCell ref="B1984:B1988"/>
    <mergeCell ref="C1984:C1988"/>
    <mergeCell ref="D1984:D1988"/>
    <mergeCell ref="E1984:E1988"/>
    <mergeCell ref="G1984:H1984"/>
    <mergeCell ref="S1984:U1988"/>
    <mergeCell ref="G1985:H1985"/>
    <mergeCell ref="G1986:H1986"/>
    <mergeCell ref="G1987:H1987"/>
    <mergeCell ref="H1988:I1988"/>
    <mergeCell ref="K1988:R1988"/>
    <mergeCell ref="B1989:B1993"/>
    <mergeCell ref="C1989:C1993"/>
    <mergeCell ref="D1989:D1993"/>
    <mergeCell ref="E1989:E1993"/>
    <mergeCell ref="G1989:H1989"/>
    <mergeCell ref="S1989:U1993"/>
    <mergeCell ref="G1990:H1990"/>
    <mergeCell ref="G1991:H1991"/>
    <mergeCell ref="G1992:H1992"/>
    <mergeCell ref="H1993:I1993"/>
    <mergeCell ref="K1993:R1993"/>
    <mergeCell ref="B1975:I1975"/>
    <mergeCell ref="J1975:U1975"/>
    <mergeCell ref="E1976:F1976"/>
    <mergeCell ref="B1977:B1978"/>
    <mergeCell ref="C1977:C1978"/>
    <mergeCell ref="F1977:F1978"/>
    <mergeCell ref="G1977:H1978"/>
    <mergeCell ref="K1977:N1977"/>
    <mergeCell ref="O1977:R1977"/>
    <mergeCell ref="S1977:U1977"/>
    <mergeCell ref="K1978:N1978"/>
    <mergeCell ref="O1978:R1978"/>
    <mergeCell ref="S1978:U1978"/>
    <mergeCell ref="B1979:B1983"/>
    <mergeCell ref="C1979:C1983"/>
    <mergeCell ref="D1979:D1983"/>
    <mergeCell ref="E1979:E1983"/>
    <mergeCell ref="G1979:H1979"/>
    <mergeCell ref="S1979:U1983"/>
    <mergeCell ref="G1980:H1980"/>
    <mergeCell ref="G1981:H1981"/>
    <mergeCell ref="G1982:H1982"/>
    <mergeCell ref="H1983:I1983"/>
    <mergeCell ref="K1983:R1983"/>
    <mergeCell ref="B1960:B1964"/>
    <mergeCell ref="C1960:C1964"/>
    <mergeCell ref="D1960:D1964"/>
    <mergeCell ref="E1960:E1964"/>
    <mergeCell ref="G1960:H1960"/>
    <mergeCell ref="S1960:U1964"/>
    <mergeCell ref="G1961:H1961"/>
    <mergeCell ref="G1962:H1962"/>
    <mergeCell ref="G1963:H1963"/>
    <mergeCell ref="H1964:I1964"/>
    <mergeCell ref="K1964:R1964"/>
    <mergeCell ref="B1965:B1969"/>
    <mergeCell ref="C1965:C1969"/>
    <mergeCell ref="D1965:D1969"/>
    <mergeCell ref="E1965:E1969"/>
    <mergeCell ref="G1965:H1965"/>
    <mergeCell ref="S1965:U1969"/>
    <mergeCell ref="G1966:H1966"/>
    <mergeCell ref="G1967:H1967"/>
    <mergeCell ref="G1968:H1968"/>
    <mergeCell ref="H1969:I1969"/>
    <mergeCell ref="K1969:R1969"/>
    <mergeCell ref="B1950:B1954"/>
    <mergeCell ref="C1950:C1954"/>
    <mergeCell ref="D1950:D1954"/>
    <mergeCell ref="E1950:E1954"/>
    <mergeCell ref="G1950:H1950"/>
    <mergeCell ref="S1950:U1954"/>
    <mergeCell ref="G1951:H1951"/>
    <mergeCell ref="G1952:H1952"/>
    <mergeCell ref="G1953:H1953"/>
    <mergeCell ref="H1954:I1954"/>
    <mergeCell ref="K1954:R1954"/>
    <mergeCell ref="B1955:B1959"/>
    <mergeCell ref="C1955:C1959"/>
    <mergeCell ref="D1955:D1959"/>
    <mergeCell ref="E1955:E1959"/>
    <mergeCell ref="G1955:H1955"/>
    <mergeCell ref="S1955:U1959"/>
    <mergeCell ref="G1956:H1956"/>
    <mergeCell ref="G1957:H1957"/>
    <mergeCell ref="G1958:H1958"/>
    <mergeCell ref="H1959:I1959"/>
    <mergeCell ref="K1959:R1959"/>
    <mergeCell ref="B1936:B1940"/>
    <mergeCell ref="C1936:C1940"/>
    <mergeCell ref="D1936:D1940"/>
    <mergeCell ref="E1936:E1940"/>
    <mergeCell ref="G1936:H1936"/>
    <mergeCell ref="S1936:U1940"/>
    <mergeCell ref="G1937:H1937"/>
    <mergeCell ref="G1938:H1938"/>
    <mergeCell ref="G1939:H1939"/>
    <mergeCell ref="H1940:I1940"/>
    <mergeCell ref="K1940:R1940"/>
    <mergeCell ref="B1946:I1946"/>
    <mergeCell ref="J1946:U1946"/>
    <mergeCell ref="E1947:F1947"/>
    <mergeCell ref="B1948:B1949"/>
    <mergeCell ref="C1948:C1949"/>
    <mergeCell ref="F1948:F1949"/>
    <mergeCell ref="G1948:H1949"/>
    <mergeCell ref="K1948:N1948"/>
    <mergeCell ref="O1948:R1948"/>
    <mergeCell ref="S1948:U1948"/>
    <mergeCell ref="K1949:N1949"/>
    <mergeCell ref="O1949:R1949"/>
    <mergeCell ref="S1949:U1949"/>
    <mergeCell ref="O1941:R1941"/>
    <mergeCell ref="S1941:U1941"/>
    <mergeCell ref="O1942:R1942"/>
    <mergeCell ref="S1942:U1942"/>
    <mergeCell ref="B1926:B1930"/>
    <mergeCell ref="C1926:C1930"/>
    <mergeCell ref="D1926:D1930"/>
    <mergeCell ref="E1926:E1930"/>
    <mergeCell ref="G1926:H1926"/>
    <mergeCell ref="S1926:U1930"/>
    <mergeCell ref="G1927:H1927"/>
    <mergeCell ref="G1928:H1928"/>
    <mergeCell ref="G1929:H1929"/>
    <mergeCell ref="H1930:I1930"/>
    <mergeCell ref="K1930:R1930"/>
    <mergeCell ref="B1931:B1935"/>
    <mergeCell ref="C1931:C1935"/>
    <mergeCell ref="D1931:D1935"/>
    <mergeCell ref="E1931:E1935"/>
    <mergeCell ref="G1931:H1931"/>
    <mergeCell ref="S1931:U1935"/>
    <mergeCell ref="G1932:H1932"/>
    <mergeCell ref="G1933:H1933"/>
    <mergeCell ref="G1934:H1934"/>
    <mergeCell ref="H1935:I1935"/>
    <mergeCell ref="K1935:R1935"/>
    <mergeCell ref="B1917:I1917"/>
    <mergeCell ref="J1917:U1917"/>
    <mergeCell ref="E1918:F1918"/>
    <mergeCell ref="B1919:B1920"/>
    <mergeCell ref="C1919:C1920"/>
    <mergeCell ref="F1919:F1920"/>
    <mergeCell ref="G1919:H1920"/>
    <mergeCell ref="K1919:N1919"/>
    <mergeCell ref="O1919:R1919"/>
    <mergeCell ref="S1919:U1919"/>
    <mergeCell ref="K1920:N1920"/>
    <mergeCell ref="O1920:R1920"/>
    <mergeCell ref="S1920:U1920"/>
    <mergeCell ref="B1921:B1925"/>
    <mergeCell ref="C1921:C1925"/>
    <mergeCell ref="D1921:D1925"/>
    <mergeCell ref="E1921:E1925"/>
    <mergeCell ref="G1921:H1921"/>
    <mergeCell ref="S1921:U1925"/>
    <mergeCell ref="G1922:H1922"/>
    <mergeCell ref="G1923:H1923"/>
    <mergeCell ref="G1924:H1924"/>
    <mergeCell ref="H1925:I1925"/>
    <mergeCell ref="K1925:R1925"/>
    <mergeCell ref="B1902:B1906"/>
    <mergeCell ref="C1902:C1906"/>
    <mergeCell ref="D1902:D1906"/>
    <mergeCell ref="E1902:E1906"/>
    <mergeCell ref="G1902:H1902"/>
    <mergeCell ref="S1902:U1906"/>
    <mergeCell ref="G1903:H1903"/>
    <mergeCell ref="G1904:H1904"/>
    <mergeCell ref="G1905:H1905"/>
    <mergeCell ref="H1906:I1906"/>
    <mergeCell ref="K1906:R1906"/>
    <mergeCell ref="B1907:B1911"/>
    <mergeCell ref="C1907:C1911"/>
    <mergeCell ref="D1907:D1911"/>
    <mergeCell ref="E1907:E1911"/>
    <mergeCell ref="G1907:H1907"/>
    <mergeCell ref="S1907:U1911"/>
    <mergeCell ref="G1908:H1908"/>
    <mergeCell ref="G1909:H1909"/>
    <mergeCell ref="G1910:H1910"/>
    <mergeCell ref="H1911:I1911"/>
    <mergeCell ref="K1911:R1911"/>
    <mergeCell ref="B1892:B1896"/>
    <mergeCell ref="C1892:C1896"/>
    <mergeCell ref="D1892:D1896"/>
    <mergeCell ref="E1892:E1896"/>
    <mergeCell ref="G1892:H1892"/>
    <mergeCell ref="S1892:U1896"/>
    <mergeCell ref="G1893:H1893"/>
    <mergeCell ref="G1894:H1894"/>
    <mergeCell ref="G1895:H1895"/>
    <mergeCell ref="H1896:I1896"/>
    <mergeCell ref="K1896:R1896"/>
    <mergeCell ref="B1897:B1901"/>
    <mergeCell ref="C1897:C1901"/>
    <mergeCell ref="D1897:D1901"/>
    <mergeCell ref="E1897:E1901"/>
    <mergeCell ref="G1897:H1897"/>
    <mergeCell ref="S1897:U1901"/>
    <mergeCell ref="G1898:H1898"/>
    <mergeCell ref="G1899:H1899"/>
    <mergeCell ref="G1900:H1900"/>
    <mergeCell ref="H1901:I1901"/>
    <mergeCell ref="K1901:R1901"/>
    <mergeCell ref="B1878:B1882"/>
    <mergeCell ref="C1878:C1882"/>
    <mergeCell ref="D1878:D1882"/>
    <mergeCell ref="E1878:E1882"/>
    <mergeCell ref="G1878:H1878"/>
    <mergeCell ref="S1878:U1882"/>
    <mergeCell ref="G1879:H1879"/>
    <mergeCell ref="G1880:H1880"/>
    <mergeCell ref="G1881:H1881"/>
    <mergeCell ref="H1882:I1882"/>
    <mergeCell ref="K1882:R1882"/>
    <mergeCell ref="B1888:I1888"/>
    <mergeCell ref="J1888:U1888"/>
    <mergeCell ref="E1889:F1889"/>
    <mergeCell ref="B1890:B1891"/>
    <mergeCell ref="C1890:C1891"/>
    <mergeCell ref="F1890:F1891"/>
    <mergeCell ref="G1890:H1891"/>
    <mergeCell ref="K1890:N1890"/>
    <mergeCell ref="O1890:R1890"/>
    <mergeCell ref="S1890:U1890"/>
    <mergeCell ref="K1891:N1891"/>
    <mergeCell ref="O1891:R1891"/>
    <mergeCell ref="S1891:U1891"/>
    <mergeCell ref="B1868:B1872"/>
    <mergeCell ref="C1868:C1872"/>
    <mergeCell ref="D1868:D1872"/>
    <mergeCell ref="E1868:E1872"/>
    <mergeCell ref="G1868:H1868"/>
    <mergeCell ref="S1868:U1872"/>
    <mergeCell ref="G1869:H1869"/>
    <mergeCell ref="G1870:H1870"/>
    <mergeCell ref="G1871:H1871"/>
    <mergeCell ref="H1872:I1872"/>
    <mergeCell ref="K1872:R1872"/>
    <mergeCell ref="B1873:B1877"/>
    <mergeCell ref="C1873:C1877"/>
    <mergeCell ref="D1873:D1877"/>
    <mergeCell ref="E1873:E1877"/>
    <mergeCell ref="G1873:H1873"/>
    <mergeCell ref="S1873:U1877"/>
    <mergeCell ref="G1874:H1874"/>
    <mergeCell ref="G1875:H1875"/>
    <mergeCell ref="G1876:H1876"/>
    <mergeCell ref="H1877:I1877"/>
    <mergeCell ref="K1877:R1877"/>
    <mergeCell ref="B1859:I1859"/>
    <mergeCell ref="J1859:U1859"/>
    <mergeCell ref="E1860:F1860"/>
    <mergeCell ref="B1861:B1862"/>
    <mergeCell ref="C1861:C1862"/>
    <mergeCell ref="F1861:F1862"/>
    <mergeCell ref="G1861:H1862"/>
    <mergeCell ref="K1861:N1861"/>
    <mergeCell ref="O1861:R1861"/>
    <mergeCell ref="S1861:U1861"/>
    <mergeCell ref="K1862:N1862"/>
    <mergeCell ref="O1862:R1862"/>
    <mergeCell ref="S1862:U1862"/>
    <mergeCell ref="B1863:B1867"/>
    <mergeCell ref="C1863:C1867"/>
    <mergeCell ref="D1863:D1867"/>
    <mergeCell ref="E1863:E1867"/>
    <mergeCell ref="G1863:H1863"/>
    <mergeCell ref="S1863:U1867"/>
    <mergeCell ref="G1864:H1864"/>
    <mergeCell ref="G1865:H1865"/>
    <mergeCell ref="G1866:H1866"/>
    <mergeCell ref="H1867:I1867"/>
    <mergeCell ref="K1867:R1867"/>
    <mergeCell ref="B1844:B1848"/>
    <mergeCell ref="C1844:C1848"/>
    <mergeCell ref="D1844:D1848"/>
    <mergeCell ref="E1844:E1848"/>
    <mergeCell ref="G1844:H1844"/>
    <mergeCell ref="S1844:U1848"/>
    <mergeCell ref="G1845:H1845"/>
    <mergeCell ref="G1846:H1846"/>
    <mergeCell ref="G1847:H1847"/>
    <mergeCell ref="H1848:I1848"/>
    <mergeCell ref="K1848:R1848"/>
    <mergeCell ref="B1849:B1853"/>
    <mergeCell ref="C1849:C1853"/>
    <mergeCell ref="D1849:D1853"/>
    <mergeCell ref="E1849:E1853"/>
    <mergeCell ref="G1849:H1849"/>
    <mergeCell ref="S1849:U1853"/>
    <mergeCell ref="G1850:H1850"/>
    <mergeCell ref="G1851:H1851"/>
    <mergeCell ref="G1852:H1852"/>
    <mergeCell ref="H1853:I1853"/>
    <mergeCell ref="K1853:R1853"/>
    <mergeCell ref="B1834:B1838"/>
    <mergeCell ref="C1834:C1838"/>
    <mergeCell ref="D1834:D1838"/>
    <mergeCell ref="E1834:E1838"/>
    <mergeCell ref="G1834:H1834"/>
    <mergeCell ref="S1834:U1838"/>
    <mergeCell ref="G1835:H1835"/>
    <mergeCell ref="G1836:H1836"/>
    <mergeCell ref="G1837:H1837"/>
    <mergeCell ref="H1838:I1838"/>
    <mergeCell ref="K1838:R1838"/>
    <mergeCell ref="B1839:B1843"/>
    <mergeCell ref="C1839:C1843"/>
    <mergeCell ref="D1839:D1843"/>
    <mergeCell ref="E1839:E1843"/>
    <mergeCell ref="G1839:H1839"/>
    <mergeCell ref="S1839:U1843"/>
    <mergeCell ref="G1840:H1840"/>
    <mergeCell ref="G1841:H1841"/>
    <mergeCell ref="G1842:H1842"/>
    <mergeCell ref="H1843:I1843"/>
    <mergeCell ref="K1843:R1843"/>
    <mergeCell ref="B1820:B1824"/>
    <mergeCell ref="C1820:C1824"/>
    <mergeCell ref="D1820:D1824"/>
    <mergeCell ref="E1820:E1824"/>
    <mergeCell ref="G1820:H1820"/>
    <mergeCell ref="S1820:U1824"/>
    <mergeCell ref="G1821:H1821"/>
    <mergeCell ref="G1822:H1822"/>
    <mergeCell ref="G1823:H1823"/>
    <mergeCell ref="H1824:I1824"/>
    <mergeCell ref="K1824:R1824"/>
    <mergeCell ref="B1830:I1830"/>
    <mergeCell ref="J1830:U1830"/>
    <mergeCell ref="E1831:F1831"/>
    <mergeCell ref="B1832:B1833"/>
    <mergeCell ref="C1832:C1833"/>
    <mergeCell ref="F1832:F1833"/>
    <mergeCell ref="G1832:H1833"/>
    <mergeCell ref="K1832:N1832"/>
    <mergeCell ref="O1832:R1832"/>
    <mergeCell ref="S1832:U1832"/>
    <mergeCell ref="K1833:N1833"/>
    <mergeCell ref="O1833:R1833"/>
    <mergeCell ref="S1833:U1833"/>
    <mergeCell ref="B1810:B1814"/>
    <mergeCell ref="C1810:C1814"/>
    <mergeCell ref="D1810:D1814"/>
    <mergeCell ref="E1810:E1814"/>
    <mergeCell ref="G1810:H1810"/>
    <mergeCell ref="S1810:U1814"/>
    <mergeCell ref="G1811:H1811"/>
    <mergeCell ref="G1812:H1812"/>
    <mergeCell ref="G1813:H1813"/>
    <mergeCell ref="H1814:I1814"/>
    <mergeCell ref="K1814:R1814"/>
    <mergeCell ref="B1815:B1819"/>
    <mergeCell ref="C1815:C1819"/>
    <mergeCell ref="D1815:D1819"/>
    <mergeCell ref="E1815:E1819"/>
    <mergeCell ref="G1815:H1815"/>
    <mergeCell ref="S1815:U1819"/>
    <mergeCell ref="G1816:H1816"/>
    <mergeCell ref="G1817:H1817"/>
    <mergeCell ref="G1818:H1818"/>
    <mergeCell ref="H1819:I1819"/>
    <mergeCell ref="K1819:R1819"/>
    <mergeCell ref="B1801:I1801"/>
    <mergeCell ref="J1801:U1801"/>
    <mergeCell ref="E1802:F1802"/>
    <mergeCell ref="B1803:B1804"/>
    <mergeCell ref="C1803:C1804"/>
    <mergeCell ref="F1803:F1804"/>
    <mergeCell ref="G1803:H1804"/>
    <mergeCell ref="K1803:N1803"/>
    <mergeCell ref="O1803:R1803"/>
    <mergeCell ref="S1803:U1803"/>
    <mergeCell ref="K1804:N1804"/>
    <mergeCell ref="O1804:R1804"/>
    <mergeCell ref="S1804:U1804"/>
    <mergeCell ref="B1805:B1809"/>
    <mergeCell ref="C1805:C1809"/>
    <mergeCell ref="D1805:D1809"/>
    <mergeCell ref="E1805:E1809"/>
    <mergeCell ref="G1805:H1805"/>
    <mergeCell ref="S1805:U1809"/>
    <mergeCell ref="G1806:H1806"/>
    <mergeCell ref="G1807:H1807"/>
    <mergeCell ref="G1808:H1808"/>
    <mergeCell ref="H1809:I1809"/>
    <mergeCell ref="K1809:R1809"/>
    <mergeCell ref="B1786:B1790"/>
    <mergeCell ref="C1786:C1790"/>
    <mergeCell ref="D1786:D1790"/>
    <mergeCell ref="E1786:E1790"/>
    <mergeCell ref="G1786:H1786"/>
    <mergeCell ref="S1786:U1790"/>
    <mergeCell ref="G1787:H1787"/>
    <mergeCell ref="G1788:H1788"/>
    <mergeCell ref="G1789:H1789"/>
    <mergeCell ref="H1790:I1790"/>
    <mergeCell ref="K1790:R1790"/>
    <mergeCell ref="B1791:B1795"/>
    <mergeCell ref="C1791:C1795"/>
    <mergeCell ref="D1791:D1795"/>
    <mergeCell ref="E1791:E1795"/>
    <mergeCell ref="G1791:H1791"/>
    <mergeCell ref="S1791:U1795"/>
    <mergeCell ref="G1792:H1792"/>
    <mergeCell ref="G1793:H1793"/>
    <mergeCell ref="G1794:H1794"/>
    <mergeCell ref="H1795:I1795"/>
    <mergeCell ref="K1795:R1795"/>
    <mergeCell ref="B1776:B1780"/>
    <mergeCell ref="C1776:C1780"/>
    <mergeCell ref="D1776:D1780"/>
    <mergeCell ref="E1776:E1780"/>
    <mergeCell ref="G1776:H1776"/>
    <mergeCell ref="S1776:U1780"/>
    <mergeCell ref="G1777:H1777"/>
    <mergeCell ref="G1778:H1778"/>
    <mergeCell ref="G1779:H1779"/>
    <mergeCell ref="H1780:I1780"/>
    <mergeCell ref="K1780:R1780"/>
    <mergeCell ref="B1781:B1785"/>
    <mergeCell ref="C1781:C1785"/>
    <mergeCell ref="D1781:D1785"/>
    <mergeCell ref="E1781:E1785"/>
    <mergeCell ref="G1781:H1781"/>
    <mergeCell ref="S1781:U1785"/>
    <mergeCell ref="G1782:H1782"/>
    <mergeCell ref="G1783:H1783"/>
    <mergeCell ref="G1784:H1784"/>
    <mergeCell ref="H1785:I1785"/>
    <mergeCell ref="K1785:R1785"/>
    <mergeCell ref="B1762:B1766"/>
    <mergeCell ref="C1762:C1766"/>
    <mergeCell ref="D1762:D1766"/>
    <mergeCell ref="E1762:E1766"/>
    <mergeCell ref="G1762:H1762"/>
    <mergeCell ref="S1762:U1766"/>
    <mergeCell ref="G1763:H1763"/>
    <mergeCell ref="G1764:H1764"/>
    <mergeCell ref="G1765:H1765"/>
    <mergeCell ref="H1766:I1766"/>
    <mergeCell ref="K1766:R1766"/>
    <mergeCell ref="B1772:I1772"/>
    <mergeCell ref="J1772:U1772"/>
    <mergeCell ref="E1773:F1773"/>
    <mergeCell ref="B1774:B1775"/>
    <mergeCell ref="C1774:C1775"/>
    <mergeCell ref="F1774:F1775"/>
    <mergeCell ref="G1774:H1775"/>
    <mergeCell ref="K1774:N1774"/>
    <mergeCell ref="O1774:R1774"/>
    <mergeCell ref="S1774:U1774"/>
    <mergeCell ref="K1775:N1775"/>
    <mergeCell ref="O1775:R1775"/>
    <mergeCell ref="S1775:U1775"/>
    <mergeCell ref="B1752:B1756"/>
    <mergeCell ref="C1752:C1756"/>
    <mergeCell ref="D1752:D1756"/>
    <mergeCell ref="E1752:E1756"/>
    <mergeCell ref="G1752:H1752"/>
    <mergeCell ref="S1752:U1756"/>
    <mergeCell ref="G1753:H1753"/>
    <mergeCell ref="G1754:H1754"/>
    <mergeCell ref="G1755:H1755"/>
    <mergeCell ref="H1756:I1756"/>
    <mergeCell ref="K1756:R1756"/>
    <mergeCell ref="B1757:B1761"/>
    <mergeCell ref="C1757:C1761"/>
    <mergeCell ref="D1757:D1761"/>
    <mergeCell ref="E1757:E1761"/>
    <mergeCell ref="G1757:H1757"/>
    <mergeCell ref="S1757:U1761"/>
    <mergeCell ref="G1758:H1758"/>
    <mergeCell ref="G1759:H1759"/>
    <mergeCell ref="G1760:H1760"/>
    <mergeCell ref="H1761:I1761"/>
    <mergeCell ref="K1761:R1761"/>
    <mergeCell ref="B1743:I1743"/>
    <mergeCell ref="J1743:U1743"/>
    <mergeCell ref="E1744:F1744"/>
    <mergeCell ref="B1745:B1746"/>
    <mergeCell ref="C1745:C1746"/>
    <mergeCell ref="F1745:F1746"/>
    <mergeCell ref="G1745:H1746"/>
    <mergeCell ref="K1745:N1745"/>
    <mergeCell ref="O1745:R1745"/>
    <mergeCell ref="S1745:U1745"/>
    <mergeCell ref="K1746:N1746"/>
    <mergeCell ref="O1746:R1746"/>
    <mergeCell ref="S1746:U1746"/>
    <mergeCell ref="B1747:B1751"/>
    <mergeCell ref="C1747:C1751"/>
    <mergeCell ref="D1747:D1751"/>
    <mergeCell ref="E1747:E1751"/>
    <mergeCell ref="G1747:H1747"/>
    <mergeCell ref="S1747:U1751"/>
    <mergeCell ref="G1748:H1748"/>
    <mergeCell ref="G1749:H1749"/>
    <mergeCell ref="G1750:H1750"/>
    <mergeCell ref="H1751:I1751"/>
    <mergeCell ref="K1751:R1751"/>
    <mergeCell ref="B1728:B1732"/>
    <mergeCell ref="C1728:C1732"/>
    <mergeCell ref="D1728:D1732"/>
    <mergeCell ref="E1728:E1732"/>
    <mergeCell ref="G1728:H1728"/>
    <mergeCell ref="S1728:U1732"/>
    <mergeCell ref="G1729:H1729"/>
    <mergeCell ref="G1730:H1730"/>
    <mergeCell ref="G1731:H1731"/>
    <mergeCell ref="H1732:I1732"/>
    <mergeCell ref="K1732:R1732"/>
    <mergeCell ref="B1733:B1737"/>
    <mergeCell ref="C1733:C1737"/>
    <mergeCell ref="D1733:D1737"/>
    <mergeCell ref="E1733:E1737"/>
    <mergeCell ref="G1733:H1733"/>
    <mergeCell ref="S1733:U1737"/>
    <mergeCell ref="G1734:H1734"/>
    <mergeCell ref="G1735:H1735"/>
    <mergeCell ref="G1736:H1736"/>
    <mergeCell ref="H1737:I1737"/>
    <mergeCell ref="K1737:R1737"/>
    <mergeCell ref="B1718:B1722"/>
    <mergeCell ref="C1718:C1722"/>
    <mergeCell ref="D1718:D1722"/>
    <mergeCell ref="E1718:E1722"/>
    <mergeCell ref="G1718:H1718"/>
    <mergeCell ref="S1718:U1722"/>
    <mergeCell ref="G1719:H1719"/>
    <mergeCell ref="G1720:H1720"/>
    <mergeCell ref="G1721:H1721"/>
    <mergeCell ref="H1722:I1722"/>
    <mergeCell ref="K1722:R1722"/>
    <mergeCell ref="B1723:B1727"/>
    <mergeCell ref="C1723:C1727"/>
    <mergeCell ref="D1723:D1727"/>
    <mergeCell ref="E1723:E1727"/>
    <mergeCell ref="G1723:H1723"/>
    <mergeCell ref="S1723:U1727"/>
    <mergeCell ref="G1724:H1724"/>
    <mergeCell ref="G1725:H1725"/>
    <mergeCell ref="G1726:H1726"/>
    <mergeCell ref="H1727:I1727"/>
    <mergeCell ref="K1727:R1727"/>
    <mergeCell ref="B1704:B1708"/>
    <mergeCell ref="C1704:C1708"/>
    <mergeCell ref="D1704:D1708"/>
    <mergeCell ref="E1704:E1708"/>
    <mergeCell ref="G1704:H1704"/>
    <mergeCell ref="S1704:U1708"/>
    <mergeCell ref="G1705:H1705"/>
    <mergeCell ref="G1706:H1706"/>
    <mergeCell ref="G1707:H1707"/>
    <mergeCell ref="H1708:I1708"/>
    <mergeCell ref="K1708:R1708"/>
    <mergeCell ref="B1714:I1714"/>
    <mergeCell ref="J1714:U1714"/>
    <mergeCell ref="E1715:F1715"/>
    <mergeCell ref="B1716:B1717"/>
    <mergeCell ref="C1716:C1717"/>
    <mergeCell ref="F1716:F1717"/>
    <mergeCell ref="G1716:H1717"/>
    <mergeCell ref="K1716:N1716"/>
    <mergeCell ref="O1716:R1716"/>
    <mergeCell ref="S1716:U1716"/>
    <mergeCell ref="K1717:N1717"/>
    <mergeCell ref="O1717:R1717"/>
    <mergeCell ref="S1717:U1717"/>
    <mergeCell ref="B1694:B1698"/>
    <mergeCell ref="C1694:C1698"/>
    <mergeCell ref="D1694:D1698"/>
    <mergeCell ref="E1694:E1698"/>
    <mergeCell ref="G1694:H1694"/>
    <mergeCell ref="S1694:U1698"/>
    <mergeCell ref="G1695:H1695"/>
    <mergeCell ref="G1696:H1696"/>
    <mergeCell ref="G1697:H1697"/>
    <mergeCell ref="H1698:I1698"/>
    <mergeCell ref="K1698:R1698"/>
    <mergeCell ref="B1699:B1703"/>
    <mergeCell ref="C1699:C1703"/>
    <mergeCell ref="D1699:D1703"/>
    <mergeCell ref="E1699:E1703"/>
    <mergeCell ref="G1699:H1699"/>
    <mergeCell ref="S1699:U1703"/>
    <mergeCell ref="G1700:H1700"/>
    <mergeCell ref="G1701:H1701"/>
    <mergeCell ref="G1702:H1702"/>
    <mergeCell ref="H1703:I1703"/>
    <mergeCell ref="K1703:R1703"/>
    <mergeCell ref="B1685:I1685"/>
    <mergeCell ref="J1685:U1685"/>
    <mergeCell ref="E1686:F1686"/>
    <mergeCell ref="B1687:B1688"/>
    <mergeCell ref="C1687:C1688"/>
    <mergeCell ref="F1687:F1688"/>
    <mergeCell ref="G1687:H1688"/>
    <mergeCell ref="K1687:N1687"/>
    <mergeCell ref="O1687:R1687"/>
    <mergeCell ref="S1687:U1687"/>
    <mergeCell ref="K1688:N1688"/>
    <mergeCell ref="O1688:R1688"/>
    <mergeCell ref="S1688:U1688"/>
    <mergeCell ref="B1689:B1693"/>
    <mergeCell ref="C1689:C1693"/>
    <mergeCell ref="D1689:D1693"/>
    <mergeCell ref="E1689:E1693"/>
    <mergeCell ref="G1689:H1689"/>
    <mergeCell ref="S1689:U1693"/>
    <mergeCell ref="G1690:H1690"/>
    <mergeCell ref="G1691:H1691"/>
    <mergeCell ref="G1692:H1692"/>
    <mergeCell ref="H1693:I1693"/>
    <mergeCell ref="K1693:R1693"/>
    <mergeCell ref="B1670:B1674"/>
    <mergeCell ref="C1670:C1674"/>
    <mergeCell ref="D1670:D1674"/>
    <mergeCell ref="E1670:E1674"/>
    <mergeCell ref="G1670:H1670"/>
    <mergeCell ref="S1670:U1674"/>
    <mergeCell ref="G1671:H1671"/>
    <mergeCell ref="G1672:H1672"/>
    <mergeCell ref="G1673:H1673"/>
    <mergeCell ref="H1674:I1674"/>
    <mergeCell ref="K1674:R1674"/>
    <mergeCell ref="B1675:B1679"/>
    <mergeCell ref="C1675:C1679"/>
    <mergeCell ref="D1675:D1679"/>
    <mergeCell ref="E1675:E1679"/>
    <mergeCell ref="G1675:H1675"/>
    <mergeCell ref="S1675:U1679"/>
    <mergeCell ref="G1676:H1676"/>
    <mergeCell ref="G1677:H1677"/>
    <mergeCell ref="G1678:H1678"/>
    <mergeCell ref="H1679:I1679"/>
    <mergeCell ref="K1679:R1679"/>
    <mergeCell ref="B1660:B1664"/>
    <mergeCell ref="C1660:C1664"/>
    <mergeCell ref="D1660:D1664"/>
    <mergeCell ref="E1660:E1664"/>
    <mergeCell ref="G1660:H1660"/>
    <mergeCell ref="S1660:U1664"/>
    <mergeCell ref="G1661:H1661"/>
    <mergeCell ref="G1662:H1662"/>
    <mergeCell ref="G1663:H1663"/>
    <mergeCell ref="H1664:I1664"/>
    <mergeCell ref="K1664:R1664"/>
    <mergeCell ref="B1665:B1669"/>
    <mergeCell ref="C1665:C1669"/>
    <mergeCell ref="D1665:D1669"/>
    <mergeCell ref="E1665:E1669"/>
    <mergeCell ref="G1665:H1665"/>
    <mergeCell ref="S1665:U1669"/>
    <mergeCell ref="G1666:H1666"/>
    <mergeCell ref="G1667:H1667"/>
    <mergeCell ref="G1668:H1668"/>
    <mergeCell ref="H1669:I1669"/>
    <mergeCell ref="K1669:R1669"/>
    <mergeCell ref="B1646:B1650"/>
    <mergeCell ref="C1646:C1650"/>
    <mergeCell ref="D1646:D1650"/>
    <mergeCell ref="E1646:E1650"/>
    <mergeCell ref="G1646:H1646"/>
    <mergeCell ref="S1646:U1650"/>
    <mergeCell ref="G1647:H1647"/>
    <mergeCell ref="G1648:H1648"/>
    <mergeCell ref="G1649:H1649"/>
    <mergeCell ref="H1650:I1650"/>
    <mergeCell ref="K1650:R1650"/>
    <mergeCell ref="B1656:I1656"/>
    <mergeCell ref="J1656:U1656"/>
    <mergeCell ref="E1657:F1657"/>
    <mergeCell ref="B1658:B1659"/>
    <mergeCell ref="C1658:C1659"/>
    <mergeCell ref="F1658:F1659"/>
    <mergeCell ref="G1658:H1659"/>
    <mergeCell ref="K1658:N1658"/>
    <mergeCell ref="O1658:R1658"/>
    <mergeCell ref="S1658:U1658"/>
    <mergeCell ref="K1659:N1659"/>
    <mergeCell ref="O1659:R1659"/>
    <mergeCell ref="S1659:U1659"/>
    <mergeCell ref="O1651:R1651"/>
    <mergeCell ref="S1651:U1651"/>
    <mergeCell ref="O1652:R1652"/>
    <mergeCell ref="S1652:U1652"/>
    <mergeCell ref="B1636:B1640"/>
    <mergeCell ref="C1636:C1640"/>
    <mergeCell ref="D1636:D1640"/>
    <mergeCell ref="E1636:E1640"/>
    <mergeCell ref="G1636:H1636"/>
    <mergeCell ref="S1636:U1640"/>
    <mergeCell ref="G1637:H1637"/>
    <mergeCell ref="G1638:H1638"/>
    <mergeCell ref="G1639:H1639"/>
    <mergeCell ref="H1640:I1640"/>
    <mergeCell ref="K1640:R1640"/>
    <mergeCell ref="B1641:B1645"/>
    <mergeCell ref="C1641:C1645"/>
    <mergeCell ref="D1641:D1645"/>
    <mergeCell ref="E1641:E1645"/>
    <mergeCell ref="G1641:H1641"/>
    <mergeCell ref="S1641:U1645"/>
    <mergeCell ref="G1642:H1642"/>
    <mergeCell ref="G1643:H1643"/>
    <mergeCell ref="G1644:H1644"/>
    <mergeCell ref="H1645:I1645"/>
    <mergeCell ref="K1645:R1645"/>
    <mergeCell ref="B1627:I1627"/>
    <mergeCell ref="J1627:U1627"/>
    <mergeCell ref="E1628:F1628"/>
    <mergeCell ref="B1629:B1630"/>
    <mergeCell ref="C1629:C1630"/>
    <mergeCell ref="F1629:F1630"/>
    <mergeCell ref="G1629:H1630"/>
    <mergeCell ref="K1629:N1629"/>
    <mergeCell ref="O1629:R1629"/>
    <mergeCell ref="S1629:U1629"/>
    <mergeCell ref="K1630:N1630"/>
    <mergeCell ref="O1630:R1630"/>
    <mergeCell ref="S1630:U1630"/>
    <mergeCell ref="B1631:B1635"/>
    <mergeCell ref="C1631:C1635"/>
    <mergeCell ref="D1631:D1635"/>
    <mergeCell ref="E1631:E1635"/>
    <mergeCell ref="G1631:H1631"/>
    <mergeCell ref="S1631:U1635"/>
    <mergeCell ref="G1632:H1632"/>
    <mergeCell ref="G1633:H1633"/>
    <mergeCell ref="G1634:H1634"/>
    <mergeCell ref="H1635:I1635"/>
    <mergeCell ref="K1635:R1635"/>
    <mergeCell ref="B1612:B1616"/>
    <mergeCell ref="C1612:C1616"/>
    <mergeCell ref="D1612:D1616"/>
    <mergeCell ref="E1612:E1616"/>
    <mergeCell ref="G1612:H1612"/>
    <mergeCell ref="S1612:U1616"/>
    <mergeCell ref="G1613:H1613"/>
    <mergeCell ref="G1614:H1614"/>
    <mergeCell ref="G1615:H1615"/>
    <mergeCell ref="H1616:I1616"/>
    <mergeCell ref="K1616:R1616"/>
    <mergeCell ref="B1617:B1621"/>
    <mergeCell ref="C1617:C1621"/>
    <mergeCell ref="D1617:D1621"/>
    <mergeCell ref="E1617:E1621"/>
    <mergeCell ref="G1617:H1617"/>
    <mergeCell ref="S1617:U1621"/>
    <mergeCell ref="G1618:H1618"/>
    <mergeCell ref="G1619:H1619"/>
    <mergeCell ref="G1620:H1620"/>
    <mergeCell ref="H1621:I1621"/>
    <mergeCell ref="K1621:R1621"/>
    <mergeCell ref="B1602:B1606"/>
    <mergeCell ref="C1602:C1606"/>
    <mergeCell ref="D1602:D1606"/>
    <mergeCell ref="E1602:E1606"/>
    <mergeCell ref="G1602:H1602"/>
    <mergeCell ref="S1602:U1606"/>
    <mergeCell ref="G1603:H1603"/>
    <mergeCell ref="G1604:H1604"/>
    <mergeCell ref="G1605:H1605"/>
    <mergeCell ref="H1606:I1606"/>
    <mergeCell ref="K1606:R1606"/>
    <mergeCell ref="B1607:B1611"/>
    <mergeCell ref="C1607:C1611"/>
    <mergeCell ref="D1607:D1611"/>
    <mergeCell ref="E1607:E1611"/>
    <mergeCell ref="G1607:H1607"/>
    <mergeCell ref="S1607:U1611"/>
    <mergeCell ref="G1608:H1608"/>
    <mergeCell ref="G1609:H1609"/>
    <mergeCell ref="G1610:H1610"/>
    <mergeCell ref="H1611:I1611"/>
    <mergeCell ref="K1611:R1611"/>
    <mergeCell ref="B1588:B1592"/>
    <mergeCell ref="C1588:C1592"/>
    <mergeCell ref="D1588:D1592"/>
    <mergeCell ref="E1588:E1592"/>
    <mergeCell ref="G1588:H1588"/>
    <mergeCell ref="S1588:U1592"/>
    <mergeCell ref="G1589:H1589"/>
    <mergeCell ref="G1590:H1590"/>
    <mergeCell ref="G1591:H1591"/>
    <mergeCell ref="H1592:I1592"/>
    <mergeCell ref="K1592:R1592"/>
    <mergeCell ref="B1598:I1598"/>
    <mergeCell ref="J1598:U1598"/>
    <mergeCell ref="E1599:F1599"/>
    <mergeCell ref="B1600:B1601"/>
    <mergeCell ref="C1600:C1601"/>
    <mergeCell ref="F1600:F1601"/>
    <mergeCell ref="G1600:H1601"/>
    <mergeCell ref="K1600:N1600"/>
    <mergeCell ref="O1600:R1600"/>
    <mergeCell ref="S1600:U1600"/>
    <mergeCell ref="K1601:N1601"/>
    <mergeCell ref="O1601:R1601"/>
    <mergeCell ref="S1601:U1601"/>
    <mergeCell ref="B1578:B1582"/>
    <mergeCell ref="C1578:C1582"/>
    <mergeCell ref="D1578:D1582"/>
    <mergeCell ref="E1578:E1582"/>
    <mergeCell ref="G1578:H1578"/>
    <mergeCell ref="S1578:U1582"/>
    <mergeCell ref="G1579:H1579"/>
    <mergeCell ref="G1580:H1580"/>
    <mergeCell ref="G1581:H1581"/>
    <mergeCell ref="H1582:I1582"/>
    <mergeCell ref="K1582:R1582"/>
    <mergeCell ref="B1583:B1587"/>
    <mergeCell ref="C1583:C1587"/>
    <mergeCell ref="D1583:D1587"/>
    <mergeCell ref="E1583:E1587"/>
    <mergeCell ref="G1583:H1583"/>
    <mergeCell ref="S1583:U1587"/>
    <mergeCell ref="G1584:H1584"/>
    <mergeCell ref="G1585:H1585"/>
    <mergeCell ref="G1586:H1586"/>
    <mergeCell ref="H1587:I1587"/>
    <mergeCell ref="K1587:R1587"/>
    <mergeCell ref="B1569:I1569"/>
    <mergeCell ref="J1569:U1569"/>
    <mergeCell ref="E1570:F1570"/>
    <mergeCell ref="B1571:B1572"/>
    <mergeCell ref="C1571:C1572"/>
    <mergeCell ref="F1571:F1572"/>
    <mergeCell ref="G1571:H1572"/>
    <mergeCell ref="K1571:N1571"/>
    <mergeCell ref="O1571:R1571"/>
    <mergeCell ref="S1571:U1571"/>
    <mergeCell ref="K1572:N1572"/>
    <mergeCell ref="O1572:R1572"/>
    <mergeCell ref="S1572:U1572"/>
    <mergeCell ref="B1573:B1577"/>
    <mergeCell ref="C1573:C1577"/>
    <mergeCell ref="D1573:D1577"/>
    <mergeCell ref="E1573:E1577"/>
    <mergeCell ref="G1573:H1573"/>
    <mergeCell ref="S1573:U1577"/>
    <mergeCell ref="G1574:H1574"/>
    <mergeCell ref="G1575:H1575"/>
    <mergeCell ref="G1576:H1576"/>
    <mergeCell ref="H1577:I1577"/>
    <mergeCell ref="K1577:R1577"/>
    <mergeCell ref="B1554:B1558"/>
    <mergeCell ref="C1554:C1558"/>
    <mergeCell ref="D1554:D1558"/>
    <mergeCell ref="E1554:E1558"/>
    <mergeCell ref="G1554:H1554"/>
    <mergeCell ref="S1554:U1558"/>
    <mergeCell ref="G1555:H1555"/>
    <mergeCell ref="G1556:H1556"/>
    <mergeCell ref="G1557:H1557"/>
    <mergeCell ref="H1558:I1558"/>
    <mergeCell ref="K1558:R1558"/>
    <mergeCell ref="B1559:B1563"/>
    <mergeCell ref="C1559:C1563"/>
    <mergeCell ref="D1559:D1563"/>
    <mergeCell ref="E1559:E1563"/>
    <mergeCell ref="G1559:H1559"/>
    <mergeCell ref="S1559:U1563"/>
    <mergeCell ref="G1560:H1560"/>
    <mergeCell ref="G1561:H1561"/>
    <mergeCell ref="G1562:H1562"/>
    <mergeCell ref="H1563:I1563"/>
    <mergeCell ref="K1563:R1563"/>
    <mergeCell ref="B1544:B1548"/>
    <mergeCell ref="C1544:C1548"/>
    <mergeCell ref="D1544:D1548"/>
    <mergeCell ref="E1544:E1548"/>
    <mergeCell ref="G1544:H1544"/>
    <mergeCell ref="S1544:U1548"/>
    <mergeCell ref="G1545:H1545"/>
    <mergeCell ref="G1546:H1546"/>
    <mergeCell ref="G1547:H1547"/>
    <mergeCell ref="H1548:I1548"/>
    <mergeCell ref="K1548:R1548"/>
    <mergeCell ref="B1549:B1553"/>
    <mergeCell ref="C1549:C1553"/>
    <mergeCell ref="D1549:D1553"/>
    <mergeCell ref="E1549:E1553"/>
    <mergeCell ref="G1549:H1549"/>
    <mergeCell ref="S1549:U1553"/>
    <mergeCell ref="G1550:H1550"/>
    <mergeCell ref="G1551:H1551"/>
    <mergeCell ref="G1552:H1552"/>
    <mergeCell ref="H1553:I1553"/>
    <mergeCell ref="K1553:R1553"/>
    <mergeCell ref="B1530:B1534"/>
    <mergeCell ref="C1530:C1534"/>
    <mergeCell ref="D1530:D1534"/>
    <mergeCell ref="E1530:E1534"/>
    <mergeCell ref="G1530:H1530"/>
    <mergeCell ref="S1530:U1534"/>
    <mergeCell ref="G1531:H1531"/>
    <mergeCell ref="G1532:H1532"/>
    <mergeCell ref="G1533:H1533"/>
    <mergeCell ref="H1534:I1534"/>
    <mergeCell ref="K1534:R1534"/>
    <mergeCell ref="B1540:I1540"/>
    <mergeCell ref="J1540:U1540"/>
    <mergeCell ref="E1541:F1541"/>
    <mergeCell ref="B1542:B1543"/>
    <mergeCell ref="C1542:C1543"/>
    <mergeCell ref="F1542:F1543"/>
    <mergeCell ref="G1542:H1543"/>
    <mergeCell ref="K1542:N1542"/>
    <mergeCell ref="O1542:R1542"/>
    <mergeCell ref="S1542:U1542"/>
    <mergeCell ref="K1543:N1543"/>
    <mergeCell ref="O1543:R1543"/>
    <mergeCell ref="S1543:U1543"/>
    <mergeCell ref="B1520:B1524"/>
    <mergeCell ref="C1520:C1524"/>
    <mergeCell ref="D1520:D1524"/>
    <mergeCell ref="E1520:E1524"/>
    <mergeCell ref="G1520:H1520"/>
    <mergeCell ref="S1520:U1524"/>
    <mergeCell ref="G1521:H1521"/>
    <mergeCell ref="G1522:H1522"/>
    <mergeCell ref="G1523:H1523"/>
    <mergeCell ref="H1524:I1524"/>
    <mergeCell ref="K1524:R1524"/>
    <mergeCell ref="B1525:B1529"/>
    <mergeCell ref="C1525:C1529"/>
    <mergeCell ref="D1525:D1529"/>
    <mergeCell ref="E1525:E1529"/>
    <mergeCell ref="G1525:H1525"/>
    <mergeCell ref="S1525:U1529"/>
    <mergeCell ref="G1526:H1526"/>
    <mergeCell ref="G1527:H1527"/>
    <mergeCell ref="G1528:H1528"/>
    <mergeCell ref="H1529:I1529"/>
    <mergeCell ref="K1529:R1529"/>
    <mergeCell ref="B1511:I1511"/>
    <mergeCell ref="J1511:U1511"/>
    <mergeCell ref="E1512:F1512"/>
    <mergeCell ref="B1513:B1514"/>
    <mergeCell ref="C1513:C1514"/>
    <mergeCell ref="F1513:F1514"/>
    <mergeCell ref="G1513:H1514"/>
    <mergeCell ref="K1513:N1513"/>
    <mergeCell ref="O1513:R1513"/>
    <mergeCell ref="S1513:U1513"/>
    <mergeCell ref="K1514:N1514"/>
    <mergeCell ref="O1514:R1514"/>
    <mergeCell ref="S1514:U1514"/>
    <mergeCell ref="B1515:B1519"/>
    <mergeCell ref="C1515:C1519"/>
    <mergeCell ref="D1515:D1519"/>
    <mergeCell ref="E1515:E1519"/>
    <mergeCell ref="G1515:H1515"/>
    <mergeCell ref="S1515:U1519"/>
    <mergeCell ref="G1516:H1516"/>
    <mergeCell ref="G1517:H1517"/>
    <mergeCell ref="G1518:H1518"/>
    <mergeCell ref="H1519:I1519"/>
    <mergeCell ref="K1519:R1519"/>
    <mergeCell ref="B1496:B1500"/>
    <mergeCell ref="C1496:C1500"/>
    <mergeCell ref="D1496:D1500"/>
    <mergeCell ref="E1496:E1500"/>
    <mergeCell ref="G1496:H1496"/>
    <mergeCell ref="S1496:U1500"/>
    <mergeCell ref="G1497:H1497"/>
    <mergeCell ref="G1498:H1498"/>
    <mergeCell ref="G1499:H1499"/>
    <mergeCell ref="H1500:I1500"/>
    <mergeCell ref="K1500:R1500"/>
    <mergeCell ref="B1501:B1505"/>
    <mergeCell ref="C1501:C1505"/>
    <mergeCell ref="D1501:D1505"/>
    <mergeCell ref="E1501:E1505"/>
    <mergeCell ref="G1501:H1501"/>
    <mergeCell ref="S1501:U1505"/>
    <mergeCell ref="G1502:H1502"/>
    <mergeCell ref="G1503:H1503"/>
    <mergeCell ref="G1504:H1504"/>
    <mergeCell ref="H1505:I1505"/>
    <mergeCell ref="K1505:R1505"/>
    <mergeCell ref="B1486:B1490"/>
    <mergeCell ref="C1486:C1490"/>
    <mergeCell ref="D1486:D1490"/>
    <mergeCell ref="E1486:E1490"/>
    <mergeCell ref="G1486:H1486"/>
    <mergeCell ref="S1486:U1490"/>
    <mergeCell ref="G1487:H1487"/>
    <mergeCell ref="G1488:H1488"/>
    <mergeCell ref="G1489:H1489"/>
    <mergeCell ref="H1490:I1490"/>
    <mergeCell ref="K1490:R1490"/>
    <mergeCell ref="B1491:B1495"/>
    <mergeCell ref="C1491:C1495"/>
    <mergeCell ref="D1491:D1495"/>
    <mergeCell ref="E1491:E1495"/>
    <mergeCell ref="G1491:H1491"/>
    <mergeCell ref="S1491:U1495"/>
    <mergeCell ref="G1492:H1492"/>
    <mergeCell ref="G1493:H1493"/>
    <mergeCell ref="G1494:H1494"/>
    <mergeCell ref="H1495:I1495"/>
    <mergeCell ref="K1495:R1495"/>
    <mergeCell ref="B1472:B1476"/>
    <mergeCell ref="C1472:C1476"/>
    <mergeCell ref="D1472:D1476"/>
    <mergeCell ref="E1472:E1476"/>
    <mergeCell ref="G1472:H1472"/>
    <mergeCell ref="S1472:U1476"/>
    <mergeCell ref="G1473:H1473"/>
    <mergeCell ref="G1474:H1474"/>
    <mergeCell ref="G1475:H1475"/>
    <mergeCell ref="H1476:I1476"/>
    <mergeCell ref="K1476:R1476"/>
    <mergeCell ref="B1482:I1482"/>
    <mergeCell ref="J1482:U1482"/>
    <mergeCell ref="E1483:F1483"/>
    <mergeCell ref="B1484:B1485"/>
    <mergeCell ref="C1484:C1485"/>
    <mergeCell ref="F1484:F1485"/>
    <mergeCell ref="G1484:H1485"/>
    <mergeCell ref="K1484:N1484"/>
    <mergeCell ref="O1484:R1484"/>
    <mergeCell ref="S1484:U1484"/>
    <mergeCell ref="K1485:N1485"/>
    <mergeCell ref="O1485:R1485"/>
    <mergeCell ref="S1485:U1485"/>
    <mergeCell ref="B1462:B1466"/>
    <mergeCell ref="C1462:C1466"/>
    <mergeCell ref="D1462:D1466"/>
    <mergeCell ref="E1462:E1466"/>
    <mergeCell ref="G1462:H1462"/>
    <mergeCell ref="S1462:U1466"/>
    <mergeCell ref="G1463:H1463"/>
    <mergeCell ref="G1464:H1464"/>
    <mergeCell ref="G1465:H1465"/>
    <mergeCell ref="H1466:I1466"/>
    <mergeCell ref="K1466:R1466"/>
    <mergeCell ref="B1467:B1471"/>
    <mergeCell ref="C1467:C1471"/>
    <mergeCell ref="D1467:D1471"/>
    <mergeCell ref="E1467:E1471"/>
    <mergeCell ref="G1467:H1467"/>
    <mergeCell ref="S1467:U1471"/>
    <mergeCell ref="G1468:H1468"/>
    <mergeCell ref="G1469:H1469"/>
    <mergeCell ref="G1470:H1470"/>
    <mergeCell ref="H1471:I1471"/>
    <mergeCell ref="K1471:R1471"/>
    <mergeCell ref="B1453:I1453"/>
    <mergeCell ref="J1453:U1453"/>
    <mergeCell ref="E1454:F1454"/>
    <mergeCell ref="B1455:B1456"/>
    <mergeCell ref="C1455:C1456"/>
    <mergeCell ref="F1455:F1456"/>
    <mergeCell ref="G1455:H1456"/>
    <mergeCell ref="K1455:N1455"/>
    <mergeCell ref="O1455:R1455"/>
    <mergeCell ref="S1455:U1455"/>
    <mergeCell ref="K1456:N1456"/>
    <mergeCell ref="O1456:R1456"/>
    <mergeCell ref="S1456:U1456"/>
    <mergeCell ref="B1457:B1461"/>
    <mergeCell ref="C1457:C1461"/>
    <mergeCell ref="D1457:D1461"/>
    <mergeCell ref="E1457:E1461"/>
    <mergeCell ref="G1457:H1457"/>
    <mergeCell ref="S1457:U1461"/>
    <mergeCell ref="G1458:H1458"/>
    <mergeCell ref="G1459:H1459"/>
    <mergeCell ref="G1460:H1460"/>
    <mergeCell ref="H1461:I1461"/>
    <mergeCell ref="K1461:R1461"/>
    <mergeCell ref="B1438:B1442"/>
    <mergeCell ref="C1438:C1442"/>
    <mergeCell ref="D1438:D1442"/>
    <mergeCell ref="E1438:E1442"/>
    <mergeCell ref="G1438:H1438"/>
    <mergeCell ref="S1438:U1442"/>
    <mergeCell ref="G1439:H1439"/>
    <mergeCell ref="G1440:H1440"/>
    <mergeCell ref="G1441:H1441"/>
    <mergeCell ref="H1442:I1442"/>
    <mergeCell ref="K1442:R1442"/>
    <mergeCell ref="B1443:B1447"/>
    <mergeCell ref="C1443:C1447"/>
    <mergeCell ref="D1443:D1447"/>
    <mergeCell ref="E1443:E1447"/>
    <mergeCell ref="G1443:H1443"/>
    <mergeCell ref="S1443:U1447"/>
    <mergeCell ref="G1444:H1444"/>
    <mergeCell ref="G1445:H1445"/>
    <mergeCell ref="G1446:H1446"/>
    <mergeCell ref="H1447:I1447"/>
    <mergeCell ref="K1447:R1447"/>
    <mergeCell ref="B1428:B1432"/>
    <mergeCell ref="C1428:C1432"/>
    <mergeCell ref="D1428:D1432"/>
    <mergeCell ref="E1428:E1432"/>
    <mergeCell ref="G1428:H1428"/>
    <mergeCell ref="S1428:U1432"/>
    <mergeCell ref="G1429:H1429"/>
    <mergeCell ref="G1430:H1430"/>
    <mergeCell ref="G1431:H1431"/>
    <mergeCell ref="H1432:I1432"/>
    <mergeCell ref="K1432:R1432"/>
    <mergeCell ref="B1433:B1437"/>
    <mergeCell ref="C1433:C1437"/>
    <mergeCell ref="D1433:D1437"/>
    <mergeCell ref="E1433:E1437"/>
    <mergeCell ref="G1433:H1433"/>
    <mergeCell ref="S1433:U1437"/>
    <mergeCell ref="G1434:H1434"/>
    <mergeCell ref="G1435:H1435"/>
    <mergeCell ref="G1436:H1436"/>
    <mergeCell ref="H1437:I1437"/>
    <mergeCell ref="K1437:R1437"/>
    <mergeCell ref="B1414:B1418"/>
    <mergeCell ref="C1414:C1418"/>
    <mergeCell ref="D1414:D1418"/>
    <mergeCell ref="E1414:E1418"/>
    <mergeCell ref="G1414:H1414"/>
    <mergeCell ref="S1414:U1418"/>
    <mergeCell ref="G1415:H1415"/>
    <mergeCell ref="G1416:H1416"/>
    <mergeCell ref="G1417:H1417"/>
    <mergeCell ref="H1418:I1418"/>
    <mergeCell ref="K1418:R1418"/>
    <mergeCell ref="B1424:I1424"/>
    <mergeCell ref="J1424:U1424"/>
    <mergeCell ref="E1425:F1425"/>
    <mergeCell ref="B1426:B1427"/>
    <mergeCell ref="C1426:C1427"/>
    <mergeCell ref="F1426:F1427"/>
    <mergeCell ref="G1426:H1427"/>
    <mergeCell ref="K1426:N1426"/>
    <mergeCell ref="O1426:R1426"/>
    <mergeCell ref="S1426:U1426"/>
    <mergeCell ref="K1427:N1427"/>
    <mergeCell ref="O1427:R1427"/>
    <mergeCell ref="S1427:U1427"/>
    <mergeCell ref="B1404:B1408"/>
    <mergeCell ref="C1404:C1408"/>
    <mergeCell ref="D1404:D1408"/>
    <mergeCell ref="E1404:E1408"/>
    <mergeCell ref="G1404:H1404"/>
    <mergeCell ref="S1404:U1408"/>
    <mergeCell ref="G1405:H1405"/>
    <mergeCell ref="G1406:H1406"/>
    <mergeCell ref="G1407:H1407"/>
    <mergeCell ref="H1408:I1408"/>
    <mergeCell ref="K1408:R1408"/>
    <mergeCell ref="B1409:B1413"/>
    <mergeCell ref="C1409:C1413"/>
    <mergeCell ref="D1409:D1413"/>
    <mergeCell ref="E1409:E1413"/>
    <mergeCell ref="G1409:H1409"/>
    <mergeCell ref="S1409:U1413"/>
    <mergeCell ref="G1410:H1410"/>
    <mergeCell ref="G1411:H1411"/>
    <mergeCell ref="G1412:H1412"/>
    <mergeCell ref="H1413:I1413"/>
    <mergeCell ref="K1413:R1413"/>
    <mergeCell ref="B1395:I1395"/>
    <mergeCell ref="J1395:U1395"/>
    <mergeCell ref="E1396:F1396"/>
    <mergeCell ref="B1397:B1398"/>
    <mergeCell ref="C1397:C1398"/>
    <mergeCell ref="F1397:F1398"/>
    <mergeCell ref="G1397:H1398"/>
    <mergeCell ref="K1397:N1397"/>
    <mergeCell ref="O1397:R1397"/>
    <mergeCell ref="S1397:U1397"/>
    <mergeCell ref="K1398:N1398"/>
    <mergeCell ref="O1398:R1398"/>
    <mergeCell ref="S1398:U1398"/>
    <mergeCell ref="B1399:B1403"/>
    <mergeCell ref="C1399:C1403"/>
    <mergeCell ref="D1399:D1403"/>
    <mergeCell ref="E1399:E1403"/>
    <mergeCell ref="G1399:H1399"/>
    <mergeCell ref="S1399:U1403"/>
    <mergeCell ref="G1400:H1400"/>
    <mergeCell ref="G1401:H1401"/>
    <mergeCell ref="G1402:H1402"/>
    <mergeCell ref="H1403:I1403"/>
    <mergeCell ref="K1403:R1403"/>
    <mergeCell ref="B1380:B1384"/>
    <mergeCell ref="C1380:C1384"/>
    <mergeCell ref="D1380:D1384"/>
    <mergeCell ref="E1380:E1384"/>
    <mergeCell ref="G1380:H1380"/>
    <mergeCell ref="S1380:U1384"/>
    <mergeCell ref="G1381:H1381"/>
    <mergeCell ref="G1382:H1382"/>
    <mergeCell ref="G1383:H1383"/>
    <mergeCell ref="H1384:I1384"/>
    <mergeCell ref="K1384:R1384"/>
    <mergeCell ref="B1385:B1389"/>
    <mergeCell ref="C1385:C1389"/>
    <mergeCell ref="D1385:D1389"/>
    <mergeCell ref="E1385:E1389"/>
    <mergeCell ref="G1385:H1385"/>
    <mergeCell ref="S1385:U1389"/>
    <mergeCell ref="G1386:H1386"/>
    <mergeCell ref="G1387:H1387"/>
    <mergeCell ref="G1388:H1388"/>
    <mergeCell ref="H1389:I1389"/>
    <mergeCell ref="K1389:R1389"/>
    <mergeCell ref="B1370:B1374"/>
    <mergeCell ref="C1370:C1374"/>
    <mergeCell ref="D1370:D1374"/>
    <mergeCell ref="E1370:E1374"/>
    <mergeCell ref="G1370:H1370"/>
    <mergeCell ref="S1370:U1374"/>
    <mergeCell ref="G1371:H1371"/>
    <mergeCell ref="G1372:H1372"/>
    <mergeCell ref="G1373:H1373"/>
    <mergeCell ref="H1374:I1374"/>
    <mergeCell ref="K1374:R1374"/>
    <mergeCell ref="B1375:B1379"/>
    <mergeCell ref="C1375:C1379"/>
    <mergeCell ref="D1375:D1379"/>
    <mergeCell ref="E1375:E1379"/>
    <mergeCell ref="G1375:H1375"/>
    <mergeCell ref="S1375:U1379"/>
    <mergeCell ref="G1376:H1376"/>
    <mergeCell ref="G1377:H1377"/>
    <mergeCell ref="G1378:H1378"/>
    <mergeCell ref="H1379:I1379"/>
    <mergeCell ref="K1379:R1379"/>
    <mergeCell ref="B1356:B1360"/>
    <mergeCell ref="C1356:C1360"/>
    <mergeCell ref="D1356:D1360"/>
    <mergeCell ref="E1356:E1360"/>
    <mergeCell ref="G1356:H1356"/>
    <mergeCell ref="S1356:U1360"/>
    <mergeCell ref="G1357:H1357"/>
    <mergeCell ref="G1358:H1358"/>
    <mergeCell ref="G1359:H1359"/>
    <mergeCell ref="H1360:I1360"/>
    <mergeCell ref="K1360:R1360"/>
    <mergeCell ref="B1366:I1366"/>
    <mergeCell ref="J1366:U1366"/>
    <mergeCell ref="E1367:F1367"/>
    <mergeCell ref="B1368:B1369"/>
    <mergeCell ref="C1368:C1369"/>
    <mergeCell ref="F1368:F1369"/>
    <mergeCell ref="G1368:H1369"/>
    <mergeCell ref="K1368:N1368"/>
    <mergeCell ref="O1368:R1368"/>
    <mergeCell ref="S1368:U1368"/>
    <mergeCell ref="K1369:N1369"/>
    <mergeCell ref="O1369:R1369"/>
    <mergeCell ref="S1369:U1369"/>
    <mergeCell ref="O1361:R1361"/>
    <mergeCell ref="S1361:U1361"/>
    <mergeCell ref="O1362:R1362"/>
    <mergeCell ref="S1362:U1362"/>
    <mergeCell ref="B1346:B1350"/>
    <mergeCell ref="C1346:C1350"/>
    <mergeCell ref="D1346:D1350"/>
    <mergeCell ref="E1346:E1350"/>
    <mergeCell ref="G1346:H1346"/>
    <mergeCell ref="S1346:U1350"/>
    <mergeCell ref="G1347:H1347"/>
    <mergeCell ref="G1348:H1348"/>
    <mergeCell ref="G1349:H1349"/>
    <mergeCell ref="H1350:I1350"/>
    <mergeCell ref="K1350:R1350"/>
    <mergeCell ref="B1351:B1355"/>
    <mergeCell ref="C1351:C1355"/>
    <mergeCell ref="D1351:D1355"/>
    <mergeCell ref="E1351:E1355"/>
    <mergeCell ref="G1351:H1351"/>
    <mergeCell ref="S1351:U1355"/>
    <mergeCell ref="G1352:H1352"/>
    <mergeCell ref="G1353:H1353"/>
    <mergeCell ref="G1354:H1354"/>
    <mergeCell ref="H1355:I1355"/>
    <mergeCell ref="K1355:R1355"/>
    <mergeCell ref="B1337:I1337"/>
    <mergeCell ref="J1337:U1337"/>
    <mergeCell ref="E1338:F1338"/>
    <mergeCell ref="B1339:B1340"/>
    <mergeCell ref="C1339:C1340"/>
    <mergeCell ref="F1339:F1340"/>
    <mergeCell ref="G1339:H1340"/>
    <mergeCell ref="K1339:N1339"/>
    <mergeCell ref="O1339:R1339"/>
    <mergeCell ref="S1339:U1339"/>
    <mergeCell ref="K1340:N1340"/>
    <mergeCell ref="O1340:R1340"/>
    <mergeCell ref="S1340:U1340"/>
    <mergeCell ref="B1341:B1345"/>
    <mergeCell ref="C1341:C1345"/>
    <mergeCell ref="D1341:D1345"/>
    <mergeCell ref="E1341:E1345"/>
    <mergeCell ref="G1341:H1341"/>
    <mergeCell ref="S1341:U1345"/>
    <mergeCell ref="G1342:H1342"/>
    <mergeCell ref="G1343:H1343"/>
    <mergeCell ref="G1344:H1344"/>
    <mergeCell ref="H1345:I1345"/>
    <mergeCell ref="K1345:R1345"/>
    <mergeCell ref="B1322:B1326"/>
    <mergeCell ref="C1322:C1326"/>
    <mergeCell ref="D1322:D1326"/>
    <mergeCell ref="E1322:E1326"/>
    <mergeCell ref="G1322:H1322"/>
    <mergeCell ref="S1322:U1326"/>
    <mergeCell ref="G1323:H1323"/>
    <mergeCell ref="G1324:H1324"/>
    <mergeCell ref="G1325:H1325"/>
    <mergeCell ref="H1326:I1326"/>
    <mergeCell ref="K1326:R1326"/>
    <mergeCell ref="B1327:B1331"/>
    <mergeCell ref="C1327:C1331"/>
    <mergeCell ref="D1327:D1331"/>
    <mergeCell ref="E1327:E1331"/>
    <mergeCell ref="G1327:H1327"/>
    <mergeCell ref="S1327:U1331"/>
    <mergeCell ref="G1328:H1328"/>
    <mergeCell ref="G1329:H1329"/>
    <mergeCell ref="G1330:H1330"/>
    <mergeCell ref="H1331:I1331"/>
    <mergeCell ref="K1331:R1331"/>
    <mergeCell ref="B1312:B1316"/>
    <mergeCell ref="C1312:C1316"/>
    <mergeCell ref="D1312:D1316"/>
    <mergeCell ref="E1312:E1316"/>
    <mergeCell ref="G1312:H1312"/>
    <mergeCell ref="S1312:U1316"/>
    <mergeCell ref="G1313:H1313"/>
    <mergeCell ref="G1314:H1314"/>
    <mergeCell ref="G1315:H1315"/>
    <mergeCell ref="H1316:I1316"/>
    <mergeCell ref="K1316:R1316"/>
    <mergeCell ref="B1317:B1321"/>
    <mergeCell ref="C1317:C1321"/>
    <mergeCell ref="D1317:D1321"/>
    <mergeCell ref="E1317:E1321"/>
    <mergeCell ref="G1317:H1317"/>
    <mergeCell ref="S1317:U1321"/>
    <mergeCell ref="G1318:H1318"/>
    <mergeCell ref="G1319:H1319"/>
    <mergeCell ref="G1320:H1320"/>
    <mergeCell ref="H1321:I1321"/>
    <mergeCell ref="K1321:R1321"/>
    <mergeCell ref="B1298:B1302"/>
    <mergeCell ref="C1298:C1302"/>
    <mergeCell ref="D1298:D1302"/>
    <mergeCell ref="E1298:E1302"/>
    <mergeCell ref="G1298:H1298"/>
    <mergeCell ref="S1298:U1302"/>
    <mergeCell ref="G1299:H1299"/>
    <mergeCell ref="G1300:H1300"/>
    <mergeCell ref="G1301:H1301"/>
    <mergeCell ref="H1302:I1302"/>
    <mergeCell ref="K1302:R1302"/>
    <mergeCell ref="B1308:I1308"/>
    <mergeCell ref="J1308:U1308"/>
    <mergeCell ref="E1309:F1309"/>
    <mergeCell ref="B1310:B1311"/>
    <mergeCell ref="C1310:C1311"/>
    <mergeCell ref="F1310:F1311"/>
    <mergeCell ref="G1310:H1311"/>
    <mergeCell ref="K1310:N1310"/>
    <mergeCell ref="O1310:R1310"/>
    <mergeCell ref="S1310:U1310"/>
    <mergeCell ref="K1311:N1311"/>
    <mergeCell ref="O1311:R1311"/>
    <mergeCell ref="S1311:U1311"/>
    <mergeCell ref="B1288:B1292"/>
    <mergeCell ref="C1288:C1292"/>
    <mergeCell ref="D1288:D1292"/>
    <mergeCell ref="E1288:E1292"/>
    <mergeCell ref="G1288:H1288"/>
    <mergeCell ref="S1288:U1292"/>
    <mergeCell ref="G1289:H1289"/>
    <mergeCell ref="G1290:H1290"/>
    <mergeCell ref="G1291:H1291"/>
    <mergeCell ref="H1292:I1292"/>
    <mergeCell ref="K1292:R1292"/>
    <mergeCell ref="B1293:B1297"/>
    <mergeCell ref="C1293:C1297"/>
    <mergeCell ref="D1293:D1297"/>
    <mergeCell ref="E1293:E1297"/>
    <mergeCell ref="G1293:H1293"/>
    <mergeCell ref="S1293:U1297"/>
    <mergeCell ref="G1294:H1294"/>
    <mergeCell ref="G1295:H1295"/>
    <mergeCell ref="G1296:H1296"/>
    <mergeCell ref="H1297:I1297"/>
    <mergeCell ref="K1297:R1297"/>
    <mergeCell ref="B1279:I1279"/>
    <mergeCell ref="J1279:U1279"/>
    <mergeCell ref="E1280:F1280"/>
    <mergeCell ref="B1281:B1282"/>
    <mergeCell ref="C1281:C1282"/>
    <mergeCell ref="F1281:F1282"/>
    <mergeCell ref="G1281:H1282"/>
    <mergeCell ref="K1281:N1281"/>
    <mergeCell ref="O1281:R1281"/>
    <mergeCell ref="S1281:U1281"/>
    <mergeCell ref="K1282:N1282"/>
    <mergeCell ref="O1282:R1282"/>
    <mergeCell ref="S1282:U1282"/>
    <mergeCell ref="B1283:B1287"/>
    <mergeCell ref="C1283:C1287"/>
    <mergeCell ref="D1283:D1287"/>
    <mergeCell ref="E1283:E1287"/>
    <mergeCell ref="G1283:H1283"/>
    <mergeCell ref="S1283:U1287"/>
    <mergeCell ref="G1284:H1284"/>
    <mergeCell ref="G1285:H1285"/>
    <mergeCell ref="G1286:H1286"/>
    <mergeCell ref="H1287:I1287"/>
    <mergeCell ref="K1287:R1287"/>
    <mergeCell ref="B1264:B1268"/>
    <mergeCell ref="C1264:C1268"/>
    <mergeCell ref="D1264:D1268"/>
    <mergeCell ref="E1264:E1268"/>
    <mergeCell ref="G1264:H1264"/>
    <mergeCell ref="S1264:U1268"/>
    <mergeCell ref="G1265:H1265"/>
    <mergeCell ref="G1266:H1266"/>
    <mergeCell ref="G1267:H1267"/>
    <mergeCell ref="H1268:I1268"/>
    <mergeCell ref="K1268:R1268"/>
    <mergeCell ref="B1269:B1273"/>
    <mergeCell ref="C1269:C1273"/>
    <mergeCell ref="D1269:D1273"/>
    <mergeCell ref="E1269:E1273"/>
    <mergeCell ref="G1269:H1269"/>
    <mergeCell ref="S1269:U1273"/>
    <mergeCell ref="G1270:H1270"/>
    <mergeCell ref="G1271:H1271"/>
    <mergeCell ref="G1272:H1272"/>
    <mergeCell ref="H1273:I1273"/>
    <mergeCell ref="K1273:R1273"/>
    <mergeCell ref="B1254:B1258"/>
    <mergeCell ref="C1254:C1258"/>
    <mergeCell ref="D1254:D1258"/>
    <mergeCell ref="E1254:E1258"/>
    <mergeCell ref="G1254:H1254"/>
    <mergeCell ref="S1254:U1258"/>
    <mergeCell ref="G1255:H1255"/>
    <mergeCell ref="G1256:H1256"/>
    <mergeCell ref="G1257:H1257"/>
    <mergeCell ref="H1258:I1258"/>
    <mergeCell ref="K1258:R1258"/>
    <mergeCell ref="B1259:B1263"/>
    <mergeCell ref="C1259:C1263"/>
    <mergeCell ref="D1259:D1263"/>
    <mergeCell ref="E1259:E1263"/>
    <mergeCell ref="G1259:H1259"/>
    <mergeCell ref="S1259:U1263"/>
    <mergeCell ref="G1260:H1260"/>
    <mergeCell ref="G1261:H1261"/>
    <mergeCell ref="G1262:H1262"/>
    <mergeCell ref="H1263:I1263"/>
    <mergeCell ref="K1263:R1263"/>
    <mergeCell ref="B1240:B1244"/>
    <mergeCell ref="C1240:C1244"/>
    <mergeCell ref="D1240:D1244"/>
    <mergeCell ref="E1240:E1244"/>
    <mergeCell ref="G1240:H1240"/>
    <mergeCell ref="S1240:U1244"/>
    <mergeCell ref="G1241:H1241"/>
    <mergeCell ref="G1242:H1242"/>
    <mergeCell ref="G1243:H1243"/>
    <mergeCell ref="H1244:I1244"/>
    <mergeCell ref="K1244:R1244"/>
    <mergeCell ref="B1250:I1250"/>
    <mergeCell ref="J1250:U1250"/>
    <mergeCell ref="E1251:F1251"/>
    <mergeCell ref="B1252:B1253"/>
    <mergeCell ref="C1252:C1253"/>
    <mergeCell ref="F1252:F1253"/>
    <mergeCell ref="G1252:H1253"/>
    <mergeCell ref="K1252:N1252"/>
    <mergeCell ref="O1252:R1252"/>
    <mergeCell ref="S1252:U1252"/>
    <mergeCell ref="K1253:N1253"/>
    <mergeCell ref="O1253:R1253"/>
    <mergeCell ref="S1253:U1253"/>
    <mergeCell ref="B1230:B1234"/>
    <mergeCell ref="C1230:C1234"/>
    <mergeCell ref="D1230:D1234"/>
    <mergeCell ref="E1230:E1234"/>
    <mergeCell ref="G1230:H1230"/>
    <mergeCell ref="S1230:U1234"/>
    <mergeCell ref="G1231:H1231"/>
    <mergeCell ref="G1232:H1232"/>
    <mergeCell ref="G1233:H1233"/>
    <mergeCell ref="H1234:I1234"/>
    <mergeCell ref="K1234:R1234"/>
    <mergeCell ref="B1235:B1239"/>
    <mergeCell ref="C1235:C1239"/>
    <mergeCell ref="D1235:D1239"/>
    <mergeCell ref="E1235:E1239"/>
    <mergeCell ref="G1235:H1235"/>
    <mergeCell ref="S1235:U1239"/>
    <mergeCell ref="G1236:H1236"/>
    <mergeCell ref="G1237:H1237"/>
    <mergeCell ref="G1238:H1238"/>
    <mergeCell ref="H1239:I1239"/>
    <mergeCell ref="K1239:R1239"/>
    <mergeCell ref="B1221:I1221"/>
    <mergeCell ref="J1221:U1221"/>
    <mergeCell ref="E1222:F1222"/>
    <mergeCell ref="B1223:B1224"/>
    <mergeCell ref="C1223:C1224"/>
    <mergeCell ref="F1223:F1224"/>
    <mergeCell ref="G1223:H1224"/>
    <mergeCell ref="K1223:N1223"/>
    <mergeCell ref="O1223:R1223"/>
    <mergeCell ref="S1223:U1223"/>
    <mergeCell ref="K1224:N1224"/>
    <mergeCell ref="O1224:R1224"/>
    <mergeCell ref="S1224:U1224"/>
    <mergeCell ref="B1225:B1229"/>
    <mergeCell ref="C1225:C1229"/>
    <mergeCell ref="D1225:D1229"/>
    <mergeCell ref="E1225:E1229"/>
    <mergeCell ref="G1225:H1225"/>
    <mergeCell ref="S1225:U1229"/>
    <mergeCell ref="G1226:H1226"/>
    <mergeCell ref="G1227:H1227"/>
    <mergeCell ref="G1228:H1228"/>
    <mergeCell ref="H1229:I1229"/>
    <mergeCell ref="K1229:R1229"/>
    <mergeCell ref="B1206:B1210"/>
    <mergeCell ref="C1206:C1210"/>
    <mergeCell ref="D1206:D1210"/>
    <mergeCell ref="E1206:E1210"/>
    <mergeCell ref="G1206:H1206"/>
    <mergeCell ref="S1206:U1210"/>
    <mergeCell ref="G1207:H1207"/>
    <mergeCell ref="G1208:H1208"/>
    <mergeCell ref="G1209:H1209"/>
    <mergeCell ref="H1210:I1210"/>
    <mergeCell ref="K1210:R1210"/>
    <mergeCell ref="B1211:B1215"/>
    <mergeCell ref="C1211:C1215"/>
    <mergeCell ref="D1211:D1215"/>
    <mergeCell ref="E1211:E1215"/>
    <mergeCell ref="G1211:H1211"/>
    <mergeCell ref="S1211:U1215"/>
    <mergeCell ref="G1212:H1212"/>
    <mergeCell ref="G1213:H1213"/>
    <mergeCell ref="G1214:H1214"/>
    <mergeCell ref="H1215:I1215"/>
    <mergeCell ref="K1215:R1215"/>
    <mergeCell ref="B1196:B1200"/>
    <mergeCell ref="C1196:C1200"/>
    <mergeCell ref="D1196:D1200"/>
    <mergeCell ref="E1196:E1200"/>
    <mergeCell ref="G1196:H1196"/>
    <mergeCell ref="S1196:U1200"/>
    <mergeCell ref="G1197:H1197"/>
    <mergeCell ref="G1198:H1198"/>
    <mergeCell ref="G1199:H1199"/>
    <mergeCell ref="H1200:I1200"/>
    <mergeCell ref="K1200:R1200"/>
    <mergeCell ref="B1201:B1205"/>
    <mergeCell ref="C1201:C1205"/>
    <mergeCell ref="D1201:D1205"/>
    <mergeCell ref="E1201:E1205"/>
    <mergeCell ref="G1201:H1201"/>
    <mergeCell ref="S1201:U1205"/>
    <mergeCell ref="G1202:H1202"/>
    <mergeCell ref="G1203:H1203"/>
    <mergeCell ref="G1204:H1204"/>
    <mergeCell ref="H1205:I1205"/>
    <mergeCell ref="K1205:R1205"/>
    <mergeCell ref="B1182:B1186"/>
    <mergeCell ref="C1182:C1186"/>
    <mergeCell ref="D1182:D1186"/>
    <mergeCell ref="E1182:E1186"/>
    <mergeCell ref="G1182:H1182"/>
    <mergeCell ref="S1182:U1186"/>
    <mergeCell ref="G1183:H1183"/>
    <mergeCell ref="G1184:H1184"/>
    <mergeCell ref="G1185:H1185"/>
    <mergeCell ref="H1186:I1186"/>
    <mergeCell ref="K1186:R1186"/>
    <mergeCell ref="B1192:I1192"/>
    <mergeCell ref="J1192:U1192"/>
    <mergeCell ref="E1193:F1193"/>
    <mergeCell ref="B1194:B1195"/>
    <mergeCell ref="C1194:C1195"/>
    <mergeCell ref="F1194:F1195"/>
    <mergeCell ref="G1194:H1195"/>
    <mergeCell ref="K1194:N1194"/>
    <mergeCell ref="O1194:R1194"/>
    <mergeCell ref="S1194:U1194"/>
    <mergeCell ref="K1195:N1195"/>
    <mergeCell ref="O1195:R1195"/>
    <mergeCell ref="S1195:U1195"/>
    <mergeCell ref="B1172:B1176"/>
    <mergeCell ref="C1172:C1176"/>
    <mergeCell ref="D1172:D1176"/>
    <mergeCell ref="E1172:E1176"/>
    <mergeCell ref="G1172:H1172"/>
    <mergeCell ref="S1172:U1176"/>
    <mergeCell ref="G1173:H1173"/>
    <mergeCell ref="G1174:H1174"/>
    <mergeCell ref="G1175:H1175"/>
    <mergeCell ref="H1176:I1176"/>
    <mergeCell ref="K1176:R1176"/>
    <mergeCell ref="B1177:B1181"/>
    <mergeCell ref="C1177:C1181"/>
    <mergeCell ref="D1177:D1181"/>
    <mergeCell ref="E1177:E1181"/>
    <mergeCell ref="G1177:H1177"/>
    <mergeCell ref="S1177:U1181"/>
    <mergeCell ref="G1178:H1178"/>
    <mergeCell ref="G1179:H1179"/>
    <mergeCell ref="G1180:H1180"/>
    <mergeCell ref="H1181:I1181"/>
    <mergeCell ref="K1181:R1181"/>
    <mergeCell ref="B1163:I1163"/>
    <mergeCell ref="J1163:U1163"/>
    <mergeCell ref="E1164:F1164"/>
    <mergeCell ref="B1165:B1166"/>
    <mergeCell ref="C1165:C1166"/>
    <mergeCell ref="F1165:F1166"/>
    <mergeCell ref="G1165:H1166"/>
    <mergeCell ref="K1165:N1165"/>
    <mergeCell ref="O1165:R1165"/>
    <mergeCell ref="S1165:U1165"/>
    <mergeCell ref="K1166:N1166"/>
    <mergeCell ref="O1166:R1166"/>
    <mergeCell ref="S1166:U1166"/>
    <mergeCell ref="B1167:B1171"/>
    <mergeCell ref="C1167:C1171"/>
    <mergeCell ref="D1167:D1171"/>
    <mergeCell ref="E1167:E1171"/>
    <mergeCell ref="G1167:H1167"/>
    <mergeCell ref="S1167:U1171"/>
    <mergeCell ref="G1168:H1168"/>
    <mergeCell ref="G1169:H1169"/>
    <mergeCell ref="G1170:H1170"/>
    <mergeCell ref="H1171:I1171"/>
    <mergeCell ref="K1171:R1171"/>
    <mergeCell ref="B1148:B1152"/>
    <mergeCell ref="C1148:C1152"/>
    <mergeCell ref="D1148:D1152"/>
    <mergeCell ref="E1148:E1152"/>
    <mergeCell ref="G1148:H1148"/>
    <mergeCell ref="S1148:U1152"/>
    <mergeCell ref="G1149:H1149"/>
    <mergeCell ref="G1150:H1150"/>
    <mergeCell ref="G1151:H1151"/>
    <mergeCell ref="H1152:I1152"/>
    <mergeCell ref="K1152:R1152"/>
    <mergeCell ref="B1153:B1157"/>
    <mergeCell ref="C1153:C1157"/>
    <mergeCell ref="D1153:D1157"/>
    <mergeCell ref="E1153:E1157"/>
    <mergeCell ref="G1153:H1153"/>
    <mergeCell ref="S1153:U1157"/>
    <mergeCell ref="G1154:H1154"/>
    <mergeCell ref="G1155:H1155"/>
    <mergeCell ref="G1156:H1156"/>
    <mergeCell ref="H1157:I1157"/>
    <mergeCell ref="K1157:R1157"/>
    <mergeCell ref="B1138:B1142"/>
    <mergeCell ref="C1138:C1142"/>
    <mergeCell ref="D1138:D1142"/>
    <mergeCell ref="E1138:E1142"/>
    <mergeCell ref="G1138:H1138"/>
    <mergeCell ref="S1138:U1142"/>
    <mergeCell ref="G1139:H1139"/>
    <mergeCell ref="G1140:H1140"/>
    <mergeCell ref="G1141:H1141"/>
    <mergeCell ref="H1142:I1142"/>
    <mergeCell ref="K1142:R1142"/>
    <mergeCell ref="B1143:B1147"/>
    <mergeCell ref="C1143:C1147"/>
    <mergeCell ref="D1143:D1147"/>
    <mergeCell ref="E1143:E1147"/>
    <mergeCell ref="G1143:H1143"/>
    <mergeCell ref="S1143:U1147"/>
    <mergeCell ref="G1144:H1144"/>
    <mergeCell ref="G1145:H1145"/>
    <mergeCell ref="G1146:H1146"/>
    <mergeCell ref="H1147:I1147"/>
    <mergeCell ref="K1147:R1147"/>
    <mergeCell ref="B1124:B1128"/>
    <mergeCell ref="C1124:C1128"/>
    <mergeCell ref="D1124:D1128"/>
    <mergeCell ref="E1124:E1128"/>
    <mergeCell ref="G1124:H1124"/>
    <mergeCell ref="S1124:U1128"/>
    <mergeCell ref="G1125:H1125"/>
    <mergeCell ref="G1126:H1126"/>
    <mergeCell ref="G1127:H1127"/>
    <mergeCell ref="H1128:I1128"/>
    <mergeCell ref="K1128:R1128"/>
    <mergeCell ref="B1134:I1134"/>
    <mergeCell ref="J1134:U1134"/>
    <mergeCell ref="E1135:F1135"/>
    <mergeCell ref="B1136:B1137"/>
    <mergeCell ref="C1136:C1137"/>
    <mergeCell ref="F1136:F1137"/>
    <mergeCell ref="G1136:H1137"/>
    <mergeCell ref="K1136:N1136"/>
    <mergeCell ref="O1136:R1136"/>
    <mergeCell ref="S1136:U1136"/>
    <mergeCell ref="K1137:N1137"/>
    <mergeCell ref="O1137:R1137"/>
    <mergeCell ref="S1137:U1137"/>
    <mergeCell ref="B1114:B1118"/>
    <mergeCell ref="C1114:C1118"/>
    <mergeCell ref="D1114:D1118"/>
    <mergeCell ref="E1114:E1118"/>
    <mergeCell ref="G1114:H1114"/>
    <mergeCell ref="S1114:U1118"/>
    <mergeCell ref="G1115:H1115"/>
    <mergeCell ref="G1116:H1116"/>
    <mergeCell ref="G1117:H1117"/>
    <mergeCell ref="H1118:I1118"/>
    <mergeCell ref="K1118:R1118"/>
    <mergeCell ref="B1119:B1123"/>
    <mergeCell ref="C1119:C1123"/>
    <mergeCell ref="D1119:D1123"/>
    <mergeCell ref="E1119:E1123"/>
    <mergeCell ref="G1119:H1119"/>
    <mergeCell ref="S1119:U1123"/>
    <mergeCell ref="G1120:H1120"/>
    <mergeCell ref="G1121:H1121"/>
    <mergeCell ref="G1122:H1122"/>
    <mergeCell ref="H1123:I1123"/>
    <mergeCell ref="K1123:R1123"/>
    <mergeCell ref="B1105:I1105"/>
    <mergeCell ref="J1105:U1105"/>
    <mergeCell ref="E1106:F1106"/>
    <mergeCell ref="B1107:B1108"/>
    <mergeCell ref="C1107:C1108"/>
    <mergeCell ref="F1107:F1108"/>
    <mergeCell ref="G1107:H1108"/>
    <mergeCell ref="K1107:N1107"/>
    <mergeCell ref="O1107:R1107"/>
    <mergeCell ref="S1107:U1107"/>
    <mergeCell ref="K1108:N1108"/>
    <mergeCell ref="O1108:R1108"/>
    <mergeCell ref="S1108:U1108"/>
    <mergeCell ref="B1109:B1113"/>
    <mergeCell ref="C1109:C1113"/>
    <mergeCell ref="D1109:D1113"/>
    <mergeCell ref="E1109:E1113"/>
    <mergeCell ref="G1109:H1109"/>
    <mergeCell ref="S1109:U1113"/>
    <mergeCell ref="G1110:H1110"/>
    <mergeCell ref="G1111:H1111"/>
    <mergeCell ref="G1112:H1112"/>
    <mergeCell ref="H1113:I1113"/>
    <mergeCell ref="K1113:R1113"/>
    <mergeCell ref="B1090:B1094"/>
    <mergeCell ref="C1090:C1094"/>
    <mergeCell ref="D1090:D1094"/>
    <mergeCell ref="E1090:E1094"/>
    <mergeCell ref="G1090:H1090"/>
    <mergeCell ref="S1090:U1094"/>
    <mergeCell ref="G1091:H1091"/>
    <mergeCell ref="G1092:H1092"/>
    <mergeCell ref="G1093:H1093"/>
    <mergeCell ref="H1094:I1094"/>
    <mergeCell ref="K1094:R1094"/>
    <mergeCell ref="B1095:B1099"/>
    <mergeCell ref="C1095:C1099"/>
    <mergeCell ref="D1095:D1099"/>
    <mergeCell ref="E1095:E1099"/>
    <mergeCell ref="G1095:H1095"/>
    <mergeCell ref="S1095:U1099"/>
    <mergeCell ref="G1096:H1096"/>
    <mergeCell ref="G1097:H1097"/>
    <mergeCell ref="G1098:H1098"/>
    <mergeCell ref="H1099:I1099"/>
    <mergeCell ref="K1099:R1099"/>
    <mergeCell ref="B1080:B1084"/>
    <mergeCell ref="C1080:C1084"/>
    <mergeCell ref="D1080:D1084"/>
    <mergeCell ref="E1080:E1084"/>
    <mergeCell ref="G1080:H1080"/>
    <mergeCell ref="S1080:U1084"/>
    <mergeCell ref="G1081:H1081"/>
    <mergeCell ref="G1082:H1082"/>
    <mergeCell ref="G1083:H1083"/>
    <mergeCell ref="H1084:I1084"/>
    <mergeCell ref="K1084:R1084"/>
    <mergeCell ref="B1085:B1089"/>
    <mergeCell ref="C1085:C1089"/>
    <mergeCell ref="D1085:D1089"/>
    <mergeCell ref="E1085:E1089"/>
    <mergeCell ref="G1085:H1085"/>
    <mergeCell ref="S1085:U1089"/>
    <mergeCell ref="G1086:H1086"/>
    <mergeCell ref="G1087:H1087"/>
    <mergeCell ref="G1088:H1088"/>
    <mergeCell ref="H1089:I1089"/>
    <mergeCell ref="K1089:R1089"/>
    <mergeCell ref="B1066:B1070"/>
    <mergeCell ref="C1066:C1070"/>
    <mergeCell ref="D1066:D1070"/>
    <mergeCell ref="E1066:E1070"/>
    <mergeCell ref="G1066:H1066"/>
    <mergeCell ref="S1066:U1070"/>
    <mergeCell ref="G1067:H1067"/>
    <mergeCell ref="G1068:H1068"/>
    <mergeCell ref="G1069:H1069"/>
    <mergeCell ref="H1070:I1070"/>
    <mergeCell ref="K1070:R1070"/>
    <mergeCell ref="B1076:I1076"/>
    <mergeCell ref="J1076:U1076"/>
    <mergeCell ref="E1077:F1077"/>
    <mergeCell ref="B1078:B1079"/>
    <mergeCell ref="C1078:C1079"/>
    <mergeCell ref="F1078:F1079"/>
    <mergeCell ref="G1078:H1079"/>
    <mergeCell ref="K1078:N1078"/>
    <mergeCell ref="O1078:R1078"/>
    <mergeCell ref="S1078:U1078"/>
    <mergeCell ref="K1079:N1079"/>
    <mergeCell ref="O1079:R1079"/>
    <mergeCell ref="S1079:U1079"/>
    <mergeCell ref="O1071:R1071"/>
    <mergeCell ref="S1071:U1071"/>
    <mergeCell ref="O1072:R1072"/>
    <mergeCell ref="S1072:U1072"/>
    <mergeCell ref="B1056:B1060"/>
    <mergeCell ref="C1056:C1060"/>
    <mergeCell ref="D1056:D1060"/>
    <mergeCell ref="E1056:E1060"/>
    <mergeCell ref="G1056:H1056"/>
    <mergeCell ref="S1056:U1060"/>
    <mergeCell ref="G1057:H1057"/>
    <mergeCell ref="G1058:H1058"/>
    <mergeCell ref="G1059:H1059"/>
    <mergeCell ref="H1060:I1060"/>
    <mergeCell ref="K1060:R1060"/>
    <mergeCell ref="B1061:B1065"/>
    <mergeCell ref="C1061:C1065"/>
    <mergeCell ref="D1061:D1065"/>
    <mergeCell ref="E1061:E1065"/>
    <mergeCell ref="G1061:H1061"/>
    <mergeCell ref="S1061:U1065"/>
    <mergeCell ref="G1062:H1062"/>
    <mergeCell ref="G1063:H1063"/>
    <mergeCell ref="G1064:H1064"/>
    <mergeCell ref="H1065:I1065"/>
    <mergeCell ref="K1065:R1065"/>
    <mergeCell ref="B1047:I1047"/>
    <mergeCell ref="J1047:U1047"/>
    <mergeCell ref="E1048:F1048"/>
    <mergeCell ref="B1049:B1050"/>
    <mergeCell ref="C1049:C1050"/>
    <mergeCell ref="F1049:F1050"/>
    <mergeCell ref="G1049:H1050"/>
    <mergeCell ref="K1049:N1049"/>
    <mergeCell ref="O1049:R1049"/>
    <mergeCell ref="S1049:U1049"/>
    <mergeCell ref="K1050:N1050"/>
    <mergeCell ref="O1050:R1050"/>
    <mergeCell ref="S1050:U1050"/>
    <mergeCell ref="B1051:B1055"/>
    <mergeCell ref="C1051:C1055"/>
    <mergeCell ref="D1051:D1055"/>
    <mergeCell ref="E1051:E1055"/>
    <mergeCell ref="G1051:H1051"/>
    <mergeCell ref="S1051:U1055"/>
    <mergeCell ref="G1052:H1052"/>
    <mergeCell ref="G1053:H1053"/>
    <mergeCell ref="G1054:H1054"/>
    <mergeCell ref="H1055:I1055"/>
    <mergeCell ref="K1055:R1055"/>
    <mergeCell ref="B1032:B1036"/>
    <mergeCell ref="C1032:C1036"/>
    <mergeCell ref="D1032:D1036"/>
    <mergeCell ref="E1032:E1036"/>
    <mergeCell ref="G1032:H1032"/>
    <mergeCell ref="S1032:U1036"/>
    <mergeCell ref="G1033:H1033"/>
    <mergeCell ref="G1034:H1034"/>
    <mergeCell ref="G1035:H1035"/>
    <mergeCell ref="H1036:I1036"/>
    <mergeCell ref="K1036:R1036"/>
    <mergeCell ref="B1037:B1041"/>
    <mergeCell ref="C1037:C1041"/>
    <mergeCell ref="D1037:D1041"/>
    <mergeCell ref="E1037:E1041"/>
    <mergeCell ref="G1037:H1037"/>
    <mergeCell ref="S1037:U1041"/>
    <mergeCell ref="G1038:H1038"/>
    <mergeCell ref="G1039:H1039"/>
    <mergeCell ref="G1040:H1040"/>
    <mergeCell ref="H1041:I1041"/>
    <mergeCell ref="K1041:R1041"/>
    <mergeCell ref="B1022:B1026"/>
    <mergeCell ref="C1022:C1026"/>
    <mergeCell ref="D1022:D1026"/>
    <mergeCell ref="E1022:E1026"/>
    <mergeCell ref="G1022:H1022"/>
    <mergeCell ref="S1022:U1026"/>
    <mergeCell ref="G1023:H1023"/>
    <mergeCell ref="G1024:H1024"/>
    <mergeCell ref="G1025:H1025"/>
    <mergeCell ref="H1026:I1026"/>
    <mergeCell ref="K1026:R1026"/>
    <mergeCell ref="B1027:B1031"/>
    <mergeCell ref="C1027:C1031"/>
    <mergeCell ref="D1027:D1031"/>
    <mergeCell ref="E1027:E1031"/>
    <mergeCell ref="G1027:H1027"/>
    <mergeCell ref="S1027:U1031"/>
    <mergeCell ref="G1028:H1028"/>
    <mergeCell ref="G1029:H1029"/>
    <mergeCell ref="G1030:H1030"/>
    <mergeCell ref="H1031:I1031"/>
    <mergeCell ref="K1031:R1031"/>
    <mergeCell ref="B1008:B1012"/>
    <mergeCell ref="C1008:C1012"/>
    <mergeCell ref="D1008:D1012"/>
    <mergeCell ref="E1008:E1012"/>
    <mergeCell ref="G1008:H1008"/>
    <mergeCell ref="S1008:U1012"/>
    <mergeCell ref="G1009:H1009"/>
    <mergeCell ref="G1010:H1010"/>
    <mergeCell ref="G1011:H1011"/>
    <mergeCell ref="H1012:I1012"/>
    <mergeCell ref="K1012:R1012"/>
    <mergeCell ref="B1018:I1018"/>
    <mergeCell ref="J1018:U1018"/>
    <mergeCell ref="E1019:F1019"/>
    <mergeCell ref="B1020:B1021"/>
    <mergeCell ref="C1020:C1021"/>
    <mergeCell ref="F1020:F1021"/>
    <mergeCell ref="G1020:H1021"/>
    <mergeCell ref="K1020:N1020"/>
    <mergeCell ref="O1020:R1020"/>
    <mergeCell ref="S1020:U1020"/>
    <mergeCell ref="K1021:N1021"/>
    <mergeCell ref="O1021:R1021"/>
    <mergeCell ref="S1021:U1021"/>
    <mergeCell ref="B998:B1002"/>
    <mergeCell ref="C998:C1002"/>
    <mergeCell ref="D998:D1002"/>
    <mergeCell ref="E998:E1002"/>
    <mergeCell ref="G998:H998"/>
    <mergeCell ref="S998:U1002"/>
    <mergeCell ref="G999:H999"/>
    <mergeCell ref="G1000:H1000"/>
    <mergeCell ref="G1001:H1001"/>
    <mergeCell ref="H1002:I1002"/>
    <mergeCell ref="K1002:R1002"/>
    <mergeCell ref="B1003:B1007"/>
    <mergeCell ref="C1003:C1007"/>
    <mergeCell ref="D1003:D1007"/>
    <mergeCell ref="E1003:E1007"/>
    <mergeCell ref="G1003:H1003"/>
    <mergeCell ref="S1003:U1007"/>
    <mergeCell ref="G1004:H1004"/>
    <mergeCell ref="G1005:H1005"/>
    <mergeCell ref="G1006:H1006"/>
    <mergeCell ref="H1007:I1007"/>
    <mergeCell ref="K1007:R1007"/>
    <mergeCell ref="B989:I989"/>
    <mergeCell ref="J989:U989"/>
    <mergeCell ref="E990:F990"/>
    <mergeCell ref="B991:B992"/>
    <mergeCell ref="C991:C992"/>
    <mergeCell ref="F991:F992"/>
    <mergeCell ref="G991:H992"/>
    <mergeCell ref="K991:N991"/>
    <mergeCell ref="O991:R991"/>
    <mergeCell ref="S991:U991"/>
    <mergeCell ref="K992:N992"/>
    <mergeCell ref="O992:R992"/>
    <mergeCell ref="S992:U992"/>
    <mergeCell ref="B993:B997"/>
    <mergeCell ref="C993:C997"/>
    <mergeCell ref="D993:D997"/>
    <mergeCell ref="E993:E997"/>
    <mergeCell ref="G993:H993"/>
    <mergeCell ref="S993:U997"/>
    <mergeCell ref="G994:H994"/>
    <mergeCell ref="G995:H995"/>
    <mergeCell ref="G996:H996"/>
    <mergeCell ref="H997:I997"/>
    <mergeCell ref="K997:R997"/>
    <mergeCell ref="B974:B978"/>
    <mergeCell ref="C974:C978"/>
    <mergeCell ref="D974:D978"/>
    <mergeCell ref="E974:E978"/>
    <mergeCell ref="G974:H974"/>
    <mergeCell ref="S974:U978"/>
    <mergeCell ref="G975:H975"/>
    <mergeCell ref="G976:H976"/>
    <mergeCell ref="G977:H977"/>
    <mergeCell ref="H978:I978"/>
    <mergeCell ref="K978:R978"/>
    <mergeCell ref="B979:B983"/>
    <mergeCell ref="C979:C983"/>
    <mergeCell ref="D979:D983"/>
    <mergeCell ref="E979:E983"/>
    <mergeCell ref="G979:H979"/>
    <mergeCell ref="S979:U983"/>
    <mergeCell ref="G980:H980"/>
    <mergeCell ref="G981:H981"/>
    <mergeCell ref="G982:H982"/>
    <mergeCell ref="H983:I983"/>
    <mergeCell ref="K983:R983"/>
    <mergeCell ref="B964:B968"/>
    <mergeCell ref="C964:C968"/>
    <mergeCell ref="D964:D968"/>
    <mergeCell ref="E964:E968"/>
    <mergeCell ref="G964:H964"/>
    <mergeCell ref="S964:U968"/>
    <mergeCell ref="G965:H965"/>
    <mergeCell ref="G966:H966"/>
    <mergeCell ref="G967:H967"/>
    <mergeCell ref="H968:I968"/>
    <mergeCell ref="K968:R968"/>
    <mergeCell ref="B969:B973"/>
    <mergeCell ref="C969:C973"/>
    <mergeCell ref="D969:D973"/>
    <mergeCell ref="E969:E973"/>
    <mergeCell ref="G969:H969"/>
    <mergeCell ref="S969:U973"/>
    <mergeCell ref="G970:H970"/>
    <mergeCell ref="G971:H971"/>
    <mergeCell ref="G972:H972"/>
    <mergeCell ref="H973:I973"/>
    <mergeCell ref="K973:R973"/>
    <mergeCell ref="B950:B954"/>
    <mergeCell ref="C950:C954"/>
    <mergeCell ref="D950:D954"/>
    <mergeCell ref="E950:E954"/>
    <mergeCell ref="G950:H950"/>
    <mergeCell ref="S950:U954"/>
    <mergeCell ref="G951:H951"/>
    <mergeCell ref="G952:H952"/>
    <mergeCell ref="G953:H953"/>
    <mergeCell ref="H954:I954"/>
    <mergeCell ref="K954:R954"/>
    <mergeCell ref="B960:I960"/>
    <mergeCell ref="J960:U960"/>
    <mergeCell ref="E961:F961"/>
    <mergeCell ref="B962:B963"/>
    <mergeCell ref="C962:C963"/>
    <mergeCell ref="F962:F963"/>
    <mergeCell ref="G962:H963"/>
    <mergeCell ref="K962:N962"/>
    <mergeCell ref="O962:R962"/>
    <mergeCell ref="S962:U962"/>
    <mergeCell ref="K963:N963"/>
    <mergeCell ref="O963:R963"/>
    <mergeCell ref="S963:U963"/>
    <mergeCell ref="B940:B944"/>
    <mergeCell ref="C940:C944"/>
    <mergeCell ref="D940:D944"/>
    <mergeCell ref="E940:E944"/>
    <mergeCell ref="G940:H940"/>
    <mergeCell ref="S940:U944"/>
    <mergeCell ref="G941:H941"/>
    <mergeCell ref="G942:H942"/>
    <mergeCell ref="G943:H943"/>
    <mergeCell ref="H944:I944"/>
    <mergeCell ref="K944:R944"/>
    <mergeCell ref="B945:B949"/>
    <mergeCell ref="C945:C949"/>
    <mergeCell ref="D945:D949"/>
    <mergeCell ref="E945:E949"/>
    <mergeCell ref="G945:H945"/>
    <mergeCell ref="S945:U949"/>
    <mergeCell ref="G946:H946"/>
    <mergeCell ref="G947:H947"/>
    <mergeCell ref="G948:H948"/>
    <mergeCell ref="H949:I949"/>
    <mergeCell ref="K949:R949"/>
    <mergeCell ref="B931:I931"/>
    <mergeCell ref="J931:U931"/>
    <mergeCell ref="E932:F932"/>
    <mergeCell ref="B933:B934"/>
    <mergeCell ref="C933:C934"/>
    <mergeCell ref="F933:F934"/>
    <mergeCell ref="G933:H934"/>
    <mergeCell ref="K933:N933"/>
    <mergeCell ref="O933:R933"/>
    <mergeCell ref="S933:U933"/>
    <mergeCell ref="K934:N934"/>
    <mergeCell ref="O934:R934"/>
    <mergeCell ref="S934:U934"/>
    <mergeCell ref="B935:B939"/>
    <mergeCell ref="C935:C939"/>
    <mergeCell ref="D935:D939"/>
    <mergeCell ref="E935:E939"/>
    <mergeCell ref="G935:H935"/>
    <mergeCell ref="S935:U939"/>
    <mergeCell ref="G936:H936"/>
    <mergeCell ref="G937:H937"/>
    <mergeCell ref="G938:H938"/>
    <mergeCell ref="H939:I939"/>
    <mergeCell ref="K939:R939"/>
    <mergeCell ref="B916:B920"/>
    <mergeCell ref="C916:C920"/>
    <mergeCell ref="D916:D920"/>
    <mergeCell ref="E916:E920"/>
    <mergeCell ref="G916:H916"/>
    <mergeCell ref="S916:U920"/>
    <mergeCell ref="G917:H917"/>
    <mergeCell ref="G918:H918"/>
    <mergeCell ref="G919:H919"/>
    <mergeCell ref="H920:I920"/>
    <mergeCell ref="K920:R920"/>
    <mergeCell ref="B921:B925"/>
    <mergeCell ref="C921:C925"/>
    <mergeCell ref="D921:D925"/>
    <mergeCell ref="E921:E925"/>
    <mergeCell ref="G921:H921"/>
    <mergeCell ref="S921:U925"/>
    <mergeCell ref="G922:H922"/>
    <mergeCell ref="G923:H923"/>
    <mergeCell ref="G924:H924"/>
    <mergeCell ref="H925:I925"/>
    <mergeCell ref="K925:R925"/>
    <mergeCell ref="B906:B910"/>
    <mergeCell ref="C906:C910"/>
    <mergeCell ref="D906:D910"/>
    <mergeCell ref="E906:E910"/>
    <mergeCell ref="G906:H906"/>
    <mergeCell ref="S906:U910"/>
    <mergeCell ref="G907:H907"/>
    <mergeCell ref="G908:H908"/>
    <mergeCell ref="G909:H909"/>
    <mergeCell ref="H910:I910"/>
    <mergeCell ref="K910:R910"/>
    <mergeCell ref="B911:B915"/>
    <mergeCell ref="C911:C915"/>
    <mergeCell ref="D911:D915"/>
    <mergeCell ref="E911:E915"/>
    <mergeCell ref="G911:H911"/>
    <mergeCell ref="S911:U915"/>
    <mergeCell ref="G912:H912"/>
    <mergeCell ref="G913:H913"/>
    <mergeCell ref="G914:H914"/>
    <mergeCell ref="H915:I915"/>
    <mergeCell ref="K915:R915"/>
    <mergeCell ref="B892:B896"/>
    <mergeCell ref="C892:C896"/>
    <mergeCell ref="D892:D896"/>
    <mergeCell ref="E892:E896"/>
    <mergeCell ref="G892:H892"/>
    <mergeCell ref="S892:U896"/>
    <mergeCell ref="G893:H893"/>
    <mergeCell ref="G894:H894"/>
    <mergeCell ref="G895:H895"/>
    <mergeCell ref="H896:I896"/>
    <mergeCell ref="K896:R896"/>
    <mergeCell ref="B902:I902"/>
    <mergeCell ref="J902:U902"/>
    <mergeCell ref="E903:F903"/>
    <mergeCell ref="B904:B905"/>
    <mergeCell ref="C904:C905"/>
    <mergeCell ref="F904:F905"/>
    <mergeCell ref="G904:H905"/>
    <mergeCell ref="K904:N904"/>
    <mergeCell ref="O904:R904"/>
    <mergeCell ref="S904:U904"/>
    <mergeCell ref="K905:N905"/>
    <mergeCell ref="O905:R905"/>
    <mergeCell ref="S905:U905"/>
    <mergeCell ref="B882:B886"/>
    <mergeCell ref="C882:C886"/>
    <mergeCell ref="D882:D886"/>
    <mergeCell ref="E882:E886"/>
    <mergeCell ref="G882:H882"/>
    <mergeCell ref="S882:U886"/>
    <mergeCell ref="G883:H883"/>
    <mergeCell ref="G884:H884"/>
    <mergeCell ref="G885:H885"/>
    <mergeCell ref="H886:I886"/>
    <mergeCell ref="K886:R886"/>
    <mergeCell ref="B887:B891"/>
    <mergeCell ref="C887:C891"/>
    <mergeCell ref="D887:D891"/>
    <mergeCell ref="E887:E891"/>
    <mergeCell ref="G887:H887"/>
    <mergeCell ref="S887:U891"/>
    <mergeCell ref="G888:H888"/>
    <mergeCell ref="G889:H889"/>
    <mergeCell ref="G890:H890"/>
    <mergeCell ref="H891:I891"/>
    <mergeCell ref="K891:R891"/>
    <mergeCell ref="B873:I873"/>
    <mergeCell ref="J873:U873"/>
    <mergeCell ref="E874:F874"/>
    <mergeCell ref="B875:B876"/>
    <mergeCell ref="C875:C876"/>
    <mergeCell ref="F875:F876"/>
    <mergeCell ref="G875:H876"/>
    <mergeCell ref="K875:N875"/>
    <mergeCell ref="O875:R875"/>
    <mergeCell ref="S875:U875"/>
    <mergeCell ref="K876:N876"/>
    <mergeCell ref="O876:R876"/>
    <mergeCell ref="S876:U876"/>
    <mergeCell ref="B877:B881"/>
    <mergeCell ref="C877:C881"/>
    <mergeCell ref="D877:D881"/>
    <mergeCell ref="E877:E881"/>
    <mergeCell ref="G877:H877"/>
    <mergeCell ref="S877:U881"/>
    <mergeCell ref="G878:H878"/>
    <mergeCell ref="G879:H879"/>
    <mergeCell ref="G880:H880"/>
    <mergeCell ref="H881:I881"/>
    <mergeCell ref="K881:R881"/>
    <mergeCell ref="B858:B862"/>
    <mergeCell ref="C858:C862"/>
    <mergeCell ref="D858:D862"/>
    <mergeCell ref="E858:E862"/>
    <mergeCell ref="G858:H858"/>
    <mergeCell ref="S858:U862"/>
    <mergeCell ref="G859:H859"/>
    <mergeCell ref="G860:H860"/>
    <mergeCell ref="G861:H861"/>
    <mergeCell ref="H862:I862"/>
    <mergeCell ref="K862:R862"/>
    <mergeCell ref="B863:B867"/>
    <mergeCell ref="C863:C867"/>
    <mergeCell ref="D863:D867"/>
    <mergeCell ref="E863:E867"/>
    <mergeCell ref="G863:H863"/>
    <mergeCell ref="S863:U867"/>
    <mergeCell ref="G864:H864"/>
    <mergeCell ref="G865:H865"/>
    <mergeCell ref="G866:H866"/>
    <mergeCell ref="H867:I867"/>
    <mergeCell ref="K867:R867"/>
    <mergeCell ref="B848:B852"/>
    <mergeCell ref="C848:C852"/>
    <mergeCell ref="D848:D852"/>
    <mergeCell ref="E848:E852"/>
    <mergeCell ref="G848:H848"/>
    <mergeCell ref="S848:U852"/>
    <mergeCell ref="G849:H849"/>
    <mergeCell ref="G850:H850"/>
    <mergeCell ref="G851:H851"/>
    <mergeCell ref="H852:I852"/>
    <mergeCell ref="K852:R852"/>
    <mergeCell ref="B853:B857"/>
    <mergeCell ref="C853:C857"/>
    <mergeCell ref="D853:D857"/>
    <mergeCell ref="E853:E857"/>
    <mergeCell ref="G853:H853"/>
    <mergeCell ref="S853:U857"/>
    <mergeCell ref="G854:H854"/>
    <mergeCell ref="G855:H855"/>
    <mergeCell ref="G856:H856"/>
    <mergeCell ref="H857:I857"/>
    <mergeCell ref="K857:R857"/>
    <mergeCell ref="B834:B838"/>
    <mergeCell ref="C834:C838"/>
    <mergeCell ref="D834:D838"/>
    <mergeCell ref="E834:E838"/>
    <mergeCell ref="G834:H834"/>
    <mergeCell ref="S834:U838"/>
    <mergeCell ref="G835:H835"/>
    <mergeCell ref="G836:H836"/>
    <mergeCell ref="G837:H837"/>
    <mergeCell ref="H838:I838"/>
    <mergeCell ref="K838:R838"/>
    <mergeCell ref="B844:I844"/>
    <mergeCell ref="J844:U844"/>
    <mergeCell ref="E845:F845"/>
    <mergeCell ref="B846:B847"/>
    <mergeCell ref="C846:C847"/>
    <mergeCell ref="F846:F847"/>
    <mergeCell ref="G846:H847"/>
    <mergeCell ref="K846:N846"/>
    <mergeCell ref="O846:R846"/>
    <mergeCell ref="S846:U846"/>
    <mergeCell ref="K847:N847"/>
    <mergeCell ref="O847:R847"/>
    <mergeCell ref="S847:U847"/>
    <mergeCell ref="B824:B828"/>
    <mergeCell ref="C824:C828"/>
    <mergeCell ref="D824:D828"/>
    <mergeCell ref="E824:E828"/>
    <mergeCell ref="G824:H824"/>
    <mergeCell ref="S824:U828"/>
    <mergeCell ref="G825:H825"/>
    <mergeCell ref="G826:H826"/>
    <mergeCell ref="G827:H827"/>
    <mergeCell ref="H828:I828"/>
    <mergeCell ref="K828:R828"/>
    <mergeCell ref="B829:B833"/>
    <mergeCell ref="C829:C833"/>
    <mergeCell ref="D829:D833"/>
    <mergeCell ref="E829:E833"/>
    <mergeCell ref="G829:H829"/>
    <mergeCell ref="S829:U833"/>
    <mergeCell ref="G830:H830"/>
    <mergeCell ref="G831:H831"/>
    <mergeCell ref="G832:H832"/>
    <mergeCell ref="H833:I833"/>
    <mergeCell ref="K833:R833"/>
    <mergeCell ref="B815:I815"/>
    <mergeCell ref="J815:U815"/>
    <mergeCell ref="E816:F816"/>
    <mergeCell ref="B817:B818"/>
    <mergeCell ref="C817:C818"/>
    <mergeCell ref="F817:F818"/>
    <mergeCell ref="G817:H818"/>
    <mergeCell ref="K817:N817"/>
    <mergeCell ref="O817:R817"/>
    <mergeCell ref="S817:U817"/>
    <mergeCell ref="K818:N818"/>
    <mergeCell ref="O818:R818"/>
    <mergeCell ref="S818:U818"/>
    <mergeCell ref="B819:B823"/>
    <mergeCell ref="C819:C823"/>
    <mergeCell ref="D819:D823"/>
    <mergeCell ref="E819:E823"/>
    <mergeCell ref="G819:H819"/>
    <mergeCell ref="S819:U823"/>
    <mergeCell ref="G820:H820"/>
    <mergeCell ref="G821:H821"/>
    <mergeCell ref="G822:H822"/>
    <mergeCell ref="H823:I823"/>
    <mergeCell ref="K823:R823"/>
    <mergeCell ref="B800:B804"/>
    <mergeCell ref="C800:C804"/>
    <mergeCell ref="D800:D804"/>
    <mergeCell ref="E800:E804"/>
    <mergeCell ref="G800:H800"/>
    <mergeCell ref="S800:U804"/>
    <mergeCell ref="G801:H801"/>
    <mergeCell ref="G802:H802"/>
    <mergeCell ref="G803:H803"/>
    <mergeCell ref="H804:I804"/>
    <mergeCell ref="K804:R804"/>
    <mergeCell ref="B805:B809"/>
    <mergeCell ref="C805:C809"/>
    <mergeCell ref="D805:D809"/>
    <mergeCell ref="E805:E809"/>
    <mergeCell ref="G805:H805"/>
    <mergeCell ref="S805:U809"/>
    <mergeCell ref="G806:H806"/>
    <mergeCell ref="G807:H807"/>
    <mergeCell ref="G808:H808"/>
    <mergeCell ref="H809:I809"/>
    <mergeCell ref="K809:R809"/>
    <mergeCell ref="B790:B794"/>
    <mergeCell ref="C790:C794"/>
    <mergeCell ref="D790:D794"/>
    <mergeCell ref="E790:E794"/>
    <mergeCell ref="G790:H790"/>
    <mergeCell ref="S790:U794"/>
    <mergeCell ref="G791:H791"/>
    <mergeCell ref="G792:H792"/>
    <mergeCell ref="G793:H793"/>
    <mergeCell ref="H794:I794"/>
    <mergeCell ref="K794:R794"/>
    <mergeCell ref="B795:B799"/>
    <mergeCell ref="C795:C799"/>
    <mergeCell ref="D795:D799"/>
    <mergeCell ref="E795:E799"/>
    <mergeCell ref="G795:H795"/>
    <mergeCell ref="S795:U799"/>
    <mergeCell ref="G796:H796"/>
    <mergeCell ref="G797:H797"/>
    <mergeCell ref="G798:H798"/>
    <mergeCell ref="H799:I799"/>
    <mergeCell ref="K799:R799"/>
    <mergeCell ref="B776:B780"/>
    <mergeCell ref="C776:C780"/>
    <mergeCell ref="D776:D780"/>
    <mergeCell ref="E776:E780"/>
    <mergeCell ref="G776:H776"/>
    <mergeCell ref="S776:U780"/>
    <mergeCell ref="G777:H777"/>
    <mergeCell ref="G778:H778"/>
    <mergeCell ref="G779:H779"/>
    <mergeCell ref="H780:I780"/>
    <mergeCell ref="K780:R780"/>
    <mergeCell ref="B786:I786"/>
    <mergeCell ref="J786:U786"/>
    <mergeCell ref="E787:F787"/>
    <mergeCell ref="B788:B789"/>
    <mergeCell ref="C788:C789"/>
    <mergeCell ref="F788:F789"/>
    <mergeCell ref="G788:H789"/>
    <mergeCell ref="K788:N788"/>
    <mergeCell ref="O788:R788"/>
    <mergeCell ref="S788:U788"/>
    <mergeCell ref="K789:N789"/>
    <mergeCell ref="O789:R789"/>
    <mergeCell ref="S789:U789"/>
    <mergeCell ref="O781:R781"/>
    <mergeCell ref="S781:U781"/>
    <mergeCell ref="O782:R782"/>
    <mergeCell ref="S782:U782"/>
    <mergeCell ref="B766:B770"/>
    <mergeCell ref="C766:C770"/>
    <mergeCell ref="D766:D770"/>
    <mergeCell ref="E766:E770"/>
    <mergeCell ref="G766:H766"/>
    <mergeCell ref="S766:U770"/>
    <mergeCell ref="G767:H767"/>
    <mergeCell ref="G768:H768"/>
    <mergeCell ref="G769:H769"/>
    <mergeCell ref="H770:I770"/>
    <mergeCell ref="K770:R770"/>
    <mergeCell ref="B771:B775"/>
    <mergeCell ref="C771:C775"/>
    <mergeCell ref="D771:D775"/>
    <mergeCell ref="E771:E775"/>
    <mergeCell ref="G771:H771"/>
    <mergeCell ref="S771:U775"/>
    <mergeCell ref="G772:H772"/>
    <mergeCell ref="G773:H773"/>
    <mergeCell ref="G774:H774"/>
    <mergeCell ref="H775:I775"/>
    <mergeCell ref="K775:R775"/>
    <mergeCell ref="B757:I757"/>
    <mergeCell ref="J757:U757"/>
    <mergeCell ref="E758:F758"/>
    <mergeCell ref="B759:B760"/>
    <mergeCell ref="C759:C760"/>
    <mergeCell ref="F759:F760"/>
    <mergeCell ref="G759:H760"/>
    <mergeCell ref="K759:N759"/>
    <mergeCell ref="O759:R759"/>
    <mergeCell ref="S759:U759"/>
    <mergeCell ref="K760:N760"/>
    <mergeCell ref="O760:R760"/>
    <mergeCell ref="S760:U760"/>
    <mergeCell ref="B761:B765"/>
    <mergeCell ref="C761:C765"/>
    <mergeCell ref="D761:D765"/>
    <mergeCell ref="E761:E765"/>
    <mergeCell ref="G761:H761"/>
    <mergeCell ref="S761:U765"/>
    <mergeCell ref="G762:H762"/>
    <mergeCell ref="G763:H763"/>
    <mergeCell ref="G764:H764"/>
    <mergeCell ref="H765:I765"/>
    <mergeCell ref="K765:R765"/>
    <mergeCell ref="B742:B746"/>
    <mergeCell ref="C742:C746"/>
    <mergeCell ref="D742:D746"/>
    <mergeCell ref="E742:E746"/>
    <mergeCell ref="G742:H742"/>
    <mergeCell ref="S742:U746"/>
    <mergeCell ref="G743:H743"/>
    <mergeCell ref="G744:H744"/>
    <mergeCell ref="G745:H745"/>
    <mergeCell ref="H746:I746"/>
    <mergeCell ref="K746:R746"/>
    <mergeCell ref="B747:B751"/>
    <mergeCell ref="C747:C751"/>
    <mergeCell ref="D747:D751"/>
    <mergeCell ref="E747:E751"/>
    <mergeCell ref="G747:H747"/>
    <mergeCell ref="S747:U751"/>
    <mergeCell ref="G748:H748"/>
    <mergeCell ref="G749:H749"/>
    <mergeCell ref="G750:H750"/>
    <mergeCell ref="H751:I751"/>
    <mergeCell ref="K751:R751"/>
    <mergeCell ref="B732:B736"/>
    <mergeCell ref="C732:C736"/>
    <mergeCell ref="D732:D736"/>
    <mergeCell ref="E732:E736"/>
    <mergeCell ref="G732:H732"/>
    <mergeCell ref="S732:U736"/>
    <mergeCell ref="G733:H733"/>
    <mergeCell ref="G734:H734"/>
    <mergeCell ref="G735:H735"/>
    <mergeCell ref="H736:I736"/>
    <mergeCell ref="K736:R736"/>
    <mergeCell ref="B737:B741"/>
    <mergeCell ref="C737:C741"/>
    <mergeCell ref="D737:D741"/>
    <mergeCell ref="E737:E741"/>
    <mergeCell ref="G737:H737"/>
    <mergeCell ref="S737:U741"/>
    <mergeCell ref="G738:H738"/>
    <mergeCell ref="G739:H739"/>
    <mergeCell ref="G740:H740"/>
    <mergeCell ref="H741:I741"/>
    <mergeCell ref="K741:R741"/>
    <mergeCell ref="B718:B722"/>
    <mergeCell ref="C718:C722"/>
    <mergeCell ref="D718:D722"/>
    <mergeCell ref="E718:E722"/>
    <mergeCell ref="G718:H718"/>
    <mergeCell ref="S718:U722"/>
    <mergeCell ref="G719:H719"/>
    <mergeCell ref="G720:H720"/>
    <mergeCell ref="G721:H721"/>
    <mergeCell ref="H722:I722"/>
    <mergeCell ref="K722:R722"/>
    <mergeCell ref="B728:I728"/>
    <mergeCell ref="J728:U728"/>
    <mergeCell ref="E729:F729"/>
    <mergeCell ref="B730:B731"/>
    <mergeCell ref="C730:C731"/>
    <mergeCell ref="F730:F731"/>
    <mergeCell ref="G730:H731"/>
    <mergeCell ref="K730:N730"/>
    <mergeCell ref="O730:R730"/>
    <mergeCell ref="S730:U730"/>
    <mergeCell ref="K731:N731"/>
    <mergeCell ref="O731:R731"/>
    <mergeCell ref="S731:U731"/>
    <mergeCell ref="B708:B712"/>
    <mergeCell ref="C708:C712"/>
    <mergeCell ref="D708:D712"/>
    <mergeCell ref="E708:E712"/>
    <mergeCell ref="G708:H708"/>
    <mergeCell ref="S708:U712"/>
    <mergeCell ref="G709:H709"/>
    <mergeCell ref="G710:H710"/>
    <mergeCell ref="G711:H711"/>
    <mergeCell ref="H712:I712"/>
    <mergeCell ref="K712:R712"/>
    <mergeCell ref="B713:B717"/>
    <mergeCell ref="C713:C717"/>
    <mergeCell ref="D713:D717"/>
    <mergeCell ref="E713:E717"/>
    <mergeCell ref="G713:H713"/>
    <mergeCell ref="S713:U717"/>
    <mergeCell ref="G714:H714"/>
    <mergeCell ref="G715:H715"/>
    <mergeCell ref="G716:H716"/>
    <mergeCell ref="H717:I717"/>
    <mergeCell ref="K717:R717"/>
    <mergeCell ref="B699:I699"/>
    <mergeCell ref="J699:U699"/>
    <mergeCell ref="E700:F700"/>
    <mergeCell ref="B701:B702"/>
    <mergeCell ref="C701:C702"/>
    <mergeCell ref="F701:F702"/>
    <mergeCell ref="G701:H702"/>
    <mergeCell ref="K701:N701"/>
    <mergeCell ref="O701:R701"/>
    <mergeCell ref="S701:U701"/>
    <mergeCell ref="K702:N702"/>
    <mergeCell ref="O702:R702"/>
    <mergeCell ref="S702:U702"/>
    <mergeCell ref="B703:B707"/>
    <mergeCell ref="C703:C707"/>
    <mergeCell ref="D703:D707"/>
    <mergeCell ref="E703:E707"/>
    <mergeCell ref="G703:H703"/>
    <mergeCell ref="S703:U707"/>
    <mergeCell ref="G704:H704"/>
    <mergeCell ref="G705:H705"/>
    <mergeCell ref="G706:H706"/>
    <mergeCell ref="H707:I707"/>
    <mergeCell ref="K707:R707"/>
    <mergeCell ref="B684:B688"/>
    <mergeCell ref="C684:C688"/>
    <mergeCell ref="D684:D688"/>
    <mergeCell ref="E684:E688"/>
    <mergeCell ref="G684:H684"/>
    <mergeCell ref="S684:U688"/>
    <mergeCell ref="G685:H685"/>
    <mergeCell ref="G686:H686"/>
    <mergeCell ref="G687:H687"/>
    <mergeCell ref="H688:I688"/>
    <mergeCell ref="K688:R688"/>
    <mergeCell ref="B689:B693"/>
    <mergeCell ref="C689:C693"/>
    <mergeCell ref="D689:D693"/>
    <mergeCell ref="E689:E693"/>
    <mergeCell ref="G689:H689"/>
    <mergeCell ref="S689:U693"/>
    <mergeCell ref="G690:H690"/>
    <mergeCell ref="G691:H691"/>
    <mergeCell ref="G692:H692"/>
    <mergeCell ref="H693:I693"/>
    <mergeCell ref="K693:R693"/>
    <mergeCell ref="B674:B678"/>
    <mergeCell ref="C674:C678"/>
    <mergeCell ref="D674:D678"/>
    <mergeCell ref="E674:E678"/>
    <mergeCell ref="G674:H674"/>
    <mergeCell ref="S674:U678"/>
    <mergeCell ref="G675:H675"/>
    <mergeCell ref="G676:H676"/>
    <mergeCell ref="G677:H677"/>
    <mergeCell ref="H678:I678"/>
    <mergeCell ref="K678:R678"/>
    <mergeCell ref="B679:B683"/>
    <mergeCell ref="C679:C683"/>
    <mergeCell ref="D679:D683"/>
    <mergeCell ref="E679:E683"/>
    <mergeCell ref="G679:H679"/>
    <mergeCell ref="S679:U683"/>
    <mergeCell ref="G680:H680"/>
    <mergeCell ref="G681:H681"/>
    <mergeCell ref="G682:H682"/>
    <mergeCell ref="H683:I683"/>
    <mergeCell ref="K683:R683"/>
    <mergeCell ref="B660:B664"/>
    <mergeCell ref="C660:C664"/>
    <mergeCell ref="D660:D664"/>
    <mergeCell ref="E660:E664"/>
    <mergeCell ref="G660:H660"/>
    <mergeCell ref="S660:U664"/>
    <mergeCell ref="G661:H661"/>
    <mergeCell ref="G662:H662"/>
    <mergeCell ref="G663:H663"/>
    <mergeCell ref="H664:I664"/>
    <mergeCell ref="K664:R664"/>
    <mergeCell ref="B670:I670"/>
    <mergeCell ref="J670:U670"/>
    <mergeCell ref="E671:F671"/>
    <mergeCell ref="B672:B673"/>
    <mergeCell ref="C672:C673"/>
    <mergeCell ref="F672:F673"/>
    <mergeCell ref="G672:H673"/>
    <mergeCell ref="K672:N672"/>
    <mergeCell ref="O672:R672"/>
    <mergeCell ref="S672:U672"/>
    <mergeCell ref="K673:N673"/>
    <mergeCell ref="O673:R673"/>
    <mergeCell ref="S673:U673"/>
    <mergeCell ref="B650:B654"/>
    <mergeCell ref="C650:C654"/>
    <mergeCell ref="D650:D654"/>
    <mergeCell ref="E650:E654"/>
    <mergeCell ref="G650:H650"/>
    <mergeCell ref="S650:U654"/>
    <mergeCell ref="G651:H651"/>
    <mergeCell ref="G652:H652"/>
    <mergeCell ref="G653:H653"/>
    <mergeCell ref="H654:I654"/>
    <mergeCell ref="K654:R654"/>
    <mergeCell ref="B655:B659"/>
    <mergeCell ref="C655:C659"/>
    <mergeCell ref="D655:D659"/>
    <mergeCell ref="E655:E659"/>
    <mergeCell ref="G655:H655"/>
    <mergeCell ref="S655:U659"/>
    <mergeCell ref="G656:H656"/>
    <mergeCell ref="G657:H657"/>
    <mergeCell ref="G658:H658"/>
    <mergeCell ref="H659:I659"/>
    <mergeCell ref="K659:R659"/>
    <mergeCell ref="B641:I641"/>
    <mergeCell ref="J641:U641"/>
    <mergeCell ref="E642:F642"/>
    <mergeCell ref="B643:B644"/>
    <mergeCell ref="C643:C644"/>
    <mergeCell ref="F643:F644"/>
    <mergeCell ref="G643:H644"/>
    <mergeCell ref="K643:N643"/>
    <mergeCell ref="O643:R643"/>
    <mergeCell ref="S643:U643"/>
    <mergeCell ref="K644:N644"/>
    <mergeCell ref="O644:R644"/>
    <mergeCell ref="S644:U644"/>
    <mergeCell ref="B645:B649"/>
    <mergeCell ref="C645:C649"/>
    <mergeCell ref="D645:D649"/>
    <mergeCell ref="E645:E649"/>
    <mergeCell ref="G645:H645"/>
    <mergeCell ref="S645:U649"/>
    <mergeCell ref="G646:H646"/>
    <mergeCell ref="G647:H647"/>
    <mergeCell ref="G648:H648"/>
    <mergeCell ref="H649:I649"/>
    <mergeCell ref="K649:R649"/>
    <mergeCell ref="B626:B630"/>
    <mergeCell ref="C626:C630"/>
    <mergeCell ref="D626:D630"/>
    <mergeCell ref="E626:E630"/>
    <mergeCell ref="G626:H626"/>
    <mergeCell ref="S626:U630"/>
    <mergeCell ref="G627:H627"/>
    <mergeCell ref="G628:H628"/>
    <mergeCell ref="G629:H629"/>
    <mergeCell ref="H630:I630"/>
    <mergeCell ref="K630:R630"/>
    <mergeCell ref="B631:B635"/>
    <mergeCell ref="C631:C635"/>
    <mergeCell ref="D631:D635"/>
    <mergeCell ref="E631:E635"/>
    <mergeCell ref="G631:H631"/>
    <mergeCell ref="S631:U635"/>
    <mergeCell ref="G632:H632"/>
    <mergeCell ref="G633:H633"/>
    <mergeCell ref="G634:H634"/>
    <mergeCell ref="H635:I635"/>
    <mergeCell ref="K635:R635"/>
    <mergeCell ref="B616:B620"/>
    <mergeCell ref="C616:C620"/>
    <mergeCell ref="D616:D620"/>
    <mergeCell ref="E616:E620"/>
    <mergeCell ref="G616:H616"/>
    <mergeCell ref="S616:U620"/>
    <mergeCell ref="G617:H617"/>
    <mergeCell ref="G618:H618"/>
    <mergeCell ref="G619:H619"/>
    <mergeCell ref="H620:I620"/>
    <mergeCell ref="K620:R620"/>
    <mergeCell ref="B621:B625"/>
    <mergeCell ref="C621:C625"/>
    <mergeCell ref="D621:D625"/>
    <mergeCell ref="E621:E625"/>
    <mergeCell ref="G621:H621"/>
    <mergeCell ref="S621:U625"/>
    <mergeCell ref="G622:H622"/>
    <mergeCell ref="G623:H623"/>
    <mergeCell ref="G624:H624"/>
    <mergeCell ref="H625:I625"/>
    <mergeCell ref="K625:R625"/>
    <mergeCell ref="B602:B606"/>
    <mergeCell ref="C602:C606"/>
    <mergeCell ref="D602:D606"/>
    <mergeCell ref="E602:E606"/>
    <mergeCell ref="G602:H602"/>
    <mergeCell ref="S602:U606"/>
    <mergeCell ref="G603:H603"/>
    <mergeCell ref="G604:H604"/>
    <mergeCell ref="G605:H605"/>
    <mergeCell ref="H606:I606"/>
    <mergeCell ref="K606:R606"/>
    <mergeCell ref="B612:I612"/>
    <mergeCell ref="J612:U612"/>
    <mergeCell ref="E613:F613"/>
    <mergeCell ref="B614:B615"/>
    <mergeCell ref="C614:C615"/>
    <mergeCell ref="F614:F615"/>
    <mergeCell ref="G614:H615"/>
    <mergeCell ref="K614:N614"/>
    <mergeCell ref="O614:R614"/>
    <mergeCell ref="S614:U614"/>
    <mergeCell ref="K615:N615"/>
    <mergeCell ref="O615:R615"/>
    <mergeCell ref="S615:U615"/>
    <mergeCell ref="B592:B596"/>
    <mergeCell ref="C592:C596"/>
    <mergeCell ref="D592:D596"/>
    <mergeCell ref="E592:E596"/>
    <mergeCell ref="G592:H592"/>
    <mergeCell ref="S592:U596"/>
    <mergeCell ref="G593:H593"/>
    <mergeCell ref="G594:H594"/>
    <mergeCell ref="G595:H595"/>
    <mergeCell ref="H596:I596"/>
    <mergeCell ref="K596:R596"/>
    <mergeCell ref="B597:B601"/>
    <mergeCell ref="C597:C601"/>
    <mergeCell ref="D597:D601"/>
    <mergeCell ref="E597:E601"/>
    <mergeCell ref="G597:H597"/>
    <mergeCell ref="S597:U601"/>
    <mergeCell ref="G598:H598"/>
    <mergeCell ref="G599:H599"/>
    <mergeCell ref="G600:H600"/>
    <mergeCell ref="H601:I601"/>
    <mergeCell ref="K601:R601"/>
    <mergeCell ref="E584:F584"/>
    <mergeCell ref="B585:B586"/>
    <mergeCell ref="C585:C586"/>
    <mergeCell ref="F585:F586"/>
    <mergeCell ref="G585:H586"/>
    <mergeCell ref="K585:N585"/>
    <mergeCell ref="O585:R585"/>
    <mergeCell ref="S585:U585"/>
    <mergeCell ref="K586:N586"/>
    <mergeCell ref="O586:R586"/>
    <mergeCell ref="S586:U586"/>
    <mergeCell ref="B587:B591"/>
    <mergeCell ref="C587:C591"/>
    <mergeCell ref="D587:D591"/>
    <mergeCell ref="E587:E591"/>
    <mergeCell ref="G587:H587"/>
    <mergeCell ref="S587:U591"/>
    <mergeCell ref="G588:H588"/>
    <mergeCell ref="G589:H589"/>
    <mergeCell ref="G590:H590"/>
    <mergeCell ref="H591:I591"/>
    <mergeCell ref="K591:R591"/>
    <mergeCell ref="B225:B229"/>
    <mergeCell ref="C225:C229"/>
    <mergeCell ref="D225:D229"/>
    <mergeCell ref="E225:E229"/>
    <mergeCell ref="G225:H225"/>
    <mergeCell ref="B220:B224"/>
    <mergeCell ref="C220:C224"/>
    <mergeCell ref="D220:D224"/>
    <mergeCell ref="E220:E224"/>
    <mergeCell ref="G220:H220"/>
    <mergeCell ref="S225:U229"/>
    <mergeCell ref="G226:H226"/>
    <mergeCell ref="G227:H227"/>
    <mergeCell ref="G228:H228"/>
    <mergeCell ref="H229:I229"/>
    <mergeCell ref="K229:R229"/>
    <mergeCell ref="B583:I583"/>
    <mergeCell ref="J583:U583"/>
    <mergeCell ref="B239:B243"/>
    <mergeCell ref="C239:C243"/>
    <mergeCell ref="D239:D243"/>
    <mergeCell ref="E239:E243"/>
    <mergeCell ref="G239:H239"/>
    <mergeCell ref="S239:U243"/>
    <mergeCell ref="G240:H240"/>
    <mergeCell ref="G241:H241"/>
    <mergeCell ref="G242:H242"/>
    <mergeCell ref="H243:I243"/>
    <mergeCell ref="K243:R243"/>
    <mergeCell ref="B235:I235"/>
    <mergeCell ref="J235:U235"/>
    <mergeCell ref="E236:F236"/>
    <mergeCell ref="B215:B219"/>
    <mergeCell ref="C215:C219"/>
    <mergeCell ref="D215:D219"/>
    <mergeCell ref="E215:E219"/>
    <mergeCell ref="G215:H215"/>
    <mergeCell ref="S215:U219"/>
    <mergeCell ref="G216:H216"/>
    <mergeCell ref="G217:H217"/>
    <mergeCell ref="G218:H218"/>
    <mergeCell ref="H219:I219"/>
    <mergeCell ref="K219:R219"/>
    <mergeCell ref="S220:U224"/>
    <mergeCell ref="G221:H221"/>
    <mergeCell ref="G222:H222"/>
    <mergeCell ref="G223:H223"/>
    <mergeCell ref="H224:I224"/>
    <mergeCell ref="K224:R224"/>
    <mergeCell ref="E207:F207"/>
    <mergeCell ref="B208:B209"/>
    <mergeCell ref="C208:C209"/>
    <mergeCell ref="F208:F209"/>
    <mergeCell ref="G208:H209"/>
    <mergeCell ref="K208:N208"/>
    <mergeCell ref="O208:R208"/>
    <mergeCell ref="S208:U208"/>
    <mergeCell ref="K209:N209"/>
    <mergeCell ref="O209:R209"/>
    <mergeCell ref="S209:U209"/>
    <mergeCell ref="B210:B214"/>
    <mergeCell ref="C210:C214"/>
    <mergeCell ref="D210:D214"/>
    <mergeCell ref="E210:E214"/>
    <mergeCell ref="G210:H210"/>
    <mergeCell ref="S210:U214"/>
    <mergeCell ref="G211:H211"/>
    <mergeCell ref="G212:H212"/>
    <mergeCell ref="G213:H213"/>
    <mergeCell ref="H214:I214"/>
    <mergeCell ref="K214:R214"/>
    <mergeCell ref="B196:B200"/>
    <mergeCell ref="C196:C200"/>
    <mergeCell ref="D196:D200"/>
    <mergeCell ref="E196:E200"/>
    <mergeCell ref="G196:H196"/>
    <mergeCell ref="B191:B195"/>
    <mergeCell ref="C191:C195"/>
    <mergeCell ref="D191:D195"/>
    <mergeCell ref="E191:E195"/>
    <mergeCell ref="G191:H191"/>
    <mergeCell ref="S196:U200"/>
    <mergeCell ref="G197:H197"/>
    <mergeCell ref="G198:H198"/>
    <mergeCell ref="G199:H199"/>
    <mergeCell ref="H200:I200"/>
    <mergeCell ref="K200:R200"/>
    <mergeCell ref="B206:I206"/>
    <mergeCell ref="J206:U206"/>
    <mergeCell ref="O201:R201"/>
    <mergeCell ref="S201:U201"/>
    <mergeCell ref="O202:R202"/>
    <mergeCell ref="S202:U202"/>
    <mergeCell ref="B186:B190"/>
    <mergeCell ref="C186:C190"/>
    <mergeCell ref="D186:D190"/>
    <mergeCell ref="E186:E190"/>
    <mergeCell ref="G186:H186"/>
    <mergeCell ref="S186:U190"/>
    <mergeCell ref="G187:H187"/>
    <mergeCell ref="G188:H188"/>
    <mergeCell ref="G189:H189"/>
    <mergeCell ref="H190:I190"/>
    <mergeCell ref="K190:R190"/>
    <mergeCell ref="S191:U195"/>
    <mergeCell ref="G192:H192"/>
    <mergeCell ref="G193:H193"/>
    <mergeCell ref="G194:H194"/>
    <mergeCell ref="H195:I195"/>
    <mergeCell ref="K195:R195"/>
    <mergeCell ref="E178:F178"/>
    <mergeCell ref="B179:B180"/>
    <mergeCell ref="C179:C180"/>
    <mergeCell ref="F179:F180"/>
    <mergeCell ref="G179:H180"/>
    <mergeCell ref="K179:N179"/>
    <mergeCell ref="O179:R179"/>
    <mergeCell ref="S179:U179"/>
    <mergeCell ref="K180:N180"/>
    <mergeCell ref="O180:R180"/>
    <mergeCell ref="S180:U180"/>
    <mergeCell ref="B181:B185"/>
    <mergeCell ref="C181:C185"/>
    <mergeCell ref="D181:D185"/>
    <mergeCell ref="E181:E185"/>
    <mergeCell ref="G181:H181"/>
    <mergeCell ref="S181:U185"/>
    <mergeCell ref="G182:H182"/>
    <mergeCell ref="G183:H183"/>
    <mergeCell ref="G184:H184"/>
    <mergeCell ref="H185:I185"/>
    <mergeCell ref="K185:R185"/>
    <mergeCell ref="B167:B171"/>
    <mergeCell ref="C167:C171"/>
    <mergeCell ref="D167:D171"/>
    <mergeCell ref="E167:E171"/>
    <mergeCell ref="G167:H167"/>
    <mergeCell ref="B162:B166"/>
    <mergeCell ref="C162:C166"/>
    <mergeCell ref="D162:D166"/>
    <mergeCell ref="E162:E166"/>
    <mergeCell ref="G162:H162"/>
    <mergeCell ref="S167:U171"/>
    <mergeCell ref="G168:H168"/>
    <mergeCell ref="G169:H169"/>
    <mergeCell ref="G170:H170"/>
    <mergeCell ref="H171:I171"/>
    <mergeCell ref="K171:R171"/>
    <mergeCell ref="B177:I177"/>
    <mergeCell ref="J177:U177"/>
    <mergeCell ref="O172:R172"/>
    <mergeCell ref="S172:U172"/>
    <mergeCell ref="O173:R173"/>
    <mergeCell ref="S173:U173"/>
    <mergeCell ref="B157:B161"/>
    <mergeCell ref="C157:C161"/>
    <mergeCell ref="D157:D161"/>
    <mergeCell ref="E157:E161"/>
    <mergeCell ref="G157:H157"/>
    <mergeCell ref="S157:U161"/>
    <mergeCell ref="G158:H158"/>
    <mergeCell ref="G159:H159"/>
    <mergeCell ref="G160:H160"/>
    <mergeCell ref="H161:I161"/>
    <mergeCell ref="K161:R161"/>
    <mergeCell ref="S162:U166"/>
    <mergeCell ref="G163:H163"/>
    <mergeCell ref="G164:H164"/>
    <mergeCell ref="G165:H165"/>
    <mergeCell ref="H166:I166"/>
    <mergeCell ref="K166:R166"/>
    <mergeCell ref="E149:F149"/>
    <mergeCell ref="B150:B151"/>
    <mergeCell ref="C150:C151"/>
    <mergeCell ref="F150:F151"/>
    <mergeCell ref="G150:H151"/>
    <mergeCell ref="K150:N150"/>
    <mergeCell ref="O150:R150"/>
    <mergeCell ref="S150:U150"/>
    <mergeCell ref="K151:N151"/>
    <mergeCell ref="O151:R151"/>
    <mergeCell ref="S151:U151"/>
    <mergeCell ref="B152:B156"/>
    <mergeCell ref="C152:C156"/>
    <mergeCell ref="D152:D156"/>
    <mergeCell ref="E152:E156"/>
    <mergeCell ref="G152:H152"/>
    <mergeCell ref="S152:U156"/>
    <mergeCell ref="G153:H153"/>
    <mergeCell ref="G154:H154"/>
    <mergeCell ref="G155:H155"/>
    <mergeCell ref="H156:I156"/>
    <mergeCell ref="K156:R156"/>
    <mergeCell ref="B138:B142"/>
    <mergeCell ref="C138:C142"/>
    <mergeCell ref="D138:D142"/>
    <mergeCell ref="E138:E142"/>
    <mergeCell ref="G138:H138"/>
    <mergeCell ref="B133:B137"/>
    <mergeCell ref="C133:C137"/>
    <mergeCell ref="D133:D137"/>
    <mergeCell ref="E133:E137"/>
    <mergeCell ref="G133:H133"/>
    <mergeCell ref="S138:U142"/>
    <mergeCell ref="G139:H139"/>
    <mergeCell ref="G140:H140"/>
    <mergeCell ref="G141:H141"/>
    <mergeCell ref="H142:I142"/>
    <mergeCell ref="K142:R142"/>
    <mergeCell ref="B148:I148"/>
    <mergeCell ref="J148:U148"/>
    <mergeCell ref="O143:R143"/>
    <mergeCell ref="S143:U143"/>
    <mergeCell ref="O144:R144"/>
    <mergeCell ref="S144:U144"/>
    <mergeCell ref="B128:B132"/>
    <mergeCell ref="C128:C132"/>
    <mergeCell ref="D128:D132"/>
    <mergeCell ref="E128:E132"/>
    <mergeCell ref="G128:H128"/>
    <mergeCell ref="S128:U132"/>
    <mergeCell ref="G129:H129"/>
    <mergeCell ref="G130:H130"/>
    <mergeCell ref="G131:H131"/>
    <mergeCell ref="H132:I132"/>
    <mergeCell ref="K132:R132"/>
    <mergeCell ref="S133:U137"/>
    <mergeCell ref="G134:H134"/>
    <mergeCell ref="G135:H135"/>
    <mergeCell ref="G136:H136"/>
    <mergeCell ref="H137:I137"/>
    <mergeCell ref="K137:R137"/>
    <mergeCell ref="E120:F120"/>
    <mergeCell ref="B121:B122"/>
    <mergeCell ref="C121:C122"/>
    <mergeCell ref="F121:F122"/>
    <mergeCell ref="G121:H122"/>
    <mergeCell ref="K121:N121"/>
    <mergeCell ref="O121:R121"/>
    <mergeCell ref="S121:U121"/>
    <mergeCell ref="K122:N122"/>
    <mergeCell ref="O122:R122"/>
    <mergeCell ref="S122:U122"/>
    <mergeCell ref="B123:B127"/>
    <mergeCell ref="C123:C127"/>
    <mergeCell ref="D123:D127"/>
    <mergeCell ref="E123:E127"/>
    <mergeCell ref="G123:H123"/>
    <mergeCell ref="S123:U127"/>
    <mergeCell ref="G124:H124"/>
    <mergeCell ref="G125:H125"/>
    <mergeCell ref="G126:H126"/>
    <mergeCell ref="H127:I127"/>
    <mergeCell ref="K127:R127"/>
    <mergeCell ref="B109:B113"/>
    <mergeCell ref="C109:C113"/>
    <mergeCell ref="D109:D113"/>
    <mergeCell ref="E109:E113"/>
    <mergeCell ref="G109:H109"/>
    <mergeCell ref="B104:B108"/>
    <mergeCell ref="C104:C108"/>
    <mergeCell ref="D104:D108"/>
    <mergeCell ref="E104:E108"/>
    <mergeCell ref="G104:H104"/>
    <mergeCell ref="S109:U113"/>
    <mergeCell ref="G110:H110"/>
    <mergeCell ref="G111:H111"/>
    <mergeCell ref="G112:H112"/>
    <mergeCell ref="H113:I113"/>
    <mergeCell ref="K113:R113"/>
    <mergeCell ref="B119:I119"/>
    <mergeCell ref="J119:U119"/>
    <mergeCell ref="O114:R114"/>
    <mergeCell ref="S114:U114"/>
    <mergeCell ref="O115:R115"/>
    <mergeCell ref="S115:U115"/>
    <mergeCell ref="B99:B103"/>
    <mergeCell ref="C99:C103"/>
    <mergeCell ref="D99:D103"/>
    <mergeCell ref="E99:E103"/>
    <mergeCell ref="G99:H99"/>
    <mergeCell ref="S99:U103"/>
    <mergeCell ref="G100:H100"/>
    <mergeCell ref="G101:H101"/>
    <mergeCell ref="G102:H102"/>
    <mergeCell ref="H103:I103"/>
    <mergeCell ref="K103:R103"/>
    <mergeCell ref="S104:U108"/>
    <mergeCell ref="G105:H105"/>
    <mergeCell ref="G106:H106"/>
    <mergeCell ref="G107:H107"/>
    <mergeCell ref="H108:I108"/>
    <mergeCell ref="K108:R108"/>
    <mergeCell ref="E91:F91"/>
    <mergeCell ref="B92:B93"/>
    <mergeCell ref="C92:C93"/>
    <mergeCell ref="F92:F93"/>
    <mergeCell ref="G92:H93"/>
    <mergeCell ref="K92:N92"/>
    <mergeCell ref="O92:R92"/>
    <mergeCell ref="S92:U92"/>
    <mergeCell ref="K93:N93"/>
    <mergeCell ref="O93:R93"/>
    <mergeCell ref="S93:U93"/>
    <mergeCell ref="B94:B98"/>
    <mergeCell ref="C94:C98"/>
    <mergeCell ref="D94:D98"/>
    <mergeCell ref="E94:E98"/>
    <mergeCell ref="G94:H94"/>
    <mergeCell ref="S94:U98"/>
    <mergeCell ref="G95:H95"/>
    <mergeCell ref="G96:H96"/>
    <mergeCell ref="G97:H97"/>
    <mergeCell ref="H98:I98"/>
    <mergeCell ref="K98:R98"/>
    <mergeCell ref="B80:B84"/>
    <mergeCell ref="C80:C84"/>
    <mergeCell ref="D80:D84"/>
    <mergeCell ref="E80:E84"/>
    <mergeCell ref="G80:H80"/>
    <mergeCell ref="B75:B79"/>
    <mergeCell ref="C75:C79"/>
    <mergeCell ref="D75:D79"/>
    <mergeCell ref="E75:E79"/>
    <mergeCell ref="G75:H75"/>
    <mergeCell ref="S80:U84"/>
    <mergeCell ref="G81:H81"/>
    <mergeCell ref="G82:H82"/>
    <mergeCell ref="G83:H83"/>
    <mergeCell ref="H84:I84"/>
    <mergeCell ref="K84:R84"/>
    <mergeCell ref="B90:I90"/>
    <mergeCell ref="J90:U90"/>
    <mergeCell ref="O85:R85"/>
    <mergeCell ref="S85:U85"/>
    <mergeCell ref="O86:R86"/>
    <mergeCell ref="S86:U86"/>
    <mergeCell ref="B70:B74"/>
    <mergeCell ref="C70:C74"/>
    <mergeCell ref="D70:D74"/>
    <mergeCell ref="E70:E74"/>
    <mergeCell ref="G70:H70"/>
    <mergeCell ref="S70:U74"/>
    <mergeCell ref="G71:H71"/>
    <mergeCell ref="G72:H72"/>
    <mergeCell ref="G73:H73"/>
    <mergeCell ref="H74:I74"/>
    <mergeCell ref="K74:R74"/>
    <mergeCell ref="S75:U79"/>
    <mergeCell ref="G76:H76"/>
    <mergeCell ref="G77:H77"/>
    <mergeCell ref="G78:H78"/>
    <mergeCell ref="H79:I79"/>
    <mergeCell ref="K79:R79"/>
    <mergeCell ref="E62:F62"/>
    <mergeCell ref="B63:B64"/>
    <mergeCell ref="C63:C64"/>
    <mergeCell ref="F63:F64"/>
    <mergeCell ref="G63:H64"/>
    <mergeCell ref="K63:N63"/>
    <mergeCell ref="O63:R63"/>
    <mergeCell ref="S63:U63"/>
    <mergeCell ref="K64:N64"/>
    <mergeCell ref="O64:R64"/>
    <mergeCell ref="S64:U64"/>
    <mergeCell ref="B65:B69"/>
    <mergeCell ref="C65:C69"/>
    <mergeCell ref="D65:D69"/>
    <mergeCell ref="E65:E69"/>
    <mergeCell ref="G65:H65"/>
    <mergeCell ref="S65:U69"/>
    <mergeCell ref="G66:H66"/>
    <mergeCell ref="G67:H67"/>
    <mergeCell ref="G68:H68"/>
    <mergeCell ref="H69:I69"/>
    <mergeCell ref="K69:R69"/>
    <mergeCell ref="B51:B55"/>
    <mergeCell ref="C51:C55"/>
    <mergeCell ref="D51:D55"/>
    <mergeCell ref="E51:E55"/>
    <mergeCell ref="G51:H51"/>
    <mergeCell ref="B46:B50"/>
    <mergeCell ref="C46:C50"/>
    <mergeCell ref="D46:D50"/>
    <mergeCell ref="E46:E50"/>
    <mergeCell ref="G46:H46"/>
    <mergeCell ref="S51:U55"/>
    <mergeCell ref="G52:H52"/>
    <mergeCell ref="G53:H53"/>
    <mergeCell ref="G54:H54"/>
    <mergeCell ref="H55:I55"/>
    <mergeCell ref="K55:R55"/>
    <mergeCell ref="B61:I61"/>
    <mergeCell ref="J61:U61"/>
    <mergeCell ref="O56:R56"/>
    <mergeCell ref="S56:U56"/>
    <mergeCell ref="O57:R57"/>
    <mergeCell ref="S57:U57"/>
    <mergeCell ref="B41:B45"/>
    <mergeCell ref="C41:C45"/>
    <mergeCell ref="D41:D45"/>
    <mergeCell ref="E41:E45"/>
    <mergeCell ref="G41:H41"/>
    <mergeCell ref="S41:U45"/>
    <mergeCell ref="G42:H42"/>
    <mergeCell ref="G43:H43"/>
    <mergeCell ref="G44:H44"/>
    <mergeCell ref="H45:I45"/>
    <mergeCell ref="K45:R45"/>
    <mergeCell ref="S46:U50"/>
    <mergeCell ref="G47:H47"/>
    <mergeCell ref="G48:H48"/>
    <mergeCell ref="G49:H49"/>
    <mergeCell ref="H50:I50"/>
    <mergeCell ref="K50:R50"/>
    <mergeCell ref="E33:F33"/>
    <mergeCell ref="B34:B35"/>
    <mergeCell ref="C34:C35"/>
    <mergeCell ref="F34:F35"/>
    <mergeCell ref="G34:H35"/>
    <mergeCell ref="K34:N34"/>
    <mergeCell ref="O34:R34"/>
    <mergeCell ref="S34:U34"/>
    <mergeCell ref="K35:N35"/>
    <mergeCell ref="O35:R35"/>
    <mergeCell ref="S35:U35"/>
    <mergeCell ref="B36:B40"/>
    <mergeCell ref="C36:C40"/>
    <mergeCell ref="D36:D40"/>
    <mergeCell ref="E36:E40"/>
    <mergeCell ref="G36:H36"/>
    <mergeCell ref="S36:U40"/>
    <mergeCell ref="G37:H37"/>
    <mergeCell ref="G38:H38"/>
    <mergeCell ref="G39:H39"/>
    <mergeCell ref="H40:I40"/>
    <mergeCell ref="K40:R40"/>
    <mergeCell ref="B22:B26"/>
    <mergeCell ref="C22:C26"/>
    <mergeCell ref="D22:D26"/>
    <mergeCell ref="E22:E26"/>
    <mergeCell ref="G22:H22"/>
    <mergeCell ref="B17:B21"/>
    <mergeCell ref="C17:C21"/>
    <mergeCell ref="D17:D21"/>
    <mergeCell ref="E17:E21"/>
    <mergeCell ref="G17:H17"/>
    <mergeCell ref="S22:U26"/>
    <mergeCell ref="G23:H23"/>
    <mergeCell ref="G24:H24"/>
    <mergeCell ref="G25:H25"/>
    <mergeCell ref="H26:I26"/>
    <mergeCell ref="K26:R26"/>
    <mergeCell ref="B32:I32"/>
    <mergeCell ref="J32:U32"/>
    <mergeCell ref="S27:U27"/>
    <mergeCell ref="S28:U28"/>
    <mergeCell ref="O28:R28"/>
    <mergeCell ref="O27:R27"/>
    <mergeCell ref="B12:B16"/>
    <mergeCell ref="C12:C16"/>
    <mergeCell ref="D12:D16"/>
    <mergeCell ref="E12:E16"/>
    <mergeCell ref="G12:H12"/>
    <mergeCell ref="S12:U16"/>
    <mergeCell ref="G13:H13"/>
    <mergeCell ref="G14:H14"/>
    <mergeCell ref="G15:H15"/>
    <mergeCell ref="H16:I16"/>
    <mergeCell ref="K16:R16"/>
    <mergeCell ref="S17:U21"/>
    <mergeCell ref="G18:H18"/>
    <mergeCell ref="G19:H19"/>
    <mergeCell ref="G20:H20"/>
    <mergeCell ref="H21:I21"/>
    <mergeCell ref="K21:R21"/>
    <mergeCell ref="B3:I3"/>
    <mergeCell ref="J3:U3"/>
    <mergeCell ref="E4:F4"/>
    <mergeCell ref="B5:B6"/>
    <mergeCell ref="C5:C6"/>
    <mergeCell ref="F5:F6"/>
    <mergeCell ref="G5:H6"/>
    <mergeCell ref="K5:N5"/>
    <mergeCell ref="O5:R5"/>
    <mergeCell ref="S5:U5"/>
    <mergeCell ref="K6:N6"/>
    <mergeCell ref="O6:R6"/>
    <mergeCell ref="S6:U6"/>
    <mergeCell ref="B7:B11"/>
    <mergeCell ref="C7:C11"/>
    <mergeCell ref="D7:D11"/>
    <mergeCell ref="E7:E11"/>
    <mergeCell ref="G7:H7"/>
    <mergeCell ref="S7:U11"/>
    <mergeCell ref="G8:H8"/>
    <mergeCell ref="G9:H9"/>
    <mergeCell ref="G10:H10"/>
    <mergeCell ref="H11:I11"/>
    <mergeCell ref="K11:R11"/>
    <mergeCell ref="B237:B238"/>
    <mergeCell ref="C237:C238"/>
    <mergeCell ref="F237:F238"/>
    <mergeCell ref="G237:H238"/>
    <mergeCell ref="K237:N237"/>
    <mergeCell ref="O237:R237"/>
    <mergeCell ref="S237:U237"/>
    <mergeCell ref="K238:N238"/>
    <mergeCell ref="O238:R238"/>
    <mergeCell ref="S238:U238"/>
    <mergeCell ref="B249:B253"/>
    <mergeCell ref="C249:C253"/>
    <mergeCell ref="D249:D253"/>
    <mergeCell ref="E249:E253"/>
    <mergeCell ref="G249:H249"/>
    <mergeCell ref="S249:U253"/>
    <mergeCell ref="G250:H250"/>
    <mergeCell ref="G251:H251"/>
    <mergeCell ref="G252:H252"/>
    <mergeCell ref="H253:I253"/>
    <mergeCell ref="K253:R253"/>
    <mergeCell ref="B244:B248"/>
    <mergeCell ref="C244:C248"/>
    <mergeCell ref="D244:D248"/>
    <mergeCell ref="E244:E248"/>
    <mergeCell ref="G244:H244"/>
    <mergeCell ref="S244:U248"/>
    <mergeCell ref="G245:H245"/>
    <mergeCell ref="G246:H246"/>
    <mergeCell ref="G247:H247"/>
    <mergeCell ref="H248:I248"/>
    <mergeCell ref="K248:R248"/>
    <mergeCell ref="B264:I264"/>
    <mergeCell ref="J264:U264"/>
    <mergeCell ref="E265:F265"/>
    <mergeCell ref="B266:B267"/>
    <mergeCell ref="C266:C267"/>
    <mergeCell ref="F266:F267"/>
    <mergeCell ref="G266:H267"/>
    <mergeCell ref="K266:N266"/>
    <mergeCell ref="O266:R266"/>
    <mergeCell ref="S266:U266"/>
    <mergeCell ref="K267:N267"/>
    <mergeCell ref="O267:R267"/>
    <mergeCell ref="S267:U267"/>
    <mergeCell ref="B254:B258"/>
    <mergeCell ref="C254:C258"/>
    <mergeCell ref="D254:D258"/>
    <mergeCell ref="E254:E258"/>
    <mergeCell ref="G254:H254"/>
    <mergeCell ref="S254:U258"/>
    <mergeCell ref="G255:H255"/>
    <mergeCell ref="G256:H256"/>
    <mergeCell ref="G257:H257"/>
    <mergeCell ref="H258:I258"/>
    <mergeCell ref="K258:R258"/>
    <mergeCell ref="B273:B277"/>
    <mergeCell ref="C273:C277"/>
    <mergeCell ref="D273:D277"/>
    <mergeCell ref="E273:E277"/>
    <mergeCell ref="G273:H273"/>
    <mergeCell ref="S273:U277"/>
    <mergeCell ref="G274:H274"/>
    <mergeCell ref="G275:H275"/>
    <mergeCell ref="G276:H276"/>
    <mergeCell ref="H277:I277"/>
    <mergeCell ref="K277:R277"/>
    <mergeCell ref="B268:B272"/>
    <mergeCell ref="C268:C272"/>
    <mergeCell ref="D268:D272"/>
    <mergeCell ref="E268:E272"/>
    <mergeCell ref="G268:H268"/>
    <mergeCell ref="S268:U272"/>
    <mergeCell ref="G269:H269"/>
    <mergeCell ref="G270:H270"/>
    <mergeCell ref="G271:H271"/>
    <mergeCell ref="H272:I272"/>
    <mergeCell ref="K272:R272"/>
    <mergeCell ref="B283:B287"/>
    <mergeCell ref="C283:C287"/>
    <mergeCell ref="D283:D287"/>
    <mergeCell ref="E283:E287"/>
    <mergeCell ref="G283:H283"/>
    <mergeCell ref="S283:U287"/>
    <mergeCell ref="G284:H284"/>
    <mergeCell ref="G285:H285"/>
    <mergeCell ref="G286:H286"/>
    <mergeCell ref="H287:I287"/>
    <mergeCell ref="K287:R287"/>
    <mergeCell ref="B278:B282"/>
    <mergeCell ref="C278:C282"/>
    <mergeCell ref="D278:D282"/>
    <mergeCell ref="E278:E282"/>
    <mergeCell ref="G278:H278"/>
    <mergeCell ref="S278:U282"/>
    <mergeCell ref="G279:H279"/>
    <mergeCell ref="G280:H280"/>
    <mergeCell ref="G281:H281"/>
    <mergeCell ref="H282:I282"/>
    <mergeCell ref="K282:R282"/>
    <mergeCell ref="B297:B301"/>
    <mergeCell ref="C297:C301"/>
    <mergeCell ref="D297:D301"/>
    <mergeCell ref="E297:E301"/>
    <mergeCell ref="G297:H297"/>
    <mergeCell ref="S297:U301"/>
    <mergeCell ref="G298:H298"/>
    <mergeCell ref="G299:H299"/>
    <mergeCell ref="G300:H300"/>
    <mergeCell ref="H301:I301"/>
    <mergeCell ref="K301:R301"/>
    <mergeCell ref="B293:I293"/>
    <mergeCell ref="J293:U293"/>
    <mergeCell ref="E294:F294"/>
    <mergeCell ref="B295:B296"/>
    <mergeCell ref="C295:C296"/>
    <mergeCell ref="F295:F296"/>
    <mergeCell ref="G295:H296"/>
    <mergeCell ref="K295:N295"/>
    <mergeCell ref="O295:R295"/>
    <mergeCell ref="S295:U295"/>
    <mergeCell ref="K296:N296"/>
    <mergeCell ref="O296:R296"/>
    <mergeCell ref="S296:U296"/>
    <mergeCell ref="B307:B311"/>
    <mergeCell ref="C307:C311"/>
    <mergeCell ref="D307:D311"/>
    <mergeCell ref="E307:E311"/>
    <mergeCell ref="G307:H307"/>
    <mergeCell ref="S307:U311"/>
    <mergeCell ref="G308:H308"/>
    <mergeCell ref="G309:H309"/>
    <mergeCell ref="G310:H310"/>
    <mergeCell ref="H311:I311"/>
    <mergeCell ref="K311:R311"/>
    <mergeCell ref="B302:B306"/>
    <mergeCell ref="C302:C306"/>
    <mergeCell ref="D302:D306"/>
    <mergeCell ref="E302:E306"/>
    <mergeCell ref="G302:H302"/>
    <mergeCell ref="S302:U306"/>
    <mergeCell ref="G303:H303"/>
    <mergeCell ref="G304:H304"/>
    <mergeCell ref="G305:H305"/>
    <mergeCell ref="H306:I306"/>
    <mergeCell ref="K306:R306"/>
    <mergeCell ref="B322:I322"/>
    <mergeCell ref="J322:U322"/>
    <mergeCell ref="E323:F323"/>
    <mergeCell ref="B324:B325"/>
    <mergeCell ref="C324:C325"/>
    <mergeCell ref="F324:F325"/>
    <mergeCell ref="G324:H325"/>
    <mergeCell ref="K324:N324"/>
    <mergeCell ref="O324:R324"/>
    <mergeCell ref="S324:U324"/>
    <mergeCell ref="K325:N325"/>
    <mergeCell ref="O325:R325"/>
    <mergeCell ref="S325:U325"/>
    <mergeCell ref="B312:B316"/>
    <mergeCell ref="C312:C316"/>
    <mergeCell ref="D312:D316"/>
    <mergeCell ref="E312:E316"/>
    <mergeCell ref="G312:H312"/>
    <mergeCell ref="S312:U316"/>
    <mergeCell ref="G313:H313"/>
    <mergeCell ref="G314:H314"/>
    <mergeCell ref="G315:H315"/>
    <mergeCell ref="H316:I316"/>
    <mergeCell ref="K316:R316"/>
    <mergeCell ref="B331:B335"/>
    <mergeCell ref="C331:C335"/>
    <mergeCell ref="D331:D335"/>
    <mergeCell ref="E331:E335"/>
    <mergeCell ref="G331:H331"/>
    <mergeCell ref="S331:U335"/>
    <mergeCell ref="G332:H332"/>
    <mergeCell ref="G333:H333"/>
    <mergeCell ref="G334:H334"/>
    <mergeCell ref="H335:I335"/>
    <mergeCell ref="K335:R335"/>
    <mergeCell ref="B326:B330"/>
    <mergeCell ref="C326:C330"/>
    <mergeCell ref="D326:D330"/>
    <mergeCell ref="E326:E330"/>
    <mergeCell ref="G326:H326"/>
    <mergeCell ref="S326:U330"/>
    <mergeCell ref="G327:H327"/>
    <mergeCell ref="G328:H328"/>
    <mergeCell ref="G329:H329"/>
    <mergeCell ref="H330:I330"/>
    <mergeCell ref="K330:R330"/>
    <mergeCell ref="B341:B345"/>
    <mergeCell ref="C341:C345"/>
    <mergeCell ref="D341:D345"/>
    <mergeCell ref="E341:E345"/>
    <mergeCell ref="G341:H341"/>
    <mergeCell ref="S341:U345"/>
    <mergeCell ref="G342:H342"/>
    <mergeCell ref="G343:H343"/>
    <mergeCell ref="G344:H344"/>
    <mergeCell ref="H345:I345"/>
    <mergeCell ref="K345:R345"/>
    <mergeCell ref="B336:B340"/>
    <mergeCell ref="C336:C340"/>
    <mergeCell ref="D336:D340"/>
    <mergeCell ref="E336:E340"/>
    <mergeCell ref="G336:H336"/>
    <mergeCell ref="S336:U340"/>
    <mergeCell ref="G337:H337"/>
    <mergeCell ref="G338:H338"/>
    <mergeCell ref="G339:H339"/>
    <mergeCell ref="H340:I340"/>
    <mergeCell ref="K340:R340"/>
    <mergeCell ref="B355:B359"/>
    <mergeCell ref="C355:C359"/>
    <mergeCell ref="D355:D359"/>
    <mergeCell ref="E355:E359"/>
    <mergeCell ref="G355:H355"/>
    <mergeCell ref="S355:U359"/>
    <mergeCell ref="G356:H356"/>
    <mergeCell ref="G357:H357"/>
    <mergeCell ref="G358:H358"/>
    <mergeCell ref="H359:I359"/>
    <mergeCell ref="K359:R359"/>
    <mergeCell ref="B351:I351"/>
    <mergeCell ref="J351:U351"/>
    <mergeCell ref="E352:F352"/>
    <mergeCell ref="B353:B354"/>
    <mergeCell ref="C353:C354"/>
    <mergeCell ref="F353:F354"/>
    <mergeCell ref="G353:H354"/>
    <mergeCell ref="K353:N353"/>
    <mergeCell ref="O353:R353"/>
    <mergeCell ref="S353:U353"/>
    <mergeCell ref="K354:N354"/>
    <mergeCell ref="O354:R354"/>
    <mergeCell ref="S354:U354"/>
    <mergeCell ref="B365:B369"/>
    <mergeCell ref="C365:C369"/>
    <mergeCell ref="D365:D369"/>
    <mergeCell ref="E365:E369"/>
    <mergeCell ref="G365:H365"/>
    <mergeCell ref="S365:U369"/>
    <mergeCell ref="G366:H366"/>
    <mergeCell ref="G367:H367"/>
    <mergeCell ref="G368:H368"/>
    <mergeCell ref="H369:I369"/>
    <mergeCell ref="K369:R369"/>
    <mergeCell ref="B360:B364"/>
    <mergeCell ref="C360:C364"/>
    <mergeCell ref="D360:D364"/>
    <mergeCell ref="E360:E364"/>
    <mergeCell ref="G360:H360"/>
    <mergeCell ref="S360:U364"/>
    <mergeCell ref="G361:H361"/>
    <mergeCell ref="G362:H362"/>
    <mergeCell ref="G363:H363"/>
    <mergeCell ref="H364:I364"/>
    <mergeCell ref="K364:R364"/>
    <mergeCell ref="B380:I380"/>
    <mergeCell ref="J380:U380"/>
    <mergeCell ref="E381:F381"/>
    <mergeCell ref="B382:B383"/>
    <mergeCell ref="C382:C383"/>
    <mergeCell ref="F382:F383"/>
    <mergeCell ref="G382:H383"/>
    <mergeCell ref="K382:N382"/>
    <mergeCell ref="O382:R382"/>
    <mergeCell ref="S382:U382"/>
    <mergeCell ref="K383:N383"/>
    <mergeCell ref="O383:R383"/>
    <mergeCell ref="S383:U383"/>
    <mergeCell ref="B370:B374"/>
    <mergeCell ref="C370:C374"/>
    <mergeCell ref="D370:D374"/>
    <mergeCell ref="E370:E374"/>
    <mergeCell ref="G370:H370"/>
    <mergeCell ref="S370:U374"/>
    <mergeCell ref="G371:H371"/>
    <mergeCell ref="G372:H372"/>
    <mergeCell ref="G373:H373"/>
    <mergeCell ref="H374:I374"/>
    <mergeCell ref="K374:R374"/>
    <mergeCell ref="B389:B393"/>
    <mergeCell ref="C389:C393"/>
    <mergeCell ref="D389:D393"/>
    <mergeCell ref="E389:E393"/>
    <mergeCell ref="G389:H389"/>
    <mergeCell ref="S389:U393"/>
    <mergeCell ref="G390:H390"/>
    <mergeCell ref="G391:H391"/>
    <mergeCell ref="G392:H392"/>
    <mergeCell ref="H393:I393"/>
    <mergeCell ref="K393:R393"/>
    <mergeCell ref="B384:B388"/>
    <mergeCell ref="C384:C388"/>
    <mergeCell ref="D384:D388"/>
    <mergeCell ref="E384:E388"/>
    <mergeCell ref="G384:H384"/>
    <mergeCell ref="S384:U388"/>
    <mergeCell ref="G385:H385"/>
    <mergeCell ref="G386:H386"/>
    <mergeCell ref="G387:H387"/>
    <mergeCell ref="H388:I388"/>
    <mergeCell ref="K388:R388"/>
    <mergeCell ref="B399:B403"/>
    <mergeCell ref="C399:C403"/>
    <mergeCell ref="D399:D403"/>
    <mergeCell ref="E399:E403"/>
    <mergeCell ref="G399:H399"/>
    <mergeCell ref="S399:U403"/>
    <mergeCell ref="G400:H400"/>
    <mergeCell ref="G401:H401"/>
    <mergeCell ref="G402:H402"/>
    <mergeCell ref="H403:I403"/>
    <mergeCell ref="K403:R403"/>
    <mergeCell ref="B394:B398"/>
    <mergeCell ref="C394:C398"/>
    <mergeCell ref="D394:D398"/>
    <mergeCell ref="E394:E398"/>
    <mergeCell ref="G394:H394"/>
    <mergeCell ref="S394:U398"/>
    <mergeCell ref="G395:H395"/>
    <mergeCell ref="G396:H396"/>
    <mergeCell ref="G397:H397"/>
    <mergeCell ref="H398:I398"/>
    <mergeCell ref="K398:R398"/>
    <mergeCell ref="B413:B417"/>
    <mergeCell ref="C413:C417"/>
    <mergeCell ref="D413:D417"/>
    <mergeCell ref="E413:E417"/>
    <mergeCell ref="G413:H413"/>
    <mergeCell ref="S413:U417"/>
    <mergeCell ref="G414:H414"/>
    <mergeCell ref="G415:H415"/>
    <mergeCell ref="G416:H416"/>
    <mergeCell ref="H417:I417"/>
    <mergeCell ref="K417:R417"/>
    <mergeCell ref="B409:I409"/>
    <mergeCell ref="J409:U409"/>
    <mergeCell ref="E410:F410"/>
    <mergeCell ref="B411:B412"/>
    <mergeCell ref="C411:C412"/>
    <mergeCell ref="F411:F412"/>
    <mergeCell ref="G411:H412"/>
    <mergeCell ref="K411:N411"/>
    <mergeCell ref="O411:R411"/>
    <mergeCell ref="S411:U411"/>
    <mergeCell ref="K412:N412"/>
    <mergeCell ref="O412:R412"/>
    <mergeCell ref="S412:U412"/>
    <mergeCell ref="B423:B427"/>
    <mergeCell ref="C423:C427"/>
    <mergeCell ref="D423:D427"/>
    <mergeCell ref="E423:E427"/>
    <mergeCell ref="G423:H423"/>
    <mergeCell ref="S423:U427"/>
    <mergeCell ref="G424:H424"/>
    <mergeCell ref="G425:H425"/>
    <mergeCell ref="G426:H426"/>
    <mergeCell ref="H427:I427"/>
    <mergeCell ref="K427:R427"/>
    <mergeCell ref="B418:B422"/>
    <mergeCell ref="C418:C422"/>
    <mergeCell ref="D418:D422"/>
    <mergeCell ref="E418:E422"/>
    <mergeCell ref="G418:H418"/>
    <mergeCell ref="S418:U422"/>
    <mergeCell ref="G419:H419"/>
    <mergeCell ref="G420:H420"/>
    <mergeCell ref="G421:H421"/>
    <mergeCell ref="H422:I422"/>
    <mergeCell ref="K422:R422"/>
    <mergeCell ref="B438:I438"/>
    <mergeCell ref="J438:U438"/>
    <mergeCell ref="E439:F439"/>
    <mergeCell ref="B440:B441"/>
    <mergeCell ref="C440:C441"/>
    <mergeCell ref="F440:F441"/>
    <mergeCell ref="G440:H441"/>
    <mergeCell ref="K440:N440"/>
    <mergeCell ref="O440:R440"/>
    <mergeCell ref="S440:U440"/>
    <mergeCell ref="K441:N441"/>
    <mergeCell ref="O441:R441"/>
    <mergeCell ref="S441:U441"/>
    <mergeCell ref="B428:B432"/>
    <mergeCell ref="C428:C432"/>
    <mergeCell ref="D428:D432"/>
    <mergeCell ref="E428:E432"/>
    <mergeCell ref="G428:H428"/>
    <mergeCell ref="S428:U432"/>
    <mergeCell ref="G429:H429"/>
    <mergeCell ref="G430:H430"/>
    <mergeCell ref="G431:H431"/>
    <mergeCell ref="H432:I432"/>
    <mergeCell ref="K432:R432"/>
    <mergeCell ref="B447:B451"/>
    <mergeCell ref="C447:C451"/>
    <mergeCell ref="D447:D451"/>
    <mergeCell ref="E447:E451"/>
    <mergeCell ref="G447:H447"/>
    <mergeCell ref="S447:U451"/>
    <mergeCell ref="G448:H448"/>
    <mergeCell ref="G449:H449"/>
    <mergeCell ref="G450:H450"/>
    <mergeCell ref="H451:I451"/>
    <mergeCell ref="K451:R451"/>
    <mergeCell ref="B442:B446"/>
    <mergeCell ref="C442:C446"/>
    <mergeCell ref="D442:D446"/>
    <mergeCell ref="E442:E446"/>
    <mergeCell ref="G442:H442"/>
    <mergeCell ref="S442:U446"/>
    <mergeCell ref="G443:H443"/>
    <mergeCell ref="G444:H444"/>
    <mergeCell ref="G445:H445"/>
    <mergeCell ref="H446:I446"/>
    <mergeCell ref="K446:R446"/>
    <mergeCell ref="B457:B461"/>
    <mergeCell ref="C457:C461"/>
    <mergeCell ref="D457:D461"/>
    <mergeCell ref="E457:E461"/>
    <mergeCell ref="G457:H457"/>
    <mergeCell ref="S457:U461"/>
    <mergeCell ref="G458:H458"/>
    <mergeCell ref="G459:H459"/>
    <mergeCell ref="G460:H460"/>
    <mergeCell ref="H461:I461"/>
    <mergeCell ref="K461:R461"/>
    <mergeCell ref="B452:B456"/>
    <mergeCell ref="C452:C456"/>
    <mergeCell ref="D452:D456"/>
    <mergeCell ref="E452:E456"/>
    <mergeCell ref="G452:H452"/>
    <mergeCell ref="S452:U456"/>
    <mergeCell ref="G453:H453"/>
    <mergeCell ref="G454:H454"/>
    <mergeCell ref="G455:H455"/>
    <mergeCell ref="H456:I456"/>
    <mergeCell ref="K456:R456"/>
    <mergeCell ref="B471:B475"/>
    <mergeCell ref="C471:C475"/>
    <mergeCell ref="D471:D475"/>
    <mergeCell ref="E471:E475"/>
    <mergeCell ref="G471:H471"/>
    <mergeCell ref="S471:U475"/>
    <mergeCell ref="G472:H472"/>
    <mergeCell ref="G473:H473"/>
    <mergeCell ref="G474:H474"/>
    <mergeCell ref="H475:I475"/>
    <mergeCell ref="K475:R475"/>
    <mergeCell ref="B467:I467"/>
    <mergeCell ref="J467:U467"/>
    <mergeCell ref="E468:F468"/>
    <mergeCell ref="B469:B470"/>
    <mergeCell ref="C469:C470"/>
    <mergeCell ref="F469:F470"/>
    <mergeCell ref="G469:H470"/>
    <mergeCell ref="K469:N469"/>
    <mergeCell ref="O469:R469"/>
    <mergeCell ref="S469:U469"/>
    <mergeCell ref="K470:N470"/>
    <mergeCell ref="O470:R470"/>
    <mergeCell ref="S470:U470"/>
    <mergeCell ref="B481:B485"/>
    <mergeCell ref="C481:C485"/>
    <mergeCell ref="D481:D485"/>
    <mergeCell ref="E481:E485"/>
    <mergeCell ref="G481:H481"/>
    <mergeCell ref="S481:U485"/>
    <mergeCell ref="G482:H482"/>
    <mergeCell ref="G483:H483"/>
    <mergeCell ref="G484:H484"/>
    <mergeCell ref="H485:I485"/>
    <mergeCell ref="K485:R485"/>
    <mergeCell ref="B476:B480"/>
    <mergeCell ref="C476:C480"/>
    <mergeCell ref="D476:D480"/>
    <mergeCell ref="E476:E480"/>
    <mergeCell ref="G476:H476"/>
    <mergeCell ref="S476:U480"/>
    <mergeCell ref="G477:H477"/>
    <mergeCell ref="G478:H478"/>
    <mergeCell ref="G479:H479"/>
    <mergeCell ref="H480:I480"/>
    <mergeCell ref="K480:R480"/>
    <mergeCell ref="B496:I496"/>
    <mergeCell ref="J496:U496"/>
    <mergeCell ref="E497:F497"/>
    <mergeCell ref="B498:B499"/>
    <mergeCell ref="C498:C499"/>
    <mergeCell ref="F498:F499"/>
    <mergeCell ref="G498:H499"/>
    <mergeCell ref="K498:N498"/>
    <mergeCell ref="O498:R498"/>
    <mergeCell ref="S498:U498"/>
    <mergeCell ref="K499:N499"/>
    <mergeCell ref="O499:R499"/>
    <mergeCell ref="S499:U499"/>
    <mergeCell ref="B486:B490"/>
    <mergeCell ref="C486:C490"/>
    <mergeCell ref="D486:D490"/>
    <mergeCell ref="E486:E490"/>
    <mergeCell ref="G486:H486"/>
    <mergeCell ref="S486:U490"/>
    <mergeCell ref="G487:H487"/>
    <mergeCell ref="G488:H488"/>
    <mergeCell ref="G489:H489"/>
    <mergeCell ref="H490:I490"/>
    <mergeCell ref="K490:R490"/>
    <mergeCell ref="O491:R491"/>
    <mergeCell ref="S491:U491"/>
    <mergeCell ref="O492:R492"/>
    <mergeCell ref="S492:U492"/>
    <mergeCell ref="B505:B509"/>
    <mergeCell ref="C505:C509"/>
    <mergeCell ref="D505:D509"/>
    <mergeCell ref="E505:E509"/>
    <mergeCell ref="G505:H505"/>
    <mergeCell ref="S505:U509"/>
    <mergeCell ref="G506:H506"/>
    <mergeCell ref="G507:H507"/>
    <mergeCell ref="G508:H508"/>
    <mergeCell ref="H509:I509"/>
    <mergeCell ref="K509:R509"/>
    <mergeCell ref="B500:B504"/>
    <mergeCell ref="C500:C504"/>
    <mergeCell ref="D500:D504"/>
    <mergeCell ref="E500:E504"/>
    <mergeCell ref="G500:H500"/>
    <mergeCell ref="S500:U504"/>
    <mergeCell ref="G501:H501"/>
    <mergeCell ref="G502:H502"/>
    <mergeCell ref="G503:H503"/>
    <mergeCell ref="H504:I504"/>
    <mergeCell ref="K504:R504"/>
    <mergeCell ref="B515:B519"/>
    <mergeCell ref="C515:C519"/>
    <mergeCell ref="D515:D519"/>
    <mergeCell ref="E515:E519"/>
    <mergeCell ref="G515:H515"/>
    <mergeCell ref="S515:U519"/>
    <mergeCell ref="G516:H516"/>
    <mergeCell ref="G517:H517"/>
    <mergeCell ref="G518:H518"/>
    <mergeCell ref="H519:I519"/>
    <mergeCell ref="K519:R519"/>
    <mergeCell ref="B510:B514"/>
    <mergeCell ref="C510:C514"/>
    <mergeCell ref="D510:D514"/>
    <mergeCell ref="E510:E514"/>
    <mergeCell ref="G510:H510"/>
    <mergeCell ref="S510:U514"/>
    <mergeCell ref="G511:H511"/>
    <mergeCell ref="G512:H512"/>
    <mergeCell ref="G513:H513"/>
    <mergeCell ref="H514:I514"/>
    <mergeCell ref="K514:R514"/>
    <mergeCell ref="B529:B533"/>
    <mergeCell ref="C529:C533"/>
    <mergeCell ref="D529:D533"/>
    <mergeCell ref="E529:E533"/>
    <mergeCell ref="G529:H529"/>
    <mergeCell ref="S529:U533"/>
    <mergeCell ref="G530:H530"/>
    <mergeCell ref="G531:H531"/>
    <mergeCell ref="G532:H532"/>
    <mergeCell ref="H533:I533"/>
    <mergeCell ref="K533:R533"/>
    <mergeCell ref="B525:I525"/>
    <mergeCell ref="J525:U525"/>
    <mergeCell ref="E526:F526"/>
    <mergeCell ref="B527:B528"/>
    <mergeCell ref="C527:C528"/>
    <mergeCell ref="F527:F528"/>
    <mergeCell ref="G527:H528"/>
    <mergeCell ref="K527:N527"/>
    <mergeCell ref="O527:R527"/>
    <mergeCell ref="S527:U527"/>
    <mergeCell ref="K528:N528"/>
    <mergeCell ref="O528:R528"/>
    <mergeCell ref="S528:U528"/>
    <mergeCell ref="B539:B543"/>
    <mergeCell ref="C539:C543"/>
    <mergeCell ref="D539:D543"/>
    <mergeCell ref="E539:E543"/>
    <mergeCell ref="G539:H539"/>
    <mergeCell ref="S539:U543"/>
    <mergeCell ref="G540:H540"/>
    <mergeCell ref="G541:H541"/>
    <mergeCell ref="G542:H542"/>
    <mergeCell ref="H543:I543"/>
    <mergeCell ref="K543:R543"/>
    <mergeCell ref="B534:B538"/>
    <mergeCell ref="C534:C538"/>
    <mergeCell ref="D534:D538"/>
    <mergeCell ref="E534:E538"/>
    <mergeCell ref="G534:H534"/>
    <mergeCell ref="S534:U538"/>
    <mergeCell ref="G535:H535"/>
    <mergeCell ref="G536:H536"/>
    <mergeCell ref="G537:H537"/>
    <mergeCell ref="H538:I538"/>
    <mergeCell ref="K538:R538"/>
    <mergeCell ref="B554:I554"/>
    <mergeCell ref="J554:U554"/>
    <mergeCell ref="E555:F555"/>
    <mergeCell ref="B556:B557"/>
    <mergeCell ref="C556:C557"/>
    <mergeCell ref="F556:F557"/>
    <mergeCell ref="G556:H557"/>
    <mergeCell ref="K556:N556"/>
    <mergeCell ref="O556:R556"/>
    <mergeCell ref="S556:U556"/>
    <mergeCell ref="K557:N557"/>
    <mergeCell ref="O557:R557"/>
    <mergeCell ref="S557:U557"/>
    <mergeCell ref="B544:B548"/>
    <mergeCell ref="C544:C548"/>
    <mergeCell ref="D544:D548"/>
    <mergeCell ref="E544:E548"/>
    <mergeCell ref="G544:H544"/>
    <mergeCell ref="S544:U548"/>
    <mergeCell ref="G545:H545"/>
    <mergeCell ref="G546:H546"/>
    <mergeCell ref="G547:H547"/>
    <mergeCell ref="H548:I548"/>
    <mergeCell ref="K548:R548"/>
    <mergeCell ref="B563:B567"/>
    <mergeCell ref="C563:C567"/>
    <mergeCell ref="D563:D567"/>
    <mergeCell ref="E563:E567"/>
    <mergeCell ref="G563:H563"/>
    <mergeCell ref="S563:U567"/>
    <mergeCell ref="G564:H564"/>
    <mergeCell ref="G565:H565"/>
    <mergeCell ref="G566:H566"/>
    <mergeCell ref="H567:I567"/>
    <mergeCell ref="K567:R567"/>
    <mergeCell ref="B558:B562"/>
    <mergeCell ref="C558:C562"/>
    <mergeCell ref="D558:D562"/>
    <mergeCell ref="E558:E562"/>
    <mergeCell ref="G558:H558"/>
    <mergeCell ref="S558:U562"/>
    <mergeCell ref="G559:H559"/>
    <mergeCell ref="G560:H560"/>
    <mergeCell ref="G561:H561"/>
    <mergeCell ref="H562:I562"/>
    <mergeCell ref="K562:R562"/>
    <mergeCell ref="B573:B577"/>
    <mergeCell ref="C573:C577"/>
    <mergeCell ref="D573:D577"/>
    <mergeCell ref="E573:E577"/>
    <mergeCell ref="G573:H573"/>
    <mergeCell ref="S573:U577"/>
    <mergeCell ref="G574:H574"/>
    <mergeCell ref="G575:H575"/>
    <mergeCell ref="G576:H576"/>
    <mergeCell ref="H577:I577"/>
    <mergeCell ref="K577:R577"/>
    <mergeCell ref="B568:B572"/>
    <mergeCell ref="C568:C572"/>
    <mergeCell ref="D568:D572"/>
    <mergeCell ref="E568:E572"/>
    <mergeCell ref="G568:H568"/>
    <mergeCell ref="S568:U572"/>
    <mergeCell ref="G569:H569"/>
    <mergeCell ref="G570:H570"/>
    <mergeCell ref="G571:H571"/>
    <mergeCell ref="H572:I572"/>
    <mergeCell ref="K572:R572"/>
  </mergeCells>
  <phoneticPr fontId="19"/>
  <dataValidations count="4">
    <dataValidation type="list" allowBlank="1" showInputMessage="1" showErrorMessage="1" sqref="C36 C41 C46 C51 C65 C70 C75 C80 C94 C99 C104 C109 C123 C128 C133 C138 C152 C157 C162 C167 C181 C186 C191 C196 C210 C215 C220 C225 C7:C26 C239 C268 C297 C326 C355 C384 C413 C442 C471 C500 C529 C558 C244 C273 C302 C331 C360 C389 C418 C447 C476 C505 C534 C563 C249 C278 C307 C336 C365 C394 C423 C452 C481 C510 C539 C568 C254 C283 C312 C341 C370 C399 C428 C457 C486 C515 C544 C573 C587 C616 C645 C674 C703 C732 C761 C790 C819 C848 C877 C906 C935 C964 C993 C1022 C1051 C1080 C1109 C1138 C1167 C1196 C1225 C1254 C1283 C1312 C1341 C1370 C1399 C1428 C1457 C1486 C1515 C1544 C1573 C1602 C1631 C1660 C1689 C1718 C1747 C1776 C1805 C1834 C1863 C1892 C1921 C1950 C1979 C2008 C2037 C2066 C2095 C2124 C2153 C2182 C2211 C2240 C2269 C2298 C2327 C2356 C2385 C2414 C2443 C2472 C2501 C2530 C2559 C2588 C2617 C2646 C2675 C2704 C2733 C2762 C2791 C2820 C2849 C2878 C592 C621 C650 C679 C708 C737 C766 C795 C824 C853 C882 C911 C940 C969 C998 C1027 C1056 C1085 C1114 C1143 C1172 C1201 C1230 C1259 C1288 C1317 C1346 C1375 C1404 C1433 C1462 C1491 C1520 C1549 C1578 C1607 C1636 C1665 C1694 C1723 C1752 C1781 C1810 C1839 C1868 C1897 C1926 C1955 C1984 C2013 C2042 C2071 C2100 C2129 C2158 C2187 C2216 C2245 C2274 C2303 C2332 C2361 C2390 C2419 C2448 C2477 C2506 C2535 C2564 C2593 C2622 C2651 C2680 C2709 C2738 C2767 C2796 C2825 C2854 C2883 C597 C626 C655 C684 C713 C742 C771 C800 C829 C858 C887 C916 C945 C974 C1003 C1032 C1061 C1090 C1119 C1148 C1177 C1206 C1235 C1264 C1293 C1322 C1351 C1380 C1409 C1438 C1467 C1496 C1525 C1554 C1583 C1612 C1641 C1670 C1699 C1728 C1757 C1786 C1815 C1844 C1873 C1902 C1931 C1960 C1989 C2018 C2047 C2076 C2105 C2134 C2163 C2192 C2221 C2250 C2279 C2308 C2337 C2366 C2395 C2424 C2453 C2482 C2511 C2540 C2569 C2598 C2627 C2656 C2685 C2714 C2743 C2772 C2801 C2830 C2859 C2888 C602 C631 C660 C689 C718 C747 C776 C805 C834 C863 C892 C921 C950 C979 C1008 C1037 C1066 C1095 C1124 C1153 C1182 C1211 C1240 C1269 C1298 C1327 C1356 C1385 C1414 C1443 C1472 C1501 C1530 C1559 C1588 C1617 C1646 C1675 C1704 C1733 C1762 C1791 C1820 C1849 C1878 C1907 C1936 C1965 C1994 C2023 C2052 C2081 C2110 C2139 C2168 C2197 C2226 C2255 C2284 C2313 C2342 C2371 C2400 C2429 C2458 C2487 C2516 C2545 C2574 C2603 C2632 C2661 C2690 C2719 C2748 C2777 C2806 C2835 C2864 C2893" xr:uid="{00000000-0002-0000-0500-000000000000}">
      <formula1>$Y$2:$Y$30</formula1>
    </dataValidation>
    <dataValidation type="list" allowBlank="1" showInputMessage="1" showErrorMessage="1" sqref="E4:F4 E33:F33 E62:F62 E91:F91 E120:F120 E149:F149 E178:F178 E207:F207 E236:F236 E265:F265 E294:F294 E323:F323 E352:F352 E381:F381 E410:F410 E439:F439 E468:F468 E497:F497 E526:F526 E555:F555 E584:F584 E613:F613 E642:F642 E671:F671 E700:F700 E729:F729 E758:F758 E787:F787 E816:F816 E845:F845 E874:F874 E903:F903 E932:F932 E961:F961 E990:F990 E1019:F1019 E1048:F1048 E1077:F1077 E1106:F1106 E1135:F1135 E1164:F1164 E1193:F1193 E1222:F1222 E1251:F1251 E1280:F1280 E1309:F1309 E1338:F1338 E1367:F1367 E1396:F1396 E1425:F1425 E1454:F1454 E1483:F1483 E1512:F1512 E1541:F1541 E1570:F1570 E1599:F1599 E1628:F1628 E1657:F1657 E1686:F1686 E1715:F1715 E1744:F1744 E1773:F1773 E1802:F1802 E1831:F1831 E1860:F1860 E1889:F1889 E1918:F1918 E1947:F1947 E1976:F1976 E2005:F2005 E2034:F2034 E2063:F2063 E2092:F2092 E2121:F2121 E2150:F2150 E2179:F2179 E2208:F2208 E2237:F2237 E2266:F2266 E2295:F2295 E2324:F2324 E2353:F2353 E2382:F2382 E2411:F2411 E2440:F2440 E2469:F2469 E2498:F2498 E2527:F2527 E2556:F2556 E2585:F2585 E2614:F2614 E2643:F2643 E2672:F2672 E2701:F2701 E2730:F2730 E2759:F2759 E2788:F2788 E2817:F2817 E2846:F2846 E2875:F2875" xr:uid="{00000000-0002-0000-0500-000001000000}">
      <formula1>$X$2:$X$20</formula1>
    </dataValidation>
    <dataValidation type="list" allowBlank="1" showInputMessage="1" showErrorMessage="1" sqref="E7:E26 E210:E229 E181:E200 E152:E171 E123:E142 E94:E113 E65:E84 E36:E55 E239:E258 E268:E287 E297:E316 E326:E345 E355:E374 E384:E403 E413:E432 E442:E461 E471:E490 E500:E519 E529:E548 E558:E577 E587:E606 E616:E635 E645:E664 E674:E693 E703:E722 E732:E751 E761:E780 E790:E809 E819:E838 E848:E867 E877:E896 E906:E925 E935:E954 E964:E983 E993:E1012 E1022:E1041 E1051:E1070 E1080:E1099 E1109:E1128 E1138:E1157 E1167:E1186 E1196:E1215 E1225:E1244 E1254:E1273 E1283:E1302 E1312:E1331 E1341:E1360 E1370:E1389 E1399:E1418 E1428:E1447 E1457:E1476 E1486:E1505 E1515:E1534 E1544:E1563 E1573:E1592 E1602:E1621 E1631:E1650 E1660:E1679 E1689:E1708 E1718:E1737 E1747:E1766 E1776:E1795 E1805:E1824 E1834:E1853 E1863:E1882 E1892:E1911 E1921:E1940 E1950:E1969 E1979:E1998 E2008:E2027 E2037:E2056 E2066:E2085 E2095:E2114 E2124:E2143 E2153:E2172 E2182:E2201 E2211:E2230 E2240:E2259 E2269:E2288 E2298:E2317 E2327:E2346 E2356:E2375 E2385:E2404 E2414:E2433 E2443:E2462 E2472:E2491 E2501:E2520 E2530:E2549 E2559:E2578 E2588:E2607 E2617:E2636 E2646:E2665 E2675:E2694 E2704:E2723 E2733:E2752 E2762:E2781 E2791:E2810 E2820:E2839 E2849:E2868 E2878:E2897" xr:uid="{00000000-0002-0000-0500-000002000000}">
      <formula1>$E$5:$E$6</formula1>
    </dataValidation>
    <dataValidation type="list" allowBlank="1" showInputMessage="1" showErrorMessage="1" sqref="D181:D200 D94:D113 D123:D142 D7:D26 D152:D171 D36:D55 D65:D84 D210:D229 D239:D258 D268:D287 D297:D316 D326:D345 D355:D374 D384:D403 D413:D432 D442:D461 D471:D490 D500:D519 D529:D548 D558:D577 D587:D606 D616:D635 D645:D664 D674:D693 D703:D722 D732:D751 D761:D780 D790:D809 D819:D838 D848:D867 D877:D896 D906:D925 D935:D954 D964:D983 D993:D1012 D1022:D1041 D1051:D1070 D1080:D1099 D1109:D1128 D1138:D1157 D1167:D1186 D1196:D1215 D1225:D1244 D1254:D1273 D1283:D1302 D1312:D1331 D1341:D1360 D1370:D1389 D1399:D1418 D1428:D1447 D1457:D1476 D1486:D1505 D1515:D1534 D1544:D1563 D1573:D1592 D1602:D1621 D1631:D1650 D1660:D1679 D1689:D1708 D1718:D1737 D1747:D1766 D1776:D1795 D1805:D1824 D1834:D1853 D1863:D1882 D1892:D1911 D1921:D1940 D1950:D1969 D1979:D1998 D2008:D2027 D2037:D2056 D2066:D2085 D2095:D2114 D2124:D2143 D2153:D2172 D2182:D2201 D2211:D2230 D2240:D2259 D2269:D2288 D2298:D2317 D2327:D2346 D2356:D2375 D2385:D2404 D2414:D2433 D2443:D2462 D2472:D2491 D2501:D2520 D2530:D2549 D2559:D2578 D2588:D2607 D2617:D2636 D2646:D2665 D2675:D2694 D2704:D2723 D2733:D2752 D2762:D2781 D2791:D2810 D2820:D2839 D2849:D2868 D2878:D2897" xr:uid="{00000000-0002-0000-0500-000003000000}">
      <formula1>"公共,民間"</formula1>
    </dataValidation>
  </dataValidations>
  <pageMargins left="0.27559055118110237" right="0.31496062992125984" top="0.47244094488188981" bottom="0.23622047244094491" header="0.51181102362204722" footer="0.19685039370078741"/>
  <pageSetup paperSize="9" scale="90" orientation="landscape" blackAndWhite="1" r:id="rId1"/>
  <headerFooter alignWithMargins="0"/>
  <rowBreaks count="1" manualBreakCount="1">
    <brk id="30"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indexed="13"/>
  </sheetPr>
  <dimension ref="A1:AG2901"/>
  <sheetViews>
    <sheetView view="pageBreakPreview" topLeftCell="A2" zoomScale="85" zoomScaleNormal="85" zoomScaleSheetLayoutView="85" workbookViewId="0">
      <selection activeCell="E4" sqref="E4:F4"/>
    </sheetView>
  </sheetViews>
  <sheetFormatPr defaultRowHeight="15.95" customHeight="1" x14ac:dyDescent="0.15"/>
  <cols>
    <col min="1" max="1" width="1.25" style="171" customWidth="1"/>
    <col min="2" max="2" width="3" style="171" customWidth="1"/>
    <col min="3" max="3" width="13.5" style="170" customWidth="1"/>
    <col min="4" max="4" width="7.875" style="170" customWidth="1"/>
    <col min="5" max="5" width="7.875" style="171" customWidth="1"/>
    <col min="6" max="6" width="19.5" style="171" customWidth="1"/>
    <col min="7" max="7" width="6.75" style="171" customWidth="1"/>
    <col min="8" max="8" width="29" style="171" customWidth="1"/>
    <col min="9" max="9" width="11.875" style="171" customWidth="1"/>
    <col min="10" max="10" width="13.25" style="171" customWidth="1"/>
    <col min="11" max="11" width="4.125" style="171" customWidth="1"/>
    <col min="12" max="12" width="3.625" style="171" customWidth="1"/>
    <col min="13" max="13" width="4.125" style="171" customWidth="1"/>
    <col min="14" max="14" width="3.625" style="171" customWidth="1"/>
    <col min="15" max="15" width="4.125" style="171" customWidth="1"/>
    <col min="16" max="16" width="3.625" style="171" customWidth="1"/>
    <col min="17" max="17" width="4.125" style="171" customWidth="1"/>
    <col min="18" max="19" width="3.625" style="171" customWidth="1"/>
    <col min="20" max="20" width="4.125" style="171" customWidth="1"/>
    <col min="21" max="21" width="6.5" style="171" customWidth="1"/>
    <col min="22" max="22" width="11.375" style="171" hidden="1" customWidth="1"/>
    <col min="23" max="23" width="3.25" style="171" hidden="1" customWidth="1"/>
    <col min="24" max="25" width="9" style="171" hidden="1" customWidth="1"/>
    <col min="26" max="26" width="9" style="291" hidden="1" customWidth="1"/>
    <col min="27" max="30" width="6.625" style="291" hidden="1" customWidth="1"/>
    <col min="31" max="31" width="3.25" style="171" hidden="1" customWidth="1"/>
    <col min="32" max="33" width="9" style="171" hidden="1" customWidth="1"/>
    <col min="34" max="16384" width="9" style="171"/>
  </cols>
  <sheetData>
    <row r="1" spans="1:31" ht="15.95" hidden="1" customHeight="1" x14ac:dyDescent="0.15"/>
    <row r="2" spans="1:31" s="172" customFormat="1" ht="20.25" customHeight="1" x14ac:dyDescent="0.15">
      <c r="A2" s="171"/>
      <c r="B2" s="171"/>
      <c r="C2" s="172" t="s">
        <v>104</v>
      </c>
      <c r="G2" s="262"/>
      <c r="H2" s="262"/>
      <c r="I2" s="171"/>
      <c r="J2" s="171"/>
      <c r="K2" s="171"/>
      <c r="L2" s="171"/>
      <c r="M2" s="171"/>
      <c r="N2" s="171"/>
      <c r="O2" s="171"/>
      <c r="P2" s="171"/>
      <c r="Q2" s="171"/>
      <c r="R2" s="171"/>
      <c r="S2" s="171"/>
      <c r="T2" s="196" t="s">
        <v>241</v>
      </c>
      <c r="U2" s="263" t="str">
        <f>IF('様式1-10-1'!P2="３年",1,"")</f>
        <v/>
      </c>
      <c r="W2" s="171">
        <v>1</v>
      </c>
      <c r="X2" s="171" t="s">
        <v>133</v>
      </c>
      <c r="Y2" s="171" t="s">
        <v>196</v>
      </c>
      <c r="Z2" s="264"/>
      <c r="AA2" s="264"/>
      <c r="AB2" s="264"/>
      <c r="AC2" s="264"/>
      <c r="AD2" s="264"/>
    </row>
    <row r="3" spans="1:31" s="172" customFormat="1" ht="28.5" thickBot="1" x14ac:dyDescent="0.2">
      <c r="A3" s="171"/>
      <c r="B3" s="904" t="s">
        <v>105</v>
      </c>
      <c r="C3" s="904"/>
      <c r="D3" s="904"/>
      <c r="E3" s="904"/>
      <c r="F3" s="904"/>
      <c r="G3" s="904"/>
      <c r="H3" s="904"/>
      <c r="I3" s="904"/>
      <c r="J3" s="905" t="s">
        <v>388</v>
      </c>
      <c r="K3" s="905"/>
      <c r="L3" s="905"/>
      <c r="M3" s="905"/>
      <c r="N3" s="905"/>
      <c r="O3" s="905"/>
      <c r="P3" s="905"/>
      <c r="Q3" s="905"/>
      <c r="R3" s="905"/>
      <c r="S3" s="905"/>
      <c r="T3" s="905"/>
      <c r="U3" s="905"/>
      <c r="W3" s="171">
        <v>2</v>
      </c>
      <c r="X3" s="171" t="s">
        <v>180</v>
      </c>
      <c r="Y3" s="171" t="s">
        <v>197</v>
      </c>
      <c r="Z3" s="264"/>
      <c r="AA3" s="264"/>
      <c r="AB3" s="264"/>
      <c r="AC3" s="264"/>
      <c r="AD3" s="264"/>
    </row>
    <row r="4" spans="1:31" ht="23.25" customHeight="1" thickBot="1" x14ac:dyDescent="0.2">
      <c r="D4" s="265" t="s">
        <v>228</v>
      </c>
      <c r="E4" s="906"/>
      <c r="F4" s="906"/>
      <c r="G4" s="266" t="s">
        <v>229</v>
      </c>
      <c r="H4" s="267"/>
      <c r="L4" s="268" t="s">
        <v>231</v>
      </c>
      <c r="M4" s="482" t="str">
        <f>IF('様式1-10-1'!S130="","",'様式1-10-1'!S130)</f>
        <v/>
      </c>
      <c r="N4" s="269" t="s">
        <v>220</v>
      </c>
      <c r="O4" s="482" t="str">
        <f>IF('様式1-10-1'!U130="","",'様式1-10-1'!U130)</f>
        <v/>
      </c>
      <c r="P4" s="269" t="s">
        <v>225</v>
      </c>
      <c r="Q4" s="269" t="s">
        <v>205</v>
      </c>
      <c r="R4" s="482" t="str">
        <f>IF('様式1-10-1'!X130="","",'様式1-10-1'!X130)</f>
        <v/>
      </c>
      <c r="S4" s="269" t="s">
        <v>220</v>
      </c>
      <c r="T4" s="482" t="str">
        <f>IF('様式1-10-1'!Z130="","",'様式1-10-1'!Z130)</f>
        <v/>
      </c>
      <c r="U4" s="269" t="s">
        <v>230</v>
      </c>
      <c r="W4" s="171">
        <v>3</v>
      </c>
      <c r="X4" s="171" t="s">
        <v>135</v>
      </c>
      <c r="Y4" s="171" t="s">
        <v>154</v>
      </c>
      <c r="Z4" s="270">
        <f t="shared" ref="Z4:Z35" si="0">INDEX(E$4:E$3000,1+($AE4-1)*29,1)</f>
        <v>0</v>
      </c>
      <c r="AA4" s="271">
        <f>INDEX(C$7:C$3000,1+($AE4-1)*29,1)</f>
        <v>0</v>
      </c>
      <c r="AB4" s="271">
        <f>INDEX(D$7:D$3000,1+($AE4-1)*29,1)</f>
        <v>0</v>
      </c>
      <c r="AC4" s="271">
        <f>INDEX(E$7:E$3000,1+($AE4-1)*29,1)</f>
        <v>0</v>
      </c>
      <c r="AD4" s="272" t="str">
        <f>INDEX(S$7:S$3000,1+($AE4-1)*29,1)</f>
        <v/>
      </c>
      <c r="AE4" s="171">
        <v>1</v>
      </c>
    </row>
    <row r="5" spans="1:31" ht="18" customHeight="1" x14ac:dyDescent="0.15">
      <c r="B5" s="880" t="s">
        <v>227</v>
      </c>
      <c r="C5" s="907" t="s">
        <v>224</v>
      </c>
      <c r="D5" s="273" t="s">
        <v>237</v>
      </c>
      <c r="E5" s="273" t="s">
        <v>222</v>
      </c>
      <c r="F5" s="909" t="s">
        <v>106</v>
      </c>
      <c r="G5" s="840" t="s">
        <v>107</v>
      </c>
      <c r="H5" s="841"/>
      <c r="I5" s="181" t="s">
        <v>108</v>
      </c>
      <c r="J5" s="181" t="s">
        <v>235</v>
      </c>
      <c r="K5" s="840" t="s">
        <v>109</v>
      </c>
      <c r="L5" s="913"/>
      <c r="M5" s="913"/>
      <c r="N5" s="841"/>
      <c r="O5" s="840" t="s">
        <v>226</v>
      </c>
      <c r="P5" s="913"/>
      <c r="Q5" s="913"/>
      <c r="R5" s="841"/>
      <c r="S5" s="840" t="s">
        <v>233</v>
      </c>
      <c r="T5" s="913"/>
      <c r="U5" s="914"/>
      <c r="W5" s="171">
        <v>4</v>
      </c>
      <c r="X5" s="171" t="s">
        <v>136</v>
      </c>
      <c r="Y5" s="171" t="s">
        <v>155</v>
      </c>
      <c r="Z5" s="274">
        <f t="shared" si="0"/>
        <v>0</v>
      </c>
      <c r="AA5" s="275">
        <f>INDEX(C$7:C$3000,6+($AE5-1)*29,1)</f>
        <v>0</v>
      </c>
      <c r="AB5" s="275">
        <f>INDEX(D$7:D$3000,6+($AE5-1)*29,1)</f>
        <v>0</v>
      </c>
      <c r="AC5" s="275">
        <f>INDEX(E$7:E$3000,6+($AE5-1)*29,1)</f>
        <v>0</v>
      </c>
      <c r="AD5" s="276" t="str">
        <f>INDEX(S$7:S$3000,6+($AE5-1)*29,1)</f>
        <v/>
      </c>
      <c r="AE5" s="171">
        <f>AE4</f>
        <v>1</v>
      </c>
    </row>
    <row r="6" spans="1:31" ht="18" customHeight="1" thickBot="1" x14ac:dyDescent="0.2">
      <c r="B6" s="882"/>
      <c r="C6" s="908"/>
      <c r="D6" s="277" t="s">
        <v>221</v>
      </c>
      <c r="E6" s="277" t="s">
        <v>223</v>
      </c>
      <c r="F6" s="910"/>
      <c r="G6" s="911"/>
      <c r="H6" s="912"/>
      <c r="I6" s="278" t="s">
        <v>110</v>
      </c>
      <c r="J6" s="278" t="s">
        <v>236</v>
      </c>
      <c r="K6" s="911"/>
      <c r="L6" s="915"/>
      <c r="M6" s="915"/>
      <c r="N6" s="912"/>
      <c r="O6" s="911"/>
      <c r="P6" s="915"/>
      <c r="Q6" s="915"/>
      <c r="R6" s="912"/>
      <c r="S6" s="911" t="s">
        <v>234</v>
      </c>
      <c r="T6" s="915"/>
      <c r="U6" s="916"/>
      <c r="W6" s="171">
        <v>5</v>
      </c>
      <c r="X6" s="171" t="s">
        <v>164</v>
      </c>
      <c r="Y6" s="171" t="s">
        <v>172</v>
      </c>
      <c r="Z6" s="274">
        <f t="shared" si="0"/>
        <v>0</v>
      </c>
      <c r="AA6" s="275">
        <f>INDEX(C$7:C$3000,11+($AE6-1)*29,1)</f>
        <v>0</v>
      </c>
      <c r="AB6" s="275">
        <f>INDEX(D$7:D$3000,11+($AE6-1)*29,1)</f>
        <v>0</v>
      </c>
      <c r="AC6" s="275">
        <f>INDEX(E$7:E$3000,11+($AE6-1)*29,1)</f>
        <v>0</v>
      </c>
      <c r="AD6" s="276" t="str">
        <f>INDEX(S$7:S$3000,11+($AE6-1)*29,1)</f>
        <v/>
      </c>
      <c r="AE6" s="171">
        <f t="shared" ref="AE6:AE69" si="1">AE5</f>
        <v>1</v>
      </c>
    </row>
    <row r="7" spans="1:31" ht="24" customHeight="1" thickBot="1" x14ac:dyDescent="0.2">
      <c r="B7" s="880">
        <v>1</v>
      </c>
      <c r="C7" s="883"/>
      <c r="D7" s="883"/>
      <c r="E7" s="883"/>
      <c r="F7" s="294"/>
      <c r="G7" s="886"/>
      <c r="H7" s="887"/>
      <c r="I7" s="294"/>
      <c r="J7" s="295"/>
      <c r="K7" s="298"/>
      <c r="L7" s="279" t="s">
        <v>220</v>
      </c>
      <c r="M7" s="301"/>
      <c r="N7" s="280" t="s">
        <v>225</v>
      </c>
      <c r="O7" s="298"/>
      <c r="P7" s="279" t="s">
        <v>220</v>
      </c>
      <c r="Q7" s="301"/>
      <c r="R7" s="280" t="s">
        <v>225</v>
      </c>
      <c r="S7" s="888" t="str">
        <f>IF(COUNT(J7:J11)=0,"",SUM(J7:J11))</f>
        <v/>
      </c>
      <c r="T7" s="889"/>
      <c r="U7" s="890"/>
      <c r="W7" s="171">
        <v>6</v>
      </c>
      <c r="X7" s="171" t="s">
        <v>137</v>
      </c>
      <c r="Y7" s="171" t="s">
        <v>173</v>
      </c>
      <c r="Z7" s="281">
        <f t="shared" si="0"/>
        <v>0</v>
      </c>
      <c r="AA7" s="282">
        <f>INDEX(C$7:C$3000,16+($AE7-1)*29,1)</f>
        <v>0</v>
      </c>
      <c r="AB7" s="282">
        <f>INDEX(D$7:D$3000,16+($AE7-1)*29,1)</f>
        <v>0</v>
      </c>
      <c r="AC7" s="282">
        <f>INDEX(E$7:E$3000,16+($AE7-1)*29,1)</f>
        <v>0</v>
      </c>
      <c r="AD7" s="283" t="str">
        <f>INDEX(S$7:S$3000,16+($AE7-1)*29,1)</f>
        <v/>
      </c>
      <c r="AE7" s="171">
        <f t="shared" si="1"/>
        <v>1</v>
      </c>
    </row>
    <row r="8" spans="1:31" ht="24" customHeight="1" x14ac:dyDescent="0.15">
      <c r="B8" s="881"/>
      <c r="C8" s="884"/>
      <c r="D8" s="884"/>
      <c r="E8" s="884"/>
      <c r="F8" s="296"/>
      <c r="G8" s="897"/>
      <c r="H8" s="898"/>
      <c r="I8" s="296"/>
      <c r="J8" s="297"/>
      <c r="K8" s="299"/>
      <c r="L8" s="284" t="s">
        <v>220</v>
      </c>
      <c r="M8" s="302"/>
      <c r="N8" s="285" t="s">
        <v>225</v>
      </c>
      <c r="O8" s="299"/>
      <c r="P8" s="284" t="s">
        <v>220</v>
      </c>
      <c r="Q8" s="302"/>
      <c r="R8" s="285" t="s">
        <v>225</v>
      </c>
      <c r="S8" s="891"/>
      <c r="T8" s="892"/>
      <c r="U8" s="893"/>
      <c r="W8" s="171">
        <v>7</v>
      </c>
      <c r="X8" s="171" t="s">
        <v>138</v>
      </c>
      <c r="Y8" s="171" t="s">
        <v>174</v>
      </c>
      <c r="Z8" s="270">
        <f t="shared" si="0"/>
        <v>0</v>
      </c>
      <c r="AA8" s="271">
        <f>INDEX(C$7:C$3000,1+($AE8-1)*29,1)</f>
        <v>0</v>
      </c>
      <c r="AB8" s="271">
        <f>INDEX(D$7:D$3000,1+($AE8-1)*29,1)</f>
        <v>0</v>
      </c>
      <c r="AC8" s="271">
        <f>INDEX(E$7:E$3000,1+($AE8-1)*29,1)</f>
        <v>0</v>
      </c>
      <c r="AD8" s="272" t="str">
        <f>INDEX(S$7:S$3000,1+($AE8-1)*29,1)</f>
        <v/>
      </c>
      <c r="AE8" s="171">
        <v>2</v>
      </c>
    </row>
    <row r="9" spans="1:31" ht="23.25" customHeight="1" x14ac:dyDescent="0.15">
      <c r="B9" s="881"/>
      <c r="C9" s="884"/>
      <c r="D9" s="884"/>
      <c r="E9" s="884"/>
      <c r="F9" s="296"/>
      <c r="G9" s="897"/>
      <c r="H9" s="898"/>
      <c r="I9" s="296"/>
      <c r="J9" s="297"/>
      <c r="K9" s="299"/>
      <c r="L9" s="284" t="s">
        <v>220</v>
      </c>
      <c r="M9" s="302"/>
      <c r="N9" s="285" t="s">
        <v>225</v>
      </c>
      <c r="O9" s="299"/>
      <c r="P9" s="284" t="s">
        <v>220</v>
      </c>
      <c r="Q9" s="302"/>
      <c r="R9" s="285" t="s">
        <v>225</v>
      </c>
      <c r="S9" s="891"/>
      <c r="T9" s="892"/>
      <c r="U9" s="893"/>
      <c r="W9" s="171">
        <v>8</v>
      </c>
      <c r="X9" s="171" t="s">
        <v>139</v>
      </c>
      <c r="Y9" s="171" t="s">
        <v>175</v>
      </c>
      <c r="Z9" s="274">
        <f t="shared" si="0"/>
        <v>0</v>
      </c>
      <c r="AA9" s="275">
        <f>INDEX(C$7:C$3000,6+($AE9-1)*29,1)</f>
        <v>0</v>
      </c>
      <c r="AB9" s="275">
        <f>INDEX(D$7:D$3000,6+($AE9-1)*29,1)</f>
        <v>0</v>
      </c>
      <c r="AC9" s="275">
        <f>INDEX(E$7:E$3000,6+($AE9-1)*29,1)</f>
        <v>0</v>
      </c>
      <c r="AD9" s="276" t="str">
        <f>INDEX(S$7:S$3000,6+($AE9-1)*29,1)</f>
        <v/>
      </c>
      <c r="AE9" s="171">
        <f t="shared" si="1"/>
        <v>2</v>
      </c>
    </row>
    <row r="10" spans="1:31" ht="24" customHeight="1" x14ac:dyDescent="0.15">
      <c r="B10" s="881"/>
      <c r="C10" s="884"/>
      <c r="D10" s="884"/>
      <c r="E10" s="884"/>
      <c r="F10" s="296"/>
      <c r="G10" s="897"/>
      <c r="H10" s="898"/>
      <c r="I10" s="296"/>
      <c r="J10" s="297"/>
      <c r="K10" s="299"/>
      <c r="L10" s="284" t="s">
        <v>220</v>
      </c>
      <c r="M10" s="302"/>
      <c r="N10" s="285" t="s">
        <v>225</v>
      </c>
      <c r="O10" s="299"/>
      <c r="P10" s="284" t="s">
        <v>220</v>
      </c>
      <c r="Q10" s="302"/>
      <c r="R10" s="285" t="s">
        <v>225</v>
      </c>
      <c r="S10" s="891"/>
      <c r="T10" s="892"/>
      <c r="U10" s="893"/>
      <c r="W10" s="171">
        <v>9</v>
      </c>
      <c r="X10" s="171" t="s">
        <v>140</v>
      </c>
      <c r="Y10" s="171" t="s">
        <v>176</v>
      </c>
      <c r="Z10" s="274">
        <f t="shared" si="0"/>
        <v>0</v>
      </c>
      <c r="AA10" s="275">
        <f>INDEX(C$7:C$3000,11+($AE10-1)*29,1)</f>
        <v>0</v>
      </c>
      <c r="AB10" s="275">
        <f>INDEX(D$7:D$3000,11+($AE10-1)*29,1)</f>
        <v>0</v>
      </c>
      <c r="AC10" s="275">
        <f>INDEX(E$7:E$3000,11+($AE10-1)*29,1)</f>
        <v>0</v>
      </c>
      <c r="AD10" s="276" t="str">
        <f>INDEX(S$7:S$3000,11+($AE10-1)*29,1)</f>
        <v/>
      </c>
      <c r="AE10" s="171">
        <f t="shared" si="1"/>
        <v>2</v>
      </c>
    </row>
    <row r="11" spans="1:31" ht="24" customHeight="1" thickBot="1" x14ac:dyDescent="0.2">
      <c r="B11" s="882"/>
      <c r="C11" s="885"/>
      <c r="D11" s="885"/>
      <c r="E11" s="885"/>
      <c r="F11" s="286" t="s">
        <v>232</v>
      </c>
      <c r="G11" s="5"/>
      <c r="H11" s="899" t="s">
        <v>239</v>
      </c>
      <c r="I11" s="900"/>
      <c r="J11" s="300"/>
      <c r="K11" s="901"/>
      <c r="L11" s="902"/>
      <c r="M11" s="902"/>
      <c r="N11" s="902"/>
      <c r="O11" s="902"/>
      <c r="P11" s="902"/>
      <c r="Q11" s="902"/>
      <c r="R11" s="903"/>
      <c r="S11" s="894"/>
      <c r="T11" s="895"/>
      <c r="U11" s="896"/>
      <c r="W11" s="171">
        <v>10</v>
      </c>
      <c r="X11" s="171" t="s">
        <v>141</v>
      </c>
      <c r="Y11" s="171" t="s">
        <v>177</v>
      </c>
      <c r="Z11" s="281">
        <f t="shared" si="0"/>
        <v>0</v>
      </c>
      <c r="AA11" s="282">
        <f>INDEX(C$7:C$3000,16+($AE11-1)*29,1)</f>
        <v>0</v>
      </c>
      <c r="AB11" s="282">
        <f>INDEX(D$7:D$3000,16+($AE11-1)*29,1)</f>
        <v>0</v>
      </c>
      <c r="AC11" s="282">
        <f>INDEX(E$7:E$3000,16+($AE11-1)*29,1)</f>
        <v>0</v>
      </c>
      <c r="AD11" s="283" t="str">
        <f>INDEX(S$7:S$3000,16+($AE11-1)*29,1)</f>
        <v/>
      </c>
      <c r="AE11" s="171">
        <f t="shared" si="1"/>
        <v>2</v>
      </c>
    </row>
    <row r="12" spans="1:31" ht="24" customHeight="1" x14ac:dyDescent="0.15">
      <c r="B12" s="880">
        <v>2</v>
      </c>
      <c r="C12" s="883"/>
      <c r="D12" s="883"/>
      <c r="E12" s="883"/>
      <c r="F12" s="294"/>
      <c r="G12" s="886"/>
      <c r="H12" s="887"/>
      <c r="I12" s="294"/>
      <c r="J12" s="295"/>
      <c r="K12" s="298"/>
      <c r="L12" s="279" t="s">
        <v>220</v>
      </c>
      <c r="M12" s="301"/>
      <c r="N12" s="280" t="s">
        <v>225</v>
      </c>
      <c r="O12" s="298"/>
      <c r="P12" s="279" t="s">
        <v>220</v>
      </c>
      <c r="Q12" s="301"/>
      <c r="R12" s="280" t="s">
        <v>225</v>
      </c>
      <c r="S12" s="888" t="str">
        <f t="shared" ref="S12" si="2">IF(COUNT(J12:J16)=0,"",SUM(J12:J16))</f>
        <v/>
      </c>
      <c r="T12" s="889"/>
      <c r="U12" s="890"/>
      <c r="W12" s="171">
        <v>11</v>
      </c>
      <c r="X12" s="171" t="s">
        <v>142</v>
      </c>
      <c r="Y12" s="171" t="s">
        <v>178</v>
      </c>
      <c r="Z12" s="270">
        <f t="shared" si="0"/>
        <v>0</v>
      </c>
      <c r="AA12" s="271">
        <f>INDEX(C$7:C$3000,1+($AE12-1)*29,1)</f>
        <v>0</v>
      </c>
      <c r="AB12" s="271">
        <f>INDEX(D$7:D$3000,1+($AE12-1)*29,1)</f>
        <v>0</v>
      </c>
      <c r="AC12" s="271">
        <f>INDEX(E$7:E$3000,1+($AE12-1)*29,1)</f>
        <v>0</v>
      </c>
      <c r="AD12" s="272" t="str">
        <f>INDEX(S$7:S$3000,1+($AE12-1)*29,1)</f>
        <v/>
      </c>
      <c r="AE12" s="171">
        <v>3</v>
      </c>
    </row>
    <row r="13" spans="1:31" ht="24" customHeight="1" x14ac:dyDescent="0.15">
      <c r="B13" s="881"/>
      <c r="C13" s="884"/>
      <c r="D13" s="884"/>
      <c r="E13" s="884"/>
      <c r="F13" s="296"/>
      <c r="G13" s="897"/>
      <c r="H13" s="898"/>
      <c r="I13" s="296"/>
      <c r="J13" s="297"/>
      <c r="K13" s="299"/>
      <c r="L13" s="284" t="s">
        <v>220</v>
      </c>
      <c r="M13" s="302"/>
      <c r="N13" s="285" t="s">
        <v>225</v>
      </c>
      <c r="O13" s="299"/>
      <c r="P13" s="284" t="s">
        <v>220</v>
      </c>
      <c r="Q13" s="302"/>
      <c r="R13" s="285" t="s">
        <v>225</v>
      </c>
      <c r="S13" s="891"/>
      <c r="T13" s="892"/>
      <c r="U13" s="893"/>
      <c r="W13" s="171">
        <v>12</v>
      </c>
      <c r="X13" s="171" t="s">
        <v>143</v>
      </c>
      <c r="Y13" s="171" t="s">
        <v>179</v>
      </c>
      <c r="Z13" s="274">
        <f t="shared" si="0"/>
        <v>0</v>
      </c>
      <c r="AA13" s="275">
        <f>INDEX(C$7:C$3000,6+($AE13-1)*29,1)</f>
        <v>0</v>
      </c>
      <c r="AB13" s="275">
        <f>INDEX(D$7:D$3000,6+($AE13-1)*29,1)</f>
        <v>0</v>
      </c>
      <c r="AC13" s="275">
        <f>INDEX(E$7:E$3000,6+($AE13-1)*29,1)</f>
        <v>0</v>
      </c>
      <c r="AD13" s="276" t="str">
        <f>INDEX(S$7:S$3000,6+($AE13-1)*29,1)</f>
        <v/>
      </c>
      <c r="AE13" s="171">
        <f t="shared" si="1"/>
        <v>3</v>
      </c>
    </row>
    <row r="14" spans="1:31" ht="24" customHeight="1" x14ac:dyDescent="0.15">
      <c r="B14" s="881"/>
      <c r="C14" s="884"/>
      <c r="D14" s="884"/>
      <c r="E14" s="884"/>
      <c r="F14" s="296"/>
      <c r="G14" s="897"/>
      <c r="H14" s="898"/>
      <c r="I14" s="296"/>
      <c r="J14" s="297"/>
      <c r="K14" s="299"/>
      <c r="L14" s="284" t="s">
        <v>220</v>
      </c>
      <c r="M14" s="302"/>
      <c r="N14" s="285" t="s">
        <v>225</v>
      </c>
      <c r="O14" s="299"/>
      <c r="P14" s="284" t="s">
        <v>220</v>
      </c>
      <c r="Q14" s="302"/>
      <c r="R14" s="285" t="s">
        <v>225</v>
      </c>
      <c r="S14" s="891"/>
      <c r="T14" s="892"/>
      <c r="U14" s="893"/>
      <c r="W14" s="171">
        <v>13</v>
      </c>
      <c r="X14" s="171" t="s">
        <v>275</v>
      </c>
      <c r="Y14" s="171" t="s">
        <v>180</v>
      </c>
      <c r="Z14" s="274">
        <f t="shared" si="0"/>
        <v>0</v>
      </c>
      <c r="AA14" s="275">
        <f>INDEX(C$7:C$3000,11+($AE14-1)*29,1)</f>
        <v>0</v>
      </c>
      <c r="AB14" s="275">
        <f>INDEX(D$7:D$3000,11+($AE14-1)*29,1)</f>
        <v>0</v>
      </c>
      <c r="AC14" s="275">
        <f>INDEX(E$7:E$3000,11+($AE14-1)*29,1)</f>
        <v>0</v>
      </c>
      <c r="AD14" s="276" t="str">
        <f>INDEX(S$7:S$3000,11+($AE14-1)*29,1)</f>
        <v/>
      </c>
      <c r="AE14" s="171">
        <f t="shared" si="1"/>
        <v>3</v>
      </c>
    </row>
    <row r="15" spans="1:31" ht="24" customHeight="1" thickBot="1" x14ac:dyDescent="0.2">
      <c r="B15" s="881"/>
      <c r="C15" s="884"/>
      <c r="D15" s="884"/>
      <c r="E15" s="884"/>
      <c r="F15" s="296"/>
      <c r="G15" s="897"/>
      <c r="H15" s="898"/>
      <c r="I15" s="296"/>
      <c r="J15" s="297"/>
      <c r="K15" s="299"/>
      <c r="L15" s="284" t="s">
        <v>220</v>
      </c>
      <c r="M15" s="302"/>
      <c r="N15" s="285" t="s">
        <v>225</v>
      </c>
      <c r="O15" s="299"/>
      <c r="P15" s="284" t="s">
        <v>220</v>
      </c>
      <c r="Q15" s="302"/>
      <c r="R15" s="285" t="s">
        <v>225</v>
      </c>
      <c r="S15" s="891"/>
      <c r="T15" s="892"/>
      <c r="U15" s="893"/>
      <c r="W15" s="171">
        <v>14</v>
      </c>
      <c r="X15" s="171" t="s">
        <v>145</v>
      </c>
      <c r="Y15" s="171" t="s">
        <v>181</v>
      </c>
      <c r="Z15" s="281">
        <f t="shared" si="0"/>
        <v>0</v>
      </c>
      <c r="AA15" s="282">
        <f>INDEX(C$7:C$3000,16+($AE15-1)*29,1)</f>
        <v>0</v>
      </c>
      <c r="AB15" s="282">
        <f>INDEX(D$7:D$3000,16+($AE15-1)*29,1)</f>
        <v>0</v>
      </c>
      <c r="AC15" s="282">
        <f>INDEX(E$7:E$3000,16+($AE15-1)*29,1)</f>
        <v>0</v>
      </c>
      <c r="AD15" s="283" t="str">
        <f>INDEX(S$7:S$3000,16+($AE15-1)*29,1)</f>
        <v/>
      </c>
      <c r="AE15" s="171">
        <f t="shared" si="1"/>
        <v>3</v>
      </c>
    </row>
    <row r="16" spans="1:31" ht="24" customHeight="1" thickBot="1" x14ac:dyDescent="0.2">
      <c r="B16" s="882"/>
      <c r="C16" s="885"/>
      <c r="D16" s="885"/>
      <c r="E16" s="885"/>
      <c r="F16" s="286" t="s">
        <v>232</v>
      </c>
      <c r="G16" s="5"/>
      <c r="H16" s="899" t="s">
        <v>239</v>
      </c>
      <c r="I16" s="900"/>
      <c r="J16" s="300"/>
      <c r="K16" s="901"/>
      <c r="L16" s="902"/>
      <c r="M16" s="902"/>
      <c r="N16" s="902"/>
      <c r="O16" s="902"/>
      <c r="P16" s="902"/>
      <c r="Q16" s="902"/>
      <c r="R16" s="903"/>
      <c r="S16" s="894"/>
      <c r="T16" s="895"/>
      <c r="U16" s="896"/>
      <c r="W16" s="171">
        <v>15</v>
      </c>
      <c r="X16" s="171" t="s">
        <v>146</v>
      </c>
      <c r="Y16" s="171" t="s">
        <v>182</v>
      </c>
      <c r="Z16" s="270">
        <f t="shared" si="0"/>
        <v>0</v>
      </c>
      <c r="AA16" s="271">
        <f>INDEX(C$7:C$3000,1+($AE16-1)*29,1)</f>
        <v>0</v>
      </c>
      <c r="AB16" s="271">
        <f>INDEX(D$7:D$3000,1+($AE16-1)*29,1)</f>
        <v>0</v>
      </c>
      <c r="AC16" s="271">
        <f>INDEX(E$7:E$3000,1+($AE16-1)*29,1)</f>
        <v>0</v>
      </c>
      <c r="AD16" s="272" t="str">
        <f>INDEX(S$7:S$3000,1+($AE16-1)*29,1)</f>
        <v/>
      </c>
      <c r="AE16" s="171">
        <v>4</v>
      </c>
    </row>
    <row r="17" spans="1:31" ht="24" customHeight="1" x14ac:dyDescent="0.15">
      <c r="B17" s="880">
        <v>3</v>
      </c>
      <c r="C17" s="883"/>
      <c r="D17" s="883"/>
      <c r="E17" s="883"/>
      <c r="F17" s="294"/>
      <c r="G17" s="886"/>
      <c r="H17" s="887"/>
      <c r="I17" s="294"/>
      <c r="J17" s="295"/>
      <c r="K17" s="298"/>
      <c r="L17" s="279" t="s">
        <v>220</v>
      </c>
      <c r="M17" s="301"/>
      <c r="N17" s="280" t="s">
        <v>225</v>
      </c>
      <c r="O17" s="298"/>
      <c r="P17" s="279" t="s">
        <v>220</v>
      </c>
      <c r="Q17" s="301"/>
      <c r="R17" s="280" t="s">
        <v>225</v>
      </c>
      <c r="S17" s="888" t="str">
        <f t="shared" ref="S17" si="3">IF(COUNT(J17:J21)=0,"",SUM(J17:J21))</f>
        <v/>
      </c>
      <c r="T17" s="889"/>
      <c r="U17" s="890"/>
      <c r="W17" s="171">
        <v>16</v>
      </c>
      <c r="X17" s="171" t="s">
        <v>189</v>
      </c>
      <c r="Y17" s="171" t="s">
        <v>183</v>
      </c>
      <c r="Z17" s="274">
        <f t="shared" si="0"/>
        <v>0</v>
      </c>
      <c r="AA17" s="275">
        <f>INDEX(C$7:C$3000,6+($AE17-1)*29,1)</f>
        <v>0</v>
      </c>
      <c r="AB17" s="275">
        <f>INDEX(D$7:D$3000,6+($AE17-1)*29,1)</f>
        <v>0</v>
      </c>
      <c r="AC17" s="275">
        <f>INDEX(E$7:E$3000,6+($AE17-1)*29,1)</f>
        <v>0</v>
      </c>
      <c r="AD17" s="276" t="str">
        <f>INDEX(S$7:S$3000,6+($AE17-1)*29,1)</f>
        <v/>
      </c>
      <c r="AE17" s="171">
        <f t="shared" si="1"/>
        <v>4</v>
      </c>
    </row>
    <row r="18" spans="1:31" ht="24" customHeight="1" x14ac:dyDescent="0.15">
      <c r="B18" s="881"/>
      <c r="C18" s="884"/>
      <c r="D18" s="884"/>
      <c r="E18" s="884"/>
      <c r="F18" s="296"/>
      <c r="G18" s="897"/>
      <c r="H18" s="898"/>
      <c r="I18" s="296"/>
      <c r="J18" s="297"/>
      <c r="K18" s="299"/>
      <c r="L18" s="284" t="s">
        <v>220</v>
      </c>
      <c r="M18" s="302"/>
      <c r="N18" s="285" t="s">
        <v>225</v>
      </c>
      <c r="O18" s="299"/>
      <c r="P18" s="284" t="s">
        <v>220</v>
      </c>
      <c r="Q18" s="302"/>
      <c r="R18" s="285" t="s">
        <v>225</v>
      </c>
      <c r="S18" s="891"/>
      <c r="T18" s="892"/>
      <c r="U18" s="893"/>
      <c r="W18" s="171">
        <v>17</v>
      </c>
      <c r="X18" s="171" t="s">
        <v>148</v>
      </c>
      <c r="Y18" s="171" t="s">
        <v>140</v>
      </c>
      <c r="Z18" s="274">
        <f t="shared" si="0"/>
        <v>0</v>
      </c>
      <c r="AA18" s="275">
        <f>INDEX(C$7:C$3000,11+($AE18-1)*29,1)</f>
        <v>0</v>
      </c>
      <c r="AB18" s="275">
        <f>INDEX(D$7:D$3000,11+($AE18-1)*29,1)</f>
        <v>0</v>
      </c>
      <c r="AC18" s="275">
        <f>INDEX(E$7:E$3000,11+($AE18-1)*29,1)</f>
        <v>0</v>
      </c>
      <c r="AD18" s="276" t="str">
        <f>INDEX(S$7:S$3000,11+($AE18-1)*29,1)</f>
        <v/>
      </c>
      <c r="AE18" s="171">
        <f t="shared" si="1"/>
        <v>4</v>
      </c>
    </row>
    <row r="19" spans="1:31" ht="24" customHeight="1" thickBot="1" x14ac:dyDescent="0.2">
      <c r="B19" s="881"/>
      <c r="C19" s="884"/>
      <c r="D19" s="884"/>
      <c r="E19" s="884"/>
      <c r="F19" s="296"/>
      <c r="G19" s="897"/>
      <c r="H19" s="898"/>
      <c r="I19" s="296"/>
      <c r="J19" s="297"/>
      <c r="K19" s="299"/>
      <c r="L19" s="284" t="s">
        <v>220</v>
      </c>
      <c r="M19" s="302"/>
      <c r="N19" s="285" t="s">
        <v>225</v>
      </c>
      <c r="O19" s="299"/>
      <c r="P19" s="284" t="s">
        <v>220</v>
      </c>
      <c r="Q19" s="302"/>
      <c r="R19" s="285" t="s">
        <v>225</v>
      </c>
      <c r="S19" s="891"/>
      <c r="T19" s="892"/>
      <c r="U19" s="893"/>
      <c r="W19" s="171">
        <v>18</v>
      </c>
      <c r="X19" s="171" t="s">
        <v>149</v>
      </c>
      <c r="Y19" s="171" t="s">
        <v>184</v>
      </c>
      <c r="Z19" s="281">
        <f t="shared" si="0"/>
        <v>0</v>
      </c>
      <c r="AA19" s="282">
        <f>INDEX(C$7:C$3000,16+($AE19-1)*29,1)</f>
        <v>0</v>
      </c>
      <c r="AB19" s="282">
        <f>INDEX(D$7:D$3000,16+($AE19-1)*29,1)</f>
        <v>0</v>
      </c>
      <c r="AC19" s="282">
        <f>INDEX(E$7:E$3000,16+($AE19-1)*29,1)</f>
        <v>0</v>
      </c>
      <c r="AD19" s="283" t="str">
        <f>INDEX(S$7:S$3000,16+($AE19-1)*29,1)</f>
        <v/>
      </c>
      <c r="AE19" s="171">
        <f t="shared" si="1"/>
        <v>4</v>
      </c>
    </row>
    <row r="20" spans="1:31" ht="24" customHeight="1" x14ac:dyDescent="0.15">
      <c r="B20" s="881"/>
      <c r="C20" s="884"/>
      <c r="D20" s="884"/>
      <c r="E20" s="884"/>
      <c r="F20" s="296"/>
      <c r="G20" s="897"/>
      <c r="H20" s="898"/>
      <c r="I20" s="296"/>
      <c r="J20" s="297"/>
      <c r="K20" s="299"/>
      <c r="L20" s="284" t="s">
        <v>220</v>
      </c>
      <c r="M20" s="302"/>
      <c r="N20" s="285" t="s">
        <v>225</v>
      </c>
      <c r="O20" s="299"/>
      <c r="P20" s="284" t="s">
        <v>220</v>
      </c>
      <c r="Q20" s="302"/>
      <c r="R20" s="285" t="s">
        <v>225</v>
      </c>
      <c r="S20" s="891"/>
      <c r="T20" s="892"/>
      <c r="U20" s="893"/>
      <c r="W20" s="171">
        <v>20</v>
      </c>
      <c r="X20" s="171" t="s">
        <v>150</v>
      </c>
      <c r="Y20" s="171" t="s">
        <v>185</v>
      </c>
      <c r="Z20" s="270">
        <f t="shared" si="0"/>
        <v>0</v>
      </c>
      <c r="AA20" s="271">
        <f>INDEX(C$7:C$3000,1+($AE20-1)*29,1)</f>
        <v>0</v>
      </c>
      <c r="AB20" s="271">
        <f>INDEX(D$7:D$3000,1+($AE20-1)*29,1)</f>
        <v>0</v>
      </c>
      <c r="AC20" s="271">
        <f>INDEX(E$7:E$3000,1+($AE20-1)*29,1)</f>
        <v>0</v>
      </c>
      <c r="AD20" s="272" t="str">
        <f>INDEX(S$7:S$3000,1+($AE20-1)*29,1)</f>
        <v/>
      </c>
      <c r="AE20" s="171">
        <v>5</v>
      </c>
    </row>
    <row r="21" spans="1:31" ht="24" customHeight="1" thickBot="1" x14ac:dyDescent="0.2">
      <c r="B21" s="882"/>
      <c r="C21" s="885"/>
      <c r="D21" s="885"/>
      <c r="E21" s="885"/>
      <c r="F21" s="286" t="s">
        <v>232</v>
      </c>
      <c r="G21" s="5"/>
      <c r="H21" s="899" t="s">
        <v>239</v>
      </c>
      <c r="I21" s="900"/>
      <c r="J21" s="300"/>
      <c r="K21" s="901"/>
      <c r="L21" s="902"/>
      <c r="M21" s="902"/>
      <c r="N21" s="902"/>
      <c r="O21" s="902"/>
      <c r="P21" s="902"/>
      <c r="Q21" s="902"/>
      <c r="R21" s="903"/>
      <c r="S21" s="894"/>
      <c r="T21" s="895"/>
      <c r="U21" s="896"/>
      <c r="X21" s="171" t="s">
        <v>132</v>
      </c>
      <c r="Y21" s="171" t="s">
        <v>186</v>
      </c>
      <c r="Z21" s="274">
        <f t="shared" si="0"/>
        <v>0</v>
      </c>
      <c r="AA21" s="275">
        <f>INDEX(C$7:C$3000,6+($AE21-1)*29,1)</f>
        <v>0</v>
      </c>
      <c r="AB21" s="275">
        <f>INDEX(D$7:D$3000,6+($AE21-1)*29,1)</f>
        <v>0</v>
      </c>
      <c r="AC21" s="275">
        <f>INDEX(E$7:E$3000,6+($AE21-1)*29,1)</f>
        <v>0</v>
      </c>
      <c r="AD21" s="276" t="str">
        <f>INDEX(S$7:S$3000,6+($AE21-1)*29,1)</f>
        <v/>
      </c>
      <c r="AE21" s="171">
        <f t="shared" si="1"/>
        <v>5</v>
      </c>
    </row>
    <row r="22" spans="1:31" ht="24" customHeight="1" x14ac:dyDescent="0.15">
      <c r="B22" s="880">
        <v>4</v>
      </c>
      <c r="C22" s="883"/>
      <c r="D22" s="883"/>
      <c r="E22" s="883"/>
      <c r="F22" s="294"/>
      <c r="G22" s="886"/>
      <c r="H22" s="887"/>
      <c r="I22" s="294"/>
      <c r="J22" s="295"/>
      <c r="K22" s="298"/>
      <c r="L22" s="279" t="s">
        <v>220</v>
      </c>
      <c r="M22" s="301"/>
      <c r="N22" s="280" t="s">
        <v>225</v>
      </c>
      <c r="O22" s="298"/>
      <c r="P22" s="279" t="s">
        <v>220</v>
      </c>
      <c r="Q22" s="301"/>
      <c r="R22" s="280" t="s">
        <v>225</v>
      </c>
      <c r="S22" s="888" t="str">
        <f t="shared" ref="S22" si="4">IF(COUNT(J22:J26)=0,"",SUM(J22:J26))</f>
        <v/>
      </c>
      <c r="T22" s="889"/>
      <c r="U22" s="890"/>
      <c r="Y22" s="171" t="s">
        <v>187</v>
      </c>
      <c r="Z22" s="274">
        <f t="shared" si="0"/>
        <v>0</v>
      </c>
      <c r="AA22" s="275">
        <f>INDEX(C$7:C$3000,11+($AE22-1)*29,1)</f>
        <v>0</v>
      </c>
      <c r="AB22" s="275">
        <f>INDEX(D$7:D$3000,11+($AE22-1)*29,1)</f>
        <v>0</v>
      </c>
      <c r="AC22" s="275">
        <f>INDEX(E$7:E$3000,11+($AE22-1)*29,1)</f>
        <v>0</v>
      </c>
      <c r="AD22" s="276" t="str">
        <f>INDEX(S$7:S$3000,11+($AE22-1)*29,1)</f>
        <v/>
      </c>
      <c r="AE22" s="171">
        <f t="shared" si="1"/>
        <v>5</v>
      </c>
    </row>
    <row r="23" spans="1:31" ht="24" customHeight="1" thickBot="1" x14ac:dyDescent="0.2">
      <c r="B23" s="881"/>
      <c r="C23" s="884"/>
      <c r="D23" s="884"/>
      <c r="E23" s="884"/>
      <c r="F23" s="296"/>
      <c r="G23" s="897"/>
      <c r="H23" s="898"/>
      <c r="I23" s="296"/>
      <c r="J23" s="297"/>
      <c r="K23" s="299"/>
      <c r="L23" s="284" t="s">
        <v>220</v>
      </c>
      <c r="M23" s="302"/>
      <c r="N23" s="285" t="s">
        <v>225</v>
      </c>
      <c r="O23" s="299"/>
      <c r="P23" s="284" t="s">
        <v>220</v>
      </c>
      <c r="Q23" s="302"/>
      <c r="R23" s="285" t="s">
        <v>225</v>
      </c>
      <c r="S23" s="891"/>
      <c r="T23" s="892"/>
      <c r="U23" s="893"/>
      <c r="Y23" s="171" t="s">
        <v>188</v>
      </c>
      <c r="Z23" s="281">
        <f t="shared" si="0"/>
        <v>0</v>
      </c>
      <c r="AA23" s="282">
        <f>INDEX(C$7:C$3000,16+($AE23-1)*29,1)</f>
        <v>0</v>
      </c>
      <c r="AB23" s="282">
        <f>INDEX(D$7:D$3000,16+($AE23-1)*29,1)</f>
        <v>0</v>
      </c>
      <c r="AC23" s="282">
        <f>INDEX(E$7:E$3000,16+($AE23-1)*29,1)</f>
        <v>0</v>
      </c>
      <c r="AD23" s="283" t="str">
        <f>INDEX(S$7:S$3000,16+($AE23-1)*29,1)</f>
        <v/>
      </c>
      <c r="AE23" s="171">
        <f t="shared" si="1"/>
        <v>5</v>
      </c>
    </row>
    <row r="24" spans="1:31" ht="24" customHeight="1" x14ac:dyDescent="0.15">
      <c r="B24" s="881"/>
      <c r="C24" s="884"/>
      <c r="D24" s="884"/>
      <c r="E24" s="884"/>
      <c r="F24" s="296"/>
      <c r="G24" s="897"/>
      <c r="H24" s="898"/>
      <c r="I24" s="296"/>
      <c r="J24" s="297"/>
      <c r="K24" s="299"/>
      <c r="L24" s="284" t="s">
        <v>220</v>
      </c>
      <c r="M24" s="302"/>
      <c r="N24" s="285" t="s">
        <v>225</v>
      </c>
      <c r="O24" s="299"/>
      <c r="P24" s="284" t="s">
        <v>220</v>
      </c>
      <c r="Q24" s="302"/>
      <c r="R24" s="285" t="s">
        <v>225</v>
      </c>
      <c r="S24" s="891"/>
      <c r="T24" s="892"/>
      <c r="U24" s="893"/>
      <c r="Y24" s="171" t="s">
        <v>189</v>
      </c>
      <c r="Z24" s="270">
        <f t="shared" si="0"/>
        <v>0</v>
      </c>
      <c r="AA24" s="271">
        <f>INDEX(C$7:C$3000,1+($AE24-1)*29,1)</f>
        <v>0</v>
      </c>
      <c r="AB24" s="271">
        <f>INDEX(D$7:D$3000,1+($AE24-1)*29,1)</f>
        <v>0</v>
      </c>
      <c r="AC24" s="271">
        <f>INDEX(E$7:E$3000,1+($AE24-1)*29,1)</f>
        <v>0</v>
      </c>
      <c r="AD24" s="272" t="str">
        <f>INDEX(S$7:S$3000,1+($AE24-1)*29,1)</f>
        <v/>
      </c>
      <c r="AE24" s="171">
        <v>6</v>
      </c>
    </row>
    <row r="25" spans="1:31" ht="24" customHeight="1" x14ac:dyDescent="0.15">
      <c r="B25" s="881"/>
      <c r="C25" s="884"/>
      <c r="D25" s="884"/>
      <c r="E25" s="884"/>
      <c r="F25" s="296"/>
      <c r="G25" s="897"/>
      <c r="H25" s="898"/>
      <c r="I25" s="296"/>
      <c r="J25" s="297"/>
      <c r="K25" s="299"/>
      <c r="L25" s="284" t="s">
        <v>220</v>
      </c>
      <c r="M25" s="302"/>
      <c r="N25" s="285" t="s">
        <v>225</v>
      </c>
      <c r="O25" s="299"/>
      <c r="P25" s="284" t="s">
        <v>220</v>
      </c>
      <c r="Q25" s="302"/>
      <c r="R25" s="285" t="s">
        <v>225</v>
      </c>
      <c r="S25" s="891"/>
      <c r="T25" s="892"/>
      <c r="U25" s="893"/>
      <c r="Y25" s="171" t="s">
        <v>190</v>
      </c>
      <c r="Z25" s="274">
        <f t="shared" si="0"/>
        <v>0</v>
      </c>
      <c r="AA25" s="275">
        <f>INDEX(C$7:C$3000,6+($AE25-1)*29,1)</f>
        <v>0</v>
      </c>
      <c r="AB25" s="275">
        <f>INDEX(D$7:D$3000,6+($AE25-1)*29,1)</f>
        <v>0</v>
      </c>
      <c r="AC25" s="275">
        <f>INDEX(E$7:E$3000,6+($AE25-1)*29,1)</f>
        <v>0</v>
      </c>
      <c r="AD25" s="276" t="str">
        <f>INDEX(S$7:S$3000,6+($AE25-1)*29,1)</f>
        <v/>
      </c>
      <c r="AE25" s="171">
        <f t="shared" si="1"/>
        <v>6</v>
      </c>
    </row>
    <row r="26" spans="1:31" ht="24" customHeight="1" thickBot="1" x14ac:dyDescent="0.2">
      <c r="B26" s="882"/>
      <c r="C26" s="885"/>
      <c r="D26" s="885"/>
      <c r="E26" s="885"/>
      <c r="F26" s="286" t="s">
        <v>232</v>
      </c>
      <c r="G26" s="5"/>
      <c r="H26" s="899" t="s">
        <v>239</v>
      </c>
      <c r="I26" s="900"/>
      <c r="J26" s="300"/>
      <c r="K26" s="901"/>
      <c r="L26" s="902"/>
      <c r="M26" s="902"/>
      <c r="N26" s="902"/>
      <c r="O26" s="902"/>
      <c r="P26" s="902"/>
      <c r="Q26" s="902"/>
      <c r="R26" s="903"/>
      <c r="S26" s="894"/>
      <c r="T26" s="895"/>
      <c r="U26" s="896"/>
      <c r="Y26" s="171" t="s">
        <v>191</v>
      </c>
      <c r="Z26" s="274">
        <f t="shared" si="0"/>
        <v>0</v>
      </c>
      <c r="AA26" s="275">
        <f>INDEX(C$7:C$3000,11+($AE26-1)*29,1)</f>
        <v>0</v>
      </c>
      <c r="AB26" s="275">
        <f>INDEX(D$7:D$3000,11+($AE26-1)*29,1)</f>
        <v>0</v>
      </c>
      <c r="AC26" s="275">
        <f>INDEX(E$7:E$3000,11+($AE26-1)*29,1)</f>
        <v>0</v>
      </c>
      <c r="AD26" s="276" t="str">
        <f>INDEX(S$7:S$3000,11+($AE26-1)*29,1)</f>
        <v/>
      </c>
      <c r="AE26" s="171">
        <f t="shared" si="1"/>
        <v>6</v>
      </c>
    </row>
    <row r="27" spans="1:31" ht="19.5" customHeight="1" thickBot="1" x14ac:dyDescent="0.2">
      <c r="B27" s="287" t="s">
        <v>112</v>
      </c>
      <c r="C27" s="172"/>
      <c r="D27" s="288"/>
      <c r="E27" s="288"/>
      <c r="F27" s="289"/>
      <c r="G27" s="288"/>
      <c r="H27" s="288"/>
      <c r="O27" s="917" t="s">
        <v>496</v>
      </c>
      <c r="P27" s="918"/>
      <c r="Q27" s="918"/>
      <c r="R27" s="918"/>
      <c r="S27" s="919" t="str">
        <f>IF(COUNT(S7:U26)=0,"",SUMIFS(S7:S26,E7:E26,"&lt;&gt;"&amp;""))</f>
        <v/>
      </c>
      <c r="T27" s="920"/>
      <c r="U27" s="921"/>
      <c r="Y27" s="171" t="s">
        <v>192</v>
      </c>
      <c r="Z27" s="281">
        <f t="shared" si="0"/>
        <v>0</v>
      </c>
      <c r="AA27" s="282">
        <f>INDEX(C$7:C$3000,16+($AE27-1)*29,1)</f>
        <v>0</v>
      </c>
      <c r="AB27" s="282">
        <f>INDEX(D$7:D$3000,16+($AE27-1)*29,1)</f>
        <v>0</v>
      </c>
      <c r="AC27" s="282">
        <f>INDEX(E$7:E$3000,16+($AE27-1)*29,1)</f>
        <v>0</v>
      </c>
      <c r="AD27" s="283" t="str">
        <f>INDEX(S$7:S$3000,16+($AE27-1)*29,1)</f>
        <v/>
      </c>
      <c r="AE27" s="171">
        <f t="shared" si="1"/>
        <v>6</v>
      </c>
    </row>
    <row r="28" spans="1:31" ht="19.5" customHeight="1" thickBot="1" x14ac:dyDescent="0.2">
      <c r="B28" s="486" t="s">
        <v>242</v>
      </c>
      <c r="C28" s="172"/>
      <c r="D28" s="171"/>
      <c r="E28" s="290"/>
      <c r="F28" s="485"/>
      <c r="G28" s="485"/>
      <c r="H28" s="485"/>
      <c r="O28" s="922" t="s">
        <v>497</v>
      </c>
      <c r="P28" s="923"/>
      <c r="Q28" s="923"/>
      <c r="R28" s="924"/>
      <c r="S28" s="919" t="str">
        <f>IF(COUNT(S7:U26)=0,"",SUMIF(E7:E26,"元請",S7:U26))</f>
        <v/>
      </c>
      <c r="T28" s="920"/>
      <c r="U28" s="921"/>
      <c r="Y28" s="171" t="s">
        <v>193</v>
      </c>
      <c r="Z28" s="270">
        <f t="shared" si="0"/>
        <v>0</v>
      </c>
      <c r="AA28" s="271">
        <f>INDEX(C$7:C$3000,1+($AE28-1)*29,1)</f>
        <v>0</v>
      </c>
      <c r="AB28" s="271">
        <f>INDEX(D$7:D$3000,1+($AE28-1)*29,1)</f>
        <v>0</v>
      </c>
      <c r="AC28" s="271">
        <f>INDEX(E$7:E$3000,1+($AE28-1)*29,1)</f>
        <v>0</v>
      </c>
      <c r="AD28" s="272" t="str">
        <f>INDEX(S$7:S$3000,1+($AE28-1)*29,1)</f>
        <v/>
      </c>
      <c r="AE28" s="171">
        <v>7</v>
      </c>
    </row>
    <row r="29" spans="1:31" ht="19.5" customHeight="1" x14ac:dyDescent="0.15">
      <c r="B29" s="287" t="s">
        <v>240</v>
      </c>
      <c r="C29" s="172"/>
      <c r="D29" s="171"/>
      <c r="E29" s="172"/>
      <c r="F29" s="172"/>
      <c r="G29" s="485"/>
      <c r="H29" s="485"/>
      <c r="Y29" s="171" t="s">
        <v>194</v>
      </c>
      <c r="Z29" s="274">
        <f t="shared" si="0"/>
        <v>0</v>
      </c>
      <c r="AA29" s="275">
        <f>INDEX(C$7:C$3000,6+($AE29-1)*29,1)</f>
        <v>0</v>
      </c>
      <c r="AB29" s="275">
        <f>INDEX(D$7:D$3000,6+($AE29-1)*29,1)</f>
        <v>0</v>
      </c>
      <c r="AC29" s="275">
        <f>INDEX(E$7:E$3000,6+($AE29-1)*29,1)</f>
        <v>0</v>
      </c>
      <c r="AD29" s="276" t="str">
        <f>INDEX(S$7:S$3000,6+($AE29-1)*29,1)</f>
        <v/>
      </c>
      <c r="AE29" s="171">
        <f t="shared" si="1"/>
        <v>7</v>
      </c>
    </row>
    <row r="30" spans="1:31" ht="19.5" customHeight="1" x14ac:dyDescent="0.15">
      <c r="B30" s="188"/>
      <c r="C30" s="172"/>
      <c r="D30" s="171"/>
      <c r="E30" s="290"/>
      <c r="F30" s="188"/>
      <c r="G30" s="188"/>
      <c r="H30" s="188"/>
      <c r="Y30" s="171" t="s">
        <v>195</v>
      </c>
      <c r="Z30" s="274">
        <f t="shared" si="0"/>
        <v>0</v>
      </c>
      <c r="AA30" s="275">
        <f>INDEX(C$7:C$3000,11+($AE30-1)*29,1)</f>
        <v>0</v>
      </c>
      <c r="AB30" s="275">
        <f>INDEX(D$7:D$3000,11+($AE30-1)*29,1)</f>
        <v>0</v>
      </c>
      <c r="AC30" s="275">
        <f>INDEX(E$7:E$3000,11+($AE30-1)*29,1)</f>
        <v>0</v>
      </c>
      <c r="AD30" s="276" t="str">
        <f>INDEX(S$7:S$3000,11+($AE30-1)*29,1)</f>
        <v/>
      </c>
      <c r="AE30" s="171">
        <f t="shared" si="1"/>
        <v>7</v>
      </c>
    </row>
    <row r="31" spans="1:31" s="172" customFormat="1" ht="20.25" customHeight="1" thickBot="1" x14ac:dyDescent="0.2">
      <c r="A31" s="171"/>
      <c r="B31" s="171"/>
      <c r="C31" s="172" t="s">
        <v>104</v>
      </c>
      <c r="G31" s="262"/>
      <c r="H31" s="262"/>
      <c r="I31" s="171"/>
      <c r="J31" s="171"/>
      <c r="K31" s="171"/>
      <c r="L31" s="171"/>
      <c r="M31" s="171"/>
      <c r="N31" s="171"/>
      <c r="O31" s="171"/>
      <c r="P31" s="171"/>
      <c r="Q31" s="171"/>
      <c r="R31" s="171"/>
      <c r="S31" s="171"/>
      <c r="T31" s="196" t="s">
        <v>241</v>
      </c>
      <c r="U31" s="263" t="str">
        <f>IF(COUNT(S7:U26)=0,"",U2+1)</f>
        <v/>
      </c>
      <c r="W31" s="171"/>
      <c r="X31" s="171"/>
      <c r="Y31" s="171"/>
      <c r="Z31" s="281">
        <f t="shared" si="0"/>
        <v>0</v>
      </c>
      <c r="AA31" s="282">
        <f>INDEX(C$7:C$3000,16+($AE31-1)*29,1)</f>
        <v>0</v>
      </c>
      <c r="AB31" s="282">
        <f>INDEX(D$7:D$3000,16+($AE31-1)*29,1)</f>
        <v>0</v>
      </c>
      <c r="AC31" s="282">
        <f>INDEX(E$7:E$3000,16+($AE31-1)*29,1)</f>
        <v>0</v>
      </c>
      <c r="AD31" s="283" t="str">
        <f>INDEX(S$7:S$3000,16+($AE31-1)*29,1)</f>
        <v/>
      </c>
      <c r="AE31" s="171">
        <f t="shared" si="1"/>
        <v>7</v>
      </c>
    </row>
    <row r="32" spans="1:31" s="172" customFormat="1" ht="27.75" x14ac:dyDescent="0.15">
      <c r="A32" s="171"/>
      <c r="B32" s="904" t="s">
        <v>105</v>
      </c>
      <c r="C32" s="904"/>
      <c r="D32" s="904"/>
      <c r="E32" s="904"/>
      <c r="F32" s="904"/>
      <c r="G32" s="904"/>
      <c r="H32" s="904"/>
      <c r="I32" s="904"/>
      <c r="J32" s="905" t="s">
        <v>388</v>
      </c>
      <c r="K32" s="905"/>
      <c r="L32" s="905"/>
      <c r="M32" s="905"/>
      <c r="N32" s="905"/>
      <c r="O32" s="905"/>
      <c r="P32" s="905"/>
      <c r="Q32" s="905"/>
      <c r="R32" s="905"/>
      <c r="S32" s="905"/>
      <c r="T32" s="905"/>
      <c r="U32" s="905"/>
      <c r="W32" s="171"/>
      <c r="X32" s="171"/>
      <c r="Y32" s="171"/>
      <c r="Z32" s="270">
        <f t="shared" si="0"/>
        <v>0</v>
      </c>
      <c r="AA32" s="271">
        <f>INDEX(C$7:C$3000,1+($AE32-1)*29,1)</f>
        <v>0</v>
      </c>
      <c r="AB32" s="271">
        <f>INDEX(D$7:D$3000,1+($AE32-1)*29,1)</f>
        <v>0</v>
      </c>
      <c r="AC32" s="271">
        <f>INDEX(E$7:E$3000,1+($AE32-1)*29,1)</f>
        <v>0</v>
      </c>
      <c r="AD32" s="272" t="str">
        <f>INDEX(S$7:S$3000,1+($AE32-1)*29,1)</f>
        <v/>
      </c>
      <c r="AE32" s="171">
        <v>8</v>
      </c>
    </row>
    <row r="33" spans="2:31" ht="21.75" thickBot="1" x14ac:dyDescent="0.2">
      <c r="D33" s="265" t="s">
        <v>228</v>
      </c>
      <c r="E33" s="906"/>
      <c r="F33" s="906"/>
      <c r="G33" s="266" t="s">
        <v>229</v>
      </c>
      <c r="H33" s="267"/>
      <c r="L33" s="268" t="s">
        <v>231</v>
      </c>
      <c r="M33" s="482" t="str">
        <f>M$4</f>
        <v/>
      </c>
      <c r="N33" s="269" t="s">
        <v>220</v>
      </c>
      <c r="O33" s="482" t="str">
        <f>O$4</f>
        <v/>
      </c>
      <c r="P33" s="269" t="s">
        <v>225</v>
      </c>
      <c r="Q33" s="269" t="s">
        <v>205</v>
      </c>
      <c r="R33" s="482" t="str">
        <f>R$4</f>
        <v/>
      </c>
      <c r="S33" s="269" t="s">
        <v>220</v>
      </c>
      <c r="T33" s="482" t="str">
        <f>T$4</f>
        <v/>
      </c>
      <c r="U33" s="269" t="s">
        <v>230</v>
      </c>
      <c r="Z33" s="274">
        <f t="shared" si="0"/>
        <v>0</v>
      </c>
      <c r="AA33" s="275">
        <f>INDEX(C$7:C$3000,6+($AE33-1)*29,1)</f>
        <v>0</v>
      </c>
      <c r="AB33" s="275">
        <f>INDEX(D$7:D$3000,6+($AE33-1)*29,1)</f>
        <v>0</v>
      </c>
      <c r="AC33" s="275">
        <f>INDEX(E$7:E$3000,6+($AE33-1)*29,1)</f>
        <v>0</v>
      </c>
      <c r="AD33" s="276" t="str">
        <f>INDEX(S$7:S$3000,6+($AE33-1)*29,1)</f>
        <v/>
      </c>
      <c r="AE33" s="171">
        <f t="shared" si="1"/>
        <v>8</v>
      </c>
    </row>
    <row r="34" spans="2:31" ht="18" customHeight="1" x14ac:dyDescent="0.15">
      <c r="B34" s="880" t="s">
        <v>227</v>
      </c>
      <c r="C34" s="907" t="s">
        <v>224</v>
      </c>
      <c r="D34" s="273" t="s">
        <v>237</v>
      </c>
      <c r="E34" s="273" t="s">
        <v>222</v>
      </c>
      <c r="F34" s="909" t="s">
        <v>106</v>
      </c>
      <c r="G34" s="840" t="s">
        <v>107</v>
      </c>
      <c r="H34" s="841"/>
      <c r="I34" s="181" t="s">
        <v>108</v>
      </c>
      <c r="J34" s="181" t="s">
        <v>235</v>
      </c>
      <c r="K34" s="840" t="s">
        <v>109</v>
      </c>
      <c r="L34" s="913"/>
      <c r="M34" s="913"/>
      <c r="N34" s="841"/>
      <c r="O34" s="840" t="s">
        <v>226</v>
      </c>
      <c r="P34" s="913"/>
      <c r="Q34" s="913"/>
      <c r="R34" s="841"/>
      <c r="S34" s="840" t="s">
        <v>233</v>
      </c>
      <c r="T34" s="913"/>
      <c r="U34" s="914"/>
      <c r="Z34" s="274">
        <f t="shared" si="0"/>
        <v>0</v>
      </c>
      <c r="AA34" s="275">
        <f>INDEX(C$7:C$3000,11+($AE34-1)*29,1)</f>
        <v>0</v>
      </c>
      <c r="AB34" s="275">
        <f>INDEX(D$7:D$3000,11+($AE34-1)*29,1)</f>
        <v>0</v>
      </c>
      <c r="AC34" s="275">
        <f>INDEX(E$7:E$3000,11+($AE34-1)*29,1)</f>
        <v>0</v>
      </c>
      <c r="AD34" s="276" t="str">
        <f>INDEX(S$7:S$3000,11+($AE34-1)*29,1)</f>
        <v/>
      </c>
      <c r="AE34" s="171">
        <f t="shared" si="1"/>
        <v>8</v>
      </c>
    </row>
    <row r="35" spans="2:31" ht="18" customHeight="1" thickBot="1" x14ac:dyDescent="0.2">
      <c r="B35" s="882"/>
      <c r="C35" s="908"/>
      <c r="D35" s="277" t="s">
        <v>221</v>
      </c>
      <c r="E35" s="277" t="s">
        <v>223</v>
      </c>
      <c r="F35" s="910"/>
      <c r="G35" s="911"/>
      <c r="H35" s="912"/>
      <c r="I35" s="278" t="s">
        <v>110</v>
      </c>
      <c r="J35" s="278" t="s">
        <v>236</v>
      </c>
      <c r="K35" s="911"/>
      <c r="L35" s="915"/>
      <c r="M35" s="915"/>
      <c r="N35" s="912"/>
      <c r="O35" s="911"/>
      <c r="P35" s="915"/>
      <c r="Q35" s="915"/>
      <c r="R35" s="912"/>
      <c r="S35" s="911" t="s">
        <v>234</v>
      </c>
      <c r="T35" s="915"/>
      <c r="U35" s="916"/>
      <c r="Z35" s="281">
        <f t="shared" si="0"/>
        <v>0</v>
      </c>
      <c r="AA35" s="282">
        <f>INDEX(C$7:C$3000,16+($AE35-1)*29,1)</f>
        <v>0</v>
      </c>
      <c r="AB35" s="282">
        <f>INDEX(D$7:D$3000,16+($AE35-1)*29,1)</f>
        <v>0</v>
      </c>
      <c r="AC35" s="282">
        <f>INDEX(E$7:E$3000,16+($AE35-1)*29,1)</f>
        <v>0</v>
      </c>
      <c r="AD35" s="283" t="str">
        <f>INDEX(S$7:S$3000,16+($AE35-1)*29,1)</f>
        <v/>
      </c>
      <c r="AE35" s="171">
        <f t="shared" si="1"/>
        <v>8</v>
      </c>
    </row>
    <row r="36" spans="2:31" ht="24" customHeight="1" x14ac:dyDescent="0.15">
      <c r="B36" s="880">
        <v>1</v>
      </c>
      <c r="C36" s="883"/>
      <c r="D36" s="883"/>
      <c r="E36" s="883"/>
      <c r="F36" s="294"/>
      <c r="G36" s="886"/>
      <c r="H36" s="887"/>
      <c r="I36" s="294"/>
      <c r="J36" s="295"/>
      <c r="K36" s="298"/>
      <c r="L36" s="279" t="s">
        <v>220</v>
      </c>
      <c r="M36" s="301"/>
      <c r="N36" s="280" t="s">
        <v>225</v>
      </c>
      <c r="O36" s="298"/>
      <c r="P36" s="279" t="s">
        <v>220</v>
      </c>
      <c r="Q36" s="301"/>
      <c r="R36" s="280" t="s">
        <v>225</v>
      </c>
      <c r="S36" s="888" t="str">
        <f t="shared" ref="S36" si="5">IF(COUNT(J36:J40)=0,"",SUM(J36:J40))</f>
        <v/>
      </c>
      <c r="T36" s="889"/>
      <c r="U36" s="890"/>
      <c r="Z36" s="270">
        <f t="shared" ref="Z36:Z67" si="6">INDEX(E$4:E$3000,1+($AE36-1)*29,1)</f>
        <v>0</v>
      </c>
      <c r="AA36" s="271">
        <f>INDEX(C$7:C$3000,1+($AE36-1)*29,1)</f>
        <v>0</v>
      </c>
      <c r="AB36" s="271">
        <f>INDEX(D$7:D$3000,1+($AE36-1)*29,1)</f>
        <v>0</v>
      </c>
      <c r="AC36" s="271">
        <f>INDEX(E$7:E$3000,1+($AE36-1)*29,1)</f>
        <v>0</v>
      </c>
      <c r="AD36" s="272" t="str">
        <f>INDEX(S$7:S$3000,1+($AE36-1)*29,1)</f>
        <v/>
      </c>
      <c r="AE36" s="171">
        <v>9</v>
      </c>
    </row>
    <row r="37" spans="2:31" ht="24" customHeight="1" x14ac:dyDescent="0.15">
      <c r="B37" s="881"/>
      <c r="C37" s="884"/>
      <c r="D37" s="884"/>
      <c r="E37" s="884"/>
      <c r="F37" s="296"/>
      <c r="G37" s="897"/>
      <c r="H37" s="898"/>
      <c r="I37" s="296"/>
      <c r="J37" s="297"/>
      <c r="K37" s="299"/>
      <c r="L37" s="284" t="s">
        <v>220</v>
      </c>
      <c r="M37" s="302"/>
      <c r="N37" s="285" t="s">
        <v>225</v>
      </c>
      <c r="O37" s="299"/>
      <c r="P37" s="284" t="s">
        <v>220</v>
      </c>
      <c r="Q37" s="302"/>
      <c r="R37" s="285" t="s">
        <v>225</v>
      </c>
      <c r="S37" s="891"/>
      <c r="T37" s="892"/>
      <c r="U37" s="893"/>
      <c r="Z37" s="274">
        <f t="shared" si="6"/>
        <v>0</v>
      </c>
      <c r="AA37" s="275">
        <f>INDEX(C$7:C$3000,6+($AE37-1)*29,1)</f>
        <v>0</v>
      </c>
      <c r="AB37" s="275">
        <f>INDEX(D$7:D$3000,6+($AE37-1)*29,1)</f>
        <v>0</v>
      </c>
      <c r="AC37" s="275">
        <f>INDEX(E$7:E$3000,6+($AE37-1)*29,1)</f>
        <v>0</v>
      </c>
      <c r="AD37" s="276" t="str">
        <f>INDEX(S$7:S$3000,6+($AE37-1)*29,1)</f>
        <v/>
      </c>
      <c r="AE37" s="171">
        <f t="shared" si="1"/>
        <v>9</v>
      </c>
    </row>
    <row r="38" spans="2:31" ht="23.25" customHeight="1" x14ac:dyDescent="0.15">
      <c r="B38" s="881"/>
      <c r="C38" s="884"/>
      <c r="D38" s="884"/>
      <c r="E38" s="884"/>
      <c r="F38" s="296"/>
      <c r="G38" s="897"/>
      <c r="H38" s="898"/>
      <c r="I38" s="296"/>
      <c r="J38" s="297"/>
      <c r="K38" s="299"/>
      <c r="L38" s="284" t="s">
        <v>220</v>
      </c>
      <c r="M38" s="302"/>
      <c r="N38" s="285" t="s">
        <v>225</v>
      </c>
      <c r="O38" s="299"/>
      <c r="P38" s="284" t="s">
        <v>220</v>
      </c>
      <c r="Q38" s="302"/>
      <c r="R38" s="285" t="s">
        <v>225</v>
      </c>
      <c r="S38" s="891"/>
      <c r="T38" s="892"/>
      <c r="U38" s="893"/>
      <c r="Z38" s="274">
        <f t="shared" si="6"/>
        <v>0</v>
      </c>
      <c r="AA38" s="275">
        <f>INDEX(C$7:C$3000,11+($AE38-1)*29,1)</f>
        <v>0</v>
      </c>
      <c r="AB38" s="275">
        <f>INDEX(D$7:D$3000,11+($AE38-1)*29,1)</f>
        <v>0</v>
      </c>
      <c r="AC38" s="275">
        <f>INDEX(E$7:E$3000,11+($AE38-1)*29,1)</f>
        <v>0</v>
      </c>
      <c r="AD38" s="276" t="str">
        <f>INDEX(S$7:S$3000,11+($AE38-1)*29,1)</f>
        <v/>
      </c>
      <c r="AE38" s="171">
        <f t="shared" si="1"/>
        <v>9</v>
      </c>
    </row>
    <row r="39" spans="2:31" ht="24" customHeight="1" thickBot="1" x14ac:dyDescent="0.2">
      <c r="B39" s="881"/>
      <c r="C39" s="884"/>
      <c r="D39" s="884"/>
      <c r="E39" s="884"/>
      <c r="F39" s="296"/>
      <c r="G39" s="897"/>
      <c r="H39" s="898"/>
      <c r="I39" s="296"/>
      <c r="J39" s="297"/>
      <c r="K39" s="299"/>
      <c r="L39" s="284" t="s">
        <v>220</v>
      </c>
      <c r="M39" s="302"/>
      <c r="N39" s="285" t="s">
        <v>225</v>
      </c>
      <c r="O39" s="299"/>
      <c r="P39" s="284" t="s">
        <v>220</v>
      </c>
      <c r="Q39" s="302"/>
      <c r="R39" s="285" t="s">
        <v>225</v>
      </c>
      <c r="S39" s="891"/>
      <c r="T39" s="892"/>
      <c r="U39" s="893"/>
      <c r="Z39" s="281">
        <f t="shared" si="6"/>
        <v>0</v>
      </c>
      <c r="AA39" s="282">
        <f>INDEX(C$7:C$3000,16+($AE39-1)*29,1)</f>
        <v>0</v>
      </c>
      <c r="AB39" s="282">
        <f>INDEX(D$7:D$3000,16+($AE39-1)*29,1)</f>
        <v>0</v>
      </c>
      <c r="AC39" s="282">
        <f>INDEX(E$7:E$3000,16+($AE39-1)*29,1)</f>
        <v>0</v>
      </c>
      <c r="AD39" s="283" t="str">
        <f>INDEX(S$7:S$3000,16+($AE39-1)*29,1)</f>
        <v/>
      </c>
      <c r="AE39" s="171">
        <f t="shared" si="1"/>
        <v>9</v>
      </c>
    </row>
    <row r="40" spans="2:31" ht="24" customHeight="1" thickBot="1" x14ac:dyDescent="0.2">
      <c r="B40" s="882"/>
      <c r="C40" s="885"/>
      <c r="D40" s="885"/>
      <c r="E40" s="885"/>
      <c r="F40" s="286" t="s">
        <v>232</v>
      </c>
      <c r="G40" s="5"/>
      <c r="H40" s="899" t="s">
        <v>239</v>
      </c>
      <c r="I40" s="900"/>
      <c r="J40" s="300"/>
      <c r="K40" s="901"/>
      <c r="L40" s="902"/>
      <c r="M40" s="902"/>
      <c r="N40" s="902"/>
      <c r="O40" s="902"/>
      <c r="P40" s="902"/>
      <c r="Q40" s="902"/>
      <c r="R40" s="903"/>
      <c r="S40" s="894"/>
      <c r="T40" s="895"/>
      <c r="U40" s="896"/>
      <c r="Z40" s="270">
        <f t="shared" si="6"/>
        <v>0</v>
      </c>
      <c r="AA40" s="271">
        <f>INDEX(C$7:C$3000,1+($AE40-1)*29,1)</f>
        <v>0</v>
      </c>
      <c r="AB40" s="271">
        <f>INDEX(D$7:D$3000,1+($AE40-1)*29,1)</f>
        <v>0</v>
      </c>
      <c r="AC40" s="271">
        <f>INDEX(E$7:E$3000,1+($AE40-1)*29,1)</f>
        <v>0</v>
      </c>
      <c r="AD40" s="272" t="str">
        <f>INDEX(S$7:S$3000,1+($AE40-1)*29,1)</f>
        <v/>
      </c>
      <c r="AE40" s="171">
        <v>10</v>
      </c>
    </row>
    <row r="41" spans="2:31" ht="24" customHeight="1" x14ac:dyDescent="0.15">
      <c r="B41" s="880">
        <v>2</v>
      </c>
      <c r="C41" s="883"/>
      <c r="D41" s="883"/>
      <c r="E41" s="883"/>
      <c r="F41" s="294"/>
      <c r="G41" s="886"/>
      <c r="H41" s="887"/>
      <c r="I41" s="294"/>
      <c r="J41" s="295"/>
      <c r="K41" s="298"/>
      <c r="L41" s="279" t="s">
        <v>220</v>
      </c>
      <c r="M41" s="301"/>
      <c r="N41" s="280" t="s">
        <v>225</v>
      </c>
      <c r="O41" s="298"/>
      <c r="P41" s="279" t="s">
        <v>220</v>
      </c>
      <c r="Q41" s="301"/>
      <c r="R41" s="280" t="s">
        <v>225</v>
      </c>
      <c r="S41" s="888" t="str">
        <f t="shared" ref="S41" si="7">IF(COUNT(J41:J45)=0,"",SUM(J41:J45))</f>
        <v/>
      </c>
      <c r="T41" s="889"/>
      <c r="U41" s="890"/>
      <c r="Z41" s="274">
        <f t="shared" si="6"/>
        <v>0</v>
      </c>
      <c r="AA41" s="275">
        <f>INDEX(C$7:C$3000,6+($AE41-1)*29,1)</f>
        <v>0</v>
      </c>
      <c r="AB41" s="275">
        <f>INDEX(D$7:D$3000,6+($AE41-1)*29,1)</f>
        <v>0</v>
      </c>
      <c r="AC41" s="275">
        <f>INDEX(E$7:E$3000,6+($AE41-1)*29,1)</f>
        <v>0</v>
      </c>
      <c r="AD41" s="276" t="str">
        <f>INDEX(S$7:S$3000,6+($AE41-1)*29,1)</f>
        <v/>
      </c>
      <c r="AE41" s="171">
        <f t="shared" si="1"/>
        <v>10</v>
      </c>
    </row>
    <row r="42" spans="2:31" ht="24" customHeight="1" x14ac:dyDescent="0.15">
      <c r="B42" s="881"/>
      <c r="C42" s="884"/>
      <c r="D42" s="884"/>
      <c r="E42" s="884"/>
      <c r="F42" s="296"/>
      <c r="G42" s="897"/>
      <c r="H42" s="898"/>
      <c r="I42" s="296"/>
      <c r="J42" s="297"/>
      <c r="K42" s="299"/>
      <c r="L42" s="284" t="s">
        <v>220</v>
      </c>
      <c r="M42" s="302"/>
      <c r="N42" s="285" t="s">
        <v>225</v>
      </c>
      <c r="O42" s="299"/>
      <c r="P42" s="284" t="s">
        <v>220</v>
      </c>
      <c r="Q42" s="302"/>
      <c r="R42" s="285" t="s">
        <v>225</v>
      </c>
      <c r="S42" s="891"/>
      <c r="T42" s="892"/>
      <c r="U42" s="893"/>
      <c r="Z42" s="274">
        <f t="shared" si="6"/>
        <v>0</v>
      </c>
      <c r="AA42" s="275">
        <f>INDEX(C$7:C$3000,11+($AE42-1)*29,1)</f>
        <v>0</v>
      </c>
      <c r="AB42" s="275">
        <f>INDEX(D$7:D$3000,11+($AE42-1)*29,1)</f>
        <v>0</v>
      </c>
      <c r="AC42" s="275">
        <f>INDEX(E$7:E$3000,11+($AE42-1)*29,1)</f>
        <v>0</v>
      </c>
      <c r="AD42" s="276" t="str">
        <f>INDEX(S$7:S$3000,11+($AE42-1)*29,1)</f>
        <v/>
      </c>
      <c r="AE42" s="171">
        <f t="shared" si="1"/>
        <v>10</v>
      </c>
    </row>
    <row r="43" spans="2:31" ht="24" customHeight="1" thickBot="1" x14ac:dyDescent="0.2">
      <c r="B43" s="881"/>
      <c r="C43" s="884"/>
      <c r="D43" s="884"/>
      <c r="E43" s="884"/>
      <c r="F43" s="296"/>
      <c r="G43" s="897"/>
      <c r="H43" s="898"/>
      <c r="I43" s="296"/>
      <c r="J43" s="297"/>
      <c r="K43" s="299"/>
      <c r="L43" s="284" t="s">
        <v>220</v>
      </c>
      <c r="M43" s="302"/>
      <c r="N43" s="285" t="s">
        <v>225</v>
      </c>
      <c r="O43" s="299"/>
      <c r="P43" s="284" t="s">
        <v>220</v>
      </c>
      <c r="Q43" s="302"/>
      <c r="R43" s="285" t="s">
        <v>225</v>
      </c>
      <c r="S43" s="891"/>
      <c r="T43" s="892"/>
      <c r="U43" s="893"/>
      <c r="Z43" s="281">
        <f t="shared" si="6"/>
        <v>0</v>
      </c>
      <c r="AA43" s="282">
        <f>INDEX(C$7:C$3000,16+($AE43-1)*29,1)</f>
        <v>0</v>
      </c>
      <c r="AB43" s="282">
        <f>INDEX(D$7:D$3000,16+($AE43-1)*29,1)</f>
        <v>0</v>
      </c>
      <c r="AC43" s="282">
        <f>INDEX(E$7:E$3000,16+($AE43-1)*29,1)</f>
        <v>0</v>
      </c>
      <c r="AD43" s="283" t="str">
        <f>INDEX(S$7:S$3000,16+($AE43-1)*29,1)</f>
        <v/>
      </c>
      <c r="AE43" s="171">
        <f t="shared" si="1"/>
        <v>10</v>
      </c>
    </row>
    <row r="44" spans="2:31" ht="24" customHeight="1" x14ac:dyDescent="0.15">
      <c r="B44" s="881"/>
      <c r="C44" s="884"/>
      <c r="D44" s="884"/>
      <c r="E44" s="884"/>
      <c r="F44" s="296"/>
      <c r="G44" s="897"/>
      <c r="H44" s="898"/>
      <c r="I44" s="296"/>
      <c r="J44" s="297"/>
      <c r="K44" s="299"/>
      <c r="L44" s="284" t="s">
        <v>220</v>
      </c>
      <c r="M44" s="302"/>
      <c r="N44" s="285" t="s">
        <v>225</v>
      </c>
      <c r="O44" s="299"/>
      <c r="P44" s="284" t="s">
        <v>220</v>
      </c>
      <c r="Q44" s="302"/>
      <c r="R44" s="285" t="s">
        <v>225</v>
      </c>
      <c r="S44" s="891"/>
      <c r="T44" s="892"/>
      <c r="U44" s="893"/>
      <c r="Z44" s="270">
        <f t="shared" si="6"/>
        <v>0</v>
      </c>
      <c r="AA44" s="271">
        <f>INDEX(C$7:C$3000,1+($AE44-1)*29,1)</f>
        <v>0</v>
      </c>
      <c r="AB44" s="271">
        <f>INDEX(D$7:D$3000,1+($AE44-1)*29,1)</f>
        <v>0</v>
      </c>
      <c r="AC44" s="271">
        <f>INDEX(E$7:E$3000,1+($AE44-1)*29,1)</f>
        <v>0</v>
      </c>
      <c r="AD44" s="272" t="str">
        <f>INDEX(S$7:S$3000,1+($AE44-1)*29,1)</f>
        <v/>
      </c>
      <c r="AE44" s="171">
        <v>11</v>
      </c>
    </row>
    <row r="45" spans="2:31" ht="24" customHeight="1" thickBot="1" x14ac:dyDescent="0.2">
      <c r="B45" s="882"/>
      <c r="C45" s="885"/>
      <c r="D45" s="885"/>
      <c r="E45" s="885"/>
      <c r="F45" s="286" t="s">
        <v>232</v>
      </c>
      <c r="G45" s="5"/>
      <c r="H45" s="899" t="s">
        <v>239</v>
      </c>
      <c r="I45" s="900"/>
      <c r="J45" s="300"/>
      <c r="K45" s="901"/>
      <c r="L45" s="902"/>
      <c r="M45" s="902"/>
      <c r="N45" s="902"/>
      <c r="O45" s="902"/>
      <c r="P45" s="902"/>
      <c r="Q45" s="902"/>
      <c r="R45" s="903"/>
      <c r="S45" s="894"/>
      <c r="T45" s="895"/>
      <c r="U45" s="896"/>
      <c r="Z45" s="274">
        <f t="shared" si="6"/>
        <v>0</v>
      </c>
      <c r="AA45" s="275">
        <f>INDEX(C$7:C$3000,6+($AE45-1)*29,1)</f>
        <v>0</v>
      </c>
      <c r="AB45" s="275">
        <f>INDEX(D$7:D$3000,6+($AE45-1)*29,1)</f>
        <v>0</v>
      </c>
      <c r="AC45" s="275">
        <f>INDEX(E$7:E$3000,6+($AE45-1)*29,1)</f>
        <v>0</v>
      </c>
      <c r="AD45" s="276" t="str">
        <f>INDEX(S$7:S$3000,6+($AE45-1)*29,1)</f>
        <v/>
      </c>
      <c r="AE45" s="171">
        <f t="shared" si="1"/>
        <v>11</v>
      </c>
    </row>
    <row r="46" spans="2:31" ht="24" customHeight="1" x14ac:dyDescent="0.15">
      <c r="B46" s="880">
        <v>3</v>
      </c>
      <c r="C46" s="883"/>
      <c r="D46" s="883"/>
      <c r="E46" s="883"/>
      <c r="F46" s="294"/>
      <c r="G46" s="886"/>
      <c r="H46" s="887"/>
      <c r="I46" s="294"/>
      <c r="J46" s="295"/>
      <c r="K46" s="298"/>
      <c r="L46" s="279" t="s">
        <v>220</v>
      </c>
      <c r="M46" s="301"/>
      <c r="N46" s="280" t="s">
        <v>225</v>
      </c>
      <c r="O46" s="298"/>
      <c r="P46" s="279" t="s">
        <v>220</v>
      </c>
      <c r="Q46" s="301"/>
      <c r="R46" s="280" t="s">
        <v>225</v>
      </c>
      <c r="S46" s="888" t="str">
        <f t="shared" ref="S46" si="8">IF(COUNT(J46:J50)=0,"",SUM(J46:J50))</f>
        <v/>
      </c>
      <c r="T46" s="889"/>
      <c r="U46" s="890"/>
      <c r="Z46" s="274">
        <f t="shared" si="6"/>
        <v>0</v>
      </c>
      <c r="AA46" s="275">
        <f>INDEX(C$7:C$3000,11+($AE46-1)*29,1)</f>
        <v>0</v>
      </c>
      <c r="AB46" s="275">
        <f>INDEX(D$7:D$3000,11+($AE46-1)*29,1)</f>
        <v>0</v>
      </c>
      <c r="AC46" s="275">
        <f>INDEX(E$7:E$3000,11+($AE46-1)*29,1)</f>
        <v>0</v>
      </c>
      <c r="AD46" s="276" t="str">
        <f>INDEX(S$7:S$3000,11+($AE46-1)*29,1)</f>
        <v/>
      </c>
      <c r="AE46" s="171">
        <f t="shared" si="1"/>
        <v>11</v>
      </c>
    </row>
    <row r="47" spans="2:31" ht="24" customHeight="1" thickBot="1" x14ac:dyDescent="0.2">
      <c r="B47" s="881"/>
      <c r="C47" s="884"/>
      <c r="D47" s="884"/>
      <c r="E47" s="884"/>
      <c r="F47" s="296"/>
      <c r="G47" s="897"/>
      <c r="H47" s="898"/>
      <c r="I47" s="296"/>
      <c r="J47" s="297"/>
      <c r="K47" s="299"/>
      <c r="L47" s="284" t="s">
        <v>220</v>
      </c>
      <c r="M47" s="302"/>
      <c r="N47" s="285" t="s">
        <v>225</v>
      </c>
      <c r="O47" s="299"/>
      <c r="P47" s="284" t="s">
        <v>220</v>
      </c>
      <c r="Q47" s="302"/>
      <c r="R47" s="285" t="s">
        <v>225</v>
      </c>
      <c r="S47" s="891"/>
      <c r="T47" s="892"/>
      <c r="U47" s="893"/>
      <c r="Z47" s="281">
        <f t="shared" si="6"/>
        <v>0</v>
      </c>
      <c r="AA47" s="282">
        <f>INDEX(C$7:C$3000,16+($AE47-1)*29,1)</f>
        <v>0</v>
      </c>
      <c r="AB47" s="282">
        <f>INDEX(D$7:D$3000,16+($AE47-1)*29,1)</f>
        <v>0</v>
      </c>
      <c r="AC47" s="282">
        <f>INDEX(E$7:E$3000,16+($AE47-1)*29,1)</f>
        <v>0</v>
      </c>
      <c r="AD47" s="283" t="str">
        <f>INDEX(S$7:S$3000,16+($AE47-1)*29,1)</f>
        <v/>
      </c>
      <c r="AE47" s="171">
        <f t="shared" si="1"/>
        <v>11</v>
      </c>
    </row>
    <row r="48" spans="2:31" ht="24" customHeight="1" x14ac:dyDescent="0.15">
      <c r="B48" s="881"/>
      <c r="C48" s="884"/>
      <c r="D48" s="884"/>
      <c r="E48" s="884"/>
      <c r="F48" s="296"/>
      <c r="G48" s="897"/>
      <c r="H48" s="898"/>
      <c r="I48" s="296"/>
      <c r="J48" s="297"/>
      <c r="K48" s="299"/>
      <c r="L48" s="284" t="s">
        <v>220</v>
      </c>
      <c r="M48" s="302"/>
      <c r="N48" s="285" t="s">
        <v>225</v>
      </c>
      <c r="O48" s="299"/>
      <c r="P48" s="284" t="s">
        <v>220</v>
      </c>
      <c r="Q48" s="302"/>
      <c r="R48" s="285" t="s">
        <v>225</v>
      </c>
      <c r="S48" s="891"/>
      <c r="T48" s="892"/>
      <c r="U48" s="893"/>
      <c r="Z48" s="270">
        <f t="shared" si="6"/>
        <v>0</v>
      </c>
      <c r="AA48" s="271">
        <f>INDEX(C$7:C$3000,1+($AE48-1)*29,1)</f>
        <v>0</v>
      </c>
      <c r="AB48" s="271">
        <f>INDEX(D$7:D$3000,1+($AE48-1)*29,1)</f>
        <v>0</v>
      </c>
      <c r="AC48" s="271">
        <f>INDEX(E$7:E$3000,1+($AE48-1)*29,1)</f>
        <v>0</v>
      </c>
      <c r="AD48" s="272" t="str">
        <f>INDEX(S$7:S$3000,1+($AE48-1)*29,1)</f>
        <v/>
      </c>
      <c r="AE48" s="171">
        <v>12</v>
      </c>
    </row>
    <row r="49" spans="1:31" ht="24" customHeight="1" x14ac:dyDescent="0.15">
      <c r="B49" s="881"/>
      <c r="C49" s="884"/>
      <c r="D49" s="884"/>
      <c r="E49" s="884"/>
      <c r="F49" s="296"/>
      <c r="G49" s="897"/>
      <c r="H49" s="898"/>
      <c r="I49" s="296"/>
      <c r="J49" s="297"/>
      <c r="K49" s="299"/>
      <c r="L49" s="284" t="s">
        <v>220</v>
      </c>
      <c r="M49" s="302"/>
      <c r="N49" s="285" t="s">
        <v>225</v>
      </c>
      <c r="O49" s="299"/>
      <c r="P49" s="284" t="s">
        <v>220</v>
      </c>
      <c r="Q49" s="302"/>
      <c r="R49" s="285" t="s">
        <v>225</v>
      </c>
      <c r="S49" s="891"/>
      <c r="T49" s="892"/>
      <c r="U49" s="893"/>
      <c r="Z49" s="274">
        <f t="shared" si="6"/>
        <v>0</v>
      </c>
      <c r="AA49" s="275">
        <f>INDEX(C$7:C$3000,6+($AE49-1)*29,1)</f>
        <v>0</v>
      </c>
      <c r="AB49" s="275">
        <f>INDEX(D$7:D$3000,6+($AE49-1)*29,1)</f>
        <v>0</v>
      </c>
      <c r="AC49" s="275">
        <f>INDEX(E$7:E$3000,6+($AE49-1)*29,1)</f>
        <v>0</v>
      </c>
      <c r="AD49" s="276" t="str">
        <f>INDEX(S$7:S$3000,6+($AE49-1)*29,1)</f>
        <v/>
      </c>
      <c r="AE49" s="171">
        <f t="shared" si="1"/>
        <v>12</v>
      </c>
    </row>
    <row r="50" spans="1:31" ht="24" customHeight="1" thickBot="1" x14ac:dyDescent="0.2">
      <c r="B50" s="882"/>
      <c r="C50" s="885"/>
      <c r="D50" s="885"/>
      <c r="E50" s="885"/>
      <c r="F50" s="286" t="s">
        <v>232</v>
      </c>
      <c r="G50" s="5"/>
      <c r="H50" s="899" t="s">
        <v>239</v>
      </c>
      <c r="I50" s="900"/>
      <c r="J50" s="300"/>
      <c r="K50" s="901"/>
      <c r="L50" s="902"/>
      <c r="M50" s="902"/>
      <c r="N50" s="902"/>
      <c r="O50" s="902"/>
      <c r="P50" s="902"/>
      <c r="Q50" s="902"/>
      <c r="R50" s="903"/>
      <c r="S50" s="894"/>
      <c r="T50" s="895"/>
      <c r="U50" s="896"/>
      <c r="Z50" s="274">
        <f t="shared" si="6"/>
        <v>0</v>
      </c>
      <c r="AA50" s="275">
        <f>INDEX(C$7:C$3000,11+($AE50-1)*29,1)</f>
        <v>0</v>
      </c>
      <c r="AB50" s="275">
        <f>INDEX(D$7:D$3000,11+($AE50-1)*29,1)</f>
        <v>0</v>
      </c>
      <c r="AC50" s="275">
        <f>INDEX(E$7:E$3000,11+($AE50-1)*29,1)</f>
        <v>0</v>
      </c>
      <c r="AD50" s="276" t="str">
        <f>INDEX(S$7:S$3000,11+($AE50-1)*29,1)</f>
        <v/>
      </c>
      <c r="AE50" s="171">
        <f t="shared" si="1"/>
        <v>12</v>
      </c>
    </row>
    <row r="51" spans="1:31" ht="24" customHeight="1" thickBot="1" x14ac:dyDescent="0.2">
      <c r="B51" s="880">
        <v>4</v>
      </c>
      <c r="C51" s="883"/>
      <c r="D51" s="883"/>
      <c r="E51" s="883"/>
      <c r="F51" s="294"/>
      <c r="G51" s="886"/>
      <c r="H51" s="887"/>
      <c r="I51" s="294"/>
      <c r="J51" s="295"/>
      <c r="K51" s="298"/>
      <c r="L51" s="279" t="s">
        <v>220</v>
      </c>
      <c r="M51" s="301"/>
      <c r="N51" s="280" t="s">
        <v>225</v>
      </c>
      <c r="O51" s="298"/>
      <c r="P51" s="279" t="s">
        <v>220</v>
      </c>
      <c r="Q51" s="301"/>
      <c r="R51" s="280" t="s">
        <v>225</v>
      </c>
      <c r="S51" s="888" t="str">
        <f t="shared" ref="S51" si="9">IF(COUNT(J51:J55)=0,"",SUM(J51:J55))</f>
        <v/>
      </c>
      <c r="T51" s="889"/>
      <c r="U51" s="890"/>
      <c r="Z51" s="281">
        <f t="shared" si="6"/>
        <v>0</v>
      </c>
      <c r="AA51" s="282">
        <f>INDEX(C$7:C$3000,16+($AE51-1)*29,1)</f>
        <v>0</v>
      </c>
      <c r="AB51" s="282">
        <f>INDEX(D$7:D$3000,16+($AE51-1)*29,1)</f>
        <v>0</v>
      </c>
      <c r="AC51" s="282">
        <f>INDEX(E$7:E$3000,16+($AE51-1)*29,1)</f>
        <v>0</v>
      </c>
      <c r="AD51" s="283" t="str">
        <f>INDEX(S$7:S$3000,16+($AE51-1)*29,1)</f>
        <v/>
      </c>
      <c r="AE51" s="171">
        <f t="shared" si="1"/>
        <v>12</v>
      </c>
    </row>
    <row r="52" spans="1:31" ht="24" customHeight="1" x14ac:dyDescent="0.15">
      <c r="B52" s="881"/>
      <c r="C52" s="884"/>
      <c r="D52" s="884"/>
      <c r="E52" s="884"/>
      <c r="F52" s="296"/>
      <c r="G52" s="897"/>
      <c r="H52" s="898"/>
      <c r="I52" s="296"/>
      <c r="J52" s="297"/>
      <c r="K52" s="299"/>
      <c r="L52" s="284" t="s">
        <v>220</v>
      </c>
      <c r="M52" s="302"/>
      <c r="N52" s="285" t="s">
        <v>225</v>
      </c>
      <c r="O52" s="299"/>
      <c r="P52" s="284" t="s">
        <v>220</v>
      </c>
      <c r="Q52" s="302"/>
      <c r="R52" s="285" t="s">
        <v>225</v>
      </c>
      <c r="S52" s="891"/>
      <c r="T52" s="892"/>
      <c r="U52" s="893"/>
      <c r="Z52" s="270">
        <f t="shared" si="6"/>
        <v>0</v>
      </c>
      <c r="AA52" s="271">
        <f>INDEX(C$7:C$3000,1+($AE52-1)*29,1)</f>
        <v>0</v>
      </c>
      <c r="AB52" s="271">
        <f>INDEX(D$7:D$3000,1+($AE52-1)*29,1)</f>
        <v>0</v>
      </c>
      <c r="AC52" s="271">
        <f>INDEX(E$7:E$3000,1+($AE52-1)*29,1)</f>
        <v>0</v>
      </c>
      <c r="AD52" s="272" t="str">
        <f>INDEX(S$7:S$3000,1+($AE52-1)*29,1)</f>
        <v/>
      </c>
      <c r="AE52" s="171">
        <v>13</v>
      </c>
    </row>
    <row r="53" spans="1:31" ht="24" customHeight="1" x14ac:dyDescent="0.15">
      <c r="B53" s="881"/>
      <c r="C53" s="884"/>
      <c r="D53" s="884"/>
      <c r="E53" s="884"/>
      <c r="F53" s="296"/>
      <c r="G53" s="897"/>
      <c r="H53" s="898"/>
      <c r="I53" s="296"/>
      <c r="J53" s="297"/>
      <c r="K53" s="299"/>
      <c r="L53" s="284" t="s">
        <v>220</v>
      </c>
      <c r="M53" s="302"/>
      <c r="N53" s="285" t="s">
        <v>225</v>
      </c>
      <c r="O53" s="299"/>
      <c r="P53" s="284" t="s">
        <v>220</v>
      </c>
      <c r="Q53" s="302"/>
      <c r="R53" s="285" t="s">
        <v>225</v>
      </c>
      <c r="S53" s="891"/>
      <c r="T53" s="892"/>
      <c r="U53" s="893"/>
      <c r="Z53" s="274">
        <f t="shared" si="6"/>
        <v>0</v>
      </c>
      <c r="AA53" s="275">
        <f>INDEX(C$7:C$3000,6+($AE53-1)*29,1)</f>
        <v>0</v>
      </c>
      <c r="AB53" s="275">
        <f>INDEX(D$7:D$3000,6+($AE53-1)*29,1)</f>
        <v>0</v>
      </c>
      <c r="AC53" s="275">
        <f>INDEX(E$7:E$3000,6+($AE53-1)*29,1)</f>
        <v>0</v>
      </c>
      <c r="AD53" s="276" t="str">
        <f>INDEX(S$7:S$3000,6+($AE53-1)*29,1)</f>
        <v/>
      </c>
      <c r="AE53" s="171">
        <f t="shared" si="1"/>
        <v>13</v>
      </c>
    </row>
    <row r="54" spans="1:31" ht="24" customHeight="1" x14ac:dyDescent="0.15">
      <c r="B54" s="881"/>
      <c r="C54" s="884"/>
      <c r="D54" s="884"/>
      <c r="E54" s="884"/>
      <c r="F54" s="296"/>
      <c r="G54" s="897"/>
      <c r="H54" s="898"/>
      <c r="I54" s="296"/>
      <c r="J54" s="297"/>
      <c r="K54" s="299"/>
      <c r="L54" s="284" t="s">
        <v>220</v>
      </c>
      <c r="M54" s="302"/>
      <c r="N54" s="285" t="s">
        <v>225</v>
      </c>
      <c r="O54" s="299"/>
      <c r="P54" s="284" t="s">
        <v>220</v>
      </c>
      <c r="Q54" s="302"/>
      <c r="R54" s="285" t="s">
        <v>225</v>
      </c>
      <c r="S54" s="891"/>
      <c r="T54" s="892"/>
      <c r="U54" s="893"/>
      <c r="Z54" s="274">
        <f t="shared" si="6"/>
        <v>0</v>
      </c>
      <c r="AA54" s="275">
        <f>INDEX(C$7:C$3000,11+($AE54-1)*29,1)</f>
        <v>0</v>
      </c>
      <c r="AB54" s="275">
        <f>INDEX(D$7:D$3000,11+($AE54-1)*29,1)</f>
        <v>0</v>
      </c>
      <c r="AC54" s="275">
        <f>INDEX(E$7:E$3000,11+($AE54-1)*29,1)</f>
        <v>0</v>
      </c>
      <c r="AD54" s="276" t="str">
        <f>INDEX(S$7:S$3000,11+($AE54-1)*29,1)</f>
        <v/>
      </c>
      <c r="AE54" s="171">
        <f t="shared" si="1"/>
        <v>13</v>
      </c>
    </row>
    <row r="55" spans="1:31" ht="24" customHeight="1" thickBot="1" x14ac:dyDescent="0.2">
      <c r="B55" s="882"/>
      <c r="C55" s="885"/>
      <c r="D55" s="885"/>
      <c r="E55" s="885"/>
      <c r="F55" s="286" t="s">
        <v>232</v>
      </c>
      <c r="G55" s="5"/>
      <c r="H55" s="899" t="s">
        <v>239</v>
      </c>
      <c r="I55" s="900"/>
      <c r="J55" s="300"/>
      <c r="K55" s="901"/>
      <c r="L55" s="902"/>
      <c r="M55" s="902"/>
      <c r="N55" s="902"/>
      <c r="O55" s="902"/>
      <c r="P55" s="902"/>
      <c r="Q55" s="902"/>
      <c r="R55" s="903"/>
      <c r="S55" s="894"/>
      <c r="T55" s="895"/>
      <c r="U55" s="896"/>
      <c r="Z55" s="281">
        <f t="shared" si="6"/>
        <v>0</v>
      </c>
      <c r="AA55" s="282">
        <f>INDEX(C$7:C$3000,16+($AE55-1)*29,1)</f>
        <v>0</v>
      </c>
      <c r="AB55" s="282">
        <f>INDEX(D$7:D$3000,16+($AE55-1)*29,1)</f>
        <v>0</v>
      </c>
      <c r="AC55" s="282">
        <f>INDEX(E$7:E$3000,16+($AE55-1)*29,1)</f>
        <v>0</v>
      </c>
      <c r="AD55" s="283" t="str">
        <f>INDEX(S$7:S$3000,16+($AE55-1)*29,1)</f>
        <v/>
      </c>
      <c r="AE55" s="171">
        <f t="shared" si="1"/>
        <v>13</v>
      </c>
    </row>
    <row r="56" spans="1:31" ht="19.5" customHeight="1" thickBot="1" x14ac:dyDescent="0.2">
      <c r="B56" s="287" t="s">
        <v>112</v>
      </c>
      <c r="C56" s="172"/>
      <c r="D56" s="288"/>
      <c r="E56" s="288"/>
      <c r="F56" s="289"/>
      <c r="G56" s="288"/>
      <c r="H56" s="288"/>
      <c r="O56" s="917" t="s">
        <v>496</v>
      </c>
      <c r="P56" s="918"/>
      <c r="Q56" s="918"/>
      <c r="R56" s="918"/>
      <c r="S56" s="919" t="str">
        <f>IF(COUNT(S36:U55)=0,"",SUMIFS(S36:S55,E36:E55,"&lt;&gt;"&amp;""))</f>
        <v/>
      </c>
      <c r="T56" s="920"/>
      <c r="U56" s="921"/>
      <c r="Z56" s="270">
        <f t="shared" si="6"/>
        <v>0</v>
      </c>
      <c r="AA56" s="271">
        <f>INDEX(C$7:C$3000,1+($AE56-1)*29,1)</f>
        <v>0</v>
      </c>
      <c r="AB56" s="271">
        <f>INDEX(D$7:D$3000,1+($AE56-1)*29,1)</f>
        <v>0</v>
      </c>
      <c r="AC56" s="271">
        <f>INDEX(E$7:E$3000,1+($AE56-1)*29,1)</f>
        <v>0</v>
      </c>
      <c r="AD56" s="272" t="str">
        <f>INDEX(S$7:S$3000,1+($AE56-1)*29,1)</f>
        <v/>
      </c>
      <c r="AE56" s="171">
        <v>14</v>
      </c>
    </row>
    <row r="57" spans="1:31" ht="19.5" customHeight="1" thickBot="1" x14ac:dyDescent="0.2">
      <c r="B57" s="486" t="s">
        <v>242</v>
      </c>
      <c r="C57" s="172"/>
      <c r="D57" s="171"/>
      <c r="E57" s="290"/>
      <c r="F57" s="485"/>
      <c r="G57" s="485"/>
      <c r="H57" s="485"/>
      <c r="O57" s="922" t="s">
        <v>497</v>
      </c>
      <c r="P57" s="923"/>
      <c r="Q57" s="923"/>
      <c r="R57" s="924"/>
      <c r="S57" s="919" t="str">
        <f>IF(COUNT(S36:U55)=0,"",SUMIF(E36:E55,"元請",S36:U55))</f>
        <v/>
      </c>
      <c r="T57" s="920"/>
      <c r="U57" s="921"/>
      <c r="Z57" s="274">
        <f t="shared" si="6"/>
        <v>0</v>
      </c>
      <c r="AA57" s="275">
        <f>INDEX(C$7:C$3000,6+($AE57-1)*29,1)</f>
        <v>0</v>
      </c>
      <c r="AB57" s="275">
        <f>INDEX(D$7:D$3000,6+($AE57-1)*29,1)</f>
        <v>0</v>
      </c>
      <c r="AC57" s="275">
        <f>INDEX(E$7:E$3000,6+($AE57-1)*29,1)</f>
        <v>0</v>
      </c>
      <c r="AD57" s="276" t="str">
        <f>INDEX(S$7:S$3000,6+($AE57-1)*29,1)</f>
        <v/>
      </c>
      <c r="AE57" s="171">
        <f t="shared" si="1"/>
        <v>14</v>
      </c>
    </row>
    <row r="58" spans="1:31" ht="19.5" customHeight="1" x14ac:dyDescent="0.15">
      <c r="B58" s="287" t="s">
        <v>240</v>
      </c>
      <c r="C58" s="172"/>
      <c r="D58" s="171"/>
      <c r="E58" s="172"/>
      <c r="F58" s="172"/>
      <c r="G58" s="485"/>
      <c r="H58" s="485"/>
      <c r="Z58" s="274">
        <f t="shared" si="6"/>
        <v>0</v>
      </c>
      <c r="AA58" s="275">
        <f>INDEX(C$7:C$3000,11+($AE58-1)*29,1)</f>
        <v>0</v>
      </c>
      <c r="AB58" s="275">
        <f>INDEX(D$7:D$3000,11+($AE58-1)*29,1)</f>
        <v>0</v>
      </c>
      <c r="AC58" s="275">
        <f>INDEX(E$7:E$3000,11+($AE58-1)*29,1)</f>
        <v>0</v>
      </c>
      <c r="AD58" s="276" t="str">
        <f>INDEX(S$7:S$3000,11+($AE58-1)*29,1)</f>
        <v/>
      </c>
      <c r="AE58" s="171">
        <f t="shared" si="1"/>
        <v>14</v>
      </c>
    </row>
    <row r="59" spans="1:31" ht="19.5" customHeight="1" thickBot="1" x14ac:dyDescent="0.2">
      <c r="B59" s="188"/>
      <c r="C59" s="172"/>
      <c r="D59" s="171"/>
      <c r="E59" s="290"/>
      <c r="F59" s="188"/>
      <c r="G59" s="188"/>
      <c r="H59" s="188"/>
      <c r="Z59" s="281">
        <f t="shared" si="6"/>
        <v>0</v>
      </c>
      <c r="AA59" s="282">
        <f>INDEX(C$7:C$3000,16+($AE59-1)*29,1)</f>
        <v>0</v>
      </c>
      <c r="AB59" s="282">
        <f>INDEX(D$7:D$3000,16+($AE59-1)*29,1)</f>
        <v>0</v>
      </c>
      <c r="AC59" s="282">
        <f>INDEX(E$7:E$3000,16+($AE59-1)*29,1)</f>
        <v>0</v>
      </c>
      <c r="AD59" s="283" t="str">
        <f>INDEX(S$7:S$3000,16+($AE59-1)*29,1)</f>
        <v/>
      </c>
      <c r="AE59" s="171">
        <f t="shared" si="1"/>
        <v>14</v>
      </c>
    </row>
    <row r="60" spans="1:31" s="172" customFormat="1" ht="20.25" customHeight="1" x14ac:dyDescent="0.15">
      <c r="A60" s="171"/>
      <c r="B60" s="171"/>
      <c r="C60" s="172" t="s">
        <v>104</v>
      </c>
      <c r="G60" s="262"/>
      <c r="H60" s="262"/>
      <c r="I60" s="171"/>
      <c r="J60" s="171"/>
      <c r="K60" s="171"/>
      <c r="L60" s="171"/>
      <c r="M60" s="171"/>
      <c r="N60" s="171"/>
      <c r="O60" s="171"/>
      <c r="P60" s="171"/>
      <c r="Q60" s="171"/>
      <c r="R60" s="171"/>
      <c r="S60" s="171"/>
      <c r="T60" s="196" t="s">
        <v>241</v>
      </c>
      <c r="U60" s="263" t="str">
        <f>IF(COUNT(S36:U55)=0,"",U31+1)</f>
        <v/>
      </c>
      <c r="W60" s="171"/>
      <c r="X60" s="171"/>
      <c r="Y60" s="171"/>
      <c r="Z60" s="270">
        <f t="shared" si="6"/>
        <v>0</v>
      </c>
      <c r="AA60" s="271">
        <f>INDEX(C$7:C$3000,1+($AE60-1)*29,1)</f>
        <v>0</v>
      </c>
      <c r="AB60" s="271">
        <f>INDEX(D$7:D$3000,1+($AE60-1)*29,1)</f>
        <v>0</v>
      </c>
      <c r="AC60" s="271">
        <f>INDEX(E$7:E$3000,1+($AE60-1)*29,1)</f>
        <v>0</v>
      </c>
      <c r="AD60" s="272" t="str">
        <f>INDEX(S$7:S$3000,1+($AE60-1)*29,1)</f>
        <v/>
      </c>
      <c r="AE60" s="171">
        <v>15</v>
      </c>
    </row>
    <row r="61" spans="1:31" s="172" customFormat="1" ht="27.75" x14ac:dyDescent="0.15">
      <c r="A61" s="171"/>
      <c r="B61" s="904" t="s">
        <v>105</v>
      </c>
      <c r="C61" s="904"/>
      <c r="D61" s="904"/>
      <c r="E61" s="904"/>
      <c r="F61" s="904"/>
      <c r="G61" s="904"/>
      <c r="H61" s="904"/>
      <c r="I61" s="904"/>
      <c r="J61" s="905" t="s">
        <v>388</v>
      </c>
      <c r="K61" s="905"/>
      <c r="L61" s="905"/>
      <c r="M61" s="905"/>
      <c r="N61" s="905"/>
      <c r="O61" s="905"/>
      <c r="P61" s="905"/>
      <c r="Q61" s="905"/>
      <c r="R61" s="905"/>
      <c r="S61" s="905"/>
      <c r="T61" s="905"/>
      <c r="U61" s="905"/>
      <c r="W61" s="171"/>
      <c r="X61" s="171"/>
      <c r="Y61" s="171"/>
      <c r="Z61" s="274">
        <f t="shared" si="6"/>
        <v>0</v>
      </c>
      <c r="AA61" s="275">
        <f>INDEX(C$7:C$3000,6+($AE61-1)*29,1)</f>
        <v>0</v>
      </c>
      <c r="AB61" s="275">
        <f>INDEX(D$7:D$3000,6+($AE61-1)*29,1)</f>
        <v>0</v>
      </c>
      <c r="AC61" s="275">
        <f>INDEX(E$7:E$3000,6+($AE61-1)*29,1)</f>
        <v>0</v>
      </c>
      <c r="AD61" s="276" t="str">
        <f>INDEX(S$7:S$3000,6+($AE61-1)*29,1)</f>
        <v/>
      </c>
      <c r="AE61" s="171">
        <f t="shared" si="1"/>
        <v>15</v>
      </c>
    </row>
    <row r="62" spans="1:31" ht="21.75" thickBot="1" x14ac:dyDescent="0.2">
      <c r="D62" s="265" t="s">
        <v>228</v>
      </c>
      <c r="E62" s="906"/>
      <c r="F62" s="906"/>
      <c r="G62" s="266" t="s">
        <v>229</v>
      </c>
      <c r="H62" s="267"/>
      <c r="L62" s="268" t="s">
        <v>231</v>
      </c>
      <c r="M62" s="482" t="str">
        <f>M$4</f>
        <v/>
      </c>
      <c r="N62" s="269" t="s">
        <v>220</v>
      </c>
      <c r="O62" s="482" t="str">
        <f>O$4</f>
        <v/>
      </c>
      <c r="P62" s="269" t="s">
        <v>225</v>
      </c>
      <c r="Q62" s="269" t="s">
        <v>205</v>
      </c>
      <c r="R62" s="482" t="str">
        <f>R$4</f>
        <v/>
      </c>
      <c r="S62" s="269" t="s">
        <v>220</v>
      </c>
      <c r="T62" s="482" t="str">
        <f>T$4</f>
        <v/>
      </c>
      <c r="U62" s="269" t="s">
        <v>230</v>
      </c>
      <c r="Z62" s="274">
        <f t="shared" si="6"/>
        <v>0</v>
      </c>
      <c r="AA62" s="275">
        <f>INDEX(C$7:C$3000,11+($AE62-1)*29,1)</f>
        <v>0</v>
      </c>
      <c r="AB62" s="275">
        <f>INDEX(D$7:D$3000,11+($AE62-1)*29,1)</f>
        <v>0</v>
      </c>
      <c r="AC62" s="275">
        <f>INDEX(E$7:E$3000,11+($AE62-1)*29,1)</f>
        <v>0</v>
      </c>
      <c r="AD62" s="276" t="str">
        <f>INDEX(S$7:S$3000,11+($AE62-1)*29,1)</f>
        <v/>
      </c>
      <c r="AE62" s="171">
        <f t="shared" si="1"/>
        <v>15</v>
      </c>
    </row>
    <row r="63" spans="1:31" ht="18" customHeight="1" thickBot="1" x14ac:dyDescent="0.2">
      <c r="B63" s="880" t="s">
        <v>227</v>
      </c>
      <c r="C63" s="907" t="s">
        <v>224</v>
      </c>
      <c r="D63" s="273" t="s">
        <v>237</v>
      </c>
      <c r="E63" s="273" t="s">
        <v>222</v>
      </c>
      <c r="F63" s="909" t="s">
        <v>106</v>
      </c>
      <c r="G63" s="840" t="s">
        <v>107</v>
      </c>
      <c r="H63" s="841"/>
      <c r="I63" s="181" t="s">
        <v>108</v>
      </c>
      <c r="J63" s="181" t="s">
        <v>235</v>
      </c>
      <c r="K63" s="840" t="s">
        <v>109</v>
      </c>
      <c r="L63" s="913"/>
      <c r="M63" s="913"/>
      <c r="N63" s="841"/>
      <c r="O63" s="840" t="s">
        <v>226</v>
      </c>
      <c r="P63" s="913"/>
      <c r="Q63" s="913"/>
      <c r="R63" s="841"/>
      <c r="S63" s="840" t="s">
        <v>233</v>
      </c>
      <c r="T63" s="913"/>
      <c r="U63" s="914"/>
      <c r="Z63" s="281">
        <f t="shared" si="6"/>
        <v>0</v>
      </c>
      <c r="AA63" s="282">
        <f>INDEX(C$7:C$3000,16+($AE63-1)*29,1)</f>
        <v>0</v>
      </c>
      <c r="AB63" s="282">
        <f>INDEX(D$7:D$3000,16+($AE63-1)*29,1)</f>
        <v>0</v>
      </c>
      <c r="AC63" s="282">
        <f>INDEX(E$7:E$3000,16+($AE63-1)*29,1)</f>
        <v>0</v>
      </c>
      <c r="AD63" s="283" t="str">
        <f>INDEX(S$7:S$3000,16+($AE63-1)*29,1)</f>
        <v/>
      </c>
      <c r="AE63" s="171">
        <f t="shared" si="1"/>
        <v>15</v>
      </c>
    </row>
    <row r="64" spans="1:31" ht="18" customHeight="1" thickBot="1" x14ac:dyDescent="0.2">
      <c r="B64" s="882"/>
      <c r="C64" s="908"/>
      <c r="D64" s="277" t="s">
        <v>221</v>
      </c>
      <c r="E64" s="277" t="s">
        <v>223</v>
      </c>
      <c r="F64" s="910"/>
      <c r="G64" s="911"/>
      <c r="H64" s="912"/>
      <c r="I64" s="278" t="s">
        <v>110</v>
      </c>
      <c r="J64" s="278" t="s">
        <v>236</v>
      </c>
      <c r="K64" s="911"/>
      <c r="L64" s="915"/>
      <c r="M64" s="915"/>
      <c r="N64" s="912"/>
      <c r="O64" s="911"/>
      <c r="P64" s="915"/>
      <c r="Q64" s="915"/>
      <c r="R64" s="912"/>
      <c r="S64" s="911" t="s">
        <v>234</v>
      </c>
      <c r="T64" s="915"/>
      <c r="U64" s="916"/>
      <c r="Z64" s="270">
        <f t="shared" si="6"/>
        <v>0</v>
      </c>
      <c r="AA64" s="271">
        <f>INDEX(C$7:C$3000,1+($AE64-1)*29,1)</f>
        <v>0</v>
      </c>
      <c r="AB64" s="271">
        <f>INDEX(D$7:D$3000,1+($AE64-1)*29,1)</f>
        <v>0</v>
      </c>
      <c r="AC64" s="271">
        <f>INDEX(E$7:E$3000,1+($AE64-1)*29,1)</f>
        <v>0</v>
      </c>
      <c r="AD64" s="272" t="str">
        <f>INDEX(S$7:S$3000,1+($AE64-1)*29,1)</f>
        <v/>
      </c>
      <c r="AE64" s="171">
        <v>16</v>
      </c>
    </row>
    <row r="65" spans="2:31" ht="24" customHeight="1" x14ac:dyDescent="0.15">
      <c r="B65" s="880">
        <v>1</v>
      </c>
      <c r="C65" s="883"/>
      <c r="D65" s="883"/>
      <c r="E65" s="883"/>
      <c r="F65" s="294"/>
      <c r="G65" s="886"/>
      <c r="H65" s="887"/>
      <c r="I65" s="294"/>
      <c r="J65" s="295"/>
      <c r="K65" s="298"/>
      <c r="L65" s="279" t="s">
        <v>220</v>
      </c>
      <c r="M65" s="301"/>
      <c r="N65" s="280" t="s">
        <v>225</v>
      </c>
      <c r="O65" s="298"/>
      <c r="P65" s="279" t="s">
        <v>220</v>
      </c>
      <c r="Q65" s="301"/>
      <c r="R65" s="280" t="s">
        <v>225</v>
      </c>
      <c r="S65" s="888" t="str">
        <f t="shared" ref="S65" si="10">IF(COUNT(J65:J69)=0,"",SUM(J65:J69))</f>
        <v/>
      </c>
      <c r="T65" s="889"/>
      <c r="U65" s="890"/>
      <c r="Z65" s="274">
        <f t="shared" si="6"/>
        <v>0</v>
      </c>
      <c r="AA65" s="275">
        <f>INDEX(C$7:C$3000,6+($AE65-1)*29,1)</f>
        <v>0</v>
      </c>
      <c r="AB65" s="275">
        <f>INDEX(D$7:D$3000,6+($AE65-1)*29,1)</f>
        <v>0</v>
      </c>
      <c r="AC65" s="275">
        <f>INDEX(E$7:E$3000,6+($AE65-1)*29,1)</f>
        <v>0</v>
      </c>
      <c r="AD65" s="276" t="str">
        <f>INDEX(S$7:S$3000,6+($AE65-1)*29,1)</f>
        <v/>
      </c>
      <c r="AE65" s="171">
        <f t="shared" si="1"/>
        <v>16</v>
      </c>
    </row>
    <row r="66" spans="2:31" ht="24" customHeight="1" x14ac:dyDescent="0.15">
      <c r="B66" s="881"/>
      <c r="C66" s="884"/>
      <c r="D66" s="884"/>
      <c r="E66" s="884"/>
      <c r="F66" s="296"/>
      <c r="G66" s="897"/>
      <c r="H66" s="898"/>
      <c r="I66" s="296"/>
      <c r="J66" s="297"/>
      <c r="K66" s="299"/>
      <c r="L66" s="284" t="s">
        <v>220</v>
      </c>
      <c r="M66" s="302"/>
      <c r="N66" s="285" t="s">
        <v>225</v>
      </c>
      <c r="O66" s="299"/>
      <c r="P66" s="284" t="s">
        <v>220</v>
      </c>
      <c r="Q66" s="302"/>
      <c r="R66" s="285" t="s">
        <v>225</v>
      </c>
      <c r="S66" s="891"/>
      <c r="T66" s="892"/>
      <c r="U66" s="893"/>
      <c r="Z66" s="274">
        <f t="shared" si="6"/>
        <v>0</v>
      </c>
      <c r="AA66" s="275">
        <f>INDEX(C$7:C$3000,11+($AE66-1)*29,1)</f>
        <v>0</v>
      </c>
      <c r="AB66" s="275">
        <f>INDEX(D$7:D$3000,11+($AE66-1)*29,1)</f>
        <v>0</v>
      </c>
      <c r="AC66" s="275">
        <f>INDEX(E$7:E$3000,11+($AE66-1)*29,1)</f>
        <v>0</v>
      </c>
      <c r="AD66" s="276" t="str">
        <f>INDEX(S$7:S$3000,11+($AE66-1)*29,1)</f>
        <v/>
      </c>
      <c r="AE66" s="171">
        <f t="shared" si="1"/>
        <v>16</v>
      </c>
    </row>
    <row r="67" spans="2:31" ht="23.25" customHeight="1" thickBot="1" x14ac:dyDescent="0.2">
      <c r="B67" s="881"/>
      <c r="C67" s="884"/>
      <c r="D67" s="884"/>
      <c r="E67" s="884"/>
      <c r="F67" s="296"/>
      <c r="G67" s="897"/>
      <c r="H67" s="898"/>
      <c r="I67" s="296"/>
      <c r="J67" s="297"/>
      <c r="K67" s="299"/>
      <c r="L67" s="284" t="s">
        <v>220</v>
      </c>
      <c r="M67" s="302"/>
      <c r="N67" s="285" t="s">
        <v>225</v>
      </c>
      <c r="O67" s="299"/>
      <c r="P67" s="284" t="s">
        <v>220</v>
      </c>
      <c r="Q67" s="302"/>
      <c r="R67" s="285" t="s">
        <v>225</v>
      </c>
      <c r="S67" s="891"/>
      <c r="T67" s="892"/>
      <c r="U67" s="893"/>
      <c r="Z67" s="281">
        <f t="shared" si="6"/>
        <v>0</v>
      </c>
      <c r="AA67" s="282">
        <f>INDEX(C$7:C$3000,16+($AE67-1)*29,1)</f>
        <v>0</v>
      </c>
      <c r="AB67" s="282">
        <f>INDEX(D$7:D$3000,16+($AE67-1)*29,1)</f>
        <v>0</v>
      </c>
      <c r="AC67" s="282">
        <f>INDEX(E$7:E$3000,16+($AE67-1)*29,1)</f>
        <v>0</v>
      </c>
      <c r="AD67" s="283" t="str">
        <f>INDEX(S$7:S$3000,16+($AE67-1)*29,1)</f>
        <v/>
      </c>
      <c r="AE67" s="171">
        <f t="shared" si="1"/>
        <v>16</v>
      </c>
    </row>
    <row r="68" spans="2:31" ht="24" customHeight="1" x14ac:dyDescent="0.15">
      <c r="B68" s="881"/>
      <c r="C68" s="884"/>
      <c r="D68" s="884"/>
      <c r="E68" s="884"/>
      <c r="F68" s="296"/>
      <c r="G68" s="897"/>
      <c r="H68" s="898"/>
      <c r="I68" s="296"/>
      <c r="J68" s="297"/>
      <c r="K68" s="299"/>
      <c r="L68" s="284" t="s">
        <v>220</v>
      </c>
      <c r="M68" s="302"/>
      <c r="N68" s="285" t="s">
        <v>225</v>
      </c>
      <c r="O68" s="299"/>
      <c r="P68" s="284" t="s">
        <v>220</v>
      </c>
      <c r="Q68" s="302"/>
      <c r="R68" s="285" t="s">
        <v>225</v>
      </c>
      <c r="S68" s="891"/>
      <c r="T68" s="892"/>
      <c r="U68" s="893"/>
      <c r="Z68" s="270">
        <f t="shared" ref="Z68:Z83" si="11">INDEX(E$4:E$3000,1+($AE68-1)*29,1)</f>
        <v>0</v>
      </c>
      <c r="AA68" s="271">
        <f>INDEX(C$7:C$3000,1+($AE68-1)*29,1)</f>
        <v>0</v>
      </c>
      <c r="AB68" s="271">
        <f>INDEX(D$7:D$3000,1+($AE68-1)*29,1)</f>
        <v>0</v>
      </c>
      <c r="AC68" s="271">
        <f>INDEX(E$7:E$3000,1+($AE68-1)*29,1)</f>
        <v>0</v>
      </c>
      <c r="AD68" s="272" t="str">
        <f>INDEX(S$7:S$3000,1+($AE68-1)*29,1)</f>
        <v/>
      </c>
      <c r="AE68" s="171">
        <v>17</v>
      </c>
    </row>
    <row r="69" spans="2:31" ht="24" customHeight="1" thickBot="1" x14ac:dyDescent="0.2">
      <c r="B69" s="882"/>
      <c r="C69" s="885"/>
      <c r="D69" s="885"/>
      <c r="E69" s="885"/>
      <c r="F69" s="286" t="s">
        <v>232</v>
      </c>
      <c r="G69" s="5"/>
      <c r="H69" s="899" t="s">
        <v>239</v>
      </c>
      <c r="I69" s="900"/>
      <c r="J69" s="300"/>
      <c r="K69" s="901"/>
      <c r="L69" s="902"/>
      <c r="M69" s="902"/>
      <c r="N69" s="902"/>
      <c r="O69" s="902"/>
      <c r="P69" s="902"/>
      <c r="Q69" s="902"/>
      <c r="R69" s="903"/>
      <c r="S69" s="894"/>
      <c r="T69" s="895"/>
      <c r="U69" s="896"/>
      <c r="Z69" s="274">
        <f t="shared" si="11"/>
        <v>0</v>
      </c>
      <c r="AA69" s="275">
        <f>INDEX(C$7:C$3000,6+($AE69-1)*29,1)</f>
        <v>0</v>
      </c>
      <c r="AB69" s="275">
        <f>INDEX(D$7:D$3000,6+($AE69-1)*29,1)</f>
        <v>0</v>
      </c>
      <c r="AC69" s="275">
        <f>INDEX(E$7:E$3000,6+($AE69-1)*29,1)</f>
        <v>0</v>
      </c>
      <c r="AD69" s="276" t="str">
        <f>INDEX(S$7:S$3000,6+($AE69-1)*29,1)</f>
        <v/>
      </c>
      <c r="AE69" s="171">
        <f t="shared" si="1"/>
        <v>17</v>
      </c>
    </row>
    <row r="70" spans="2:31" ht="24" customHeight="1" x14ac:dyDescent="0.15">
      <c r="B70" s="880">
        <v>2</v>
      </c>
      <c r="C70" s="883"/>
      <c r="D70" s="883"/>
      <c r="E70" s="883"/>
      <c r="F70" s="294"/>
      <c r="G70" s="886"/>
      <c r="H70" s="887"/>
      <c r="I70" s="294"/>
      <c r="J70" s="295"/>
      <c r="K70" s="298"/>
      <c r="L70" s="279" t="s">
        <v>220</v>
      </c>
      <c r="M70" s="301"/>
      <c r="N70" s="280" t="s">
        <v>225</v>
      </c>
      <c r="O70" s="298"/>
      <c r="P70" s="279" t="s">
        <v>220</v>
      </c>
      <c r="Q70" s="301"/>
      <c r="R70" s="280" t="s">
        <v>225</v>
      </c>
      <c r="S70" s="888" t="str">
        <f t="shared" ref="S70" si="12">IF(COUNT(J70:J74)=0,"",SUM(J70:J74))</f>
        <v/>
      </c>
      <c r="T70" s="889"/>
      <c r="U70" s="890"/>
      <c r="Z70" s="274">
        <f t="shared" si="11"/>
        <v>0</v>
      </c>
      <c r="AA70" s="275">
        <f>INDEX(C$7:C$3000,11+($AE70-1)*29,1)</f>
        <v>0</v>
      </c>
      <c r="AB70" s="275">
        <f>INDEX(D$7:D$3000,11+($AE70-1)*29,1)</f>
        <v>0</v>
      </c>
      <c r="AC70" s="275">
        <f>INDEX(E$7:E$3000,11+($AE70-1)*29,1)</f>
        <v>0</v>
      </c>
      <c r="AD70" s="276" t="str">
        <f>INDEX(S$7:S$3000,11+($AE70-1)*29,1)</f>
        <v/>
      </c>
      <c r="AE70" s="171">
        <f t="shared" ref="AE70:AE71" si="13">AE69</f>
        <v>17</v>
      </c>
    </row>
    <row r="71" spans="2:31" ht="24" customHeight="1" thickBot="1" x14ac:dyDescent="0.2">
      <c r="B71" s="881"/>
      <c r="C71" s="884"/>
      <c r="D71" s="884"/>
      <c r="E71" s="884"/>
      <c r="F71" s="296"/>
      <c r="G71" s="897"/>
      <c r="H71" s="898"/>
      <c r="I71" s="296"/>
      <c r="J71" s="297"/>
      <c r="K71" s="299"/>
      <c r="L71" s="284" t="s">
        <v>220</v>
      </c>
      <c r="M71" s="302"/>
      <c r="N71" s="285" t="s">
        <v>225</v>
      </c>
      <c r="O71" s="299"/>
      <c r="P71" s="284" t="s">
        <v>220</v>
      </c>
      <c r="Q71" s="302"/>
      <c r="R71" s="285" t="s">
        <v>225</v>
      </c>
      <c r="S71" s="891"/>
      <c r="T71" s="892"/>
      <c r="U71" s="893"/>
      <c r="Z71" s="281">
        <f t="shared" si="11"/>
        <v>0</v>
      </c>
      <c r="AA71" s="282">
        <f>INDEX(C$7:C$3000,16+($AE71-1)*29,1)</f>
        <v>0</v>
      </c>
      <c r="AB71" s="282">
        <f>INDEX(D$7:D$3000,16+($AE71-1)*29,1)</f>
        <v>0</v>
      </c>
      <c r="AC71" s="282">
        <f>INDEX(E$7:E$3000,16+($AE71-1)*29,1)</f>
        <v>0</v>
      </c>
      <c r="AD71" s="283" t="str">
        <f>INDEX(S$7:S$3000,16+($AE71-1)*29,1)</f>
        <v/>
      </c>
      <c r="AE71" s="171">
        <f t="shared" si="13"/>
        <v>17</v>
      </c>
    </row>
    <row r="72" spans="2:31" ht="24" customHeight="1" x14ac:dyDescent="0.15">
      <c r="B72" s="881"/>
      <c r="C72" s="884"/>
      <c r="D72" s="884"/>
      <c r="E72" s="884"/>
      <c r="F72" s="296"/>
      <c r="G72" s="897"/>
      <c r="H72" s="898"/>
      <c r="I72" s="296"/>
      <c r="J72" s="297"/>
      <c r="K72" s="299"/>
      <c r="L72" s="284" t="s">
        <v>220</v>
      </c>
      <c r="M72" s="302"/>
      <c r="N72" s="285" t="s">
        <v>225</v>
      </c>
      <c r="O72" s="299"/>
      <c r="P72" s="284" t="s">
        <v>220</v>
      </c>
      <c r="Q72" s="302"/>
      <c r="R72" s="285" t="s">
        <v>225</v>
      </c>
      <c r="S72" s="891"/>
      <c r="T72" s="892"/>
      <c r="U72" s="893"/>
      <c r="Z72" s="270">
        <f t="shared" si="11"/>
        <v>0</v>
      </c>
      <c r="AA72" s="271">
        <f>INDEX(C$7:C$3000,1+($AE72-1)*29,1)</f>
        <v>0</v>
      </c>
      <c r="AB72" s="271">
        <f>INDEX(D$7:D$3000,1+($AE72-1)*29,1)</f>
        <v>0</v>
      </c>
      <c r="AC72" s="271">
        <f>INDEX(E$7:E$3000,1+($AE72-1)*29,1)</f>
        <v>0</v>
      </c>
      <c r="AD72" s="272" t="str">
        <f>INDEX(S$7:S$3000,1+($AE72-1)*29,1)</f>
        <v/>
      </c>
      <c r="AE72" s="171">
        <v>18</v>
      </c>
    </row>
    <row r="73" spans="2:31" ht="24" customHeight="1" x14ac:dyDescent="0.15">
      <c r="B73" s="881"/>
      <c r="C73" s="884"/>
      <c r="D73" s="884"/>
      <c r="E73" s="884"/>
      <c r="F73" s="296"/>
      <c r="G73" s="897"/>
      <c r="H73" s="898"/>
      <c r="I73" s="296"/>
      <c r="J73" s="297"/>
      <c r="K73" s="299"/>
      <c r="L73" s="284" t="s">
        <v>220</v>
      </c>
      <c r="M73" s="302"/>
      <c r="N73" s="285" t="s">
        <v>225</v>
      </c>
      <c r="O73" s="299"/>
      <c r="P73" s="284" t="s">
        <v>220</v>
      </c>
      <c r="Q73" s="302"/>
      <c r="R73" s="285" t="s">
        <v>225</v>
      </c>
      <c r="S73" s="891"/>
      <c r="T73" s="892"/>
      <c r="U73" s="893"/>
      <c r="Z73" s="274">
        <f t="shared" si="11"/>
        <v>0</v>
      </c>
      <c r="AA73" s="275">
        <f>INDEX(C$7:C$3000,6+($AE73-1)*29,1)</f>
        <v>0</v>
      </c>
      <c r="AB73" s="275">
        <f>INDEX(D$7:D$3000,6+($AE73-1)*29,1)</f>
        <v>0</v>
      </c>
      <c r="AC73" s="275">
        <f>INDEX(E$7:E$3000,6+($AE73-1)*29,1)</f>
        <v>0</v>
      </c>
      <c r="AD73" s="276" t="str">
        <f>INDEX(S$7:S$3000,6+($AE73-1)*29,1)</f>
        <v/>
      </c>
      <c r="AE73" s="171">
        <f t="shared" ref="AE73:AE75" si="14">AE72</f>
        <v>18</v>
      </c>
    </row>
    <row r="74" spans="2:31" ht="24" customHeight="1" thickBot="1" x14ac:dyDescent="0.2">
      <c r="B74" s="882"/>
      <c r="C74" s="885"/>
      <c r="D74" s="885"/>
      <c r="E74" s="885"/>
      <c r="F74" s="286" t="s">
        <v>232</v>
      </c>
      <c r="G74" s="5"/>
      <c r="H74" s="899" t="s">
        <v>239</v>
      </c>
      <c r="I74" s="900"/>
      <c r="J74" s="300"/>
      <c r="K74" s="901"/>
      <c r="L74" s="902"/>
      <c r="M74" s="902"/>
      <c r="N74" s="902"/>
      <c r="O74" s="902"/>
      <c r="P74" s="902"/>
      <c r="Q74" s="902"/>
      <c r="R74" s="903"/>
      <c r="S74" s="894"/>
      <c r="T74" s="895"/>
      <c r="U74" s="896"/>
      <c r="Z74" s="274">
        <f t="shared" si="11"/>
        <v>0</v>
      </c>
      <c r="AA74" s="275">
        <f>INDEX(C$7:C$3000,11+($AE74-1)*29,1)</f>
        <v>0</v>
      </c>
      <c r="AB74" s="275">
        <f>INDEX(D$7:D$3000,11+($AE74-1)*29,1)</f>
        <v>0</v>
      </c>
      <c r="AC74" s="275">
        <f>INDEX(E$7:E$3000,11+($AE74-1)*29,1)</f>
        <v>0</v>
      </c>
      <c r="AD74" s="276" t="str">
        <f>INDEX(S$7:S$3000,11+($AE74-1)*29,1)</f>
        <v/>
      </c>
      <c r="AE74" s="171">
        <f t="shared" si="14"/>
        <v>18</v>
      </c>
    </row>
    <row r="75" spans="2:31" ht="24" customHeight="1" thickBot="1" x14ac:dyDescent="0.2">
      <c r="B75" s="880">
        <v>3</v>
      </c>
      <c r="C75" s="883"/>
      <c r="D75" s="883"/>
      <c r="E75" s="883"/>
      <c r="F75" s="294"/>
      <c r="G75" s="886"/>
      <c r="H75" s="887"/>
      <c r="I75" s="294"/>
      <c r="J75" s="295"/>
      <c r="K75" s="298"/>
      <c r="L75" s="279" t="s">
        <v>220</v>
      </c>
      <c r="M75" s="301"/>
      <c r="N75" s="280" t="s">
        <v>225</v>
      </c>
      <c r="O75" s="298"/>
      <c r="P75" s="279" t="s">
        <v>220</v>
      </c>
      <c r="Q75" s="301"/>
      <c r="R75" s="280" t="s">
        <v>225</v>
      </c>
      <c r="S75" s="888" t="str">
        <f t="shared" ref="S75" si="15">IF(COUNT(J75:J79)=0,"",SUM(J75:J79))</f>
        <v/>
      </c>
      <c r="T75" s="889"/>
      <c r="U75" s="890"/>
      <c r="Z75" s="281">
        <f t="shared" si="11"/>
        <v>0</v>
      </c>
      <c r="AA75" s="282">
        <f>INDEX(C$7:C$3000,16+($AE75-1)*29,1)</f>
        <v>0</v>
      </c>
      <c r="AB75" s="282">
        <f>INDEX(D$7:D$3000,16+($AE75-1)*29,1)</f>
        <v>0</v>
      </c>
      <c r="AC75" s="282">
        <f>INDEX(E$7:E$3000,16+($AE75-1)*29,1)</f>
        <v>0</v>
      </c>
      <c r="AD75" s="283" t="str">
        <f>INDEX(S$7:S$3000,16+($AE75-1)*29,1)</f>
        <v/>
      </c>
      <c r="AE75" s="171">
        <f t="shared" si="14"/>
        <v>18</v>
      </c>
    </row>
    <row r="76" spans="2:31" ht="24" customHeight="1" x14ac:dyDescent="0.15">
      <c r="B76" s="881"/>
      <c r="C76" s="884"/>
      <c r="D76" s="884"/>
      <c r="E76" s="884"/>
      <c r="F76" s="296"/>
      <c r="G76" s="897"/>
      <c r="H76" s="898"/>
      <c r="I76" s="296"/>
      <c r="J76" s="297"/>
      <c r="K76" s="299"/>
      <c r="L76" s="284" t="s">
        <v>220</v>
      </c>
      <c r="M76" s="302"/>
      <c r="N76" s="285" t="s">
        <v>225</v>
      </c>
      <c r="O76" s="299"/>
      <c r="P76" s="284" t="s">
        <v>220</v>
      </c>
      <c r="Q76" s="302"/>
      <c r="R76" s="285" t="s">
        <v>225</v>
      </c>
      <c r="S76" s="891"/>
      <c r="T76" s="892"/>
      <c r="U76" s="893"/>
      <c r="Z76" s="270">
        <f t="shared" si="11"/>
        <v>0</v>
      </c>
      <c r="AA76" s="271">
        <f>INDEX(C$7:C$3000,1+($AE76-1)*29,1)</f>
        <v>0</v>
      </c>
      <c r="AB76" s="271">
        <f>INDEX(D$7:D$3000,1+($AE76-1)*29,1)</f>
        <v>0</v>
      </c>
      <c r="AC76" s="271">
        <f>INDEX(E$7:E$3000,1+($AE76-1)*29,1)</f>
        <v>0</v>
      </c>
      <c r="AD76" s="272" t="str">
        <f>INDEX(S$7:S$3000,1+($AE76-1)*29,1)</f>
        <v/>
      </c>
      <c r="AE76" s="171">
        <v>19</v>
      </c>
    </row>
    <row r="77" spans="2:31" ht="24" customHeight="1" x14ac:dyDescent="0.15">
      <c r="B77" s="881"/>
      <c r="C77" s="884"/>
      <c r="D77" s="884"/>
      <c r="E77" s="884"/>
      <c r="F77" s="296"/>
      <c r="G77" s="897"/>
      <c r="H77" s="898"/>
      <c r="I77" s="296"/>
      <c r="J77" s="297"/>
      <c r="K77" s="299"/>
      <c r="L77" s="284" t="s">
        <v>220</v>
      </c>
      <c r="M77" s="302"/>
      <c r="N77" s="285" t="s">
        <v>225</v>
      </c>
      <c r="O77" s="299"/>
      <c r="P77" s="284" t="s">
        <v>220</v>
      </c>
      <c r="Q77" s="302"/>
      <c r="R77" s="285" t="s">
        <v>225</v>
      </c>
      <c r="S77" s="891"/>
      <c r="T77" s="892"/>
      <c r="U77" s="893"/>
      <c r="Z77" s="274">
        <f t="shared" si="11"/>
        <v>0</v>
      </c>
      <c r="AA77" s="275">
        <f>INDEX(C$7:C$3000,6+($AE77-1)*29,1)</f>
        <v>0</v>
      </c>
      <c r="AB77" s="275">
        <f>INDEX(D$7:D$3000,6+($AE77-1)*29,1)</f>
        <v>0</v>
      </c>
      <c r="AC77" s="275">
        <f>INDEX(E$7:E$3000,6+($AE77-1)*29,1)</f>
        <v>0</v>
      </c>
      <c r="AD77" s="276" t="str">
        <f>INDEX(S$7:S$3000,6+($AE77-1)*29,1)</f>
        <v/>
      </c>
      <c r="AE77" s="171">
        <f t="shared" ref="AE77:AE79" si="16">AE76</f>
        <v>19</v>
      </c>
    </row>
    <row r="78" spans="2:31" ht="24" customHeight="1" x14ac:dyDescent="0.15">
      <c r="B78" s="881"/>
      <c r="C78" s="884"/>
      <c r="D78" s="884"/>
      <c r="E78" s="884"/>
      <c r="F78" s="296"/>
      <c r="G78" s="897"/>
      <c r="H78" s="898"/>
      <c r="I78" s="296"/>
      <c r="J78" s="297"/>
      <c r="K78" s="299"/>
      <c r="L78" s="284" t="s">
        <v>220</v>
      </c>
      <c r="M78" s="302"/>
      <c r="N78" s="285" t="s">
        <v>225</v>
      </c>
      <c r="O78" s="299"/>
      <c r="P78" s="284" t="s">
        <v>220</v>
      </c>
      <c r="Q78" s="302"/>
      <c r="R78" s="285" t="s">
        <v>225</v>
      </c>
      <c r="S78" s="891"/>
      <c r="T78" s="892"/>
      <c r="U78" s="893"/>
      <c r="Z78" s="274">
        <f t="shared" si="11"/>
        <v>0</v>
      </c>
      <c r="AA78" s="275">
        <f>INDEX(C$7:C$3000,11+($AE78-1)*29,1)</f>
        <v>0</v>
      </c>
      <c r="AB78" s="275">
        <f>INDEX(D$7:D$3000,11+($AE78-1)*29,1)</f>
        <v>0</v>
      </c>
      <c r="AC78" s="275">
        <f>INDEX(E$7:E$3000,11+($AE78-1)*29,1)</f>
        <v>0</v>
      </c>
      <c r="AD78" s="276" t="str">
        <f>INDEX(S$7:S$3000,11+($AE78-1)*29,1)</f>
        <v/>
      </c>
      <c r="AE78" s="171">
        <f t="shared" si="16"/>
        <v>19</v>
      </c>
    </row>
    <row r="79" spans="2:31" ht="24" customHeight="1" thickBot="1" x14ac:dyDescent="0.2">
      <c r="B79" s="882"/>
      <c r="C79" s="885"/>
      <c r="D79" s="885"/>
      <c r="E79" s="885"/>
      <c r="F79" s="286" t="s">
        <v>232</v>
      </c>
      <c r="G79" s="5"/>
      <c r="H79" s="899" t="s">
        <v>239</v>
      </c>
      <c r="I79" s="900"/>
      <c r="J79" s="300"/>
      <c r="K79" s="901"/>
      <c r="L79" s="902"/>
      <c r="M79" s="902"/>
      <c r="N79" s="902"/>
      <c r="O79" s="902"/>
      <c r="P79" s="902"/>
      <c r="Q79" s="902"/>
      <c r="R79" s="903"/>
      <c r="S79" s="894"/>
      <c r="T79" s="895"/>
      <c r="U79" s="896"/>
      <c r="Z79" s="281">
        <f t="shared" si="11"/>
        <v>0</v>
      </c>
      <c r="AA79" s="282">
        <f>INDEX(C$7:C$3000,16+($AE79-1)*29,1)</f>
        <v>0</v>
      </c>
      <c r="AB79" s="282">
        <f>INDEX(D$7:D$3000,16+($AE79-1)*29,1)</f>
        <v>0</v>
      </c>
      <c r="AC79" s="282">
        <f>INDEX(E$7:E$3000,16+($AE79-1)*29,1)</f>
        <v>0</v>
      </c>
      <c r="AD79" s="283" t="str">
        <f>INDEX(S$7:S$3000,16+($AE79-1)*29,1)</f>
        <v/>
      </c>
      <c r="AE79" s="171">
        <f t="shared" si="16"/>
        <v>19</v>
      </c>
    </row>
    <row r="80" spans="2:31" ht="24" customHeight="1" x14ac:dyDescent="0.15">
      <c r="B80" s="880">
        <v>4</v>
      </c>
      <c r="C80" s="883"/>
      <c r="D80" s="883"/>
      <c r="E80" s="883"/>
      <c r="F80" s="294"/>
      <c r="G80" s="886"/>
      <c r="H80" s="887"/>
      <c r="I80" s="294"/>
      <c r="J80" s="295"/>
      <c r="K80" s="298"/>
      <c r="L80" s="279" t="s">
        <v>220</v>
      </c>
      <c r="M80" s="301"/>
      <c r="N80" s="280" t="s">
        <v>225</v>
      </c>
      <c r="O80" s="298"/>
      <c r="P80" s="279" t="s">
        <v>220</v>
      </c>
      <c r="Q80" s="301"/>
      <c r="R80" s="280" t="s">
        <v>225</v>
      </c>
      <c r="S80" s="888" t="str">
        <f t="shared" ref="S80" si="17">IF(COUNT(J80:J84)=0,"",SUM(J80:J84))</f>
        <v/>
      </c>
      <c r="T80" s="889"/>
      <c r="U80" s="890"/>
      <c r="Z80" s="270">
        <f t="shared" si="11"/>
        <v>0</v>
      </c>
      <c r="AA80" s="271">
        <f>INDEX(C$7:C$3000,1+($AE80-1)*29,1)</f>
        <v>0</v>
      </c>
      <c r="AB80" s="271">
        <f>INDEX(D$7:D$3000,1+($AE80-1)*29,1)</f>
        <v>0</v>
      </c>
      <c r="AC80" s="271">
        <f>INDEX(E$7:E$3000,1+($AE80-1)*29,1)</f>
        <v>0</v>
      </c>
      <c r="AD80" s="272" t="str">
        <f>INDEX(S$7:S$3000,1+($AE80-1)*29,1)</f>
        <v/>
      </c>
      <c r="AE80" s="171">
        <v>20</v>
      </c>
    </row>
    <row r="81" spans="1:31" ht="24" customHeight="1" x14ac:dyDescent="0.15">
      <c r="B81" s="881"/>
      <c r="C81" s="884"/>
      <c r="D81" s="884"/>
      <c r="E81" s="884"/>
      <c r="F81" s="296"/>
      <c r="G81" s="897"/>
      <c r="H81" s="898"/>
      <c r="I81" s="296"/>
      <c r="J81" s="297"/>
      <c r="K81" s="299"/>
      <c r="L81" s="284" t="s">
        <v>220</v>
      </c>
      <c r="M81" s="302"/>
      <c r="N81" s="285" t="s">
        <v>225</v>
      </c>
      <c r="O81" s="299"/>
      <c r="P81" s="284" t="s">
        <v>220</v>
      </c>
      <c r="Q81" s="302"/>
      <c r="R81" s="285" t="s">
        <v>225</v>
      </c>
      <c r="S81" s="891"/>
      <c r="T81" s="892"/>
      <c r="U81" s="893"/>
      <c r="Z81" s="274">
        <f t="shared" si="11"/>
        <v>0</v>
      </c>
      <c r="AA81" s="275">
        <f>INDEX(C$7:C$3000,6+($AE81-1)*29,1)</f>
        <v>0</v>
      </c>
      <c r="AB81" s="275">
        <f>INDEX(D$7:D$3000,6+($AE81-1)*29,1)</f>
        <v>0</v>
      </c>
      <c r="AC81" s="275">
        <f>INDEX(E$7:E$3000,6+($AE81-1)*29,1)</f>
        <v>0</v>
      </c>
      <c r="AD81" s="276" t="str">
        <f>INDEX(S$7:S$3000,6+($AE81-1)*29,1)</f>
        <v/>
      </c>
      <c r="AE81" s="171">
        <f t="shared" ref="AE81:AE143" si="18">AE80</f>
        <v>20</v>
      </c>
    </row>
    <row r="82" spans="1:31" ht="24" customHeight="1" x14ac:dyDescent="0.15">
      <c r="B82" s="881"/>
      <c r="C82" s="884"/>
      <c r="D82" s="884"/>
      <c r="E82" s="884"/>
      <c r="F82" s="296"/>
      <c r="G82" s="897"/>
      <c r="H82" s="898"/>
      <c r="I82" s="296"/>
      <c r="J82" s="297"/>
      <c r="K82" s="299"/>
      <c r="L82" s="284" t="s">
        <v>220</v>
      </c>
      <c r="M82" s="302"/>
      <c r="N82" s="285" t="s">
        <v>225</v>
      </c>
      <c r="O82" s="299"/>
      <c r="P82" s="284" t="s">
        <v>220</v>
      </c>
      <c r="Q82" s="302"/>
      <c r="R82" s="285" t="s">
        <v>225</v>
      </c>
      <c r="S82" s="891"/>
      <c r="T82" s="892"/>
      <c r="U82" s="893"/>
      <c r="Z82" s="274">
        <f t="shared" si="11"/>
        <v>0</v>
      </c>
      <c r="AA82" s="275">
        <f>INDEX(C$7:C$3000,11+($AE82-1)*29,1)</f>
        <v>0</v>
      </c>
      <c r="AB82" s="275">
        <f>INDEX(D$7:D$3000,11+($AE82-1)*29,1)</f>
        <v>0</v>
      </c>
      <c r="AC82" s="275">
        <f>INDEX(E$7:E$3000,11+($AE82-1)*29,1)</f>
        <v>0</v>
      </c>
      <c r="AD82" s="276" t="str">
        <f>INDEX(S$7:S$3000,11+($AE82-1)*29,1)</f>
        <v/>
      </c>
      <c r="AE82" s="171">
        <f t="shared" si="18"/>
        <v>20</v>
      </c>
    </row>
    <row r="83" spans="1:31" ht="24" customHeight="1" thickBot="1" x14ac:dyDescent="0.2">
      <c r="B83" s="881"/>
      <c r="C83" s="884"/>
      <c r="D83" s="884"/>
      <c r="E83" s="884"/>
      <c r="F83" s="296"/>
      <c r="G83" s="897"/>
      <c r="H83" s="898"/>
      <c r="I83" s="296"/>
      <c r="J83" s="297"/>
      <c r="K83" s="299"/>
      <c r="L83" s="284" t="s">
        <v>220</v>
      </c>
      <c r="M83" s="302"/>
      <c r="N83" s="285" t="s">
        <v>225</v>
      </c>
      <c r="O83" s="299"/>
      <c r="P83" s="284" t="s">
        <v>220</v>
      </c>
      <c r="Q83" s="302"/>
      <c r="R83" s="285" t="s">
        <v>225</v>
      </c>
      <c r="S83" s="891"/>
      <c r="T83" s="892"/>
      <c r="U83" s="893"/>
      <c r="Z83" s="281">
        <f t="shared" si="11"/>
        <v>0</v>
      </c>
      <c r="AA83" s="282">
        <f>INDEX(C$7:C$3000,16+($AE83-1)*29,1)</f>
        <v>0</v>
      </c>
      <c r="AB83" s="282">
        <f>INDEX(D$7:D$3000,16+($AE83-1)*29,1)</f>
        <v>0</v>
      </c>
      <c r="AC83" s="282">
        <f>INDEX(E$7:E$3000,16+($AE83-1)*29,1)</f>
        <v>0</v>
      </c>
      <c r="AD83" s="283" t="str">
        <f>INDEX(S$7:S$3000,16+($AE83-1)*29,1)</f>
        <v/>
      </c>
      <c r="AE83" s="171">
        <f t="shared" si="18"/>
        <v>20</v>
      </c>
    </row>
    <row r="84" spans="1:31" ht="24" customHeight="1" thickBot="1" x14ac:dyDescent="0.2">
      <c r="B84" s="882"/>
      <c r="C84" s="885"/>
      <c r="D84" s="885"/>
      <c r="E84" s="885"/>
      <c r="F84" s="286" t="s">
        <v>232</v>
      </c>
      <c r="G84" s="5"/>
      <c r="H84" s="899" t="s">
        <v>239</v>
      </c>
      <c r="I84" s="900"/>
      <c r="J84" s="300"/>
      <c r="K84" s="901"/>
      <c r="L84" s="902"/>
      <c r="M84" s="902"/>
      <c r="N84" s="902"/>
      <c r="O84" s="902"/>
      <c r="P84" s="902"/>
      <c r="Q84" s="902"/>
      <c r="R84" s="903"/>
      <c r="S84" s="894"/>
      <c r="T84" s="895"/>
      <c r="U84" s="896"/>
      <c r="Z84" s="270">
        <f t="shared" ref="Z84:Z147" si="19">INDEX(E$4:E$3000,1+($AE84-1)*29,1)</f>
        <v>0</v>
      </c>
      <c r="AA84" s="271">
        <f t="shared" ref="AA84" si="20">INDEX(C$7:C$3000,1+($AE84-1)*29,1)</f>
        <v>0</v>
      </c>
      <c r="AB84" s="271">
        <f t="shared" ref="AB84" si="21">INDEX(D$7:D$3000,1+($AE84-1)*29,1)</f>
        <v>0</v>
      </c>
      <c r="AC84" s="271">
        <f t="shared" ref="AC84" si="22">INDEX(E$7:E$3000,1+($AE84-1)*29,1)</f>
        <v>0</v>
      </c>
      <c r="AD84" s="272" t="str">
        <f t="shared" ref="AD84" si="23">INDEX(S$7:S$3000,1+($AE84-1)*29,1)</f>
        <v/>
      </c>
      <c r="AE84" s="171">
        <v>21</v>
      </c>
    </row>
    <row r="85" spans="1:31" ht="19.5" customHeight="1" thickBot="1" x14ac:dyDescent="0.2">
      <c r="B85" s="287" t="s">
        <v>112</v>
      </c>
      <c r="C85" s="172"/>
      <c r="D85" s="288"/>
      <c r="E85" s="288"/>
      <c r="F85" s="289"/>
      <c r="G85" s="288"/>
      <c r="H85" s="288"/>
      <c r="O85" s="917" t="s">
        <v>496</v>
      </c>
      <c r="P85" s="918"/>
      <c r="Q85" s="918"/>
      <c r="R85" s="918"/>
      <c r="S85" s="919" t="str">
        <f>IF(COUNT(S65:U84)=0,"",SUMIFS(S65:S84,E65:E84,"&lt;&gt;"&amp;""))</f>
        <v/>
      </c>
      <c r="T85" s="920"/>
      <c r="U85" s="921"/>
      <c r="Z85" s="274">
        <f t="shared" si="19"/>
        <v>0</v>
      </c>
      <c r="AA85" s="275">
        <f t="shared" ref="AA85" si="24">INDEX(C$7:C$3000,6+($AE85-1)*29,1)</f>
        <v>0</v>
      </c>
      <c r="AB85" s="275">
        <f t="shared" ref="AB85" si="25">INDEX(D$7:D$3000,6+($AE85-1)*29,1)</f>
        <v>0</v>
      </c>
      <c r="AC85" s="275">
        <f t="shared" ref="AC85" si="26">INDEX(E$7:E$3000,6+($AE85-1)*29,1)</f>
        <v>0</v>
      </c>
      <c r="AD85" s="276" t="str">
        <f t="shared" ref="AD85" si="27">INDEX(S$7:S$3000,6+($AE85-1)*29,1)</f>
        <v/>
      </c>
      <c r="AE85" s="171">
        <f t="shared" si="18"/>
        <v>21</v>
      </c>
    </row>
    <row r="86" spans="1:31" ht="19.5" customHeight="1" thickBot="1" x14ac:dyDescent="0.2">
      <c r="B86" s="486" t="s">
        <v>242</v>
      </c>
      <c r="C86" s="172"/>
      <c r="D86" s="171"/>
      <c r="E86" s="290"/>
      <c r="F86" s="485"/>
      <c r="G86" s="485"/>
      <c r="H86" s="485"/>
      <c r="O86" s="922" t="s">
        <v>497</v>
      </c>
      <c r="P86" s="923"/>
      <c r="Q86" s="923"/>
      <c r="R86" s="924"/>
      <c r="S86" s="919" t="str">
        <f>IF(COUNT(S65:U84)=0,"",SUMIF(E65:E84,"元請",S65:U84))</f>
        <v/>
      </c>
      <c r="T86" s="920"/>
      <c r="U86" s="921"/>
      <c r="Z86" s="274">
        <f t="shared" si="19"/>
        <v>0</v>
      </c>
      <c r="AA86" s="275">
        <f t="shared" ref="AA86" si="28">INDEX(C$7:C$3000,11+($AE86-1)*29,1)</f>
        <v>0</v>
      </c>
      <c r="AB86" s="275">
        <f t="shared" ref="AB86" si="29">INDEX(D$7:D$3000,11+($AE86-1)*29,1)</f>
        <v>0</v>
      </c>
      <c r="AC86" s="275">
        <f t="shared" ref="AC86" si="30">INDEX(E$7:E$3000,11+($AE86-1)*29,1)</f>
        <v>0</v>
      </c>
      <c r="AD86" s="276" t="str">
        <f t="shared" ref="AD86" si="31">INDEX(S$7:S$3000,11+($AE86-1)*29,1)</f>
        <v/>
      </c>
      <c r="AE86" s="171">
        <f t="shared" si="18"/>
        <v>21</v>
      </c>
    </row>
    <row r="87" spans="1:31" ht="19.5" customHeight="1" thickBot="1" x14ac:dyDescent="0.2">
      <c r="B87" s="287" t="s">
        <v>240</v>
      </c>
      <c r="C87" s="172"/>
      <c r="D87" s="171"/>
      <c r="E87" s="172"/>
      <c r="F87" s="172"/>
      <c r="G87" s="485"/>
      <c r="H87" s="485"/>
      <c r="Z87" s="281">
        <f t="shared" si="19"/>
        <v>0</v>
      </c>
      <c r="AA87" s="282">
        <f t="shared" ref="AA87" si="32">INDEX(C$7:C$3000,16+($AE87-1)*29,1)</f>
        <v>0</v>
      </c>
      <c r="AB87" s="282">
        <f t="shared" ref="AB87" si="33">INDEX(D$7:D$3000,16+($AE87-1)*29,1)</f>
        <v>0</v>
      </c>
      <c r="AC87" s="282">
        <f t="shared" ref="AC87" si="34">INDEX(E$7:E$3000,16+($AE87-1)*29,1)</f>
        <v>0</v>
      </c>
      <c r="AD87" s="283" t="str">
        <f t="shared" ref="AD87" si="35">INDEX(S$7:S$3000,16+($AE87-1)*29,1)</f>
        <v/>
      </c>
      <c r="AE87" s="171">
        <f t="shared" si="18"/>
        <v>21</v>
      </c>
    </row>
    <row r="88" spans="1:31" ht="19.5" customHeight="1" x14ac:dyDescent="0.15">
      <c r="B88" s="188"/>
      <c r="C88" s="172"/>
      <c r="D88" s="171"/>
      <c r="E88" s="290"/>
      <c r="F88" s="188"/>
      <c r="G88" s="188"/>
      <c r="H88" s="188"/>
      <c r="Z88" s="270">
        <f t="shared" si="19"/>
        <v>0</v>
      </c>
      <c r="AA88" s="271">
        <f t="shared" ref="AA88" si="36">INDEX(C$7:C$3000,1+($AE88-1)*29,1)</f>
        <v>0</v>
      </c>
      <c r="AB88" s="271">
        <f t="shared" ref="AB88" si="37">INDEX(D$7:D$3000,1+($AE88-1)*29,1)</f>
        <v>0</v>
      </c>
      <c r="AC88" s="271">
        <f t="shared" ref="AC88" si="38">INDEX(E$7:E$3000,1+($AE88-1)*29,1)</f>
        <v>0</v>
      </c>
      <c r="AD88" s="272" t="str">
        <f t="shared" ref="AD88" si="39">INDEX(S$7:S$3000,1+($AE88-1)*29,1)</f>
        <v/>
      </c>
      <c r="AE88" s="171">
        <v>22</v>
      </c>
    </row>
    <row r="89" spans="1:31" s="172" customFormat="1" ht="20.25" customHeight="1" x14ac:dyDescent="0.15">
      <c r="A89" s="171"/>
      <c r="B89" s="171"/>
      <c r="C89" s="172" t="s">
        <v>104</v>
      </c>
      <c r="G89" s="262"/>
      <c r="H89" s="262"/>
      <c r="I89" s="171"/>
      <c r="J89" s="171"/>
      <c r="K89" s="171"/>
      <c r="L89" s="171"/>
      <c r="M89" s="171"/>
      <c r="N89" s="171"/>
      <c r="O89" s="171"/>
      <c r="P89" s="171"/>
      <c r="Q89" s="171"/>
      <c r="R89" s="171"/>
      <c r="S89" s="171"/>
      <c r="T89" s="196" t="s">
        <v>241</v>
      </c>
      <c r="U89" s="263" t="str">
        <f>IF(COUNT(S65:U84)=0,"",U60+1)</f>
        <v/>
      </c>
      <c r="W89" s="171"/>
      <c r="X89" s="171"/>
      <c r="Y89" s="171"/>
      <c r="Z89" s="274">
        <f t="shared" si="19"/>
        <v>0</v>
      </c>
      <c r="AA89" s="275">
        <f t="shared" ref="AA89" si="40">INDEX(C$7:C$3000,6+($AE89-1)*29,1)</f>
        <v>0</v>
      </c>
      <c r="AB89" s="275">
        <f t="shared" ref="AB89" si="41">INDEX(D$7:D$3000,6+($AE89-1)*29,1)</f>
        <v>0</v>
      </c>
      <c r="AC89" s="275">
        <f t="shared" ref="AC89" si="42">INDEX(E$7:E$3000,6+($AE89-1)*29,1)</f>
        <v>0</v>
      </c>
      <c r="AD89" s="276" t="str">
        <f t="shared" ref="AD89" si="43">INDEX(S$7:S$3000,6+($AE89-1)*29,1)</f>
        <v/>
      </c>
      <c r="AE89" s="171">
        <f t="shared" si="18"/>
        <v>22</v>
      </c>
    </row>
    <row r="90" spans="1:31" s="172" customFormat="1" ht="27.75" x14ac:dyDescent="0.15">
      <c r="A90" s="171"/>
      <c r="B90" s="904" t="s">
        <v>105</v>
      </c>
      <c r="C90" s="904"/>
      <c r="D90" s="904"/>
      <c r="E90" s="904"/>
      <c r="F90" s="904"/>
      <c r="G90" s="904"/>
      <c r="H90" s="904"/>
      <c r="I90" s="904"/>
      <c r="J90" s="905" t="s">
        <v>388</v>
      </c>
      <c r="K90" s="905"/>
      <c r="L90" s="905"/>
      <c r="M90" s="905"/>
      <c r="N90" s="905"/>
      <c r="O90" s="905"/>
      <c r="P90" s="905"/>
      <c r="Q90" s="905"/>
      <c r="R90" s="905"/>
      <c r="S90" s="905"/>
      <c r="T90" s="905"/>
      <c r="U90" s="905"/>
      <c r="W90" s="171"/>
      <c r="X90" s="171"/>
      <c r="Y90" s="171"/>
      <c r="Z90" s="274">
        <f t="shared" si="19"/>
        <v>0</v>
      </c>
      <c r="AA90" s="275">
        <f t="shared" ref="AA90" si="44">INDEX(C$7:C$3000,11+($AE90-1)*29,1)</f>
        <v>0</v>
      </c>
      <c r="AB90" s="275">
        <f t="shared" ref="AB90" si="45">INDEX(D$7:D$3000,11+($AE90-1)*29,1)</f>
        <v>0</v>
      </c>
      <c r="AC90" s="275">
        <f t="shared" ref="AC90" si="46">INDEX(E$7:E$3000,11+($AE90-1)*29,1)</f>
        <v>0</v>
      </c>
      <c r="AD90" s="276" t="str">
        <f t="shared" ref="AD90" si="47">INDEX(S$7:S$3000,11+($AE90-1)*29,1)</f>
        <v/>
      </c>
      <c r="AE90" s="171">
        <f t="shared" si="18"/>
        <v>22</v>
      </c>
    </row>
    <row r="91" spans="1:31" ht="21.75" thickBot="1" x14ac:dyDescent="0.2">
      <c r="D91" s="265" t="s">
        <v>228</v>
      </c>
      <c r="E91" s="906"/>
      <c r="F91" s="906"/>
      <c r="G91" s="266" t="s">
        <v>229</v>
      </c>
      <c r="H91" s="267"/>
      <c r="L91" s="268" t="s">
        <v>231</v>
      </c>
      <c r="M91" s="482" t="str">
        <f>M$4</f>
        <v/>
      </c>
      <c r="N91" s="269" t="s">
        <v>220</v>
      </c>
      <c r="O91" s="482" t="str">
        <f>O$4</f>
        <v/>
      </c>
      <c r="P91" s="269" t="s">
        <v>225</v>
      </c>
      <c r="Q91" s="269" t="s">
        <v>205</v>
      </c>
      <c r="R91" s="482" t="str">
        <f>R$4</f>
        <v/>
      </c>
      <c r="S91" s="269" t="s">
        <v>220</v>
      </c>
      <c r="T91" s="482" t="str">
        <f>T$4</f>
        <v/>
      </c>
      <c r="U91" s="269" t="s">
        <v>230</v>
      </c>
      <c r="Z91" s="281">
        <f t="shared" si="19"/>
        <v>0</v>
      </c>
      <c r="AA91" s="282">
        <f t="shared" ref="AA91" si="48">INDEX(C$7:C$3000,16+($AE91-1)*29,1)</f>
        <v>0</v>
      </c>
      <c r="AB91" s="282">
        <f t="shared" ref="AB91" si="49">INDEX(D$7:D$3000,16+($AE91-1)*29,1)</f>
        <v>0</v>
      </c>
      <c r="AC91" s="282">
        <f t="shared" ref="AC91" si="50">INDEX(E$7:E$3000,16+($AE91-1)*29,1)</f>
        <v>0</v>
      </c>
      <c r="AD91" s="283" t="str">
        <f t="shared" ref="AD91" si="51">INDEX(S$7:S$3000,16+($AE91-1)*29,1)</f>
        <v/>
      </c>
      <c r="AE91" s="171">
        <f t="shared" si="18"/>
        <v>22</v>
      </c>
    </row>
    <row r="92" spans="1:31" ht="18" customHeight="1" x14ac:dyDescent="0.15">
      <c r="B92" s="880" t="s">
        <v>227</v>
      </c>
      <c r="C92" s="907" t="s">
        <v>224</v>
      </c>
      <c r="D92" s="273" t="s">
        <v>237</v>
      </c>
      <c r="E92" s="273" t="s">
        <v>222</v>
      </c>
      <c r="F92" s="909" t="s">
        <v>106</v>
      </c>
      <c r="G92" s="840" t="s">
        <v>107</v>
      </c>
      <c r="H92" s="841"/>
      <c r="I92" s="181" t="s">
        <v>108</v>
      </c>
      <c r="J92" s="181" t="s">
        <v>235</v>
      </c>
      <c r="K92" s="840" t="s">
        <v>109</v>
      </c>
      <c r="L92" s="913"/>
      <c r="M92" s="913"/>
      <c r="N92" s="841"/>
      <c r="O92" s="840" t="s">
        <v>226</v>
      </c>
      <c r="P92" s="913"/>
      <c r="Q92" s="913"/>
      <c r="R92" s="841"/>
      <c r="S92" s="840" t="s">
        <v>233</v>
      </c>
      <c r="T92" s="913"/>
      <c r="U92" s="914"/>
      <c r="Z92" s="270">
        <f t="shared" si="19"/>
        <v>0</v>
      </c>
      <c r="AA92" s="271">
        <f t="shared" ref="AA92" si="52">INDEX(C$7:C$3000,1+($AE92-1)*29,1)</f>
        <v>0</v>
      </c>
      <c r="AB92" s="271">
        <f t="shared" ref="AB92" si="53">INDEX(D$7:D$3000,1+($AE92-1)*29,1)</f>
        <v>0</v>
      </c>
      <c r="AC92" s="271">
        <f t="shared" ref="AC92" si="54">INDEX(E$7:E$3000,1+($AE92-1)*29,1)</f>
        <v>0</v>
      </c>
      <c r="AD92" s="272" t="str">
        <f t="shared" ref="AD92" si="55">INDEX(S$7:S$3000,1+($AE92-1)*29,1)</f>
        <v/>
      </c>
      <c r="AE92" s="171">
        <v>23</v>
      </c>
    </row>
    <row r="93" spans="1:31" ht="18" customHeight="1" thickBot="1" x14ac:dyDescent="0.2">
      <c r="B93" s="882"/>
      <c r="C93" s="908"/>
      <c r="D93" s="277" t="s">
        <v>221</v>
      </c>
      <c r="E93" s="277" t="s">
        <v>223</v>
      </c>
      <c r="F93" s="910"/>
      <c r="G93" s="911"/>
      <c r="H93" s="912"/>
      <c r="I93" s="278" t="s">
        <v>110</v>
      </c>
      <c r="J93" s="278" t="s">
        <v>236</v>
      </c>
      <c r="K93" s="911"/>
      <c r="L93" s="915"/>
      <c r="M93" s="915"/>
      <c r="N93" s="912"/>
      <c r="O93" s="911"/>
      <c r="P93" s="915"/>
      <c r="Q93" s="915"/>
      <c r="R93" s="912"/>
      <c r="S93" s="911" t="s">
        <v>234</v>
      </c>
      <c r="T93" s="915"/>
      <c r="U93" s="916"/>
      <c r="Z93" s="274">
        <f t="shared" si="19"/>
        <v>0</v>
      </c>
      <c r="AA93" s="275">
        <f t="shared" ref="AA93" si="56">INDEX(C$7:C$3000,6+($AE93-1)*29,1)</f>
        <v>0</v>
      </c>
      <c r="AB93" s="275">
        <f t="shared" ref="AB93" si="57">INDEX(D$7:D$3000,6+($AE93-1)*29,1)</f>
        <v>0</v>
      </c>
      <c r="AC93" s="275">
        <f t="shared" ref="AC93" si="58">INDEX(E$7:E$3000,6+($AE93-1)*29,1)</f>
        <v>0</v>
      </c>
      <c r="AD93" s="276" t="str">
        <f t="shared" ref="AD93" si="59">INDEX(S$7:S$3000,6+($AE93-1)*29,1)</f>
        <v/>
      </c>
      <c r="AE93" s="171">
        <f t="shared" si="18"/>
        <v>23</v>
      </c>
    </row>
    <row r="94" spans="1:31" ht="24" customHeight="1" x14ac:dyDescent="0.15">
      <c r="B94" s="880">
        <v>1</v>
      </c>
      <c r="C94" s="883"/>
      <c r="D94" s="883"/>
      <c r="E94" s="883"/>
      <c r="F94" s="294"/>
      <c r="G94" s="886"/>
      <c r="H94" s="887"/>
      <c r="I94" s="294"/>
      <c r="J94" s="295"/>
      <c r="K94" s="298"/>
      <c r="L94" s="279" t="s">
        <v>220</v>
      </c>
      <c r="M94" s="301"/>
      <c r="N94" s="280" t="s">
        <v>225</v>
      </c>
      <c r="O94" s="298"/>
      <c r="P94" s="279" t="s">
        <v>220</v>
      </c>
      <c r="Q94" s="301"/>
      <c r="R94" s="280" t="s">
        <v>225</v>
      </c>
      <c r="S94" s="888" t="str">
        <f t="shared" ref="S94" si="60">IF(COUNT(J94:J98)=0,"",SUM(J94:J98))</f>
        <v/>
      </c>
      <c r="T94" s="889"/>
      <c r="U94" s="890"/>
      <c r="Z94" s="274">
        <f t="shared" si="19"/>
        <v>0</v>
      </c>
      <c r="AA94" s="275">
        <f t="shared" ref="AA94" si="61">INDEX(C$7:C$3000,11+($AE94-1)*29,1)</f>
        <v>0</v>
      </c>
      <c r="AB94" s="275">
        <f t="shared" ref="AB94" si="62">INDEX(D$7:D$3000,11+($AE94-1)*29,1)</f>
        <v>0</v>
      </c>
      <c r="AC94" s="275">
        <f t="shared" ref="AC94" si="63">INDEX(E$7:E$3000,11+($AE94-1)*29,1)</f>
        <v>0</v>
      </c>
      <c r="AD94" s="276" t="str">
        <f t="shared" ref="AD94" si="64">INDEX(S$7:S$3000,11+($AE94-1)*29,1)</f>
        <v/>
      </c>
      <c r="AE94" s="171">
        <f t="shared" si="18"/>
        <v>23</v>
      </c>
    </row>
    <row r="95" spans="1:31" ht="24" customHeight="1" thickBot="1" x14ac:dyDescent="0.2">
      <c r="B95" s="881"/>
      <c r="C95" s="884"/>
      <c r="D95" s="884"/>
      <c r="E95" s="884"/>
      <c r="F95" s="296"/>
      <c r="G95" s="897"/>
      <c r="H95" s="898"/>
      <c r="I95" s="296"/>
      <c r="J95" s="297"/>
      <c r="K95" s="299"/>
      <c r="L95" s="284" t="s">
        <v>220</v>
      </c>
      <c r="M95" s="302"/>
      <c r="N95" s="285" t="s">
        <v>225</v>
      </c>
      <c r="O95" s="299"/>
      <c r="P95" s="284" t="s">
        <v>220</v>
      </c>
      <c r="Q95" s="302"/>
      <c r="R95" s="285" t="s">
        <v>225</v>
      </c>
      <c r="S95" s="891"/>
      <c r="T95" s="892"/>
      <c r="U95" s="893"/>
      <c r="Z95" s="281">
        <f t="shared" si="19"/>
        <v>0</v>
      </c>
      <c r="AA95" s="282">
        <f t="shared" ref="AA95" si="65">INDEX(C$7:C$3000,16+($AE95-1)*29,1)</f>
        <v>0</v>
      </c>
      <c r="AB95" s="282">
        <f t="shared" ref="AB95" si="66">INDEX(D$7:D$3000,16+($AE95-1)*29,1)</f>
        <v>0</v>
      </c>
      <c r="AC95" s="282">
        <f t="shared" ref="AC95" si="67">INDEX(E$7:E$3000,16+($AE95-1)*29,1)</f>
        <v>0</v>
      </c>
      <c r="AD95" s="283" t="str">
        <f t="shared" ref="AD95" si="68">INDEX(S$7:S$3000,16+($AE95-1)*29,1)</f>
        <v/>
      </c>
      <c r="AE95" s="171">
        <f t="shared" si="18"/>
        <v>23</v>
      </c>
    </row>
    <row r="96" spans="1:31" ht="23.25" customHeight="1" x14ac:dyDescent="0.15">
      <c r="B96" s="881"/>
      <c r="C96" s="884"/>
      <c r="D96" s="884"/>
      <c r="E96" s="884"/>
      <c r="F96" s="296"/>
      <c r="G96" s="897"/>
      <c r="H96" s="898"/>
      <c r="I96" s="296"/>
      <c r="J96" s="297"/>
      <c r="K96" s="299"/>
      <c r="L96" s="284" t="s">
        <v>220</v>
      </c>
      <c r="M96" s="302"/>
      <c r="N96" s="285" t="s">
        <v>225</v>
      </c>
      <c r="O96" s="299"/>
      <c r="P96" s="284" t="s">
        <v>220</v>
      </c>
      <c r="Q96" s="302"/>
      <c r="R96" s="285" t="s">
        <v>225</v>
      </c>
      <c r="S96" s="891"/>
      <c r="T96" s="892"/>
      <c r="U96" s="893"/>
      <c r="Z96" s="270">
        <f t="shared" si="19"/>
        <v>0</v>
      </c>
      <c r="AA96" s="271">
        <f t="shared" ref="AA96" si="69">INDEX(C$7:C$3000,1+($AE96-1)*29,1)</f>
        <v>0</v>
      </c>
      <c r="AB96" s="271">
        <f t="shared" ref="AB96" si="70">INDEX(D$7:D$3000,1+($AE96-1)*29,1)</f>
        <v>0</v>
      </c>
      <c r="AC96" s="271">
        <f t="shared" ref="AC96" si="71">INDEX(E$7:E$3000,1+($AE96-1)*29,1)</f>
        <v>0</v>
      </c>
      <c r="AD96" s="272" t="str">
        <f t="shared" ref="AD96" si="72">INDEX(S$7:S$3000,1+($AE96-1)*29,1)</f>
        <v/>
      </c>
      <c r="AE96" s="171">
        <v>24</v>
      </c>
    </row>
    <row r="97" spans="2:31" ht="24" customHeight="1" x14ac:dyDescent="0.15">
      <c r="B97" s="881"/>
      <c r="C97" s="884"/>
      <c r="D97" s="884"/>
      <c r="E97" s="884"/>
      <c r="F97" s="296"/>
      <c r="G97" s="897"/>
      <c r="H97" s="898"/>
      <c r="I97" s="296"/>
      <c r="J97" s="297"/>
      <c r="K97" s="299"/>
      <c r="L97" s="284" t="s">
        <v>220</v>
      </c>
      <c r="M97" s="302"/>
      <c r="N97" s="285" t="s">
        <v>225</v>
      </c>
      <c r="O97" s="299"/>
      <c r="P97" s="284" t="s">
        <v>220</v>
      </c>
      <c r="Q97" s="302"/>
      <c r="R97" s="285" t="s">
        <v>225</v>
      </c>
      <c r="S97" s="891"/>
      <c r="T97" s="892"/>
      <c r="U97" s="893"/>
      <c r="Z97" s="274">
        <f t="shared" si="19"/>
        <v>0</v>
      </c>
      <c r="AA97" s="275">
        <f t="shared" ref="AA97" si="73">INDEX(C$7:C$3000,6+($AE97-1)*29,1)</f>
        <v>0</v>
      </c>
      <c r="AB97" s="275">
        <f t="shared" ref="AB97" si="74">INDEX(D$7:D$3000,6+($AE97-1)*29,1)</f>
        <v>0</v>
      </c>
      <c r="AC97" s="275">
        <f t="shared" ref="AC97" si="75">INDEX(E$7:E$3000,6+($AE97-1)*29,1)</f>
        <v>0</v>
      </c>
      <c r="AD97" s="276" t="str">
        <f t="shared" ref="AD97" si="76">INDEX(S$7:S$3000,6+($AE97-1)*29,1)</f>
        <v/>
      </c>
      <c r="AE97" s="171">
        <f t="shared" si="18"/>
        <v>24</v>
      </c>
    </row>
    <row r="98" spans="2:31" ht="24" customHeight="1" thickBot="1" x14ac:dyDescent="0.2">
      <c r="B98" s="882"/>
      <c r="C98" s="885"/>
      <c r="D98" s="885"/>
      <c r="E98" s="885"/>
      <c r="F98" s="286" t="s">
        <v>232</v>
      </c>
      <c r="G98" s="5"/>
      <c r="H98" s="899" t="s">
        <v>239</v>
      </c>
      <c r="I98" s="900"/>
      <c r="J98" s="300"/>
      <c r="K98" s="901"/>
      <c r="L98" s="902"/>
      <c r="M98" s="902"/>
      <c r="N98" s="902"/>
      <c r="O98" s="902"/>
      <c r="P98" s="902"/>
      <c r="Q98" s="902"/>
      <c r="R98" s="903"/>
      <c r="S98" s="894"/>
      <c r="T98" s="895"/>
      <c r="U98" s="896"/>
      <c r="Z98" s="274">
        <f t="shared" si="19"/>
        <v>0</v>
      </c>
      <c r="AA98" s="275">
        <f t="shared" ref="AA98" si="77">INDEX(C$7:C$3000,11+($AE98-1)*29,1)</f>
        <v>0</v>
      </c>
      <c r="AB98" s="275">
        <f t="shared" ref="AB98" si="78">INDEX(D$7:D$3000,11+($AE98-1)*29,1)</f>
        <v>0</v>
      </c>
      <c r="AC98" s="275">
        <f t="shared" ref="AC98" si="79">INDEX(E$7:E$3000,11+($AE98-1)*29,1)</f>
        <v>0</v>
      </c>
      <c r="AD98" s="276" t="str">
        <f t="shared" ref="AD98" si="80">INDEX(S$7:S$3000,11+($AE98-1)*29,1)</f>
        <v/>
      </c>
      <c r="AE98" s="171">
        <f t="shared" si="18"/>
        <v>24</v>
      </c>
    </row>
    <row r="99" spans="2:31" ht="24" customHeight="1" thickBot="1" x14ac:dyDescent="0.2">
      <c r="B99" s="880">
        <v>2</v>
      </c>
      <c r="C99" s="883"/>
      <c r="D99" s="883"/>
      <c r="E99" s="883"/>
      <c r="F99" s="294"/>
      <c r="G99" s="886"/>
      <c r="H99" s="887"/>
      <c r="I99" s="294"/>
      <c r="J99" s="295"/>
      <c r="K99" s="298"/>
      <c r="L99" s="279" t="s">
        <v>220</v>
      </c>
      <c r="M99" s="301"/>
      <c r="N99" s="280" t="s">
        <v>225</v>
      </c>
      <c r="O99" s="298"/>
      <c r="P99" s="279" t="s">
        <v>220</v>
      </c>
      <c r="Q99" s="301"/>
      <c r="R99" s="280" t="s">
        <v>225</v>
      </c>
      <c r="S99" s="888" t="str">
        <f t="shared" ref="S99" si="81">IF(COUNT(J99:J103)=0,"",SUM(J99:J103))</f>
        <v/>
      </c>
      <c r="T99" s="889"/>
      <c r="U99" s="890"/>
      <c r="Z99" s="281">
        <f t="shared" si="19"/>
        <v>0</v>
      </c>
      <c r="AA99" s="282">
        <f t="shared" ref="AA99" si="82">INDEX(C$7:C$3000,16+($AE99-1)*29,1)</f>
        <v>0</v>
      </c>
      <c r="AB99" s="282">
        <f t="shared" ref="AB99" si="83">INDEX(D$7:D$3000,16+($AE99-1)*29,1)</f>
        <v>0</v>
      </c>
      <c r="AC99" s="282">
        <f t="shared" ref="AC99" si="84">INDEX(E$7:E$3000,16+($AE99-1)*29,1)</f>
        <v>0</v>
      </c>
      <c r="AD99" s="283" t="str">
        <f t="shared" ref="AD99" si="85">INDEX(S$7:S$3000,16+($AE99-1)*29,1)</f>
        <v/>
      </c>
      <c r="AE99" s="171">
        <f t="shared" si="18"/>
        <v>24</v>
      </c>
    </row>
    <row r="100" spans="2:31" ht="24" customHeight="1" x14ac:dyDescent="0.15">
      <c r="B100" s="881"/>
      <c r="C100" s="884"/>
      <c r="D100" s="884"/>
      <c r="E100" s="884"/>
      <c r="F100" s="296"/>
      <c r="G100" s="897"/>
      <c r="H100" s="898"/>
      <c r="I100" s="296"/>
      <c r="J100" s="297"/>
      <c r="K100" s="299"/>
      <c r="L100" s="284" t="s">
        <v>220</v>
      </c>
      <c r="M100" s="302"/>
      <c r="N100" s="285" t="s">
        <v>225</v>
      </c>
      <c r="O100" s="299"/>
      <c r="P100" s="284" t="s">
        <v>220</v>
      </c>
      <c r="Q100" s="302"/>
      <c r="R100" s="285" t="s">
        <v>225</v>
      </c>
      <c r="S100" s="891"/>
      <c r="T100" s="892"/>
      <c r="U100" s="893"/>
      <c r="Z100" s="270">
        <f t="shared" si="19"/>
        <v>0</v>
      </c>
      <c r="AA100" s="271">
        <f t="shared" ref="AA100" si="86">INDEX(C$7:C$3000,1+($AE100-1)*29,1)</f>
        <v>0</v>
      </c>
      <c r="AB100" s="271">
        <f t="shared" ref="AB100" si="87">INDEX(D$7:D$3000,1+($AE100-1)*29,1)</f>
        <v>0</v>
      </c>
      <c r="AC100" s="271">
        <f t="shared" ref="AC100" si="88">INDEX(E$7:E$3000,1+($AE100-1)*29,1)</f>
        <v>0</v>
      </c>
      <c r="AD100" s="272" t="str">
        <f t="shared" ref="AD100" si="89">INDEX(S$7:S$3000,1+($AE100-1)*29,1)</f>
        <v/>
      </c>
      <c r="AE100" s="171">
        <v>25</v>
      </c>
    </row>
    <row r="101" spans="2:31" ht="24" customHeight="1" x14ac:dyDescent="0.15">
      <c r="B101" s="881"/>
      <c r="C101" s="884"/>
      <c r="D101" s="884"/>
      <c r="E101" s="884"/>
      <c r="F101" s="296"/>
      <c r="G101" s="897"/>
      <c r="H101" s="898"/>
      <c r="I101" s="296"/>
      <c r="J101" s="297"/>
      <c r="K101" s="299"/>
      <c r="L101" s="284" t="s">
        <v>220</v>
      </c>
      <c r="M101" s="302"/>
      <c r="N101" s="285" t="s">
        <v>225</v>
      </c>
      <c r="O101" s="299"/>
      <c r="P101" s="284" t="s">
        <v>220</v>
      </c>
      <c r="Q101" s="302"/>
      <c r="R101" s="285" t="s">
        <v>225</v>
      </c>
      <c r="S101" s="891"/>
      <c r="T101" s="892"/>
      <c r="U101" s="893"/>
      <c r="Z101" s="274">
        <f t="shared" si="19"/>
        <v>0</v>
      </c>
      <c r="AA101" s="275">
        <f t="shared" ref="AA101" si="90">INDEX(C$7:C$3000,6+($AE101-1)*29,1)</f>
        <v>0</v>
      </c>
      <c r="AB101" s="275">
        <f t="shared" ref="AB101" si="91">INDEX(D$7:D$3000,6+($AE101-1)*29,1)</f>
        <v>0</v>
      </c>
      <c r="AC101" s="275">
        <f t="shared" ref="AC101" si="92">INDEX(E$7:E$3000,6+($AE101-1)*29,1)</f>
        <v>0</v>
      </c>
      <c r="AD101" s="276" t="str">
        <f t="shared" ref="AD101" si="93">INDEX(S$7:S$3000,6+($AE101-1)*29,1)</f>
        <v/>
      </c>
      <c r="AE101" s="171">
        <f t="shared" si="18"/>
        <v>25</v>
      </c>
    </row>
    <row r="102" spans="2:31" ht="24" customHeight="1" x14ac:dyDescent="0.15">
      <c r="B102" s="881"/>
      <c r="C102" s="884"/>
      <c r="D102" s="884"/>
      <c r="E102" s="884"/>
      <c r="F102" s="296"/>
      <c r="G102" s="897"/>
      <c r="H102" s="898"/>
      <c r="I102" s="296"/>
      <c r="J102" s="297"/>
      <c r="K102" s="299"/>
      <c r="L102" s="284" t="s">
        <v>220</v>
      </c>
      <c r="M102" s="302"/>
      <c r="N102" s="285" t="s">
        <v>225</v>
      </c>
      <c r="O102" s="299"/>
      <c r="P102" s="284" t="s">
        <v>220</v>
      </c>
      <c r="Q102" s="302"/>
      <c r="R102" s="285" t="s">
        <v>225</v>
      </c>
      <c r="S102" s="891"/>
      <c r="T102" s="892"/>
      <c r="U102" s="893"/>
      <c r="Z102" s="274">
        <f t="shared" si="19"/>
        <v>0</v>
      </c>
      <c r="AA102" s="275">
        <f t="shared" ref="AA102" si="94">INDEX(C$7:C$3000,11+($AE102-1)*29,1)</f>
        <v>0</v>
      </c>
      <c r="AB102" s="275">
        <f t="shared" ref="AB102" si="95">INDEX(D$7:D$3000,11+($AE102-1)*29,1)</f>
        <v>0</v>
      </c>
      <c r="AC102" s="275">
        <f t="shared" ref="AC102" si="96">INDEX(E$7:E$3000,11+($AE102-1)*29,1)</f>
        <v>0</v>
      </c>
      <c r="AD102" s="276" t="str">
        <f t="shared" ref="AD102" si="97">INDEX(S$7:S$3000,11+($AE102-1)*29,1)</f>
        <v/>
      </c>
      <c r="AE102" s="171">
        <f t="shared" si="18"/>
        <v>25</v>
      </c>
    </row>
    <row r="103" spans="2:31" ht="24" customHeight="1" thickBot="1" x14ac:dyDescent="0.2">
      <c r="B103" s="882"/>
      <c r="C103" s="885"/>
      <c r="D103" s="885"/>
      <c r="E103" s="885"/>
      <c r="F103" s="286" t="s">
        <v>232</v>
      </c>
      <c r="G103" s="5"/>
      <c r="H103" s="899" t="s">
        <v>239</v>
      </c>
      <c r="I103" s="900"/>
      <c r="J103" s="300"/>
      <c r="K103" s="901"/>
      <c r="L103" s="902"/>
      <c r="M103" s="902"/>
      <c r="N103" s="902"/>
      <c r="O103" s="902"/>
      <c r="P103" s="902"/>
      <c r="Q103" s="902"/>
      <c r="R103" s="903"/>
      <c r="S103" s="894"/>
      <c r="T103" s="895"/>
      <c r="U103" s="896"/>
      <c r="Z103" s="281">
        <f t="shared" si="19"/>
        <v>0</v>
      </c>
      <c r="AA103" s="282">
        <f t="shared" ref="AA103" si="98">INDEX(C$7:C$3000,16+($AE103-1)*29,1)</f>
        <v>0</v>
      </c>
      <c r="AB103" s="282">
        <f t="shared" ref="AB103" si="99">INDEX(D$7:D$3000,16+($AE103-1)*29,1)</f>
        <v>0</v>
      </c>
      <c r="AC103" s="282">
        <f t="shared" ref="AC103" si="100">INDEX(E$7:E$3000,16+($AE103-1)*29,1)</f>
        <v>0</v>
      </c>
      <c r="AD103" s="283" t="str">
        <f t="shared" ref="AD103" si="101">INDEX(S$7:S$3000,16+($AE103-1)*29,1)</f>
        <v/>
      </c>
      <c r="AE103" s="171">
        <f t="shared" si="18"/>
        <v>25</v>
      </c>
    </row>
    <row r="104" spans="2:31" ht="24" customHeight="1" x14ac:dyDescent="0.15">
      <c r="B104" s="880">
        <v>3</v>
      </c>
      <c r="C104" s="883"/>
      <c r="D104" s="883"/>
      <c r="E104" s="883"/>
      <c r="F104" s="294"/>
      <c r="G104" s="886"/>
      <c r="H104" s="887"/>
      <c r="I104" s="294"/>
      <c r="J104" s="295"/>
      <c r="K104" s="298"/>
      <c r="L104" s="279" t="s">
        <v>220</v>
      </c>
      <c r="M104" s="301"/>
      <c r="N104" s="280" t="s">
        <v>225</v>
      </c>
      <c r="O104" s="298"/>
      <c r="P104" s="279" t="s">
        <v>220</v>
      </c>
      <c r="Q104" s="301"/>
      <c r="R104" s="280" t="s">
        <v>225</v>
      </c>
      <c r="S104" s="888" t="str">
        <f t="shared" ref="S104" si="102">IF(COUNT(J104:J108)=0,"",SUM(J104:J108))</f>
        <v/>
      </c>
      <c r="T104" s="889"/>
      <c r="U104" s="890"/>
      <c r="Z104" s="270">
        <f t="shared" si="19"/>
        <v>0</v>
      </c>
      <c r="AA104" s="271">
        <f t="shared" ref="AA104" si="103">INDEX(C$7:C$3000,1+($AE104-1)*29,1)</f>
        <v>0</v>
      </c>
      <c r="AB104" s="271">
        <f t="shared" ref="AB104" si="104">INDEX(D$7:D$3000,1+($AE104-1)*29,1)</f>
        <v>0</v>
      </c>
      <c r="AC104" s="271">
        <f t="shared" ref="AC104" si="105">INDEX(E$7:E$3000,1+($AE104-1)*29,1)</f>
        <v>0</v>
      </c>
      <c r="AD104" s="272" t="str">
        <f t="shared" ref="AD104" si="106">INDEX(S$7:S$3000,1+($AE104-1)*29,1)</f>
        <v/>
      </c>
      <c r="AE104" s="171">
        <v>26</v>
      </c>
    </row>
    <row r="105" spans="2:31" ht="24" customHeight="1" x14ac:dyDescent="0.15">
      <c r="B105" s="881"/>
      <c r="C105" s="884"/>
      <c r="D105" s="884"/>
      <c r="E105" s="884"/>
      <c r="F105" s="296"/>
      <c r="G105" s="897"/>
      <c r="H105" s="898"/>
      <c r="I105" s="296"/>
      <c r="J105" s="297"/>
      <c r="K105" s="299"/>
      <c r="L105" s="284" t="s">
        <v>220</v>
      </c>
      <c r="M105" s="302"/>
      <c r="N105" s="285" t="s">
        <v>225</v>
      </c>
      <c r="O105" s="299"/>
      <c r="P105" s="284" t="s">
        <v>220</v>
      </c>
      <c r="Q105" s="302"/>
      <c r="R105" s="285" t="s">
        <v>225</v>
      </c>
      <c r="S105" s="891"/>
      <c r="T105" s="892"/>
      <c r="U105" s="893"/>
      <c r="Z105" s="274">
        <f t="shared" si="19"/>
        <v>0</v>
      </c>
      <c r="AA105" s="275">
        <f t="shared" ref="AA105" si="107">INDEX(C$7:C$3000,6+($AE105-1)*29,1)</f>
        <v>0</v>
      </c>
      <c r="AB105" s="275">
        <f t="shared" ref="AB105" si="108">INDEX(D$7:D$3000,6+($AE105-1)*29,1)</f>
        <v>0</v>
      </c>
      <c r="AC105" s="275">
        <f t="shared" ref="AC105" si="109">INDEX(E$7:E$3000,6+($AE105-1)*29,1)</f>
        <v>0</v>
      </c>
      <c r="AD105" s="276" t="str">
        <f t="shared" ref="AD105" si="110">INDEX(S$7:S$3000,6+($AE105-1)*29,1)</f>
        <v/>
      </c>
      <c r="AE105" s="171">
        <f t="shared" si="18"/>
        <v>26</v>
      </c>
    </row>
    <row r="106" spans="2:31" ht="24" customHeight="1" x14ac:dyDescent="0.15">
      <c r="B106" s="881"/>
      <c r="C106" s="884"/>
      <c r="D106" s="884"/>
      <c r="E106" s="884"/>
      <c r="F106" s="296"/>
      <c r="G106" s="897"/>
      <c r="H106" s="898"/>
      <c r="I106" s="296"/>
      <c r="J106" s="297"/>
      <c r="K106" s="299"/>
      <c r="L106" s="284" t="s">
        <v>220</v>
      </c>
      <c r="M106" s="302"/>
      <c r="N106" s="285" t="s">
        <v>225</v>
      </c>
      <c r="O106" s="299"/>
      <c r="P106" s="284" t="s">
        <v>220</v>
      </c>
      <c r="Q106" s="302"/>
      <c r="R106" s="285" t="s">
        <v>225</v>
      </c>
      <c r="S106" s="891"/>
      <c r="T106" s="892"/>
      <c r="U106" s="893"/>
      <c r="Z106" s="274">
        <f t="shared" si="19"/>
        <v>0</v>
      </c>
      <c r="AA106" s="275">
        <f t="shared" ref="AA106" si="111">INDEX(C$7:C$3000,11+($AE106-1)*29,1)</f>
        <v>0</v>
      </c>
      <c r="AB106" s="275">
        <f t="shared" ref="AB106" si="112">INDEX(D$7:D$3000,11+($AE106-1)*29,1)</f>
        <v>0</v>
      </c>
      <c r="AC106" s="275">
        <f t="shared" ref="AC106" si="113">INDEX(E$7:E$3000,11+($AE106-1)*29,1)</f>
        <v>0</v>
      </c>
      <c r="AD106" s="276" t="str">
        <f t="shared" ref="AD106" si="114">INDEX(S$7:S$3000,11+($AE106-1)*29,1)</f>
        <v/>
      </c>
      <c r="AE106" s="171">
        <f t="shared" si="18"/>
        <v>26</v>
      </c>
    </row>
    <row r="107" spans="2:31" ht="24" customHeight="1" thickBot="1" x14ac:dyDescent="0.2">
      <c r="B107" s="881"/>
      <c r="C107" s="884"/>
      <c r="D107" s="884"/>
      <c r="E107" s="884"/>
      <c r="F107" s="296"/>
      <c r="G107" s="897"/>
      <c r="H107" s="898"/>
      <c r="I107" s="296"/>
      <c r="J107" s="297"/>
      <c r="K107" s="299"/>
      <c r="L107" s="284" t="s">
        <v>220</v>
      </c>
      <c r="M107" s="302"/>
      <c r="N107" s="285" t="s">
        <v>225</v>
      </c>
      <c r="O107" s="299"/>
      <c r="P107" s="284" t="s">
        <v>220</v>
      </c>
      <c r="Q107" s="302"/>
      <c r="R107" s="285" t="s">
        <v>225</v>
      </c>
      <c r="S107" s="891"/>
      <c r="T107" s="892"/>
      <c r="U107" s="893"/>
      <c r="Z107" s="281">
        <f t="shared" si="19"/>
        <v>0</v>
      </c>
      <c r="AA107" s="282">
        <f t="shared" ref="AA107" si="115">INDEX(C$7:C$3000,16+($AE107-1)*29,1)</f>
        <v>0</v>
      </c>
      <c r="AB107" s="282">
        <f t="shared" ref="AB107" si="116">INDEX(D$7:D$3000,16+($AE107-1)*29,1)</f>
        <v>0</v>
      </c>
      <c r="AC107" s="282">
        <f t="shared" ref="AC107" si="117">INDEX(E$7:E$3000,16+($AE107-1)*29,1)</f>
        <v>0</v>
      </c>
      <c r="AD107" s="283" t="str">
        <f t="shared" ref="AD107" si="118">INDEX(S$7:S$3000,16+($AE107-1)*29,1)</f>
        <v/>
      </c>
      <c r="AE107" s="171">
        <f t="shared" si="18"/>
        <v>26</v>
      </c>
    </row>
    <row r="108" spans="2:31" ht="24" customHeight="1" thickBot="1" x14ac:dyDescent="0.2">
      <c r="B108" s="882"/>
      <c r="C108" s="885"/>
      <c r="D108" s="885"/>
      <c r="E108" s="885"/>
      <c r="F108" s="286" t="s">
        <v>232</v>
      </c>
      <c r="G108" s="5"/>
      <c r="H108" s="899" t="s">
        <v>239</v>
      </c>
      <c r="I108" s="900"/>
      <c r="J108" s="300"/>
      <c r="K108" s="901"/>
      <c r="L108" s="902"/>
      <c r="M108" s="902"/>
      <c r="N108" s="902"/>
      <c r="O108" s="902"/>
      <c r="P108" s="902"/>
      <c r="Q108" s="902"/>
      <c r="R108" s="903"/>
      <c r="S108" s="894"/>
      <c r="T108" s="895"/>
      <c r="U108" s="896"/>
      <c r="Z108" s="270">
        <f t="shared" si="19"/>
        <v>0</v>
      </c>
      <c r="AA108" s="271">
        <f t="shared" ref="AA108" si="119">INDEX(C$7:C$3000,1+($AE108-1)*29,1)</f>
        <v>0</v>
      </c>
      <c r="AB108" s="271">
        <f t="shared" ref="AB108" si="120">INDEX(D$7:D$3000,1+($AE108-1)*29,1)</f>
        <v>0</v>
      </c>
      <c r="AC108" s="271">
        <f t="shared" ref="AC108" si="121">INDEX(E$7:E$3000,1+($AE108-1)*29,1)</f>
        <v>0</v>
      </c>
      <c r="AD108" s="272" t="str">
        <f t="shared" ref="AD108" si="122">INDEX(S$7:S$3000,1+($AE108-1)*29,1)</f>
        <v/>
      </c>
      <c r="AE108" s="171">
        <v>27</v>
      </c>
    </row>
    <row r="109" spans="2:31" ht="24" customHeight="1" x14ac:dyDescent="0.15">
      <c r="B109" s="880">
        <v>4</v>
      </c>
      <c r="C109" s="883"/>
      <c r="D109" s="883"/>
      <c r="E109" s="883"/>
      <c r="F109" s="294"/>
      <c r="G109" s="886"/>
      <c r="H109" s="887"/>
      <c r="I109" s="294"/>
      <c r="J109" s="295"/>
      <c r="K109" s="298"/>
      <c r="L109" s="279" t="s">
        <v>220</v>
      </c>
      <c r="M109" s="301"/>
      <c r="N109" s="280" t="s">
        <v>225</v>
      </c>
      <c r="O109" s="298"/>
      <c r="P109" s="279" t="s">
        <v>220</v>
      </c>
      <c r="Q109" s="301"/>
      <c r="R109" s="280" t="s">
        <v>225</v>
      </c>
      <c r="S109" s="888" t="str">
        <f t="shared" ref="S109" si="123">IF(COUNT(J109:J113)=0,"",SUM(J109:J113))</f>
        <v/>
      </c>
      <c r="T109" s="889"/>
      <c r="U109" s="890"/>
      <c r="Z109" s="274">
        <f t="shared" si="19"/>
        <v>0</v>
      </c>
      <c r="AA109" s="275">
        <f t="shared" ref="AA109" si="124">INDEX(C$7:C$3000,6+($AE109-1)*29,1)</f>
        <v>0</v>
      </c>
      <c r="AB109" s="275">
        <f t="shared" ref="AB109" si="125">INDEX(D$7:D$3000,6+($AE109-1)*29,1)</f>
        <v>0</v>
      </c>
      <c r="AC109" s="275">
        <f t="shared" ref="AC109" si="126">INDEX(E$7:E$3000,6+($AE109-1)*29,1)</f>
        <v>0</v>
      </c>
      <c r="AD109" s="276" t="str">
        <f t="shared" ref="AD109" si="127">INDEX(S$7:S$3000,6+($AE109-1)*29,1)</f>
        <v/>
      </c>
      <c r="AE109" s="171">
        <f t="shared" si="18"/>
        <v>27</v>
      </c>
    </row>
    <row r="110" spans="2:31" ht="24" customHeight="1" x14ac:dyDescent="0.15">
      <c r="B110" s="881"/>
      <c r="C110" s="884"/>
      <c r="D110" s="884"/>
      <c r="E110" s="884"/>
      <c r="F110" s="296"/>
      <c r="G110" s="897"/>
      <c r="H110" s="898"/>
      <c r="I110" s="296"/>
      <c r="J110" s="297"/>
      <c r="K110" s="299"/>
      <c r="L110" s="284" t="s">
        <v>220</v>
      </c>
      <c r="M110" s="302"/>
      <c r="N110" s="285" t="s">
        <v>225</v>
      </c>
      <c r="O110" s="299"/>
      <c r="P110" s="284" t="s">
        <v>220</v>
      </c>
      <c r="Q110" s="302"/>
      <c r="R110" s="285" t="s">
        <v>225</v>
      </c>
      <c r="S110" s="891"/>
      <c r="T110" s="892"/>
      <c r="U110" s="893"/>
      <c r="Z110" s="274">
        <f t="shared" si="19"/>
        <v>0</v>
      </c>
      <c r="AA110" s="275">
        <f t="shared" ref="AA110" si="128">INDEX(C$7:C$3000,11+($AE110-1)*29,1)</f>
        <v>0</v>
      </c>
      <c r="AB110" s="275">
        <f t="shared" ref="AB110" si="129">INDEX(D$7:D$3000,11+($AE110-1)*29,1)</f>
        <v>0</v>
      </c>
      <c r="AC110" s="275">
        <f t="shared" ref="AC110" si="130">INDEX(E$7:E$3000,11+($AE110-1)*29,1)</f>
        <v>0</v>
      </c>
      <c r="AD110" s="276" t="str">
        <f t="shared" ref="AD110" si="131">INDEX(S$7:S$3000,11+($AE110-1)*29,1)</f>
        <v/>
      </c>
      <c r="AE110" s="171">
        <f t="shared" si="18"/>
        <v>27</v>
      </c>
    </row>
    <row r="111" spans="2:31" ht="24" customHeight="1" thickBot="1" x14ac:dyDescent="0.2">
      <c r="B111" s="881"/>
      <c r="C111" s="884"/>
      <c r="D111" s="884"/>
      <c r="E111" s="884"/>
      <c r="F111" s="296"/>
      <c r="G111" s="897"/>
      <c r="H111" s="898"/>
      <c r="I111" s="296"/>
      <c r="J111" s="297"/>
      <c r="K111" s="299"/>
      <c r="L111" s="284" t="s">
        <v>220</v>
      </c>
      <c r="M111" s="302"/>
      <c r="N111" s="285" t="s">
        <v>225</v>
      </c>
      <c r="O111" s="299"/>
      <c r="P111" s="284" t="s">
        <v>220</v>
      </c>
      <c r="Q111" s="302"/>
      <c r="R111" s="285" t="s">
        <v>225</v>
      </c>
      <c r="S111" s="891"/>
      <c r="T111" s="892"/>
      <c r="U111" s="893"/>
      <c r="Z111" s="281">
        <f t="shared" si="19"/>
        <v>0</v>
      </c>
      <c r="AA111" s="282">
        <f t="shared" ref="AA111" si="132">INDEX(C$7:C$3000,16+($AE111-1)*29,1)</f>
        <v>0</v>
      </c>
      <c r="AB111" s="282">
        <f t="shared" ref="AB111" si="133">INDEX(D$7:D$3000,16+($AE111-1)*29,1)</f>
        <v>0</v>
      </c>
      <c r="AC111" s="282">
        <f t="shared" ref="AC111" si="134">INDEX(E$7:E$3000,16+($AE111-1)*29,1)</f>
        <v>0</v>
      </c>
      <c r="AD111" s="283" t="str">
        <f t="shared" ref="AD111" si="135">INDEX(S$7:S$3000,16+($AE111-1)*29,1)</f>
        <v/>
      </c>
      <c r="AE111" s="171">
        <f t="shared" si="18"/>
        <v>27</v>
      </c>
    </row>
    <row r="112" spans="2:31" ht="24" customHeight="1" x14ac:dyDescent="0.15">
      <c r="B112" s="881"/>
      <c r="C112" s="884"/>
      <c r="D112" s="884"/>
      <c r="E112" s="884"/>
      <c r="F112" s="296"/>
      <c r="G112" s="897"/>
      <c r="H112" s="898"/>
      <c r="I112" s="296"/>
      <c r="J112" s="297"/>
      <c r="K112" s="299"/>
      <c r="L112" s="284" t="s">
        <v>220</v>
      </c>
      <c r="M112" s="302"/>
      <c r="N112" s="285" t="s">
        <v>225</v>
      </c>
      <c r="O112" s="299"/>
      <c r="P112" s="284" t="s">
        <v>220</v>
      </c>
      <c r="Q112" s="302"/>
      <c r="R112" s="285" t="s">
        <v>225</v>
      </c>
      <c r="S112" s="891"/>
      <c r="T112" s="892"/>
      <c r="U112" s="893"/>
      <c r="Z112" s="270">
        <f t="shared" si="19"/>
        <v>0</v>
      </c>
      <c r="AA112" s="271">
        <f t="shared" ref="AA112" si="136">INDEX(C$7:C$3000,1+($AE112-1)*29,1)</f>
        <v>0</v>
      </c>
      <c r="AB112" s="271">
        <f t="shared" ref="AB112" si="137">INDEX(D$7:D$3000,1+($AE112-1)*29,1)</f>
        <v>0</v>
      </c>
      <c r="AC112" s="271">
        <f t="shared" ref="AC112" si="138">INDEX(E$7:E$3000,1+($AE112-1)*29,1)</f>
        <v>0</v>
      </c>
      <c r="AD112" s="272" t="str">
        <f t="shared" ref="AD112" si="139">INDEX(S$7:S$3000,1+($AE112-1)*29,1)</f>
        <v/>
      </c>
      <c r="AE112" s="171">
        <v>28</v>
      </c>
    </row>
    <row r="113" spans="1:31" ht="24" customHeight="1" thickBot="1" x14ac:dyDescent="0.2">
      <c r="B113" s="882"/>
      <c r="C113" s="885"/>
      <c r="D113" s="885"/>
      <c r="E113" s="885"/>
      <c r="F113" s="286" t="s">
        <v>232</v>
      </c>
      <c r="G113" s="5"/>
      <c r="H113" s="899" t="s">
        <v>239</v>
      </c>
      <c r="I113" s="900"/>
      <c r="J113" s="300"/>
      <c r="K113" s="901"/>
      <c r="L113" s="902"/>
      <c r="M113" s="902"/>
      <c r="N113" s="902"/>
      <c r="O113" s="902"/>
      <c r="P113" s="902"/>
      <c r="Q113" s="902"/>
      <c r="R113" s="903"/>
      <c r="S113" s="894"/>
      <c r="T113" s="895"/>
      <c r="U113" s="896"/>
      <c r="Z113" s="274">
        <f t="shared" si="19"/>
        <v>0</v>
      </c>
      <c r="AA113" s="275">
        <f t="shared" ref="AA113" si="140">INDEX(C$7:C$3000,6+($AE113-1)*29,1)</f>
        <v>0</v>
      </c>
      <c r="AB113" s="275">
        <f t="shared" ref="AB113" si="141">INDEX(D$7:D$3000,6+($AE113-1)*29,1)</f>
        <v>0</v>
      </c>
      <c r="AC113" s="275">
        <f t="shared" ref="AC113" si="142">INDEX(E$7:E$3000,6+($AE113-1)*29,1)</f>
        <v>0</v>
      </c>
      <c r="AD113" s="276" t="str">
        <f t="shared" ref="AD113" si="143">INDEX(S$7:S$3000,6+($AE113-1)*29,1)</f>
        <v/>
      </c>
      <c r="AE113" s="171">
        <f t="shared" si="18"/>
        <v>28</v>
      </c>
    </row>
    <row r="114" spans="1:31" ht="19.5" customHeight="1" thickBot="1" x14ac:dyDescent="0.2">
      <c r="B114" s="287" t="s">
        <v>112</v>
      </c>
      <c r="C114" s="172"/>
      <c r="D114" s="288"/>
      <c r="E114" s="288"/>
      <c r="F114" s="289"/>
      <c r="G114" s="288"/>
      <c r="H114" s="288"/>
      <c r="O114" s="917" t="s">
        <v>496</v>
      </c>
      <c r="P114" s="918"/>
      <c r="Q114" s="918"/>
      <c r="R114" s="918"/>
      <c r="S114" s="919" t="str">
        <f>IF(COUNT(S94:U113)=0,"",SUMIFS(S94:S113,E94:E113,"&lt;&gt;"&amp;""))</f>
        <v/>
      </c>
      <c r="T114" s="920"/>
      <c r="U114" s="921"/>
      <c r="Z114" s="274">
        <f t="shared" si="19"/>
        <v>0</v>
      </c>
      <c r="AA114" s="275">
        <f t="shared" ref="AA114" si="144">INDEX(C$7:C$3000,11+($AE114-1)*29,1)</f>
        <v>0</v>
      </c>
      <c r="AB114" s="275">
        <f t="shared" ref="AB114" si="145">INDEX(D$7:D$3000,11+($AE114-1)*29,1)</f>
        <v>0</v>
      </c>
      <c r="AC114" s="275">
        <f t="shared" ref="AC114" si="146">INDEX(E$7:E$3000,11+($AE114-1)*29,1)</f>
        <v>0</v>
      </c>
      <c r="AD114" s="276" t="str">
        <f t="shared" ref="AD114" si="147">INDEX(S$7:S$3000,11+($AE114-1)*29,1)</f>
        <v/>
      </c>
      <c r="AE114" s="171">
        <f t="shared" si="18"/>
        <v>28</v>
      </c>
    </row>
    <row r="115" spans="1:31" ht="19.5" customHeight="1" thickBot="1" x14ac:dyDescent="0.2">
      <c r="B115" s="486" t="s">
        <v>242</v>
      </c>
      <c r="C115" s="172"/>
      <c r="D115" s="171"/>
      <c r="E115" s="290"/>
      <c r="F115" s="485"/>
      <c r="G115" s="485"/>
      <c r="H115" s="485"/>
      <c r="O115" s="922" t="s">
        <v>497</v>
      </c>
      <c r="P115" s="923"/>
      <c r="Q115" s="923"/>
      <c r="R115" s="924"/>
      <c r="S115" s="919" t="str">
        <f>IF(COUNT(S94:U113)=0,"",SUMIF(E94:E113,"元請",S94:U113))</f>
        <v/>
      </c>
      <c r="T115" s="920"/>
      <c r="U115" s="921"/>
      <c r="Z115" s="281">
        <f t="shared" si="19"/>
        <v>0</v>
      </c>
      <c r="AA115" s="282">
        <f t="shared" ref="AA115" si="148">INDEX(C$7:C$3000,16+($AE115-1)*29,1)</f>
        <v>0</v>
      </c>
      <c r="AB115" s="282">
        <f t="shared" ref="AB115" si="149">INDEX(D$7:D$3000,16+($AE115-1)*29,1)</f>
        <v>0</v>
      </c>
      <c r="AC115" s="282">
        <f t="shared" ref="AC115" si="150">INDEX(E$7:E$3000,16+($AE115-1)*29,1)</f>
        <v>0</v>
      </c>
      <c r="AD115" s="283" t="str">
        <f t="shared" ref="AD115" si="151">INDEX(S$7:S$3000,16+($AE115-1)*29,1)</f>
        <v/>
      </c>
      <c r="AE115" s="171">
        <f t="shared" si="18"/>
        <v>28</v>
      </c>
    </row>
    <row r="116" spans="1:31" ht="19.5" customHeight="1" x14ac:dyDescent="0.15">
      <c r="B116" s="287" t="s">
        <v>240</v>
      </c>
      <c r="C116" s="172"/>
      <c r="D116" s="171"/>
      <c r="E116" s="172"/>
      <c r="F116" s="172"/>
      <c r="G116" s="485"/>
      <c r="H116" s="485"/>
      <c r="Z116" s="270">
        <f t="shared" si="19"/>
        <v>0</v>
      </c>
      <c r="AA116" s="271">
        <f t="shared" ref="AA116" si="152">INDEX(C$7:C$3000,1+($AE116-1)*29,1)</f>
        <v>0</v>
      </c>
      <c r="AB116" s="271">
        <f t="shared" ref="AB116" si="153">INDEX(D$7:D$3000,1+($AE116-1)*29,1)</f>
        <v>0</v>
      </c>
      <c r="AC116" s="271">
        <f t="shared" ref="AC116" si="154">INDEX(E$7:E$3000,1+($AE116-1)*29,1)</f>
        <v>0</v>
      </c>
      <c r="AD116" s="272" t="str">
        <f t="shared" ref="AD116" si="155">INDEX(S$7:S$3000,1+($AE116-1)*29,1)</f>
        <v/>
      </c>
      <c r="AE116" s="171">
        <v>29</v>
      </c>
    </row>
    <row r="117" spans="1:31" ht="19.5" customHeight="1" x14ac:dyDescent="0.15">
      <c r="B117" s="188"/>
      <c r="C117" s="172"/>
      <c r="D117" s="171"/>
      <c r="E117" s="290"/>
      <c r="F117" s="188"/>
      <c r="G117" s="188"/>
      <c r="H117" s="188"/>
      <c r="Z117" s="274">
        <f t="shared" si="19"/>
        <v>0</v>
      </c>
      <c r="AA117" s="275">
        <f t="shared" ref="AA117" si="156">INDEX(C$7:C$3000,6+($AE117-1)*29,1)</f>
        <v>0</v>
      </c>
      <c r="AB117" s="275">
        <f t="shared" ref="AB117" si="157">INDEX(D$7:D$3000,6+($AE117-1)*29,1)</f>
        <v>0</v>
      </c>
      <c r="AC117" s="275">
        <f t="shared" ref="AC117" si="158">INDEX(E$7:E$3000,6+($AE117-1)*29,1)</f>
        <v>0</v>
      </c>
      <c r="AD117" s="276" t="str">
        <f t="shared" ref="AD117" si="159">INDEX(S$7:S$3000,6+($AE117-1)*29,1)</f>
        <v/>
      </c>
      <c r="AE117" s="171">
        <f t="shared" si="18"/>
        <v>29</v>
      </c>
    </row>
    <row r="118" spans="1:31" s="172" customFormat="1" ht="20.25" customHeight="1" x14ac:dyDescent="0.15">
      <c r="A118" s="171"/>
      <c r="B118" s="171"/>
      <c r="C118" s="172" t="s">
        <v>104</v>
      </c>
      <c r="G118" s="262"/>
      <c r="H118" s="262"/>
      <c r="I118" s="171"/>
      <c r="J118" s="171"/>
      <c r="K118" s="171"/>
      <c r="L118" s="171"/>
      <c r="M118" s="171"/>
      <c r="N118" s="171"/>
      <c r="O118" s="171"/>
      <c r="P118" s="171"/>
      <c r="Q118" s="171"/>
      <c r="R118" s="171"/>
      <c r="S118" s="171"/>
      <c r="T118" s="196" t="s">
        <v>241</v>
      </c>
      <c r="U118" s="263" t="str">
        <f>IF(COUNT(S94:U113)=0,"",U89+1)</f>
        <v/>
      </c>
      <c r="W118" s="171"/>
      <c r="X118" s="171"/>
      <c r="Y118" s="171"/>
      <c r="Z118" s="274">
        <f t="shared" si="19"/>
        <v>0</v>
      </c>
      <c r="AA118" s="275">
        <f t="shared" ref="AA118" si="160">INDEX(C$7:C$3000,11+($AE118-1)*29,1)</f>
        <v>0</v>
      </c>
      <c r="AB118" s="275">
        <f t="shared" ref="AB118" si="161">INDEX(D$7:D$3000,11+($AE118-1)*29,1)</f>
        <v>0</v>
      </c>
      <c r="AC118" s="275">
        <f t="shared" ref="AC118" si="162">INDEX(E$7:E$3000,11+($AE118-1)*29,1)</f>
        <v>0</v>
      </c>
      <c r="AD118" s="276" t="str">
        <f t="shared" ref="AD118" si="163">INDEX(S$7:S$3000,11+($AE118-1)*29,1)</f>
        <v/>
      </c>
      <c r="AE118" s="171">
        <f t="shared" si="18"/>
        <v>29</v>
      </c>
    </row>
    <row r="119" spans="1:31" s="172" customFormat="1" ht="28.5" thickBot="1" x14ac:dyDescent="0.2">
      <c r="A119" s="171"/>
      <c r="B119" s="904" t="s">
        <v>105</v>
      </c>
      <c r="C119" s="904"/>
      <c r="D119" s="904"/>
      <c r="E119" s="904"/>
      <c r="F119" s="904"/>
      <c r="G119" s="904"/>
      <c r="H119" s="904"/>
      <c r="I119" s="904"/>
      <c r="J119" s="905" t="s">
        <v>388</v>
      </c>
      <c r="K119" s="905"/>
      <c r="L119" s="905"/>
      <c r="M119" s="905"/>
      <c r="N119" s="905"/>
      <c r="O119" s="905"/>
      <c r="P119" s="905"/>
      <c r="Q119" s="905"/>
      <c r="R119" s="905"/>
      <c r="S119" s="905"/>
      <c r="T119" s="905"/>
      <c r="U119" s="905"/>
      <c r="W119" s="171"/>
      <c r="X119" s="171"/>
      <c r="Y119" s="171"/>
      <c r="Z119" s="281">
        <f t="shared" si="19"/>
        <v>0</v>
      </c>
      <c r="AA119" s="282">
        <f t="shared" ref="AA119" si="164">INDEX(C$7:C$3000,16+($AE119-1)*29,1)</f>
        <v>0</v>
      </c>
      <c r="AB119" s="282">
        <f t="shared" ref="AB119" si="165">INDEX(D$7:D$3000,16+($AE119-1)*29,1)</f>
        <v>0</v>
      </c>
      <c r="AC119" s="282">
        <f t="shared" ref="AC119" si="166">INDEX(E$7:E$3000,16+($AE119-1)*29,1)</f>
        <v>0</v>
      </c>
      <c r="AD119" s="283" t="str">
        <f t="shared" ref="AD119" si="167">INDEX(S$7:S$3000,16+($AE119-1)*29,1)</f>
        <v/>
      </c>
      <c r="AE119" s="171">
        <f t="shared" si="18"/>
        <v>29</v>
      </c>
    </row>
    <row r="120" spans="1:31" ht="21.75" thickBot="1" x14ac:dyDescent="0.2">
      <c r="D120" s="265" t="s">
        <v>228</v>
      </c>
      <c r="E120" s="906"/>
      <c r="F120" s="906"/>
      <c r="G120" s="266" t="s">
        <v>229</v>
      </c>
      <c r="H120" s="267"/>
      <c r="L120" s="268" t="s">
        <v>231</v>
      </c>
      <c r="M120" s="482" t="str">
        <f>M$4</f>
        <v/>
      </c>
      <c r="N120" s="269" t="s">
        <v>220</v>
      </c>
      <c r="O120" s="482" t="str">
        <f>O$4</f>
        <v/>
      </c>
      <c r="P120" s="269" t="s">
        <v>225</v>
      </c>
      <c r="Q120" s="269" t="s">
        <v>205</v>
      </c>
      <c r="R120" s="482" t="str">
        <f>R$4</f>
        <v/>
      </c>
      <c r="S120" s="269" t="s">
        <v>220</v>
      </c>
      <c r="T120" s="482" t="str">
        <f>T$4</f>
        <v/>
      </c>
      <c r="U120" s="269" t="s">
        <v>230</v>
      </c>
      <c r="Z120" s="270">
        <f t="shared" si="19"/>
        <v>0</v>
      </c>
      <c r="AA120" s="271">
        <f t="shared" ref="AA120" si="168">INDEX(C$7:C$3000,1+($AE120-1)*29,1)</f>
        <v>0</v>
      </c>
      <c r="AB120" s="271">
        <f t="shared" ref="AB120" si="169">INDEX(D$7:D$3000,1+($AE120-1)*29,1)</f>
        <v>0</v>
      </c>
      <c r="AC120" s="271">
        <f t="shared" ref="AC120" si="170">INDEX(E$7:E$3000,1+($AE120-1)*29,1)</f>
        <v>0</v>
      </c>
      <c r="AD120" s="272" t="str">
        <f t="shared" ref="AD120" si="171">INDEX(S$7:S$3000,1+($AE120-1)*29,1)</f>
        <v/>
      </c>
      <c r="AE120" s="171">
        <v>30</v>
      </c>
    </row>
    <row r="121" spans="1:31" ht="18" customHeight="1" x14ac:dyDescent="0.15">
      <c r="B121" s="880" t="s">
        <v>227</v>
      </c>
      <c r="C121" s="907" t="s">
        <v>224</v>
      </c>
      <c r="D121" s="273" t="s">
        <v>237</v>
      </c>
      <c r="E121" s="273" t="s">
        <v>222</v>
      </c>
      <c r="F121" s="909" t="s">
        <v>106</v>
      </c>
      <c r="G121" s="840" t="s">
        <v>107</v>
      </c>
      <c r="H121" s="841"/>
      <c r="I121" s="181" t="s">
        <v>108</v>
      </c>
      <c r="J121" s="181" t="s">
        <v>235</v>
      </c>
      <c r="K121" s="840" t="s">
        <v>109</v>
      </c>
      <c r="L121" s="913"/>
      <c r="M121" s="913"/>
      <c r="N121" s="841"/>
      <c r="O121" s="840" t="s">
        <v>226</v>
      </c>
      <c r="P121" s="913"/>
      <c r="Q121" s="913"/>
      <c r="R121" s="841"/>
      <c r="S121" s="840" t="s">
        <v>233</v>
      </c>
      <c r="T121" s="913"/>
      <c r="U121" s="914"/>
      <c r="Z121" s="274">
        <f t="shared" si="19"/>
        <v>0</v>
      </c>
      <c r="AA121" s="275">
        <f t="shared" ref="AA121" si="172">INDEX(C$7:C$3000,6+($AE121-1)*29,1)</f>
        <v>0</v>
      </c>
      <c r="AB121" s="275">
        <f t="shared" ref="AB121" si="173">INDEX(D$7:D$3000,6+($AE121-1)*29,1)</f>
        <v>0</v>
      </c>
      <c r="AC121" s="275">
        <f t="shared" ref="AC121" si="174">INDEX(E$7:E$3000,6+($AE121-1)*29,1)</f>
        <v>0</v>
      </c>
      <c r="AD121" s="276" t="str">
        <f t="shared" ref="AD121" si="175">INDEX(S$7:S$3000,6+($AE121-1)*29,1)</f>
        <v/>
      </c>
      <c r="AE121" s="171">
        <f t="shared" si="18"/>
        <v>30</v>
      </c>
    </row>
    <row r="122" spans="1:31" ht="18" customHeight="1" thickBot="1" x14ac:dyDescent="0.2">
      <c r="B122" s="882"/>
      <c r="C122" s="908"/>
      <c r="D122" s="277" t="s">
        <v>221</v>
      </c>
      <c r="E122" s="277" t="s">
        <v>223</v>
      </c>
      <c r="F122" s="910"/>
      <c r="G122" s="911"/>
      <c r="H122" s="912"/>
      <c r="I122" s="278" t="s">
        <v>110</v>
      </c>
      <c r="J122" s="278" t="s">
        <v>236</v>
      </c>
      <c r="K122" s="911"/>
      <c r="L122" s="915"/>
      <c r="M122" s="915"/>
      <c r="N122" s="912"/>
      <c r="O122" s="911"/>
      <c r="P122" s="915"/>
      <c r="Q122" s="915"/>
      <c r="R122" s="912"/>
      <c r="S122" s="911" t="s">
        <v>234</v>
      </c>
      <c r="T122" s="915"/>
      <c r="U122" s="916"/>
      <c r="Z122" s="274">
        <f t="shared" si="19"/>
        <v>0</v>
      </c>
      <c r="AA122" s="275">
        <f t="shared" ref="AA122" si="176">INDEX(C$7:C$3000,11+($AE122-1)*29,1)</f>
        <v>0</v>
      </c>
      <c r="AB122" s="275">
        <f t="shared" ref="AB122" si="177">INDEX(D$7:D$3000,11+($AE122-1)*29,1)</f>
        <v>0</v>
      </c>
      <c r="AC122" s="275">
        <f t="shared" ref="AC122" si="178">INDEX(E$7:E$3000,11+($AE122-1)*29,1)</f>
        <v>0</v>
      </c>
      <c r="AD122" s="276" t="str">
        <f t="shared" ref="AD122" si="179">INDEX(S$7:S$3000,11+($AE122-1)*29,1)</f>
        <v/>
      </c>
      <c r="AE122" s="171">
        <f t="shared" si="18"/>
        <v>30</v>
      </c>
    </row>
    <row r="123" spans="1:31" ht="24" customHeight="1" thickBot="1" x14ac:dyDescent="0.2">
      <c r="B123" s="880">
        <v>1</v>
      </c>
      <c r="C123" s="883"/>
      <c r="D123" s="883"/>
      <c r="E123" s="883"/>
      <c r="F123" s="294"/>
      <c r="G123" s="886"/>
      <c r="H123" s="887"/>
      <c r="I123" s="294"/>
      <c r="J123" s="295"/>
      <c r="K123" s="298"/>
      <c r="L123" s="279" t="s">
        <v>220</v>
      </c>
      <c r="M123" s="301"/>
      <c r="N123" s="280" t="s">
        <v>225</v>
      </c>
      <c r="O123" s="298"/>
      <c r="P123" s="279" t="s">
        <v>220</v>
      </c>
      <c r="Q123" s="301"/>
      <c r="R123" s="280" t="s">
        <v>225</v>
      </c>
      <c r="S123" s="888" t="str">
        <f t="shared" ref="S123" si="180">IF(COUNT(J123:J127)=0,"",SUM(J123:J127))</f>
        <v/>
      </c>
      <c r="T123" s="889"/>
      <c r="U123" s="890"/>
      <c r="Z123" s="281">
        <f t="shared" si="19"/>
        <v>0</v>
      </c>
      <c r="AA123" s="282">
        <f t="shared" ref="AA123" si="181">INDEX(C$7:C$3000,16+($AE123-1)*29,1)</f>
        <v>0</v>
      </c>
      <c r="AB123" s="282">
        <f t="shared" ref="AB123" si="182">INDEX(D$7:D$3000,16+($AE123-1)*29,1)</f>
        <v>0</v>
      </c>
      <c r="AC123" s="282">
        <f t="shared" ref="AC123" si="183">INDEX(E$7:E$3000,16+($AE123-1)*29,1)</f>
        <v>0</v>
      </c>
      <c r="AD123" s="283" t="str">
        <f t="shared" ref="AD123" si="184">INDEX(S$7:S$3000,16+($AE123-1)*29,1)</f>
        <v/>
      </c>
      <c r="AE123" s="171">
        <f t="shared" si="18"/>
        <v>30</v>
      </c>
    </row>
    <row r="124" spans="1:31" ht="24" customHeight="1" x14ac:dyDescent="0.15">
      <c r="B124" s="881"/>
      <c r="C124" s="884"/>
      <c r="D124" s="884"/>
      <c r="E124" s="884"/>
      <c r="F124" s="296"/>
      <c r="G124" s="897"/>
      <c r="H124" s="898"/>
      <c r="I124" s="296"/>
      <c r="J124" s="297"/>
      <c r="K124" s="299"/>
      <c r="L124" s="284" t="s">
        <v>220</v>
      </c>
      <c r="M124" s="302"/>
      <c r="N124" s="285" t="s">
        <v>225</v>
      </c>
      <c r="O124" s="299"/>
      <c r="P124" s="284" t="s">
        <v>220</v>
      </c>
      <c r="Q124" s="302"/>
      <c r="R124" s="285" t="s">
        <v>225</v>
      </c>
      <c r="S124" s="891"/>
      <c r="T124" s="892"/>
      <c r="U124" s="893"/>
      <c r="Z124" s="270">
        <f t="shared" si="19"/>
        <v>0</v>
      </c>
      <c r="AA124" s="271">
        <f t="shared" ref="AA124" si="185">INDEX(C$7:C$3000,1+($AE124-1)*29,1)</f>
        <v>0</v>
      </c>
      <c r="AB124" s="271">
        <f t="shared" ref="AB124" si="186">INDEX(D$7:D$3000,1+($AE124-1)*29,1)</f>
        <v>0</v>
      </c>
      <c r="AC124" s="271">
        <f t="shared" ref="AC124" si="187">INDEX(E$7:E$3000,1+($AE124-1)*29,1)</f>
        <v>0</v>
      </c>
      <c r="AD124" s="272" t="str">
        <f t="shared" ref="AD124" si="188">INDEX(S$7:S$3000,1+($AE124-1)*29,1)</f>
        <v/>
      </c>
      <c r="AE124" s="171">
        <v>31</v>
      </c>
    </row>
    <row r="125" spans="1:31" ht="23.25" customHeight="1" x14ac:dyDescent="0.15">
      <c r="B125" s="881"/>
      <c r="C125" s="884"/>
      <c r="D125" s="884"/>
      <c r="E125" s="884"/>
      <c r="F125" s="296"/>
      <c r="G125" s="897"/>
      <c r="H125" s="898"/>
      <c r="I125" s="296"/>
      <c r="J125" s="297"/>
      <c r="K125" s="299"/>
      <c r="L125" s="284" t="s">
        <v>220</v>
      </c>
      <c r="M125" s="302"/>
      <c r="N125" s="285" t="s">
        <v>225</v>
      </c>
      <c r="O125" s="299"/>
      <c r="P125" s="284" t="s">
        <v>220</v>
      </c>
      <c r="Q125" s="302"/>
      <c r="R125" s="285" t="s">
        <v>225</v>
      </c>
      <c r="S125" s="891"/>
      <c r="T125" s="892"/>
      <c r="U125" s="893"/>
      <c r="Z125" s="274">
        <f t="shared" si="19"/>
        <v>0</v>
      </c>
      <c r="AA125" s="275">
        <f t="shared" ref="AA125" si="189">INDEX(C$7:C$3000,6+($AE125-1)*29,1)</f>
        <v>0</v>
      </c>
      <c r="AB125" s="275">
        <f t="shared" ref="AB125" si="190">INDEX(D$7:D$3000,6+($AE125-1)*29,1)</f>
        <v>0</v>
      </c>
      <c r="AC125" s="275">
        <f t="shared" ref="AC125" si="191">INDEX(E$7:E$3000,6+($AE125-1)*29,1)</f>
        <v>0</v>
      </c>
      <c r="AD125" s="276" t="str">
        <f t="shared" ref="AD125" si="192">INDEX(S$7:S$3000,6+($AE125-1)*29,1)</f>
        <v/>
      </c>
      <c r="AE125" s="171">
        <f t="shared" si="18"/>
        <v>31</v>
      </c>
    </row>
    <row r="126" spans="1:31" ht="24" customHeight="1" x14ac:dyDescent="0.15">
      <c r="B126" s="881"/>
      <c r="C126" s="884"/>
      <c r="D126" s="884"/>
      <c r="E126" s="884"/>
      <c r="F126" s="296"/>
      <c r="G126" s="897"/>
      <c r="H126" s="898"/>
      <c r="I126" s="296"/>
      <c r="J126" s="297"/>
      <c r="K126" s="299"/>
      <c r="L126" s="284" t="s">
        <v>220</v>
      </c>
      <c r="M126" s="302"/>
      <c r="N126" s="285" t="s">
        <v>225</v>
      </c>
      <c r="O126" s="299"/>
      <c r="P126" s="284" t="s">
        <v>220</v>
      </c>
      <c r="Q126" s="302"/>
      <c r="R126" s="285" t="s">
        <v>225</v>
      </c>
      <c r="S126" s="891"/>
      <c r="T126" s="892"/>
      <c r="U126" s="893"/>
      <c r="Z126" s="274">
        <f t="shared" si="19"/>
        <v>0</v>
      </c>
      <c r="AA126" s="275">
        <f t="shared" ref="AA126" si="193">INDEX(C$7:C$3000,11+($AE126-1)*29,1)</f>
        <v>0</v>
      </c>
      <c r="AB126" s="275">
        <f t="shared" ref="AB126" si="194">INDEX(D$7:D$3000,11+($AE126-1)*29,1)</f>
        <v>0</v>
      </c>
      <c r="AC126" s="275">
        <f t="shared" ref="AC126" si="195">INDEX(E$7:E$3000,11+($AE126-1)*29,1)</f>
        <v>0</v>
      </c>
      <c r="AD126" s="276" t="str">
        <f t="shared" ref="AD126" si="196">INDEX(S$7:S$3000,11+($AE126-1)*29,1)</f>
        <v/>
      </c>
      <c r="AE126" s="171">
        <f t="shared" si="18"/>
        <v>31</v>
      </c>
    </row>
    <row r="127" spans="1:31" ht="24" customHeight="1" thickBot="1" x14ac:dyDescent="0.2">
      <c r="B127" s="882"/>
      <c r="C127" s="885"/>
      <c r="D127" s="885"/>
      <c r="E127" s="885"/>
      <c r="F127" s="286" t="s">
        <v>232</v>
      </c>
      <c r="G127" s="5"/>
      <c r="H127" s="899" t="s">
        <v>239</v>
      </c>
      <c r="I127" s="900"/>
      <c r="J127" s="300"/>
      <c r="K127" s="901"/>
      <c r="L127" s="902"/>
      <c r="M127" s="902"/>
      <c r="N127" s="902"/>
      <c r="O127" s="902"/>
      <c r="P127" s="902"/>
      <c r="Q127" s="902"/>
      <c r="R127" s="903"/>
      <c r="S127" s="894"/>
      <c r="T127" s="895"/>
      <c r="U127" s="896"/>
      <c r="Z127" s="281">
        <f t="shared" si="19"/>
        <v>0</v>
      </c>
      <c r="AA127" s="282">
        <f t="shared" ref="AA127" si="197">INDEX(C$7:C$3000,16+($AE127-1)*29,1)</f>
        <v>0</v>
      </c>
      <c r="AB127" s="282">
        <f t="shared" ref="AB127" si="198">INDEX(D$7:D$3000,16+($AE127-1)*29,1)</f>
        <v>0</v>
      </c>
      <c r="AC127" s="282">
        <f t="shared" ref="AC127" si="199">INDEX(E$7:E$3000,16+($AE127-1)*29,1)</f>
        <v>0</v>
      </c>
      <c r="AD127" s="283" t="str">
        <f t="shared" ref="AD127" si="200">INDEX(S$7:S$3000,16+($AE127-1)*29,1)</f>
        <v/>
      </c>
      <c r="AE127" s="171">
        <f t="shared" si="18"/>
        <v>31</v>
      </c>
    </row>
    <row r="128" spans="1:31" ht="24" customHeight="1" x14ac:dyDescent="0.15">
      <c r="B128" s="880">
        <v>2</v>
      </c>
      <c r="C128" s="883"/>
      <c r="D128" s="883"/>
      <c r="E128" s="883"/>
      <c r="F128" s="294"/>
      <c r="G128" s="886"/>
      <c r="H128" s="887"/>
      <c r="I128" s="294"/>
      <c r="J128" s="295"/>
      <c r="K128" s="298"/>
      <c r="L128" s="279" t="s">
        <v>220</v>
      </c>
      <c r="M128" s="301"/>
      <c r="N128" s="280" t="s">
        <v>225</v>
      </c>
      <c r="O128" s="298"/>
      <c r="P128" s="279" t="s">
        <v>220</v>
      </c>
      <c r="Q128" s="301"/>
      <c r="R128" s="280" t="s">
        <v>225</v>
      </c>
      <c r="S128" s="888" t="str">
        <f t="shared" ref="S128" si="201">IF(COUNT(J128:J132)=0,"",SUM(J128:J132))</f>
        <v/>
      </c>
      <c r="T128" s="889"/>
      <c r="U128" s="890"/>
      <c r="Z128" s="270">
        <f t="shared" si="19"/>
        <v>0</v>
      </c>
      <c r="AA128" s="271">
        <f t="shared" ref="AA128" si="202">INDEX(C$7:C$3000,1+($AE128-1)*29,1)</f>
        <v>0</v>
      </c>
      <c r="AB128" s="271">
        <f t="shared" ref="AB128" si="203">INDEX(D$7:D$3000,1+($AE128-1)*29,1)</f>
        <v>0</v>
      </c>
      <c r="AC128" s="271">
        <f t="shared" ref="AC128" si="204">INDEX(E$7:E$3000,1+($AE128-1)*29,1)</f>
        <v>0</v>
      </c>
      <c r="AD128" s="272" t="str">
        <f t="shared" ref="AD128" si="205">INDEX(S$7:S$3000,1+($AE128-1)*29,1)</f>
        <v/>
      </c>
      <c r="AE128" s="171">
        <v>32</v>
      </c>
    </row>
    <row r="129" spans="2:31" ht="24" customHeight="1" x14ac:dyDescent="0.15">
      <c r="B129" s="881"/>
      <c r="C129" s="884"/>
      <c r="D129" s="884"/>
      <c r="E129" s="884"/>
      <c r="F129" s="296"/>
      <c r="G129" s="897"/>
      <c r="H129" s="898"/>
      <c r="I129" s="296"/>
      <c r="J129" s="297"/>
      <c r="K129" s="299"/>
      <c r="L129" s="284" t="s">
        <v>220</v>
      </c>
      <c r="M129" s="302"/>
      <c r="N129" s="285" t="s">
        <v>225</v>
      </c>
      <c r="O129" s="299"/>
      <c r="P129" s="284" t="s">
        <v>220</v>
      </c>
      <c r="Q129" s="302"/>
      <c r="R129" s="285" t="s">
        <v>225</v>
      </c>
      <c r="S129" s="891"/>
      <c r="T129" s="892"/>
      <c r="U129" s="893"/>
      <c r="Z129" s="274">
        <f t="shared" si="19"/>
        <v>0</v>
      </c>
      <c r="AA129" s="275">
        <f t="shared" ref="AA129" si="206">INDEX(C$7:C$3000,6+($AE129-1)*29,1)</f>
        <v>0</v>
      </c>
      <c r="AB129" s="275">
        <f t="shared" ref="AB129" si="207">INDEX(D$7:D$3000,6+($AE129-1)*29,1)</f>
        <v>0</v>
      </c>
      <c r="AC129" s="275">
        <f t="shared" ref="AC129" si="208">INDEX(E$7:E$3000,6+($AE129-1)*29,1)</f>
        <v>0</v>
      </c>
      <c r="AD129" s="276" t="str">
        <f t="shared" ref="AD129" si="209">INDEX(S$7:S$3000,6+($AE129-1)*29,1)</f>
        <v/>
      </c>
      <c r="AE129" s="171">
        <f t="shared" si="18"/>
        <v>32</v>
      </c>
    </row>
    <row r="130" spans="2:31" ht="24" customHeight="1" x14ac:dyDescent="0.15">
      <c r="B130" s="881"/>
      <c r="C130" s="884"/>
      <c r="D130" s="884"/>
      <c r="E130" s="884"/>
      <c r="F130" s="296"/>
      <c r="G130" s="897"/>
      <c r="H130" s="898"/>
      <c r="I130" s="296"/>
      <c r="J130" s="297"/>
      <c r="K130" s="299"/>
      <c r="L130" s="284" t="s">
        <v>220</v>
      </c>
      <c r="M130" s="302"/>
      <c r="N130" s="285" t="s">
        <v>225</v>
      </c>
      <c r="O130" s="299"/>
      <c r="P130" s="284" t="s">
        <v>220</v>
      </c>
      <c r="Q130" s="302"/>
      <c r="R130" s="285" t="s">
        <v>225</v>
      </c>
      <c r="S130" s="891"/>
      <c r="T130" s="892"/>
      <c r="U130" s="893"/>
      <c r="Z130" s="274">
        <f t="shared" si="19"/>
        <v>0</v>
      </c>
      <c r="AA130" s="275">
        <f t="shared" ref="AA130" si="210">INDEX(C$7:C$3000,11+($AE130-1)*29,1)</f>
        <v>0</v>
      </c>
      <c r="AB130" s="275">
        <f t="shared" ref="AB130" si="211">INDEX(D$7:D$3000,11+($AE130-1)*29,1)</f>
        <v>0</v>
      </c>
      <c r="AC130" s="275">
        <f t="shared" ref="AC130" si="212">INDEX(E$7:E$3000,11+($AE130-1)*29,1)</f>
        <v>0</v>
      </c>
      <c r="AD130" s="276" t="str">
        <f t="shared" ref="AD130" si="213">INDEX(S$7:S$3000,11+($AE130-1)*29,1)</f>
        <v/>
      </c>
      <c r="AE130" s="171">
        <f t="shared" si="18"/>
        <v>32</v>
      </c>
    </row>
    <row r="131" spans="2:31" ht="24" customHeight="1" thickBot="1" x14ac:dyDescent="0.2">
      <c r="B131" s="881"/>
      <c r="C131" s="884"/>
      <c r="D131" s="884"/>
      <c r="E131" s="884"/>
      <c r="F131" s="296"/>
      <c r="G131" s="897"/>
      <c r="H131" s="898"/>
      <c r="I131" s="296"/>
      <c r="J131" s="297"/>
      <c r="K131" s="299"/>
      <c r="L131" s="284" t="s">
        <v>220</v>
      </c>
      <c r="M131" s="302"/>
      <c r="N131" s="285" t="s">
        <v>225</v>
      </c>
      <c r="O131" s="299"/>
      <c r="P131" s="284" t="s">
        <v>220</v>
      </c>
      <c r="Q131" s="302"/>
      <c r="R131" s="285" t="s">
        <v>225</v>
      </c>
      <c r="S131" s="891"/>
      <c r="T131" s="892"/>
      <c r="U131" s="893"/>
      <c r="Z131" s="281">
        <f t="shared" si="19"/>
        <v>0</v>
      </c>
      <c r="AA131" s="282">
        <f t="shared" ref="AA131" si="214">INDEX(C$7:C$3000,16+($AE131-1)*29,1)</f>
        <v>0</v>
      </c>
      <c r="AB131" s="282">
        <f t="shared" ref="AB131" si="215">INDEX(D$7:D$3000,16+($AE131-1)*29,1)</f>
        <v>0</v>
      </c>
      <c r="AC131" s="282">
        <f t="shared" ref="AC131" si="216">INDEX(E$7:E$3000,16+($AE131-1)*29,1)</f>
        <v>0</v>
      </c>
      <c r="AD131" s="283" t="str">
        <f t="shared" ref="AD131" si="217">INDEX(S$7:S$3000,16+($AE131-1)*29,1)</f>
        <v/>
      </c>
      <c r="AE131" s="171">
        <f t="shared" si="18"/>
        <v>32</v>
      </c>
    </row>
    <row r="132" spans="2:31" ht="24" customHeight="1" thickBot="1" x14ac:dyDescent="0.2">
      <c r="B132" s="882"/>
      <c r="C132" s="885"/>
      <c r="D132" s="885"/>
      <c r="E132" s="885"/>
      <c r="F132" s="286" t="s">
        <v>232</v>
      </c>
      <c r="G132" s="5"/>
      <c r="H132" s="899" t="s">
        <v>239</v>
      </c>
      <c r="I132" s="900"/>
      <c r="J132" s="300"/>
      <c r="K132" s="901"/>
      <c r="L132" s="902"/>
      <c r="M132" s="902"/>
      <c r="N132" s="902"/>
      <c r="O132" s="902"/>
      <c r="P132" s="902"/>
      <c r="Q132" s="902"/>
      <c r="R132" s="903"/>
      <c r="S132" s="894"/>
      <c r="T132" s="895"/>
      <c r="U132" s="896"/>
      <c r="Z132" s="270">
        <f t="shared" si="19"/>
        <v>0</v>
      </c>
      <c r="AA132" s="271">
        <f t="shared" ref="AA132" si="218">INDEX(C$7:C$3000,1+($AE132-1)*29,1)</f>
        <v>0</v>
      </c>
      <c r="AB132" s="271">
        <f t="shared" ref="AB132" si="219">INDEX(D$7:D$3000,1+($AE132-1)*29,1)</f>
        <v>0</v>
      </c>
      <c r="AC132" s="271">
        <f t="shared" ref="AC132" si="220">INDEX(E$7:E$3000,1+($AE132-1)*29,1)</f>
        <v>0</v>
      </c>
      <c r="AD132" s="272" t="str">
        <f t="shared" ref="AD132" si="221">INDEX(S$7:S$3000,1+($AE132-1)*29,1)</f>
        <v/>
      </c>
      <c r="AE132" s="171">
        <v>33</v>
      </c>
    </row>
    <row r="133" spans="2:31" ht="24" customHeight="1" x14ac:dyDescent="0.15">
      <c r="B133" s="880">
        <v>3</v>
      </c>
      <c r="C133" s="883"/>
      <c r="D133" s="883"/>
      <c r="E133" s="883"/>
      <c r="F133" s="294"/>
      <c r="G133" s="886"/>
      <c r="H133" s="887"/>
      <c r="I133" s="294"/>
      <c r="J133" s="295"/>
      <c r="K133" s="298"/>
      <c r="L133" s="279" t="s">
        <v>220</v>
      </c>
      <c r="M133" s="301"/>
      <c r="N133" s="280" t="s">
        <v>225</v>
      </c>
      <c r="O133" s="298"/>
      <c r="P133" s="279" t="s">
        <v>220</v>
      </c>
      <c r="Q133" s="301"/>
      <c r="R133" s="280" t="s">
        <v>225</v>
      </c>
      <c r="S133" s="888" t="str">
        <f t="shared" ref="S133" si="222">IF(COUNT(J133:J137)=0,"",SUM(J133:J137))</f>
        <v/>
      </c>
      <c r="T133" s="889"/>
      <c r="U133" s="890"/>
      <c r="Z133" s="274">
        <f t="shared" si="19"/>
        <v>0</v>
      </c>
      <c r="AA133" s="275">
        <f t="shared" ref="AA133" si="223">INDEX(C$7:C$3000,6+($AE133-1)*29,1)</f>
        <v>0</v>
      </c>
      <c r="AB133" s="275">
        <f t="shared" ref="AB133" si="224">INDEX(D$7:D$3000,6+($AE133-1)*29,1)</f>
        <v>0</v>
      </c>
      <c r="AC133" s="275">
        <f t="shared" ref="AC133" si="225">INDEX(E$7:E$3000,6+($AE133-1)*29,1)</f>
        <v>0</v>
      </c>
      <c r="AD133" s="276" t="str">
        <f t="shared" ref="AD133" si="226">INDEX(S$7:S$3000,6+($AE133-1)*29,1)</f>
        <v/>
      </c>
      <c r="AE133" s="171">
        <f t="shared" si="18"/>
        <v>33</v>
      </c>
    </row>
    <row r="134" spans="2:31" ht="24" customHeight="1" x14ac:dyDescent="0.15">
      <c r="B134" s="881"/>
      <c r="C134" s="884"/>
      <c r="D134" s="884"/>
      <c r="E134" s="884"/>
      <c r="F134" s="296"/>
      <c r="G134" s="897"/>
      <c r="H134" s="898"/>
      <c r="I134" s="296"/>
      <c r="J134" s="297"/>
      <c r="K134" s="299"/>
      <c r="L134" s="284" t="s">
        <v>220</v>
      </c>
      <c r="M134" s="302"/>
      <c r="N134" s="285" t="s">
        <v>225</v>
      </c>
      <c r="O134" s="299"/>
      <c r="P134" s="284" t="s">
        <v>220</v>
      </c>
      <c r="Q134" s="302"/>
      <c r="R134" s="285" t="s">
        <v>225</v>
      </c>
      <c r="S134" s="891"/>
      <c r="T134" s="892"/>
      <c r="U134" s="893"/>
      <c r="Z134" s="274">
        <f t="shared" si="19"/>
        <v>0</v>
      </c>
      <c r="AA134" s="275">
        <f t="shared" ref="AA134" si="227">INDEX(C$7:C$3000,11+($AE134-1)*29,1)</f>
        <v>0</v>
      </c>
      <c r="AB134" s="275">
        <f t="shared" ref="AB134" si="228">INDEX(D$7:D$3000,11+($AE134-1)*29,1)</f>
        <v>0</v>
      </c>
      <c r="AC134" s="275">
        <f t="shared" ref="AC134" si="229">INDEX(E$7:E$3000,11+($AE134-1)*29,1)</f>
        <v>0</v>
      </c>
      <c r="AD134" s="276" t="str">
        <f t="shared" ref="AD134" si="230">INDEX(S$7:S$3000,11+($AE134-1)*29,1)</f>
        <v/>
      </c>
      <c r="AE134" s="171">
        <f t="shared" si="18"/>
        <v>33</v>
      </c>
    </row>
    <row r="135" spans="2:31" ht="24" customHeight="1" thickBot="1" x14ac:dyDescent="0.2">
      <c r="B135" s="881"/>
      <c r="C135" s="884"/>
      <c r="D135" s="884"/>
      <c r="E135" s="884"/>
      <c r="F135" s="296"/>
      <c r="G135" s="897"/>
      <c r="H135" s="898"/>
      <c r="I135" s="296"/>
      <c r="J135" s="297"/>
      <c r="K135" s="299"/>
      <c r="L135" s="284" t="s">
        <v>220</v>
      </c>
      <c r="M135" s="302"/>
      <c r="N135" s="285" t="s">
        <v>225</v>
      </c>
      <c r="O135" s="299"/>
      <c r="P135" s="284" t="s">
        <v>220</v>
      </c>
      <c r="Q135" s="302"/>
      <c r="R135" s="285" t="s">
        <v>225</v>
      </c>
      <c r="S135" s="891"/>
      <c r="T135" s="892"/>
      <c r="U135" s="893"/>
      <c r="Z135" s="281">
        <f t="shared" si="19"/>
        <v>0</v>
      </c>
      <c r="AA135" s="282">
        <f t="shared" ref="AA135" si="231">INDEX(C$7:C$3000,16+($AE135-1)*29,1)</f>
        <v>0</v>
      </c>
      <c r="AB135" s="282">
        <f t="shared" ref="AB135" si="232">INDEX(D$7:D$3000,16+($AE135-1)*29,1)</f>
        <v>0</v>
      </c>
      <c r="AC135" s="282">
        <f t="shared" ref="AC135" si="233">INDEX(E$7:E$3000,16+($AE135-1)*29,1)</f>
        <v>0</v>
      </c>
      <c r="AD135" s="283" t="str">
        <f t="shared" ref="AD135" si="234">INDEX(S$7:S$3000,16+($AE135-1)*29,1)</f>
        <v/>
      </c>
      <c r="AE135" s="171">
        <f t="shared" si="18"/>
        <v>33</v>
      </c>
    </row>
    <row r="136" spans="2:31" ht="24" customHeight="1" x14ac:dyDescent="0.15">
      <c r="B136" s="881"/>
      <c r="C136" s="884"/>
      <c r="D136" s="884"/>
      <c r="E136" s="884"/>
      <c r="F136" s="296"/>
      <c r="G136" s="897"/>
      <c r="H136" s="898"/>
      <c r="I136" s="296"/>
      <c r="J136" s="297"/>
      <c r="K136" s="299"/>
      <c r="L136" s="284" t="s">
        <v>220</v>
      </c>
      <c r="M136" s="302"/>
      <c r="N136" s="285" t="s">
        <v>225</v>
      </c>
      <c r="O136" s="299"/>
      <c r="P136" s="284" t="s">
        <v>220</v>
      </c>
      <c r="Q136" s="302"/>
      <c r="R136" s="285" t="s">
        <v>225</v>
      </c>
      <c r="S136" s="891"/>
      <c r="T136" s="892"/>
      <c r="U136" s="893"/>
      <c r="Z136" s="270">
        <f t="shared" si="19"/>
        <v>0</v>
      </c>
      <c r="AA136" s="271">
        <f t="shared" ref="AA136" si="235">INDEX(C$7:C$3000,1+($AE136-1)*29,1)</f>
        <v>0</v>
      </c>
      <c r="AB136" s="271">
        <f t="shared" ref="AB136" si="236">INDEX(D$7:D$3000,1+($AE136-1)*29,1)</f>
        <v>0</v>
      </c>
      <c r="AC136" s="271">
        <f t="shared" ref="AC136" si="237">INDEX(E$7:E$3000,1+($AE136-1)*29,1)</f>
        <v>0</v>
      </c>
      <c r="AD136" s="272" t="str">
        <f t="shared" ref="AD136" si="238">INDEX(S$7:S$3000,1+($AE136-1)*29,1)</f>
        <v/>
      </c>
      <c r="AE136" s="171">
        <v>34</v>
      </c>
    </row>
    <row r="137" spans="2:31" ht="24" customHeight="1" thickBot="1" x14ac:dyDescent="0.2">
      <c r="B137" s="882"/>
      <c r="C137" s="885"/>
      <c r="D137" s="885"/>
      <c r="E137" s="885"/>
      <c r="F137" s="286" t="s">
        <v>232</v>
      </c>
      <c r="G137" s="5"/>
      <c r="H137" s="899" t="s">
        <v>239</v>
      </c>
      <c r="I137" s="900"/>
      <c r="J137" s="300"/>
      <c r="K137" s="901"/>
      <c r="L137" s="902"/>
      <c r="M137" s="902"/>
      <c r="N137" s="902"/>
      <c r="O137" s="902"/>
      <c r="P137" s="902"/>
      <c r="Q137" s="902"/>
      <c r="R137" s="903"/>
      <c r="S137" s="894"/>
      <c r="T137" s="895"/>
      <c r="U137" s="896"/>
      <c r="Z137" s="274">
        <f t="shared" si="19"/>
        <v>0</v>
      </c>
      <c r="AA137" s="275">
        <f t="shared" ref="AA137" si="239">INDEX(C$7:C$3000,6+($AE137-1)*29,1)</f>
        <v>0</v>
      </c>
      <c r="AB137" s="275">
        <f t="shared" ref="AB137" si="240">INDEX(D$7:D$3000,6+($AE137-1)*29,1)</f>
        <v>0</v>
      </c>
      <c r="AC137" s="275">
        <f t="shared" ref="AC137" si="241">INDEX(E$7:E$3000,6+($AE137-1)*29,1)</f>
        <v>0</v>
      </c>
      <c r="AD137" s="276" t="str">
        <f t="shared" ref="AD137" si="242">INDEX(S$7:S$3000,6+($AE137-1)*29,1)</f>
        <v/>
      </c>
      <c r="AE137" s="171">
        <f t="shared" si="18"/>
        <v>34</v>
      </c>
    </row>
    <row r="138" spans="2:31" ht="24" customHeight="1" x14ac:dyDescent="0.15">
      <c r="B138" s="880">
        <v>4</v>
      </c>
      <c r="C138" s="883"/>
      <c r="D138" s="883"/>
      <c r="E138" s="883"/>
      <c r="F138" s="294"/>
      <c r="G138" s="886"/>
      <c r="H138" s="887"/>
      <c r="I138" s="294"/>
      <c r="J138" s="295"/>
      <c r="K138" s="298"/>
      <c r="L138" s="279" t="s">
        <v>220</v>
      </c>
      <c r="M138" s="301"/>
      <c r="N138" s="280" t="s">
        <v>225</v>
      </c>
      <c r="O138" s="298"/>
      <c r="P138" s="279" t="s">
        <v>220</v>
      </c>
      <c r="Q138" s="301"/>
      <c r="R138" s="280" t="s">
        <v>225</v>
      </c>
      <c r="S138" s="888" t="str">
        <f t="shared" ref="S138" si="243">IF(COUNT(J138:J142)=0,"",SUM(J138:J142))</f>
        <v/>
      </c>
      <c r="T138" s="889"/>
      <c r="U138" s="890"/>
      <c r="Z138" s="274">
        <f t="shared" si="19"/>
        <v>0</v>
      </c>
      <c r="AA138" s="275">
        <f t="shared" ref="AA138" si="244">INDEX(C$7:C$3000,11+($AE138-1)*29,1)</f>
        <v>0</v>
      </c>
      <c r="AB138" s="275">
        <f t="shared" ref="AB138" si="245">INDEX(D$7:D$3000,11+($AE138-1)*29,1)</f>
        <v>0</v>
      </c>
      <c r="AC138" s="275">
        <f t="shared" ref="AC138" si="246">INDEX(E$7:E$3000,11+($AE138-1)*29,1)</f>
        <v>0</v>
      </c>
      <c r="AD138" s="276" t="str">
        <f t="shared" ref="AD138" si="247">INDEX(S$7:S$3000,11+($AE138-1)*29,1)</f>
        <v/>
      </c>
      <c r="AE138" s="171">
        <f t="shared" si="18"/>
        <v>34</v>
      </c>
    </row>
    <row r="139" spans="2:31" ht="24" customHeight="1" thickBot="1" x14ac:dyDescent="0.2">
      <c r="B139" s="881"/>
      <c r="C139" s="884"/>
      <c r="D139" s="884"/>
      <c r="E139" s="884"/>
      <c r="F139" s="296"/>
      <c r="G139" s="897"/>
      <c r="H139" s="898"/>
      <c r="I139" s="296"/>
      <c r="J139" s="297"/>
      <c r="K139" s="299"/>
      <c r="L139" s="284" t="s">
        <v>220</v>
      </c>
      <c r="M139" s="302"/>
      <c r="N139" s="285" t="s">
        <v>225</v>
      </c>
      <c r="O139" s="299"/>
      <c r="P139" s="284" t="s">
        <v>220</v>
      </c>
      <c r="Q139" s="302"/>
      <c r="R139" s="285" t="s">
        <v>225</v>
      </c>
      <c r="S139" s="891"/>
      <c r="T139" s="892"/>
      <c r="U139" s="893"/>
      <c r="Z139" s="281">
        <f t="shared" si="19"/>
        <v>0</v>
      </c>
      <c r="AA139" s="282">
        <f t="shared" ref="AA139" si="248">INDEX(C$7:C$3000,16+($AE139-1)*29,1)</f>
        <v>0</v>
      </c>
      <c r="AB139" s="282">
        <f t="shared" ref="AB139" si="249">INDEX(D$7:D$3000,16+($AE139-1)*29,1)</f>
        <v>0</v>
      </c>
      <c r="AC139" s="282">
        <f t="shared" ref="AC139" si="250">INDEX(E$7:E$3000,16+($AE139-1)*29,1)</f>
        <v>0</v>
      </c>
      <c r="AD139" s="283" t="str">
        <f t="shared" ref="AD139" si="251">INDEX(S$7:S$3000,16+($AE139-1)*29,1)</f>
        <v/>
      </c>
      <c r="AE139" s="171">
        <f t="shared" si="18"/>
        <v>34</v>
      </c>
    </row>
    <row r="140" spans="2:31" ht="24" customHeight="1" x14ac:dyDescent="0.15">
      <c r="B140" s="881"/>
      <c r="C140" s="884"/>
      <c r="D140" s="884"/>
      <c r="E140" s="884"/>
      <c r="F140" s="296"/>
      <c r="G140" s="897"/>
      <c r="H140" s="898"/>
      <c r="I140" s="296"/>
      <c r="J140" s="297"/>
      <c r="K140" s="299"/>
      <c r="L140" s="284" t="s">
        <v>220</v>
      </c>
      <c r="M140" s="302"/>
      <c r="N140" s="285" t="s">
        <v>225</v>
      </c>
      <c r="O140" s="299"/>
      <c r="P140" s="284" t="s">
        <v>220</v>
      </c>
      <c r="Q140" s="302"/>
      <c r="R140" s="285" t="s">
        <v>225</v>
      </c>
      <c r="S140" s="891"/>
      <c r="T140" s="892"/>
      <c r="U140" s="893"/>
      <c r="Z140" s="270">
        <f t="shared" si="19"/>
        <v>0</v>
      </c>
      <c r="AA140" s="271">
        <f t="shared" ref="AA140" si="252">INDEX(C$7:C$3000,1+($AE140-1)*29,1)</f>
        <v>0</v>
      </c>
      <c r="AB140" s="271">
        <f t="shared" ref="AB140" si="253">INDEX(D$7:D$3000,1+($AE140-1)*29,1)</f>
        <v>0</v>
      </c>
      <c r="AC140" s="271">
        <f t="shared" ref="AC140" si="254">INDEX(E$7:E$3000,1+($AE140-1)*29,1)</f>
        <v>0</v>
      </c>
      <c r="AD140" s="272" t="str">
        <f t="shared" ref="AD140" si="255">INDEX(S$7:S$3000,1+($AE140-1)*29,1)</f>
        <v/>
      </c>
      <c r="AE140" s="171">
        <v>35</v>
      </c>
    </row>
    <row r="141" spans="2:31" ht="24" customHeight="1" x14ac:dyDescent="0.15">
      <c r="B141" s="881"/>
      <c r="C141" s="884"/>
      <c r="D141" s="884"/>
      <c r="E141" s="884"/>
      <c r="F141" s="296"/>
      <c r="G141" s="897"/>
      <c r="H141" s="898"/>
      <c r="I141" s="296"/>
      <c r="J141" s="297"/>
      <c r="K141" s="299"/>
      <c r="L141" s="284" t="s">
        <v>220</v>
      </c>
      <c r="M141" s="302"/>
      <c r="N141" s="285" t="s">
        <v>225</v>
      </c>
      <c r="O141" s="299"/>
      <c r="P141" s="284" t="s">
        <v>220</v>
      </c>
      <c r="Q141" s="302"/>
      <c r="R141" s="285" t="s">
        <v>225</v>
      </c>
      <c r="S141" s="891"/>
      <c r="T141" s="892"/>
      <c r="U141" s="893"/>
      <c r="Z141" s="274">
        <f t="shared" si="19"/>
        <v>0</v>
      </c>
      <c r="AA141" s="275">
        <f t="shared" ref="AA141" si="256">INDEX(C$7:C$3000,6+($AE141-1)*29,1)</f>
        <v>0</v>
      </c>
      <c r="AB141" s="275">
        <f t="shared" ref="AB141" si="257">INDEX(D$7:D$3000,6+($AE141-1)*29,1)</f>
        <v>0</v>
      </c>
      <c r="AC141" s="275">
        <f t="shared" ref="AC141" si="258">INDEX(E$7:E$3000,6+($AE141-1)*29,1)</f>
        <v>0</v>
      </c>
      <c r="AD141" s="276" t="str">
        <f t="shared" ref="AD141" si="259">INDEX(S$7:S$3000,6+($AE141-1)*29,1)</f>
        <v/>
      </c>
      <c r="AE141" s="171">
        <f t="shared" si="18"/>
        <v>35</v>
      </c>
    </row>
    <row r="142" spans="2:31" ht="24" customHeight="1" thickBot="1" x14ac:dyDescent="0.2">
      <c r="B142" s="882"/>
      <c r="C142" s="885"/>
      <c r="D142" s="885"/>
      <c r="E142" s="885"/>
      <c r="F142" s="286" t="s">
        <v>232</v>
      </c>
      <c r="G142" s="5"/>
      <c r="H142" s="899" t="s">
        <v>239</v>
      </c>
      <c r="I142" s="900"/>
      <c r="J142" s="300"/>
      <c r="K142" s="901"/>
      <c r="L142" s="902"/>
      <c r="M142" s="902"/>
      <c r="N142" s="902"/>
      <c r="O142" s="902"/>
      <c r="P142" s="902"/>
      <c r="Q142" s="902"/>
      <c r="R142" s="903"/>
      <c r="S142" s="894"/>
      <c r="T142" s="895"/>
      <c r="U142" s="896"/>
      <c r="Z142" s="274">
        <f t="shared" si="19"/>
        <v>0</v>
      </c>
      <c r="AA142" s="275">
        <f t="shared" ref="AA142" si="260">INDEX(C$7:C$3000,11+($AE142-1)*29,1)</f>
        <v>0</v>
      </c>
      <c r="AB142" s="275">
        <f t="shared" ref="AB142" si="261">INDEX(D$7:D$3000,11+($AE142-1)*29,1)</f>
        <v>0</v>
      </c>
      <c r="AC142" s="275">
        <f t="shared" ref="AC142" si="262">INDEX(E$7:E$3000,11+($AE142-1)*29,1)</f>
        <v>0</v>
      </c>
      <c r="AD142" s="276" t="str">
        <f t="shared" ref="AD142" si="263">INDEX(S$7:S$3000,11+($AE142-1)*29,1)</f>
        <v/>
      </c>
      <c r="AE142" s="171">
        <f t="shared" si="18"/>
        <v>35</v>
      </c>
    </row>
    <row r="143" spans="2:31" ht="19.5" customHeight="1" thickBot="1" x14ac:dyDescent="0.2">
      <c r="B143" s="287" t="s">
        <v>112</v>
      </c>
      <c r="C143" s="172"/>
      <c r="D143" s="288"/>
      <c r="E143" s="288"/>
      <c r="F143" s="289"/>
      <c r="G143" s="288"/>
      <c r="H143" s="288"/>
      <c r="O143" s="917" t="s">
        <v>496</v>
      </c>
      <c r="P143" s="918"/>
      <c r="Q143" s="918"/>
      <c r="R143" s="918"/>
      <c r="S143" s="919" t="str">
        <f>IF(COUNT(S123:U142)=0,"",SUMIFS(S123:S142,E123:E142,"&lt;&gt;"&amp;""))</f>
        <v/>
      </c>
      <c r="T143" s="920"/>
      <c r="U143" s="921"/>
      <c r="Z143" s="281">
        <f t="shared" si="19"/>
        <v>0</v>
      </c>
      <c r="AA143" s="282">
        <f t="shared" ref="AA143" si="264">INDEX(C$7:C$3000,16+($AE143-1)*29,1)</f>
        <v>0</v>
      </c>
      <c r="AB143" s="282">
        <f t="shared" ref="AB143" si="265">INDEX(D$7:D$3000,16+($AE143-1)*29,1)</f>
        <v>0</v>
      </c>
      <c r="AC143" s="282">
        <f t="shared" ref="AC143" si="266">INDEX(E$7:E$3000,16+($AE143-1)*29,1)</f>
        <v>0</v>
      </c>
      <c r="AD143" s="283" t="str">
        <f t="shared" ref="AD143" si="267">INDEX(S$7:S$3000,16+($AE143-1)*29,1)</f>
        <v/>
      </c>
      <c r="AE143" s="171">
        <f t="shared" si="18"/>
        <v>35</v>
      </c>
    </row>
    <row r="144" spans="2:31" ht="19.5" customHeight="1" thickBot="1" x14ac:dyDescent="0.2">
      <c r="B144" s="486" t="s">
        <v>242</v>
      </c>
      <c r="C144" s="172"/>
      <c r="D144" s="171"/>
      <c r="E144" s="290"/>
      <c r="F144" s="485"/>
      <c r="G144" s="485"/>
      <c r="H144" s="485"/>
      <c r="O144" s="922" t="s">
        <v>497</v>
      </c>
      <c r="P144" s="923"/>
      <c r="Q144" s="923"/>
      <c r="R144" s="924"/>
      <c r="S144" s="919" t="str">
        <f>IF(COUNT(S123:U142)=0,"",SUMIF(E123:E142,"元請",S123:U142))</f>
        <v/>
      </c>
      <c r="T144" s="920"/>
      <c r="U144" s="921"/>
      <c r="Z144" s="270">
        <f t="shared" si="19"/>
        <v>0</v>
      </c>
      <c r="AA144" s="271">
        <f t="shared" ref="AA144" si="268">INDEX(C$7:C$3000,1+($AE144-1)*29,1)</f>
        <v>0</v>
      </c>
      <c r="AB144" s="271">
        <f t="shared" ref="AB144" si="269">INDEX(D$7:D$3000,1+($AE144-1)*29,1)</f>
        <v>0</v>
      </c>
      <c r="AC144" s="271">
        <f t="shared" ref="AC144" si="270">INDEX(E$7:E$3000,1+($AE144-1)*29,1)</f>
        <v>0</v>
      </c>
      <c r="AD144" s="272" t="str">
        <f t="shared" ref="AD144" si="271">INDEX(S$7:S$3000,1+($AE144-1)*29,1)</f>
        <v/>
      </c>
      <c r="AE144" s="171">
        <v>36</v>
      </c>
    </row>
    <row r="145" spans="1:31" ht="19.5" customHeight="1" x14ac:dyDescent="0.15">
      <c r="B145" s="287" t="s">
        <v>240</v>
      </c>
      <c r="C145" s="172"/>
      <c r="D145" s="171"/>
      <c r="E145" s="172"/>
      <c r="F145" s="172"/>
      <c r="G145" s="485"/>
      <c r="H145" s="485"/>
      <c r="Z145" s="274">
        <f t="shared" si="19"/>
        <v>0</v>
      </c>
      <c r="AA145" s="275">
        <f t="shared" ref="AA145" si="272">INDEX(C$7:C$3000,6+($AE145-1)*29,1)</f>
        <v>0</v>
      </c>
      <c r="AB145" s="275">
        <f t="shared" ref="AB145" si="273">INDEX(D$7:D$3000,6+($AE145-1)*29,1)</f>
        <v>0</v>
      </c>
      <c r="AC145" s="275">
        <f t="shared" ref="AC145" si="274">INDEX(E$7:E$3000,6+($AE145-1)*29,1)</f>
        <v>0</v>
      </c>
      <c r="AD145" s="276" t="str">
        <f t="shared" ref="AD145" si="275">INDEX(S$7:S$3000,6+($AE145-1)*29,1)</f>
        <v/>
      </c>
      <c r="AE145" s="171">
        <f t="shared" ref="AE145:AE207" si="276">AE144</f>
        <v>36</v>
      </c>
    </row>
    <row r="146" spans="1:31" ht="19.5" customHeight="1" x14ac:dyDescent="0.15">
      <c r="B146" s="188"/>
      <c r="C146" s="172"/>
      <c r="D146" s="171"/>
      <c r="E146" s="290"/>
      <c r="F146" s="188"/>
      <c r="G146" s="188"/>
      <c r="H146" s="188"/>
      <c r="Z146" s="274">
        <f t="shared" si="19"/>
        <v>0</v>
      </c>
      <c r="AA146" s="275">
        <f t="shared" ref="AA146" si="277">INDEX(C$7:C$3000,11+($AE146-1)*29,1)</f>
        <v>0</v>
      </c>
      <c r="AB146" s="275">
        <f t="shared" ref="AB146" si="278">INDEX(D$7:D$3000,11+($AE146-1)*29,1)</f>
        <v>0</v>
      </c>
      <c r="AC146" s="275">
        <f t="shared" ref="AC146" si="279">INDEX(E$7:E$3000,11+($AE146-1)*29,1)</f>
        <v>0</v>
      </c>
      <c r="AD146" s="276" t="str">
        <f t="shared" ref="AD146" si="280">INDEX(S$7:S$3000,11+($AE146-1)*29,1)</f>
        <v/>
      </c>
      <c r="AE146" s="171">
        <f t="shared" si="276"/>
        <v>36</v>
      </c>
    </row>
    <row r="147" spans="1:31" s="172" customFormat="1" ht="20.25" customHeight="1" thickBot="1" x14ac:dyDescent="0.2">
      <c r="A147" s="171"/>
      <c r="B147" s="171"/>
      <c r="C147" s="172" t="s">
        <v>104</v>
      </c>
      <c r="G147" s="262"/>
      <c r="H147" s="262"/>
      <c r="I147" s="171"/>
      <c r="J147" s="171"/>
      <c r="K147" s="171"/>
      <c r="L147" s="171"/>
      <c r="M147" s="171"/>
      <c r="N147" s="171"/>
      <c r="O147" s="171"/>
      <c r="P147" s="171"/>
      <c r="Q147" s="171"/>
      <c r="R147" s="171"/>
      <c r="S147" s="171"/>
      <c r="T147" s="196" t="s">
        <v>241</v>
      </c>
      <c r="U147" s="263" t="str">
        <f>IF(COUNT(S123:U142)=0,"",U118+1)</f>
        <v/>
      </c>
      <c r="W147" s="171"/>
      <c r="X147" s="171"/>
      <c r="Y147" s="171"/>
      <c r="Z147" s="281">
        <f t="shared" si="19"/>
        <v>0</v>
      </c>
      <c r="AA147" s="282">
        <f t="shared" ref="AA147" si="281">INDEX(C$7:C$3000,16+($AE147-1)*29,1)</f>
        <v>0</v>
      </c>
      <c r="AB147" s="282">
        <f t="shared" ref="AB147" si="282">INDEX(D$7:D$3000,16+($AE147-1)*29,1)</f>
        <v>0</v>
      </c>
      <c r="AC147" s="282">
        <f t="shared" ref="AC147" si="283">INDEX(E$7:E$3000,16+($AE147-1)*29,1)</f>
        <v>0</v>
      </c>
      <c r="AD147" s="283" t="str">
        <f t="shared" ref="AD147" si="284">INDEX(S$7:S$3000,16+($AE147-1)*29,1)</f>
        <v/>
      </c>
      <c r="AE147" s="171">
        <f t="shared" si="276"/>
        <v>36</v>
      </c>
    </row>
    <row r="148" spans="1:31" s="172" customFormat="1" ht="27.75" x14ac:dyDescent="0.15">
      <c r="A148" s="171"/>
      <c r="B148" s="904" t="s">
        <v>105</v>
      </c>
      <c r="C148" s="904"/>
      <c r="D148" s="904"/>
      <c r="E148" s="904"/>
      <c r="F148" s="904"/>
      <c r="G148" s="904"/>
      <c r="H148" s="904"/>
      <c r="I148" s="904"/>
      <c r="J148" s="905" t="s">
        <v>388</v>
      </c>
      <c r="K148" s="905"/>
      <c r="L148" s="905"/>
      <c r="M148" s="905"/>
      <c r="N148" s="905"/>
      <c r="O148" s="905"/>
      <c r="P148" s="905"/>
      <c r="Q148" s="905"/>
      <c r="R148" s="905"/>
      <c r="S148" s="905"/>
      <c r="T148" s="905"/>
      <c r="U148" s="905"/>
      <c r="W148" s="171"/>
      <c r="X148" s="171"/>
      <c r="Y148" s="171"/>
      <c r="Z148" s="270">
        <f t="shared" ref="Z148:Z211" si="285">INDEX(E$4:E$3000,1+($AE148-1)*29,1)</f>
        <v>0</v>
      </c>
      <c r="AA148" s="271">
        <f t="shared" ref="AA148" si="286">INDEX(C$7:C$3000,1+($AE148-1)*29,1)</f>
        <v>0</v>
      </c>
      <c r="AB148" s="271">
        <f t="shared" ref="AB148" si="287">INDEX(D$7:D$3000,1+($AE148-1)*29,1)</f>
        <v>0</v>
      </c>
      <c r="AC148" s="271">
        <f t="shared" ref="AC148" si="288">INDEX(E$7:E$3000,1+($AE148-1)*29,1)</f>
        <v>0</v>
      </c>
      <c r="AD148" s="272" t="str">
        <f t="shared" ref="AD148" si="289">INDEX(S$7:S$3000,1+($AE148-1)*29,1)</f>
        <v/>
      </c>
      <c r="AE148" s="171">
        <v>37</v>
      </c>
    </row>
    <row r="149" spans="1:31" ht="21.75" thickBot="1" x14ac:dyDescent="0.2">
      <c r="D149" s="265" t="s">
        <v>228</v>
      </c>
      <c r="E149" s="906"/>
      <c r="F149" s="906"/>
      <c r="G149" s="266" t="s">
        <v>229</v>
      </c>
      <c r="H149" s="267"/>
      <c r="L149" s="268" t="s">
        <v>231</v>
      </c>
      <c r="M149" s="482" t="str">
        <f>M$4</f>
        <v/>
      </c>
      <c r="N149" s="269" t="s">
        <v>220</v>
      </c>
      <c r="O149" s="482" t="str">
        <f>O$4</f>
        <v/>
      </c>
      <c r="P149" s="269" t="s">
        <v>225</v>
      </c>
      <c r="Q149" s="269" t="s">
        <v>205</v>
      </c>
      <c r="R149" s="482" t="str">
        <f>R$4</f>
        <v/>
      </c>
      <c r="S149" s="269" t="s">
        <v>220</v>
      </c>
      <c r="T149" s="482" t="str">
        <f>T$4</f>
        <v/>
      </c>
      <c r="U149" s="269" t="s">
        <v>230</v>
      </c>
      <c r="Z149" s="274">
        <f t="shared" si="285"/>
        <v>0</v>
      </c>
      <c r="AA149" s="275">
        <f t="shared" ref="AA149" si="290">INDEX(C$7:C$3000,6+($AE149-1)*29,1)</f>
        <v>0</v>
      </c>
      <c r="AB149" s="275">
        <f t="shared" ref="AB149" si="291">INDEX(D$7:D$3000,6+($AE149-1)*29,1)</f>
        <v>0</v>
      </c>
      <c r="AC149" s="275">
        <f t="shared" ref="AC149" si="292">INDEX(E$7:E$3000,6+($AE149-1)*29,1)</f>
        <v>0</v>
      </c>
      <c r="AD149" s="276" t="str">
        <f t="shared" ref="AD149" si="293">INDEX(S$7:S$3000,6+($AE149-1)*29,1)</f>
        <v/>
      </c>
      <c r="AE149" s="171">
        <f t="shared" si="276"/>
        <v>37</v>
      </c>
    </row>
    <row r="150" spans="1:31" ht="18" customHeight="1" x14ac:dyDescent="0.15">
      <c r="B150" s="880" t="s">
        <v>227</v>
      </c>
      <c r="C150" s="907" t="s">
        <v>224</v>
      </c>
      <c r="D150" s="273" t="s">
        <v>237</v>
      </c>
      <c r="E150" s="273" t="s">
        <v>222</v>
      </c>
      <c r="F150" s="909" t="s">
        <v>106</v>
      </c>
      <c r="G150" s="840" t="s">
        <v>107</v>
      </c>
      <c r="H150" s="841"/>
      <c r="I150" s="181" t="s">
        <v>108</v>
      </c>
      <c r="J150" s="181" t="s">
        <v>235</v>
      </c>
      <c r="K150" s="840" t="s">
        <v>109</v>
      </c>
      <c r="L150" s="913"/>
      <c r="M150" s="913"/>
      <c r="N150" s="841"/>
      <c r="O150" s="840" t="s">
        <v>226</v>
      </c>
      <c r="P150" s="913"/>
      <c r="Q150" s="913"/>
      <c r="R150" s="841"/>
      <c r="S150" s="840" t="s">
        <v>233</v>
      </c>
      <c r="T150" s="913"/>
      <c r="U150" s="914"/>
      <c r="Z150" s="274">
        <f t="shared" si="285"/>
        <v>0</v>
      </c>
      <c r="AA150" s="275">
        <f t="shared" ref="AA150" si="294">INDEX(C$7:C$3000,11+($AE150-1)*29,1)</f>
        <v>0</v>
      </c>
      <c r="AB150" s="275">
        <f t="shared" ref="AB150" si="295">INDEX(D$7:D$3000,11+($AE150-1)*29,1)</f>
        <v>0</v>
      </c>
      <c r="AC150" s="275">
        <f t="shared" ref="AC150" si="296">INDEX(E$7:E$3000,11+($AE150-1)*29,1)</f>
        <v>0</v>
      </c>
      <c r="AD150" s="276" t="str">
        <f t="shared" ref="AD150" si="297">INDEX(S$7:S$3000,11+($AE150-1)*29,1)</f>
        <v/>
      </c>
      <c r="AE150" s="171">
        <f t="shared" si="276"/>
        <v>37</v>
      </c>
    </row>
    <row r="151" spans="1:31" ht="18" customHeight="1" thickBot="1" x14ac:dyDescent="0.2">
      <c r="B151" s="882"/>
      <c r="C151" s="908"/>
      <c r="D151" s="277" t="s">
        <v>221</v>
      </c>
      <c r="E151" s="277" t="s">
        <v>223</v>
      </c>
      <c r="F151" s="910"/>
      <c r="G151" s="911"/>
      <c r="H151" s="912"/>
      <c r="I151" s="278" t="s">
        <v>110</v>
      </c>
      <c r="J151" s="278" t="s">
        <v>236</v>
      </c>
      <c r="K151" s="911"/>
      <c r="L151" s="915"/>
      <c r="M151" s="915"/>
      <c r="N151" s="912"/>
      <c r="O151" s="911"/>
      <c r="P151" s="915"/>
      <c r="Q151" s="915"/>
      <c r="R151" s="912"/>
      <c r="S151" s="911" t="s">
        <v>234</v>
      </c>
      <c r="T151" s="915"/>
      <c r="U151" s="916"/>
      <c r="Z151" s="281">
        <f t="shared" si="285"/>
        <v>0</v>
      </c>
      <c r="AA151" s="282">
        <f t="shared" ref="AA151" si="298">INDEX(C$7:C$3000,16+($AE151-1)*29,1)</f>
        <v>0</v>
      </c>
      <c r="AB151" s="282">
        <f t="shared" ref="AB151" si="299">INDEX(D$7:D$3000,16+($AE151-1)*29,1)</f>
        <v>0</v>
      </c>
      <c r="AC151" s="282">
        <f t="shared" ref="AC151" si="300">INDEX(E$7:E$3000,16+($AE151-1)*29,1)</f>
        <v>0</v>
      </c>
      <c r="AD151" s="283" t="str">
        <f t="shared" ref="AD151" si="301">INDEX(S$7:S$3000,16+($AE151-1)*29,1)</f>
        <v/>
      </c>
      <c r="AE151" s="171">
        <f t="shared" si="276"/>
        <v>37</v>
      </c>
    </row>
    <row r="152" spans="1:31" ht="24" customHeight="1" x14ac:dyDescent="0.15">
      <c r="B152" s="880">
        <v>1</v>
      </c>
      <c r="C152" s="883"/>
      <c r="D152" s="883"/>
      <c r="E152" s="883"/>
      <c r="F152" s="294"/>
      <c r="G152" s="886"/>
      <c r="H152" s="887"/>
      <c r="I152" s="294"/>
      <c r="J152" s="295"/>
      <c r="K152" s="298"/>
      <c r="L152" s="279" t="s">
        <v>220</v>
      </c>
      <c r="M152" s="301"/>
      <c r="N152" s="280" t="s">
        <v>225</v>
      </c>
      <c r="O152" s="298"/>
      <c r="P152" s="279" t="s">
        <v>220</v>
      </c>
      <c r="Q152" s="301"/>
      <c r="R152" s="280" t="s">
        <v>225</v>
      </c>
      <c r="S152" s="888" t="str">
        <f t="shared" ref="S152" si="302">IF(COUNT(J152:J156)=0,"",SUM(J152:J156))</f>
        <v/>
      </c>
      <c r="T152" s="889"/>
      <c r="U152" s="890"/>
      <c r="Z152" s="270">
        <f t="shared" si="285"/>
        <v>0</v>
      </c>
      <c r="AA152" s="271">
        <f t="shared" ref="AA152" si="303">INDEX(C$7:C$3000,1+($AE152-1)*29,1)</f>
        <v>0</v>
      </c>
      <c r="AB152" s="271">
        <f t="shared" ref="AB152" si="304">INDEX(D$7:D$3000,1+($AE152-1)*29,1)</f>
        <v>0</v>
      </c>
      <c r="AC152" s="271">
        <f t="shared" ref="AC152" si="305">INDEX(E$7:E$3000,1+($AE152-1)*29,1)</f>
        <v>0</v>
      </c>
      <c r="AD152" s="272" t="str">
        <f t="shared" ref="AD152" si="306">INDEX(S$7:S$3000,1+($AE152-1)*29,1)</f>
        <v/>
      </c>
      <c r="AE152" s="171">
        <v>38</v>
      </c>
    </row>
    <row r="153" spans="1:31" ht="24" customHeight="1" x14ac:dyDescent="0.15">
      <c r="B153" s="881"/>
      <c r="C153" s="884"/>
      <c r="D153" s="884"/>
      <c r="E153" s="884"/>
      <c r="F153" s="296"/>
      <c r="G153" s="897"/>
      <c r="H153" s="898"/>
      <c r="I153" s="296"/>
      <c r="J153" s="297"/>
      <c r="K153" s="299"/>
      <c r="L153" s="284" t="s">
        <v>220</v>
      </c>
      <c r="M153" s="302"/>
      <c r="N153" s="285" t="s">
        <v>225</v>
      </c>
      <c r="O153" s="299"/>
      <c r="P153" s="284" t="s">
        <v>220</v>
      </c>
      <c r="Q153" s="302"/>
      <c r="R153" s="285" t="s">
        <v>225</v>
      </c>
      <c r="S153" s="891"/>
      <c r="T153" s="892"/>
      <c r="U153" s="893"/>
      <c r="Z153" s="274">
        <f t="shared" si="285"/>
        <v>0</v>
      </c>
      <c r="AA153" s="275">
        <f t="shared" ref="AA153" si="307">INDEX(C$7:C$3000,6+($AE153-1)*29,1)</f>
        <v>0</v>
      </c>
      <c r="AB153" s="275">
        <f t="shared" ref="AB153" si="308">INDEX(D$7:D$3000,6+($AE153-1)*29,1)</f>
        <v>0</v>
      </c>
      <c r="AC153" s="275">
        <f t="shared" ref="AC153" si="309">INDEX(E$7:E$3000,6+($AE153-1)*29,1)</f>
        <v>0</v>
      </c>
      <c r="AD153" s="276" t="str">
        <f t="shared" ref="AD153" si="310">INDEX(S$7:S$3000,6+($AE153-1)*29,1)</f>
        <v/>
      </c>
      <c r="AE153" s="171">
        <f t="shared" si="276"/>
        <v>38</v>
      </c>
    </row>
    <row r="154" spans="1:31" ht="23.25" customHeight="1" x14ac:dyDescent="0.15">
      <c r="B154" s="881"/>
      <c r="C154" s="884"/>
      <c r="D154" s="884"/>
      <c r="E154" s="884"/>
      <c r="F154" s="296"/>
      <c r="G154" s="897"/>
      <c r="H154" s="898"/>
      <c r="I154" s="296"/>
      <c r="J154" s="297"/>
      <c r="K154" s="299"/>
      <c r="L154" s="284" t="s">
        <v>220</v>
      </c>
      <c r="M154" s="302"/>
      <c r="N154" s="285" t="s">
        <v>225</v>
      </c>
      <c r="O154" s="299"/>
      <c r="P154" s="284" t="s">
        <v>220</v>
      </c>
      <c r="Q154" s="302"/>
      <c r="R154" s="285" t="s">
        <v>225</v>
      </c>
      <c r="S154" s="891"/>
      <c r="T154" s="892"/>
      <c r="U154" s="893"/>
      <c r="Z154" s="274">
        <f t="shared" si="285"/>
        <v>0</v>
      </c>
      <c r="AA154" s="275">
        <f t="shared" ref="AA154" si="311">INDEX(C$7:C$3000,11+($AE154-1)*29,1)</f>
        <v>0</v>
      </c>
      <c r="AB154" s="275">
        <f t="shared" ref="AB154" si="312">INDEX(D$7:D$3000,11+($AE154-1)*29,1)</f>
        <v>0</v>
      </c>
      <c r="AC154" s="275">
        <f t="shared" ref="AC154" si="313">INDEX(E$7:E$3000,11+($AE154-1)*29,1)</f>
        <v>0</v>
      </c>
      <c r="AD154" s="276" t="str">
        <f t="shared" ref="AD154" si="314">INDEX(S$7:S$3000,11+($AE154-1)*29,1)</f>
        <v/>
      </c>
      <c r="AE154" s="171">
        <f t="shared" si="276"/>
        <v>38</v>
      </c>
    </row>
    <row r="155" spans="1:31" ht="24" customHeight="1" thickBot="1" x14ac:dyDescent="0.2">
      <c r="B155" s="881"/>
      <c r="C155" s="884"/>
      <c r="D155" s="884"/>
      <c r="E155" s="884"/>
      <c r="F155" s="296"/>
      <c r="G155" s="897"/>
      <c r="H155" s="898"/>
      <c r="I155" s="296"/>
      <c r="J155" s="297"/>
      <c r="K155" s="299"/>
      <c r="L155" s="284" t="s">
        <v>220</v>
      </c>
      <c r="M155" s="302"/>
      <c r="N155" s="285" t="s">
        <v>225</v>
      </c>
      <c r="O155" s="299"/>
      <c r="P155" s="284" t="s">
        <v>220</v>
      </c>
      <c r="Q155" s="302"/>
      <c r="R155" s="285" t="s">
        <v>225</v>
      </c>
      <c r="S155" s="891"/>
      <c r="T155" s="892"/>
      <c r="U155" s="893"/>
      <c r="Z155" s="281">
        <f t="shared" si="285"/>
        <v>0</v>
      </c>
      <c r="AA155" s="282">
        <f t="shared" ref="AA155" si="315">INDEX(C$7:C$3000,16+($AE155-1)*29,1)</f>
        <v>0</v>
      </c>
      <c r="AB155" s="282">
        <f t="shared" ref="AB155" si="316">INDEX(D$7:D$3000,16+($AE155-1)*29,1)</f>
        <v>0</v>
      </c>
      <c r="AC155" s="282">
        <f t="shared" ref="AC155" si="317">INDEX(E$7:E$3000,16+($AE155-1)*29,1)</f>
        <v>0</v>
      </c>
      <c r="AD155" s="283" t="str">
        <f t="shared" ref="AD155" si="318">INDEX(S$7:S$3000,16+($AE155-1)*29,1)</f>
        <v/>
      </c>
      <c r="AE155" s="171">
        <f t="shared" si="276"/>
        <v>38</v>
      </c>
    </row>
    <row r="156" spans="1:31" ht="24" customHeight="1" thickBot="1" x14ac:dyDescent="0.2">
      <c r="B156" s="882"/>
      <c r="C156" s="885"/>
      <c r="D156" s="885"/>
      <c r="E156" s="885"/>
      <c r="F156" s="286" t="s">
        <v>232</v>
      </c>
      <c r="G156" s="5"/>
      <c r="H156" s="899" t="s">
        <v>239</v>
      </c>
      <c r="I156" s="900"/>
      <c r="J156" s="300"/>
      <c r="K156" s="901"/>
      <c r="L156" s="902"/>
      <c r="M156" s="902"/>
      <c r="N156" s="902"/>
      <c r="O156" s="902"/>
      <c r="P156" s="902"/>
      <c r="Q156" s="902"/>
      <c r="R156" s="903"/>
      <c r="S156" s="894"/>
      <c r="T156" s="895"/>
      <c r="U156" s="896"/>
      <c r="Z156" s="270">
        <f t="shared" si="285"/>
        <v>0</v>
      </c>
      <c r="AA156" s="271">
        <f t="shared" ref="AA156" si="319">INDEX(C$7:C$3000,1+($AE156-1)*29,1)</f>
        <v>0</v>
      </c>
      <c r="AB156" s="271">
        <f t="shared" ref="AB156" si="320">INDEX(D$7:D$3000,1+($AE156-1)*29,1)</f>
        <v>0</v>
      </c>
      <c r="AC156" s="271">
        <f t="shared" ref="AC156" si="321">INDEX(E$7:E$3000,1+($AE156-1)*29,1)</f>
        <v>0</v>
      </c>
      <c r="AD156" s="272" t="str">
        <f t="shared" ref="AD156" si="322">INDEX(S$7:S$3000,1+($AE156-1)*29,1)</f>
        <v/>
      </c>
      <c r="AE156" s="171">
        <v>39</v>
      </c>
    </row>
    <row r="157" spans="1:31" ht="24" customHeight="1" x14ac:dyDescent="0.15">
      <c r="B157" s="880">
        <v>2</v>
      </c>
      <c r="C157" s="883"/>
      <c r="D157" s="883"/>
      <c r="E157" s="883"/>
      <c r="F157" s="294"/>
      <c r="G157" s="886"/>
      <c r="H157" s="887"/>
      <c r="I157" s="294"/>
      <c r="J157" s="295"/>
      <c r="K157" s="298"/>
      <c r="L157" s="279" t="s">
        <v>220</v>
      </c>
      <c r="M157" s="301"/>
      <c r="N157" s="280" t="s">
        <v>225</v>
      </c>
      <c r="O157" s="298"/>
      <c r="P157" s="279" t="s">
        <v>220</v>
      </c>
      <c r="Q157" s="301"/>
      <c r="R157" s="280" t="s">
        <v>225</v>
      </c>
      <c r="S157" s="888" t="str">
        <f t="shared" ref="S157" si="323">IF(COUNT(J157:J161)=0,"",SUM(J157:J161))</f>
        <v/>
      </c>
      <c r="T157" s="889"/>
      <c r="U157" s="890"/>
      <c r="Z157" s="274">
        <f t="shared" si="285"/>
        <v>0</v>
      </c>
      <c r="AA157" s="275">
        <f t="shared" ref="AA157" si="324">INDEX(C$7:C$3000,6+($AE157-1)*29,1)</f>
        <v>0</v>
      </c>
      <c r="AB157" s="275">
        <f t="shared" ref="AB157" si="325">INDEX(D$7:D$3000,6+($AE157-1)*29,1)</f>
        <v>0</v>
      </c>
      <c r="AC157" s="275">
        <f t="shared" ref="AC157" si="326">INDEX(E$7:E$3000,6+($AE157-1)*29,1)</f>
        <v>0</v>
      </c>
      <c r="AD157" s="276" t="str">
        <f t="shared" ref="AD157" si="327">INDEX(S$7:S$3000,6+($AE157-1)*29,1)</f>
        <v/>
      </c>
      <c r="AE157" s="171">
        <f t="shared" si="276"/>
        <v>39</v>
      </c>
    </row>
    <row r="158" spans="1:31" ht="24" customHeight="1" x14ac:dyDescent="0.15">
      <c r="B158" s="881"/>
      <c r="C158" s="884"/>
      <c r="D158" s="884"/>
      <c r="E158" s="884"/>
      <c r="F158" s="296"/>
      <c r="G158" s="897"/>
      <c r="H158" s="898"/>
      <c r="I158" s="296"/>
      <c r="J158" s="297"/>
      <c r="K158" s="299"/>
      <c r="L158" s="284" t="s">
        <v>220</v>
      </c>
      <c r="M158" s="302"/>
      <c r="N158" s="285" t="s">
        <v>225</v>
      </c>
      <c r="O158" s="299"/>
      <c r="P158" s="284" t="s">
        <v>220</v>
      </c>
      <c r="Q158" s="302"/>
      <c r="R158" s="285" t="s">
        <v>225</v>
      </c>
      <c r="S158" s="891"/>
      <c r="T158" s="892"/>
      <c r="U158" s="893"/>
      <c r="Z158" s="274">
        <f t="shared" si="285"/>
        <v>0</v>
      </c>
      <c r="AA158" s="275">
        <f t="shared" ref="AA158" si="328">INDEX(C$7:C$3000,11+($AE158-1)*29,1)</f>
        <v>0</v>
      </c>
      <c r="AB158" s="275">
        <f t="shared" ref="AB158" si="329">INDEX(D$7:D$3000,11+($AE158-1)*29,1)</f>
        <v>0</v>
      </c>
      <c r="AC158" s="275">
        <f t="shared" ref="AC158" si="330">INDEX(E$7:E$3000,11+($AE158-1)*29,1)</f>
        <v>0</v>
      </c>
      <c r="AD158" s="276" t="str">
        <f t="shared" ref="AD158" si="331">INDEX(S$7:S$3000,11+($AE158-1)*29,1)</f>
        <v/>
      </c>
      <c r="AE158" s="171">
        <f t="shared" si="276"/>
        <v>39</v>
      </c>
    </row>
    <row r="159" spans="1:31" ht="24" customHeight="1" thickBot="1" x14ac:dyDescent="0.2">
      <c r="B159" s="881"/>
      <c r="C159" s="884"/>
      <c r="D159" s="884"/>
      <c r="E159" s="884"/>
      <c r="F159" s="296"/>
      <c r="G159" s="897"/>
      <c r="H159" s="898"/>
      <c r="I159" s="296"/>
      <c r="J159" s="297"/>
      <c r="K159" s="299"/>
      <c r="L159" s="284" t="s">
        <v>220</v>
      </c>
      <c r="M159" s="302"/>
      <c r="N159" s="285" t="s">
        <v>225</v>
      </c>
      <c r="O159" s="299"/>
      <c r="P159" s="284" t="s">
        <v>220</v>
      </c>
      <c r="Q159" s="302"/>
      <c r="R159" s="285" t="s">
        <v>225</v>
      </c>
      <c r="S159" s="891"/>
      <c r="T159" s="892"/>
      <c r="U159" s="893"/>
      <c r="Z159" s="281">
        <f t="shared" si="285"/>
        <v>0</v>
      </c>
      <c r="AA159" s="282">
        <f t="shared" ref="AA159" si="332">INDEX(C$7:C$3000,16+($AE159-1)*29,1)</f>
        <v>0</v>
      </c>
      <c r="AB159" s="282">
        <f t="shared" ref="AB159" si="333">INDEX(D$7:D$3000,16+($AE159-1)*29,1)</f>
        <v>0</v>
      </c>
      <c r="AC159" s="282">
        <f t="shared" ref="AC159" si="334">INDEX(E$7:E$3000,16+($AE159-1)*29,1)</f>
        <v>0</v>
      </c>
      <c r="AD159" s="283" t="str">
        <f t="shared" ref="AD159" si="335">INDEX(S$7:S$3000,16+($AE159-1)*29,1)</f>
        <v/>
      </c>
      <c r="AE159" s="171">
        <f t="shared" si="276"/>
        <v>39</v>
      </c>
    </row>
    <row r="160" spans="1:31" ht="24" customHeight="1" x14ac:dyDescent="0.15">
      <c r="B160" s="881"/>
      <c r="C160" s="884"/>
      <c r="D160" s="884"/>
      <c r="E160" s="884"/>
      <c r="F160" s="296"/>
      <c r="G160" s="897"/>
      <c r="H160" s="898"/>
      <c r="I160" s="296"/>
      <c r="J160" s="297"/>
      <c r="K160" s="299"/>
      <c r="L160" s="284" t="s">
        <v>220</v>
      </c>
      <c r="M160" s="302"/>
      <c r="N160" s="285" t="s">
        <v>225</v>
      </c>
      <c r="O160" s="299"/>
      <c r="P160" s="284" t="s">
        <v>220</v>
      </c>
      <c r="Q160" s="302"/>
      <c r="R160" s="285" t="s">
        <v>225</v>
      </c>
      <c r="S160" s="891"/>
      <c r="T160" s="892"/>
      <c r="U160" s="893"/>
      <c r="Z160" s="270">
        <f t="shared" si="285"/>
        <v>0</v>
      </c>
      <c r="AA160" s="271">
        <f t="shared" ref="AA160" si="336">INDEX(C$7:C$3000,1+($AE160-1)*29,1)</f>
        <v>0</v>
      </c>
      <c r="AB160" s="271">
        <f t="shared" ref="AB160" si="337">INDEX(D$7:D$3000,1+($AE160-1)*29,1)</f>
        <v>0</v>
      </c>
      <c r="AC160" s="271">
        <f t="shared" ref="AC160" si="338">INDEX(E$7:E$3000,1+($AE160-1)*29,1)</f>
        <v>0</v>
      </c>
      <c r="AD160" s="272" t="str">
        <f t="shared" ref="AD160" si="339">INDEX(S$7:S$3000,1+($AE160-1)*29,1)</f>
        <v/>
      </c>
      <c r="AE160" s="171">
        <v>40</v>
      </c>
    </row>
    <row r="161" spans="1:31" ht="24" customHeight="1" thickBot="1" x14ac:dyDescent="0.2">
      <c r="B161" s="882"/>
      <c r="C161" s="885"/>
      <c r="D161" s="885"/>
      <c r="E161" s="885"/>
      <c r="F161" s="286" t="s">
        <v>232</v>
      </c>
      <c r="G161" s="5"/>
      <c r="H161" s="899" t="s">
        <v>239</v>
      </c>
      <c r="I161" s="900"/>
      <c r="J161" s="300"/>
      <c r="K161" s="901"/>
      <c r="L161" s="902"/>
      <c r="M161" s="902"/>
      <c r="N161" s="902"/>
      <c r="O161" s="902"/>
      <c r="P161" s="902"/>
      <c r="Q161" s="902"/>
      <c r="R161" s="903"/>
      <c r="S161" s="894"/>
      <c r="T161" s="895"/>
      <c r="U161" s="896"/>
      <c r="Z161" s="274">
        <f t="shared" si="285"/>
        <v>0</v>
      </c>
      <c r="AA161" s="275">
        <f t="shared" ref="AA161" si="340">INDEX(C$7:C$3000,6+($AE161-1)*29,1)</f>
        <v>0</v>
      </c>
      <c r="AB161" s="275">
        <f t="shared" ref="AB161" si="341">INDEX(D$7:D$3000,6+($AE161-1)*29,1)</f>
        <v>0</v>
      </c>
      <c r="AC161" s="275">
        <f t="shared" ref="AC161" si="342">INDEX(E$7:E$3000,6+($AE161-1)*29,1)</f>
        <v>0</v>
      </c>
      <c r="AD161" s="276" t="str">
        <f t="shared" ref="AD161" si="343">INDEX(S$7:S$3000,6+($AE161-1)*29,1)</f>
        <v/>
      </c>
      <c r="AE161" s="171">
        <f t="shared" si="276"/>
        <v>40</v>
      </c>
    </row>
    <row r="162" spans="1:31" ht="24" customHeight="1" x14ac:dyDescent="0.15">
      <c r="B162" s="880">
        <v>3</v>
      </c>
      <c r="C162" s="883"/>
      <c r="D162" s="883"/>
      <c r="E162" s="883"/>
      <c r="F162" s="294"/>
      <c r="G162" s="886"/>
      <c r="H162" s="887"/>
      <c r="I162" s="294"/>
      <c r="J162" s="295"/>
      <c r="K162" s="298"/>
      <c r="L162" s="279" t="s">
        <v>220</v>
      </c>
      <c r="M162" s="301"/>
      <c r="N162" s="280" t="s">
        <v>225</v>
      </c>
      <c r="O162" s="298"/>
      <c r="P162" s="279" t="s">
        <v>220</v>
      </c>
      <c r="Q162" s="301"/>
      <c r="R162" s="280" t="s">
        <v>225</v>
      </c>
      <c r="S162" s="888" t="str">
        <f t="shared" ref="S162" si="344">IF(COUNT(J162:J166)=0,"",SUM(J162:J166))</f>
        <v/>
      </c>
      <c r="T162" s="889"/>
      <c r="U162" s="890"/>
      <c r="Z162" s="274">
        <f t="shared" si="285"/>
        <v>0</v>
      </c>
      <c r="AA162" s="275">
        <f t="shared" ref="AA162" si="345">INDEX(C$7:C$3000,11+($AE162-1)*29,1)</f>
        <v>0</v>
      </c>
      <c r="AB162" s="275">
        <f t="shared" ref="AB162" si="346">INDEX(D$7:D$3000,11+($AE162-1)*29,1)</f>
        <v>0</v>
      </c>
      <c r="AC162" s="275">
        <f t="shared" ref="AC162" si="347">INDEX(E$7:E$3000,11+($AE162-1)*29,1)</f>
        <v>0</v>
      </c>
      <c r="AD162" s="276" t="str">
        <f t="shared" ref="AD162" si="348">INDEX(S$7:S$3000,11+($AE162-1)*29,1)</f>
        <v/>
      </c>
      <c r="AE162" s="171">
        <f t="shared" si="276"/>
        <v>40</v>
      </c>
    </row>
    <row r="163" spans="1:31" ht="24" customHeight="1" thickBot="1" x14ac:dyDescent="0.2">
      <c r="B163" s="881"/>
      <c r="C163" s="884"/>
      <c r="D163" s="884"/>
      <c r="E163" s="884"/>
      <c r="F163" s="296"/>
      <c r="G163" s="897"/>
      <c r="H163" s="898"/>
      <c r="I163" s="296"/>
      <c r="J163" s="297"/>
      <c r="K163" s="299"/>
      <c r="L163" s="284" t="s">
        <v>220</v>
      </c>
      <c r="M163" s="302"/>
      <c r="N163" s="285" t="s">
        <v>225</v>
      </c>
      <c r="O163" s="299"/>
      <c r="P163" s="284" t="s">
        <v>220</v>
      </c>
      <c r="Q163" s="302"/>
      <c r="R163" s="285" t="s">
        <v>225</v>
      </c>
      <c r="S163" s="891"/>
      <c r="T163" s="892"/>
      <c r="U163" s="893"/>
      <c r="Z163" s="281">
        <f t="shared" si="285"/>
        <v>0</v>
      </c>
      <c r="AA163" s="282">
        <f t="shared" ref="AA163" si="349">INDEX(C$7:C$3000,16+($AE163-1)*29,1)</f>
        <v>0</v>
      </c>
      <c r="AB163" s="282">
        <f t="shared" ref="AB163" si="350">INDEX(D$7:D$3000,16+($AE163-1)*29,1)</f>
        <v>0</v>
      </c>
      <c r="AC163" s="282">
        <f t="shared" ref="AC163" si="351">INDEX(E$7:E$3000,16+($AE163-1)*29,1)</f>
        <v>0</v>
      </c>
      <c r="AD163" s="283" t="str">
        <f t="shared" ref="AD163" si="352">INDEX(S$7:S$3000,16+($AE163-1)*29,1)</f>
        <v/>
      </c>
      <c r="AE163" s="171">
        <f t="shared" si="276"/>
        <v>40</v>
      </c>
    </row>
    <row r="164" spans="1:31" ht="24" customHeight="1" x14ac:dyDescent="0.15">
      <c r="B164" s="881"/>
      <c r="C164" s="884"/>
      <c r="D164" s="884"/>
      <c r="E164" s="884"/>
      <c r="F164" s="296"/>
      <c r="G164" s="897"/>
      <c r="H164" s="898"/>
      <c r="I164" s="296"/>
      <c r="J164" s="297"/>
      <c r="K164" s="299"/>
      <c r="L164" s="284" t="s">
        <v>220</v>
      </c>
      <c r="M164" s="302"/>
      <c r="N164" s="285" t="s">
        <v>225</v>
      </c>
      <c r="O164" s="299"/>
      <c r="P164" s="284" t="s">
        <v>220</v>
      </c>
      <c r="Q164" s="302"/>
      <c r="R164" s="285" t="s">
        <v>225</v>
      </c>
      <c r="S164" s="891"/>
      <c r="T164" s="892"/>
      <c r="U164" s="893"/>
      <c r="Z164" s="270">
        <f t="shared" si="285"/>
        <v>0</v>
      </c>
      <c r="AA164" s="271">
        <f t="shared" ref="AA164" si="353">INDEX(C$7:C$3000,1+($AE164-1)*29,1)</f>
        <v>0</v>
      </c>
      <c r="AB164" s="271">
        <f t="shared" ref="AB164" si="354">INDEX(D$7:D$3000,1+($AE164-1)*29,1)</f>
        <v>0</v>
      </c>
      <c r="AC164" s="271">
        <f t="shared" ref="AC164" si="355">INDEX(E$7:E$3000,1+($AE164-1)*29,1)</f>
        <v>0</v>
      </c>
      <c r="AD164" s="272" t="str">
        <f t="shared" ref="AD164" si="356">INDEX(S$7:S$3000,1+($AE164-1)*29,1)</f>
        <v/>
      </c>
      <c r="AE164" s="171">
        <v>41</v>
      </c>
    </row>
    <row r="165" spans="1:31" ht="24" customHeight="1" x14ac:dyDescent="0.15">
      <c r="B165" s="881"/>
      <c r="C165" s="884"/>
      <c r="D165" s="884"/>
      <c r="E165" s="884"/>
      <c r="F165" s="296"/>
      <c r="G165" s="897"/>
      <c r="H165" s="898"/>
      <c r="I165" s="296"/>
      <c r="J165" s="297"/>
      <c r="K165" s="299"/>
      <c r="L165" s="284" t="s">
        <v>220</v>
      </c>
      <c r="M165" s="302"/>
      <c r="N165" s="285" t="s">
        <v>225</v>
      </c>
      <c r="O165" s="299"/>
      <c r="P165" s="284" t="s">
        <v>220</v>
      </c>
      <c r="Q165" s="302"/>
      <c r="R165" s="285" t="s">
        <v>225</v>
      </c>
      <c r="S165" s="891"/>
      <c r="T165" s="892"/>
      <c r="U165" s="893"/>
      <c r="Z165" s="274">
        <f t="shared" si="285"/>
        <v>0</v>
      </c>
      <c r="AA165" s="275">
        <f t="shared" ref="AA165" si="357">INDEX(C$7:C$3000,6+($AE165-1)*29,1)</f>
        <v>0</v>
      </c>
      <c r="AB165" s="275">
        <f t="shared" ref="AB165" si="358">INDEX(D$7:D$3000,6+($AE165-1)*29,1)</f>
        <v>0</v>
      </c>
      <c r="AC165" s="275">
        <f t="shared" ref="AC165" si="359">INDEX(E$7:E$3000,6+($AE165-1)*29,1)</f>
        <v>0</v>
      </c>
      <c r="AD165" s="276" t="str">
        <f t="shared" ref="AD165" si="360">INDEX(S$7:S$3000,6+($AE165-1)*29,1)</f>
        <v/>
      </c>
      <c r="AE165" s="171">
        <f t="shared" si="276"/>
        <v>41</v>
      </c>
    </row>
    <row r="166" spans="1:31" ht="24" customHeight="1" thickBot="1" x14ac:dyDescent="0.2">
      <c r="B166" s="882"/>
      <c r="C166" s="885"/>
      <c r="D166" s="885"/>
      <c r="E166" s="885"/>
      <c r="F166" s="286" t="s">
        <v>232</v>
      </c>
      <c r="G166" s="5"/>
      <c r="H166" s="899" t="s">
        <v>239</v>
      </c>
      <c r="I166" s="900"/>
      <c r="J166" s="300"/>
      <c r="K166" s="901"/>
      <c r="L166" s="902"/>
      <c r="M166" s="902"/>
      <c r="N166" s="902"/>
      <c r="O166" s="902"/>
      <c r="P166" s="902"/>
      <c r="Q166" s="902"/>
      <c r="R166" s="903"/>
      <c r="S166" s="894"/>
      <c r="T166" s="895"/>
      <c r="U166" s="896"/>
      <c r="Z166" s="274">
        <f t="shared" si="285"/>
        <v>0</v>
      </c>
      <c r="AA166" s="275">
        <f t="shared" ref="AA166" si="361">INDEX(C$7:C$3000,11+($AE166-1)*29,1)</f>
        <v>0</v>
      </c>
      <c r="AB166" s="275">
        <f t="shared" ref="AB166" si="362">INDEX(D$7:D$3000,11+($AE166-1)*29,1)</f>
        <v>0</v>
      </c>
      <c r="AC166" s="275">
        <f t="shared" ref="AC166" si="363">INDEX(E$7:E$3000,11+($AE166-1)*29,1)</f>
        <v>0</v>
      </c>
      <c r="AD166" s="276" t="str">
        <f t="shared" ref="AD166" si="364">INDEX(S$7:S$3000,11+($AE166-1)*29,1)</f>
        <v/>
      </c>
      <c r="AE166" s="171">
        <f t="shared" si="276"/>
        <v>41</v>
      </c>
    </row>
    <row r="167" spans="1:31" ht="24" customHeight="1" thickBot="1" x14ac:dyDescent="0.2">
      <c r="B167" s="880">
        <v>4</v>
      </c>
      <c r="C167" s="883"/>
      <c r="D167" s="883"/>
      <c r="E167" s="883"/>
      <c r="F167" s="294"/>
      <c r="G167" s="886"/>
      <c r="H167" s="887"/>
      <c r="I167" s="294"/>
      <c r="J167" s="295"/>
      <c r="K167" s="298"/>
      <c r="L167" s="279" t="s">
        <v>220</v>
      </c>
      <c r="M167" s="301"/>
      <c r="N167" s="280" t="s">
        <v>225</v>
      </c>
      <c r="O167" s="298"/>
      <c r="P167" s="279" t="s">
        <v>220</v>
      </c>
      <c r="Q167" s="301"/>
      <c r="R167" s="280" t="s">
        <v>225</v>
      </c>
      <c r="S167" s="888" t="str">
        <f t="shared" ref="S167" si="365">IF(COUNT(J167:J171)=0,"",SUM(J167:J171))</f>
        <v/>
      </c>
      <c r="T167" s="889"/>
      <c r="U167" s="890"/>
      <c r="Z167" s="281">
        <f t="shared" si="285"/>
        <v>0</v>
      </c>
      <c r="AA167" s="282">
        <f t="shared" ref="AA167" si="366">INDEX(C$7:C$3000,16+($AE167-1)*29,1)</f>
        <v>0</v>
      </c>
      <c r="AB167" s="282">
        <f t="shared" ref="AB167" si="367">INDEX(D$7:D$3000,16+($AE167-1)*29,1)</f>
        <v>0</v>
      </c>
      <c r="AC167" s="282">
        <f t="shared" ref="AC167" si="368">INDEX(E$7:E$3000,16+($AE167-1)*29,1)</f>
        <v>0</v>
      </c>
      <c r="AD167" s="283" t="str">
        <f t="shared" ref="AD167" si="369">INDEX(S$7:S$3000,16+($AE167-1)*29,1)</f>
        <v/>
      </c>
      <c r="AE167" s="171">
        <f t="shared" si="276"/>
        <v>41</v>
      </c>
    </row>
    <row r="168" spans="1:31" ht="24" customHeight="1" x14ac:dyDescent="0.15">
      <c r="B168" s="881"/>
      <c r="C168" s="884"/>
      <c r="D168" s="884"/>
      <c r="E168" s="884"/>
      <c r="F168" s="296"/>
      <c r="G168" s="897"/>
      <c r="H168" s="898"/>
      <c r="I168" s="296"/>
      <c r="J168" s="297"/>
      <c r="K168" s="299"/>
      <c r="L168" s="284" t="s">
        <v>220</v>
      </c>
      <c r="M168" s="302"/>
      <c r="N168" s="285" t="s">
        <v>225</v>
      </c>
      <c r="O168" s="299"/>
      <c r="P168" s="284" t="s">
        <v>220</v>
      </c>
      <c r="Q168" s="302"/>
      <c r="R168" s="285" t="s">
        <v>225</v>
      </c>
      <c r="S168" s="891"/>
      <c r="T168" s="892"/>
      <c r="U168" s="893"/>
      <c r="Z168" s="270">
        <f t="shared" si="285"/>
        <v>0</v>
      </c>
      <c r="AA168" s="271">
        <f t="shared" ref="AA168" si="370">INDEX(C$7:C$3000,1+($AE168-1)*29,1)</f>
        <v>0</v>
      </c>
      <c r="AB168" s="271">
        <f t="shared" ref="AB168" si="371">INDEX(D$7:D$3000,1+($AE168-1)*29,1)</f>
        <v>0</v>
      </c>
      <c r="AC168" s="271">
        <f t="shared" ref="AC168" si="372">INDEX(E$7:E$3000,1+($AE168-1)*29,1)</f>
        <v>0</v>
      </c>
      <c r="AD168" s="272" t="str">
        <f t="shared" ref="AD168" si="373">INDEX(S$7:S$3000,1+($AE168-1)*29,1)</f>
        <v/>
      </c>
      <c r="AE168" s="171">
        <v>42</v>
      </c>
    </row>
    <row r="169" spans="1:31" ht="24" customHeight="1" x14ac:dyDescent="0.15">
      <c r="B169" s="881"/>
      <c r="C169" s="884"/>
      <c r="D169" s="884"/>
      <c r="E169" s="884"/>
      <c r="F169" s="296"/>
      <c r="G169" s="897"/>
      <c r="H169" s="898"/>
      <c r="I169" s="296"/>
      <c r="J169" s="297"/>
      <c r="K169" s="299"/>
      <c r="L169" s="284" t="s">
        <v>220</v>
      </c>
      <c r="M169" s="302"/>
      <c r="N169" s="285" t="s">
        <v>225</v>
      </c>
      <c r="O169" s="299"/>
      <c r="P169" s="284" t="s">
        <v>220</v>
      </c>
      <c r="Q169" s="302"/>
      <c r="R169" s="285" t="s">
        <v>225</v>
      </c>
      <c r="S169" s="891"/>
      <c r="T169" s="892"/>
      <c r="U169" s="893"/>
      <c r="Z169" s="274">
        <f t="shared" si="285"/>
        <v>0</v>
      </c>
      <c r="AA169" s="275">
        <f t="shared" ref="AA169" si="374">INDEX(C$7:C$3000,6+($AE169-1)*29,1)</f>
        <v>0</v>
      </c>
      <c r="AB169" s="275">
        <f t="shared" ref="AB169" si="375">INDEX(D$7:D$3000,6+($AE169-1)*29,1)</f>
        <v>0</v>
      </c>
      <c r="AC169" s="275">
        <f t="shared" ref="AC169" si="376">INDEX(E$7:E$3000,6+($AE169-1)*29,1)</f>
        <v>0</v>
      </c>
      <c r="AD169" s="276" t="str">
        <f t="shared" ref="AD169" si="377">INDEX(S$7:S$3000,6+($AE169-1)*29,1)</f>
        <v/>
      </c>
      <c r="AE169" s="171">
        <f t="shared" si="276"/>
        <v>42</v>
      </c>
    </row>
    <row r="170" spans="1:31" ht="24" customHeight="1" x14ac:dyDescent="0.15">
      <c r="B170" s="881"/>
      <c r="C170" s="884"/>
      <c r="D170" s="884"/>
      <c r="E170" s="884"/>
      <c r="F170" s="296"/>
      <c r="G170" s="897"/>
      <c r="H170" s="898"/>
      <c r="I170" s="296"/>
      <c r="J170" s="297"/>
      <c r="K170" s="299"/>
      <c r="L170" s="284" t="s">
        <v>220</v>
      </c>
      <c r="M170" s="302"/>
      <c r="N170" s="285" t="s">
        <v>225</v>
      </c>
      <c r="O170" s="299"/>
      <c r="P170" s="284" t="s">
        <v>220</v>
      </c>
      <c r="Q170" s="302"/>
      <c r="R170" s="285" t="s">
        <v>225</v>
      </c>
      <c r="S170" s="891"/>
      <c r="T170" s="892"/>
      <c r="U170" s="893"/>
      <c r="Z170" s="274">
        <f t="shared" si="285"/>
        <v>0</v>
      </c>
      <c r="AA170" s="275">
        <f t="shared" ref="AA170" si="378">INDEX(C$7:C$3000,11+($AE170-1)*29,1)</f>
        <v>0</v>
      </c>
      <c r="AB170" s="275">
        <f t="shared" ref="AB170" si="379">INDEX(D$7:D$3000,11+($AE170-1)*29,1)</f>
        <v>0</v>
      </c>
      <c r="AC170" s="275">
        <f t="shared" ref="AC170" si="380">INDEX(E$7:E$3000,11+($AE170-1)*29,1)</f>
        <v>0</v>
      </c>
      <c r="AD170" s="276" t="str">
        <f t="shared" ref="AD170" si="381">INDEX(S$7:S$3000,11+($AE170-1)*29,1)</f>
        <v/>
      </c>
      <c r="AE170" s="171">
        <f t="shared" si="276"/>
        <v>42</v>
      </c>
    </row>
    <row r="171" spans="1:31" ht="24" customHeight="1" thickBot="1" x14ac:dyDescent="0.2">
      <c r="B171" s="882"/>
      <c r="C171" s="885"/>
      <c r="D171" s="885"/>
      <c r="E171" s="885"/>
      <c r="F171" s="286" t="s">
        <v>232</v>
      </c>
      <c r="G171" s="5"/>
      <c r="H171" s="899" t="s">
        <v>239</v>
      </c>
      <c r="I171" s="900"/>
      <c r="J171" s="300"/>
      <c r="K171" s="901"/>
      <c r="L171" s="902"/>
      <c r="M171" s="902"/>
      <c r="N171" s="902"/>
      <c r="O171" s="902"/>
      <c r="P171" s="902"/>
      <c r="Q171" s="902"/>
      <c r="R171" s="903"/>
      <c r="S171" s="894"/>
      <c r="T171" s="895"/>
      <c r="U171" s="896"/>
      <c r="Z171" s="281">
        <f t="shared" si="285"/>
        <v>0</v>
      </c>
      <c r="AA171" s="282">
        <f t="shared" ref="AA171" si="382">INDEX(C$7:C$3000,16+($AE171-1)*29,1)</f>
        <v>0</v>
      </c>
      <c r="AB171" s="282">
        <f t="shared" ref="AB171" si="383">INDEX(D$7:D$3000,16+($AE171-1)*29,1)</f>
        <v>0</v>
      </c>
      <c r="AC171" s="282">
        <f t="shared" ref="AC171" si="384">INDEX(E$7:E$3000,16+($AE171-1)*29,1)</f>
        <v>0</v>
      </c>
      <c r="AD171" s="283" t="str">
        <f t="shared" ref="AD171" si="385">INDEX(S$7:S$3000,16+($AE171-1)*29,1)</f>
        <v/>
      </c>
      <c r="AE171" s="171">
        <f t="shared" si="276"/>
        <v>42</v>
      </c>
    </row>
    <row r="172" spans="1:31" ht="19.5" customHeight="1" thickBot="1" x14ac:dyDescent="0.2">
      <c r="B172" s="287" t="s">
        <v>112</v>
      </c>
      <c r="C172" s="172"/>
      <c r="D172" s="288"/>
      <c r="E172" s="288"/>
      <c r="F172" s="289"/>
      <c r="G172" s="288"/>
      <c r="H172" s="288"/>
      <c r="O172" s="917" t="s">
        <v>496</v>
      </c>
      <c r="P172" s="918"/>
      <c r="Q172" s="918"/>
      <c r="R172" s="918"/>
      <c r="S172" s="919" t="str">
        <f>IF(COUNT(S152:U171)=0,"",SUMIFS(S152:S171,E152:E171,"&lt;&gt;"&amp;""))</f>
        <v/>
      </c>
      <c r="T172" s="920"/>
      <c r="U172" s="921"/>
      <c r="Z172" s="270">
        <f t="shared" si="285"/>
        <v>0</v>
      </c>
      <c r="AA172" s="271">
        <f t="shared" ref="AA172" si="386">INDEX(C$7:C$3000,1+($AE172-1)*29,1)</f>
        <v>0</v>
      </c>
      <c r="AB172" s="271">
        <f t="shared" ref="AB172" si="387">INDEX(D$7:D$3000,1+($AE172-1)*29,1)</f>
        <v>0</v>
      </c>
      <c r="AC172" s="271">
        <f t="shared" ref="AC172" si="388">INDEX(E$7:E$3000,1+($AE172-1)*29,1)</f>
        <v>0</v>
      </c>
      <c r="AD172" s="272" t="str">
        <f t="shared" ref="AD172" si="389">INDEX(S$7:S$3000,1+($AE172-1)*29,1)</f>
        <v/>
      </c>
      <c r="AE172" s="171">
        <v>43</v>
      </c>
    </row>
    <row r="173" spans="1:31" ht="19.5" customHeight="1" thickBot="1" x14ac:dyDescent="0.2">
      <c r="B173" s="486" t="s">
        <v>242</v>
      </c>
      <c r="C173" s="172"/>
      <c r="D173" s="171"/>
      <c r="E173" s="290"/>
      <c r="F173" s="485"/>
      <c r="G173" s="485"/>
      <c r="H173" s="485"/>
      <c r="O173" s="922" t="s">
        <v>497</v>
      </c>
      <c r="P173" s="923"/>
      <c r="Q173" s="923"/>
      <c r="R173" s="924"/>
      <c r="S173" s="919" t="str">
        <f>IF(COUNT(S152:U171)=0,"",SUMIF(E152:E171,"元請",S152:U171))</f>
        <v/>
      </c>
      <c r="T173" s="920"/>
      <c r="U173" s="921"/>
      <c r="Z173" s="274">
        <f t="shared" si="285"/>
        <v>0</v>
      </c>
      <c r="AA173" s="275">
        <f t="shared" ref="AA173" si="390">INDEX(C$7:C$3000,6+($AE173-1)*29,1)</f>
        <v>0</v>
      </c>
      <c r="AB173" s="275">
        <f t="shared" ref="AB173" si="391">INDEX(D$7:D$3000,6+($AE173-1)*29,1)</f>
        <v>0</v>
      </c>
      <c r="AC173" s="275">
        <f t="shared" ref="AC173" si="392">INDEX(E$7:E$3000,6+($AE173-1)*29,1)</f>
        <v>0</v>
      </c>
      <c r="AD173" s="276" t="str">
        <f t="shared" ref="AD173" si="393">INDEX(S$7:S$3000,6+($AE173-1)*29,1)</f>
        <v/>
      </c>
      <c r="AE173" s="171">
        <f t="shared" si="276"/>
        <v>43</v>
      </c>
    </row>
    <row r="174" spans="1:31" ht="19.5" customHeight="1" x14ac:dyDescent="0.15">
      <c r="B174" s="287" t="s">
        <v>240</v>
      </c>
      <c r="C174" s="172"/>
      <c r="D174" s="171"/>
      <c r="E174" s="172"/>
      <c r="F174" s="172"/>
      <c r="G174" s="485"/>
      <c r="H174" s="485"/>
      <c r="Z174" s="274">
        <f t="shared" si="285"/>
        <v>0</v>
      </c>
      <c r="AA174" s="275">
        <f t="shared" ref="AA174" si="394">INDEX(C$7:C$3000,11+($AE174-1)*29,1)</f>
        <v>0</v>
      </c>
      <c r="AB174" s="275">
        <f t="shared" ref="AB174" si="395">INDEX(D$7:D$3000,11+($AE174-1)*29,1)</f>
        <v>0</v>
      </c>
      <c r="AC174" s="275">
        <f t="shared" ref="AC174" si="396">INDEX(E$7:E$3000,11+($AE174-1)*29,1)</f>
        <v>0</v>
      </c>
      <c r="AD174" s="276" t="str">
        <f t="shared" ref="AD174" si="397">INDEX(S$7:S$3000,11+($AE174-1)*29,1)</f>
        <v/>
      </c>
      <c r="AE174" s="171">
        <f t="shared" si="276"/>
        <v>43</v>
      </c>
    </row>
    <row r="175" spans="1:31" ht="19.5" customHeight="1" thickBot="1" x14ac:dyDescent="0.2">
      <c r="B175" s="188"/>
      <c r="C175" s="172"/>
      <c r="D175" s="171"/>
      <c r="E175" s="290"/>
      <c r="F175" s="188"/>
      <c r="G175" s="188"/>
      <c r="H175" s="188"/>
      <c r="Z175" s="281">
        <f t="shared" si="285"/>
        <v>0</v>
      </c>
      <c r="AA175" s="282">
        <f t="shared" ref="AA175" si="398">INDEX(C$7:C$3000,16+($AE175-1)*29,1)</f>
        <v>0</v>
      </c>
      <c r="AB175" s="282">
        <f t="shared" ref="AB175" si="399">INDEX(D$7:D$3000,16+($AE175-1)*29,1)</f>
        <v>0</v>
      </c>
      <c r="AC175" s="282">
        <f t="shared" ref="AC175" si="400">INDEX(E$7:E$3000,16+($AE175-1)*29,1)</f>
        <v>0</v>
      </c>
      <c r="AD175" s="283" t="str">
        <f t="shared" ref="AD175" si="401">INDEX(S$7:S$3000,16+($AE175-1)*29,1)</f>
        <v/>
      </c>
      <c r="AE175" s="171">
        <f t="shared" si="276"/>
        <v>43</v>
      </c>
    </row>
    <row r="176" spans="1:31" s="172" customFormat="1" ht="20.25" customHeight="1" x14ac:dyDescent="0.15">
      <c r="A176" s="171"/>
      <c r="B176" s="171"/>
      <c r="C176" s="172" t="s">
        <v>104</v>
      </c>
      <c r="G176" s="262"/>
      <c r="H176" s="262"/>
      <c r="I176" s="171"/>
      <c r="J176" s="171"/>
      <c r="K176" s="171"/>
      <c r="L176" s="171"/>
      <c r="M176" s="171"/>
      <c r="N176" s="171"/>
      <c r="O176" s="171"/>
      <c r="P176" s="171"/>
      <c r="Q176" s="171"/>
      <c r="R176" s="171"/>
      <c r="S176" s="171"/>
      <c r="T176" s="196" t="s">
        <v>241</v>
      </c>
      <c r="U176" s="263" t="str">
        <f>IF(COUNT(S152:U171)=0,"",U147+1)</f>
        <v/>
      </c>
      <c r="W176" s="171"/>
      <c r="X176" s="171"/>
      <c r="Y176" s="171"/>
      <c r="Z176" s="270">
        <f t="shared" si="285"/>
        <v>0</v>
      </c>
      <c r="AA176" s="271">
        <f t="shared" ref="AA176" si="402">INDEX(C$7:C$3000,1+($AE176-1)*29,1)</f>
        <v>0</v>
      </c>
      <c r="AB176" s="271">
        <f t="shared" ref="AB176" si="403">INDEX(D$7:D$3000,1+($AE176-1)*29,1)</f>
        <v>0</v>
      </c>
      <c r="AC176" s="271">
        <f t="shared" ref="AC176" si="404">INDEX(E$7:E$3000,1+($AE176-1)*29,1)</f>
        <v>0</v>
      </c>
      <c r="AD176" s="272" t="str">
        <f t="shared" ref="AD176" si="405">INDEX(S$7:S$3000,1+($AE176-1)*29,1)</f>
        <v/>
      </c>
      <c r="AE176" s="171">
        <v>44</v>
      </c>
    </row>
    <row r="177" spans="1:31" s="172" customFormat="1" ht="27.75" x14ac:dyDescent="0.15">
      <c r="A177" s="171"/>
      <c r="B177" s="904" t="s">
        <v>105</v>
      </c>
      <c r="C177" s="904"/>
      <c r="D177" s="904"/>
      <c r="E177" s="904"/>
      <c r="F177" s="904"/>
      <c r="G177" s="904"/>
      <c r="H177" s="904"/>
      <c r="I177" s="904"/>
      <c r="J177" s="905" t="s">
        <v>388</v>
      </c>
      <c r="K177" s="905"/>
      <c r="L177" s="905"/>
      <c r="M177" s="905"/>
      <c r="N177" s="905"/>
      <c r="O177" s="905"/>
      <c r="P177" s="905"/>
      <c r="Q177" s="905"/>
      <c r="R177" s="905"/>
      <c r="S177" s="905"/>
      <c r="T177" s="905"/>
      <c r="U177" s="905"/>
      <c r="W177" s="171"/>
      <c r="X177" s="171"/>
      <c r="Y177" s="171"/>
      <c r="Z177" s="274">
        <f t="shared" si="285"/>
        <v>0</v>
      </c>
      <c r="AA177" s="275">
        <f t="shared" ref="AA177" si="406">INDEX(C$7:C$3000,6+($AE177-1)*29,1)</f>
        <v>0</v>
      </c>
      <c r="AB177" s="275">
        <f t="shared" ref="AB177" si="407">INDEX(D$7:D$3000,6+($AE177-1)*29,1)</f>
        <v>0</v>
      </c>
      <c r="AC177" s="275">
        <f t="shared" ref="AC177" si="408">INDEX(E$7:E$3000,6+($AE177-1)*29,1)</f>
        <v>0</v>
      </c>
      <c r="AD177" s="276" t="str">
        <f t="shared" ref="AD177" si="409">INDEX(S$7:S$3000,6+($AE177-1)*29,1)</f>
        <v/>
      </c>
      <c r="AE177" s="171">
        <f t="shared" si="276"/>
        <v>44</v>
      </c>
    </row>
    <row r="178" spans="1:31" ht="21.75" thickBot="1" x14ac:dyDescent="0.2">
      <c r="D178" s="265" t="s">
        <v>228</v>
      </c>
      <c r="E178" s="906"/>
      <c r="F178" s="906"/>
      <c r="G178" s="266" t="s">
        <v>229</v>
      </c>
      <c r="H178" s="267"/>
      <c r="L178" s="268" t="s">
        <v>231</v>
      </c>
      <c r="M178" s="482" t="str">
        <f>M$4</f>
        <v/>
      </c>
      <c r="N178" s="269" t="s">
        <v>220</v>
      </c>
      <c r="O178" s="482" t="str">
        <f>O$4</f>
        <v/>
      </c>
      <c r="P178" s="269" t="s">
        <v>225</v>
      </c>
      <c r="Q178" s="269" t="s">
        <v>205</v>
      </c>
      <c r="R178" s="482" t="str">
        <f>R$4</f>
        <v/>
      </c>
      <c r="S178" s="269" t="s">
        <v>220</v>
      </c>
      <c r="T178" s="482" t="str">
        <f>T$4</f>
        <v/>
      </c>
      <c r="U178" s="269" t="s">
        <v>230</v>
      </c>
      <c r="Z178" s="274">
        <f t="shared" si="285"/>
        <v>0</v>
      </c>
      <c r="AA178" s="275">
        <f t="shared" ref="AA178" si="410">INDEX(C$7:C$3000,11+($AE178-1)*29,1)</f>
        <v>0</v>
      </c>
      <c r="AB178" s="275">
        <f t="shared" ref="AB178" si="411">INDEX(D$7:D$3000,11+($AE178-1)*29,1)</f>
        <v>0</v>
      </c>
      <c r="AC178" s="275">
        <f t="shared" ref="AC178" si="412">INDEX(E$7:E$3000,11+($AE178-1)*29,1)</f>
        <v>0</v>
      </c>
      <c r="AD178" s="276" t="str">
        <f t="shared" ref="AD178" si="413">INDEX(S$7:S$3000,11+($AE178-1)*29,1)</f>
        <v/>
      </c>
      <c r="AE178" s="171">
        <f t="shared" si="276"/>
        <v>44</v>
      </c>
    </row>
    <row r="179" spans="1:31" ht="18" customHeight="1" thickBot="1" x14ac:dyDescent="0.2">
      <c r="B179" s="880" t="s">
        <v>227</v>
      </c>
      <c r="C179" s="907" t="s">
        <v>224</v>
      </c>
      <c r="D179" s="273" t="s">
        <v>237</v>
      </c>
      <c r="E179" s="273" t="s">
        <v>222</v>
      </c>
      <c r="F179" s="909" t="s">
        <v>106</v>
      </c>
      <c r="G179" s="840" t="s">
        <v>107</v>
      </c>
      <c r="H179" s="841"/>
      <c r="I179" s="181" t="s">
        <v>108</v>
      </c>
      <c r="J179" s="181" t="s">
        <v>235</v>
      </c>
      <c r="K179" s="840" t="s">
        <v>109</v>
      </c>
      <c r="L179" s="913"/>
      <c r="M179" s="913"/>
      <c r="N179" s="841"/>
      <c r="O179" s="840" t="s">
        <v>226</v>
      </c>
      <c r="P179" s="913"/>
      <c r="Q179" s="913"/>
      <c r="R179" s="841"/>
      <c r="S179" s="840" t="s">
        <v>233</v>
      </c>
      <c r="T179" s="913"/>
      <c r="U179" s="914"/>
      <c r="Z179" s="281">
        <f t="shared" si="285"/>
        <v>0</v>
      </c>
      <c r="AA179" s="282">
        <f t="shared" ref="AA179" si="414">INDEX(C$7:C$3000,16+($AE179-1)*29,1)</f>
        <v>0</v>
      </c>
      <c r="AB179" s="282">
        <f t="shared" ref="AB179" si="415">INDEX(D$7:D$3000,16+($AE179-1)*29,1)</f>
        <v>0</v>
      </c>
      <c r="AC179" s="282">
        <f t="shared" ref="AC179" si="416">INDEX(E$7:E$3000,16+($AE179-1)*29,1)</f>
        <v>0</v>
      </c>
      <c r="AD179" s="283" t="str">
        <f t="shared" ref="AD179" si="417">INDEX(S$7:S$3000,16+($AE179-1)*29,1)</f>
        <v/>
      </c>
      <c r="AE179" s="171">
        <f t="shared" si="276"/>
        <v>44</v>
      </c>
    </row>
    <row r="180" spans="1:31" ht="18" customHeight="1" thickBot="1" x14ac:dyDescent="0.2">
      <c r="B180" s="882"/>
      <c r="C180" s="908"/>
      <c r="D180" s="277" t="s">
        <v>221</v>
      </c>
      <c r="E180" s="277" t="s">
        <v>223</v>
      </c>
      <c r="F180" s="910"/>
      <c r="G180" s="911"/>
      <c r="H180" s="912"/>
      <c r="I180" s="278" t="s">
        <v>110</v>
      </c>
      <c r="J180" s="278" t="s">
        <v>236</v>
      </c>
      <c r="K180" s="911"/>
      <c r="L180" s="915"/>
      <c r="M180" s="915"/>
      <c r="N180" s="912"/>
      <c r="O180" s="911"/>
      <c r="P180" s="915"/>
      <c r="Q180" s="915"/>
      <c r="R180" s="912"/>
      <c r="S180" s="911" t="s">
        <v>234</v>
      </c>
      <c r="T180" s="915"/>
      <c r="U180" s="916"/>
      <c r="Z180" s="270">
        <f t="shared" si="285"/>
        <v>0</v>
      </c>
      <c r="AA180" s="271">
        <f t="shared" ref="AA180" si="418">INDEX(C$7:C$3000,1+($AE180-1)*29,1)</f>
        <v>0</v>
      </c>
      <c r="AB180" s="271">
        <f t="shared" ref="AB180" si="419">INDEX(D$7:D$3000,1+($AE180-1)*29,1)</f>
        <v>0</v>
      </c>
      <c r="AC180" s="271">
        <f t="shared" ref="AC180" si="420">INDEX(E$7:E$3000,1+($AE180-1)*29,1)</f>
        <v>0</v>
      </c>
      <c r="AD180" s="272" t="str">
        <f t="shared" ref="AD180" si="421">INDEX(S$7:S$3000,1+($AE180-1)*29,1)</f>
        <v/>
      </c>
      <c r="AE180" s="171">
        <v>45</v>
      </c>
    </row>
    <row r="181" spans="1:31" ht="24" customHeight="1" x14ac:dyDescent="0.15">
      <c r="B181" s="880">
        <v>1</v>
      </c>
      <c r="C181" s="883"/>
      <c r="D181" s="883"/>
      <c r="E181" s="883"/>
      <c r="F181" s="294"/>
      <c r="G181" s="886"/>
      <c r="H181" s="887"/>
      <c r="I181" s="294"/>
      <c r="J181" s="295"/>
      <c r="K181" s="298"/>
      <c r="L181" s="279" t="s">
        <v>220</v>
      </c>
      <c r="M181" s="301"/>
      <c r="N181" s="280" t="s">
        <v>225</v>
      </c>
      <c r="O181" s="298"/>
      <c r="P181" s="279" t="s">
        <v>220</v>
      </c>
      <c r="Q181" s="301"/>
      <c r="R181" s="280" t="s">
        <v>225</v>
      </c>
      <c r="S181" s="888" t="str">
        <f t="shared" ref="S181" si="422">IF(COUNT(J181:J185)=0,"",SUM(J181:J185))</f>
        <v/>
      </c>
      <c r="T181" s="889"/>
      <c r="U181" s="890"/>
      <c r="Z181" s="274">
        <f t="shared" si="285"/>
        <v>0</v>
      </c>
      <c r="AA181" s="275">
        <f t="shared" ref="AA181" si="423">INDEX(C$7:C$3000,6+($AE181-1)*29,1)</f>
        <v>0</v>
      </c>
      <c r="AB181" s="275">
        <f t="shared" ref="AB181" si="424">INDEX(D$7:D$3000,6+($AE181-1)*29,1)</f>
        <v>0</v>
      </c>
      <c r="AC181" s="275">
        <f t="shared" ref="AC181" si="425">INDEX(E$7:E$3000,6+($AE181-1)*29,1)</f>
        <v>0</v>
      </c>
      <c r="AD181" s="276" t="str">
        <f t="shared" ref="AD181" si="426">INDEX(S$7:S$3000,6+($AE181-1)*29,1)</f>
        <v/>
      </c>
      <c r="AE181" s="171">
        <f t="shared" si="276"/>
        <v>45</v>
      </c>
    </row>
    <row r="182" spans="1:31" ht="24" customHeight="1" x14ac:dyDescent="0.15">
      <c r="B182" s="881"/>
      <c r="C182" s="884"/>
      <c r="D182" s="884"/>
      <c r="E182" s="884"/>
      <c r="F182" s="296"/>
      <c r="G182" s="897"/>
      <c r="H182" s="898"/>
      <c r="I182" s="296"/>
      <c r="J182" s="297"/>
      <c r="K182" s="299"/>
      <c r="L182" s="284" t="s">
        <v>220</v>
      </c>
      <c r="M182" s="302"/>
      <c r="N182" s="285" t="s">
        <v>225</v>
      </c>
      <c r="O182" s="299"/>
      <c r="P182" s="284" t="s">
        <v>220</v>
      </c>
      <c r="Q182" s="302"/>
      <c r="R182" s="285" t="s">
        <v>225</v>
      </c>
      <c r="S182" s="891"/>
      <c r="T182" s="892"/>
      <c r="U182" s="893"/>
      <c r="Z182" s="274">
        <f t="shared" si="285"/>
        <v>0</v>
      </c>
      <c r="AA182" s="275">
        <f t="shared" ref="AA182" si="427">INDEX(C$7:C$3000,11+($AE182-1)*29,1)</f>
        <v>0</v>
      </c>
      <c r="AB182" s="275">
        <f t="shared" ref="AB182" si="428">INDEX(D$7:D$3000,11+($AE182-1)*29,1)</f>
        <v>0</v>
      </c>
      <c r="AC182" s="275">
        <f t="shared" ref="AC182" si="429">INDEX(E$7:E$3000,11+($AE182-1)*29,1)</f>
        <v>0</v>
      </c>
      <c r="AD182" s="276" t="str">
        <f t="shared" ref="AD182" si="430">INDEX(S$7:S$3000,11+($AE182-1)*29,1)</f>
        <v/>
      </c>
      <c r="AE182" s="171">
        <f t="shared" si="276"/>
        <v>45</v>
      </c>
    </row>
    <row r="183" spans="1:31" ht="23.25" customHeight="1" thickBot="1" x14ac:dyDescent="0.2">
      <c r="B183" s="881"/>
      <c r="C183" s="884"/>
      <c r="D183" s="884"/>
      <c r="E183" s="884"/>
      <c r="F183" s="296"/>
      <c r="G183" s="897"/>
      <c r="H183" s="898"/>
      <c r="I183" s="296"/>
      <c r="J183" s="297"/>
      <c r="K183" s="299"/>
      <c r="L183" s="284" t="s">
        <v>220</v>
      </c>
      <c r="M183" s="302"/>
      <c r="N183" s="285" t="s">
        <v>225</v>
      </c>
      <c r="O183" s="299"/>
      <c r="P183" s="284" t="s">
        <v>220</v>
      </c>
      <c r="Q183" s="302"/>
      <c r="R183" s="285" t="s">
        <v>225</v>
      </c>
      <c r="S183" s="891"/>
      <c r="T183" s="892"/>
      <c r="U183" s="893"/>
      <c r="Z183" s="281">
        <f t="shared" si="285"/>
        <v>0</v>
      </c>
      <c r="AA183" s="282">
        <f t="shared" ref="AA183" si="431">INDEX(C$7:C$3000,16+($AE183-1)*29,1)</f>
        <v>0</v>
      </c>
      <c r="AB183" s="282">
        <f t="shared" ref="AB183" si="432">INDEX(D$7:D$3000,16+($AE183-1)*29,1)</f>
        <v>0</v>
      </c>
      <c r="AC183" s="282">
        <f t="shared" ref="AC183" si="433">INDEX(E$7:E$3000,16+($AE183-1)*29,1)</f>
        <v>0</v>
      </c>
      <c r="AD183" s="283" t="str">
        <f t="shared" ref="AD183" si="434">INDEX(S$7:S$3000,16+($AE183-1)*29,1)</f>
        <v/>
      </c>
      <c r="AE183" s="171">
        <f t="shared" si="276"/>
        <v>45</v>
      </c>
    </row>
    <row r="184" spans="1:31" ht="24" customHeight="1" x14ac:dyDescent="0.15">
      <c r="B184" s="881"/>
      <c r="C184" s="884"/>
      <c r="D184" s="884"/>
      <c r="E184" s="884"/>
      <c r="F184" s="296"/>
      <c r="G184" s="897"/>
      <c r="H184" s="898"/>
      <c r="I184" s="296"/>
      <c r="J184" s="297"/>
      <c r="K184" s="299"/>
      <c r="L184" s="284" t="s">
        <v>220</v>
      </c>
      <c r="M184" s="302"/>
      <c r="N184" s="285" t="s">
        <v>225</v>
      </c>
      <c r="O184" s="299"/>
      <c r="P184" s="284" t="s">
        <v>220</v>
      </c>
      <c r="Q184" s="302"/>
      <c r="R184" s="285" t="s">
        <v>225</v>
      </c>
      <c r="S184" s="891"/>
      <c r="T184" s="892"/>
      <c r="U184" s="893"/>
      <c r="Z184" s="270">
        <f t="shared" si="285"/>
        <v>0</v>
      </c>
      <c r="AA184" s="271">
        <f t="shared" ref="AA184" si="435">INDEX(C$7:C$3000,1+($AE184-1)*29,1)</f>
        <v>0</v>
      </c>
      <c r="AB184" s="271">
        <f t="shared" ref="AB184" si="436">INDEX(D$7:D$3000,1+($AE184-1)*29,1)</f>
        <v>0</v>
      </c>
      <c r="AC184" s="271">
        <f t="shared" ref="AC184" si="437">INDEX(E$7:E$3000,1+($AE184-1)*29,1)</f>
        <v>0</v>
      </c>
      <c r="AD184" s="272" t="str">
        <f t="shared" ref="AD184" si="438">INDEX(S$7:S$3000,1+($AE184-1)*29,1)</f>
        <v/>
      </c>
      <c r="AE184" s="171">
        <v>46</v>
      </c>
    </row>
    <row r="185" spans="1:31" ht="24" customHeight="1" thickBot="1" x14ac:dyDescent="0.2">
      <c r="B185" s="882"/>
      <c r="C185" s="885"/>
      <c r="D185" s="885"/>
      <c r="E185" s="885"/>
      <c r="F185" s="286" t="s">
        <v>232</v>
      </c>
      <c r="G185" s="5"/>
      <c r="H185" s="899" t="s">
        <v>239</v>
      </c>
      <c r="I185" s="900"/>
      <c r="J185" s="300"/>
      <c r="K185" s="901"/>
      <c r="L185" s="902"/>
      <c r="M185" s="902"/>
      <c r="N185" s="902"/>
      <c r="O185" s="902"/>
      <c r="P185" s="902"/>
      <c r="Q185" s="902"/>
      <c r="R185" s="903"/>
      <c r="S185" s="894"/>
      <c r="T185" s="895"/>
      <c r="U185" s="896"/>
      <c r="Z185" s="274">
        <f t="shared" si="285"/>
        <v>0</v>
      </c>
      <c r="AA185" s="275">
        <f t="shared" ref="AA185" si="439">INDEX(C$7:C$3000,6+($AE185-1)*29,1)</f>
        <v>0</v>
      </c>
      <c r="AB185" s="275">
        <f t="shared" ref="AB185" si="440">INDEX(D$7:D$3000,6+($AE185-1)*29,1)</f>
        <v>0</v>
      </c>
      <c r="AC185" s="275">
        <f t="shared" ref="AC185" si="441">INDEX(E$7:E$3000,6+($AE185-1)*29,1)</f>
        <v>0</v>
      </c>
      <c r="AD185" s="276" t="str">
        <f t="shared" ref="AD185" si="442">INDEX(S$7:S$3000,6+($AE185-1)*29,1)</f>
        <v/>
      </c>
      <c r="AE185" s="171">
        <f t="shared" si="276"/>
        <v>46</v>
      </c>
    </row>
    <row r="186" spans="1:31" ht="24" customHeight="1" x14ac:dyDescent="0.15">
      <c r="B186" s="880">
        <v>2</v>
      </c>
      <c r="C186" s="883"/>
      <c r="D186" s="883"/>
      <c r="E186" s="883"/>
      <c r="F186" s="294"/>
      <c r="G186" s="886"/>
      <c r="H186" s="887"/>
      <c r="I186" s="294"/>
      <c r="J186" s="295"/>
      <c r="K186" s="298"/>
      <c r="L186" s="279" t="s">
        <v>220</v>
      </c>
      <c r="M186" s="301"/>
      <c r="N186" s="280" t="s">
        <v>225</v>
      </c>
      <c r="O186" s="298"/>
      <c r="P186" s="279" t="s">
        <v>220</v>
      </c>
      <c r="Q186" s="301"/>
      <c r="R186" s="280" t="s">
        <v>225</v>
      </c>
      <c r="S186" s="888" t="str">
        <f t="shared" ref="S186" si="443">IF(COUNT(J186:J190)=0,"",SUM(J186:J190))</f>
        <v/>
      </c>
      <c r="T186" s="889"/>
      <c r="U186" s="890"/>
      <c r="Z186" s="274">
        <f t="shared" si="285"/>
        <v>0</v>
      </c>
      <c r="AA186" s="275">
        <f t="shared" ref="AA186" si="444">INDEX(C$7:C$3000,11+($AE186-1)*29,1)</f>
        <v>0</v>
      </c>
      <c r="AB186" s="275">
        <f t="shared" ref="AB186" si="445">INDEX(D$7:D$3000,11+($AE186-1)*29,1)</f>
        <v>0</v>
      </c>
      <c r="AC186" s="275">
        <f t="shared" ref="AC186" si="446">INDEX(E$7:E$3000,11+($AE186-1)*29,1)</f>
        <v>0</v>
      </c>
      <c r="AD186" s="276" t="str">
        <f t="shared" ref="AD186" si="447">INDEX(S$7:S$3000,11+($AE186-1)*29,1)</f>
        <v/>
      </c>
      <c r="AE186" s="171">
        <f t="shared" si="276"/>
        <v>46</v>
      </c>
    </row>
    <row r="187" spans="1:31" ht="24" customHeight="1" thickBot="1" x14ac:dyDescent="0.2">
      <c r="B187" s="881"/>
      <c r="C187" s="884"/>
      <c r="D187" s="884"/>
      <c r="E187" s="884"/>
      <c r="F187" s="296"/>
      <c r="G187" s="897"/>
      <c r="H187" s="898"/>
      <c r="I187" s="296"/>
      <c r="J187" s="297"/>
      <c r="K187" s="299"/>
      <c r="L187" s="284" t="s">
        <v>220</v>
      </c>
      <c r="M187" s="302"/>
      <c r="N187" s="285" t="s">
        <v>225</v>
      </c>
      <c r="O187" s="299"/>
      <c r="P187" s="284" t="s">
        <v>220</v>
      </c>
      <c r="Q187" s="302"/>
      <c r="R187" s="285" t="s">
        <v>225</v>
      </c>
      <c r="S187" s="891"/>
      <c r="T187" s="892"/>
      <c r="U187" s="893"/>
      <c r="Z187" s="281">
        <f t="shared" si="285"/>
        <v>0</v>
      </c>
      <c r="AA187" s="282">
        <f t="shared" ref="AA187" si="448">INDEX(C$7:C$3000,16+($AE187-1)*29,1)</f>
        <v>0</v>
      </c>
      <c r="AB187" s="282">
        <f t="shared" ref="AB187" si="449">INDEX(D$7:D$3000,16+($AE187-1)*29,1)</f>
        <v>0</v>
      </c>
      <c r="AC187" s="282">
        <f t="shared" ref="AC187" si="450">INDEX(E$7:E$3000,16+($AE187-1)*29,1)</f>
        <v>0</v>
      </c>
      <c r="AD187" s="283" t="str">
        <f t="shared" ref="AD187" si="451">INDEX(S$7:S$3000,16+($AE187-1)*29,1)</f>
        <v/>
      </c>
      <c r="AE187" s="171">
        <f t="shared" si="276"/>
        <v>46</v>
      </c>
    </row>
    <row r="188" spans="1:31" ht="24" customHeight="1" x14ac:dyDescent="0.15">
      <c r="B188" s="881"/>
      <c r="C188" s="884"/>
      <c r="D188" s="884"/>
      <c r="E188" s="884"/>
      <c r="F188" s="296"/>
      <c r="G188" s="897"/>
      <c r="H188" s="898"/>
      <c r="I188" s="296"/>
      <c r="J188" s="297"/>
      <c r="K188" s="299"/>
      <c r="L188" s="284" t="s">
        <v>220</v>
      </c>
      <c r="M188" s="302"/>
      <c r="N188" s="285" t="s">
        <v>225</v>
      </c>
      <c r="O188" s="299"/>
      <c r="P188" s="284" t="s">
        <v>220</v>
      </c>
      <c r="Q188" s="302"/>
      <c r="R188" s="285" t="s">
        <v>225</v>
      </c>
      <c r="S188" s="891"/>
      <c r="T188" s="892"/>
      <c r="U188" s="893"/>
      <c r="Z188" s="270">
        <f t="shared" si="285"/>
        <v>0</v>
      </c>
      <c r="AA188" s="271">
        <f t="shared" ref="AA188" si="452">INDEX(C$7:C$3000,1+($AE188-1)*29,1)</f>
        <v>0</v>
      </c>
      <c r="AB188" s="271">
        <f t="shared" ref="AB188" si="453">INDEX(D$7:D$3000,1+($AE188-1)*29,1)</f>
        <v>0</v>
      </c>
      <c r="AC188" s="271">
        <f t="shared" ref="AC188" si="454">INDEX(E$7:E$3000,1+($AE188-1)*29,1)</f>
        <v>0</v>
      </c>
      <c r="AD188" s="272" t="str">
        <f t="shared" ref="AD188" si="455">INDEX(S$7:S$3000,1+($AE188-1)*29,1)</f>
        <v/>
      </c>
      <c r="AE188" s="171">
        <v>47</v>
      </c>
    </row>
    <row r="189" spans="1:31" ht="24" customHeight="1" x14ac:dyDescent="0.15">
      <c r="B189" s="881"/>
      <c r="C189" s="884"/>
      <c r="D189" s="884"/>
      <c r="E189" s="884"/>
      <c r="F189" s="296"/>
      <c r="G189" s="897"/>
      <c r="H189" s="898"/>
      <c r="I189" s="296"/>
      <c r="J189" s="297"/>
      <c r="K189" s="299"/>
      <c r="L189" s="284" t="s">
        <v>220</v>
      </c>
      <c r="M189" s="302"/>
      <c r="N189" s="285" t="s">
        <v>225</v>
      </c>
      <c r="O189" s="299"/>
      <c r="P189" s="284" t="s">
        <v>220</v>
      </c>
      <c r="Q189" s="302"/>
      <c r="R189" s="285" t="s">
        <v>225</v>
      </c>
      <c r="S189" s="891"/>
      <c r="T189" s="892"/>
      <c r="U189" s="893"/>
      <c r="Z189" s="274">
        <f t="shared" si="285"/>
        <v>0</v>
      </c>
      <c r="AA189" s="275">
        <f t="shared" ref="AA189" si="456">INDEX(C$7:C$3000,6+($AE189-1)*29,1)</f>
        <v>0</v>
      </c>
      <c r="AB189" s="275">
        <f t="shared" ref="AB189" si="457">INDEX(D$7:D$3000,6+($AE189-1)*29,1)</f>
        <v>0</v>
      </c>
      <c r="AC189" s="275">
        <f t="shared" ref="AC189" si="458">INDEX(E$7:E$3000,6+($AE189-1)*29,1)</f>
        <v>0</v>
      </c>
      <c r="AD189" s="276" t="str">
        <f t="shared" ref="AD189" si="459">INDEX(S$7:S$3000,6+($AE189-1)*29,1)</f>
        <v/>
      </c>
      <c r="AE189" s="171">
        <f t="shared" si="276"/>
        <v>47</v>
      </c>
    </row>
    <row r="190" spans="1:31" ht="24" customHeight="1" thickBot="1" x14ac:dyDescent="0.2">
      <c r="B190" s="882"/>
      <c r="C190" s="885"/>
      <c r="D190" s="885"/>
      <c r="E190" s="885"/>
      <c r="F190" s="286" t="s">
        <v>232</v>
      </c>
      <c r="G190" s="5"/>
      <c r="H190" s="899" t="s">
        <v>239</v>
      </c>
      <c r="I190" s="900"/>
      <c r="J190" s="300"/>
      <c r="K190" s="901"/>
      <c r="L190" s="902"/>
      <c r="M190" s="902"/>
      <c r="N190" s="902"/>
      <c r="O190" s="902"/>
      <c r="P190" s="902"/>
      <c r="Q190" s="902"/>
      <c r="R190" s="903"/>
      <c r="S190" s="894"/>
      <c r="T190" s="895"/>
      <c r="U190" s="896"/>
      <c r="Z190" s="274">
        <f t="shared" si="285"/>
        <v>0</v>
      </c>
      <c r="AA190" s="275">
        <f t="shared" ref="AA190" si="460">INDEX(C$7:C$3000,11+($AE190-1)*29,1)</f>
        <v>0</v>
      </c>
      <c r="AB190" s="275">
        <f t="shared" ref="AB190" si="461">INDEX(D$7:D$3000,11+($AE190-1)*29,1)</f>
        <v>0</v>
      </c>
      <c r="AC190" s="275">
        <f t="shared" ref="AC190" si="462">INDEX(E$7:E$3000,11+($AE190-1)*29,1)</f>
        <v>0</v>
      </c>
      <c r="AD190" s="276" t="str">
        <f t="shared" ref="AD190" si="463">INDEX(S$7:S$3000,11+($AE190-1)*29,1)</f>
        <v/>
      </c>
      <c r="AE190" s="171">
        <f t="shared" si="276"/>
        <v>47</v>
      </c>
    </row>
    <row r="191" spans="1:31" ht="24" customHeight="1" thickBot="1" x14ac:dyDescent="0.2">
      <c r="B191" s="880">
        <v>3</v>
      </c>
      <c r="C191" s="883"/>
      <c r="D191" s="883"/>
      <c r="E191" s="883"/>
      <c r="F191" s="294"/>
      <c r="G191" s="886"/>
      <c r="H191" s="887"/>
      <c r="I191" s="294"/>
      <c r="J191" s="295"/>
      <c r="K191" s="298"/>
      <c r="L191" s="279" t="s">
        <v>220</v>
      </c>
      <c r="M191" s="301"/>
      <c r="N191" s="280" t="s">
        <v>225</v>
      </c>
      <c r="O191" s="298"/>
      <c r="P191" s="279" t="s">
        <v>220</v>
      </c>
      <c r="Q191" s="301"/>
      <c r="R191" s="280" t="s">
        <v>225</v>
      </c>
      <c r="S191" s="888" t="str">
        <f t="shared" ref="S191" si="464">IF(COUNT(J191:J195)=0,"",SUM(J191:J195))</f>
        <v/>
      </c>
      <c r="T191" s="889"/>
      <c r="U191" s="890"/>
      <c r="Z191" s="281">
        <f t="shared" si="285"/>
        <v>0</v>
      </c>
      <c r="AA191" s="282">
        <f t="shared" ref="AA191" si="465">INDEX(C$7:C$3000,16+($AE191-1)*29,1)</f>
        <v>0</v>
      </c>
      <c r="AB191" s="282">
        <f t="shared" ref="AB191" si="466">INDEX(D$7:D$3000,16+($AE191-1)*29,1)</f>
        <v>0</v>
      </c>
      <c r="AC191" s="282">
        <f t="shared" ref="AC191" si="467">INDEX(E$7:E$3000,16+($AE191-1)*29,1)</f>
        <v>0</v>
      </c>
      <c r="AD191" s="283" t="str">
        <f t="shared" ref="AD191" si="468">INDEX(S$7:S$3000,16+($AE191-1)*29,1)</f>
        <v/>
      </c>
      <c r="AE191" s="171">
        <f t="shared" si="276"/>
        <v>47</v>
      </c>
    </row>
    <row r="192" spans="1:31" ht="24" customHeight="1" x14ac:dyDescent="0.15">
      <c r="B192" s="881"/>
      <c r="C192" s="884"/>
      <c r="D192" s="884"/>
      <c r="E192" s="884"/>
      <c r="F192" s="296"/>
      <c r="G192" s="897"/>
      <c r="H192" s="898"/>
      <c r="I192" s="296"/>
      <c r="J192" s="297"/>
      <c r="K192" s="299"/>
      <c r="L192" s="284" t="s">
        <v>220</v>
      </c>
      <c r="M192" s="302"/>
      <c r="N192" s="285" t="s">
        <v>225</v>
      </c>
      <c r="O192" s="299"/>
      <c r="P192" s="284" t="s">
        <v>220</v>
      </c>
      <c r="Q192" s="302"/>
      <c r="R192" s="285" t="s">
        <v>225</v>
      </c>
      <c r="S192" s="891"/>
      <c r="T192" s="892"/>
      <c r="U192" s="893"/>
      <c r="Z192" s="270">
        <f t="shared" si="285"/>
        <v>0</v>
      </c>
      <c r="AA192" s="271">
        <f t="shared" ref="AA192" si="469">INDEX(C$7:C$3000,1+($AE192-1)*29,1)</f>
        <v>0</v>
      </c>
      <c r="AB192" s="271">
        <f t="shared" ref="AB192" si="470">INDEX(D$7:D$3000,1+($AE192-1)*29,1)</f>
        <v>0</v>
      </c>
      <c r="AC192" s="271">
        <f t="shared" ref="AC192" si="471">INDEX(E$7:E$3000,1+($AE192-1)*29,1)</f>
        <v>0</v>
      </c>
      <c r="AD192" s="272" t="str">
        <f t="shared" ref="AD192" si="472">INDEX(S$7:S$3000,1+($AE192-1)*29,1)</f>
        <v/>
      </c>
      <c r="AE192" s="171">
        <v>48</v>
      </c>
    </row>
    <row r="193" spans="1:31" ht="24" customHeight="1" x14ac:dyDescent="0.15">
      <c r="B193" s="881"/>
      <c r="C193" s="884"/>
      <c r="D193" s="884"/>
      <c r="E193" s="884"/>
      <c r="F193" s="296"/>
      <c r="G193" s="897"/>
      <c r="H193" s="898"/>
      <c r="I193" s="296"/>
      <c r="J193" s="297"/>
      <c r="K193" s="299"/>
      <c r="L193" s="284" t="s">
        <v>220</v>
      </c>
      <c r="M193" s="302"/>
      <c r="N193" s="285" t="s">
        <v>225</v>
      </c>
      <c r="O193" s="299"/>
      <c r="P193" s="284" t="s">
        <v>220</v>
      </c>
      <c r="Q193" s="302"/>
      <c r="R193" s="285" t="s">
        <v>225</v>
      </c>
      <c r="S193" s="891"/>
      <c r="T193" s="892"/>
      <c r="U193" s="893"/>
      <c r="Z193" s="274">
        <f t="shared" si="285"/>
        <v>0</v>
      </c>
      <c r="AA193" s="275">
        <f t="shared" ref="AA193" si="473">INDEX(C$7:C$3000,6+($AE193-1)*29,1)</f>
        <v>0</v>
      </c>
      <c r="AB193" s="275">
        <f t="shared" ref="AB193" si="474">INDEX(D$7:D$3000,6+($AE193-1)*29,1)</f>
        <v>0</v>
      </c>
      <c r="AC193" s="275">
        <f t="shared" ref="AC193" si="475">INDEX(E$7:E$3000,6+($AE193-1)*29,1)</f>
        <v>0</v>
      </c>
      <c r="AD193" s="276" t="str">
        <f t="shared" ref="AD193" si="476">INDEX(S$7:S$3000,6+($AE193-1)*29,1)</f>
        <v/>
      </c>
      <c r="AE193" s="171">
        <f t="shared" si="276"/>
        <v>48</v>
      </c>
    </row>
    <row r="194" spans="1:31" ht="24" customHeight="1" x14ac:dyDescent="0.15">
      <c r="B194" s="881"/>
      <c r="C194" s="884"/>
      <c r="D194" s="884"/>
      <c r="E194" s="884"/>
      <c r="F194" s="296"/>
      <c r="G194" s="897"/>
      <c r="H194" s="898"/>
      <c r="I194" s="296"/>
      <c r="J194" s="297"/>
      <c r="K194" s="299"/>
      <c r="L194" s="284" t="s">
        <v>220</v>
      </c>
      <c r="M194" s="302"/>
      <c r="N194" s="285" t="s">
        <v>225</v>
      </c>
      <c r="O194" s="299"/>
      <c r="P194" s="284" t="s">
        <v>220</v>
      </c>
      <c r="Q194" s="302"/>
      <c r="R194" s="285" t="s">
        <v>225</v>
      </c>
      <c r="S194" s="891"/>
      <c r="T194" s="892"/>
      <c r="U194" s="893"/>
      <c r="Z194" s="274">
        <f t="shared" si="285"/>
        <v>0</v>
      </c>
      <c r="AA194" s="275">
        <f t="shared" ref="AA194" si="477">INDEX(C$7:C$3000,11+($AE194-1)*29,1)</f>
        <v>0</v>
      </c>
      <c r="AB194" s="275">
        <f t="shared" ref="AB194" si="478">INDEX(D$7:D$3000,11+($AE194-1)*29,1)</f>
        <v>0</v>
      </c>
      <c r="AC194" s="275">
        <f t="shared" ref="AC194" si="479">INDEX(E$7:E$3000,11+($AE194-1)*29,1)</f>
        <v>0</v>
      </c>
      <c r="AD194" s="276" t="str">
        <f t="shared" ref="AD194" si="480">INDEX(S$7:S$3000,11+($AE194-1)*29,1)</f>
        <v/>
      </c>
      <c r="AE194" s="171">
        <f t="shared" si="276"/>
        <v>48</v>
      </c>
    </row>
    <row r="195" spans="1:31" ht="24" customHeight="1" thickBot="1" x14ac:dyDescent="0.2">
      <c r="B195" s="882"/>
      <c r="C195" s="885"/>
      <c r="D195" s="885"/>
      <c r="E195" s="885"/>
      <c r="F195" s="286" t="s">
        <v>232</v>
      </c>
      <c r="G195" s="5"/>
      <c r="H195" s="899" t="s">
        <v>239</v>
      </c>
      <c r="I195" s="900"/>
      <c r="J195" s="300"/>
      <c r="K195" s="901"/>
      <c r="L195" s="902"/>
      <c r="M195" s="902"/>
      <c r="N195" s="902"/>
      <c r="O195" s="902"/>
      <c r="P195" s="902"/>
      <c r="Q195" s="902"/>
      <c r="R195" s="903"/>
      <c r="S195" s="894"/>
      <c r="T195" s="895"/>
      <c r="U195" s="896"/>
      <c r="Z195" s="281">
        <f t="shared" si="285"/>
        <v>0</v>
      </c>
      <c r="AA195" s="282">
        <f t="shared" ref="AA195" si="481">INDEX(C$7:C$3000,16+($AE195-1)*29,1)</f>
        <v>0</v>
      </c>
      <c r="AB195" s="282">
        <f t="shared" ref="AB195" si="482">INDEX(D$7:D$3000,16+($AE195-1)*29,1)</f>
        <v>0</v>
      </c>
      <c r="AC195" s="282">
        <f t="shared" ref="AC195" si="483">INDEX(E$7:E$3000,16+($AE195-1)*29,1)</f>
        <v>0</v>
      </c>
      <c r="AD195" s="283" t="str">
        <f t="shared" ref="AD195" si="484">INDEX(S$7:S$3000,16+($AE195-1)*29,1)</f>
        <v/>
      </c>
      <c r="AE195" s="171">
        <f t="shared" si="276"/>
        <v>48</v>
      </c>
    </row>
    <row r="196" spans="1:31" ht="24" customHeight="1" x14ac:dyDescent="0.15">
      <c r="B196" s="880">
        <v>4</v>
      </c>
      <c r="C196" s="883"/>
      <c r="D196" s="883"/>
      <c r="E196" s="883"/>
      <c r="F196" s="294"/>
      <c r="G196" s="886"/>
      <c r="H196" s="887"/>
      <c r="I196" s="294"/>
      <c r="J196" s="295"/>
      <c r="K196" s="298"/>
      <c r="L196" s="279" t="s">
        <v>220</v>
      </c>
      <c r="M196" s="301"/>
      <c r="N196" s="280" t="s">
        <v>225</v>
      </c>
      <c r="O196" s="298"/>
      <c r="P196" s="279" t="s">
        <v>220</v>
      </c>
      <c r="Q196" s="301"/>
      <c r="R196" s="280" t="s">
        <v>225</v>
      </c>
      <c r="S196" s="888" t="str">
        <f t="shared" ref="S196" si="485">IF(COUNT(J196:J200)=0,"",SUM(J196:J200))</f>
        <v/>
      </c>
      <c r="T196" s="889"/>
      <c r="U196" s="890"/>
      <c r="Z196" s="270">
        <f t="shared" si="285"/>
        <v>0</v>
      </c>
      <c r="AA196" s="271">
        <f t="shared" ref="AA196" si="486">INDEX(C$7:C$3000,1+($AE196-1)*29,1)</f>
        <v>0</v>
      </c>
      <c r="AB196" s="271">
        <f t="shared" ref="AB196" si="487">INDEX(D$7:D$3000,1+($AE196-1)*29,1)</f>
        <v>0</v>
      </c>
      <c r="AC196" s="271">
        <f t="shared" ref="AC196" si="488">INDEX(E$7:E$3000,1+($AE196-1)*29,1)</f>
        <v>0</v>
      </c>
      <c r="AD196" s="272" t="str">
        <f t="shared" ref="AD196" si="489">INDEX(S$7:S$3000,1+($AE196-1)*29,1)</f>
        <v/>
      </c>
      <c r="AE196" s="171">
        <v>49</v>
      </c>
    </row>
    <row r="197" spans="1:31" ht="24" customHeight="1" x14ac:dyDescent="0.15">
      <c r="B197" s="881"/>
      <c r="C197" s="884"/>
      <c r="D197" s="884"/>
      <c r="E197" s="884"/>
      <c r="F197" s="296"/>
      <c r="G197" s="897"/>
      <c r="H197" s="898"/>
      <c r="I197" s="296"/>
      <c r="J197" s="297"/>
      <c r="K197" s="299"/>
      <c r="L197" s="284" t="s">
        <v>220</v>
      </c>
      <c r="M197" s="302"/>
      <c r="N197" s="285" t="s">
        <v>225</v>
      </c>
      <c r="O197" s="299"/>
      <c r="P197" s="284" t="s">
        <v>220</v>
      </c>
      <c r="Q197" s="302"/>
      <c r="R197" s="285" t="s">
        <v>225</v>
      </c>
      <c r="S197" s="891"/>
      <c r="T197" s="892"/>
      <c r="U197" s="893"/>
      <c r="Z197" s="274">
        <f t="shared" si="285"/>
        <v>0</v>
      </c>
      <c r="AA197" s="275">
        <f t="shared" ref="AA197" si="490">INDEX(C$7:C$3000,6+($AE197-1)*29,1)</f>
        <v>0</v>
      </c>
      <c r="AB197" s="275">
        <f t="shared" ref="AB197" si="491">INDEX(D$7:D$3000,6+($AE197-1)*29,1)</f>
        <v>0</v>
      </c>
      <c r="AC197" s="275">
        <f t="shared" ref="AC197" si="492">INDEX(E$7:E$3000,6+($AE197-1)*29,1)</f>
        <v>0</v>
      </c>
      <c r="AD197" s="276" t="str">
        <f t="shared" ref="AD197" si="493">INDEX(S$7:S$3000,6+($AE197-1)*29,1)</f>
        <v/>
      </c>
      <c r="AE197" s="171">
        <f t="shared" si="276"/>
        <v>49</v>
      </c>
    </row>
    <row r="198" spans="1:31" ht="24" customHeight="1" x14ac:dyDescent="0.15">
      <c r="B198" s="881"/>
      <c r="C198" s="884"/>
      <c r="D198" s="884"/>
      <c r="E198" s="884"/>
      <c r="F198" s="296"/>
      <c r="G198" s="897"/>
      <c r="H198" s="898"/>
      <c r="I198" s="296"/>
      <c r="J198" s="297"/>
      <c r="K198" s="299"/>
      <c r="L198" s="284" t="s">
        <v>220</v>
      </c>
      <c r="M198" s="302"/>
      <c r="N198" s="285" t="s">
        <v>225</v>
      </c>
      <c r="O198" s="299"/>
      <c r="P198" s="284" t="s">
        <v>220</v>
      </c>
      <c r="Q198" s="302"/>
      <c r="R198" s="285" t="s">
        <v>225</v>
      </c>
      <c r="S198" s="891"/>
      <c r="T198" s="892"/>
      <c r="U198" s="893"/>
      <c r="Z198" s="274">
        <f t="shared" si="285"/>
        <v>0</v>
      </c>
      <c r="AA198" s="275">
        <f t="shared" ref="AA198" si="494">INDEX(C$7:C$3000,11+($AE198-1)*29,1)</f>
        <v>0</v>
      </c>
      <c r="AB198" s="275">
        <f t="shared" ref="AB198" si="495">INDEX(D$7:D$3000,11+($AE198-1)*29,1)</f>
        <v>0</v>
      </c>
      <c r="AC198" s="275">
        <f t="shared" ref="AC198" si="496">INDEX(E$7:E$3000,11+($AE198-1)*29,1)</f>
        <v>0</v>
      </c>
      <c r="AD198" s="276" t="str">
        <f t="shared" ref="AD198" si="497">INDEX(S$7:S$3000,11+($AE198-1)*29,1)</f>
        <v/>
      </c>
      <c r="AE198" s="171">
        <f t="shared" si="276"/>
        <v>49</v>
      </c>
    </row>
    <row r="199" spans="1:31" ht="24" customHeight="1" thickBot="1" x14ac:dyDescent="0.2">
      <c r="B199" s="881"/>
      <c r="C199" s="884"/>
      <c r="D199" s="884"/>
      <c r="E199" s="884"/>
      <c r="F199" s="296"/>
      <c r="G199" s="897"/>
      <c r="H199" s="898"/>
      <c r="I199" s="296"/>
      <c r="J199" s="297"/>
      <c r="K199" s="299"/>
      <c r="L199" s="284" t="s">
        <v>220</v>
      </c>
      <c r="M199" s="302"/>
      <c r="N199" s="285" t="s">
        <v>225</v>
      </c>
      <c r="O199" s="299"/>
      <c r="P199" s="284" t="s">
        <v>220</v>
      </c>
      <c r="Q199" s="302"/>
      <c r="R199" s="285" t="s">
        <v>225</v>
      </c>
      <c r="S199" s="891"/>
      <c r="T199" s="892"/>
      <c r="U199" s="893"/>
      <c r="Z199" s="281">
        <f t="shared" si="285"/>
        <v>0</v>
      </c>
      <c r="AA199" s="282">
        <f t="shared" ref="AA199" si="498">INDEX(C$7:C$3000,16+($AE199-1)*29,1)</f>
        <v>0</v>
      </c>
      <c r="AB199" s="282">
        <f t="shared" ref="AB199" si="499">INDEX(D$7:D$3000,16+($AE199-1)*29,1)</f>
        <v>0</v>
      </c>
      <c r="AC199" s="282">
        <f t="shared" ref="AC199" si="500">INDEX(E$7:E$3000,16+($AE199-1)*29,1)</f>
        <v>0</v>
      </c>
      <c r="AD199" s="283" t="str">
        <f t="shared" ref="AD199" si="501">INDEX(S$7:S$3000,16+($AE199-1)*29,1)</f>
        <v/>
      </c>
      <c r="AE199" s="171">
        <f t="shared" si="276"/>
        <v>49</v>
      </c>
    </row>
    <row r="200" spans="1:31" ht="24" customHeight="1" thickBot="1" x14ac:dyDescent="0.2">
      <c r="B200" s="882"/>
      <c r="C200" s="885"/>
      <c r="D200" s="885"/>
      <c r="E200" s="885"/>
      <c r="F200" s="286" t="s">
        <v>232</v>
      </c>
      <c r="G200" s="5"/>
      <c r="H200" s="899" t="s">
        <v>239</v>
      </c>
      <c r="I200" s="900"/>
      <c r="J200" s="300"/>
      <c r="K200" s="901"/>
      <c r="L200" s="902"/>
      <c r="M200" s="902"/>
      <c r="N200" s="902"/>
      <c r="O200" s="902"/>
      <c r="P200" s="902"/>
      <c r="Q200" s="902"/>
      <c r="R200" s="903"/>
      <c r="S200" s="894"/>
      <c r="T200" s="895"/>
      <c r="U200" s="896"/>
      <c r="Z200" s="270">
        <f t="shared" si="285"/>
        <v>0</v>
      </c>
      <c r="AA200" s="271">
        <f t="shared" ref="AA200" si="502">INDEX(C$7:C$3000,1+($AE200-1)*29,1)</f>
        <v>0</v>
      </c>
      <c r="AB200" s="271">
        <f t="shared" ref="AB200" si="503">INDEX(D$7:D$3000,1+($AE200-1)*29,1)</f>
        <v>0</v>
      </c>
      <c r="AC200" s="271">
        <f t="shared" ref="AC200" si="504">INDEX(E$7:E$3000,1+($AE200-1)*29,1)</f>
        <v>0</v>
      </c>
      <c r="AD200" s="272" t="str">
        <f t="shared" ref="AD200" si="505">INDEX(S$7:S$3000,1+($AE200-1)*29,1)</f>
        <v/>
      </c>
      <c r="AE200" s="171">
        <v>50</v>
      </c>
    </row>
    <row r="201" spans="1:31" ht="19.5" customHeight="1" thickBot="1" x14ac:dyDescent="0.2">
      <c r="B201" s="287" t="s">
        <v>112</v>
      </c>
      <c r="C201" s="172"/>
      <c r="D201" s="288"/>
      <c r="E201" s="288"/>
      <c r="F201" s="289"/>
      <c r="G201" s="288"/>
      <c r="H201" s="288"/>
      <c r="O201" s="917" t="s">
        <v>496</v>
      </c>
      <c r="P201" s="918"/>
      <c r="Q201" s="918"/>
      <c r="R201" s="918"/>
      <c r="S201" s="919" t="str">
        <f>IF(COUNT(S181:U200)=0,"",SUMIFS(S181:S200,E181:E200,"&lt;&gt;"&amp;""))</f>
        <v/>
      </c>
      <c r="T201" s="920"/>
      <c r="U201" s="921"/>
      <c r="Z201" s="274">
        <f t="shared" si="285"/>
        <v>0</v>
      </c>
      <c r="AA201" s="275">
        <f t="shared" ref="AA201" si="506">INDEX(C$7:C$3000,6+($AE201-1)*29,1)</f>
        <v>0</v>
      </c>
      <c r="AB201" s="275">
        <f t="shared" ref="AB201" si="507">INDEX(D$7:D$3000,6+($AE201-1)*29,1)</f>
        <v>0</v>
      </c>
      <c r="AC201" s="275">
        <f t="shared" ref="AC201" si="508">INDEX(E$7:E$3000,6+($AE201-1)*29,1)</f>
        <v>0</v>
      </c>
      <c r="AD201" s="276" t="str">
        <f t="shared" ref="AD201" si="509">INDEX(S$7:S$3000,6+($AE201-1)*29,1)</f>
        <v/>
      </c>
      <c r="AE201" s="171">
        <f t="shared" si="276"/>
        <v>50</v>
      </c>
    </row>
    <row r="202" spans="1:31" ht="19.5" customHeight="1" thickBot="1" x14ac:dyDescent="0.2">
      <c r="B202" s="486" t="s">
        <v>242</v>
      </c>
      <c r="C202" s="172"/>
      <c r="D202" s="171"/>
      <c r="E202" s="290"/>
      <c r="F202" s="485"/>
      <c r="G202" s="485"/>
      <c r="H202" s="485"/>
      <c r="O202" s="922" t="s">
        <v>497</v>
      </c>
      <c r="P202" s="923"/>
      <c r="Q202" s="923"/>
      <c r="R202" s="924"/>
      <c r="S202" s="919" t="str">
        <f>IF(COUNT(S181:U200)=0,"",SUMIF(E181:E200,"元請",S181:U200))</f>
        <v/>
      </c>
      <c r="T202" s="920"/>
      <c r="U202" s="921"/>
      <c r="Z202" s="274">
        <f t="shared" si="285"/>
        <v>0</v>
      </c>
      <c r="AA202" s="275">
        <f t="shared" ref="AA202" si="510">INDEX(C$7:C$3000,11+($AE202-1)*29,1)</f>
        <v>0</v>
      </c>
      <c r="AB202" s="275">
        <f t="shared" ref="AB202" si="511">INDEX(D$7:D$3000,11+($AE202-1)*29,1)</f>
        <v>0</v>
      </c>
      <c r="AC202" s="275">
        <f t="shared" ref="AC202" si="512">INDEX(E$7:E$3000,11+($AE202-1)*29,1)</f>
        <v>0</v>
      </c>
      <c r="AD202" s="276" t="str">
        <f t="shared" ref="AD202" si="513">INDEX(S$7:S$3000,11+($AE202-1)*29,1)</f>
        <v/>
      </c>
      <c r="AE202" s="171">
        <f t="shared" si="276"/>
        <v>50</v>
      </c>
    </row>
    <row r="203" spans="1:31" ht="19.5" customHeight="1" thickBot="1" x14ac:dyDescent="0.2">
      <c r="B203" s="287" t="s">
        <v>240</v>
      </c>
      <c r="C203" s="172"/>
      <c r="D203" s="171"/>
      <c r="E203" s="172"/>
      <c r="F203" s="172"/>
      <c r="G203" s="485"/>
      <c r="H203" s="485"/>
      <c r="Z203" s="281">
        <f t="shared" si="285"/>
        <v>0</v>
      </c>
      <c r="AA203" s="282">
        <f t="shared" ref="AA203" si="514">INDEX(C$7:C$3000,16+($AE203-1)*29,1)</f>
        <v>0</v>
      </c>
      <c r="AB203" s="282">
        <f t="shared" ref="AB203" si="515">INDEX(D$7:D$3000,16+($AE203-1)*29,1)</f>
        <v>0</v>
      </c>
      <c r="AC203" s="282">
        <f t="shared" ref="AC203" si="516">INDEX(E$7:E$3000,16+($AE203-1)*29,1)</f>
        <v>0</v>
      </c>
      <c r="AD203" s="283" t="str">
        <f t="shared" ref="AD203" si="517">INDEX(S$7:S$3000,16+($AE203-1)*29,1)</f>
        <v/>
      </c>
      <c r="AE203" s="171">
        <f t="shared" si="276"/>
        <v>50</v>
      </c>
    </row>
    <row r="204" spans="1:31" ht="19.5" customHeight="1" x14ac:dyDescent="0.15">
      <c r="B204" s="188"/>
      <c r="C204" s="172"/>
      <c r="D204" s="171"/>
      <c r="E204" s="290"/>
      <c r="F204" s="188"/>
      <c r="G204" s="188"/>
      <c r="H204" s="188"/>
      <c r="Z204" s="270">
        <f t="shared" si="285"/>
        <v>0</v>
      </c>
      <c r="AA204" s="271">
        <f t="shared" ref="AA204" si="518">INDEX(C$7:C$3000,1+($AE204-1)*29,1)</f>
        <v>0</v>
      </c>
      <c r="AB204" s="271">
        <f t="shared" ref="AB204" si="519">INDEX(D$7:D$3000,1+($AE204-1)*29,1)</f>
        <v>0</v>
      </c>
      <c r="AC204" s="271">
        <f t="shared" ref="AC204" si="520">INDEX(E$7:E$3000,1+($AE204-1)*29,1)</f>
        <v>0</v>
      </c>
      <c r="AD204" s="272" t="str">
        <f t="shared" ref="AD204" si="521">INDEX(S$7:S$3000,1+($AE204-1)*29,1)</f>
        <v/>
      </c>
      <c r="AE204" s="171">
        <v>51</v>
      </c>
    </row>
    <row r="205" spans="1:31" s="172" customFormat="1" ht="20.25" customHeight="1" x14ac:dyDescent="0.15">
      <c r="A205" s="171"/>
      <c r="B205" s="171"/>
      <c r="C205" s="172" t="s">
        <v>104</v>
      </c>
      <c r="G205" s="262"/>
      <c r="H205" s="262"/>
      <c r="I205" s="171"/>
      <c r="J205" s="171"/>
      <c r="K205" s="171"/>
      <c r="L205" s="171"/>
      <c r="M205" s="171"/>
      <c r="N205" s="171"/>
      <c r="O205" s="171"/>
      <c r="P205" s="171"/>
      <c r="Q205" s="171"/>
      <c r="R205" s="171"/>
      <c r="S205" s="171"/>
      <c r="T205" s="196" t="s">
        <v>241</v>
      </c>
      <c r="U205" s="263" t="str">
        <f>IF(COUNT(S181:U200)=0,"",U176+1)</f>
        <v/>
      </c>
      <c r="W205" s="171"/>
      <c r="X205" s="171"/>
      <c r="Y205" s="171"/>
      <c r="Z205" s="274">
        <f t="shared" si="285"/>
        <v>0</v>
      </c>
      <c r="AA205" s="275">
        <f t="shared" ref="AA205" si="522">INDEX(C$7:C$3000,6+($AE205-1)*29,1)</f>
        <v>0</v>
      </c>
      <c r="AB205" s="275">
        <f t="shared" ref="AB205" si="523">INDEX(D$7:D$3000,6+($AE205-1)*29,1)</f>
        <v>0</v>
      </c>
      <c r="AC205" s="275">
        <f t="shared" ref="AC205" si="524">INDEX(E$7:E$3000,6+($AE205-1)*29,1)</f>
        <v>0</v>
      </c>
      <c r="AD205" s="276" t="str">
        <f t="shared" ref="AD205" si="525">INDEX(S$7:S$3000,6+($AE205-1)*29,1)</f>
        <v/>
      </c>
      <c r="AE205" s="171">
        <f t="shared" si="276"/>
        <v>51</v>
      </c>
    </row>
    <row r="206" spans="1:31" s="172" customFormat="1" ht="27.75" x14ac:dyDescent="0.15">
      <c r="A206" s="171"/>
      <c r="B206" s="904" t="s">
        <v>105</v>
      </c>
      <c r="C206" s="904"/>
      <c r="D206" s="904"/>
      <c r="E206" s="904"/>
      <c r="F206" s="904"/>
      <c r="G206" s="904"/>
      <c r="H206" s="904"/>
      <c r="I206" s="904"/>
      <c r="J206" s="905" t="s">
        <v>388</v>
      </c>
      <c r="K206" s="905"/>
      <c r="L206" s="905"/>
      <c r="M206" s="905"/>
      <c r="N206" s="905"/>
      <c r="O206" s="905"/>
      <c r="P206" s="905"/>
      <c r="Q206" s="905"/>
      <c r="R206" s="905"/>
      <c r="S206" s="905"/>
      <c r="T206" s="905"/>
      <c r="U206" s="905"/>
      <c r="W206" s="171"/>
      <c r="X206" s="171"/>
      <c r="Y206" s="171"/>
      <c r="Z206" s="274">
        <f t="shared" si="285"/>
        <v>0</v>
      </c>
      <c r="AA206" s="275">
        <f t="shared" ref="AA206" si="526">INDEX(C$7:C$3000,11+($AE206-1)*29,1)</f>
        <v>0</v>
      </c>
      <c r="AB206" s="275">
        <f t="shared" ref="AB206" si="527">INDEX(D$7:D$3000,11+($AE206-1)*29,1)</f>
        <v>0</v>
      </c>
      <c r="AC206" s="275">
        <f t="shared" ref="AC206" si="528">INDEX(E$7:E$3000,11+($AE206-1)*29,1)</f>
        <v>0</v>
      </c>
      <c r="AD206" s="276" t="str">
        <f t="shared" ref="AD206" si="529">INDEX(S$7:S$3000,11+($AE206-1)*29,1)</f>
        <v/>
      </c>
      <c r="AE206" s="171">
        <f t="shared" si="276"/>
        <v>51</v>
      </c>
    </row>
    <row r="207" spans="1:31" ht="21.75" thickBot="1" x14ac:dyDescent="0.2">
      <c r="D207" s="265" t="s">
        <v>228</v>
      </c>
      <c r="E207" s="906"/>
      <c r="F207" s="906"/>
      <c r="G207" s="266" t="s">
        <v>229</v>
      </c>
      <c r="H207" s="267"/>
      <c r="L207" s="268" t="s">
        <v>231</v>
      </c>
      <c r="M207" s="482" t="str">
        <f>M$4</f>
        <v/>
      </c>
      <c r="N207" s="269" t="s">
        <v>220</v>
      </c>
      <c r="O207" s="482" t="str">
        <f>O$4</f>
        <v/>
      </c>
      <c r="P207" s="269" t="s">
        <v>225</v>
      </c>
      <c r="Q207" s="269" t="s">
        <v>205</v>
      </c>
      <c r="R207" s="482" t="str">
        <f>R$4</f>
        <v/>
      </c>
      <c r="S207" s="269" t="s">
        <v>220</v>
      </c>
      <c r="T207" s="482" t="str">
        <f>T$4</f>
        <v/>
      </c>
      <c r="U207" s="269" t="s">
        <v>230</v>
      </c>
      <c r="Z207" s="281">
        <f t="shared" si="285"/>
        <v>0</v>
      </c>
      <c r="AA207" s="282">
        <f t="shared" ref="AA207" si="530">INDEX(C$7:C$3000,16+($AE207-1)*29,1)</f>
        <v>0</v>
      </c>
      <c r="AB207" s="282">
        <f t="shared" ref="AB207" si="531">INDEX(D$7:D$3000,16+($AE207-1)*29,1)</f>
        <v>0</v>
      </c>
      <c r="AC207" s="282">
        <f t="shared" ref="AC207" si="532">INDEX(E$7:E$3000,16+($AE207-1)*29,1)</f>
        <v>0</v>
      </c>
      <c r="AD207" s="283" t="str">
        <f t="shared" ref="AD207" si="533">INDEX(S$7:S$3000,16+($AE207-1)*29,1)</f>
        <v/>
      </c>
      <c r="AE207" s="171">
        <f t="shared" si="276"/>
        <v>51</v>
      </c>
    </row>
    <row r="208" spans="1:31" ht="18" customHeight="1" x14ac:dyDescent="0.15">
      <c r="B208" s="880" t="s">
        <v>227</v>
      </c>
      <c r="C208" s="907" t="s">
        <v>224</v>
      </c>
      <c r="D208" s="273" t="s">
        <v>237</v>
      </c>
      <c r="E208" s="273" t="s">
        <v>222</v>
      </c>
      <c r="F208" s="909" t="s">
        <v>106</v>
      </c>
      <c r="G208" s="840" t="s">
        <v>107</v>
      </c>
      <c r="H208" s="841"/>
      <c r="I208" s="181" t="s">
        <v>108</v>
      </c>
      <c r="J208" s="181" t="s">
        <v>235</v>
      </c>
      <c r="K208" s="840" t="s">
        <v>109</v>
      </c>
      <c r="L208" s="913"/>
      <c r="M208" s="913"/>
      <c r="N208" s="841"/>
      <c r="O208" s="840" t="s">
        <v>226</v>
      </c>
      <c r="P208" s="913"/>
      <c r="Q208" s="913"/>
      <c r="R208" s="841"/>
      <c r="S208" s="840" t="s">
        <v>233</v>
      </c>
      <c r="T208" s="913"/>
      <c r="U208" s="914"/>
      <c r="Z208" s="270">
        <f t="shared" si="285"/>
        <v>0</v>
      </c>
      <c r="AA208" s="271">
        <f t="shared" ref="AA208" si="534">INDEX(C$7:C$3000,1+($AE208-1)*29,1)</f>
        <v>0</v>
      </c>
      <c r="AB208" s="271">
        <f t="shared" ref="AB208" si="535">INDEX(D$7:D$3000,1+($AE208-1)*29,1)</f>
        <v>0</v>
      </c>
      <c r="AC208" s="271">
        <f t="shared" ref="AC208" si="536">INDEX(E$7:E$3000,1+($AE208-1)*29,1)</f>
        <v>0</v>
      </c>
      <c r="AD208" s="272" t="str">
        <f t="shared" ref="AD208" si="537">INDEX(S$7:S$3000,1+($AE208-1)*29,1)</f>
        <v/>
      </c>
      <c r="AE208" s="171">
        <v>52</v>
      </c>
    </row>
    <row r="209" spans="2:31" ht="18" customHeight="1" thickBot="1" x14ac:dyDescent="0.2">
      <c r="B209" s="882"/>
      <c r="C209" s="908"/>
      <c r="D209" s="277" t="s">
        <v>221</v>
      </c>
      <c r="E209" s="277" t="s">
        <v>223</v>
      </c>
      <c r="F209" s="910"/>
      <c r="G209" s="911"/>
      <c r="H209" s="912"/>
      <c r="I209" s="278" t="s">
        <v>110</v>
      </c>
      <c r="J209" s="278" t="s">
        <v>236</v>
      </c>
      <c r="K209" s="911"/>
      <c r="L209" s="915"/>
      <c r="M209" s="915"/>
      <c r="N209" s="912"/>
      <c r="O209" s="911"/>
      <c r="P209" s="915"/>
      <c r="Q209" s="915"/>
      <c r="R209" s="912"/>
      <c r="S209" s="911" t="s">
        <v>234</v>
      </c>
      <c r="T209" s="915"/>
      <c r="U209" s="916"/>
      <c r="Z209" s="274">
        <f t="shared" si="285"/>
        <v>0</v>
      </c>
      <c r="AA209" s="275">
        <f t="shared" ref="AA209" si="538">INDEX(C$7:C$3000,6+($AE209-1)*29,1)</f>
        <v>0</v>
      </c>
      <c r="AB209" s="275">
        <f t="shared" ref="AB209" si="539">INDEX(D$7:D$3000,6+($AE209-1)*29,1)</f>
        <v>0</v>
      </c>
      <c r="AC209" s="275">
        <f t="shared" ref="AC209" si="540">INDEX(E$7:E$3000,6+($AE209-1)*29,1)</f>
        <v>0</v>
      </c>
      <c r="AD209" s="276" t="str">
        <f t="shared" ref="AD209" si="541">INDEX(S$7:S$3000,6+($AE209-1)*29,1)</f>
        <v/>
      </c>
      <c r="AE209" s="171">
        <f t="shared" ref="AE209:AE271" si="542">AE208</f>
        <v>52</v>
      </c>
    </row>
    <row r="210" spans="2:31" ht="24" customHeight="1" x14ac:dyDescent="0.15">
      <c r="B210" s="880">
        <v>1</v>
      </c>
      <c r="C210" s="883"/>
      <c r="D210" s="883"/>
      <c r="E210" s="883"/>
      <c r="F210" s="294"/>
      <c r="G210" s="886"/>
      <c r="H210" s="887"/>
      <c r="I210" s="294"/>
      <c r="J210" s="295"/>
      <c r="K210" s="298"/>
      <c r="L210" s="279" t="s">
        <v>220</v>
      </c>
      <c r="M210" s="301"/>
      <c r="N210" s="280" t="s">
        <v>225</v>
      </c>
      <c r="O210" s="298"/>
      <c r="P210" s="279" t="s">
        <v>220</v>
      </c>
      <c r="Q210" s="301"/>
      <c r="R210" s="280" t="s">
        <v>225</v>
      </c>
      <c r="S210" s="888" t="str">
        <f t="shared" ref="S210" si="543">IF(COUNT(J210:J214)=0,"",SUM(J210:J214))</f>
        <v/>
      </c>
      <c r="T210" s="889"/>
      <c r="U210" s="890"/>
      <c r="Z210" s="274">
        <f t="shared" si="285"/>
        <v>0</v>
      </c>
      <c r="AA210" s="275">
        <f t="shared" ref="AA210" si="544">INDEX(C$7:C$3000,11+($AE210-1)*29,1)</f>
        <v>0</v>
      </c>
      <c r="AB210" s="275">
        <f t="shared" ref="AB210" si="545">INDEX(D$7:D$3000,11+($AE210-1)*29,1)</f>
        <v>0</v>
      </c>
      <c r="AC210" s="275">
        <f t="shared" ref="AC210" si="546">INDEX(E$7:E$3000,11+($AE210-1)*29,1)</f>
        <v>0</v>
      </c>
      <c r="AD210" s="276" t="str">
        <f t="shared" ref="AD210" si="547">INDEX(S$7:S$3000,11+($AE210-1)*29,1)</f>
        <v/>
      </c>
      <c r="AE210" s="171">
        <f t="shared" si="542"/>
        <v>52</v>
      </c>
    </row>
    <row r="211" spans="2:31" ht="24" customHeight="1" thickBot="1" x14ac:dyDescent="0.2">
      <c r="B211" s="881"/>
      <c r="C211" s="884"/>
      <c r="D211" s="884"/>
      <c r="E211" s="884"/>
      <c r="F211" s="296"/>
      <c r="G211" s="897"/>
      <c r="H211" s="898"/>
      <c r="I211" s="296"/>
      <c r="J211" s="297"/>
      <c r="K211" s="299"/>
      <c r="L211" s="284" t="s">
        <v>220</v>
      </c>
      <c r="M211" s="302"/>
      <c r="N211" s="285" t="s">
        <v>225</v>
      </c>
      <c r="O211" s="299"/>
      <c r="P211" s="284" t="s">
        <v>220</v>
      </c>
      <c r="Q211" s="302"/>
      <c r="R211" s="285" t="s">
        <v>225</v>
      </c>
      <c r="S211" s="891"/>
      <c r="T211" s="892"/>
      <c r="U211" s="893"/>
      <c r="Z211" s="281">
        <f t="shared" si="285"/>
        <v>0</v>
      </c>
      <c r="AA211" s="282">
        <f t="shared" ref="AA211" si="548">INDEX(C$7:C$3000,16+($AE211-1)*29,1)</f>
        <v>0</v>
      </c>
      <c r="AB211" s="282">
        <f t="shared" ref="AB211" si="549">INDEX(D$7:D$3000,16+($AE211-1)*29,1)</f>
        <v>0</v>
      </c>
      <c r="AC211" s="282">
        <f t="shared" ref="AC211" si="550">INDEX(E$7:E$3000,16+($AE211-1)*29,1)</f>
        <v>0</v>
      </c>
      <c r="AD211" s="283" t="str">
        <f t="shared" ref="AD211" si="551">INDEX(S$7:S$3000,16+($AE211-1)*29,1)</f>
        <v/>
      </c>
      <c r="AE211" s="171">
        <f t="shared" si="542"/>
        <v>52</v>
      </c>
    </row>
    <row r="212" spans="2:31" ht="23.25" customHeight="1" x14ac:dyDescent="0.15">
      <c r="B212" s="881"/>
      <c r="C212" s="884"/>
      <c r="D212" s="884"/>
      <c r="E212" s="884"/>
      <c r="F212" s="296"/>
      <c r="G212" s="897"/>
      <c r="H212" s="898"/>
      <c r="I212" s="296"/>
      <c r="J212" s="297"/>
      <c r="K212" s="299"/>
      <c r="L212" s="284" t="s">
        <v>220</v>
      </c>
      <c r="M212" s="302"/>
      <c r="N212" s="285" t="s">
        <v>225</v>
      </c>
      <c r="O212" s="299"/>
      <c r="P212" s="284" t="s">
        <v>220</v>
      </c>
      <c r="Q212" s="302"/>
      <c r="R212" s="285" t="s">
        <v>225</v>
      </c>
      <c r="S212" s="891"/>
      <c r="T212" s="892"/>
      <c r="U212" s="893"/>
      <c r="Z212" s="270">
        <f t="shared" ref="Z212:Z275" si="552">INDEX(E$4:E$3000,1+($AE212-1)*29,1)</f>
        <v>0</v>
      </c>
      <c r="AA212" s="271">
        <f t="shared" ref="AA212" si="553">INDEX(C$7:C$3000,1+($AE212-1)*29,1)</f>
        <v>0</v>
      </c>
      <c r="AB212" s="271">
        <f t="shared" ref="AB212" si="554">INDEX(D$7:D$3000,1+($AE212-1)*29,1)</f>
        <v>0</v>
      </c>
      <c r="AC212" s="271">
        <f t="shared" ref="AC212" si="555">INDEX(E$7:E$3000,1+($AE212-1)*29,1)</f>
        <v>0</v>
      </c>
      <c r="AD212" s="272" t="str">
        <f t="shared" ref="AD212" si="556">INDEX(S$7:S$3000,1+($AE212-1)*29,1)</f>
        <v/>
      </c>
      <c r="AE212" s="171">
        <v>53</v>
      </c>
    </row>
    <row r="213" spans="2:31" ht="24" customHeight="1" x14ac:dyDescent="0.15">
      <c r="B213" s="881"/>
      <c r="C213" s="884"/>
      <c r="D213" s="884"/>
      <c r="E213" s="884"/>
      <c r="F213" s="296"/>
      <c r="G213" s="897"/>
      <c r="H213" s="898"/>
      <c r="I213" s="296"/>
      <c r="J213" s="297"/>
      <c r="K213" s="299"/>
      <c r="L213" s="284" t="s">
        <v>220</v>
      </c>
      <c r="M213" s="302"/>
      <c r="N213" s="285" t="s">
        <v>225</v>
      </c>
      <c r="O213" s="299"/>
      <c r="P213" s="284" t="s">
        <v>220</v>
      </c>
      <c r="Q213" s="302"/>
      <c r="R213" s="285" t="s">
        <v>225</v>
      </c>
      <c r="S213" s="891"/>
      <c r="T213" s="892"/>
      <c r="U213" s="893"/>
      <c r="Z213" s="274">
        <f t="shared" si="552"/>
        <v>0</v>
      </c>
      <c r="AA213" s="275">
        <f t="shared" ref="AA213" si="557">INDEX(C$7:C$3000,6+($AE213-1)*29,1)</f>
        <v>0</v>
      </c>
      <c r="AB213" s="275">
        <f t="shared" ref="AB213" si="558">INDEX(D$7:D$3000,6+($AE213-1)*29,1)</f>
        <v>0</v>
      </c>
      <c r="AC213" s="275">
        <f t="shared" ref="AC213" si="559">INDEX(E$7:E$3000,6+($AE213-1)*29,1)</f>
        <v>0</v>
      </c>
      <c r="AD213" s="276" t="str">
        <f t="shared" ref="AD213" si="560">INDEX(S$7:S$3000,6+($AE213-1)*29,1)</f>
        <v/>
      </c>
      <c r="AE213" s="171">
        <f t="shared" si="542"/>
        <v>53</v>
      </c>
    </row>
    <row r="214" spans="2:31" ht="24" customHeight="1" thickBot="1" x14ac:dyDescent="0.2">
      <c r="B214" s="882"/>
      <c r="C214" s="885"/>
      <c r="D214" s="885"/>
      <c r="E214" s="885"/>
      <c r="F214" s="286" t="s">
        <v>232</v>
      </c>
      <c r="G214" s="5"/>
      <c r="H214" s="899" t="s">
        <v>239</v>
      </c>
      <c r="I214" s="900"/>
      <c r="J214" s="300"/>
      <c r="K214" s="901"/>
      <c r="L214" s="902"/>
      <c r="M214" s="902"/>
      <c r="N214" s="902"/>
      <c r="O214" s="902"/>
      <c r="P214" s="902"/>
      <c r="Q214" s="902"/>
      <c r="R214" s="903"/>
      <c r="S214" s="894"/>
      <c r="T214" s="895"/>
      <c r="U214" s="896"/>
      <c r="Z214" s="274">
        <f t="shared" si="552"/>
        <v>0</v>
      </c>
      <c r="AA214" s="275">
        <f t="shared" ref="AA214" si="561">INDEX(C$7:C$3000,11+($AE214-1)*29,1)</f>
        <v>0</v>
      </c>
      <c r="AB214" s="275">
        <f t="shared" ref="AB214" si="562">INDEX(D$7:D$3000,11+($AE214-1)*29,1)</f>
        <v>0</v>
      </c>
      <c r="AC214" s="275">
        <f t="shared" ref="AC214" si="563">INDEX(E$7:E$3000,11+($AE214-1)*29,1)</f>
        <v>0</v>
      </c>
      <c r="AD214" s="276" t="str">
        <f t="shared" ref="AD214" si="564">INDEX(S$7:S$3000,11+($AE214-1)*29,1)</f>
        <v/>
      </c>
      <c r="AE214" s="171">
        <f t="shared" si="542"/>
        <v>53</v>
      </c>
    </row>
    <row r="215" spans="2:31" ht="24" customHeight="1" thickBot="1" x14ac:dyDescent="0.2">
      <c r="B215" s="880">
        <v>2</v>
      </c>
      <c r="C215" s="883"/>
      <c r="D215" s="883"/>
      <c r="E215" s="883"/>
      <c r="F215" s="294"/>
      <c r="G215" s="886"/>
      <c r="H215" s="887"/>
      <c r="I215" s="294"/>
      <c r="J215" s="295"/>
      <c r="K215" s="298"/>
      <c r="L215" s="279" t="s">
        <v>220</v>
      </c>
      <c r="M215" s="301"/>
      <c r="N215" s="280" t="s">
        <v>225</v>
      </c>
      <c r="O215" s="298"/>
      <c r="P215" s="279" t="s">
        <v>220</v>
      </c>
      <c r="Q215" s="301"/>
      <c r="R215" s="280" t="s">
        <v>225</v>
      </c>
      <c r="S215" s="888" t="str">
        <f t="shared" ref="S215" si="565">IF(COUNT(J215:J219)=0,"",SUM(J215:J219))</f>
        <v/>
      </c>
      <c r="T215" s="889"/>
      <c r="U215" s="890"/>
      <c r="Z215" s="281">
        <f t="shared" si="552"/>
        <v>0</v>
      </c>
      <c r="AA215" s="282">
        <f t="shared" ref="AA215" si="566">INDEX(C$7:C$3000,16+($AE215-1)*29,1)</f>
        <v>0</v>
      </c>
      <c r="AB215" s="282">
        <f t="shared" ref="AB215" si="567">INDEX(D$7:D$3000,16+($AE215-1)*29,1)</f>
        <v>0</v>
      </c>
      <c r="AC215" s="282">
        <f t="shared" ref="AC215" si="568">INDEX(E$7:E$3000,16+($AE215-1)*29,1)</f>
        <v>0</v>
      </c>
      <c r="AD215" s="283" t="str">
        <f t="shared" ref="AD215" si="569">INDEX(S$7:S$3000,16+($AE215-1)*29,1)</f>
        <v/>
      </c>
      <c r="AE215" s="171">
        <f t="shared" si="542"/>
        <v>53</v>
      </c>
    </row>
    <row r="216" spans="2:31" ht="24" customHeight="1" x14ac:dyDescent="0.15">
      <c r="B216" s="881"/>
      <c r="C216" s="884"/>
      <c r="D216" s="884"/>
      <c r="E216" s="884"/>
      <c r="F216" s="296"/>
      <c r="G216" s="897"/>
      <c r="H216" s="898"/>
      <c r="I216" s="296"/>
      <c r="J216" s="297"/>
      <c r="K216" s="299"/>
      <c r="L216" s="284" t="s">
        <v>220</v>
      </c>
      <c r="M216" s="302"/>
      <c r="N216" s="285" t="s">
        <v>225</v>
      </c>
      <c r="O216" s="299"/>
      <c r="P216" s="284" t="s">
        <v>220</v>
      </c>
      <c r="Q216" s="302"/>
      <c r="R216" s="285" t="s">
        <v>225</v>
      </c>
      <c r="S216" s="891"/>
      <c r="T216" s="892"/>
      <c r="U216" s="893"/>
      <c r="Z216" s="270">
        <f t="shared" si="552"/>
        <v>0</v>
      </c>
      <c r="AA216" s="271">
        <f t="shared" ref="AA216" si="570">INDEX(C$7:C$3000,1+($AE216-1)*29,1)</f>
        <v>0</v>
      </c>
      <c r="AB216" s="271">
        <f t="shared" ref="AB216" si="571">INDEX(D$7:D$3000,1+($AE216-1)*29,1)</f>
        <v>0</v>
      </c>
      <c r="AC216" s="271">
        <f t="shared" ref="AC216" si="572">INDEX(E$7:E$3000,1+($AE216-1)*29,1)</f>
        <v>0</v>
      </c>
      <c r="AD216" s="272" t="str">
        <f t="shared" ref="AD216" si="573">INDEX(S$7:S$3000,1+($AE216-1)*29,1)</f>
        <v/>
      </c>
      <c r="AE216" s="171">
        <v>54</v>
      </c>
    </row>
    <row r="217" spans="2:31" ht="24" customHeight="1" x14ac:dyDescent="0.15">
      <c r="B217" s="881"/>
      <c r="C217" s="884"/>
      <c r="D217" s="884"/>
      <c r="E217" s="884"/>
      <c r="F217" s="296"/>
      <c r="G217" s="897"/>
      <c r="H217" s="898"/>
      <c r="I217" s="296"/>
      <c r="J217" s="297"/>
      <c r="K217" s="299"/>
      <c r="L217" s="284" t="s">
        <v>220</v>
      </c>
      <c r="M217" s="302"/>
      <c r="N217" s="285" t="s">
        <v>225</v>
      </c>
      <c r="O217" s="299"/>
      <c r="P217" s="284" t="s">
        <v>220</v>
      </c>
      <c r="Q217" s="302"/>
      <c r="R217" s="285" t="s">
        <v>225</v>
      </c>
      <c r="S217" s="891"/>
      <c r="T217" s="892"/>
      <c r="U217" s="893"/>
      <c r="Z217" s="274">
        <f t="shared" si="552"/>
        <v>0</v>
      </c>
      <c r="AA217" s="275">
        <f t="shared" ref="AA217" si="574">INDEX(C$7:C$3000,6+($AE217-1)*29,1)</f>
        <v>0</v>
      </c>
      <c r="AB217" s="275">
        <f t="shared" ref="AB217" si="575">INDEX(D$7:D$3000,6+($AE217-1)*29,1)</f>
        <v>0</v>
      </c>
      <c r="AC217" s="275">
        <f t="shared" ref="AC217" si="576">INDEX(E$7:E$3000,6+($AE217-1)*29,1)</f>
        <v>0</v>
      </c>
      <c r="AD217" s="276" t="str">
        <f t="shared" ref="AD217" si="577">INDEX(S$7:S$3000,6+($AE217-1)*29,1)</f>
        <v/>
      </c>
      <c r="AE217" s="171">
        <f t="shared" si="542"/>
        <v>54</v>
      </c>
    </row>
    <row r="218" spans="2:31" ht="24" customHeight="1" x14ac:dyDescent="0.15">
      <c r="B218" s="881"/>
      <c r="C218" s="884"/>
      <c r="D218" s="884"/>
      <c r="E218" s="884"/>
      <c r="F218" s="296"/>
      <c r="G218" s="897"/>
      <c r="H218" s="898"/>
      <c r="I218" s="296"/>
      <c r="J218" s="297"/>
      <c r="K218" s="299"/>
      <c r="L218" s="284" t="s">
        <v>220</v>
      </c>
      <c r="M218" s="302"/>
      <c r="N218" s="285" t="s">
        <v>225</v>
      </c>
      <c r="O218" s="299"/>
      <c r="P218" s="284" t="s">
        <v>220</v>
      </c>
      <c r="Q218" s="302"/>
      <c r="R218" s="285" t="s">
        <v>225</v>
      </c>
      <c r="S218" s="891"/>
      <c r="T218" s="892"/>
      <c r="U218" s="893"/>
      <c r="Z218" s="274">
        <f t="shared" si="552"/>
        <v>0</v>
      </c>
      <c r="AA218" s="275">
        <f t="shared" ref="AA218" si="578">INDEX(C$7:C$3000,11+($AE218-1)*29,1)</f>
        <v>0</v>
      </c>
      <c r="AB218" s="275">
        <f t="shared" ref="AB218" si="579">INDEX(D$7:D$3000,11+($AE218-1)*29,1)</f>
        <v>0</v>
      </c>
      <c r="AC218" s="275">
        <f t="shared" ref="AC218" si="580">INDEX(E$7:E$3000,11+($AE218-1)*29,1)</f>
        <v>0</v>
      </c>
      <c r="AD218" s="276" t="str">
        <f t="shared" ref="AD218" si="581">INDEX(S$7:S$3000,11+($AE218-1)*29,1)</f>
        <v/>
      </c>
      <c r="AE218" s="171">
        <f t="shared" si="542"/>
        <v>54</v>
      </c>
    </row>
    <row r="219" spans="2:31" ht="24" customHeight="1" thickBot="1" x14ac:dyDescent="0.2">
      <c r="B219" s="882"/>
      <c r="C219" s="885"/>
      <c r="D219" s="885"/>
      <c r="E219" s="885"/>
      <c r="F219" s="286" t="s">
        <v>232</v>
      </c>
      <c r="G219" s="5"/>
      <c r="H219" s="899" t="s">
        <v>239</v>
      </c>
      <c r="I219" s="900"/>
      <c r="J219" s="300"/>
      <c r="K219" s="901"/>
      <c r="L219" s="902"/>
      <c r="M219" s="902"/>
      <c r="N219" s="902"/>
      <c r="O219" s="902"/>
      <c r="P219" s="902"/>
      <c r="Q219" s="902"/>
      <c r="R219" s="903"/>
      <c r="S219" s="894"/>
      <c r="T219" s="895"/>
      <c r="U219" s="896"/>
      <c r="Z219" s="281">
        <f t="shared" si="552"/>
        <v>0</v>
      </c>
      <c r="AA219" s="282">
        <f t="shared" ref="AA219" si="582">INDEX(C$7:C$3000,16+($AE219-1)*29,1)</f>
        <v>0</v>
      </c>
      <c r="AB219" s="282">
        <f t="shared" ref="AB219" si="583">INDEX(D$7:D$3000,16+($AE219-1)*29,1)</f>
        <v>0</v>
      </c>
      <c r="AC219" s="282">
        <f t="shared" ref="AC219" si="584">INDEX(E$7:E$3000,16+($AE219-1)*29,1)</f>
        <v>0</v>
      </c>
      <c r="AD219" s="283" t="str">
        <f t="shared" ref="AD219" si="585">INDEX(S$7:S$3000,16+($AE219-1)*29,1)</f>
        <v/>
      </c>
      <c r="AE219" s="171">
        <f t="shared" si="542"/>
        <v>54</v>
      </c>
    </row>
    <row r="220" spans="2:31" ht="24" customHeight="1" x14ac:dyDescent="0.15">
      <c r="B220" s="880">
        <v>3</v>
      </c>
      <c r="C220" s="883"/>
      <c r="D220" s="883"/>
      <c r="E220" s="883"/>
      <c r="F220" s="294"/>
      <c r="G220" s="886"/>
      <c r="H220" s="887"/>
      <c r="I220" s="294"/>
      <c r="J220" s="295"/>
      <c r="K220" s="298"/>
      <c r="L220" s="279" t="s">
        <v>220</v>
      </c>
      <c r="M220" s="301"/>
      <c r="N220" s="280" t="s">
        <v>225</v>
      </c>
      <c r="O220" s="298"/>
      <c r="P220" s="279" t="s">
        <v>220</v>
      </c>
      <c r="Q220" s="301"/>
      <c r="R220" s="280" t="s">
        <v>225</v>
      </c>
      <c r="S220" s="888" t="str">
        <f t="shared" ref="S220" si="586">IF(COUNT(J220:J224)=0,"",SUM(J220:J224))</f>
        <v/>
      </c>
      <c r="T220" s="889"/>
      <c r="U220" s="890"/>
      <c r="Z220" s="270">
        <f t="shared" si="552"/>
        <v>0</v>
      </c>
      <c r="AA220" s="271">
        <f t="shared" ref="AA220" si="587">INDEX(C$7:C$3000,1+($AE220-1)*29,1)</f>
        <v>0</v>
      </c>
      <c r="AB220" s="271">
        <f t="shared" ref="AB220" si="588">INDEX(D$7:D$3000,1+($AE220-1)*29,1)</f>
        <v>0</v>
      </c>
      <c r="AC220" s="271">
        <f t="shared" ref="AC220" si="589">INDEX(E$7:E$3000,1+($AE220-1)*29,1)</f>
        <v>0</v>
      </c>
      <c r="AD220" s="272" t="str">
        <f t="shared" ref="AD220" si="590">INDEX(S$7:S$3000,1+($AE220-1)*29,1)</f>
        <v/>
      </c>
      <c r="AE220" s="171">
        <v>55</v>
      </c>
    </row>
    <row r="221" spans="2:31" ht="24" customHeight="1" x14ac:dyDescent="0.15">
      <c r="B221" s="881"/>
      <c r="C221" s="884"/>
      <c r="D221" s="884"/>
      <c r="E221" s="884"/>
      <c r="F221" s="296"/>
      <c r="G221" s="897"/>
      <c r="H221" s="898"/>
      <c r="I221" s="296"/>
      <c r="J221" s="297"/>
      <c r="K221" s="299"/>
      <c r="L221" s="284" t="s">
        <v>220</v>
      </c>
      <c r="M221" s="302"/>
      <c r="N221" s="285" t="s">
        <v>225</v>
      </c>
      <c r="O221" s="299"/>
      <c r="P221" s="284" t="s">
        <v>220</v>
      </c>
      <c r="Q221" s="302"/>
      <c r="R221" s="285" t="s">
        <v>225</v>
      </c>
      <c r="S221" s="891"/>
      <c r="T221" s="892"/>
      <c r="U221" s="893"/>
      <c r="Z221" s="274">
        <f t="shared" si="552"/>
        <v>0</v>
      </c>
      <c r="AA221" s="275">
        <f t="shared" ref="AA221" si="591">INDEX(C$7:C$3000,6+($AE221-1)*29,1)</f>
        <v>0</v>
      </c>
      <c r="AB221" s="275">
        <f t="shared" ref="AB221" si="592">INDEX(D$7:D$3000,6+($AE221-1)*29,1)</f>
        <v>0</v>
      </c>
      <c r="AC221" s="275">
        <f t="shared" ref="AC221" si="593">INDEX(E$7:E$3000,6+($AE221-1)*29,1)</f>
        <v>0</v>
      </c>
      <c r="AD221" s="276" t="str">
        <f t="shared" ref="AD221" si="594">INDEX(S$7:S$3000,6+($AE221-1)*29,1)</f>
        <v/>
      </c>
      <c r="AE221" s="171">
        <f t="shared" si="542"/>
        <v>55</v>
      </c>
    </row>
    <row r="222" spans="2:31" ht="24" customHeight="1" x14ac:dyDescent="0.15">
      <c r="B222" s="881"/>
      <c r="C222" s="884"/>
      <c r="D222" s="884"/>
      <c r="E222" s="884"/>
      <c r="F222" s="296"/>
      <c r="G222" s="897"/>
      <c r="H222" s="898"/>
      <c r="I222" s="296"/>
      <c r="J222" s="297"/>
      <c r="K222" s="299"/>
      <c r="L222" s="284" t="s">
        <v>220</v>
      </c>
      <c r="M222" s="302"/>
      <c r="N222" s="285" t="s">
        <v>225</v>
      </c>
      <c r="O222" s="299"/>
      <c r="P222" s="284" t="s">
        <v>220</v>
      </c>
      <c r="Q222" s="302"/>
      <c r="R222" s="285" t="s">
        <v>225</v>
      </c>
      <c r="S222" s="891"/>
      <c r="T222" s="892"/>
      <c r="U222" s="893"/>
      <c r="Z222" s="274">
        <f t="shared" si="552"/>
        <v>0</v>
      </c>
      <c r="AA222" s="275">
        <f t="shared" ref="AA222" si="595">INDEX(C$7:C$3000,11+($AE222-1)*29,1)</f>
        <v>0</v>
      </c>
      <c r="AB222" s="275">
        <f t="shared" ref="AB222" si="596">INDEX(D$7:D$3000,11+($AE222-1)*29,1)</f>
        <v>0</v>
      </c>
      <c r="AC222" s="275">
        <f t="shared" ref="AC222" si="597">INDEX(E$7:E$3000,11+($AE222-1)*29,1)</f>
        <v>0</v>
      </c>
      <c r="AD222" s="276" t="str">
        <f t="shared" ref="AD222" si="598">INDEX(S$7:S$3000,11+($AE222-1)*29,1)</f>
        <v/>
      </c>
      <c r="AE222" s="171">
        <f t="shared" si="542"/>
        <v>55</v>
      </c>
    </row>
    <row r="223" spans="2:31" ht="24" customHeight="1" thickBot="1" x14ac:dyDescent="0.2">
      <c r="B223" s="881"/>
      <c r="C223" s="884"/>
      <c r="D223" s="884"/>
      <c r="E223" s="884"/>
      <c r="F223" s="296"/>
      <c r="G223" s="897"/>
      <c r="H223" s="898"/>
      <c r="I223" s="296"/>
      <c r="J223" s="297"/>
      <c r="K223" s="299"/>
      <c r="L223" s="284" t="s">
        <v>220</v>
      </c>
      <c r="M223" s="302"/>
      <c r="N223" s="285" t="s">
        <v>225</v>
      </c>
      <c r="O223" s="299"/>
      <c r="P223" s="284" t="s">
        <v>220</v>
      </c>
      <c r="Q223" s="302"/>
      <c r="R223" s="285" t="s">
        <v>225</v>
      </c>
      <c r="S223" s="891"/>
      <c r="T223" s="892"/>
      <c r="U223" s="893"/>
      <c r="Z223" s="281">
        <f t="shared" si="552"/>
        <v>0</v>
      </c>
      <c r="AA223" s="282">
        <f t="shared" ref="AA223" si="599">INDEX(C$7:C$3000,16+($AE223-1)*29,1)</f>
        <v>0</v>
      </c>
      <c r="AB223" s="282">
        <f t="shared" ref="AB223" si="600">INDEX(D$7:D$3000,16+($AE223-1)*29,1)</f>
        <v>0</v>
      </c>
      <c r="AC223" s="282">
        <f t="shared" ref="AC223" si="601">INDEX(E$7:E$3000,16+($AE223-1)*29,1)</f>
        <v>0</v>
      </c>
      <c r="AD223" s="283" t="str">
        <f t="shared" ref="AD223" si="602">INDEX(S$7:S$3000,16+($AE223-1)*29,1)</f>
        <v/>
      </c>
      <c r="AE223" s="171">
        <f t="shared" si="542"/>
        <v>55</v>
      </c>
    </row>
    <row r="224" spans="2:31" ht="24" customHeight="1" thickBot="1" x14ac:dyDescent="0.2">
      <c r="B224" s="882"/>
      <c r="C224" s="885"/>
      <c r="D224" s="885"/>
      <c r="E224" s="885"/>
      <c r="F224" s="286" t="s">
        <v>232</v>
      </c>
      <c r="G224" s="5"/>
      <c r="H224" s="899" t="s">
        <v>239</v>
      </c>
      <c r="I224" s="900"/>
      <c r="J224" s="300"/>
      <c r="K224" s="901"/>
      <c r="L224" s="902"/>
      <c r="M224" s="902"/>
      <c r="N224" s="902"/>
      <c r="O224" s="902"/>
      <c r="P224" s="902"/>
      <c r="Q224" s="902"/>
      <c r="R224" s="903"/>
      <c r="S224" s="894"/>
      <c r="T224" s="895"/>
      <c r="U224" s="896"/>
      <c r="Z224" s="270">
        <f t="shared" si="552"/>
        <v>0</v>
      </c>
      <c r="AA224" s="271">
        <f t="shared" ref="AA224" si="603">INDEX(C$7:C$3000,1+($AE224-1)*29,1)</f>
        <v>0</v>
      </c>
      <c r="AB224" s="271">
        <f t="shared" ref="AB224" si="604">INDEX(D$7:D$3000,1+($AE224-1)*29,1)</f>
        <v>0</v>
      </c>
      <c r="AC224" s="271">
        <f t="shared" ref="AC224" si="605">INDEX(E$7:E$3000,1+($AE224-1)*29,1)</f>
        <v>0</v>
      </c>
      <c r="AD224" s="272" t="str">
        <f t="shared" ref="AD224" si="606">INDEX(S$7:S$3000,1+($AE224-1)*29,1)</f>
        <v/>
      </c>
      <c r="AE224" s="171">
        <v>56</v>
      </c>
    </row>
    <row r="225" spans="1:31" ht="24" customHeight="1" x14ac:dyDescent="0.15">
      <c r="B225" s="880">
        <v>4</v>
      </c>
      <c r="C225" s="883"/>
      <c r="D225" s="883"/>
      <c r="E225" s="883"/>
      <c r="F225" s="294"/>
      <c r="G225" s="886"/>
      <c r="H225" s="887"/>
      <c r="I225" s="294"/>
      <c r="J225" s="295"/>
      <c r="K225" s="298"/>
      <c r="L225" s="279" t="s">
        <v>220</v>
      </c>
      <c r="M225" s="301"/>
      <c r="N225" s="280" t="s">
        <v>225</v>
      </c>
      <c r="O225" s="298"/>
      <c r="P225" s="279" t="s">
        <v>220</v>
      </c>
      <c r="Q225" s="301"/>
      <c r="R225" s="280" t="s">
        <v>225</v>
      </c>
      <c r="S225" s="888" t="str">
        <f t="shared" ref="S225" si="607">IF(COUNT(J225:J229)=0,"",SUM(J225:J229))</f>
        <v/>
      </c>
      <c r="T225" s="889"/>
      <c r="U225" s="890"/>
      <c r="Z225" s="274">
        <f t="shared" si="552"/>
        <v>0</v>
      </c>
      <c r="AA225" s="275">
        <f t="shared" ref="AA225" si="608">INDEX(C$7:C$3000,6+($AE225-1)*29,1)</f>
        <v>0</v>
      </c>
      <c r="AB225" s="275">
        <f t="shared" ref="AB225" si="609">INDEX(D$7:D$3000,6+($AE225-1)*29,1)</f>
        <v>0</v>
      </c>
      <c r="AC225" s="275">
        <f t="shared" ref="AC225" si="610">INDEX(E$7:E$3000,6+($AE225-1)*29,1)</f>
        <v>0</v>
      </c>
      <c r="AD225" s="276" t="str">
        <f t="shared" ref="AD225" si="611">INDEX(S$7:S$3000,6+($AE225-1)*29,1)</f>
        <v/>
      </c>
      <c r="AE225" s="171">
        <f t="shared" si="542"/>
        <v>56</v>
      </c>
    </row>
    <row r="226" spans="1:31" ht="24" customHeight="1" x14ac:dyDescent="0.15">
      <c r="B226" s="881"/>
      <c r="C226" s="884"/>
      <c r="D226" s="884"/>
      <c r="E226" s="884"/>
      <c r="F226" s="296"/>
      <c r="G226" s="897"/>
      <c r="H226" s="898"/>
      <c r="I226" s="296"/>
      <c r="J226" s="297"/>
      <c r="K226" s="299"/>
      <c r="L226" s="284" t="s">
        <v>220</v>
      </c>
      <c r="M226" s="302"/>
      <c r="N226" s="285" t="s">
        <v>225</v>
      </c>
      <c r="O226" s="299"/>
      <c r="P226" s="284" t="s">
        <v>220</v>
      </c>
      <c r="Q226" s="302"/>
      <c r="R226" s="285" t="s">
        <v>225</v>
      </c>
      <c r="S226" s="891"/>
      <c r="T226" s="892"/>
      <c r="U226" s="893"/>
      <c r="Z226" s="274">
        <f t="shared" si="552"/>
        <v>0</v>
      </c>
      <c r="AA226" s="275">
        <f t="shared" ref="AA226" si="612">INDEX(C$7:C$3000,11+($AE226-1)*29,1)</f>
        <v>0</v>
      </c>
      <c r="AB226" s="275">
        <f t="shared" ref="AB226" si="613">INDEX(D$7:D$3000,11+($AE226-1)*29,1)</f>
        <v>0</v>
      </c>
      <c r="AC226" s="275">
        <f t="shared" ref="AC226" si="614">INDEX(E$7:E$3000,11+($AE226-1)*29,1)</f>
        <v>0</v>
      </c>
      <c r="AD226" s="276" t="str">
        <f t="shared" ref="AD226" si="615">INDEX(S$7:S$3000,11+($AE226-1)*29,1)</f>
        <v/>
      </c>
      <c r="AE226" s="171">
        <f t="shared" si="542"/>
        <v>56</v>
      </c>
    </row>
    <row r="227" spans="1:31" ht="24" customHeight="1" thickBot="1" x14ac:dyDescent="0.2">
      <c r="B227" s="881"/>
      <c r="C227" s="884"/>
      <c r="D227" s="884"/>
      <c r="E227" s="884"/>
      <c r="F227" s="296"/>
      <c r="G227" s="897"/>
      <c r="H227" s="898"/>
      <c r="I227" s="296"/>
      <c r="J227" s="297"/>
      <c r="K227" s="299"/>
      <c r="L227" s="284" t="s">
        <v>220</v>
      </c>
      <c r="M227" s="302"/>
      <c r="N227" s="285" t="s">
        <v>225</v>
      </c>
      <c r="O227" s="299"/>
      <c r="P227" s="284" t="s">
        <v>220</v>
      </c>
      <c r="Q227" s="302"/>
      <c r="R227" s="285" t="s">
        <v>225</v>
      </c>
      <c r="S227" s="891"/>
      <c r="T227" s="892"/>
      <c r="U227" s="893"/>
      <c r="Z227" s="281">
        <f t="shared" si="552"/>
        <v>0</v>
      </c>
      <c r="AA227" s="282">
        <f t="shared" ref="AA227" si="616">INDEX(C$7:C$3000,16+($AE227-1)*29,1)</f>
        <v>0</v>
      </c>
      <c r="AB227" s="282">
        <f t="shared" ref="AB227" si="617">INDEX(D$7:D$3000,16+($AE227-1)*29,1)</f>
        <v>0</v>
      </c>
      <c r="AC227" s="282">
        <f t="shared" ref="AC227" si="618">INDEX(E$7:E$3000,16+($AE227-1)*29,1)</f>
        <v>0</v>
      </c>
      <c r="AD227" s="283" t="str">
        <f t="shared" ref="AD227" si="619">INDEX(S$7:S$3000,16+($AE227-1)*29,1)</f>
        <v/>
      </c>
      <c r="AE227" s="171">
        <f t="shared" si="542"/>
        <v>56</v>
      </c>
    </row>
    <row r="228" spans="1:31" ht="24" customHeight="1" x14ac:dyDescent="0.15">
      <c r="B228" s="881"/>
      <c r="C228" s="884"/>
      <c r="D228" s="884"/>
      <c r="E228" s="884"/>
      <c r="F228" s="296"/>
      <c r="G228" s="897"/>
      <c r="H228" s="898"/>
      <c r="I228" s="296"/>
      <c r="J228" s="297"/>
      <c r="K228" s="299"/>
      <c r="L228" s="284" t="s">
        <v>220</v>
      </c>
      <c r="M228" s="302"/>
      <c r="N228" s="285" t="s">
        <v>225</v>
      </c>
      <c r="O228" s="299"/>
      <c r="P228" s="284" t="s">
        <v>220</v>
      </c>
      <c r="Q228" s="302"/>
      <c r="R228" s="285" t="s">
        <v>225</v>
      </c>
      <c r="S228" s="891"/>
      <c r="T228" s="892"/>
      <c r="U228" s="893"/>
      <c r="Z228" s="270">
        <f t="shared" si="552"/>
        <v>0</v>
      </c>
      <c r="AA228" s="271">
        <f t="shared" ref="AA228" si="620">INDEX(C$7:C$3000,1+($AE228-1)*29,1)</f>
        <v>0</v>
      </c>
      <c r="AB228" s="271">
        <f t="shared" ref="AB228" si="621">INDEX(D$7:D$3000,1+($AE228-1)*29,1)</f>
        <v>0</v>
      </c>
      <c r="AC228" s="271">
        <f t="shared" ref="AC228" si="622">INDEX(E$7:E$3000,1+($AE228-1)*29,1)</f>
        <v>0</v>
      </c>
      <c r="AD228" s="272" t="str">
        <f t="shared" ref="AD228" si="623">INDEX(S$7:S$3000,1+($AE228-1)*29,1)</f>
        <v/>
      </c>
      <c r="AE228" s="171">
        <v>57</v>
      </c>
    </row>
    <row r="229" spans="1:31" ht="24" customHeight="1" thickBot="1" x14ac:dyDescent="0.2">
      <c r="B229" s="882"/>
      <c r="C229" s="885"/>
      <c r="D229" s="885"/>
      <c r="E229" s="885"/>
      <c r="F229" s="286" t="s">
        <v>232</v>
      </c>
      <c r="G229" s="5"/>
      <c r="H229" s="899" t="s">
        <v>239</v>
      </c>
      <c r="I229" s="900"/>
      <c r="J229" s="300"/>
      <c r="K229" s="901"/>
      <c r="L229" s="902"/>
      <c r="M229" s="902"/>
      <c r="N229" s="902"/>
      <c r="O229" s="902"/>
      <c r="P229" s="902"/>
      <c r="Q229" s="902"/>
      <c r="R229" s="903"/>
      <c r="S229" s="894"/>
      <c r="T229" s="895"/>
      <c r="U229" s="896"/>
      <c r="Z229" s="274">
        <f t="shared" si="552"/>
        <v>0</v>
      </c>
      <c r="AA229" s="275">
        <f t="shared" ref="AA229" si="624">INDEX(C$7:C$3000,6+($AE229-1)*29,1)</f>
        <v>0</v>
      </c>
      <c r="AB229" s="275">
        <f t="shared" ref="AB229" si="625">INDEX(D$7:D$3000,6+($AE229-1)*29,1)</f>
        <v>0</v>
      </c>
      <c r="AC229" s="275">
        <f t="shared" ref="AC229" si="626">INDEX(E$7:E$3000,6+($AE229-1)*29,1)</f>
        <v>0</v>
      </c>
      <c r="AD229" s="276" t="str">
        <f t="shared" ref="AD229" si="627">INDEX(S$7:S$3000,6+($AE229-1)*29,1)</f>
        <v/>
      </c>
      <c r="AE229" s="171">
        <f t="shared" si="542"/>
        <v>57</v>
      </c>
    </row>
    <row r="230" spans="1:31" ht="19.5" customHeight="1" thickBot="1" x14ac:dyDescent="0.2">
      <c r="B230" s="287" t="s">
        <v>112</v>
      </c>
      <c r="C230" s="172"/>
      <c r="D230" s="288"/>
      <c r="E230" s="288"/>
      <c r="F230" s="289"/>
      <c r="G230" s="288"/>
      <c r="H230" s="288"/>
      <c r="O230" s="917" t="s">
        <v>496</v>
      </c>
      <c r="P230" s="918"/>
      <c r="Q230" s="918"/>
      <c r="R230" s="918"/>
      <c r="S230" s="919" t="str">
        <f>IF(COUNT(S210:U229)=0,"",SUMIFS(S210:S229,E210:E229,"&lt;&gt;"&amp;""))</f>
        <v/>
      </c>
      <c r="T230" s="920"/>
      <c r="U230" s="921"/>
      <c r="Z230" s="274">
        <f t="shared" si="552"/>
        <v>0</v>
      </c>
      <c r="AA230" s="275">
        <f t="shared" ref="AA230" si="628">INDEX(C$7:C$3000,11+($AE230-1)*29,1)</f>
        <v>0</v>
      </c>
      <c r="AB230" s="275">
        <f t="shared" ref="AB230" si="629">INDEX(D$7:D$3000,11+($AE230-1)*29,1)</f>
        <v>0</v>
      </c>
      <c r="AC230" s="275">
        <f t="shared" ref="AC230" si="630">INDEX(E$7:E$3000,11+($AE230-1)*29,1)</f>
        <v>0</v>
      </c>
      <c r="AD230" s="276" t="str">
        <f t="shared" ref="AD230" si="631">INDEX(S$7:S$3000,11+($AE230-1)*29,1)</f>
        <v/>
      </c>
      <c r="AE230" s="171">
        <f t="shared" si="542"/>
        <v>57</v>
      </c>
    </row>
    <row r="231" spans="1:31" ht="19.5" customHeight="1" thickBot="1" x14ac:dyDescent="0.2">
      <c r="B231" s="486" t="s">
        <v>242</v>
      </c>
      <c r="C231" s="172"/>
      <c r="D231" s="171"/>
      <c r="E231" s="290"/>
      <c r="F231" s="485"/>
      <c r="G231" s="485"/>
      <c r="H231" s="485"/>
      <c r="O231" s="922" t="s">
        <v>497</v>
      </c>
      <c r="P231" s="923"/>
      <c r="Q231" s="923"/>
      <c r="R231" s="924"/>
      <c r="S231" s="919" t="str">
        <f>IF(COUNT(S210:U229)=0,"",SUMIF(E210:E229,"元請",S210:U229))</f>
        <v/>
      </c>
      <c r="T231" s="920"/>
      <c r="U231" s="921"/>
      <c r="Z231" s="281">
        <f t="shared" si="552"/>
        <v>0</v>
      </c>
      <c r="AA231" s="282">
        <f t="shared" ref="AA231" si="632">INDEX(C$7:C$3000,16+($AE231-1)*29,1)</f>
        <v>0</v>
      </c>
      <c r="AB231" s="282">
        <f t="shared" ref="AB231" si="633">INDEX(D$7:D$3000,16+($AE231-1)*29,1)</f>
        <v>0</v>
      </c>
      <c r="AC231" s="282">
        <f t="shared" ref="AC231" si="634">INDEX(E$7:E$3000,16+($AE231-1)*29,1)</f>
        <v>0</v>
      </c>
      <c r="AD231" s="283" t="str">
        <f t="shared" ref="AD231" si="635">INDEX(S$7:S$3000,16+($AE231-1)*29,1)</f>
        <v/>
      </c>
      <c r="AE231" s="171">
        <f t="shared" si="542"/>
        <v>57</v>
      </c>
    </row>
    <row r="232" spans="1:31" ht="19.5" customHeight="1" x14ac:dyDescent="0.15">
      <c r="B232" s="287" t="s">
        <v>240</v>
      </c>
      <c r="C232" s="172"/>
      <c r="D232" s="171"/>
      <c r="E232" s="172"/>
      <c r="F232" s="172"/>
      <c r="G232" s="485"/>
      <c r="H232" s="485"/>
      <c r="Z232" s="270">
        <f t="shared" si="552"/>
        <v>0</v>
      </c>
      <c r="AA232" s="271">
        <f t="shared" ref="AA232" si="636">INDEX(C$7:C$3000,1+($AE232-1)*29,1)</f>
        <v>0</v>
      </c>
      <c r="AB232" s="271">
        <f t="shared" ref="AB232" si="637">INDEX(D$7:D$3000,1+($AE232-1)*29,1)</f>
        <v>0</v>
      </c>
      <c r="AC232" s="271">
        <f t="shared" ref="AC232" si="638">INDEX(E$7:E$3000,1+($AE232-1)*29,1)</f>
        <v>0</v>
      </c>
      <c r="AD232" s="272" t="str">
        <f t="shared" ref="AD232" si="639">INDEX(S$7:S$3000,1+($AE232-1)*29,1)</f>
        <v/>
      </c>
      <c r="AE232" s="171">
        <v>58</v>
      </c>
    </row>
    <row r="233" spans="1:31" ht="19.5" customHeight="1" x14ac:dyDescent="0.15">
      <c r="B233" s="188"/>
      <c r="C233" s="172"/>
      <c r="D233" s="171"/>
      <c r="E233" s="290"/>
      <c r="F233" s="188"/>
      <c r="G233" s="188"/>
      <c r="H233" s="188"/>
      <c r="Z233" s="274">
        <f t="shared" si="552"/>
        <v>0</v>
      </c>
      <c r="AA233" s="275">
        <f t="shared" ref="AA233" si="640">INDEX(C$7:C$3000,6+($AE233-1)*29,1)</f>
        <v>0</v>
      </c>
      <c r="AB233" s="275">
        <f t="shared" ref="AB233" si="641">INDEX(D$7:D$3000,6+($AE233-1)*29,1)</f>
        <v>0</v>
      </c>
      <c r="AC233" s="275">
        <f t="shared" ref="AC233" si="642">INDEX(E$7:E$3000,6+($AE233-1)*29,1)</f>
        <v>0</v>
      </c>
      <c r="AD233" s="276" t="str">
        <f t="shared" ref="AD233" si="643">INDEX(S$7:S$3000,6+($AE233-1)*29,1)</f>
        <v/>
      </c>
      <c r="AE233" s="171">
        <f t="shared" si="542"/>
        <v>58</v>
      </c>
    </row>
    <row r="234" spans="1:31" s="172" customFormat="1" ht="20.25" customHeight="1" x14ac:dyDescent="0.15">
      <c r="A234" s="171"/>
      <c r="B234" s="171"/>
      <c r="C234" s="172" t="s">
        <v>104</v>
      </c>
      <c r="G234" s="262"/>
      <c r="H234" s="262"/>
      <c r="I234" s="171"/>
      <c r="J234" s="171"/>
      <c r="K234" s="171"/>
      <c r="L234" s="171"/>
      <c r="M234" s="171"/>
      <c r="N234" s="171"/>
      <c r="O234" s="171"/>
      <c r="P234" s="171"/>
      <c r="Q234" s="171"/>
      <c r="R234" s="171"/>
      <c r="S234" s="171"/>
      <c r="T234" s="196" t="s">
        <v>241</v>
      </c>
      <c r="U234" s="263" t="str">
        <f t="shared" ref="U234" si="644">IF(COUNT(S210:U229)=0,"",U205+1)</f>
        <v/>
      </c>
      <c r="W234" s="171"/>
      <c r="X234" s="171"/>
      <c r="Y234" s="171"/>
      <c r="Z234" s="274">
        <f t="shared" si="552"/>
        <v>0</v>
      </c>
      <c r="AA234" s="275">
        <f t="shared" ref="AA234" si="645">INDEX(C$7:C$3000,11+($AE234-1)*29,1)</f>
        <v>0</v>
      </c>
      <c r="AB234" s="275">
        <f t="shared" ref="AB234" si="646">INDEX(D$7:D$3000,11+($AE234-1)*29,1)</f>
        <v>0</v>
      </c>
      <c r="AC234" s="275">
        <f t="shared" ref="AC234" si="647">INDEX(E$7:E$3000,11+($AE234-1)*29,1)</f>
        <v>0</v>
      </c>
      <c r="AD234" s="276" t="str">
        <f t="shared" ref="AD234" si="648">INDEX(S$7:S$3000,11+($AE234-1)*29,1)</f>
        <v/>
      </c>
      <c r="AE234" s="171">
        <f t="shared" si="542"/>
        <v>58</v>
      </c>
    </row>
    <row r="235" spans="1:31" s="172" customFormat="1" ht="28.5" thickBot="1" x14ac:dyDescent="0.2">
      <c r="A235" s="171"/>
      <c r="B235" s="904" t="s">
        <v>105</v>
      </c>
      <c r="C235" s="904"/>
      <c r="D235" s="904"/>
      <c r="E235" s="904"/>
      <c r="F235" s="904"/>
      <c r="G235" s="904"/>
      <c r="H235" s="904"/>
      <c r="I235" s="904"/>
      <c r="J235" s="905" t="s">
        <v>388</v>
      </c>
      <c r="K235" s="905"/>
      <c r="L235" s="905"/>
      <c r="M235" s="905"/>
      <c r="N235" s="905"/>
      <c r="O235" s="905"/>
      <c r="P235" s="905"/>
      <c r="Q235" s="905"/>
      <c r="R235" s="905"/>
      <c r="S235" s="905"/>
      <c r="T235" s="905"/>
      <c r="U235" s="905"/>
      <c r="W235" s="171"/>
      <c r="X235" s="171"/>
      <c r="Y235" s="171"/>
      <c r="Z235" s="281">
        <f t="shared" si="552"/>
        <v>0</v>
      </c>
      <c r="AA235" s="282">
        <f t="shared" ref="AA235" si="649">INDEX(C$7:C$3000,16+($AE235-1)*29,1)</f>
        <v>0</v>
      </c>
      <c r="AB235" s="282">
        <f t="shared" ref="AB235" si="650">INDEX(D$7:D$3000,16+($AE235-1)*29,1)</f>
        <v>0</v>
      </c>
      <c r="AC235" s="282">
        <f t="shared" ref="AC235" si="651">INDEX(E$7:E$3000,16+($AE235-1)*29,1)</f>
        <v>0</v>
      </c>
      <c r="AD235" s="283" t="str">
        <f t="shared" ref="AD235" si="652">INDEX(S$7:S$3000,16+($AE235-1)*29,1)</f>
        <v/>
      </c>
      <c r="AE235" s="171">
        <f t="shared" si="542"/>
        <v>58</v>
      </c>
    </row>
    <row r="236" spans="1:31" ht="21.75" thickBot="1" x14ac:dyDescent="0.2">
      <c r="D236" s="265" t="s">
        <v>228</v>
      </c>
      <c r="E236" s="906"/>
      <c r="F236" s="906"/>
      <c r="G236" s="266" t="s">
        <v>229</v>
      </c>
      <c r="H236" s="267"/>
      <c r="L236" s="268" t="s">
        <v>231</v>
      </c>
      <c r="M236" s="482" t="str">
        <f>M$4</f>
        <v/>
      </c>
      <c r="N236" s="269" t="s">
        <v>220</v>
      </c>
      <c r="O236" s="482" t="str">
        <f>O$4</f>
        <v/>
      </c>
      <c r="P236" s="269" t="s">
        <v>225</v>
      </c>
      <c r="Q236" s="269" t="s">
        <v>205</v>
      </c>
      <c r="R236" s="482" t="str">
        <f>R$4</f>
        <v/>
      </c>
      <c r="S236" s="269" t="s">
        <v>220</v>
      </c>
      <c r="T236" s="482" t="str">
        <f>T$4</f>
        <v/>
      </c>
      <c r="U236" s="269" t="s">
        <v>230</v>
      </c>
      <c r="Z236" s="270">
        <f t="shared" si="552"/>
        <v>0</v>
      </c>
      <c r="AA236" s="271">
        <f t="shared" ref="AA236" si="653">INDEX(C$7:C$3000,1+($AE236-1)*29,1)</f>
        <v>0</v>
      </c>
      <c r="AB236" s="271">
        <f t="shared" ref="AB236" si="654">INDEX(D$7:D$3000,1+($AE236-1)*29,1)</f>
        <v>0</v>
      </c>
      <c r="AC236" s="271">
        <f t="shared" ref="AC236" si="655">INDEX(E$7:E$3000,1+($AE236-1)*29,1)</f>
        <v>0</v>
      </c>
      <c r="AD236" s="272" t="str">
        <f t="shared" ref="AD236" si="656">INDEX(S$7:S$3000,1+($AE236-1)*29,1)</f>
        <v/>
      </c>
      <c r="AE236" s="171">
        <v>59</v>
      </c>
    </row>
    <row r="237" spans="1:31" ht="18" customHeight="1" x14ac:dyDescent="0.15">
      <c r="B237" s="880" t="s">
        <v>227</v>
      </c>
      <c r="C237" s="907" t="s">
        <v>224</v>
      </c>
      <c r="D237" s="474" t="s">
        <v>237</v>
      </c>
      <c r="E237" s="474" t="s">
        <v>222</v>
      </c>
      <c r="F237" s="909" t="s">
        <v>106</v>
      </c>
      <c r="G237" s="840" t="s">
        <v>107</v>
      </c>
      <c r="H237" s="841"/>
      <c r="I237" s="472" t="s">
        <v>108</v>
      </c>
      <c r="J237" s="472" t="s">
        <v>235</v>
      </c>
      <c r="K237" s="840" t="s">
        <v>109</v>
      </c>
      <c r="L237" s="913"/>
      <c r="M237" s="913"/>
      <c r="N237" s="841"/>
      <c r="O237" s="840" t="s">
        <v>226</v>
      </c>
      <c r="P237" s="913"/>
      <c r="Q237" s="913"/>
      <c r="R237" s="841"/>
      <c r="S237" s="840" t="s">
        <v>233</v>
      </c>
      <c r="T237" s="913"/>
      <c r="U237" s="914"/>
      <c r="Z237" s="274">
        <f t="shared" si="552"/>
        <v>0</v>
      </c>
      <c r="AA237" s="275">
        <f t="shared" ref="AA237" si="657">INDEX(C$7:C$3000,6+($AE237-1)*29,1)</f>
        <v>0</v>
      </c>
      <c r="AB237" s="275">
        <f t="shared" ref="AB237" si="658">INDEX(D$7:D$3000,6+($AE237-1)*29,1)</f>
        <v>0</v>
      </c>
      <c r="AC237" s="275">
        <f t="shared" ref="AC237" si="659">INDEX(E$7:E$3000,6+($AE237-1)*29,1)</f>
        <v>0</v>
      </c>
      <c r="AD237" s="276" t="str">
        <f t="shared" ref="AD237" si="660">INDEX(S$7:S$3000,6+($AE237-1)*29,1)</f>
        <v/>
      </c>
      <c r="AE237" s="171">
        <f t="shared" si="542"/>
        <v>59</v>
      </c>
    </row>
    <row r="238" spans="1:31" ht="18" customHeight="1" thickBot="1" x14ac:dyDescent="0.2">
      <c r="B238" s="882"/>
      <c r="C238" s="908"/>
      <c r="D238" s="475" t="s">
        <v>221</v>
      </c>
      <c r="E238" s="475" t="s">
        <v>223</v>
      </c>
      <c r="F238" s="910"/>
      <c r="G238" s="911"/>
      <c r="H238" s="912"/>
      <c r="I238" s="473" t="s">
        <v>110</v>
      </c>
      <c r="J238" s="473" t="s">
        <v>236</v>
      </c>
      <c r="K238" s="911"/>
      <c r="L238" s="915"/>
      <c r="M238" s="915"/>
      <c r="N238" s="912"/>
      <c r="O238" s="911"/>
      <c r="P238" s="915"/>
      <c r="Q238" s="915"/>
      <c r="R238" s="912"/>
      <c r="S238" s="911" t="s">
        <v>234</v>
      </c>
      <c r="T238" s="915"/>
      <c r="U238" s="916"/>
      <c r="Z238" s="274">
        <f t="shared" si="552"/>
        <v>0</v>
      </c>
      <c r="AA238" s="275">
        <f t="shared" ref="AA238" si="661">INDEX(C$7:C$3000,11+($AE238-1)*29,1)</f>
        <v>0</v>
      </c>
      <c r="AB238" s="275">
        <f t="shared" ref="AB238" si="662">INDEX(D$7:D$3000,11+($AE238-1)*29,1)</f>
        <v>0</v>
      </c>
      <c r="AC238" s="275">
        <f t="shared" ref="AC238" si="663">INDEX(E$7:E$3000,11+($AE238-1)*29,1)</f>
        <v>0</v>
      </c>
      <c r="AD238" s="276" t="str">
        <f t="shared" ref="AD238" si="664">INDEX(S$7:S$3000,11+($AE238-1)*29,1)</f>
        <v/>
      </c>
      <c r="AE238" s="171">
        <f t="shared" si="542"/>
        <v>59</v>
      </c>
    </row>
    <row r="239" spans="1:31" ht="24" customHeight="1" thickBot="1" x14ac:dyDescent="0.2">
      <c r="B239" s="880">
        <v>1</v>
      </c>
      <c r="C239" s="883"/>
      <c r="D239" s="883"/>
      <c r="E239" s="883"/>
      <c r="F239" s="294"/>
      <c r="G239" s="886"/>
      <c r="H239" s="887"/>
      <c r="I239" s="294"/>
      <c r="J239" s="295"/>
      <c r="K239" s="298"/>
      <c r="L239" s="279" t="s">
        <v>220</v>
      </c>
      <c r="M239" s="301"/>
      <c r="N239" s="280" t="s">
        <v>225</v>
      </c>
      <c r="O239" s="298"/>
      <c r="P239" s="279" t="s">
        <v>220</v>
      </c>
      <c r="Q239" s="301"/>
      <c r="R239" s="280" t="s">
        <v>225</v>
      </c>
      <c r="S239" s="888" t="str">
        <f t="shared" ref="S239" si="665">IF(COUNT(J239:J243)=0,"",SUM(J239:J243))</f>
        <v/>
      </c>
      <c r="T239" s="889"/>
      <c r="U239" s="890"/>
      <c r="Z239" s="281">
        <f t="shared" si="552"/>
        <v>0</v>
      </c>
      <c r="AA239" s="282">
        <f t="shared" ref="AA239" si="666">INDEX(C$7:C$3000,16+($AE239-1)*29,1)</f>
        <v>0</v>
      </c>
      <c r="AB239" s="282">
        <f t="shared" ref="AB239" si="667">INDEX(D$7:D$3000,16+($AE239-1)*29,1)</f>
        <v>0</v>
      </c>
      <c r="AC239" s="282">
        <f t="shared" ref="AC239" si="668">INDEX(E$7:E$3000,16+($AE239-1)*29,1)</f>
        <v>0</v>
      </c>
      <c r="AD239" s="283" t="str">
        <f t="shared" ref="AD239" si="669">INDEX(S$7:S$3000,16+($AE239-1)*29,1)</f>
        <v/>
      </c>
      <c r="AE239" s="171">
        <f t="shared" si="542"/>
        <v>59</v>
      </c>
    </row>
    <row r="240" spans="1:31" ht="24" customHeight="1" x14ac:dyDescent="0.15">
      <c r="B240" s="881"/>
      <c r="C240" s="884"/>
      <c r="D240" s="884"/>
      <c r="E240" s="884"/>
      <c r="F240" s="296"/>
      <c r="G240" s="897"/>
      <c r="H240" s="898"/>
      <c r="I240" s="296"/>
      <c r="J240" s="297"/>
      <c r="K240" s="299"/>
      <c r="L240" s="284" t="s">
        <v>220</v>
      </c>
      <c r="M240" s="302"/>
      <c r="N240" s="285" t="s">
        <v>225</v>
      </c>
      <c r="O240" s="299"/>
      <c r="P240" s="284" t="s">
        <v>220</v>
      </c>
      <c r="Q240" s="302"/>
      <c r="R240" s="285" t="s">
        <v>225</v>
      </c>
      <c r="S240" s="891"/>
      <c r="T240" s="892"/>
      <c r="U240" s="893"/>
      <c r="Z240" s="270">
        <f t="shared" si="552"/>
        <v>0</v>
      </c>
      <c r="AA240" s="271">
        <f t="shared" ref="AA240" si="670">INDEX(C$7:C$3000,1+($AE240-1)*29,1)</f>
        <v>0</v>
      </c>
      <c r="AB240" s="271">
        <f t="shared" ref="AB240" si="671">INDEX(D$7:D$3000,1+($AE240-1)*29,1)</f>
        <v>0</v>
      </c>
      <c r="AC240" s="271">
        <f t="shared" ref="AC240" si="672">INDEX(E$7:E$3000,1+($AE240-1)*29,1)</f>
        <v>0</v>
      </c>
      <c r="AD240" s="272" t="str">
        <f t="shared" ref="AD240" si="673">INDEX(S$7:S$3000,1+($AE240-1)*29,1)</f>
        <v/>
      </c>
      <c r="AE240" s="171">
        <v>60</v>
      </c>
    </row>
    <row r="241" spans="2:31" ht="23.25" customHeight="1" x14ac:dyDescent="0.15">
      <c r="B241" s="881"/>
      <c r="C241" s="884"/>
      <c r="D241" s="884"/>
      <c r="E241" s="884"/>
      <c r="F241" s="296"/>
      <c r="G241" s="897"/>
      <c r="H241" s="898"/>
      <c r="I241" s="296"/>
      <c r="J241" s="297"/>
      <c r="K241" s="299"/>
      <c r="L241" s="284" t="s">
        <v>220</v>
      </c>
      <c r="M241" s="302"/>
      <c r="N241" s="285" t="s">
        <v>225</v>
      </c>
      <c r="O241" s="299"/>
      <c r="P241" s="284" t="s">
        <v>220</v>
      </c>
      <c r="Q241" s="302"/>
      <c r="R241" s="285" t="s">
        <v>225</v>
      </c>
      <c r="S241" s="891"/>
      <c r="T241" s="892"/>
      <c r="U241" s="893"/>
      <c r="Z241" s="274">
        <f t="shared" si="552"/>
        <v>0</v>
      </c>
      <c r="AA241" s="275">
        <f t="shared" ref="AA241" si="674">INDEX(C$7:C$3000,6+($AE241-1)*29,1)</f>
        <v>0</v>
      </c>
      <c r="AB241" s="275">
        <f t="shared" ref="AB241" si="675">INDEX(D$7:D$3000,6+($AE241-1)*29,1)</f>
        <v>0</v>
      </c>
      <c r="AC241" s="275">
        <f t="shared" ref="AC241" si="676">INDEX(E$7:E$3000,6+($AE241-1)*29,1)</f>
        <v>0</v>
      </c>
      <c r="AD241" s="276" t="str">
        <f t="shared" ref="AD241" si="677">INDEX(S$7:S$3000,6+($AE241-1)*29,1)</f>
        <v/>
      </c>
      <c r="AE241" s="171">
        <f t="shared" si="542"/>
        <v>60</v>
      </c>
    </row>
    <row r="242" spans="2:31" ht="24" customHeight="1" x14ac:dyDescent="0.15">
      <c r="B242" s="881"/>
      <c r="C242" s="884"/>
      <c r="D242" s="884"/>
      <c r="E242" s="884"/>
      <c r="F242" s="296"/>
      <c r="G242" s="897"/>
      <c r="H242" s="898"/>
      <c r="I242" s="296"/>
      <c r="J242" s="297"/>
      <c r="K242" s="299"/>
      <c r="L242" s="284" t="s">
        <v>220</v>
      </c>
      <c r="M242" s="302"/>
      <c r="N242" s="285" t="s">
        <v>225</v>
      </c>
      <c r="O242" s="299"/>
      <c r="P242" s="284" t="s">
        <v>220</v>
      </c>
      <c r="Q242" s="302"/>
      <c r="R242" s="285" t="s">
        <v>225</v>
      </c>
      <c r="S242" s="891"/>
      <c r="T242" s="892"/>
      <c r="U242" s="893"/>
      <c r="Z242" s="274">
        <f t="shared" si="552"/>
        <v>0</v>
      </c>
      <c r="AA242" s="275">
        <f t="shared" ref="AA242" si="678">INDEX(C$7:C$3000,11+($AE242-1)*29,1)</f>
        <v>0</v>
      </c>
      <c r="AB242" s="275">
        <f t="shared" ref="AB242" si="679">INDEX(D$7:D$3000,11+($AE242-1)*29,1)</f>
        <v>0</v>
      </c>
      <c r="AC242" s="275">
        <f t="shared" ref="AC242" si="680">INDEX(E$7:E$3000,11+($AE242-1)*29,1)</f>
        <v>0</v>
      </c>
      <c r="AD242" s="276" t="str">
        <f t="shared" ref="AD242" si="681">INDEX(S$7:S$3000,11+($AE242-1)*29,1)</f>
        <v/>
      </c>
      <c r="AE242" s="171">
        <f t="shared" si="542"/>
        <v>60</v>
      </c>
    </row>
    <row r="243" spans="2:31" ht="24" customHeight="1" thickBot="1" x14ac:dyDescent="0.2">
      <c r="B243" s="882"/>
      <c r="C243" s="885"/>
      <c r="D243" s="885"/>
      <c r="E243" s="885"/>
      <c r="F243" s="286" t="s">
        <v>232</v>
      </c>
      <c r="G243" s="5"/>
      <c r="H243" s="899" t="s">
        <v>239</v>
      </c>
      <c r="I243" s="900"/>
      <c r="J243" s="300"/>
      <c r="K243" s="901"/>
      <c r="L243" s="902"/>
      <c r="M243" s="902"/>
      <c r="N243" s="902"/>
      <c r="O243" s="902"/>
      <c r="P243" s="902"/>
      <c r="Q243" s="902"/>
      <c r="R243" s="903"/>
      <c r="S243" s="894"/>
      <c r="T243" s="895"/>
      <c r="U243" s="896"/>
      <c r="Z243" s="281">
        <f t="shared" si="552"/>
        <v>0</v>
      </c>
      <c r="AA243" s="282">
        <f t="shared" ref="AA243" si="682">INDEX(C$7:C$3000,16+($AE243-1)*29,1)</f>
        <v>0</v>
      </c>
      <c r="AB243" s="282">
        <f t="shared" ref="AB243" si="683">INDEX(D$7:D$3000,16+($AE243-1)*29,1)</f>
        <v>0</v>
      </c>
      <c r="AC243" s="282">
        <f t="shared" ref="AC243" si="684">INDEX(E$7:E$3000,16+($AE243-1)*29,1)</f>
        <v>0</v>
      </c>
      <c r="AD243" s="283" t="str">
        <f t="shared" ref="AD243" si="685">INDEX(S$7:S$3000,16+($AE243-1)*29,1)</f>
        <v/>
      </c>
      <c r="AE243" s="171">
        <f t="shared" si="542"/>
        <v>60</v>
      </c>
    </row>
    <row r="244" spans="2:31" ht="24" customHeight="1" x14ac:dyDescent="0.15">
      <c r="B244" s="880">
        <v>2</v>
      </c>
      <c r="C244" s="883"/>
      <c r="D244" s="883"/>
      <c r="E244" s="883"/>
      <c r="F244" s="294"/>
      <c r="G244" s="886"/>
      <c r="H244" s="887"/>
      <c r="I244" s="294"/>
      <c r="J244" s="295"/>
      <c r="K244" s="298"/>
      <c r="L244" s="279" t="s">
        <v>220</v>
      </c>
      <c r="M244" s="301"/>
      <c r="N244" s="280" t="s">
        <v>225</v>
      </c>
      <c r="O244" s="298"/>
      <c r="P244" s="279" t="s">
        <v>220</v>
      </c>
      <c r="Q244" s="301"/>
      <c r="R244" s="280" t="s">
        <v>225</v>
      </c>
      <c r="S244" s="888" t="str">
        <f t="shared" ref="S244" si="686">IF(COUNT(J244:J248)=0,"",SUM(J244:J248))</f>
        <v/>
      </c>
      <c r="T244" s="889"/>
      <c r="U244" s="890"/>
      <c r="Z244" s="270">
        <f t="shared" si="552"/>
        <v>0</v>
      </c>
      <c r="AA244" s="271">
        <f t="shared" ref="AA244" si="687">INDEX(C$7:C$3000,1+($AE244-1)*29,1)</f>
        <v>0</v>
      </c>
      <c r="AB244" s="271">
        <f t="shared" ref="AB244" si="688">INDEX(D$7:D$3000,1+($AE244-1)*29,1)</f>
        <v>0</v>
      </c>
      <c r="AC244" s="271">
        <f t="shared" ref="AC244" si="689">INDEX(E$7:E$3000,1+($AE244-1)*29,1)</f>
        <v>0</v>
      </c>
      <c r="AD244" s="272" t="str">
        <f t="shared" ref="AD244" si="690">INDEX(S$7:S$3000,1+($AE244-1)*29,1)</f>
        <v/>
      </c>
      <c r="AE244" s="171">
        <v>61</v>
      </c>
    </row>
    <row r="245" spans="2:31" ht="24" customHeight="1" x14ac:dyDescent="0.15">
      <c r="B245" s="881"/>
      <c r="C245" s="884"/>
      <c r="D245" s="884"/>
      <c r="E245" s="884"/>
      <c r="F245" s="296"/>
      <c r="G245" s="897"/>
      <c r="H245" s="898"/>
      <c r="I245" s="296"/>
      <c r="J245" s="297"/>
      <c r="K245" s="299"/>
      <c r="L245" s="284" t="s">
        <v>220</v>
      </c>
      <c r="M245" s="302"/>
      <c r="N245" s="285" t="s">
        <v>225</v>
      </c>
      <c r="O245" s="299"/>
      <c r="P245" s="284" t="s">
        <v>220</v>
      </c>
      <c r="Q245" s="302"/>
      <c r="R245" s="285" t="s">
        <v>225</v>
      </c>
      <c r="S245" s="891"/>
      <c r="T245" s="892"/>
      <c r="U245" s="893"/>
      <c r="Z245" s="274">
        <f t="shared" si="552"/>
        <v>0</v>
      </c>
      <c r="AA245" s="275">
        <f t="shared" ref="AA245" si="691">INDEX(C$7:C$3000,6+($AE245-1)*29,1)</f>
        <v>0</v>
      </c>
      <c r="AB245" s="275">
        <f t="shared" ref="AB245" si="692">INDEX(D$7:D$3000,6+($AE245-1)*29,1)</f>
        <v>0</v>
      </c>
      <c r="AC245" s="275">
        <f t="shared" ref="AC245" si="693">INDEX(E$7:E$3000,6+($AE245-1)*29,1)</f>
        <v>0</v>
      </c>
      <c r="AD245" s="276" t="str">
        <f t="shared" ref="AD245" si="694">INDEX(S$7:S$3000,6+($AE245-1)*29,1)</f>
        <v/>
      </c>
      <c r="AE245" s="171">
        <f t="shared" si="542"/>
        <v>61</v>
      </c>
    </row>
    <row r="246" spans="2:31" ht="24" customHeight="1" x14ac:dyDescent="0.15">
      <c r="B246" s="881"/>
      <c r="C246" s="884"/>
      <c r="D246" s="884"/>
      <c r="E246" s="884"/>
      <c r="F246" s="296"/>
      <c r="G246" s="897"/>
      <c r="H246" s="898"/>
      <c r="I246" s="296"/>
      <c r="J246" s="297"/>
      <c r="K246" s="299"/>
      <c r="L246" s="284" t="s">
        <v>220</v>
      </c>
      <c r="M246" s="302"/>
      <c r="N246" s="285" t="s">
        <v>225</v>
      </c>
      <c r="O246" s="299"/>
      <c r="P246" s="284" t="s">
        <v>220</v>
      </c>
      <c r="Q246" s="302"/>
      <c r="R246" s="285" t="s">
        <v>225</v>
      </c>
      <c r="S246" s="891"/>
      <c r="T246" s="892"/>
      <c r="U246" s="893"/>
      <c r="Z246" s="274">
        <f t="shared" si="552"/>
        <v>0</v>
      </c>
      <c r="AA246" s="275">
        <f t="shared" ref="AA246" si="695">INDEX(C$7:C$3000,11+($AE246-1)*29,1)</f>
        <v>0</v>
      </c>
      <c r="AB246" s="275">
        <f t="shared" ref="AB246" si="696">INDEX(D$7:D$3000,11+($AE246-1)*29,1)</f>
        <v>0</v>
      </c>
      <c r="AC246" s="275">
        <f t="shared" ref="AC246" si="697">INDEX(E$7:E$3000,11+($AE246-1)*29,1)</f>
        <v>0</v>
      </c>
      <c r="AD246" s="276" t="str">
        <f t="shared" ref="AD246" si="698">INDEX(S$7:S$3000,11+($AE246-1)*29,1)</f>
        <v/>
      </c>
      <c r="AE246" s="171">
        <f t="shared" si="542"/>
        <v>61</v>
      </c>
    </row>
    <row r="247" spans="2:31" ht="24" customHeight="1" thickBot="1" x14ac:dyDescent="0.2">
      <c r="B247" s="881"/>
      <c r="C247" s="884"/>
      <c r="D247" s="884"/>
      <c r="E247" s="884"/>
      <c r="F247" s="296"/>
      <c r="G247" s="897"/>
      <c r="H247" s="898"/>
      <c r="I247" s="296"/>
      <c r="J247" s="297"/>
      <c r="K247" s="299"/>
      <c r="L247" s="284" t="s">
        <v>220</v>
      </c>
      <c r="M247" s="302"/>
      <c r="N247" s="285" t="s">
        <v>225</v>
      </c>
      <c r="O247" s="299"/>
      <c r="P247" s="284" t="s">
        <v>220</v>
      </c>
      <c r="Q247" s="302"/>
      <c r="R247" s="285" t="s">
        <v>225</v>
      </c>
      <c r="S247" s="891"/>
      <c r="T247" s="892"/>
      <c r="U247" s="893"/>
      <c r="Z247" s="281">
        <f t="shared" si="552"/>
        <v>0</v>
      </c>
      <c r="AA247" s="282">
        <f t="shared" ref="AA247" si="699">INDEX(C$7:C$3000,16+($AE247-1)*29,1)</f>
        <v>0</v>
      </c>
      <c r="AB247" s="282">
        <f t="shared" ref="AB247" si="700">INDEX(D$7:D$3000,16+($AE247-1)*29,1)</f>
        <v>0</v>
      </c>
      <c r="AC247" s="282">
        <f t="shared" ref="AC247" si="701">INDEX(E$7:E$3000,16+($AE247-1)*29,1)</f>
        <v>0</v>
      </c>
      <c r="AD247" s="283" t="str">
        <f t="shared" ref="AD247" si="702">INDEX(S$7:S$3000,16+($AE247-1)*29,1)</f>
        <v/>
      </c>
      <c r="AE247" s="171">
        <f t="shared" si="542"/>
        <v>61</v>
      </c>
    </row>
    <row r="248" spans="2:31" ht="24" customHeight="1" thickBot="1" x14ac:dyDescent="0.2">
      <c r="B248" s="882"/>
      <c r="C248" s="885"/>
      <c r="D248" s="885"/>
      <c r="E248" s="885"/>
      <c r="F248" s="286" t="s">
        <v>232</v>
      </c>
      <c r="G248" s="5"/>
      <c r="H248" s="899" t="s">
        <v>239</v>
      </c>
      <c r="I248" s="900"/>
      <c r="J248" s="300"/>
      <c r="K248" s="901"/>
      <c r="L248" s="902"/>
      <c r="M248" s="902"/>
      <c r="N248" s="902"/>
      <c r="O248" s="902"/>
      <c r="P248" s="902"/>
      <c r="Q248" s="902"/>
      <c r="R248" s="903"/>
      <c r="S248" s="894"/>
      <c r="T248" s="895"/>
      <c r="U248" s="896"/>
      <c r="Z248" s="270">
        <f t="shared" si="552"/>
        <v>0</v>
      </c>
      <c r="AA248" s="271">
        <f t="shared" ref="AA248" si="703">INDEX(C$7:C$3000,1+($AE248-1)*29,1)</f>
        <v>0</v>
      </c>
      <c r="AB248" s="271">
        <f t="shared" ref="AB248" si="704">INDEX(D$7:D$3000,1+($AE248-1)*29,1)</f>
        <v>0</v>
      </c>
      <c r="AC248" s="271">
        <f t="shared" ref="AC248" si="705">INDEX(E$7:E$3000,1+($AE248-1)*29,1)</f>
        <v>0</v>
      </c>
      <c r="AD248" s="272" t="str">
        <f t="shared" ref="AD248" si="706">INDEX(S$7:S$3000,1+($AE248-1)*29,1)</f>
        <v/>
      </c>
      <c r="AE248" s="171">
        <v>62</v>
      </c>
    </row>
    <row r="249" spans="2:31" ht="24" customHeight="1" x14ac:dyDescent="0.15">
      <c r="B249" s="880">
        <v>3</v>
      </c>
      <c r="C249" s="883"/>
      <c r="D249" s="883"/>
      <c r="E249" s="883"/>
      <c r="F249" s="294"/>
      <c r="G249" s="886"/>
      <c r="H249" s="887"/>
      <c r="I249" s="294"/>
      <c r="J249" s="295"/>
      <c r="K249" s="298"/>
      <c r="L249" s="279" t="s">
        <v>220</v>
      </c>
      <c r="M249" s="301"/>
      <c r="N249" s="280" t="s">
        <v>225</v>
      </c>
      <c r="O249" s="298"/>
      <c r="P249" s="279" t="s">
        <v>220</v>
      </c>
      <c r="Q249" s="301"/>
      <c r="R249" s="280" t="s">
        <v>225</v>
      </c>
      <c r="S249" s="888" t="str">
        <f t="shared" ref="S249" si="707">IF(COUNT(J249:J253)=0,"",SUM(J249:J253))</f>
        <v/>
      </c>
      <c r="T249" s="889"/>
      <c r="U249" s="890"/>
      <c r="Z249" s="274">
        <f t="shared" si="552"/>
        <v>0</v>
      </c>
      <c r="AA249" s="275">
        <f t="shared" ref="AA249" si="708">INDEX(C$7:C$3000,6+($AE249-1)*29,1)</f>
        <v>0</v>
      </c>
      <c r="AB249" s="275">
        <f t="shared" ref="AB249" si="709">INDEX(D$7:D$3000,6+($AE249-1)*29,1)</f>
        <v>0</v>
      </c>
      <c r="AC249" s="275">
        <f t="shared" ref="AC249" si="710">INDEX(E$7:E$3000,6+($AE249-1)*29,1)</f>
        <v>0</v>
      </c>
      <c r="AD249" s="276" t="str">
        <f t="shared" ref="AD249" si="711">INDEX(S$7:S$3000,6+($AE249-1)*29,1)</f>
        <v/>
      </c>
      <c r="AE249" s="171">
        <f t="shared" si="542"/>
        <v>62</v>
      </c>
    </row>
    <row r="250" spans="2:31" ht="24" customHeight="1" x14ac:dyDescent="0.15">
      <c r="B250" s="881"/>
      <c r="C250" s="884"/>
      <c r="D250" s="884"/>
      <c r="E250" s="884"/>
      <c r="F250" s="296"/>
      <c r="G250" s="897"/>
      <c r="H250" s="898"/>
      <c r="I250" s="296"/>
      <c r="J250" s="297"/>
      <c r="K250" s="299"/>
      <c r="L250" s="284" t="s">
        <v>220</v>
      </c>
      <c r="M250" s="302"/>
      <c r="N250" s="285" t="s">
        <v>225</v>
      </c>
      <c r="O250" s="299"/>
      <c r="P250" s="284" t="s">
        <v>220</v>
      </c>
      <c r="Q250" s="302"/>
      <c r="R250" s="285" t="s">
        <v>225</v>
      </c>
      <c r="S250" s="891"/>
      <c r="T250" s="892"/>
      <c r="U250" s="893"/>
      <c r="Z250" s="274">
        <f t="shared" si="552"/>
        <v>0</v>
      </c>
      <c r="AA250" s="275">
        <f t="shared" ref="AA250" si="712">INDEX(C$7:C$3000,11+($AE250-1)*29,1)</f>
        <v>0</v>
      </c>
      <c r="AB250" s="275">
        <f t="shared" ref="AB250" si="713">INDEX(D$7:D$3000,11+($AE250-1)*29,1)</f>
        <v>0</v>
      </c>
      <c r="AC250" s="275">
        <f t="shared" ref="AC250" si="714">INDEX(E$7:E$3000,11+($AE250-1)*29,1)</f>
        <v>0</v>
      </c>
      <c r="AD250" s="276" t="str">
        <f t="shared" ref="AD250" si="715">INDEX(S$7:S$3000,11+($AE250-1)*29,1)</f>
        <v/>
      </c>
      <c r="AE250" s="171">
        <f t="shared" si="542"/>
        <v>62</v>
      </c>
    </row>
    <row r="251" spans="2:31" ht="24" customHeight="1" thickBot="1" x14ac:dyDescent="0.2">
      <c r="B251" s="881"/>
      <c r="C251" s="884"/>
      <c r="D251" s="884"/>
      <c r="E251" s="884"/>
      <c r="F251" s="296"/>
      <c r="G251" s="897"/>
      <c r="H251" s="898"/>
      <c r="I251" s="296"/>
      <c r="J251" s="297"/>
      <c r="K251" s="299"/>
      <c r="L251" s="284" t="s">
        <v>220</v>
      </c>
      <c r="M251" s="302"/>
      <c r="N251" s="285" t="s">
        <v>225</v>
      </c>
      <c r="O251" s="299"/>
      <c r="P251" s="284" t="s">
        <v>220</v>
      </c>
      <c r="Q251" s="302"/>
      <c r="R251" s="285" t="s">
        <v>225</v>
      </c>
      <c r="S251" s="891"/>
      <c r="T251" s="892"/>
      <c r="U251" s="893"/>
      <c r="Z251" s="281">
        <f t="shared" si="552"/>
        <v>0</v>
      </c>
      <c r="AA251" s="282">
        <f t="shared" ref="AA251" si="716">INDEX(C$7:C$3000,16+($AE251-1)*29,1)</f>
        <v>0</v>
      </c>
      <c r="AB251" s="282">
        <f t="shared" ref="AB251" si="717">INDEX(D$7:D$3000,16+($AE251-1)*29,1)</f>
        <v>0</v>
      </c>
      <c r="AC251" s="282">
        <f t="shared" ref="AC251" si="718">INDEX(E$7:E$3000,16+($AE251-1)*29,1)</f>
        <v>0</v>
      </c>
      <c r="AD251" s="283" t="str">
        <f t="shared" ref="AD251" si="719">INDEX(S$7:S$3000,16+($AE251-1)*29,1)</f>
        <v/>
      </c>
      <c r="AE251" s="171">
        <f t="shared" si="542"/>
        <v>62</v>
      </c>
    </row>
    <row r="252" spans="2:31" ht="24" customHeight="1" x14ac:dyDescent="0.15">
      <c r="B252" s="881"/>
      <c r="C252" s="884"/>
      <c r="D252" s="884"/>
      <c r="E252" s="884"/>
      <c r="F252" s="296"/>
      <c r="G252" s="897"/>
      <c r="H252" s="898"/>
      <c r="I252" s="296"/>
      <c r="J252" s="297"/>
      <c r="K252" s="299"/>
      <c r="L252" s="284" t="s">
        <v>220</v>
      </c>
      <c r="M252" s="302"/>
      <c r="N252" s="285" t="s">
        <v>225</v>
      </c>
      <c r="O252" s="299"/>
      <c r="P252" s="284" t="s">
        <v>220</v>
      </c>
      <c r="Q252" s="302"/>
      <c r="R252" s="285" t="s">
        <v>225</v>
      </c>
      <c r="S252" s="891"/>
      <c r="T252" s="892"/>
      <c r="U252" s="893"/>
      <c r="Z252" s="270">
        <f t="shared" si="552"/>
        <v>0</v>
      </c>
      <c r="AA252" s="271">
        <f t="shared" ref="AA252" si="720">INDEX(C$7:C$3000,1+($AE252-1)*29,1)</f>
        <v>0</v>
      </c>
      <c r="AB252" s="271">
        <f t="shared" ref="AB252" si="721">INDEX(D$7:D$3000,1+($AE252-1)*29,1)</f>
        <v>0</v>
      </c>
      <c r="AC252" s="271">
        <f t="shared" ref="AC252" si="722">INDEX(E$7:E$3000,1+($AE252-1)*29,1)</f>
        <v>0</v>
      </c>
      <c r="AD252" s="272" t="str">
        <f t="shared" ref="AD252" si="723">INDEX(S$7:S$3000,1+($AE252-1)*29,1)</f>
        <v/>
      </c>
      <c r="AE252" s="171">
        <v>63</v>
      </c>
    </row>
    <row r="253" spans="2:31" ht="24" customHeight="1" thickBot="1" x14ac:dyDescent="0.2">
      <c r="B253" s="882"/>
      <c r="C253" s="885"/>
      <c r="D253" s="885"/>
      <c r="E253" s="885"/>
      <c r="F253" s="286" t="s">
        <v>232</v>
      </c>
      <c r="G253" s="5"/>
      <c r="H253" s="899" t="s">
        <v>239</v>
      </c>
      <c r="I253" s="900"/>
      <c r="J253" s="300"/>
      <c r="K253" s="901"/>
      <c r="L253" s="902"/>
      <c r="M253" s="902"/>
      <c r="N253" s="902"/>
      <c r="O253" s="902"/>
      <c r="P253" s="902"/>
      <c r="Q253" s="902"/>
      <c r="R253" s="903"/>
      <c r="S253" s="894"/>
      <c r="T253" s="895"/>
      <c r="U253" s="896"/>
      <c r="Z253" s="274">
        <f t="shared" si="552"/>
        <v>0</v>
      </c>
      <c r="AA253" s="275">
        <f t="shared" ref="AA253" si="724">INDEX(C$7:C$3000,6+($AE253-1)*29,1)</f>
        <v>0</v>
      </c>
      <c r="AB253" s="275">
        <f t="shared" ref="AB253" si="725">INDEX(D$7:D$3000,6+($AE253-1)*29,1)</f>
        <v>0</v>
      </c>
      <c r="AC253" s="275">
        <f t="shared" ref="AC253" si="726">INDEX(E$7:E$3000,6+($AE253-1)*29,1)</f>
        <v>0</v>
      </c>
      <c r="AD253" s="276" t="str">
        <f t="shared" ref="AD253" si="727">INDEX(S$7:S$3000,6+($AE253-1)*29,1)</f>
        <v/>
      </c>
      <c r="AE253" s="171">
        <f t="shared" si="542"/>
        <v>63</v>
      </c>
    </row>
    <row r="254" spans="2:31" ht="24" customHeight="1" x14ac:dyDescent="0.15">
      <c r="B254" s="880">
        <v>4</v>
      </c>
      <c r="C254" s="883"/>
      <c r="D254" s="883"/>
      <c r="E254" s="883"/>
      <c r="F254" s="294"/>
      <c r="G254" s="886"/>
      <c r="H254" s="887"/>
      <c r="I254" s="294"/>
      <c r="J254" s="295"/>
      <c r="K254" s="298"/>
      <c r="L254" s="279" t="s">
        <v>220</v>
      </c>
      <c r="M254" s="301"/>
      <c r="N254" s="280" t="s">
        <v>225</v>
      </c>
      <c r="O254" s="298"/>
      <c r="P254" s="279" t="s">
        <v>220</v>
      </c>
      <c r="Q254" s="301"/>
      <c r="R254" s="280" t="s">
        <v>225</v>
      </c>
      <c r="S254" s="888" t="str">
        <f t="shared" ref="S254" si="728">IF(COUNT(J254:J258)=0,"",SUM(J254:J258))</f>
        <v/>
      </c>
      <c r="T254" s="889"/>
      <c r="U254" s="890"/>
      <c r="Z254" s="274">
        <f t="shared" si="552"/>
        <v>0</v>
      </c>
      <c r="AA254" s="275">
        <f t="shared" ref="AA254" si="729">INDEX(C$7:C$3000,11+($AE254-1)*29,1)</f>
        <v>0</v>
      </c>
      <c r="AB254" s="275">
        <f t="shared" ref="AB254" si="730">INDEX(D$7:D$3000,11+($AE254-1)*29,1)</f>
        <v>0</v>
      </c>
      <c r="AC254" s="275">
        <f t="shared" ref="AC254" si="731">INDEX(E$7:E$3000,11+($AE254-1)*29,1)</f>
        <v>0</v>
      </c>
      <c r="AD254" s="276" t="str">
        <f t="shared" ref="AD254" si="732">INDEX(S$7:S$3000,11+($AE254-1)*29,1)</f>
        <v/>
      </c>
      <c r="AE254" s="171">
        <f t="shared" si="542"/>
        <v>63</v>
      </c>
    </row>
    <row r="255" spans="2:31" ht="24" customHeight="1" thickBot="1" x14ac:dyDescent="0.2">
      <c r="B255" s="881"/>
      <c r="C255" s="884"/>
      <c r="D255" s="884"/>
      <c r="E255" s="884"/>
      <c r="F255" s="296"/>
      <c r="G255" s="897"/>
      <c r="H255" s="898"/>
      <c r="I255" s="296"/>
      <c r="J255" s="297"/>
      <c r="K255" s="299"/>
      <c r="L255" s="284" t="s">
        <v>220</v>
      </c>
      <c r="M255" s="302"/>
      <c r="N255" s="285" t="s">
        <v>225</v>
      </c>
      <c r="O255" s="299"/>
      <c r="P255" s="284" t="s">
        <v>220</v>
      </c>
      <c r="Q255" s="302"/>
      <c r="R255" s="285" t="s">
        <v>225</v>
      </c>
      <c r="S255" s="891"/>
      <c r="T255" s="892"/>
      <c r="U255" s="893"/>
      <c r="Z255" s="281">
        <f t="shared" si="552"/>
        <v>0</v>
      </c>
      <c r="AA255" s="282">
        <f t="shared" ref="AA255" si="733">INDEX(C$7:C$3000,16+($AE255-1)*29,1)</f>
        <v>0</v>
      </c>
      <c r="AB255" s="282">
        <f t="shared" ref="AB255" si="734">INDEX(D$7:D$3000,16+($AE255-1)*29,1)</f>
        <v>0</v>
      </c>
      <c r="AC255" s="282">
        <f t="shared" ref="AC255" si="735">INDEX(E$7:E$3000,16+($AE255-1)*29,1)</f>
        <v>0</v>
      </c>
      <c r="AD255" s="283" t="str">
        <f t="shared" ref="AD255" si="736">INDEX(S$7:S$3000,16+($AE255-1)*29,1)</f>
        <v/>
      </c>
      <c r="AE255" s="171">
        <f t="shared" si="542"/>
        <v>63</v>
      </c>
    </row>
    <row r="256" spans="2:31" ht="24" customHeight="1" x14ac:dyDescent="0.15">
      <c r="B256" s="881"/>
      <c r="C256" s="884"/>
      <c r="D256" s="884"/>
      <c r="E256" s="884"/>
      <c r="F256" s="296"/>
      <c r="G256" s="897"/>
      <c r="H256" s="898"/>
      <c r="I256" s="296"/>
      <c r="J256" s="297"/>
      <c r="K256" s="299"/>
      <c r="L256" s="284" t="s">
        <v>220</v>
      </c>
      <c r="M256" s="302"/>
      <c r="N256" s="285" t="s">
        <v>225</v>
      </c>
      <c r="O256" s="299"/>
      <c r="P256" s="284" t="s">
        <v>220</v>
      </c>
      <c r="Q256" s="302"/>
      <c r="R256" s="285" t="s">
        <v>225</v>
      </c>
      <c r="S256" s="891"/>
      <c r="T256" s="892"/>
      <c r="U256" s="893"/>
      <c r="Z256" s="270">
        <f t="shared" si="552"/>
        <v>0</v>
      </c>
      <c r="AA256" s="271">
        <f t="shared" ref="AA256" si="737">INDEX(C$7:C$3000,1+($AE256-1)*29,1)</f>
        <v>0</v>
      </c>
      <c r="AB256" s="271">
        <f t="shared" ref="AB256" si="738">INDEX(D$7:D$3000,1+($AE256-1)*29,1)</f>
        <v>0</v>
      </c>
      <c r="AC256" s="271">
        <f t="shared" ref="AC256" si="739">INDEX(E$7:E$3000,1+($AE256-1)*29,1)</f>
        <v>0</v>
      </c>
      <c r="AD256" s="272" t="str">
        <f t="shared" ref="AD256" si="740">INDEX(S$7:S$3000,1+($AE256-1)*29,1)</f>
        <v/>
      </c>
      <c r="AE256" s="171">
        <v>64</v>
      </c>
    </row>
    <row r="257" spans="1:31" ht="24" customHeight="1" x14ac:dyDescent="0.15">
      <c r="B257" s="881"/>
      <c r="C257" s="884"/>
      <c r="D257" s="884"/>
      <c r="E257" s="884"/>
      <c r="F257" s="296"/>
      <c r="G257" s="897"/>
      <c r="H257" s="898"/>
      <c r="I257" s="296"/>
      <c r="J257" s="297"/>
      <c r="K257" s="299"/>
      <c r="L257" s="284" t="s">
        <v>220</v>
      </c>
      <c r="M257" s="302"/>
      <c r="N257" s="285" t="s">
        <v>225</v>
      </c>
      <c r="O257" s="299"/>
      <c r="P257" s="284" t="s">
        <v>220</v>
      </c>
      <c r="Q257" s="302"/>
      <c r="R257" s="285" t="s">
        <v>225</v>
      </c>
      <c r="S257" s="891"/>
      <c r="T257" s="892"/>
      <c r="U257" s="893"/>
      <c r="Z257" s="274">
        <f t="shared" si="552"/>
        <v>0</v>
      </c>
      <c r="AA257" s="275">
        <f t="shared" ref="AA257" si="741">INDEX(C$7:C$3000,6+($AE257-1)*29,1)</f>
        <v>0</v>
      </c>
      <c r="AB257" s="275">
        <f t="shared" ref="AB257" si="742">INDEX(D$7:D$3000,6+($AE257-1)*29,1)</f>
        <v>0</v>
      </c>
      <c r="AC257" s="275">
        <f t="shared" ref="AC257" si="743">INDEX(E$7:E$3000,6+($AE257-1)*29,1)</f>
        <v>0</v>
      </c>
      <c r="AD257" s="276" t="str">
        <f t="shared" ref="AD257" si="744">INDEX(S$7:S$3000,6+($AE257-1)*29,1)</f>
        <v/>
      </c>
      <c r="AE257" s="171">
        <f t="shared" si="542"/>
        <v>64</v>
      </c>
    </row>
    <row r="258" spans="1:31" ht="24" customHeight="1" thickBot="1" x14ac:dyDescent="0.2">
      <c r="B258" s="882"/>
      <c r="C258" s="885"/>
      <c r="D258" s="885"/>
      <c r="E258" s="885"/>
      <c r="F258" s="286" t="s">
        <v>232</v>
      </c>
      <c r="G258" s="5"/>
      <c r="H258" s="899" t="s">
        <v>239</v>
      </c>
      <c r="I258" s="900"/>
      <c r="J258" s="300"/>
      <c r="K258" s="901"/>
      <c r="L258" s="902"/>
      <c r="M258" s="902"/>
      <c r="N258" s="902"/>
      <c r="O258" s="902"/>
      <c r="P258" s="902"/>
      <c r="Q258" s="902"/>
      <c r="R258" s="903"/>
      <c r="S258" s="894"/>
      <c r="T258" s="895"/>
      <c r="U258" s="896"/>
      <c r="Z258" s="274">
        <f t="shared" si="552"/>
        <v>0</v>
      </c>
      <c r="AA258" s="275">
        <f t="shared" ref="AA258" si="745">INDEX(C$7:C$3000,11+($AE258-1)*29,1)</f>
        <v>0</v>
      </c>
      <c r="AB258" s="275">
        <f t="shared" ref="AB258" si="746">INDEX(D$7:D$3000,11+($AE258-1)*29,1)</f>
        <v>0</v>
      </c>
      <c r="AC258" s="275">
        <f t="shared" ref="AC258" si="747">INDEX(E$7:E$3000,11+($AE258-1)*29,1)</f>
        <v>0</v>
      </c>
      <c r="AD258" s="276" t="str">
        <f t="shared" ref="AD258" si="748">INDEX(S$7:S$3000,11+($AE258-1)*29,1)</f>
        <v/>
      </c>
      <c r="AE258" s="171">
        <f t="shared" si="542"/>
        <v>64</v>
      </c>
    </row>
    <row r="259" spans="1:31" ht="19.5" customHeight="1" thickBot="1" x14ac:dyDescent="0.2">
      <c r="B259" s="287" t="s">
        <v>112</v>
      </c>
      <c r="C259" s="172"/>
      <c r="D259" s="288"/>
      <c r="E259" s="288"/>
      <c r="F259" s="289"/>
      <c r="G259" s="288"/>
      <c r="H259" s="288"/>
      <c r="O259" s="917" t="s">
        <v>496</v>
      </c>
      <c r="P259" s="918"/>
      <c r="Q259" s="918"/>
      <c r="R259" s="918"/>
      <c r="S259" s="919" t="str">
        <f>IF(COUNT(S239:U258)=0,"",SUMIFS(S239:S258,E239:E258,"&lt;&gt;"&amp;""))</f>
        <v/>
      </c>
      <c r="T259" s="920"/>
      <c r="U259" s="921"/>
      <c r="Z259" s="281">
        <f t="shared" si="552"/>
        <v>0</v>
      </c>
      <c r="AA259" s="282">
        <f t="shared" ref="AA259" si="749">INDEX(C$7:C$3000,16+($AE259-1)*29,1)</f>
        <v>0</v>
      </c>
      <c r="AB259" s="282">
        <f t="shared" ref="AB259" si="750">INDEX(D$7:D$3000,16+($AE259-1)*29,1)</f>
        <v>0</v>
      </c>
      <c r="AC259" s="282">
        <f t="shared" ref="AC259" si="751">INDEX(E$7:E$3000,16+($AE259-1)*29,1)</f>
        <v>0</v>
      </c>
      <c r="AD259" s="283" t="str">
        <f t="shared" ref="AD259" si="752">INDEX(S$7:S$3000,16+($AE259-1)*29,1)</f>
        <v/>
      </c>
      <c r="AE259" s="171">
        <f t="shared" si="542"/>
        <v>64</v>
      </c>
    </row>
    <row r="260" spans="1:31" ht="19.5" customHeight="1" thickBot="1" x14ac:dyDescent="0.2">
      <c r="B260" s="486" t="s">
        <v>242</v>
      </c>
      <c r="C260" s="172"/>
      <c r="D260" s="171"/>
      <c r="E260" s="290"/>
      <c r="F260" s="485"/>
      <c r="G260" s="485"/>
      <c r="H260" s="485"/>
      <c r="O260" s="922" t="s">
        <v>497</v>
      </c>
      <c r="P260" s="923"/>
      <c r="Q260" s="923"/>
      <c r="R260" s="924"/>
      <c r="S260" s="919" t="str">
        <f>IF(COUNT(S239:U258)=0,"",SUMIF(E239:E258,"元請",S239:U258))</f>
        <v/>
      </c>
      <c r="T260" s="920"/>
      <c r="U260" s="921"/>
      <c r="Z260" s="270">
        <f t="shared" si="552"/>
        <v>0</v>
      </c>
      <c r="AA260" s="271">
        <f t="shared" ref="AA260" si="753">INDEX(C$7:C$3000,1+($AE260-1)*29,1)</f>
        <v>0</v>
      </c>
      <c r="AB260" s="271">
        <f t="shared" ref="AB260" si="754">INDEX(D$7:D$3000,1+($AE260-1)*29,1)</f>
        <v>0</v>
      </c>
      <c r="AC260" s="271">
        <f t="shared" ref="AC260" si="755">INDEX(E$7:E$3000,1+($AE260-1)*29,1)</f>
        <v>0</v>
      </c>
      <c r="AD260" s="272" t="str">
        <f t="shared" ref="AD260" si="756">INDEX(S$7:S$3000,1+($AE260-1)*29,1)</f>
        <v/>
      </c>
      <c r="AE260" s="171">
        <v>65</v>
      </c>
    </row>
    <row r="261" spans="1:31" ht="19.5" customHeight="1" x14ac:dyDescent="0.15">
      <c r="B261" s="287" t="s">
        <v>240</v>
      </c>
      <c r="C261" s="172"/>
      <c r="D261" s="171"/>
      <c r="E261" s="172"/>
      <c r="F261" s="172"/>
      <c r="G261" s="485"/>
      <c r="H261" s="485"/>
      <c r="Z261" s="274">
        <f t="shared" si="552"/>
        <v>0</v>
      </c>
      <c r="AA261" s="275">
        <f t="shared" ref="AA261" si="757">INDEX(C$7:C$3000,6+($AE261-1)*29,1)</f>
        <v>0</v>
      </c>
      <c r="AB261" s="275">
        <f t="shared" ref="AB261" si="758">INDEX(D$7:D$3000,6+($AE261-1)*29,1)</f>
        <v>0</v>
      </c>
      <c r="AC261" s="275">
        <f t="shared" ref="AC261" si="759">INDEX(E$7:E$3000,6+($AE261-1)*29,1)</f>
        <v>0</v>
      </c>
      <c r="AD261" s="276" t="str">
        <f t="shared" ref="AD261" si="760">INDEX(S$7:S$3000,6+($AE261-1)*29,1)</f>
        <v/>
      </c>
      <c r="AE261" s="171">
        <f t="shared" si="542"/>
        <v>65</v>
      </c>
    </row>
    <row r="262" spans="1:31" ht="19.5" customHeight="1" x14ac:dyDescent="0.15">
      <c r="B262" s="471"/>
      <c r="C262" s="172"/>
      <c r="D262" s="171"/>
      <c r="E262" s="290"/>
      <c r="F262" s="471"/>
      <c r="G262" s="471"/>
      <c r="H262" s="471"/>
      <c r="Z262" s="274">
        <f t="shared" si="552"/>
        <v>0</v>
      </c>
      <c r="AA262" s="275">
        <f t="shared" ref="AA262" si="761">INDEX(C$7:C$3000,11+($AE262-1)*29,1)</f>
        <v>0</v>
      </c>
      <c r="AB262" s="275">
        <f t="shared" ref="AB262" si="762">INDEX(D$7:D$3000,11+($AE262-1)*29,1)</f>
        <v>0</v>
      </c>
      <c r="AC262" s="275">
        <f t="shared" ref="AC262" si="763">INDEX(E$7:E$3000,11+($AE262-1)*29,1)</f>
        <v>0</v>
      </c>
      <c r="AD262" s="276" t="str">
        <f t="shared" ref="AD262" si="764">INDEX(S$7:S$3000,11+($AE262-1)*29,1)</f>
        <v/>
      </c>
      <c r="AE262" s="171">
        <f t="shared" si="542"/>
        <v>65</v>
      </c>
    </row>
    <row r="263" spans="1:31" s="172" customFormat="1" ht="20.25" customHeight="1" thickBot="1" x14ac:dyDescent="0.2">
      <c r="A263" s="171"/>
      <c r="B263" s="171"/>
      <c r="C263" s="172" t="s">
        <v>104</v>
      </c>
      <c r="G263" s="262"/>
      <c r="H263" s="262"/>
      <c r="I263" s="171"/>
      <c r="J263" s="171"/>
      <c r="K263" s="171"/>
      <c r="L263" s="171"/>
      <c r="M263" s="171"/>
      <c r="N263" s="171"/>
      <c r="O263" s="171"/>
      <c r="P263" s="171"/>
      <c r="Q263" s="171"/>
      <c r="R263" s="171"/>
      <c r="S263" s="171"/>
      <c r="T263" s="196" t="s">
        <v>241</v>
      </c>
      <c r="U263" s="263" t="str">
        <f t="shared" ref="U263" si="765">IF(COUNT(S239:U258)=0,"",U234+1)</f>
        <v/>
      </c>
      <c r="W263" s="171"/>
      <c r="X263" s="171"/>
      <c r="Y263" s="171"/>
      <c r="Z263" s="281">
        <f t="shared" si="552"/>
        <v>0</v>
      </c>
      <c r="AA263" s="282">
        <f t="shared" ref="AA263" si="766">INDEX(C$7:C$3000,16+($AE263-1)*29,1)</f>
        <v>0</v>
      </c>
      <c r="AB263" s="282">
        <f t="shared" ref="AB263" si="767">INDEX(D$7:D$3000,16+($AE263-1)*29,1)</f>
        <v>0</v>
      </c>
      <c r="AC263" s="282">
        <f t="shared" ref="AC263" si="768">INDEX(E$7:E$3000,16+($AE263-1)*29,1)</f>
        <v>0</v>
      </c>
      <c r="AD263" s="283" t="str">
        <f t="shared" ref="AD263" si="769">INDEX(S$7:S$3000,16+($AE263-1)*29,1)</f>
        <v/>
      </c>
      <c r="AE263" s="171">
        <f t="shared" si="542"/>
        <v>65</v>
      </c>
    </row>
    <row r="264" spans="1:31" s="172" customFormat="1" ht="27.75" x14ac:dyDescent="0.15">
      <c r="A264" s="171"/>
      <c r="B264" s="904" t="s">
        <v>105</v>
      </c>
      <c r="C264" s="904"/>
      <c r="D264" s="904"/>
      <c r="E264" s="904"/>
      <c r="F264" s="904"/>
      <c r="G264" s="904"/>
      <c r="H264" s="904"/>
      <c r="I264" s="904"/>
      <c r="J264" s="905" t="s">
        <v>388</v>
      </c>
      <c r="K264" s="905"/>
      <c r="L264" s="905"/>
      <c r="M264" s="905"/>
      <c r="N264" s="905"/>
      <c r="O264" s="905"/>
      <c r="P264" s="905"/>
      <c r="Q264" s="905"/>
      <c r="R264" s="905"/>
      <c r="S264" s="905"/>
      <c r="T264" s="905"/>
      <c r="U264" s="905"/>
      <c r="W264" s="171"/>
      <c r="X264" s="171"/>
      <c r="Y264" s="171"/>
      <c r="Z264" s="270">
        <f t="shared" si="552"/>
        <v>0</v>
      </c>
      <c r="AA264" s="271">
        <f t="shared" ref="AA264" si="770">INDEX(C$7:C$3000,1+($AE264-1)*29,1)</f>
        <v>0</v>
      </c>
      <c r="AB264" s="271">
        <f t="shared" ref="AB264" si="771">INDEX(D$7:D$3000,1+($AE264-1)*29,1)</f>
        <v>0</v>
      </c>
      <c r="AC264" s="271">
        <f t="shared" ref="AC264" si="772">INDEX(E$7:E$3000,1+($AE264-1)*29,1)</f>
        <v>0</v>
      </c>
      <c r="AD264" s="272" t="str">
        <f t="shared" ref="AD264" si="773">INDEX(S$7:S$3000,1+($AE264-1)*29,1)</f>
        <v/>
      </c>
      <c r="AE264" s="171">
        <v>66</v>
      </c>
    </row>
    <row r="265" spans="1:31" ht="21.75" thickBot="1" x14ac:dyDescent="0.2">
      <c r="D265" s="265" t="s">
        <v>228</v>
      </c>
      <c r="E265" s="906"/>
      <c r="F265" s="906"/>
      <c r="G265" s="266" t="s">
        <v>229</v>
      </c>
      <c r="H265" s="267"/>
      <c r="L265" s="268" t="s">
        <v>231</v>
      </c>
      <c r="M265" s="482" t="str">
        <f>M$4</f>
        <v/>
      </c>
      <c r="N265" s="269" t="s">
        <v>220</v>
      </c>
      <c r="O265" s="482" t="str">
        <f>O$4</f>
        <v/>
      </c>
      <c r="P265" s="269" t="s">
        <v>225</v>
      </c>
      <c r="Q265" s="269" t="s">
        <v>205</v>
      </c>
      <c r="R265" s="482" t="str">
        <f>R$4</f>
        <v/>
      </c>
      <c r="S265" s="269" t="s">
        <v>220</v>
      </c>
      <c r="T265" s="482" t="str">
        <f>T$4</f>
        <v/>
      </c>
      <c r="U265" s="269" t="s">
        <v>230</v>
      </c>
      <c r="Z265" s="274">
        <f t="shared" si="552"/>
        <v>0</v>
      </c>
      <c r="AA265" s="275">
        <f t="shared" ref="AA265" si="774">INDEX(C$7:C$3000,6+($AE265-1)*29,1)</f>
        <v>0</v>
      </c>
      <c r="AB265" s="275">
        <f t="shared" ref="AB265" si="775">INDEX(D$7:D$3000,6+($AE265-1)*29,1)</f>
        <v>0</v>
      </c>
      <c r="AC265" s="275">
        <f t="shared" ref="AC265" si="776">INDEX(E$7:E$3000,6+($AE265-1)*29,1)</f>
        <v>0</v>
      </c>
      <c r="AD265" s="276" t="str">
        <f t="shared" ref="AD265" si="777">INDEX(S$7:S$3000,6+($AE265-1)*29,1)</f>
        <v/>
      </c>
      <c r="AE265" s="171">
        <f t="shared" si="542"/>
        <v>66</v>
      </c>
    </row>
    <row r="266" spans="1:31" ht="18" customHeight="1" x14ac:dyDescent="0.15">
      <c r="B266" s="880" t="s">
        <v>227</v>
      </c>
      <c r="C266" s="907" t="s">
        <v>224</v>
      </c>
      <c r="D266" s="474" t="s">
        <v>237</v>
      </c>
      <c r="E266" s="474" t="s">
        <v>222</v>
      </c>
      <c r="F266" s="909" t="s">
        <v>106</v>
      </c>
      <c r="G266" s="840" t="s">
        <v>107</v>
      </c>
      <c r="H266" s="841"/>
      <c r="I266" s="472" t="s">
        <v>108</v>
      </c>
      <c r="J266" s="472" t="s">
        <v>235</v>
      </c>
      <c r="K266" s="840" t="s">
        <v>109</v>
      </c>
      <c r="L266" s="913"/>
      <c r="M266" s="913"/>
      <c r="N266" s="841"/>
      <c r="O266" s="840" t="s">
        <v>226</v>
      </c>
      <c r="P266" s="913"/>
      <c r="Q266" s="913"/>
      <c r="R266" s="841"/>
      <c r="S266" s="840" t="s">
        <v>233</v>
      </c>
      <c r="T266" s="913"/>
      <c r="U266" s="914"/>
      <c r="Z266" s="274">
        <f t="shared" si="552"/>
        <v>0</v>
      </c>
      <c r="AA266" s="275">
        <f t="shared" ref="AA266" si="778">INDEX(C$7:C$3000,11+($AE266-1)*29,1)</f>
        <v>0</v>
      </c>
      <c r="AB266" s="275">
        <f t="shared" ref="AB266" si="779">INDEX(D$7:D$3000,11+($AE266-1)*29,1)</f>
        <v>0</v>
      </c>
      <c r="AC266" s="275">
        <f t="shared" ref="AC266" si="780">INDEX(E$7:E$3000,11+($AE266-1)*29,1)</f>
        <v>0</v>
      </c>
      <c r="AD266" s="276" t="str">
        <f t="shared" ref="AD266" si="781">INDEX(S$7:S$3000,11+($AE266-1)*29,1)</f>
        <v/>
      </c>
      <c r="AE266" s="171">
        <f t="shared" si="542"/>
        <v>66</v>
      </c>
    </row>
    <row r="267" spans="1:31" ht="18" customHeight="1" thickBot="1" x14ac:dyDescent="0.2">
      <c r="B267" s="882"/>
      <c r="C267" s="908"/>
      <c r="D267" s="475" t="s">
        <v>221</v>
      </c>
      <c r="E267" s="475" t="s">
        <v>223</v>
      </c>
      <c r="F267" s="910"/>
      <c r="G267" s="911"/>
      <c r="H267" s="912"/>
      <c r="I267" s="473" t="s">
        <v>110</v>
      </c>
      <c r="J267" s="473" t="s">
        <v>236</v>
      </c>
      <c r="K267" s="911"/>
      <c r="L267" s="915"/>
      <c r="M267" s="915"/>
      <c r="N267" s="912"/>
      <c r="O267" s="911"/>
      <c r="P267" s="915"/>
      <c r="Q267" s="915"/>
      <c r="R267" s="912"/>
      <c r="S267" s="911" t="s">
        <v>234</v>
      </c>
      <c r="T267" s="915"/>
      <c r="U267" s="916"/>
      <c r="Z267" s="281">
        <f t="shared" si="552"/>
        <v>0</v>
      </c>
      <c r="AA267" s="282">
        <f t="shared" ref="AA267" si="782">INDEX(C$7:C$3000,16+($AE267-1)*29,1)</f>
        <v>0</v>
      </c>
      <c r="AB267" s="282">
        <f t="shared" ref="AB267" si="783">INDEX(D$7:D$3000,16+($AE267-1)*29,1)</f>
        <v>0</v>
      </c>
      <c r="AC267" s="282">
        <f t="shared" ref="AC267" si="784">INDEX(E$7:E$3000,16+($AE267-1)*29,1)</f>
        <v>0</v>
      </c>
      <c r="AD267" s="283" t="str">
        <f t="shared" ref="AD267" si="785">INDEX(S$7:S$3000,16+($AE267-1)*29,1)</f>
        <v/>
      </c>
      <c r="AE267" s="171">
        <f t="shared" si="542"/>
        <v>66</v>
      </c>
    </row>
    <row r="268" spans="1:31" ht="24" customHeight="1" x14ac:dyDescent="0.15">
      <c r="B268" s="880">
        <v>1</v>
      </c>
      <c r="C268" s="883"/>
      <c r="D268" s="883"/>
      <c r="E268" s="883"/>
      <c r="F268" s="294"/>
      <c r="G268" s="886"/>
      <c r="H268" s="887"/>
      <c r="I268" s="294"/>
      <c r="J268" s="295"/>
      <c r="K268" s="298"/>
      <c r="L268" s="279" t="s">
        <v>220</v>
      </c>
      <c r="M268" s="301"/>
      <c r="N268" s="280" t="s">
        <v>225</v>
      </c>
      <c r="O268" s="298"/>
      <c r="P268" s="279" t="s">
        <v>220</v>
      </c>
      <c r="Q268" s="301"/>
      <c r="R268" s="280" t="s">
        <v>225</v>
      </c>
      <c r="S268" s="888" t="str">
        <f t="shared" ref="S268" si="786">IF(COUNT(J268:J272)=0,"",SUM(J268:J272))</f>
        <v/>
      </c>
      <c r="T268" s="889"/>
      <c r="U268" s="890"/>
      <c r="Z268" s="270">
        <f t="shared" si="552"/>
        <v>0</v>
      </c>
      <c r="AA268" s="271">
        <f t="shared" ref="AA268" si="787">INDEX(C$7:C$3000,1+($AE268-1)*29,1)</f>
        <v>0</v>
      </c>
      <c r="AB268" s="271">
        <f t="shared" ref="AB268" si="788">INDEX(D$7:D$3000,1+($AE268-1)*29,1)</f>
        <v>0</v>
      </c>
      <c r="AC268" s="271">
        <f t="shared" ref="AC268" si="789">INDEX(E$7:E$3000,1+($AE268-1)*29,1)</f>
        <v>0</v>
      </c>
      <c r="AD268" s="272" t="str">
        <f t="shared" ref="AD268" si="790">INDEX(S$7:S$3000,1+($AE268-1)*29,1)</f>
        <v/>
      </c>
      <c r="AE268" s="171">
        <v>67</v>
      </c>
    </row>
    <row r="269" spans="1:31" ht="24" customHeight="1" x14ac:dyDescent="0.15">
      <c r="B269" s="881"/>
      <c r="C269" s="884"/>
      <c r="D269" s="884"/>
      <c r="E269" s="884"/>
      <c r="F269" s="296"/>
      <c r="G269" s="897"/>
      <c r="H269" s="898"/>
      <c r="I269" s="296"/>
      <c r="J269" s="297"/>
      <c r="K269" s="299"/>
      <c r="L269" s="284" t="s">
        <v>220</v>
      </c>
      <c r="M269" s="302"/>
      <c r="N269" s="285" t="s">
        <v>225</v>
      </c>
      <c r="O269" s="299"/>
      <c r="P269" s="284" t="s">
        <v>220</v>
      </c>
      <c r="Q269" s="302"/>
      <c r="R269" s="285" t="s">
        <v>225</v>
      </c>
      <c r="S269" s="891"/>
      <c r="T269" s="892"/>
      <c r="U269" s="893"/>
      <c r="Z269" s="274">
        <f t="shared" si="552"/>
        <v>0</v>
      </c>
      <c r="AA269" s="275">
        <f t="shared" ref="AA269" si="791">INDEX(C$7:C$3000,6+($AE269-1)*29,1)</f>
        <v>0</v>
      </c>
      <c r="AB269" s="275">
        <f t="shared" ref="AB269" si="792">INDEX(D$7:D$3000,6+($AE269-1)*29,1)</f>
        <v>0</v>
      </c>
      <c r="AC269" s="275">
        <f t="shared" ref="AC269" si="793">INDEX(E$7:E$3000,6+($AE269-1)*29,1)</f>
        <v>0</v>
      </c>
      <c r="AD269" s="276" t="str">
        <f t="shared" ref="AD269" si="794">INDEX(S$7:S$3000,6+($AE269-1)*29,1)</f>
        <v/>
      </c>
      <c r="AE269" s="171">
        <f t="shared" si="542"/>
        <v>67</v>
      </c>
    </row>
    <row r="270" spans="1:31" ht="23.25" customHeight="1" x14ac:dyDescent="0.15">
      <c r="B270" s="881"/>
      <c r="C270" s="884"/>
      <c r="D270" s="884"/>
      <c r="E270" s="884"/>
      <c r="F270" s="296"/>
      <c r="G270" s="897"/>
      <c r="H270" s="898"/>
      <c r="I270" s="296"/>
      <c r="J270" s="297"/>
      <c r="K270" s="299"/>
      <c r="L270" s="284" t="s">
        <v>220</v>
      </c>
      <c r="M270" s="302"/>
      <c r="N270" s="285" t="s">
        <v>225</v>
      </c>
      <c r="O270" s="299"/>
      <c r="P270" s="284" t="s">
        <v>220</v>
      </c>
      <c r="Q270" s="302"/>
      <c r="R270" s="285" t="s">
        <v>225</v>
      </c>
      <c r="S270" s="891"/>
      <c r="T270" s="892"/>
      <c r="U270" s="893"/>
      <c r="Z270" s="274">
        <f t="shared" si="552"/>
        <v>0</v>
      </c>
      <c r="AA270" s="275">
        <f t="shared" ref="AA270" si="795">INDEX(C$7:C$3000,11+($AE270-1)*29,1)</f>
        <v>0</v>
      </c>
      <c r="AB270" s="275">
        <f t="shared" ref="AB270" si="796">INDEX(D$7:D$3000,11+($AE270-1)*29,1)</f>
        <v>0</v>
      </c>
      <c r="AC270" s="275">
        <f t="shared" ref="AC270" si="797">INDEX(E$7:E$3000,11+($AE270-1)*29,1)</f>
        <v>0</v>
      </c>
      <c r="AD270" s="276" t="str">
        <f t="shared" ref="AD270" si="798">INDEX(S$7:S$3000,11+($AE270-1)*29,1)</f>
        <v/>
      </c>
      <c r="AE270" s="171">
        <f t="shared" si="542"/>
        <v>67</v>
      </c>
    </row>
    <row r="271" spans="1:31" ht="24" customHeight="1" thickBot="1" x14ac:dyDescent="0.2">
      <c r="B271" s="881"/>
      <c r="C271" s="884"/>
      <c r="D271" s="884"/>
      <c r="E271" s="884"/>
      <c r="F271" s="296"/>
      <c r="G271" s="897"/>
      <c r="H271" s="898"/>
      <c r="I271" s="296"/>
      <c r="J271" s="297"/>
      <c r="K271" s="299"/>
      <c r="L271" s="284" t="s">
        <v>220</v>
      </c>
      <c r="M271" s="302"/>
      <c r="N271" s="285" t="s">
        <v>225</v>
      </c>
      <c r="O271" s="299"/>
      <c r="P271" s="284" t="s">
        <v>220</v>
      </c>
      <c r="Q271" s="302"/>
      <c r="R271" s="285" t="s">
        <v>225</v>
      </c>
      <c r="S271" s="891"/>
      <c r="T271" s="892"/>
      <c r="U271" s="893"/>
      <c r="Z271" s="281">
        <f t="shared" si="552"/>
        <v>0</v>
      </c>
      <c r="AA271" s="282">
        <f t="shared" ref="AA271" si="799">INDEX(C$7:C$3000,16+($AE271-1)*29,1)</f>
        <v>0</v>
      </c>
      <c r="AB271" s="282">
        <f t="shared" ref="AB271" si="800">INDEX(D$7:D$3000,16+($AE271-1)*29,1)</f>
        <v>0</v>
      </c>
      <c r="AC271" s="282">
        <f t="shared" ref="AC271" si="801">INDEX(E$7:E$3000,16+($AE271-1)*29,1)</f>
        <v>0</v>
      </c>
      <c r="AD271" s="283" t="str">
        <f t="shared" ref="AD271" si="802">INDEX(S$7:S$3000,16+($AE271-1)*29,1)</f>
        <v/>
      </c>
      <c r="AE271" s="171">
        <f t="shared" si="542"/>
        <v>67</v>
      </c>
    </row>
    <row r="272" spans="1:31" ht="24" customHeight="1" thickBot="1" x14ac:dyDescent="0.2">
      <c r="B272" s="882"/>
      <c r="C272" s="885"/>
      <c r="D272" s="885"/>
      <c r="E272" s="885"/>
      <c r="F272" s="286" t="s">
        <v>232</v>
      </c>
      <c r="G272" s="5"/>
      <c r="H272" s="899" t="s">
        <v>239</v>
      </c>
      <c r="I272" s="900"/>
      <c r="J272" s="300"/>
      <c r="K272" s="901"/>
      <c r="L272" s="902"/>
      <c r="M272" s="902"/>
      <c r="N272" s="902"/>
      <c r="O272" s="902"/>
      <c r="P272" s="902"/>
      <c r="Q272" s="902"/>
      <c r="R272" s="903"/>
      <c r="S272" s="894"/>
      <c r="T272" s="895"/>
      <c r="U272" s="896"/>
      <c r="Z272" s="270">
        <f t="shared" si="552"/>
        <v>0</v>
      </c>
      <c r="AA272" s="271">
        <f t="shared" ref="AA272" si="803">INDEX(C$7:C$3000,1+($AE272-1)*29,1)</f>
        <v>0</v>
      </c>
      <c r="AB272" s="271">
        <f t="shared" ref="AB272" si="804">INDEX(D$7:D$3000,1+($AE272-1)*29,1)</f>
        <v>0</v>
      </c>
      <c r="AC272" s="271">
        <f t="shared" ref="AC272" si="805">INDEX(E$7:E$3000,1+($AE272-1)*29,1)</f>
        <v>0</v>
      </c>
      <c r="AD272" s="272" t="str">
        <f t="shared" ref="AD272" si="806">INDEX(S$7:S$3000,1+($AE272-1)*29,1)</f>
        <v/>
      </c>
      <c r="AE272" s="171">
        <v>68</v>
      </c>
    </row>
    <row r="273" spans="2:31" ht="24" customHeight="1" x14ac:dyDescent="0.15">
      <c r="B273" s="880">
        <v>2</v>
      </c>
      <c r="C273" s="883"/>
      <c r="D273" s="883"/>
      <c r="E273" s="883"/>
      <c r="F273" s="294"/>
      <c r="G273" s="886"/>
      <c r="H273" s="887"/>
      <c r="I273" s="294"/>
      <c r="J273" s="295"/>
      <c r="K273" s="298"/>
      <c r="L273" s="279" t="s">
        <v>220</v>
      </c>
      <c r="M273" s="301"/>
      <c r="N273" s="280" t="s">
        <v>225</v>
      </c>
      <c r="O273" s="298"/>
      <c r="P273" s="279" t="s">
        <v>220</v>
      </c>
      <c r="Q273" s="301"/>
      <c r="R273" s="280" t="s">
        <v>225</v>
      </c>
      <c r="S273" s="888" t="str">
        <f t="shared" ref="S273" si="807">IF(COUNT(J273:J277)=0,"",SUM(J273:J277))</f>
        <v/>
      </c>
      <c r="T273" s="889"/>
      <c r="U273" s="890"/>
      <c r="Z273" s="274">
        <f t="shared" si="552"/>
        <v>0</v>
      </c>
      <c r="AA273" s="275">
        <f t="shared" ref="AA273" si="808">INDEX(C$7:C$3000,6+($AE273-1)*29,1)</f>
        <v>0</v>
      </c>
      <c r="AB273" s="275">
        <f t="shared" ref="AB273" si="809">INDEX(D$7:D$3000,6+($AE273-1)*29,1)</f>
        <v>0</v>
      </c>
      <c r="AC273" s="275">
        <f t="shared" ref="AC273" si="810">INDEX(E$7:E$3000,6+($AE273-1)*29,1)</f>
        <v>0</v>
      </c>
      <c r="AD273" s="276" t="str">
        <f t="shared" ref="AD273" si="811">INDEX(S$7:S$3000,6+($AE273-1)*29,1)</f>
        <v/>
      </c>
      <c r="AE273" s="171">
        <f t="shared" ref="AE273:AE335" si="812">AE272</f>
        <v>68</v>
      </c>
    </row>
    <row r="274" spans="2:31" ht="24" customHeight="1" x14ac:dyDescent="0.15">
      <c r="B274" s="881"/>
      <c r="C274" s="884"/>
      <c r="D274" s="884"/>
      <c r="E274" s="884"/>
      <c r="F274" s="296"/>
      <c r="G274" s="897"/>
      <c r="H274" s="898"/>
      <c r="I274" s="296"/>
      <c r="J274" s="297"/>
      <c r="K274" s="299"/>
      <c r="L274" s="284" t="s">
        <v>220</v>
      </c>
      <c r="M274" s="302"/>
      <c r="N274" s="285" t="s">
        <v>225</v>
      </c>
      <c r="O274" s="299"/>
      <c r="P274" s="284" t="s">
        <v>220</v>
      </c>
      <c r="Q274" s="302"/>
      <c r="R274" s="285" t="s">
        <v>225</v>
      </c>
      <c r="S274" s="891"/>
      <c r="T274" s="892"/>
      <c r="U274" s="893"/>
      <c r="Z274" s="274">
        <f t="shared" si="552"/>
        <v>0</v>
      </c>
      <c r="AA274" s="275">
        <f t="shared" ref="AA274" si="813">INDEX(C$7:C$3000,11+($AE274-1)*29,1)</f>
        <v>0</v>
      </c>
      <c r="AB274" s="275">
        <f t="shared" ref="AB274" si="814">INDEX(D$7:D$3000,11+($AE274-1)*29,1)</f>
        <v>0</v>
      </c>
      <c r="AC274" s="275">
        <f t="shared" ref="AC274" si="815">INDEX(E$7:E$3000,11+($AE274-1)*29,1)</f>
        <v>0</v>
      </c>
      <c r="AD274" s="276" t="str">
        <f t="shared" ref="AD274" si="816">INDEX(S$7:S$3000,11+($AE274-1)*29,1)</f>
        <v/>
      </c>
      <c r="AE274" s="171">
        <f t="shared" si="812"/>
        <v>68</v>
      </c>
    </row>
    <row r="275" spans="2:31" ht="24" customHeight="1" thickBot="1" x14ac:dyDescent="0.2">
      <c r="B275" s="881"/>
      <c r="C275" s="884"/>
      <c r="D275" s="884"/>
      <c r="E275" s="884"/>
      <c r="F275" s="296"/>
      <c r="G275" s="897"/>
      <c r="H275" s="898"/>
      <c r="I275" s="296"/>
      <c r="J275" s="297"/>
      <c r="K275" s="299"/>
      <c r="L275" s="284" t="s">
        <v>220</v>
      </c>
      <c r="M275" s="302"/>
      <c r="N275" s="285" t="s">
        <v>225</v>
      </c>
      <c r="O275" s="299"/>
      <c r="P275" s="284" t="s">
        <v>220</v>
      </c>
      <c r="Q275" s="302"/>
      <c r="R275" s="285" t="s">
        <v>225</v>
      </c>
      <c r="S275" s="891"/>
      <c r="T275" s="892"/>
      <c r="U275" s="893"/>
      <c r="Z275" s="281">
        <f t="shared" si="552"/>
        <v>0</v>
      </c>
      <c r="AA275" s="282">
        <f t="shared" ref="AA275" si="817">INDEX(C$7:C$3000,16+($AE275-1)*29,1)</f>
        <v>0</v>
      </c>
      <c r="AB275" s="282">
        <f t="shared" ref="AB275" si="818">INDEX(D$7:D$3000,16+($AE275-1)*29,1)</f>
        <v>0</v>
      </c>
      <c r="AC275" s="282">
        <f t="shared" ref="AC275" si="819">INDEX(E$7:E$3000,16+($AE275-1)*29,1)</f>
        <v>0</v>
      </c>
      <c r="AD275" s="283" t="str">
        <f t="shared" ref="AD275" si="820">INDEX(S$7:S$3000,16+($AE275-1)*29,1)</f>
        <v/>
      </c>
      <c r="AE275" s="171">
        <f t="shared" si="812"/>
        <v>68</v>
      </c>
    </row>
    <row r="276" spans="2:31" ht="24" customHeight="1" x14ac:dyDescent="0.15">
      <c r="B276" s="881"/>
      <c r="C276" s="884"/>
      <c r="D276" s="884"/>
      <c r="E276" s="884"/>
      <c r="F276" s="296"/>
      <c r="G276" s="897"/>
      <c r="H276" s="898"/>
      <c r="I276" s="296"/>
      <c r="J276" s="297"/>
      <c r="K276" s="299"/>
      <c r="L276" s="284" t="s">
        <v>220</v>
      </c>
      <c r="M276" s="302"/>
      <c r="N276" s="285" t="s">
        <v>225</v>
      </c>
      <c r="O276" s="299"/>
      <c r="P276" s="284" t="s">
        <v>220</v>
      </c>
      <c r="Q276" s="302"/>
      <c r="R276" s="285" t="s">
        <v>225</v>
      </c>
      <c r="S276" s="891"/>
      <c r="T276" s="892"/>
      <c r="U276" s="893"/>
      <c r="Z276" s="270">
        <f t="shared" ref="Z276:Z339" si="821">INDEX(E$4:E$3000,1+($AE276-1)*29,1)</f>
        <v>0</v>
      </c>
      <c r="AA276" s="271">
        <f t="shared" ref="AA276" si="822">INDEX(C$7:C$3000,1+($AE276-1)*29,1)</f>
        <v>0</v>
      </c>
      <c r="AB276" s="271">
        <f t="shared" ref="AB276" si="823">INDEX(D$7:D$3000,1+($AE276-1)*29,1)</f>
        <v>0</v>
      </c>
      <c r="AC276" s="271">
        <f t="shared" ref="AC276" si="824">INDEX(E$7:E$3000,1+($AE276-1)*29,1)</f>
        <v>0</v>
      </c>
      <c r="AD276" s="272" t="str">
        <f t="shared" ref="AD276" si="825">INDEX(S$7:S$3000,1+($AE276-1)*29,1)</f>
        <v/>
      </c>
      <c r="AE276" s="171">
        <v>69</v>
      </c>
    </row>
    <row r="277" spans="2:31" ht="24" customHeight="1" thickBot="1" x14ac:dyDescent="0.2">
      <c r="B277" s="882"/>
      <c r="C277" s="885"/>
      <c r="D277" s="885"/>
      <c r="E277" s="885"/>
      <c r="F277" s="286" t="s">
        <v>232</v>
      </c>
      <c r="G277" s="5"/>
      <c r="H277" s="899" t="s">
        <v>239</v>
      </c>
      <c r="I277" s="900"/>
      <c r="J277" s="300"/>
      <c r="K277" s="901"/>
      <c r="L277" s="902"/>
      <c r="M277" s="902"/>
      <c r="N277" s="902"/>
      <c r="O277" s="902"/>
      <c r="P277" s="902"/>
      <c r="Q277" s="902"/>
      <c r="R277" s="903"/>
      <c r="S277" s="894"/>
      <c r="T277" s="895"/>
      <c r="U277" s="896"/>
      <c r="Z277" s="274">
        <f t="shared" si="821"/>
        <v>0</v>
      </c>
      <c r="AA277" s="275">
        <f t="shared" ref="AA277" si="826">INDEX(C$7:C$3000,6+($AE277-1)*29,1)</f>
        <v>0</v>
      </c>
      <c r="AB277" s="275">
        <f t="shared" ref="AB277" si="827">INDEX(D$7:D$3000,6+($AE277-1)*29,1)</f>
        <v>0</v>
      </c>
      <c r="AC277" s="275">
        <f t="shared" ref="AC277" si="828">INDEX(E$7:E$3000,6+($AE277-1)*29,1)</f>
        <v>0</v>
      </c>
      <c r="AD277" s="276" t="str">
        <f t="shared" ref="AD277" si="829">INDEX(S$7:S$3000,6+($AE277-1)*29,1)</f>
        <v/>
      </c>
      <c r="AE277" s="171">
        <f t="shared" si="812"/>
        <v>69</v>
      </c>
    </row>
    <row r="278" spans="2:31" ht="24" customHeight="1" x14ac:dyDescent="0.15">
      <c r="B278" s="880">
        <v>3</v>
      </c>
      <c r="C278" s="883"/>
      <c r="D278" s="883"/>
      <c r="E278" s="883"/>
      <c r="F278" s="294"/>
      <c r="G278" s="886"/>
      <c r="H278" s="887"/>
      <c r="I278" s="294"/>
      <c r="J278" s="295"/>
      <c r="K278" s="298"/>
      <c r="L278" s="279" t="s">
        <v>220</v>
      </c>
      <c r="M278" s="301"/>
      <c r="N278" s="280" t="s">
        <v>225</v>
      </c>
      <c r="O278" s="298"/>
      <c r="P278" s="279" t="s">
        <v>220</v>
      </c>
      <c r="Q278" s="301"/>
      <c r="R278" s="280" t="s">
        <v>225</v>
      </c>
      <c r="S278" s="888" t="str">
        <f t="shared" ref="S278" si="830">IF(COUNT(J278:J282)=0,"",SUM(J278:J282))</f>
        <v/>
      </c>
      <c r="T278" s="889"/>
      <c r="U278" s="890"/>
      <c r="Z278" s="274">
        <f t="shared" si="821"/>
        <v>0</v>
      </c>
      <c r="AA278" s="275">
        <f t="shared" ref="AA278" si="831">INDEX(C$7:C$3000,11+($AE278-1)*29,1)</f>
        <v>0</v>
      </c>
      <c r="AB278" s="275">
        <f t="shared" ref="AB278" si="832">INDEX(D$7:D$3000,11+($AE278-1)*29,1)</f>
        <v>0</v>
      </c>
      <c r="AC278" s="275">
        <f t="shared" ref="AC278" si="833">INDEX(E$7:E$3000,11+($AE278-1)*29,1)</f>
        <v>0</v>
      </c>
      <c r="AD278" s="276" t="str">
        <f t="shared" ref="AD278" si="834">INDEX(S$7:S$3000,11+($AE278-1)*29,1)</f>
        <v/>
      </c>
      <c r="AE278" s="171">
        <f t="shared" si="812"/>
        <v>69</v>
      </c>
    </row>
    <row r="279" spans="2:31" ht="24" customHeight="1" thickBot="1" x14ac:dyDescent="0.2">
      <c r="B279" s="881"/>
      <c r="C279" s="884"/>
      <c r="D279" s="884"/>
      <c r="E279" s="884"/>
      <c r="F279" s="296"/>
      <c r="G279" s="897"/>
      <c r="H279" s="898"/>
      <c r="I279" s="296"/>
      <c r="J279" s="297"/>
      <c r="K279" s="299"/>
      <c r="L279" s="284" t="s">
        <v>220</v>
      </c>
      <c r="M279" s="302"/>
      <c r="N279" s="285" t="s">
        <v>225</v>
      </c>
      <c r="O279" s="299"/>
      <c r="P279" s="284" t="s">
        <v>220</v>
      </c>
      <c r="Q279" s="302"/>
      <c r="R279" s="285" t="s">
        <v>225</v>
      </c>
      <c r="S279" s="891"/>
      <c r="T279" s="892"/>
      <c r="U279" s="893"/>
      <c r="Z279" s="281">
        <f t="shared" si="821"/>
        <v>0</v>
      </c>
      <c r="AA279" s="282">
        <f t="shared" ref="AA279" si="835">INDEX(C$7:C$3000,16+($AE279-1)*29,1)</f>
        <v>0</v>
      </c>
      <c r="AB279" s="282">
        <f t="shared" ref="AB279" si="836">INDEX(D$7:D$3000,16+($AE279-1)*29,1)</f>
        <v>0</v>
      </c>
      <c r="AC279" s="282">
        <f t="shared" ref="AC279" si="837">INDEX(E$7:E$3000,16+($AE279-1)*29,1)</f>
        <v>0</v>
      </c>
      <c r="AD279" s="283" t="str">
        <f t="shared" ref="AD279" si="838">INDEX(S$7:S$3000,16+($AE279-1)*29,1)</f>
        <v/>
      </c>
      <c r="AE279" s="171">
        <f t="shared" si="812"/>
        <v>69</v>
      </c>
    </row>
    <row r="280" spans="2:31" ht="24" customHeight="1" x14ac:dyDescent="0.15">
      <c r="B280" s="881"/>
      <c r="C280" s="884"/>
      <c r="D280" s="884"/>
      <c r="E280" s="884"/>
      <c r="F280" s="296"/>
      <c r="G280" s="897"/>
      <c r="H280" s="898"/>
      <c r="I280" s="296"/>
      <c r="J280" s="297"/>
      <c r="K280" s="299"/>
      <c r="L280" s="284" t="s">
        <v>220</v>
      </c>
      <c r="M280" s="302"/>
      <c r="N280" s="285" t="s">
        <v>225</v>
      </c>
      <c r="O280" s="299"/>
      <c r="P280" s="284" t="s">
        <v>220</v>
      </c>
      <c r="Q280" s="302"/>
      <c r="R280" s="285" t="s">
        <v>225</v>
      </c>
      <c r="S280" s="891"/>
      <c r="T280" s="892"/>
      <c r="U280" s="893"/>
      <c r="Z280" s="270">
        <f t="shared" si="821"/>
        <v>0</v>
      </c>
      <c r="AA280" s="271">
        <f t="shared" ref="AA280" si="839">INDEX(C$7:C$3000,1+($AE280-1)*29,1)</f>
        <v>0</v>
      </c>
      <c r="AB280" s="271">
        <f t="shared" ref="AB280" si="840">INDEX(D$7:D$3000,1+($AE280-1)*29,1)</f>
        <v>0</v>
      </c>
      <c r="AC280" s="271">
        <f t="shared" ref="AC280" si="841">INDEX(E$7:E$3000,1+($AE280-1)*29,1)</f>
        <v>0</v>
      </c>
      <c r="AD280" s="272" t="str">
        <f t="shared" ref="AD280" si="842">INDEX(S$7:S$3000,1+($AE280-1)*29,1)</f>
        <v/>
      </c>
      <c r="AE280" s="171">
        <v>70</v>
      </c>
    </row>
    <row r="281" spans="2:31" ht="24" customHeight="1" x14ac:dyDescent="0.15">
      <c r="B281" s="881"/>
      <c r="C281" s="884"/>
      <c r="D281" s="884"/>
      <c r="E281" s="884"/>
      <c r="F281" s="296"/>
      <c r="G281" s="897"/>
      <c r="H281" s="898"/>
      <c r="I281" s="296"/>
      <c r="J281" s="297"/>
      <c r="K281" s="299"/>
      <c r="L281" s="284" t="s">
        <v>220</v>
      </c>
      <c r="M281" s="302"/>
      <c r="N281" s="285" t="s">
        <v>225</v>
      </c>
      <c r="O281" s="299"/>
      <c r="P281" s="284" t="s">
        <v>220</v>
      </c>
      <c r="Q281" s="302"/>
      <c r="R281" s="285" t="s">
        <v>225</v>
      </c>
      <c r="S281" s="891"/>
      <c r="T281" s="892"/>
      <c r="U281" s="893"/>
      <c r="Z281" s="274">
        <f t="shared" si="821"/>
        <v>0</v>
      </c>
      <c r="AA281" s="275">
        <f t="shared" ref="AA281" si="843">INDEX(C$7:C$3000,6+($AE281-1)*29,1)</f>
        <v>0</v>
      </c>
      <c r="AB281" s="275">
        <f t="shared" ref="AB281" si="844">INDEX(D$7:D$3000,6+($AE281-1)*29,1)</f>
        <v>0</v>
      </c>
      <c r="AC281" s="275">
        <f t="shared" ref="AC281" si="845">INDEX(E$7:E$3000,6+($AE281-1)*29,1)</f>
        <v>0</v>
      </c>
      <c r="AD281" s="276" t="str">
        <f t="shared" ref="AD281" si="846">INDEX(S$7:S$3000,6+($AE281-1)*29,1)</f>
        <v/>
      </c>
      <c r="AE281" s="171">
        <f t="shared" si="812"/>
        <v>70</v>
      </c>
    </row>
    <row r="282" spans="2:31" ht="24" customHeight="1" thickBot="1" x14ac:dyDescent="0.2">
      <c r="B282" s="882"/>
      <c r="C282" s="885"/>
      <c r="D282" s="885"/>
      <c r="E282" s="885"/>
      <c r="F282" s="286" t="s">
        <v>232</v>
      </c>
      <c r="G282" s="5"/>
      <c r="H282" s="899" t="s">
        <v>239</v>
      </c>
      <c r="I282" s="900"/>
      <c r="J282" s="300"/>
      <c r="K282" s="901"/>
      <c r="L282" s="902"/>
      <c r="M282" s="902"/>
      <c r="N282" s="902"/>
      <c r="O282" s="902"/>
      <c r="P282" s="902"/>
      <c r="Q282" s="902"/>
      <c r="R282" s="903"/>
      <c r="S282" s="894"/>
      <c r="T282" s="895"/>
      <c r="U282" s="896"/>
      <c r="Z282" s="274">
        <f t="shared" si="821"/>
        <v>0</v>
      </c>
      <c r="AA282" s="275">
        <f t="shared" ref="AA282" si="847">INDEX(C$7:C$3000,11+($AE282-1)*29,1)</f>
        <v>0</v>
      </c>
      <c r="AB282" s="275">
        <f t="shared" ref="AB282" si="848">INDEX(D$7:D$3000,11+($AE282-1)*29,1)</f>
        <v>0</v>
      </c>
      <c r="AC282" s="275">
        <f t="shared" ref="AC282" si="849">INDEX(E$7:E$3000,11+($AE282-1)*29,1)</f>
        <v>0</v>
      </c>
      <c r="AD282" s="276" t="str">
        <f t="shared" ref="AD282" si="850">INDEX(S$7:S$3000,11+($AE282-1)*29,1)</f>
        <v/>
      </c>
      <c r="AE282" s="171">
        <f t="shared" si="812"/>
        <v>70</v>
      </c>
    </row>
    <row r="283" spans="2:31" ht="24" customHeight="1" thickBot="1" x14ac:dyDescent="0.2">
      <c r="B283" s="880">
        <v>4</v>
      </c>
      <c r="C283" s="883"/>
      <c r="D283" s="883"/>
      <c r="E283" s="883"/>
      <c r="F283" s="294"/>
      <c r="G283" s="886"/>
      <c r="H283" s="887"/>
      <c r="I283" s="294"/>
      <c r="J283" s="295"/>
      <c r="K283" s="298"/>
      <c r="L283" s="279" t="s">
        <v>220</v>
      </c>
      <c r="M283" s="301"/>
      <c r="N283" s="280" t="s">
        <v>225</v>
      </c>
      <c r="O283" s="298"/>
      <c r="P283" s="279" t="s">
        <v>220</v>
      </c>
      <c r="Q283" s="301"/>
      <c r="R283" s="280" t="s">
        <v>225</v>
      </c>
      <c r="S283" s="888" t="str">
        <f t="shared" ref="S283" si="851">IF(COUNT(J283:J287)=0,"",SUM(J283:J287))</f>
        <v/>
      </c>
      <c r="T283" s="889"/>
      <c r="U283" s="890"/>
      <c r="Z283" s="281">
        <f t="shared" si="821"/>
        <v>0</v>
      </c>
      <c r="AA283" s="282">
        <f t="shared" ref="AA283" si="852">INDEX(C$7:C$3000,16+($AE283-1)*29,1)</f>
        <v>0</v>
      </c>
      <c r="AB283" s="282">
        <f t="shared" ref="AB283" si="853">INDEX(D$7:D$3000,16+($AE283-1)*29,1)</f>
        <v>0</v>
      </c>
      <c r="AC283" s="282">
        <f t="shared" ref="AC283" si="854">INDEX(E$7:E$3000,16+($AE283-1)*29,1)</f>
        <v>0</v>
      </c>
      <c r="AD283" s="283" t="str">
        <f t="shared" ref="AD283" si="855">INDEX(S$7:S$3000,16+($AE283-1)*29,1)</f>
        <v/>
      </c>
      <c r="AE283" s="171">
        <f t="shared" si="812"/>
        <v>70</v>
      </c>
    </row>
    <row r="284" spans="2:31" ht="24" customHeight="1" x14ac:dyDescent="0.15">
      <c r="B284" s="881"/>
      <c r="C284" s="884"/>
      <c r="D284" s="884"/>
      <c r="E284" s="884"/>
      <c r="F284" s="296"/>
      <c r="G284" s="897"/>
      <c r="H284" s="898"/>
      <c r="I284" s="296"/>
      <c r="J284" s="297"/>
      <c r="K284" s="299"/>
      <c r="L284" s="284" t="s">
        <v>220</v>
      </c>
      <c r="M284" s="302"/>
      <c r="N284" s="285" t="s">
        <v>225</v>
      </c>
      <c r="O284" s="299"/>
      <c r="P284" s="284" t="s">
        <v>220</v>
      </c>
      <c r="Q284" s="302"/>
      <c r="R284" s="285" t="s">
        <v>225</v>
      </c>
      <c r="S284" s="891"/>
      <c r="T284" s="892"/>
      <c r="U284" s="893"/>
      <c r="Z284" s="270">
        <f t="shared" si="821"/>
        <v>0</v>
      </c>
      <c r="AA284" s="271">
        <f t="shared" ref="AA284" si="856">INDEX(C$7:C$3000,1+($AE284-1)*29,1)</f>
        <v>0</v>
      </c>
      <c r="AB284" s="271">
        <f t="shared" ref="AB284" si="857">INDEX(D$7:D$3000,1+($AE284-1)*29,1)</f>
        <v>0</v>
      </c>
      <c r="AC284" s="271">
        <f t="shared" ref="AC284" si="858">INDEX(E$7:E$3000,1+($AE284-1)*29,1)</f>
        <v>0</v>
      </c>
      <c r="AD284" s="272" t="str">
        <f t="shared" ref="AD284" si="859">INDEX(S$7:S$3000,1+($AE284-1)*29,1)</f>
        <v/>
      </c>
      <c r="AE284" s="171">
        <v>71</v>
      </c>
    </row>
    <row r="285" spans="2:31" ht="24" customHeight="1" x14ac:dyDescent="0.15">
      <c r="B285" s="881"/>
      <c r="C285" s="884"/>
      <c r="D285" s="884"/>
      <c r="E285" s="884"/>
      <c r="F285" s="296"/>
      <c r="G285" s="897"/>
      <c r="H285" s="898"/>
      <c r="I285" s="296"/>
      <c r="J285" s="297"/>
      <c r="K285" s="299"/>
      <c r="L285" s="284" t="s">
        <v>220</v>
      </c>
      <c r="M285" s="302"/>
      <c r="N285" s="285" t="s">
        <v>225</v>
      </c>
      <c r="O285" s="299"/>
      <c r="P285" s="284" t="s">
        <v>220</v>
      </c>
      <c r="Q285" s="302"/>
      <c r="R285" s="285" t="s">
        <v>225</v>
      </c>
      <c r="S285" s="891"/>
      <c r="T285" s="892"/>
      <c r="U285" s="893"/>
      <c r="Z285" s="274">
        <f t="shared" si="821"/>
        <v>0</v>
      </c>
      <c r="AA285" s="275">
        <f t="shared" ref="AA285" si="860">INDEX(C$7:C$3000,6+($AE285-1)*29,1)</f>
        <v>0</v>
      </c>
      <c r="AB285" s="275">
        <f t="shared" ref="AB285" si="861">INDEX(D$7:D$3000,6+($AE285-1)*29,1)</f>
        <v>0</v>
      </c>
      <c r="AC285" s="275">
        <f t="shared" ref="AC285" si="862">INDEX(E$7:E$3000,6+($AE285-1)*29,1)</f>
        <v>0</v>
      </c>
      <c r="AD285" s="276" t="str">
        <f t="shared" ref="AD285" si="863">INDEX(S$7:S$3000,6+($AE285-1)*29,1)</f>
        <v/>
      </c>
      <c r="AE285" s="171">
        <f t="shared" si="812"/>
        <v>71</v>
      </c>
    </row>
    <row r="286" spans="2:31" ht="24" customHeight="1" x14ac:dyDescent="0.15">
      <c r="B286" s="881"/>
      <c r="C286" s="884"/>
      <c r="D286" s="884"/>
      <c r="E286" s="884"/>
      <c r="F286" s="296"/>
      <c r="G286" s="897"/>
      <c r="H286" s="898"/>
      <c r="I286" s="296"/>
      <c r="J286" s="297"/>
      <c r="K286" s="299"/>
      <c r="L286" s="284" t="s">
        <v>220</v>
      </c>
      <c r="M286" s="302"/>
      <c r="N286" s="285" t="s">
        <v>225</v>
      </c>
      <c r="O286" s="299"/>
      <c r="P286" s="284" t="s">
        <v>220</v>
      </c>
      <c r="Q286" s="302"/>
      <c r="R286" s="285" t="s">
        <v>225</v>
      </c>
      <c r="S286" s="891"/>
      <c r="T286" s="892"/>
      <c r="U286" s="893"/>
      <c r="Z286" s="274">
        <f t="shared" si="821"/>
        <v>0</v>
      </c>
      <c r="AA286" s="275">
        <f t="shared" ref="AA286" si="864">INDEX(C$7:C$3000,11+($AE286-1)*29,1)</f>
        <v>0</v>
      </c>
      <c r="AB286" s="275">
        <f t="shared" ref="AB286" si="865">INDEX(D$7:D$3000,11+($AE286-1)*29,1)</f>
        <v>0</v>
      </c>
      <c r="AC286" s="275">
        <f t="shared" ref="AC286" si="866">INDEX(E$7:E$3000,11+($AE286-1)*29,1)</f>
        <v>0</v>
      </c>
      <c r="AD286" s="276" t="str">
        <f t="shared" ref="AD286" si="867">INDEX(S$7:S$3000,11+($AE286-1)*29,1)</f>
        <v/>
      </c>
      <c r="AE286" s="171">
        <f t="shared" si="812"/>
        <v>71</v>
      </c>
    </row>
    <row r="287" spans="2:31" ht="24" customHeight="1" thickBot="1" x14ac:dyDescent="0.2">
      <c r="B287" s="882"/>
      <c r="C287" s="885"/>
      <c r="D287" s="885"/>
      <c r="E287" s="885"/>
      <c r="F287" s="286" t="s">
        <v>232</v>
      </c>
      <c r="G287" s="5"/>
      <c r="H287" s="899" t="s">
        <v>239</v>
      </c>
      <c r="I287" s="900"/>
      <c r="J287" s="300"/>
      <c r="K287" s="901"/>
      <c r="L287" s="902"/>
      <c r="M287" s="902"/>
      <c r="N287" s="902"/>
      <c r="O287" s="902"/>
      <c r="P287" s="902"/>
      <c r="Q287" s="902"/>
      <c r="R287" s="903"/>
      <c r="S287" s="894"/>
      <c r="T287" s="895"/>
      <c r="U287" s="896"/>
      <c r="Z287" s="281">
        <f t="shared" si="821"/>
        <v>0</v>
      </c>
      <c r="AA287" s="282">
        <f t="shared" ref="AA287" si="868">INDEX(C$7:C$3000,16+($AE287-1)*29,1)</f>
        <v>0</v>
      </c>
      <c r="AB287" s="282">
        <f t="shared" ref="AB287" si="869">INDEX(D$7:D$3000,16+($AE287-1)*29,1)</f>
        <v>0</v>
      </c>
      <c r="AC287" s="282">
        <f t="shared" ref="AC287" si="870">INDEX(E$7:E$3000,16+($AE287-1)*29,1)</f>
        <v>0</v>
      </c>
      <c r="AD287" s="283" t="str">
        <f t="shared" ref="AD287" si="871">INDEX(S$7:S$3000,16+($AE287-1)*29,1)</f>
        <v/>
      </c>
      <c r="AE287" s="171">
        <f t="shared" si="812"/>
        <v>71</v>
      </c>
    </row>
    <row r="288" spans="2:31" ht="19.5" customHeight="1" thickBot="1" x14ac:dyDescent="0.2">
      <c r="B288" s="287" t="s">
        <v>112</v>
      </c>
      <c r="C288" s="172"/>
      <c r="D288" s="288"/>
      <c r="E288" s="288"/>
      <c r="F288" s="289"/>
      <c r="G288" s="288"/>
      <c r="H288" s="288"/>
      <c r="O288" s="917" t="s">
        <v>496</v>
      </c>
      <c r="P288" s="918"/>
      <c r="Q288" s="918"/>
      <c r="R288" s="918"/>
      <c r="S288" s="919" t="str">
        <f>IF(COUNT(S268:U287)=0,"",SUMIFS(S268:S287,E268:E287,"&lt;&gt;"&amp;""))</f>
        <v/>
      </c>
      <c r="T288" s="920"/>
      <c r="U288" s="921"/>
      <c r="Z288" s="270">
        <f t="shared" si="821"/>
        <v>0</v>
      </c>
      <c r="AA288" s="271">
        <f t="shared" ref="AA288" si="872">INDEX(C$7:C$3000,1+($AE288-1)*29,1)</f>
        <v>0</v>
      </c>
      <c r="AB288" s="271">
        <f t="shared" ref="AB288" si="873">INDEX(D$7:D$3000,1+($AE288-1)*29,1)</f>
        <v>0</v>
      </c>
      <c r="AC288" s="271">
        <f t="shared" ref="AC288" si="874">INDEX(E$7:E$3000,1+($AE288-1)*29,1)</f>
        <v>0</v>
      </c>
      <c r="AD288" s="272" t="str">
        <f t="shared" ref="AD288" si="875">INDEX(S$7:S$3000,1+($AE288-1)*29,1)</f>
        <v/>
      </c>
      <c r="AE288" s="171">
        <v>72</v>
      </c>
    </row>
    <row r="289" spans="1:31" ht="19.5" customHeight="1" thickBot="1" x14ac:dyDescent="0.2">
      <c r="B289" s="486" t="s">
        <v>242</v>
      </c>
      <c r="C289" s="172"/>
      <c r="D289" s="171"/>
      <c r="E289" s="290"/>
      <c r="F289" s="485"/>
      <c r="G289" s="485"/>
      <c r="H289" s="485"/>
      <c r="O289" s="922" t="s">
        <v>497</v>
      </c>
      <c r="P289" s="923"/>
      <c r="Q289" s="923"/>
      <c r="R289" s="924"/>
      <c r="S289" s="919" t="str">
        <f>IF(COUNT(S268:U287)=0,"",SUMIF(E268:E287,"元請",S268:U287))</f>
        <v/>
      </c>
      <c r="T289" s="920"/>
      <c r="U289" s="921"/>
      <c r="Z289" s="274">
        <f t="shared" si="821"/>
        <v>0</v>
      </c>
      <c r="AA289" s="275">
        <f t="shared" ref="AA289" si="876">INDEX(C$7:C$3000,6+($AE289-1)*29,1)</f>
        <v>0</v>
      </c>
      <c r="AB289" s="275">
        <f t="shared" ref="AB289" si="877">INDEX(D$7:D$3000,6+($AE289-1)*29,1)</f>
        <v>0</v>
      </c>
      <c r="AC289" s="275">
        <f t="shared" ref="AC289" si="878">INDEX(E$7:E$3000,6+($AE289-1)*29,1)</f>
        <v>0</v>
      </c>
      <c r="AD289" s="276" t="str">
        <f t="shared" ref="AD289" si="879">INDEX(S$7:S$3000,6+($AE289-1)*29,1)</f>
        <v/>
      </c>
      <c r="AE289" s="171">
        <f t="shared" si="812"/>
        <v>72</v>
      </c>
    </row>
    <row r="290" spans="1:31" ht="19.5" customHeight="1" x14ac:dyDescent="0.15">
      <c r="B290" s="287" t="s">
        <v>240</v>
      </c>
      <c r="C290" s="172"/>
      <c r="D290" s="171"/>
      <c r="E290" s="172"/>
      <c r="F290" s="172"/>
      <c r="G290" s="485"/>
      <c r="H290" s="485"/>
      <c r="Z290" s="274">
        <f t="shared" si="821"/>
        <v>0</v>
      </c>
      <c r="AA290" s="275">
        <f t="shared" ref="AA290" si="880">INDEX(C$7:C$3000,11+($AE290-1)*29,1)</f>
        <v>0</v>
      </c>
      <c r="AB290" s="275">
        <f t="shared" ref="AB290" si="881">INDEX(D$7:D$3000,11+($AE290-1)*29,1)</f>
        <v>0</v>
      </c>
      <c r="AC290" s="275">
        <f t="shared" ref="AC290" si="882">INDEX(E$7:E$3000,11+($AE290-1)*29,1)</f>
        <v>0</v>
      </c>
      <c r="AD290" s="276" t="str">
        <f t="shared" ref="AD290" si="883">INDEX(S$7:S$3000,11+($AE290-1)*29,1)</f>
        <v/>
      </c>
      <c r="AE290" s="171">
        <f t="shared" si="812"/>
        <v>72</v>
      </c>
    </row>
    <row r="291" spans="1:31" ht="19.5" customHeight="1" thickBot="1" x14ac:dyDescent="0.2">
      <c r="B291" s="471"/>
      <c r="C291" s="172"/>
      <c r="D291" s="171"/>
      <c r="E291" s="290"/>
      <c r="F291" s="471"/>
      <c r="G291" s="471"/>
      <c r="H291" s="471"/>
      <c r="Z291" s="281">
        <f t="shared" si="821"/>
        <v>0</v>
      </c>
      <c r="AA291" s="282">
        <f t="shared" ref="AA291" si="884">INDEX(C$7:C$3000,16+($AE291-1)*29,1)</f>
        <v>0</v>
      </c>
      <c r="AB291" s="282">
        <f t="shared" ref="AB291" si="885">INDEX(D$7:D$3000,16+($AE291-1)*29,1)</f>
        <v>0</v>
      </c>
      <c r="AC291" s="282">
        <f t="shared" ref="AC291" si="886">INDEX(E$7:E$3000,16+($AE291-1)*29,1)</f>
        <v>0</v>
      </c>
      <c r="AD291" s="283" t="str">
        <f t="shared" ref="AD291" si="887">INDEX(S$7:S$3000,16+($AE291-1)*29,1)</f>
        <v/>
      </c>
      <c r="AE291" s="171">
        <f t="shared" si="812"/>
        <v>72</v>
      </c>
    </row>
    <row r="292" spans="1:31" s="172" customFormat="1" ht="20.25" customHeight="1" x14ac:dyDescent="0.15">
      <c r="A292" s="171"/>
      <c r="B292" s="171"/>
      <c r="C292" s="172" t="s">
        <v>104</v>
      </c>
      <c r="G292" s="262"/>
      <c r="H292" s="262"/>
      <c r="I292" s="171"/>
      <c r="J292" s="171"/>
      <c r="K292" s="171"/>
      <c r="L292" s="171"/>
      <c r="M292" s="171"/>
      <c r="N292" s="171"/>
      <c r="O292" s="171"/>
      <c r="P292" s="171"/>
      <c r="Q292" s="171"/>
      <c r="R292" s="171"/>
      <c r="S292" s="171"/>
      <c r="T292" s="196" t="s">
        <v>241</v>
      </c>
      <c r="U292" s="263" t="str">
        <f t="shared" ref="U292" si="888">IF(COUNT(S268:U287)=0,"",U263+1)</f>
        <v/>
      </c>
      <c r="W292" s="171"/>
      <c r="X292" s="171"/>
      <c r="Y292" s="171"/>
      <c r="Z292" s="270">
        <f t="shared" si="821"/>
        <v>0</v>
      </c>
      <c r="AA292" s="271">
        <f t="shared" ref="AA292" si="889">INDEX(C$7:C$3000,1+($AE292-1)*29,1)</f>
        <v>0</v>
      </c>
      <c r="AB292" s="271">
        <f t="shared" ref="AB292" si="890">INDEX(D$7:D$3000,1+($AE292-1)*29,1)</f>
        <v>0</v>
      </c>
      <c r="AC292" s="271">
        <f t="shared" ref="AC292" si="891">INDEX(E$7:E$3000,1+($AE292-1)*29,1)</f>
        <v>0</v>
      </c>
      <c r="AD292" s="272" t="str">
        <f t="shared" ref="AD292" si="892">INDEX(S$7:S$3000,1+($AE292-1)*29,1)</f>
        <v/>
      </c>
      <c r="AE292" s="171">
        <v>73</v>
      </c>
    </row>
    <row r="293" spans="1:31" s="172" customFormat="1" ht="27.75" x14ac:dyDescent="0.15">
      <c r="A293" s="171"/>
      <c r="B293" s="904" t="s">
        <v>105</v>
      </c>
      <c r="C293" s="904"/>
      <c r="D293" s="904"/>
      <c r="E293" s="904"/>
      <c r="F293" s="904"/>
      <c r="G293" s="904"/>
      <c r="H293" s="904"/>
      <c r="I293" s="904"/>
      <c r="J293" s="905" t="s">
        <v>388</v>
      </c>
      <c r="K293" s="905"/>
      <c r="L293" s="905"/>
      <c r="M293" s="905"/>
      <c r="N293" s="905"/>
      <c r="O293" s="905"/>
      <c r="P293" s="905"/>
      <c r="Q293" s="905"/>
      <c r="R293" s="905"/>
      <c r="S293" s="905"/>
      <c r="T293" s="905"/>
      <c r="U293" s="905"/>
      <c r="W293" s="171"/>
      <c r="X293" s="171"/>
      <c r="Y293" s="171"/>
      <c r="Z293" s="274">
        <f t="shared" si="821"/>
        <v>0</v>
      </c>
      <c r="AA293" s="275">
        <f t="shared" ref="AA293" si="893">INDEX(C$7:C$3000,6+($AE293-1)*29,1)</f>
        <v>0</v>
      </c>
      <c r="AB293" s="275">
        <f t="shared" ref="AB293" si="894">INDEX(D$7:D$3000,6+($AE293-1)*29,1)</f>
        <v>0</v>
      </c>
      <c r="AC293" s="275">
        <f t="shared" ref="AC293" si="895">INDEX(E$7:E$3000,6+($AE293-1)*29,1)</f>
        <v>0</v>
      </c>
      <c r="AD293" s="276" t="str">
        <f t="shared" ref="AD293" si="896">INDEX(S$7:S$3000,6+($AE293-1)*29,1)</f>
        <v/>
      </c>
      <c r="AE293" s="171">
        <f t="shared" si="812"/>
        <v>73</v>
      </c>
    </row>
    <row r="294" spans="1:31" ht="21.75" thickBot="1" x14ac:dyDescent="0.2">
      <c r="D294" s="265" t="s">
        <v>228</v>
      </c>
      <c r="E294" s="906"/>
      <c r="F294" s="906"/>
      <c r="G294" s="266" t="s">
        <v>229</v>
      </c>
      <c r="H294" s="267"/>
      <c r="L294" s="268" t="s">
        <v>231</v>
      </c>
      <c r="M294" s="482" t="str">
        <f>M$4</f>
        <v/>
      </c>
      <c r="N294" s="269" t="s">
        <v>220</v>
      </c>
      <c r="O294" s="482" t="str">
        <f>O$4</f>
        <v/>
      </c>
      <c r="P294" s="269" t="s">
        <v>225</v>
      </c>
      <c r="Q294" s="269" t="s">
        <v>205</v>
      </c>
      <c r="R294" s="482" t="str">
        <f>R$4</f>
        <v/>
      </c>
      <c r="S294" s="269" t="s">
        <v>220</v>
      </c>
      <c r="T294" s="482" t="str">
        <f>T$4</f>
        <v/>
      </c>
      <c r="U294" s="269" t="s">
        <v>230</v>
      </c>
      <c r="Z294" s="274">
        <f t="shared" si="821"/>
        <v>0</v>
      </c>
      <c r="AA294" s="275">
        <f t="shared" ref="AA294" si="897">INDEX(C$7:C$3000,11+($AE294-1)*29,1)</f>
        <v>0</v>
      </c>
      <c r="AB294" s="275">
        <f t="shared" ref="AB294" si="898">INDEX(D$7:D$3000,11+($AE294-1)*29,1)</f>
        <v>0</v>
      </c>
      <c r="AC294" s="275">
        <f t="shared" ref="AC294" si="899">INDEX(E$7:E$3000,11+($AE294-1)*29,1)</f>
        <v>0</v>
      </c>
      <c r="AD294" s="276" t="str">
        <f t="shared" ref="AD294" si="900">INDEX(S$7:S$3000,11+($AE294-1)*29,1)</f>
        <v/>
      </c>
      <c r="AE294" s="171">
        <f t="shared" si="812"/>
        <v>73</v>
      </c>
    </row>
    <row r="295" spans="1:31" ht="18" customHeight="1" thickBot="1" x14ac:dyDescent="0.2">
      <c r="B295" s="880" t="s">
        <v>227</v>
      </c>
      <c r="C295" s="907" t="s">
        <v>224</v>
      </c>
      <c r="D295" s="474" t="s">
        <v>237</v>
      </c>
      <c r="E295" s="474" t="s">
        <v>222</v>
      </c>
      <c r="F295" s="909" t="s">
        <v>106</v>
      </c>
      <c r="G295" s="840" t="s">
        <v>107</v>
      </c>
      <c r="H295" s="841"/>
      <c r="I295" s="472" t="s">
        <v>108</v>
      </c>
      <c r="J295" s="472" t="s">
        <v>235</v>
      </c>
      <c r="K295" s="840" t="s">
        <v>109</v>
      </c>
      <c r="L295" s="913"/>
      <c r="M295" s="913"/>
      <c r="N295" s="841"/>
      <c r="O295" s="840" t="s">
        <v>226</v>
      </c>
      <c r="P295" s="913"/>
      <c r="Q295" s="913"/>
      <c r="R295" s="841"/>
      <c r="S295" s="840" t="s">
        <v>233</v>
      </c>
      <c r="T295" s="913"/>
      <c r="U295" s="914"/>
      <c r="Z295" s="281">
        <f t="shared" si="821"/>
        <v>0</v>
      </c>
      <c r="AA295" s="282">
        <f t="shared" ref="AA295" si="901">INDEX(C$7:C$3000,16+($AE295-1)*29,1)</f>
        <v>0</v>
      </c>
      <c r="AB295" s="282">
        <f t="shared" ref="AB295" si="902">INDEX(D$7:D$3000,16+($AE295-1)*29,1)</f>
        <v>0</v>
      </c>
      <c r="AC295" s="282">
        <f t="shared" ref="AC295" si="903">INDEX(E$7:E$3000,16+($AE295-1)*29,1)</f>
        <v>0</v>
      </c>
      <c r="AD295" s="283" t="str">
        <f t="shared" ref="AD295" si="904">INDEX(S$7:S$3000,16+($AE295-1)*29,1)</f>
        <v/>
      </c>
      <c r="AE295" s="171">
        <f t="shared" si="812"/>
        <v>73</v>
      </c>
    </row>
    <row r="296" spans="1:31" ht="18" customHeight="1" thickBot="1" x14ac:dyDescent="0.2">
      <c r="B296" s="882"/>
      <c r="C296" s="908"/>
      <c r="D296" s="475" t="s">
        <v>221</v>
      </c>
      <c r="E296" s="475" t="s">
        <v>223</v>
      </c>
      <c r="F296" s="910"/>
      <c r="G296" s="911"/>
      <c r="H296" s="912"/>
      <c r="I296" s="473" t="s">
        <v>110</v>
      </c>
      <c r="J296" s="473" t="s">
        <v>236</v>
      </c>
      <c r="K296" s="911"/>
      <c r="L296" s="915"/>
      <c r="M296" s="915"/>
      <c r="N296" s="912"/>
      <c r="O296" s="911"/>
      <c r="P296" s="915"/>
      <c r="Q296" s="915"/>
      <c r="R296" s="912"/>
      <c r="S296" s="911" t="s">
        <v>234</v>
      </c>
      <c r="T296" s="915"/>
      <c r="U296" s="916"/>
      <c r="Z296" s="270">
        <f t="shared" si="821"/>
        <v>0</v>
      </c>
      <c r="AA296" s="271">
        <f t="shared" ref="AA296" si="905">INDEX(C$7:C$3000,1+($AE296-1)*29,1)</f>
        <v>0</v>
      </c>
      <c r="AB296" s="271">
        <f t="shared" ref="AB296" si="906">INDEX(D$7:D$3000,1+($AE296-1)*29,1)</f>
        <v>0</v>
      </c>
      <c r="AC296" s="271">
        <f t="shared" ref="AC296" si="907">INDEX(E$7:E$3000,1+($AE296-1)*29,1)</f>
        <v>0</v>
      </c>
      <c r="AD296" s="272" t="str">
        <f t="shared" ref="AD296" si="908">INDEX(S$7:S$3000,1+($AE296-1)*29,1)</f>
        <v/>
      </c>
      <c r="AE296" s="171">
        <v>74</v>
      </c>
    </row>
    <row r="297" spans="1:31" ht="24" customHeight="1" x14ac:dyDescent="0.15">
      <c r="B297" s="880">
        <v>1</v>
      </c>
      <c r="C297" s="883"/>
      <c r="D297" s="883"/>
      <c r="E297" s="883"/>
      <c r="F297" s="294"/>
      <c r="G297" s="886"/>
      <c r="H297" s="887"/>
      <c r="I297" s="294"/>
      <c r="J297" s="295"/>
      <c r="K297" s="298"/>
      <c r="L297" s="279" t="s">
        <v>220</v>
      </c>
      <c r="M297" s="301"/>
      <c r="N297" s="280" t="s">
        <v>225</v>
      </c>
      <c r="O297" s="298"/>
      <c r="P297" s="279" t="s">
        <v>220</v>
      </c>
      <c r="Q297" s="301"/>
      <c r="R297" s="280" t="s">
        <v>225</v>
      </c>
      <c r="S297" s="888" t="str">
        <f t="shared" ref="S297" si="909">IF(COUNT(J297:J301)=0,"",SUM(J297:J301))</f>
        <v/>
      </c>
      <c r="T297" s="889"/>
      <c r="U297" s="890"/>
      <c r="Z297" s="274">
        <f t="shared" si="821"/>
        <v>0</v>
      </c>
      <c r="AA297" s="275">
        <f t="shared" ref="AA297" si="910">INDEX(C$7:C$3000,6+($AE297-1)*29,1)</f>
        <v>0</v>
      </c>
      <c r="AB297" s="275">
        <f t="shared" ref="AB297" si="911">INDEX(D$7:D$3000,6+($AE297-1)*29,1)</f>
        <v>0</v>
      </c>
      <c r="AC297" s="275">
        <f t="shared" ref="AC297" si="912">INDEX(E$7:E$3000,6+($AE297-1)*29,1)</f>
        <v>0</v>
      </c>
      <c r="AD297" s="276" t="str">
        <f t="shared" ref="AD297" si="913">INDEX(S$7:S$3000,6+($AE297-1)*29,1)</f>
        <v/>
      </c>
      <c r="AE297" s="171">
        <f t="shared" si="812"/>
        <v>74</v>
      </c>
    </row>
    <row r="298" spans="1:31" ht="24" customHeight="1" x14ac:dyDescent="0.15">
      <c r="B298" s="881"/>
      <c r="C298" s="884"/>
      <c r="D298" s="884"/>
      <c r="E298" s="884"/>
      <c r="F298" s="296"/>
      <c r="G298" s="897"/>
      <c r="H298" s="898"/>
      <c r="I298" s="296"/>
      <c r="J298" s="297"/>
      <c r="K298" s="299"/>
      <c r="L298" s="284" t="s">
        <v>220</v>
      </c>
      <c r="M298" s="302"/>
      <c r="N298" s="285" t="s">
        <v>225</v>
      </c>
      <c r="O298" s="299"/>
      <c r="P298" s="284" t="s">
        <v>220</v>
      </c>
      <c r="Q298" s="302"/>
      <c r="R298" s="285" t="s">
        <v>225</v>
      </c>
      <c r="S298" s="891"/>
      <c r="T298" s="892"/>
      <c r="U298" s="893"/>
      <c r="Z298" s="274">
        <f t="shared" si="821"/>
        <v>0</v>
      </c>
      <c r="AA298" s="275">
        <f t="shared" ref="AA298" si="914">INDEX(C$7:C$3000,11+($AE298-1)*29,1)</f>
        <v>0</v>
      </c>
      <c r="AB298" s="275">
        <f t="shared" ref="AB298" si="915">INDEX(D$7:D$3000,11+($AE298-1)*29,1)</f>
        <v>0</v>
      </c>
      <c r="AC298" s="275">
        <f t="shared" ref="AC298" si="916">INDEX(E$7:E$3000,11+($AE298-1)*29,1)</f>
        <v>0</v>
      </c>
      <c r="AD298" s="276" t="str">
        <f t="shared" ref="AD298" si="917">INDEX(S$7:S$3000,11+($AE298-1)*29,1)</f>
        <v/>
      </c>
      <c r="AE298" s="171">
        <f t="shared" si="812"/>
        <v>74</v>
      </c>
    </row>
    <row r="299" spans="1:31" ht="23.25" customHeight="1" thickBot="1" x14ac:dyDescent="0.2">
      <c r="B299" s="881"/>
      <c r="C299" s="884"/>
      <c r="D299" s="884"/>
      <c r="E299" s="884"/>
      <c r="F299" s="296"/>
      <c r="G299" s="897"/>
      <c r="H299" s="898"/>
      <c r="I299" s="296"/>
      <c r="J299" s="297"/>
      <c r="K299" s="299"/>
      <c r="L299" s="284" t="s">
        <v>220</v>
      </c>
      <c r="M299" s="302"/>
      <c r="N299" s="285" t="s">
        <v>225</v>
      </c>
      <c r="O299" s="299"/>
      <c r="P299" s="284" t="s">
        <v>220</v>
      </c>
      <c r="Q299" s="302"/>
      <c r="R299" s="285" t="s">
        <v>225</v>
      </c>
      <c r="S299" s="891"/>
      <c r="T299" s="892"/>
      <c r="U299" s="893"/>
      <c r="Z299" s="281">
        <f t="shared" si="821"/>
        <v>0</v>
      </c>
      <c r="AA299" s="282">
        <f t="shared" ref="AA299" si="918">INDEX(C$7:C$3000,16+($AE299-1)*29,1)</f>
        <v>0</v>
      </c>
      <c r="AB299" s="282">
        <f t="shared" ref="AB299" si="919">INDEX(D$7:D$3000,16+($AE299-1)*29,1)</f>
        <v>0</v>
      </c>
      <c r="AC299" s="282">
        <f t="shared" ref="AC299" si="920">INDEX(E$7:E$3000,16+($AE299-1)*29,1)</f>
        <v>0</v>
      </c>
      <c r="AD299" s="283" t="str">
        <f t="shared" ref="AD299" si="921">INDEX(S$7:S$3000,16+($AE299-1)*29,1)</f>
        <v/>
      </c>
      <c r="AE299" s="171">
        <f t="shared" si="812"/>
        <v>74</v>
      </c>
    </row>
    <row r="300" spans="1:31" ht="24" customHeight="1" x14ac:dyDescent="0.15">
      <c r="B300" s="881"/>
      <c r="C300" s="884"/>
      <c r="D300" s="884"/>
      <c r="E300" s="884"/>
      <c r="F300" s="296"/>
      <c r="G300" s="897"/>
      <c r="H300" s="898"/>
      <c r="I300" s="296"/>
      <c r="J300" s="297"/>
      <c r="K300" s="299"/>
      <c r="L300" s="284" t="s">
        <v>220</v>
      </c>
      <c r="M300" s="302"/>
      <c r="N300" s="285" t="s">
        <v>225</v>
      </c>
      <c r="O300" s="299"/>
      <c r="P300" s="284" t="s">
        <v>220</v>
      </c>
      <c r="Q300" s="302"/>
      <c r="R300" s="285" t="s">
        <v>225</v>
      </c>
      <c r="S300" s="891"/>
      <c r="T300" s="892"/>
      <c r="U300" s="893"/>
      <c r="Z300" s="270">
        <f t="shared" si="821"/>
        <v>0</v>
      </c>
      <c r="AA300" s="271">
        <f t="shared" ref="AA300" si="922">INDEX(C$7:C$3000,1+($AE300-1)*29,1)</f>
        <v>0</v>
      </c>
      <c r="AB300" s="271">
        <f t="shared" ref="AB300" si="923">INDEX(D$7:D$3000,1+($AE300-1)*29,1)</f>
        <v>0</v>
      </c>
      <c r="AC300" s="271">
        <f t="shared" ref="AC300" si="924">INDEX(E$7:E$3000,1+($AE300-1)*29,1)</f>
        <v>0</v>
      </c>
      <c r="AD300" s="272" t="str">
        <f t="shared" ref="AD300" si="925">INDEX(S$7:S$3000,1+($AE300-1)*29,1)</f>
        <v/>
      </c>
      <c r="AE300" s="171">
        <v>75</v>
      </c>
    </row>
    <row r="301" spans="1:31" ht="24" customHeight="1" thickBot="1" x14ac:dyDescent="0.2">
      <c r="B301" s="882"/>
      <c r="C301" s="885"/>
      <c r="D301" s="885"/>
      <c r="E301" s="885"/>
      <c r="F301" s="286" t="s">
        <v>232</v>
      </c>
      <c r="G301" s="5"/>
      <c r="H301" s="899" t="s">
        <v>239</v>
      </c>
      <c r="I301" s="900"/>
      <c r="J301" s="300"/>
      <c r="K301" s="901"/>
      <c r="L301" s="902"/>
      <c r="M301" s="902"/>
      <c r="N301" s="902"/>
      <c r="O301" s="902"/>
      <c r="P301" s="902"/>
      <c r="Q301" s="902"/>
      <c r="R301" s="903"/>
      <c r="S301" s="894"/>
      <c r="T301" s="895"/>
      <c r="U301" s="896"/>
      <c r="Z301" s="274">
        <f t="shared" si="821"/>
        <v>0</v>
      </c>
      <c r="AA301" s="275">
        <f t="shared" ref="AA301" si="926">INDEX(C$7:C$3000,6+($AE301-1)*29,1)</f>
        <v>0</v>
      </c>
      <c r="AB301" s="275">
        <f t="shared" ref="AB301" si="927">INDEX(D$7:D$3000,6+($AE301-1)*29,1)</f>
        <v>0</v>
      </c>
      <c r="AC301" s="275">
        <f t="shared" ref="AC301" si="928">INDEX(E$7:E$3000,6+($AE301-1)*29,1)</f>
        <v>0</v>
      </c>
      <c r="AD301" s="276" t="str">
        <f t="shared" ref="AD301" si="929">INDEX(S$7:S$3000,6+($AE301-1)*29,1)</f>
        <v/>
      </c>
      <c r="AE301" s="171">
        <f t="shared" si="812"/>
        <v>75</v>
      </c>
    </row>
    <row r="302" spans="1:31" ht="24" customHeight="1" x14ac:dyDescent="0.15">
      <c r="B302" s="880">
        <v>2</v>
      </c>
      <c r="C302" s="883"/>
      <c r="D302" s="883"/>
      <c r="E302" s="883"/>
      <c r="F302" s="294"/>
      <c r="G302" s="886"/>
      <c r="H302" s="887"/>
      <c r="I302" s="294"/>
      <c r="J302" s="295"/>
      <c r="K302" s="298"/>
      <c r="L302" s="279" t="s">
        <v>220</v>
      </c>
      <c r="M302" s="301"/>
      <c r="N302" s="280" t="s">
        <v>225</v>
      </c>
      <c r="O302" s="298"/>
      <c r="P302" s="279" t="s">
        <v>220</v>
      </c>
      <c r="Q302" s="301"/>
      <c r="R302" s="280" t="s">
        <v>225</v>
      </c>
      <c r="S302" s="888" t="str">
        <f t="shared" ref="S302" si="930">IF(COUNT(J302:J306)=0,"",SUM(J302:J306))</f>
        <v/>
      </c>
      <c r="T302" s="889"/>
      <c r="U302" s="890"/>
      <c r="Z302" s="274">
        <f t="shared" si="821"/>
        <v>0</v>
      </c>
      <c r="AA302" s="275">
        <f t="shared" ref="AA302" si="931">INDEX(C$7:C$3000,11+($AE302-1)*29,1)</f>
        <v>0</v>
      </c>
      <c r="AB302" s="275">
        <f t="shared" ref="AB302" si="932">INDEX(D$7:D$3000,11+($AE302-1)*29,1)</f>
        <v>0</v>
      </c>
      <c r="AC302" s="275">
        <f t="shared" ref="AC302" si="933">INDEX(E$7:E$3000,11+($AE302-1)*29,1)</f>
        <v>0</v>
      </c>
      <c r="AD302" s="276" t="str">
        <f t="shared" ref="AD302" si="934">INDEX(S$7:S$3000,11+($AE302-1)*29,1)</f>
        <v/>
      </c>
      <c r="AE302" s="171">
        <f t="shared" si="812"/>
        <v>75</v>
      </c>
    </row>
    <row r="303" spans="1:31" ht="24" customHeight="1" thickBot="1" x14ac:dyDescent="0.2">
      <c r="B303" s="881"/>
      <c r="C303" s="884"/>
      <c r="D303" s="884"/>
      <c r="E303" s="884"/>
      <c r="F303" s="296"/>
      <c r="G303" s="897"/>
      <c r="H303" s="898"/>
      <c r="I303" s="296"/>
      <c r="J303" s="297"/>
      <c r="K303" s="299"/>
      <c r="L303" s="284" t="s">
        <v>220</v>
      </c>
      <c r="M303" s="302"/>
      <c r="N303" s="285" t="s">
        <v>225</v>
      </c>
      <c r="O303" s="299"/>
      <c r="P303" s="284" t="s">
        <v>220</v>
      </c>
      <c r="Q303" s="302"/>
      <c r="R303" s="285" t="s">
        <v>225</v>
      </c>
      <c r="S303" s="891"/>
      <c r="T303" s="892"/>
      <c r="U303" s="893"/>
      <c r="Z303" s="281">
        <f t="shared" si="821"/>
        <v>0</v>
      </c>
      <c r="AA303" s="282">
        <f t="shared" ref="AA303" si="935">INDEX(C$7:C$3000,16+($AE303-1)*29,1)</f>
        <v>0</v>
      </c>
      <c r="AB303" s="282">
        <f t="shared" ref="AB303" si="936">INDEX(D$7:D$3000,16+($AE303-1)*29,1)</f>
        <v>0</v>
      </c>
      <c r="AC303" s="282">
        <f t="shared" ref="AC303" si="937">INDEX(E$7:E$3000,16+($AE303-1)*29,1)</f>
        <v>0</v>
      </c>
      <c r="AD303" s="283" t="str">
        <f t="shared" ref="AD303" si="938">INDEX(S$7:S$3000,16+($AE303-1)*29,1)</f>
        <v/>
      </c>
      <c r="AE303" s="171">
        <f t="shared" si="812"/>
        <v>75</v>
      </c>
    </row>
    <row r="304" spans="1:31" ht="24" customHeight="1" x14ac:dyDescent="0.15">
      <c r="B304" s="881"/>
      <c r="C304" s="884"/>
      <c r="D304" s="884"/>
      <c r="E304" s="884"/>
      <c r="F304" s="296"/>
      <c r="G304" s="897"/>
      <c r="H304" s="898"/>
      <c r="I304" s="296"/>
      <c r="J304" s="297"/>
      <c r="K304" s="299"/>
      <c r="L304" s="284" t="s">
        <v>220</v>
      </c>
      <c r="M304" s="302"/>
      <c r="N304" s="285" t="s">
        <v>225</v>
      </c>
      <c r="O304" s="299"/>
      <c r="P304" s="284" t="s">
        <v>220</v>
      </c>
      <c r="Q304" s="302"/>
      <c r="R304" s="285" t="s">
        <v>225</v>
      </c>
      <c r="S304" s="891"/>
      <c r="T304" s="892"/>
      <c r="U304" s="893"/>
      <c r="Z304" s="270">
        <f t="shared" si="821"/>
        <v>0</v>
      </c>
      <c r="AA304" s="271">
        <f t="shared" ref="AA304" si="939">INDEX(C$7:C$3000,1+($AE304-1)*29,1)</f>
        <v>0</v>
      </c>
      <c r="AB304" s="271">
        <f t="shared" ref="AB304" si="940">INDEX(D$7:D$3000,1+($AE304-1)*29,1)</f>
        <v>0</v>
      </c>
      <c r="AC304" s="271">
        <f t="shared" ref="AC304" si="941">INDEX(E$7:E$3000,1+($AE304-1)*29,1)</f>
        <v>0</v>
      </c>
      <c r="AD304" s="272" t="str">
        <f t="shared" ref="AD304" si="942">INDEX(S$7:S$3000,1+($AE304-1)*29,1)</f>
        <v/>
      </c>
      <c r="AE304" s="171">
        <v>76</v>
      </c>
    </row>
    <row r="305" spans="2:31" ht="24" customHeight="1" x14ac:dyDescent="0.15">
      <c r="B305" s="881"/>
      <c r="C305" s="884"/>
      <c r="D305" s="884"/>
      <c r="E305" s="884"/>
      <c r="F305" s="296"/>
      <c r="G305" s="897"/>
      <c r="H305" s="898"/>
      <c r="I305" s="296"/>
      <c r="J305" s="297"/>
      <c r="K305" s="299"/>
      <c r="L305" s="284" t="s">
        <v>220</v>
      </c>
      <c r="M305" s="302"/>
      <c r="N305" s="285" t="s">
        <v>225</v>
      </c>
      <c r="O305" s="299"/>
      <c r="P305" s="284" t="s">
        <v>220</v>
      </c>
      <c r="Q305" s="302"/>
      <c r="R305" s="285" t="s">
        <v>225</v>
      </c>
      <c r="S305" s="891"/>
      <c r="T305" s="892"/>
      <c r="U305" s="893"/>
      <c r="Z305" s="274">
        <f t="shared" si="821"/>
        <v>0</v>
      </c>
      <c r="AA305" s="275">
        <f t="shared" ref="AA305" si="943">INDEX(C$7:C$3000,6+($AE305-1)*29,1)</f>
        <v>0</v>
      </c>
      <c r="AB305" s="275">
        <f t="shared" ref="AB305" si="944">INDEX(D$7:D$3000,6+($AE305-1)*29,1)</f>
        <v>0</v>
      </c>
      <c r="AC305" s="275">
        <f t="shared" ref="AC305" si="945">INDEX(E$7:E$3000,6+($AE305-1)*29,1)</f>
        <v>0</v>
      </c>
      <c r="AD305" s="276" t="str">
        <f t="shared" ref="AD305" si="946">INDEX(S$7:S$3000,6+($AE305-1)*29,1)</f>
        <v/>
      </c>
      <c r="AE305" s="171">
        <f t="shared" si="812"/>
        <v>76</v>
      </c>
    </row>
    <row r="306" spans="2:31" ht="24" customHeight="1" thickBot="1" x14ac:dyDescent="0.2">
      <c r="B306" s="882"/>
      <c r="C306" s="885"/>
      <c r="D306" s="885"/>
      <c r="E306" s="885"/>
      <c r="F306" s="286" t="s">
        <v>232</v>
      </c>
      <c r="G306" s="5"/>
      <c r="H306" s="899" t="s">
        <v>239</v>
      </c>
      <c r="I306" s="900"/>
      <c r="J306" s="300"/>
      <c r="K306" s="901"/>
      <c r="L306" s="902"/>
      <c r="M306" s="902"/>
      <c r="N306" s="902"/>
      <c r="O306" s="902"/>
      <c r="P306" s="902"/>
      <c r="Q306" s="902"/>
      <c r="R306" s="903"/>
      <c r="S306" s="894"/>
      <c r="T306" s="895"/>
      <c r="U306" s="896"/>
      <c r="Z306" s="274">
        <f t="shared" si="821"/>
        <v>0</v>
      </c>
      <c r="AA306" s="275">
        <f t="shared" ref="AA306" si="947">INDEX(C$7:C$3000,11+($AE306-1)*29,1)</f>
        <v>0</v>
      </c>
      <c r="AB306" s="275">
        <f t="shared" ref="AB306" si="948">INDEX(D$7:D$3000,11+($AE306-1)*29,1)</f>
        <v>0</v>
      </c>
      <c r="AC306" s="275">
        <f t="shared" ref="AC306" si="949">INDEX(E$7:E$3000,11+($AE306-1)*29,1)</f>
        <v>0</v>
      </c>
      <c r="AD306" s="276" t="str">
        <f t="shared" ref="AD306" si="950">INDEX(S$7:S$3000,11+($AE306-1)*29,1)</f>
        <v/>
      </c>
      <c r="AE306" s="171">
        <f t="shared" si="812"/>
        <v>76</v>
      </c>
    </row>
    <row r="307" spans="2:31" ht="24" customHeight="1" thickBot="1" x14ac:dyDescent="0.2">
      <c r="B307" s="880">
        <v>3</v>
      </c>
      <c r="C307" s="883"/>
      <c r="D307" s="883"/>
      <c r="E307" s="883"/>
      <c r="F307" s="294"/>
      <c r="G307" s="886"/>
      <c r="H307" s="887"/>
      <c r="I307" s="294"/>
      <c r="J307" s="295"/>
      <c r="K307" s="298"/>
      <c r="L307" s="279" t="s">
        <v>220</v>
      </c>
      <c r="M307" s="301"/>
      <c r="N307" s="280" t="s">
        <v>225</v>
      </c>
      <c r="O307" s="298"/>
      <c r="P307" s="279" t="s">
        <v>220</v>
      </c>
      <c r="Q307" s="301"/>
      <c r="R307" s="280" t="s">
        <v>225</v>
      </c>
      <c r="S307" s="888" t="str">
        <f t="shared" ref="S307" si="951">IF(COUNT(J307:J311)=0,"",SUM(J307:J311))</f>
        <v/>
      </c>
      <c r="T307" s="889"/>
      <c r="U307" s="890"/>
      <c r="Z307" s="281">
        <f t="shared" si="821"/>
        <v>0</v>
      </c>
      <c r="AA307" s="282">
        <f t="shared" ref="AA307" si="952">INDEX(C$7:C$3000,16+($AE307-1)*29,1)</f>
        <v>0</v>
      </c>
      <c r="AB307" s="282">
        <f t="shared" ref="AB307" si="953">INDEX(D$7:D$3000,16+($AE307-1)*29,1)</f>
        <v>0</v>
      </c>
      <c r="AC307" s="282">
        <f t="shared" ref="AC307" si="954">INDEX(E$7:E$3000,16+($AE307-1)*29,1)</f>
        <v>0</v>
      </c>
      <c r="AD307" s="283" t="str">
        <f t="shared" ref="AD307" si="955">INDEX(S$7:S$3000,16+($AE307-1)*29,1)</f>
        <v/>
      </c>
      <c r="AE307" s="171">
        <f t="shared" si="812"/>
        <v>76</v>
      </c>
    </row>
    <row r="308" spans="2:31" ht="24" customHeight="1" x14ac:dyDescent="0.15">
      <c r="B308" s="881"/>
      <c r="C308" s="884"/>
      <c r="D308" s="884"/>
      <c r="E308" s="884"/>
      <c r="F308" s="296"/>
      <c r="G308" s="897"/>
      <c r="H308" s="898"/>
      <c r="I308" s="296"/>
      <c r="J308" s="297"/>
      <c r="K308" s="299"/>
      <c r="L308" s="284" t="s">
        <v>220</v>
      </c>
      <c r="M308" s="302"/>
      <c r="N308" s="285" t="s">
        <v>225</v>
      </c>
      <c r="O308" s="299"/>
      <c r="P308" s="284" t="s">
        <v>220</v>
      </c>
      <c r="Q308" s="302"/>
      <c r="R308" s="285" t="s">
        <v>225</v>
      </c>
      <c r="S308" s="891"/>
      <c r="T308" s="892"/>
      <c r="U308" s="893"/>
      <c r="Z308" s="270">
        <f t="shared" si="821"/>
        <v>0</v>
      </c>
      <c r="AA308" s="271">
        <f t="shared" ref="AA308" si="956">INDEX(C$7:C$3000,1+($AE308-1)*29,1)</f>
        <v>0</v>
      </c>
      <c r="AB308" s="271">
        <f t="shared" ref="AB308" si="957">INDEX(D$7:D$3000,1+($AE308-1)*29,1)</f>
        <v>0</v>
      </c>
      <c r="AC308" s="271">
        <f t="shared" ref="AC308" si="958">INDEX(E$7:E$3000,1+($AE308-1)*29,1)</f>
        <v>0</v>
      </c>
      <c r="AD308" s="272" t="str">
        <f t="shared" ref="AD308" si="959">INDEX(S$7:S$3000,1+($AE308-1)*29,1)</f>
        <v/>
      </c>
      <c r="AE308" s="171">
        <v>77</v>
      </c>
    </row>
    <row r="309" spans="2:31" ht="24" customHeight="1" x14ac:dyDescent="0.15">
      <c r="B309" s="881"/>
      <c r="C309" s="884"/>
      <c r="D309" s="884"/>
      <c r="E309" s="884"/>
      <c r="F309" s="296"/>
      <c r="G309" s="897"/>
      <c r="H309" s="898"/>
      <c r="I309" s="296"/>
      <c r="J309" s="297"/>
      <c r="K309" s="299"/>
      <c r="L309" s="284" t="s">
        <v>220</v>
      </c>
      <c r="M309" s="302"/>
      <c r="N309" s="285" t="s">
        <v>225</v>
      </c>
      <c r="O309" s="299"/>
      <c r="P309" s="284" t="s">
        <v>220</v>
      </c>
      <c r="Q309" s="302"/>
      <c r="R309" s="285" t="s">
        <v>225</v>
      </c>
      <c r="S309" s="891"/>
      <c r="T309" s="892"/>
      <c r="U309" s="893"/>
      <c r="Z309" s="274">
        <f t="shared" si="821"/>
        <v>0</v>
      </c>
      <c r="AA309" s="275">
        <f t="shared" ref="AA309" si="960">INDEX(C$7:C$3000,6+($AE309-1)*29,1)</f>
        <v>0</v>
      </c>
      <c r="AB309" s="275">
        <f t="shared" ref="AB309" si="961">INDEX(D$7:D$3000,6+($AE309-1)*29,1)</f>
        <v>0</v>
      </c>
      <c r="AC309" s="275">
        <f t="shared" ref="AC309" si="962">INDEX(E$7:E$3000,6+($AE309-1)*29,1)</f>
        <v>0</v>
      </c>
      <c r="AD309" s="276" t="str">
        <f t="shared" ref="AD309" si="963">INDEX(S$7:S$3000,6+($AE309-1)*29,1)</f>
        <v/>
      </c>
      <c r="AE309" s="171">
        <f t="shared" si="812"/>
        <v>77</v>
      </c>
    </row>
    <row r="310" spans="2:31" ht="24" customHeight="1" x14ac:dyDescent="0.15">
      <c r="B310" s="881"/>
      <c r="C310" s="884"/>
      <c r="D310" s="884"/>
      <c r="E310" s="884"/>
      <c r="F310" s="296"/>
      <c r="G310" s="897"/>
      <c r="H310" s="898"/>
      <c r="I310" s="296"/>
      <c r="J310" s="297"/>
      <c r="K310" s="299"/>
      <c r="L310" s="284" t="s">
        <v>220</v>
      </c>
      <c r="M310" s="302"/>
      <c r="N310" s="285" t="s">
        <v>225</v>
      </c>
      <c r="O310" s="299"/>
      <c r="P310" s="284" t="s">
        <v>220</v>
      </c>
      <c r="Q310" s="302"/>
      <c r="R310" s="285" t="s">
        <v>225</v>
      </c>
      <c r="S310" s="891"/>
      <c r="T310" s="892"/>
      <c r="U310" s="893"/>
      <c r="Z310" s="274">
        <f t="shared" si="821"/>
        <v>0</v>
      </c>
      <c r="AA310" s="275">
        <f t="shared" ref="AA310" si="964">INDEX(C$7:C$3000,11+($AE310-1)*29,1)</f>
        <v>0</v>
      </c>
      <c r="AB310" s="275">
        <f t="shared" ref="AB310" si="965">INDEX(D$7:D$3000,11+($AE310-1)*29,1)</f>
        <v>0</v>
      </c>
      <c r="AC310" s="275">
        <f t="shared" ref="AC310" si="966">INDEX(E$7:E$3000,11+($AE310-1)*29,1)</f>
        <v>0</v>
      </c>
      <c r="AD310" s="276" t="str">
        <f t="shared" ref="AD310" si="967">INDEX(S$7:S$3000,11+($AE310-1)*29,1)</f>
        <v/>
      </c>
      <c r="AE310" s="171">
        <f t="shared" si="812"/>
        <v>77</v>
      </c>
    </row>
    <row r="311" spans="2:31" ht="24" customHeight="1" thickBot="1" x14ac:dyDescent="0.2">
      <c r="B311" s="882"/>
      <c r="C311" s="885"/>
      <c r="D311" s="885"/>
      <c r="E311" s="885"/>
      <c r="F311" s="286" t="s">
        <v>232</v>
      </c>
      <c r="G311" s="5"/>
      <c r="H311" s="899" t="s">
        <v>239</v>
      </c>
      <c r="I311" s="900"/>
      <c r="J311" s="300"/>
      <c r="K311" s="901"/>
      <c r="L311" s="902"/>
      <c r="M311" s="902"/>
      <c r="N311" s="902"/>
      <c r="O311" s="902"/>
      <c r="P311" s="902"/>
      <c r="Q311" s="902"/>
      <c r="R311" s="903"/>
      <c r="S311" s="894"/>
      <c r="T311" s="895"/>
      <c r="U311" s="896"/>
      <c r="Z311" s="281">
        <f t="shared" si="821"/>
        <v>0</v>
      </c>
      <c r="AA311" s="282">
        <f t="shared" ref="AA311" si="968">INDEX(C$7:C$3000,16+($AE311-1)*29,1)</f>
        <v>0</v>
      </c>
      <c r="AB311" s="282">
        <f t="shared" ref="AB311" si="969">INDEX(D$7:D$3000,16+($AE311-1)*29,1)</f>
        <v>0</v>
      </c>
      <c r="AC311" s="282">
        <f t="shared" ref="AC311" si="970">INDEX(E$7:E$3000,16+($AE311-1)*29,1)</f>
        <v>0</v>
      </c>
      <c r="AD311" s="283" t="str">
        <f t="shared" ref="AD311" si="971">INDEX(S$7:S$3000,16+($AE311-1)*29,1)</f>
        <v/>
      </c>
      <c r="AE311" s="171">
        <f t="shared" si="812"/>
        <v>77</v>
      </c>
    </row>
    <row r="312" spans="2:31" ht="24" customHeight="1" x14ac:dyDescent="0.15">
      <c r="B312" s="880">
        <v>4</v>
      </c>
      <c r="C312" s="883"/>
      <c r="D312" s="883"/>
      <c r="E312" s="883"/>
      <c r="F312" s="294"/>
      <c r="G312" s="886"/>
      <c r="H312" s="887"/>
      <c r="I312" s="294"/>
      <c r="J312" s="295"/>
      <c r="K312" s="298"/>
      <c r="L312" s="279" t="s">
        <v>220</v>
      </c>
      <c r="M312" s="301"/>
      <c r="N312" s="280" t="s">
        <v>225</v>
      </c>
      <c r="O312" s="298"/>
      <c r="P312" s="279" t="s">
        <v>220</v>
      </c>
      <c r="Q312" s="301"/>
      <c r="R312" s="280" t="s">
        <v>225</v>
      </c>
      <c r="S312" s="888" t="str">
        <f t="shared" ref="S312" si="972">IF(COUNT(J312:J316)=0,"",SUM(J312:J316))</f>
        <v/>
      </c>
      <c r="T312" s="889"/>
      <c r="U312" s="890"/>
      <c r="Z312" s="270">
        <f t="shared" si="821"/>
        <v>0</v>
      </c>
      <c r="AA312" s="271">
        <f t="shared" ref="AA312" si="973">INDEX(C$7:C$3000,1+($AE312-1)*29,1)</f>
        <v>0</v>
      </c>
      <c r="AB312" s="271">
        <f t="shared" ref="AB312" si="974">INDEX(D$7:D$3000,1+($AE312-1)*29,1)</f>
        <v>0</v>
      </c>
      <c r="AC312" s="271">
        <f t="shared" ref="AC312" si="975">INDEX(E$7:E$3000,1+($AE312-1)*29,1)</f>
        <v>0</v>
      </c>
      <c r="AD312" s="272" t="str">
        <f t="shared" ref="AD312" si="976">INDEX(S$7:S$3000,1+($AE312-1)*29,1)</f>
        <v/>
      </c>
      <c r="AE312" s="171">
        <v>78</v>
      </c>
    </row>
    <row r="313" spans="2:31" ht="24" customHeight="1" x14ac:dyDescent="0.15">
      <c r="B313" s="881"/>
      <c r="C313" s="884"/>
      <c r="D313" s="884"/>
      <c r="E313" s="884"/>
      <c r="F313" s="296"/>
      <c r="G313" s="897"/>
      <c r="H313" s="898"/>
      <c r="I313" s="296"/>
      <c r="J313" s="297"/>
      <c r="K313" s="299"/>
      <c r="L313" s="284" t="s">
        <v>220</v>
      </c>
      <c r="M313" s="302"/>
      <c r="N313" s="285" t="s">
        <v>225</v>
      </c>
      <c r="O313" s="299"/>
      <c r="P313" s="284" t="s">
        <v>220</v>
      </c>
      <c r="Q313" s="302"/>
      <c r="R313" s="285" t="s">
        <v>225</v>
      </c>
      <c r="S313" s="891"/>
      <c r="T313" s="892"/>
      <c r="U313" s="893"/>
      <c r="Z313" s="274">
        <f t="shared" si="821"/>
        <v>0</v>
      </c>
      <c r="AA313" s="275">
        <f t="shared" ref="AA313" si="977">INDEX(C$7:C$3000,6+($AE313-1)*29,1)</f>
        <v>0</v>
      </c>
      <c r="AB313" s="275">
        <f t="shared" ref="AB313" si="978">INDEX(D$7:D$3000,6+($AE313-1)*29,1)</f>
        <v>0</v>
      </c>
      <c r="AC313" s="275">
        <f t="shared" ref="AC313" si="979">INDEX(E$7:E$3000,6+($AE313-1)*29,1)</f>
        <v>0</v>
      </c>
      <c r="AD313" s="276" t="str">
        <f t="shared" ref="AD313" si="980">INDEX(S$7:S$3000,6+($AE313-1)*29,1)</f>
        <v/>
      </c>
      <c r="AE313" s="171">
        <f t="shared" si="812"/>
        <v>78</v>
      </c>
    </row>
    <row r="314" spans="2:31" ht="24" customHeight="1" x14ac:dyDescent="0.15">
      <c r="B314" s="881"/>
      <c r="C314" s="884"/>
      <c r="D314" s="884"/>
      <c r="E314" s="884"/>
      <c r="F314" s="296"/>
      <c r="G314" s="897"/>
      <c r="H314" s="898"/>
      <c r="I314" s="296"/>
      <c r="J314" s="297"/>
      <c r="K314" s="299"/>
      <c r="L314" s="284" t="s">
        <v>220</v>
      </c>
      <c r="M314" s="302"/>
      <c r="N314" s="285" t="s">
        <v>225</v>
      </c>
      <c r="O314" s="299"/>
      <c r="P314" s="284" t="s">
        <v>220</v>
      </c>
      <c r="Q314" s="302"/>
      <c r="R314" s="285" t="s">
        <v>225</v>
      </c>
      <c r="S314" s="891"/>
      <c r="T314" s="892"/>
      <c r="U314" s="893"/>
      <c r="Z314" s="274">
        <f t="shared" si="821"/>
        <v>0</v>
      </c>
      <c r="AA314" s="275">
        <f t="shared" ref="AA314" si="981">INDEX(C$7:C$3000,11+($AE314-1)*29,1)</f>
        <v>0</v>
      </c>
      <c r="AB314" s="275">
        <f t="shared" ref="AB314" si="982">INDEX(D$7:D$3000,11+($AE314-1)*29,1)</f>
        <v>0</v>
      </c>
      <c r="AC314" s="275">
        <f t="shared" ref="AC314" si="983">INDEX(E$7:E$3000,11+($AE314-1)*29,1)</f>
        <v>0</v>
      </c>
      <c r="AD314" s="276" t="str">
        <f t="shared" ref="AD314" si="984">INDEX(S$7:S$3000,11+($AE314-1)*29,1)</f>
        <v/>
      </c>
      <c r="AE314" s="171">
        <f t="shared" si="812"/>
        <v>78</v>
      </c>
    </row>
    <row r="315" spans="2:31" ht="24" customHeight="1" thickBot="1" x14ac:dyDescent="0.2">
      <c r="B315" s="881"/>
      <c r="C315" s="884"/>
      <c r="D315" s="884"/>
      <c r="E315" s="884"/>
      <c r="F315" s="296"/>
      <c r="G315" s="897"/>
      <c r="H315" s="898"/>
      <c r="I315" s="296"/>
      <c r="J315" s="297"/>
      <c r="K315" s="299"/>
      <c r="L315" s="284" t="s">
        <v>220</v>
      </c>
      <c r="M315" s="302"/>
      <c r="N315" s="285" t="s">
        <v>225</v>
      </c>
      <c r="O315" s="299"/>
      <c r="P315" s="284" t="s">
        <v>220</v>
      </c>
      <c r="Q315" s="302"/>
      <c r="R315" s="285" t="s">
        <v>225</v>
      </c>
      <c r="S315" s="891"/>
      <c r="T315" s="892"/>
      <c r="U315" s="893"/>
      <c r="Z315" s="281">
        <f t="shared" si="821"/>
        <v>0</v>
      </c>
      <c r="AA315" s="282">
        <f t="shared" ref="AA315" si="985">INDEX(C$7:C$3000,16+($AE315-1)*29,1)</f>
        <v>0</v>
      </c>
      <c r="AB315" s="282">
        <f t="shared" ref="AB315" si="986">INDEX(D$7:D$3000,16+($AE315-1)*29,1)</f>
        <v>0</v>
      </c>
      <c r="AC315" s="282">
        <f t="shared" ref="AC315" si="987">INDEX(E$7:E$3000,16+($AE315-1)*29,1)</f>
        <v>0</v>
      </c>
      <c r="AD315" s="283" t="str">
        <f t="shared" ref="AD315" si="988">INDEX(S$7:S$3000,16+($AE315-1)*29,1)</f>
        <v/>
      </c>
      <c r="AE315" s="171">
        <f t="shared" si="812"/>
        <v>78</v>
      </c>
    </row>
    <row r="316" spans="2:31" ht="24" customHeight="1" thickBot="1" x14ac:dyDescent="0.2">
      <c r="B316" s="882"/>
      <c r="C316" s="885"/>
      <c r="D316" s="885"/>
      <c r="E316" s="885"/>
      <c r="F316" s="286" t="s">
        <v>232</v>
      </c>
      <c r="G316" s="5"/>
      <c r="H316" s="899" t="s">
        <v>239</v>
      </c>
      <c r="I316" s="900"/>
      <c r="J316" s="300"/>
      <c r="K316" s="901"/>
      <c r="L316" s="902"/>
      <c r="M316" s="902"/>
      <c r="N316" s="902"/>
      <c r="O316" s="902"/>
      <c r="P316" s="902"/>
      <c r="Q316" s="902"/>
      <c r="R316" s="903"/>
      <c r="S316" s="894"/>
      <c r="T316" s="895"/>
      <c r="U316" s="896"/>
      <c r="Z316" s="270">
        <f t="shared" si="821"/>
        <v>0</v>
      </c>
      <c r="AA316" s="271">
        <f t="shared" ref="AA316" si="989">INDEX(C$7:C$3000,1+($AE316-1)*29,1)</f>
        <v>0</v>
      </c>
      <c r="AB316" s="271">
        <f t="shared" ref="AB316" si="990">INDEX(D$7:D$3000,1+($AE316-1)*29,1)</f>
        <v>0</v>
      </c>
      <c r="AC316" s="271">
        <f t="shared" ref="AC316" si="991">INDEX(E$7:E$3000,1+($AE316-1)*29,1)</f>
        <v>0</v>
      </c>
      <c r="AD316" s="272" t="str">
        <f t="shared" ref="AD316" si="992">INDEX(S$7:S$3000,1+($AE316-1)*29,1)</f>
        <v/>
      </c>
      <c r="AE316" s="171">
        <v>79</v>
      </c>
    </row>
    <row r="317" spans="2:31" ht="19.5" customHeight="1" thickBot="1" x14ac:dyDescent="0.2">
      <c r="B317" s="287" t="s">
        <v>112</v>
      </c>
      <c r="C317" s="172"/>
      <c r="D317" s="288"/>
      <c r="E317" s="288"/>
      <c r="F317" s="289"/>
      <c r="G317" s="288"/>
      <c r="H317" s="288"/>
      <c r="O317" s="917" t="s">
        <v>496</v>
      </c>
      <c r="P317" s="918"/>
      <c r="Q317" s="918"/>
      <c r="R317" s="918"/>
      <c r="S317" s="919" t="str">
        <f>IF(COUNT(S297:U316)=0,"",SUMIFS(S297:S316,E297:E316,"&lt;&gt;"&amp;""))</f>
        <v/>
      </c>
      <c r="T317" s="920"/>
      <c r="U317" s="921"/>
      <c r="Z317" s="274">
        <f t="shared" si="821"/>
        <v>0</v>
      </c>
      <c r="AA317" s="275">
        <f t="shared" ref="AA317" si="993">INDEX(C$7:C$3000,6+($AE317-1)*29,1)</f>
        <v>0</v>
      </c>
      <c r="AB317" s="275">
        <f t="shared" ref="AB317" si="994">INDEX(D$7:D$3000,6+($AE317-1)*29,1)</f>
        <v>0</v>
      </c>
      <c r="AC317" s="275">
        <f t="shared" ref="AC317" si="995">INDEX(E$7:E$3000,6+($AE317-1)*29,1)</f>
        <v>0</v>
      </c>
      <c r="AD317" s="276" t="str">
        <f t="shared" ref="AD317" si="996">INDEX(S$7:S$3000,6+($AE317-1)*29,1)</f>
        <v/>
      </c>
      <c r="AE317" s="171">
        <f t="shared" si="812"/>
        <v>79</v>
      </c>
    </row>
    <row r="318" spans="2:31" ht="19.5" customHeight="1" thickBot="1" x14ac:dyDescent="0.2">
      <c r="B318" s="486" t="s">
        <v>242</v>
      </c>
      <c r="C318" s="172"/>
      <c r="D318" s="171"/>
      <c r="E318" s="290"/>
      <c r="F318" s="485"/>
      <c r="G318" s="485"/>
      <c r="H318" s="485"/>
      <c r="O318" s="922" t="s">
        <v>497</v>
      </c>
      <c r="P318" s="923"/>
      <c r="Q318" s="923"/>
      <c r="R318" s="924"/>
      <c r="S318" s="919" t="str">
        <f>IF(COUNT(S297:U316)=0,"",SUMIF(E297:E316,"元請",S297:U316))</f>
        <v/>
      </c>
      <c r="T318" s="920"/>
      <c r="U318" s="921"/>
      <c r="Z318" s="274">
        <f t="shared" si="821"/>
        <v>0</v>
      </c>
      <c r="AA318" s="275">
        <f t="shared" ref="AA318" si="997">INDEX(C$7:C$3000,11+($AE318-1)*29,1)</f>
        <v>0</v>
      </c>
      <c r="AB318" s="275">
        <f t="shared" ref="AB318" si="998">INDEX(D$7:D$3000,11+($AE318-1)*29,1)</f>
        <v>0</v>
      </c>
      <c r="AC318" s="275">
        <f t="shared" ref="AC318" si="999">INDEX(E$7:E$3000,11+($AE318-1)*29,1)</f>
        <v>0</v>
      </c>
      <c r="AD318" s="276" t="str">
        <f t="shared" ref="AD318" si="1000">INDEX(S$7:S$3000,11+($AE318-1)*29,1)</f>
        <v/>
      </c>
      <c r="AE318" s="171">
        <f t="shared" si="812"/>
        <v>79</v>
      </c>
    </row>
    <row r="319" spans="2:31" ht="19.5" customHeight="1" thickBot="1" x14ac:dyDescent="0.2">
      <c r="B319" s="287" t="s">
        <v>240</v>
      </c>
      <c r="C319" s="172"/>
      <c r="D319" s="171"/>
      <c r="E319" s="172"/>
      <c r="F319" s="172"/>
      <c r="G319" s="485"/>
      <c r="H319" s="485"/>
      <c r="Z319" s="281">
        <f t="shared" si="821"/>
        <v>0</v>
      </c>
      <c r="AA319" s="282">
        <f t="shared" ref="AA319" si="1001">INDEX(C$7:C$3000,16+($AE319-1)*29,1)</f>
        <v>0</v>
      </c>
      <c r="AB319" s="282">
        <f t="shared" ref="AB319" si="1002">INDEX(D$7:D$3000,16+($AE319-1)*29,1)</f>
        <v>0</v>
      </c>
      <c r="AC319" s="282">
        <f t="shared" ref="AC319" si="1003">INDEX(E$7:E$3000,16+($AE319-1)*29,1)</f>
        <v>0</v>
      </c>
      <c r="AD319" s="283" t="str">
        <f t="shared" ref="AD319" si="1004">INDEX(S$7:S$3000,16+($AE319-1)*29,1)</f>
        <v/>
      </c>
      <c r="AE319" s="171">
        <f t="shared" si="812"/>
        <v>79</v>
      </c>
    </row>
    <row r="320" spans="2:31" ht="19.5" customHeight="1" x14ac:dyDescent="0.15">
      <c r="B320" s="471"/>
      <c r="C320" s="172"/>
      <c r="D320" s="171"/>
      <c r="E320" s="290"/>
      <c r="F320" s="471"/>
      <c r="G320" s="471"/>
      <c r="H320" s="471"/>
      <c r="Z320" s="270">
        <f t="shared" si="821"/>
        <v>0</v>
      </c>
      <c r="AA320" s="271">
        <f t="shared" ref="AA320" si="1005">INDEX(C$7:C$3000,1+($AE320-1)*29,1)</f>
        <v>0</v>
      </c>
      <c r="AB320" s="271">
        <f t="shared" ref="AB320" si="1006">INDEX(D$7:D$3000,1+($AE320-1)*29,1)</f>
        <v>0</v>
      </c>
      <c r="AC320" s="271">
        <f t="shared" ref="AC320" si="1007">INDEX(E$7:E$3000,1+($AE320-1)*29,1)</f>
        <v>0</v>
      </c>
      <c r="AD320" s="272" t="str">
        <f t="shared" ref="AD320" si="1008">INDEX(S$7:S$3000,1+($AE320-1)*29,1)</f>
        <v/>
      </c>
      <c r="AE320" s="171">
        <v>80</v>
      </c>
    </row>
    <row r="321" spans="1:31" s="172" customFormat="1" ht="20.25" customHeight="1" x14ac:dyDescent="0.15">
      <c r="A321" s="171"/>
      <c r="B321" s="171"/>
      <c r="C321" s="172" t="s">
        <v>104</v>
      </c>
      <c r="G321" s="262"/>
      <c r="H321" s="262"/>
      <c r="I321" s="171"/>
      <c r="J321" s="171"/>
      <c r="K321" s="171"/>
      <c r="L321" s="171"/>
      <c r="M321" s="171"/>
      <c r="N321" s="171"/>
      <c r="O321" s="171"/>
      <c r="P321" s="171"/>
      <c r="Q321" s="171"/>
      <c r="R321" s="171"/>
      <c r="S321" s="171"/>
      <c r="T321" s="196" t="s">
        <v>241</v>
      </c>
      <c r="U321" s="263" t="str">
        <f t="shared" ref="U321" si="1009">IF(COUNT(S297:U316)=0,"",U292+1)</f>
        <v/>
      </c>
      <c r="W321" s="171"/>
      <c r="X321" s="171"/>
      <c r="Y321" s="171"/>
      <c r="Z321" s="274">
        <f t="shared" si="821"/>
        <v>0</v>
      </c>
      <c r="AA321" s="275">
        <f t="shared" ref="AA321" si="1010">INDEX(C$7:C$3000,6+($AE321-1)*29,1)</f>
        <v>0</v>
      </c>
      <c r="AB321" s="275">
        <f t="shared" ref="AB321" si="1011">INDEX(D$7:D$3000,6+($AE321-1)*29,1)</f>
        <v>0</v>
      </c>
      <c r="AC321" s="275">
        <f t="shared" ref="AC321" si="1012">INDEX(E$7:E$3000,6+($AE321-1)*29,1)</f>
        <v>0</v>
      </c>
      <c r="AD321" s="276" t="str">
        <f t="shared" ref="AD321" si="1013">INDEX(S$7:S$3000,6+($AE321-1)*29,1)</f>
        <v/>
      </c>
      <c r="AE321" s="171">
        <f t="shared" si="812"/>
        <v>80</v>
      </c>
    </row>
    <row r="322" spans="1:31" s="172" customFormat="1" ht="27.75" x14ac:dyDescent="0.15">
      <c r="A322" s="171"/>
      <c r="B322" s="904" t="s">
        <v>105</v>
      </c>
      <c r="C322" s="904"/>
      <c r="D322" s="904"/>
      <c r="E322" s="904"/>
      <c r="F322" s="904"/>
      <c r="G322" s="904"/>
      <c r="H322" s="904"/>
      <c r="I322" s="904"/>
      <c r="J322" s="905" t="s">
        <v>388</v>
      </c>
      <c r="K322" s="905"/>
      <c r="L322" s="905"/>
      <c r="M322" s="905"/>
      <c r="N322" s="905"/>
      <c r="O322" s="905"/>
      <c r="P322" s="905"/>
      <c r="Q322" s="905"/>
      <c r="R322" s="905"/>
      <c r="S322" s="905"/>
      <c r="T322" s="905"/>
      <c r="U322" s="905"/>
      <c r="W322" s="171"/>
      <c r="X322" s="171"/>
      <c r="Y322" s="171"/>
      <c r="Z322" s="274">
        <f t="shared" si="821"/>
        <v>0</v>
      </c>
      <c r="AA322" s="275">
        <f t="shared" ref="AA322" si="1014">INDEX(C$7:C$3000,11+($AE322-1)*29,1)</f>
        <v>0</v>
      </c>
      <c r="AB322" s="275">
        <f t="shared" ref="AB322" si="1015">INDEX(D$7:D$3000,11+($AE322-1)*29,1)</f>
        <v>0</v>
      </c>
      <c r="AC322" s="275">
        <f t="shared" ref="AC322" si="1016">INDEX(E$7:E$3000,11+($AE322-1)*29,1)</f>
        <v>0</v>
      </c>
      <c r="AD322" s="276" t="str">
        <f t="shared" ref="AD322" si="1017">INDEX(S$7:S$3000,11+($AE322-1)*29,1)</f>
        <v/>
      </c>
      <c r="AE322" s="171">
        <f t="shared" si="812"/>
        <v>80</v>
      </c>
    </row>
    <row r="323" spans="1:31" ht="21.75" thickBot="1" x14ac:dyDescent="0.2">
      <c r="D323" s="265" t="s">
        <v>228</v>
      </c>
      <c r="E323" s="906"/>
      <c r="F323" s="906"/>
      <c r="G323" s="266" t="s">
        <v>229</v>
      </c>
      <c r="H323" s="267"/>
      <c r="L323" s="268" t="s">
        <v>231</v>
      </c>
      <c r="M323" s="482" t="str">
        <f>M$4</f>
        <v/>
      </c>
      <c r="N323" s="269" t="s">
        <v>220</v>
      </c>
      <c r="O323" s="482" t="str">
        <f>O$4</f>
        <v/>
      </c>
      <c r="P323" s="269" t="s">
        <v>225</v>
      </c>
      <c r="Q323" s="269" t="s">
        <v>205</v>
      </c>
      <c r="R323" s="482" t="str">
        <f>R$4</f>
        <v/>
      </c>
      <c r="S323" s="269" t="s">
        <v>220</v>
      </c>
      <c r="T323" s="482" t="str">
        <f>T$4</f>
        <v/>
      </c>
      <c r="U323" s="269" t="s">
        <v>230</v>
      </c>
      <c r="Z323" s="281">
        <f t="shared" si="821"/>
        <v>0</v>
      </c>
      <c r="AA323" s="282">
        <f t="shared" ref="AA323" si="1018">INDEX(C$7:C$3000,16+($AE323-1)*29,1)</f>
        <v>0</v>
      </c>
      <c r="AB323" s="282">
        <f t="shared" ref="AB323" si="1019">INDEX(D$7:D$3000,16+($AE323-1)*29,1)</f>
        <v>0</v>
      </c>
      <c r="AC323" s="282">
        <f t="shared" ref="AC323" si="1020">INDEX(E$7:E$3000,16+($AE323-1)*29,1)</f>
        <v>0</v>
      </c>
      <c r="AD323" s="283" t="str">
        <f t="shared" ref="AD323" si="1021">INDEX(S$7:S$3000,16+($AE323-1)*29,1)</f>
        <v/>
      </c>
      <c r="AE323" s="171">
        <f t="shared" si="812"/>
        <v>80</v>
      </c>
    </row>
    <row r="324" spans="1:31" ht="18" customHeight="1" x14ac:dyDescent="0.15">
      <c r="B324" s="880" t="s">
        <v>227</v>
      </c>
      <c r="C324" s="907" t="s">
        <v>224</v>
      </c>
      <c r="D324" s="474" t="s">
        <v>237</v>
      </c>
      <c r="E324" s="474" t="s">
        <v>222</v>
      </c>
      <c r="F324" s="909" t="s">
        <v>106</v>
      </c>
      <c r="G324" s="840" t="s">
        <v>107</v>
      </c>
      <c r="H324" s="841"/>
      <c r="I324" s="472" t="s">
        <v>108</v>
      </c>
      <c r="J324" s="472" t="s">
        <v>235</v>
      </c>
      <c r="K324" s="840" t="s">
        <v>109</v>
      </c>
      <c r="L324" s="913"/>
      <c r="M324" s="913"/>
      <c r="N324" s="841"/>
      <c r="O324" s="840" t="s">
        <v>226</v>
      </c>
      <c r="P324" s="913"/>
      <c r="Q324" s="913"/>
      <c r="R324" s="841"/>
      <c r="S324" s="840" t="s">
        <v>233</v>
      </c>
      <c r="T324" s="913"/>
      <c r="U324" s="914"/>
      <c r="Z324" s="270">
        <f t="shared" si="821"/>
        <v>0</v>
      </c>
      <c r="AA324" s="271">
        <f t="shared" ref="AA324" si="1022">INDEX(C$7:C$3000,1+($AE324-1)*29,1)</f>
        <v>0</v>
      </c>
      <c r="AB324" s="271">
        <f t="shared" ref="AB324" si="1023">INDEX(D$7:D$3000,1+($AE324-1)*29,1)</f>
        <v>0</v>
      </c>
      <c r="AC324" s="271">
        <f t="shared" ref="AC324" si="1024">INDEX(E$7:E$3000,1+($AE324-1)*29,1)</f>
        <v>0</v>
      </c>
      <c r="AD324" s="272" t="str">
        <f t="shared" ref="AD324" si="1025">INDEX(S$7:S$3000,1+($AE324-1)*29,1)</f>
        <v/>
      </c>
      <c r="AE324" s="171">
        <v>81</v>
      </c>
    </row>
    <row r="325" spans="1:31" ht="18" customHeight="1" thickBot="1" x14ac:dyDescent="0.2">
      <c r="B325" s="882"/>
      <c r="C325" s="908"/>
      <c r="D325" s="475" t="s">
        <v>221</v>
      </c>
      <c r="E325" s="475" t="s">
        <v>223</v>
      </c>
      <c r="F325" s="910"/>
      <c r="G325" s="911"/>
      <c r="H325" s="912"/>
      <c r="I325" s="473" t="s">
        <v>110</v>
      </c>
      <c r="J325" s="473" t="s">
        <v>236</v>
      </c>
      <c r="K325" s="911"/>
      <c r="L325" s="915"/>
      <c r="M325" s="915"/>
      <c r="N325" s="912"/>
      <c r="O325" s="911"/>
      <c r="P325" s="915"/>
      <c r="Q325" s="915"/>
      <c r="R325" s="912"/>
      <c r="S325" s="911" t="s">
        <v>234</v>
      </c>
      <c r="T325" s="915"/>
      <c r="U325" s="916"/>
      <c r="Z325" s="274">
        <f t="shared" si="821"/>
        <v>0</v>
      </c>
      <c r="AA325" s="275">
        <f t="shared" ref="AA325" si="1026">INDEX(C$7:C$3000,6+($AE325-1)*29,1)</f>
        <v>0</v>
      </c>
      <c r="AB325" s="275">
        <f t="shared" ref="AB325" si="1027">INDEX(D$7:D$3000,6+($AE325-1)*29,1)</f>
        <v>0</v>
      </c>
      <c r="AC325" s="275">
        <f t="shared" ref="AC325" si="1028">INDEX(E$7:E$3000,6+($AE325-1)*29,1)</f>
        <v>0</v>
      </c>
      <c r="AD325" s="276" t="str">
        <f t="shared" ref="AD325" si="1029">INDEX(S$7:S$3000,6+($AE325-1)*29,1)</f>
        <v/>
      </c>
      <c r="AE325" s="171">
        <f t="shared" si="812"/>
        <v>81</v>
      </c>
    </row>
    <row r="326" spans="1:31" ht="24" customHeight="1" x14ac:dyDescent="0.15">
      <c r="B326" s="880">
        <v>1</v>
      </c>
      <c r="C326" s="883"/>
      <c r="D326" s="883"/>
      <c r="E326" s="883"/>
      <c r="F326" s="294"/>
      <c r="G326" s="886"/>
      <c r="H326" s="887"/>
      <c r="I326" s="294"/>
      <c r="J326" s="295"/>
      <c r="K326" s="298"/>
      <c r="L326" s="279" t="s">
        <v>220</v>
      </c>
      <c r="M326" s="301"/>
      <c r="N326" s="280" t="s">
        <v>225</v>
      </c>
      <c r="O326" s="298"/>
      <c r="P326" s="279" t="s">
        <v>220</v>
      </c>
      <c r="Q326" s="301"/>
      <c r="R326" s="280" t="s">
        <v>225</v>
      </c>
      <c r="S326" s="888" t="str">
        <f t="shared" ref="S326" si="1030">IF(COUNT(J326:J330)=0,"",SUM(J326:J330))</f>
        <v/>
      </c>
      <c r="T326" s="889"/>
      <c r="U326" s="890"/>
      <c r="Z326" s="274">
        <f t="shared" si="821"/>
        <v>0</v>
      </c>
      <c r="AA326" s="275">
        <f t="shared" ref="AA326" si="1031">INDEX(C$7:C$3000,11+($AE326-1)*29,1)</f>
        <v>0</v>
      </c>
      <c r="AB326" s="275">
        <f t="shared" ref="AB326" si="1032">INDEX(D$7:D$3000,11+($AE326-1)*29,1)</f>
        <v>0</v>
      </c>
      <c r="AC326" s="275">
        <f t="shared" ref="AC326" si="1033">INDEX(E$7:E$3000,11+($AE326-1)*29,1)</f>
        <v>0</v>
      </c>
      <c r="AD326" s="276" t="str">
        <f t="shared" ref="AD326" si="1034">INDEX(S$7:S$3000,11+($AE326-1)*29,1)</f>
        <v/>
      </c>
      <c r="AE326" s="171">
        <f t="shared" si="812"/>
        <v>81</v>
      </c>
    </row>
    <row r="327" spans="1:31" ht="24" customHeight="1" thickBot="1" x14ac:dyDescent="0.2">
      <c r="B327" s="881"/>
      <c r="C327" s="884"/>
      <c r="D327" s="884"/>
      <c r="E327" s="884"/>
      <c r="F327" s="296"/>
      <c r="G327" s="897"/>
      <c r="H327" s="898"/>
      <c r="I327" s="296"/>
      <c r="J327" s="297"/>
      <c r="K327" s="299"/>
      <c r="L327" s="284" t="s">
        <v>220</v>
      </c>
      <c r="M327" s="302"/>
      <c r="N327" s="285" t="s">
        <v>225</v>
      </c>
      <c r="O327" s="299"/>
      <c r="P327" s="284" t="s">
        <v>220</v>
      </c>
      <c r="Q327" s="302"/>
      <c r="R327" s="285" t="s">
        <v>225</v>
      </c>
      <c r="S327" s="891"/>
      <c r="T327" s="892"/>
      <c r="U327" s="893"/>
      <c r="Z327" s="281">
        <f t="shared" si="821"/>
        <v>0</v>
      </c>
      <c r="AA327" s="282">
        <f t="shared" ref="AA327" si="1035">INDEX(C$7:C$3000,16+($AE327-1)*29,1)</f>
        <v>0</v>
      </c>
      <c r="AB327" s="282">
        <f t="shared" ref="AB327" si="1036">INDEX(D$7:D$3000,16+($AE327-1)*29,1)</f>
        <v>0</v>
      </c>
      <c r="AC327" s="282">
        <f t="shared" ref="AC327" si="1037">INDEX(E$7:E$3000,16+($AE327-1)*29,1)</f>
        <v>0</v>
      </c>
      <c r="AD327" s="283" t="str">
        <f t="shared" ref="AD327" si="1038">INDEX(S$7:S$3000,16+($AE327-1)*29,1)</f>
        <v/>
      </c>
      <c r="AE327" s="171">
        <f t="shared" si="812"/>
        <v>81</v>
      </c>
    </row>
    <row r="328" spans="1:31" ht="23.25" customHeight="1" x14ac:dyDescent="0.15">
      <c r="B328" s="881"/>
      <c r="C328" s="884"/>
      <c r="D328" s="884"/>
      <c r="E328" s="884"/>
      <c r="F328" s="296"/>
      <c r="G328" s="897"/>
      <c r="H328" s="898"/>
      <c r="I328" s="296"/>
      <c r="J328" s="297"/>
      <c r="K328" s="299"/>
      <c r="L328" s="284" t="s">
        <v>220</v>
      </c>
      <c r="M328" s="302"/>
      <c r="N328" s="285" t="s">
        <v>225</v>
      </c>
      <c r="O328" s="299"/>
      <c r="P328" s="284" t="s">
        <v>220</v>
      </c>
      <c r="Q328" s="302"/>
      <c r="R328" s="285" t="s">
        <v>225</v>
      </c>
      <c r="S328" s="891"/>
      <c r="T328" s="892"/>
      <c r="U328" s="893"/>
      <c r="Z328" s="270">
        <f t="shared" si="821"/>
        <v>0</v>
      </c>
      <c r="AA328" s="271">
        <f t="shared" ref="AA328" si="1039">INDEX(C$7:C$3000,1+($AE328-1)*29,1)</f>
        <v>0</v>
      </c>
      <c r="AB328" s="271">
        <f t="shared" ref="AB328" si="1040">INDEX(D$7:D$3000,1+($AE328-1)*29,1)</f>
        <v>0</v>
      </c>
      <c r="AC328" s="271">
        <f t="shared" ref="AC328" si="1041">INDEX(E$7:E$3000,1+($AE328-1)*29,1)</f>
        <v>0</v>
      </c>
      <c r="AD328" s="272" t="str">
        <f t="shared" ref="AD328" si="1042">INDEX(S$7:S$3000,1+($AE328-1)*29,1)</f>
        <v/>
      </c>
      <c r="AE328" s="171">
        <v>82</v>
      </c>
    </row>
    <row r="329" spans="1:31" ht="24" customHeight="1" x14ac:dyDescent="0.15">
      <c r="B329" s="881"/>
      <c r="C329" s="884"/>
      <c r="D329" s="884"/>
      <c r="E329" s="884"/>
      <c r="F329" s="296"/>
      <c r="G329" s="897"/>
      <c r="H329" s="898"/>
      <c r="I329" s="296"/>
      <c r="J329" s="297"/>
      <c r="K329" s="299"/>
      <c r="L329" s="284" t="s">
        <v>220</v>
      </c>
      <c r="M329" s="302"/>
      <c r="N329" s="285" t="s">
        <v>225</v>
      </c>
      <c r="O329" s="299"/>
      <c r="P329" s="284" t="s">
        <v>220</v>
      </c>
      <c r="Q329" s="302"/>
      <c r="R329" s="285" t="s">
        <v>225</v>
      </c>
      <c r="S329" s="891"/>
      <c r="T329" s="892"/>
      <c r="U329" s="893"/>
      <c r="Z329" s="274">
        <f t="shared" si="821"/>
        <v>0</v>
      </c>
      <c r="AA329" s="275">
        <f t="shared" ref="AA329" si="1043">INDEX(C$7:C$3000,6+($AE329-1)*29,1)</f>
        <v>0</v>
      </c>
      <c r="AB329" s="275">
        <f t="shared" ref="AB329" si="1044">INDEX(D$7:D$3000,6+($AE329-1)*29,1)</f>
        <v>0</v>
      </c>
      <c r="AC329" s="275">
        <f t="shared" ref="AC329" si="1045">INDEX(E$7:E$3000,6+($AE329-1)*29,1)</f>
        <v>0</v>
      </c>
      <c r="AD329" s="276" t="str">
        <f t="shared" ref="AD329" si="1046">INDEX(S$7:S$3000,6+($AE329-1)*29,1)</f>
        <v/>
      </c>
      <c r="AE329" s="171">
        <f t="shared" si="812"/>
        <v>82</v>
      </c>
    </row>
    <row r="330" spans="1:31" ht="24" customHeight="1" thickBot="1" x14ac:dyDescent="0.2">
      <c r="B330" s="882"/>
      <c r="C330" s="885"/>
      <c r="D330" s="885"/>
      <c r="E330" s="885"/>
      <c r="F330" s="286" t="s">
        <v>232</v>
      </c>
      <c r="G330" s="5"/>
      <c r="H330" s="899" t="s">
        <v>239</v>
      </c>
      <c r="I330" s="900"/>
      <c r="J330" s="300"/>
      <c r="K330" s="901"/>
      <c r="L330" s="902"/>
      <c r="M330" s="902"/>
      <c r="N330" s="902"/>
      <c r="O330" s="902"/>
      <c r="P330" s="902"/>
      <c r="Q330" s="902"/>
      <c r="R330" s="903"/>
      <c r="S330" s="894"/>
      <c r="T330" s="895"/>
      <c r="U330" s="896"/>
      <c r="Z330" s="274">
        <f t="shared" si="821"/>
        <v>0</v>
      </c>
      <c r="AA330" s="275">
        <f t="shared" ref="AA330" si="1047">INDEX(C$7:C$3000,11+($AE330-1)*29,1)</f>
        <v>0</v>
      </c>
      <c r="AB330" s="275">
        <f t="shared" ref="AB330" si="1048">INDEX(D$7:D$3000,11+($AE330-1)*29,1)</f>
        <v>0</v>
      </c>
      <c r="AC330" s="275">
        <f t="shared" ref="AC330" si="1049">INDEX(E$7:E$3000,11+($AE330-1)*29,1)</f>
        <v>0</v>
      </c>
      <c r="AD330" s="276" t="str">
        <f t="shared" ref="AD330" si="1050">INDEX(S$7:S$3000,11+($AE330-1)*29,1)</f>
        <v/>
      </c>
      <c r="AE330" s="171">
        <f t="shared" si="812"/>
        <v>82</v>
      </c>
    </row>
    <row r="331" spans="1:31" ht="24" customHeight="1" thickBot="1" x14ac:dyDescent="0.2">
      <c r="B331" s="880">
        <v>2</v>
      </c>
      <c r="C331" s="883"/>
      <c r="D331" s="883"/>
      <c r="E331" s="883"/>
      <c r="F331" s="294"/>
      <c r="G331" s="886"/>
      <c r="H331" s="887"/>
      <c r="I331" s="294"/>
      <c r="J331" s="295"/>
      <c r="K331" s="298"/>
      <c r="L331" s="279" t="s">
        <v>220</v>
      </c>
      <c r="M331" s="301"/>
      <c r="N331" s="280" t="s">
        <v>225</v>
      </c>
      <c r="O331" s="298"/>
      <c r="P331" s="279" t="s">
        <v>220</v>
      </c>
      <c r="Q331" s="301"/>
      <c r="R331" s="280" t="s">
        <v>225</v>
      </c>
      <c r="S331" s="888" t="str">
        <f t="shared" ref="S331" si="1051">IF(COUNT(J331:J335)=0,"",SUM(J331:J335))</f>
        <v/>
      </c>
      <c r="T331" s="889"/>
      <c r="U331" s="890"/>
      <c r="Z331" s="281">
        <f t="shared" si="821"/>
        <v>0</v>
      </c>
      <c r="AA331" s="282">
        <f t="shared" ref="AA331" si="1052">INDEX(C$7:C$3000,16+($AE331-1)*29,1)</f>
        <v>0</v>
      </c>
      <c r="AB331" s="282">
        <f t="shared" ref="AB331" si="1053">INDEX(D$7:D$3000,16+($AE331-1)*29,1)</f>
        <v>0</v>
      </c>
      <c r="AC331" s="282">
        <f t="shared" ref="AC331" si="1054">INDEX(E$7:E$3000,16+($AE331-1)*29,1)</f>
        <v>0</v>
      </c>
      <c r="AD331" s="283" t="str">
        <f t="shared" ref="AD331" si="1055">INDEX(S$7:S$3000,16+($AE331-1)*29,1)</f>
        <v/>
      </c>
      <c r="AE331" s="171">
        <f t="shared" si="812"/>
        <v>82</v>
      </c>
    </row>
    <row r="332" spans="1:31" ht="24" customHeight="1" x14ac:dyDescent="0.15">
      <c r="B332" s="881"/>
      <c r="C332" s="884"/>
      <c r="D332" s="884"/>
      <c r="E332" s="884"/>
      <c r="F332" s="296"/>
      <c r="G332" s="897"/>
      <c r="H332" s="898"/>
      <c r="I332" s="296"/>
      <c r="J332" s="297"/>
      <c r="K332" s="299"/>
      <c r="L332" s="284" t="s">
        <v>220</v>
      </c>
      <c r="M332" s="302"/>
      <c r="N332" s="285" t="s">
        <v>225</v>
      </c>
      <c r="O332" s="299"/>
      <c r="P332" s="284" t="s">
        <v>220</v>
      </c>
      <c r="Q332" s="302"/>
      <c r="R332" s="285" t="s">
        <v>225</v>
      </c>
      <c r="S332" s="891"/>
      <c r="T332" s="892"/>
      <c r="U332" s="893"/>
      <c r="Z332" s="270">
        <f t="shared" si="821"/>
        <v>0</v>
      </c>
      <c r="AA332" s="271">
        <f t="shared" ref="AA332" si="1056">INDEX(C$7:C$3000,1+($AE332-1)*29,1)</f>
        <v>0</v>
      </c>
      <c r="AB332" s="271">
        <f t="shared" ref="AB332" si="1057">INDEX(D$7:D$3000,1+($AE332-1)*29,1)</f>
        <v>0</v>
      </c>
      <c r="AC332" s="271">
        <f t="shared" ref="AC332" si="1058">INDEX(E$7:E$3000,1+($AE332-1)*29,1)</f>
        <v>0</v>
      </c>
      <c r="AD332" s="272" t="str">
        <f t="shared" ref="AD332" si="1059">INDEX(S$7:S$3000,1+($AE332-1)*29,1)</f>
        <v/>
      </c>
      <c r="AE332" s="171">
        <v>83</v>
      </c>
    </row>
    <row r="333" spans="1:31" ht="24" customHeight="1" x14ac:dyDescent="0.15">
      <c r="B333" s="881"/>
      <c r="C333" s="884"/>
      <c r="D333" s="884"/>
      <c r="E333" s="884"/>
      <c r="F333" s="296"/>
      <c r="G333" s="897"/>
      <c r="H333" s="898"/>
      <c r="I333" s="296"/>
      <c r="J333" s="297"/>
      <c r="K333" s="299"/>
      <c r="L333" s="284" t="s">
        <v>220</v>
      </c>
      <c r="M333" s="302"/>
      <c r="N333" s="285" t="s">
        <v>225</v>
      </c>
      <c r="O333" s="299"/>
      <c r="P333" s="284" t="s">
        <v>220</v>
      </c>
      <c r="Q333" s="302"/>
      <c r="R333" s="285" t="s">
        <v>225</v>
      </c>
      <c r="S333" s="891"/>
      <c r="T333" s="892"/>
      <c r="U333" s="893"/>
      <c r="Z333" s="274">
        <f t="shared" si="821"/>
        <v>0</v>
      </c>
      <c r="AA333" s="275">
        <f t="shared" ref="AA333" si="1060">INDEX(C$7:C$3000,6+($AE333-1)*29,1)</f>
        <v>0</v>
      </c>
      <c r="AB333" s="275">
        <f t="shared" ref="AB333" si="1061">INDEX(D$7:D$3000,6+($AE333-1)*29,1)</f>
        <v>0</v>
      </c>
      <c r="AC333" s="275">
        <f t="shared" ref="AC333" si="1062">INDEX(E$7:E$3000,6+($AE333-1)*29,1)</f>
        <v>0</v>
      </c>
      <c r="AD333" s="276" t="str">
        <f t="shared" ref="AD333" si="1063">INDEX(S$7:S$3000,6+($AE333-1)*29,1)</f>
        <v/>
      </c>
      <c r="AE333" s="171">
        <f t="shared" si="812"/>
        <v>83</v>
      </c>
    </row>
    <row r="334" spans="1:31" ht="24" customHeight="1" x14ac:dyDescent="0.15">
      <c r="B334" s="881"/>
      <c r="C334" s="884"/>
      <c r="D334" s="884"/>
      <c r="E334" s="884"/>
      <c r="F334" s="296"/>
      <c r="G334" s="897"/>
      <c r="H334" s="898"/>
      <c r="I334" s="296"/>
      <c r="J334" s="297"/>
      <c r="K334" s="299"/>
      <c r="L334" s="284" t="s">
        <v>220</v>
      </c>
      <c r="M334" s="302"/>
      <c r="N334" s="285" t="s">
        <v>225</v>
      </c>
      <c r="O334" s="299"/>
      <c r="P334" s="284" t="s">
        <v>220</v>
      </c>
      <c r="Q334" s="302"/>
      <c r="R334" s="285" t="s">
        <v>225</v>
      </c>
      <c r="S334" s="891"/>
      <c r="T334" s="892"/>
      <c r="U334" s="893"/>
      <c r="Z334" s="274">
        <f t="shared" si="821"/>
        <v>0</v>
      </c>
      <c r="AA334" s="275">
        <f t="shared" ref="AA334" si="1064">INDEX(C$7:C$3000,11+($AE334-1)*29,1)</f>
        <v>0</v>
      </c>
      <c r="AB334" s="275">
        <f t="shared" ref="AB334" si="1065">INDEX(D$7:D$3000,11+($AE334-1)*29,1)</f>
        <v>0</v>
      </c>
      <c r="AC334" s="275">
        <f t="shared" ref="AC334" si="1066">INDEX(E$7:E$3000,11+($AE334-1)*29,1)</f>
        <v>0</v>
      </c>
      <c r="AD334" s="276" t="str">
        <f t="shared" ref="AD334" si="1067">INDEX(S$7:S$3000,11+($AE334-1)*29,1)</f>
        <v/>
      </c>
      <c r="AE334" s="171">
        <f t="shared" si="812"/>
        <v>83</v>
      </c>
    </row>
    <row r="335" spans="1:31" ht="24" customHeight="1" thickBot="1" x14ac:dyDescent="0.2">
      <c r="B335" s="882"/>
      <c r="C335" s="885"/>
      <c r="D335" s="885"/>
      <c r="E335" s="885"/>
      <c r="F335" s="286" t="s">
        <v>232</v>
      </c>
      <c r="G335" s="5"/>
      <c r="H335" s="899" t="s">
        <v>239</v>
      </c>
      <c r="I335" s="900"/>
      <c r="J335" s="300"/>
      <c r="K335" s="901"/>
      <c r="L335" s="902"/>
      <c r="M335" s="902"/>
      <c r="N335" s="902"/>
      <c r="O335" s="902"/>
      <c r="P335" s="902"/>
      <c r="Q335" s="902"/>
      <c r="R335" s="903"/>
      <c r="S335" s="894"/>
      <c r="T335" s="895"/>
      <c r="U335" s="896"/>
      <c r="Z335" s="281">
        <f t="shared" si="821"/>
        <v>0</v>
      </c>
      <c r="AA335" s="282">
        <f t="shared" ref="AA335" si="1068">INDEX(C$7:C$3000,16+($AE335-1)*29,1)</f>
        <v>0</v>
      </c>
      <c r="AB335" s="282">
        <f t="shared" ref="AB335" si="1069">INDEX(D$7:D$3000,16+($AE335-1)*29,1)</f>
        <v>0</v>
      </c>
      <c r="AC335" s="282">
        <f t="shared" ref="AC335" si="1070">INDEX(E$7:E$3000,16+($AE335-1)*29,1)</f>
        <v>0</v>
      </c>
      <c r="AD335" s="283" t="str">
        <f t="shared" ref="AD335" si="1071">INDEX(S$7:S$3000,16+($AE335-1)*29,1)</f>
        <v/>
      </c>
      <c r="AE335" s="171">
        <f t="shared" si="812"/>
        <v>83</v>
      </c>
    </row>
    <row r="336" spans="1:31" ht="24" customHeight="1" x14ac:dyDescent="0.15">
      <c r="B336" s="880">
        <v>3</v>
      </c>
      <c r="C336" s="883"/>
      <c r="D336" s="883"/>
      <c r="E336" s="883"/>
      <c r="F336" s="294"/>
      <c r="G336" s="886"/>
      <c r="H336" s="887"/>
      <c r="I336" s="294"/>
      <c r="J336" s="295"/>
      <c r="K336" s="298"/>
      <c r="L336" s="279" t="s">
        <v>220</v>
      </c>
      <c r="M336" s="301"/>
      <c r="N336" s="280" t="s">
        <v>225</v>
      </c>
      <c r="O336" s="298"/>
      <c r="P336" s="279" t="s">
        <v>220</v>
      </c>
      <c r="Q336" s="301"/>
      <c r="R336" s="280" t="s">
        <v>225</v>
      </c>
      <c r="S336" s="888" t="str">
        <f t="shared" ref="S336" si="1072">IF(COUNT(J336:J340)=0,"",SUM(J336:J340))</f>
        <v/>
      </c>
      <c r="T336" s="889"/>
      <c r="U336" s="890"/>
      <c r="Z336" s="270">
        <f t="shared" si="821"/>
        <v>0</v>
      </c>
      <c r="AA336" s="271">
        <f t="shared" ref="AA336" si="1073">INDEX(C$7:C$3000,1+($AE336-1)*29,1)</f>
        <v>0</v>
      </c>
      <c r="AB336" s="271">
        <f t="shared" ref="AB336" si="1074">INDEX(D$7:D$3000,1+($AE336-1)*29,1)</f>
        <v>0</v>
      </c>
      <c r="AC336" s="271">
        <f t="shared" ref="AC336" si="1075">INDEX(E$7:E$3000,1+($AE336-1)*29,1)</f>
        <v>0</v>
      </c>
      <c r="AD336" s="272" t="str">
        <f t="shared" ref="AD336" si="1076">INDEX(S$7:S$3000,1+($AE336-1)*29,1)</f>
        <v/>
      </c>
      <c r="AE336" s="171">
        <v>84</v>
      </c>
    </row>
    <row r="337" spans="1:31" ht="24" customHeight="1" x14ac:dyDescent="0.15">
      <c r="B337" s="881"/>
      <c r="C337" s="884"/>
      <c r="D337" s="884"/>
      <c r="E337" s="884"/>
      <c r="F337" s="296"/>
      <c r="G337" s="897"/>
      <c r="H337" s="898"/>
      <c r="I337" s="296"/>
      <c r="J337" s="297"/>
      <c r="K337" s="299"/>
      <c r="L337" s="284" t="s">
        <v>220</v>
      </c>
      <c r="M337" s="302"/>
      <c r="N337" s="285" t="s">
        <v>225</v>
      </c>
      <c r="O337" s="299"/>
      <c r="P337" s="284" t="s">
        <v>220</v>
      </c>
      <c r="Q337" s="302"/>
      <c r="R337" s="285" t="s">
        <v>225</v>
      </c>
      <c r="S337" s="891"/>
      <c r="T337" s="892"/>
      <c r="U337" s="893"/>
      <c r="Z337" s="274">
        <f t="shared" si="821"/>
        <v>0</v>
      </c>
      <c r="AA337" s="275">
        <f t="shared" ref="AA337" si="1077">INDEX(C$7:C$3000,6+($AE337-1)*29,1)</f>
        <v>0</v>
      </c>
      <c r="AB337" s="275">
        <f t="shared" ref="AB337" si="1078">INDEX(D$7:D$3000,6+($AE337-1)*29,1)</f>
        <v>0</v>
      </c>
      <c r="AC337" s="275">
        <f t="shared" ref="AC337" si="1079">INDEX(E$7:E$3000,6+($AE337-1)*29,1)</f>
        <v>0</v>
      </c>
      <c r="AD337" s="276" t="str">
        <f t="shared" ref="AD337" si="1080">INDEX(S$7:S$3000,6+($AE337-1)*29,1)</f>
        <v/>
      </c>
      <c r="AE337" s="171">
        <f t="shared" ref="AE337:AE399" si="1081">AE336</f>
        <v>84</v>
      </c>
    </row>
    <row r="338" spans="1:31" ht="24" customHeight="1" x14ac:dyDescent="0.15">
      <c r="B338" s="881"/>
      <c r="C338" s="884"/>
      <c r="D338" s="884"/>
      <c r="E338" s="884"/>
      <c r="F338" s="296"/>
      <c r="G338" s="897"/>
      <c r="H338" s="898"/>
      <c r="I338" s="296"/>
      <c r="J338" s="297"/>
      <c r="K338" s="299"/>
      <c r="L338" s="284" t="s">
        <v>220</v>
      </c>
      <c r="M338" s="302"/>
      <c r="N338" s="285" t="s">
        <v>225</v>
      </c>
      <c r="O338" s="299"/>
      <c r="P338" s="284" t="s">
        <v>220</v>
      </c>
      <c r="Q338" s="302"/>
      <c r="R338" s="285" t="s">
        <v>225</v>
      </c>
      <c r="S338" s="891"/>
      <c r="T338" s="892"/>
      <c r="U338" s="893"/>
      <c r="Z338" s="274">
        <f t="shared" si="821"/>
        <v>0</v>
      </c>
      <c r="AA338" s="275">
        <f t="shared" ref="AA338" si="1082">INDEX(C$7:C$3000,11+($AE338-1)*29,1)</f>
        <v>0</v>
      </c>
      <c r="AB338" s="275">
        <f t="shared" ref="AB338" si="1083">INDEX(D$7:D$3000,11+($AE338-1)*29,1)</f>
        <v>0</v>
      </c>
      <c r="AC338" s="275">
        <f t="shared" ref="AC338" si="1084">INDEX(E$7:E$3000,11+($AE338-1)*29,1)</f>
        <v>0</v>
      </c>
      <c r="AD338" s="276" t="str">
        <f t="shared" ref="AD338" si="1085">INDEX(S$7:S$3000,11+($AE338-1)*29,1)</f>
        <v/>
      </c>
      <c r="AE338" s="171">
        <f t="shared" si="1081"/>
        <v>84</v>
      </c>
    </row>
    <row r="339" spans="1:31" ht="24" customHeight="1" thickBot="1" x14ac:dyDescent="0.2">
      <c r="B339" s="881"/>
      <c r="C339" s="884"/>
      <c r="D339" s="884"/>
      <c r="E339" s="884"/>
      <c r="F339" s="296"/>
      <c r="G339" s="897"/>
      <c r="H339" s="898"/>
      <c r="I339" s="296"/>
      <c r="J339" s="297"/>
      <c r="K339" s="299"/>
      <c r="L339" s="284" t="s">
        <v>220</v>
      </c>
      <c r="M339" s="302"/>
      <c r="N339" s="285" t="s">
        <v>225</v>
      </c>
      <c r="O339" s="299"/>
      <c r="P339" s="284" t="s">
        <v>220</v>
      </c>
      <c r="Q339" s="302"/>
      <c r="R339" s="285" t="s">
        <v>225</v>
      </c>
      <c r="S339" s="891"/>
      <c r="T339" s="892"/>
      <c r="U339" s="893"/>
      <c r="Z339" s="281">
        <f t="shared" si="821"/>
        <v>0</v>
      </c>
      <c r="AA339" s="282">
        <f t="shared" ref="AA339" si="1086">INDEX(C$7:C$3000,16+($AE339-1)*29,1)</f>
        <v>0</v>
      </c>
      <c r="AB339" s="282">
        <f t="shared" ref="AB339" si="1087">INDEX(D$7:D$3000,16+($AE339-1)*29,1)</f>
        <v>0</v>
      </c>
      <c r="AC339" s="282">
        <f t="shared" ref="AC339" si="1088">INDEX(E$7:E$3000,16+($AE339-1)*29,1)</f>
        <v>0</v>
      </c>
      <c r="AD339" s="283" t="str">
        <f t="shared" ref="AD339" si="1089">INDEX(S$7:S$3000,16+($AE339-1)*29,1)</f>
        <v/>
      </c>
      <c r="AE339" s="171">
        <f t="shared" si="1081"/>
        <v>84</v>
      </c>
    </row>
    <row r="340" spans="1:31" ht="24" customHeight="1" thickBot="1" x14ac:dyDescent="0.2">
      <c r="B340" s="882"/>
      <c r="C340" s="885"/>
      <c r="D340" s="885"/>
      <c r="E340" s="885"/>
      <c r="F340" s="286" t="s">
        <v>232</v>
      </c>
      <c r="G340" s="5"/>
      <c r="H340" s="899" t="s">
        <v>239</v>
      </c>
      <c r="I340" s="900"/>
      <c r="J340" s="300"/>
      <c r="K340" s="901"/>
      <c r="L340" s="902"/>
      <c r="M340" s="902"/>
      <c r="N340" s="902"/>
      <c r="O340" s="902"/>
      <c r="P340" s="902"/>
      <c r="Q340" s="902"/>
      <c r="R340" s="903"/>
      <c r="S340" s="894"/>
      <c r="T340" s="895"/>
      <c r="U340" s="896"/>
      <c r="Z340" s="270">
        <f t="shared" ref="Z340:Z403" si="1090">INDEX(E$4:E$3000,1+($AE340-1)*29,1)</f>
        <v>0</v>
      </c>
      <c r="AA340" s="271">
        <f t="shared" ref="AA340" si="1091">INDEX(C$7:C$3000,1+($AE340-1)*29,1)</f>
        <v>0</v>
      </c>
      <c r="AB340" s="271">
        <f t="shared" ref="AB340" si="1092">INDEX(D$7:D$3000,1+($AE340-1)*29,1)</f>
        <v>0</v>
      </c>
      <c r="AC340" s="271">
        <f t="shared" ref="AC340" si="1093">INDEX(E$7:E$3000,1+($AE340-1)*29,1)</f>
        <v>0</v>
      </c>
      <c r="AD340" s="272" t="str">
        <f t="shared" ref="AD340" si="1094">INDEX(S$7:S$3000,1+($AE340-1)*29,1)</f>
        <v/>
      </c>
      <c r="AE340" s="171">
        <v>85</v>
      </c>
    </row>
    <row r="341" spans="1:31" ht="24" customHeight="1" x14ac:dyDescent="0.15">
      <c r="B341" s="880">
        <v>4</v>
      </c>
      <c r="C341" s="883"/>
      <c r="D341" s="883"/>
      <c r="E341" s="883"/>
      <c r="F341" s="294"/>
      <c r="G341" s="886"/>
      <c r="H341" s="887"/>
      <c r="I341" s="294"/>
      <c r="J341" s="295"/>
      <c r="K341" s="298"/>
      <c r="L341" s="279" t="s">
        <v>220</v>
      </c>
      <c r="M341" s="301"/>
      <c r="N341" s="280" t="s">
        <v>225</v>
      </c>
      <c r="O341" s="298"/>
      <c r="P341" s="279" t="s">
        <v>220</v>
      </c>
      <c r="Q341" s="301"/>
      <c r="R341" s="280" t="s">
        <v>225</v>
      </c>
      <c r="S341" s="888" t="str">
        <f t="shared" ref="S341" si="1095">IF(COUNT(J341:J345)=0,"",SUM(J341:J345))</f>
        <v/>
      </c>
      <c r="T341" s="889"/>
      <c r="U341" s="890"/>
      <c r="Z341" s="274">
        <f t="shared" si="1090"/>
        <v>0</v>
      </c>
      <c r="AA341" s="275">
        <f t="shared" ref="AA341" si="1096">INDEX(C$7:C$3000,6+($AE341-1)*29,1)</f>
        <v>0</v>
      </c>
      <c r="AB341" s="275">
        <f t="shared" ref="AB341" si="1097">INDEX(D$7:D$3000,6+($AE341-1)*29,1)</f>
        <v>0</v>
      </c>
      <c r="AC341" s="275">
        <f t="shared" ref="AC341" si="1098">INDEX(E$7:E$3000,6+($AE341-1)*29,1)</f>
        <v>0</v>
      </c>
      <c r="AD341" s="276" t="str">
        <f t="shared" ref="AD341" si="1099">INDEX(S$7:S$3000,6+($AE341-1)*29,1)</f>
        <v/>
      </c>
      <c r="AE341" s="171">
        <f t="shared" si="1081"/>
        <v>85</v>
      </c>
    </row>
    <row r="342" spans="1:31" ht="24" customHeight="1" x14ac:dyDescent="0.15">
      <c r="B342" s="881"/>
      <c r="C342" s="884"/>
      <c r="D342" s="884"/>
      <c r="E342" s="884"/>
      <c r="F342" s="296"/>
      <c r="G342" s="897"/>
      <c r="H342" s="898"/>
      <c r="I342" s="296"/>
      <c r="J342" s="297"/>
      <c r="K342" s="299"/>
      <c r="L342" s="284" t="s">
        <v>220</v>
      </c>
      <c r="M342" s="302"/>
      <c r="N342" s="285" t="s">
        <v>225</v>
      </c>
      <c r="O342" s="299"/>
      <c r="P342" s="284" t="s">
        <v>220</v>
      </c>
      <c r="Q342" s="302"/>
      <c r="R342" s="285" t="s">
        <v>225</v>
      </c>
      <c r="S342" s="891"/>
      <c r="T342" s="892"/>
      <c r="U342" s="893"/>
      <c r="Z342" s="274">
        <f t="shared" si="1090"/>
        <v>0</v>
      </c>
      <c r="AA342" s="275">
        <f t="shared" ref="AA342" si="1100">INDEX(C$7:C$3000,11+($AE342-1)*29,1)</f>
        <v>0</v>
      </c>
      <c r="AB342" s="275">
        <f t="shared" ref="AB342" si="1101">INDEX(D$7:D$3000,11+($AE342-1)*29,1)</f>
        <v>0</v>
      </c>
      <c r="AC342" s="275">
        <f t="shared" ref="AC342" si="1102">INDEX(E$7:E$3000,11+($AE342-1)*29,1)</f>
        <v>0</v>
      </c>
      <c r="AD342" s="276" t="str">
        <f t="shared" ref="AD342" si="1103">INDEX(S$7:S$3000,11+($AE342-1)*29,1)</f>
        <v/>
      </c>
      <c r="AE342" s="171">
        <f t="shared" si="1081"/>
        <v>85</v>
      </c>
    </row>
    <row r="343" spans="1:31" ht="24" customHeight="1" thickBot="1" x14ac:dyDescent="0.2">
      <c r="B343" s="881"/>
      <c r="C343" s="884"/>
      <c r="D343" s="884"/>
      <c r="E343" s="884"/>
      <c r="F343" s="296"/>
      <c r="G343" s="897"/>
      <c r="H343" s="898"/>
      <c r="I343" s="296"/>
      <c r="J343" s="297"/>
      <c r="K343" s="299"/>
      <c r="L343" s="284" t="s">
        <v>220</v>
      </c>
      <c r="M343" s="302"/>
      <c r="N343" s="285" t="s">
        <v>225</v>
      </c>
      <c r="O343" s="299"/>
      <c r="P343" s="284" t="s">
        <v>220</v>
      </c>
      <c r="Q343" s="302"/>
      <c r="R343" s="285" t="s">
        <v>225</v>
      </c>
      <c r="S343" s="891"/>
      <c r="T343" s="892"/>
      <c r="U343" s="893"/>
      <c r="Z343" s="281">
        <f t="shared" si="1090"/>
        <v>0</v>
      </c>
      <c r="AA343" s="282">
        <f t="shared" ref="AA343" si="1104">INDEX(C$7:C$3000,16+($AE343-1)*29,1)</f>
        <v>0</v>
      </c>
      <c r="AB343" s="282">
        <f t="shared" ref="AB343" si="1105">INDEX(D$7:D$3000,16+($AE343-1)*29,1)</f>
        <v>0</v>
      </c>
      <c r="AC343" s="282">
        <f t="shared" ref="AC343" si="1106">INDEX(E$7:E$3000,16+($AE343-1)*29,1)</f>
        <v>0</v>
      </c>
      <c r="AD343" s="283" t="str">
        <f t="shared" ref="AD343" si="1107">INDEX(S$7:S$3000,16+($AE343-1)*29,1)</f>
        <v/>
      </c>
      <c r="AE343" s="171">
        <f t="shared" si="1081"/>
        <v>85</v>
      </c>
    </row>
    <row r="344" spans="1:31" ht="24" customHeight="1" x14ac:dyDescent="0.15">
      <c r="B344" s="881"/>
      <c r="C344" s="884"/>
      <c r="D344" s="884"/>
      <c r="E344" s="884"/>
      <c r="F344" s="296"/>
      <c r="G344" s="897"/>
      <c r="H344" s="898"/>
      <c r="I344" s="296"/>
      <c r="J344" s="297"/>
      <c r="K344" s="299"/>
      <c r="L344" s="284" t="s">
        <v>220</v>
      </c>
      <c r="M344" s="302"/>
      <c r="N344" s="285" t="s">
        <v>225</v>
      </c>
      <c r="O344" s="299"/>
      <c r="P344" s="284" t="s">
        <v>220</v>
      </c>
      <c r="Q344" s="302"/>
      <c r="R344" s="285" t="s">
        <v>225</v>
      </c>
      <c r="S344" s="891"/>
      <c r="T344" s="892"/>
      <c r="U344" s="893"/>
      <c r="Z344" s="270">
        <f t="shared" si="1090"/>
        <v>0</v>
      </c>
      <c r="AA344" s="271">
        <f t="shared" ref="AA344" si="1108">INDEX(C$7:C$3000,1+($AE344-1)*29,1)</f>
        <v>0</v>
      </c>
      <c r="AB344" s="271">
        <f t="shared" ref="AB344" si="1109">INDEX(D$7:D$3000,1+($AE344-1)*29,1)</f>
        <v>0</v>
      </c>
      <c r="AC344" s="271">
        <f t="shared" ref="AC344" si="1110">INDEX(E$7:E$3000,1+($AE344-1)*29,1)</f>
        <v>0</v>
      </c>
      <c r="AD344" s="272" t="str">
        <f t="shared" ref="AD344" si="1111">INDEX(S$7:S$3000,1+($AE344-1)*29,1)</f>
        <v/>
      </c>
      <c r="AE344" s="171">
        <v>86</v>
      </c>
    </row>
    <row r="345" spans="1:31" ht="24" customHeight="1" thickBot="1" x14ac:dyDescent="0.2">
      <c r="B345" s="882"/>
      <c r="C345" s="885"/>
      <c r="D345" s="885"/>
      <c r="E345" s="885"/>
      <c r="F345" s="286" t="s">
        <v>232</v>
      </c>
      <c r="G345" s="5"/>
      <c r="H345" s="899" t="s">
        <v>239</v>
      </c>
      <c r="I345" s="900"/>
      <c r="J345" s="300"/>
      <c r="K345" s="901"/>
      <c r="L345" s="902"/>
      <c r="M345" s="902"/>
      <c r="N345" s="902"/>
      <c r="O345" s="902"/>
      <c r="P345" s="902"/>
      <c r="Q345" s="902"/>
      <c r="R345" s="903"/>
      <c r="S345" s="894"/>
      <c r="T345" s="895"/>
      <c r="U345" s="896"/>
      <c r="Z345" s="274">
        <f t="shared" si="1090"/>
        <v>0</v>
      </c>
      <c r="AA345" s="275">
        <f t="shared" ref="AA345" si="1112">INDEX(C$7:C$3000,6+($AE345-1)*29,1)</f>
        <v>0</v>
      </c>
      <c r="AB345" s="275">
        <f t="shared" ref="AB345" si="1113">INDEX(D$7:D$3000,6+($AE345-1)*29,1)</f>
        <v>0</v>
      </c>
      <c r="AC345" s="275">
        <f t="shared" ref="AC345" si="1114">INDEX(E$7:E$3000,6+($AE345-1)*29,1)</f>
        <v>0</v>
      </c>
      <c r="AD345" s="276" t="str">
        <f t="shared" ref="AD345" si="1115">INDEX(S$7:S$3000,6+($AE345-1)*29,1)</f>
        <v/>
      </c>
      <c r="AE345" s="171">
        <f t="shared" si="1081"/>
        <v>86</v>
      </c>
    </row>
    <row r="346" spans="1:31" ht="19.5" customHeight="1" thickBot="1" x14ac:dyDescent="0.2">
      <c r="B346" s="287" t="s">
        <v>112</v>
      </c>
      <c r="C346" s="172"/>
      <c r="D346" s="288"/>
      <c r="E346" s="288"/>
      <c r="F346" s="289"/>
      <c r="G346" s="288"/>
      <c r="H346" s="288"/>
      <c r="O346" s="917" t="s">
        <v>496</v>
      </c>
      <c r="P346" s="918"/>
      <c r="Q346" s="918"/>
      <c r="R346" s="918"/>
      <c r="S346" s="919" t="str">
        <f>IF(COUNT(S326:U345)=0,"",SUMIFS(S326:S345,E326:E345,"&lt;&gt;"&amp;""))</f>
        <v/>
      </c>
      <c r="T346" s="920"/>
      <c r="U346" s="921"/>
      <c r="Z346" s="274">
        <f t="shared" si="1090"/>
        <v>0</v>
      </c>
      <c r="AA346" s="275">
        <f t="shared" ref="AA346" si="1116">INDEX(C$7:C$3000,11+($AE346-1)*29,1)</f>
        <v>0</v>
      </c>
      <c r="AB346" s="275">
        <f t="shared" ref="AB346" si="1117">INDEX(D$7:D$3000,11+($AE346-1)*29,1)</f>
        <v>0</v>
      </c>
      <c r="AC346" s="275">
        <f t="shared" ref="AC346" si="1118">INDEX(E$7:E$3000,11+($AE346-1)*29,1)</f>
        <v>0</v>
      </c>
      <c r="AD346" s="276" t="str">
        <f t="shared" ref="AD346" si="1119">INDEX(S$7:S$3000,11+($AE346-1)*29,1)</f>
        <v/>
      </c>
      <c r="AE346" s="171">
        <f t="shared" si="1081"/>
        <v>86</v>
      </c>
    </row>
    <row r="347" spans="1:31" ht="19.5" customHeight="1" thickBot="1" x14ac:dyDescent="0.2">
      <c r="B347" s="486" t="s">
        <v>242</v>
      </c>
      <c r="C347" s="172"/>
      <c r="D347" s="171"/>
      <c r="E347" s="290"/>
      <c r="F347" s="485"/>
      <c r="G347" s="485"/>
      <c r="H347" s="485"/>
      <c r="O347" s="922" t="s">
        <v>497</v>
      </c>
      <c r="P347" s="923"/>
      <c r="Q347" s="923"/>
      <c r="R347" s="924"/>
      <c r="S347" s="919" t="str">
        <f>IF(COUNT(S326:U345)=0,"",SUMIF(E326:E345,"元請",S326:U345))</f>
        <v/>
      </c>
      <c r="T347" s="920"/>
      <c r="U347" s="921"/>
      <c r="Z347" s="281">
        <f t="shared" si="1090"/>
        <v>0</v>
      </c>
      <c r="AA347" s="282">
        <f t="shared" ref="AA347" si="1120">INDEX(C$7:C$3000,16+($AE347-1)*29,1)</f>
        <v>0</v>
      </c>
      <c r="AB347" s="282">
        <f t="shared" ref="AB347" si="1121">INDEX(D$7:D$3000,16+($AE347-1)*29,1)</f>
        <v>0</v>
      </c>
      <c r="AC347" s="282">
        <f t="shared" ref="AC347" si="1122">INDEX(E$7:E$3000,16+($AE347-1)*29,1)</f>
        <v>0</v>
      </c>
      <c r="AD347" s="283" t="str">
        <f t="shared" ref="AD347" si="1123">INDEX(S$7:S$3000,16+($AE347-1)*29,1)</f>
        <v/>
      </c>
      <c r="AE347" s="171">
        <f t="shared" si="1081"/>
        <v>86</v>
      </c>
    </row>
    <row r="348" spans="1:31" ht="19.5" customHeight="1" x14ac:dyDescent="0.15">
      <c r="B348" s="287" t="s">
        <v>240</v>
      </c>
      <c r="C348" s="172"/>
      <c r="D348" s="171"/>
      <c r="E348" s="172"/>
      <c r="F348" s="172"/>
      <c r="G348" s="485"/>
      <c r="H348" s="485"/>
      <c r="Z348" s="270">
        <f t="shared" si="1090"/>
        <v>0</v>
      </c>
      <c r="AA348" s="271">
        <f t="shared" ref="AA348" si="1124">INDEX(C$7:C$3000,1+($AE348-1)*29,1)</f>
        <v>0</v>
      </c>
      <c r="AB348" s="271">
        <f t="shared" ref="AB348" si="1125">INDEX(D$7:D$3000,1+($AE348-1)*29,1)</f>
        <v>0</v>
      </c>
      <c r="AC348" s="271">
        <f t="shared" ref="AC348" si="1126">INDEX(E$7:E$3000,1+($AE348-1)*29,1)</f>
        <v>0</v>
      </c>
      <c r="AD348" s="272" t="str">
        <f t="shared" ref="AD348" si="1127">INDEX(S$7:S$3000,1+($AE348-1)*29,1)</f>
        <v/>
      </c>
      <c r="AE348" s="171">
        <v>87</v>
      </c>
    </row>
    <row r="349" spans="1:31" ht="19.5" customHeight="1" x14ac:dyDescent="0.15">
      <c r="B349" s="471"/>
      <c r="C349" s="172"/>
      <c r="D349" s="171"/>
      <c r="E349" s="290"/>
      <c r="F349" s="471"/>
      <c r="G349" s="471"/>
      <c r="H349" s="471"/>
      <c r="Z349" s="274">
        <f t="shared" si="1090"/>
        <v>0</v>
      </c>
      <c r="AA349" s="275">
        <f t="shared" ref="AA349" si="1128">INDEX(C$7:C$3000,6+($AE349-1)*29,1)</f>
        <v>0</v>
      </c>
      <c r="AB349" s="275">
        <f t="shared" ref="AB349" si="1129">INDEX(D$7:D$3000,6+($AE349-1)*29,1)</f>
        <v>0</v>
      </c>
      <c r="AC349" s="275">
        <f t="shared" ref="AC349" si="1130">INDEX(E$7:E$3000,6+($AE349-1)*29,1)</f>
        <v>0</v>
      </c>
      <c r="AD349" s="276" t="str">
        <f t="shared" ref="AD349" si="1131">INDEX(S$7:S$3000,6+($AE349-1)*29,1)</f>
        <v/>
      </c>
      <c r="AE349" s="171">
        <f t="shared" si="1081"/>
        <v>87</v>
      </c>
    </row>
    <row r="350" spans="1:31" s="172" customFormat="1" ht="20.25" customHeight="1" x14ac:dyDescent="0.15">
      <c r="A350" s="171"/>
      <c r="B350" s="171"/>
      <c r="C350" s="172" t="s">
        <v>104</v>
      </c>
      <c r="G350" s="262"/>
      <c r="H350" s="262"/>
      <c r="I350" s="171"/>
      <c r="J350" s="171"/>
      <c r="K350" s="171"/>
      <c r="L350" s="171"/>
      <c r="M350" s="171"/>
      <c r="N350" s="171"/>
      <c r="O350" s="171"/>
      <c r="P350" s="171"/>
      <c r="Q350" s="171"/>
      <c r="R350" s="171"/>
      <c r="S350" s="171"/>
      <c r="T350" s="196" t="s">
        <v>241</v>
      </c>
      <c r="U350" s="263" t="str">
        <f t="shared" ref="U350" si="1132">IF(COUNT(S326:U345)=0,"",U321+1)</f>
        <v/>
      </c>
      <c r="W350" s="171"/>
      <c r="X350" s="171"/>
      <c r="Y350" s="171"/>
      <c r="Z350" s="274">
        <f t="shared" si="1090"/>
        <v>0</v>
      </c>
      <c r="AA350" s="275">
        <f t="shared" ref="AA350" si="1133">INDEX(C$7:C$3000,11+($AE350-1)*29,1)</f>
        <v>0</v>
      </c>
      <c r="AB350" s="275">
        <f t="shared" ref="AB350" si="1134">INDEX(D$7:D$3000,11+($AE350-1)*29,1)</f>
        <v>0</v>
      </c>
      <c r="AC350" s="275">
        <f t="shared" ref="AC350" si="1135">INDEX(E$7:E$3000,11+($AE350-1)*29,1)</f>
        <v>0</v>
      </c>
      <c r="AD350" s="276" t="str">
        <f t="shared" ref="AD350" si="1136">INDEX(S$7:S$3000,11+($AE350-1)*29,1)</f>
        <v/>
      </c>
      <c r="AE350" s="171">
        <f t="shared" si="1081"/>
        <v>87</v>
      </c>
    </row>
    <row r="351" spans="1:31" s="172" customFormat="1" ht="28.5" thickBot="1" x14ac:dyDescent="0.2">
      <c r="A351" s="171"/>
      <c r="B351" s="904" t="s">
        <v>105</v>
      </c>
      <c r="C351" s="904"/>
      <c r="D351" s="904"/>
      <c r="E351" s="904"/>
      <c r="F351" s="904"/>
      <c r="G351" s="904"/>
      <c r="H351" s="904"/>
      <c r="I351" s="904"/>
      <c r="J351" s="905" t="s">
        <v>388</v>
      </c>
      <c r="K351" s="905"/>
      <c r="L351" s="905"/>
      <c r="M351" s="905"/>
      <c r="N351" s="905"/>
      <c r="O351" s="905"/>
      <c r="P351" s="905"/>
      <c r="Q351" s="905"/>
      <c r="R351" s="905"/>
      <c r="S351" s="905"/>
      <c r="T351" s="905"/>
      <c r="U351" s="905"/>
      <c r="W351" s="171"/>
      <c r="X351" s="171"/>
      <c r="Y351" s="171"/>
      <c r="Z351" s="281">
        <f t="shared" si="1090"/>
        <v>0</v>
      </c>
      <c r="AA351" s="282">
        <f t="shared" ref="AA351" si="1137">INDEX(C$7:C$3000,16+($AE351-1)*29,1)</f>
        <v>0</v>
      </c>
      <c r="AB351" s="282">
        <f t="shared" ref="AB351" si="1138">INDEX(D$7:D$3000,16+($AE351-1)*29,1)</f>
        <v>0</v>
      </c>
      <c r="AC351" s="282">
        <f t="shared" ref="AC351" si="1139">INDEX(E$7:E$3000,16+($AE351-1)*29,1)</f>
        <v>0</v>
      </c>
      <c r="AD351" s="283" t="str">
        <f t="shared" ref="AD351" si="1140">INDEX(S$7:S$3000,16+($AE351-1)*29,1)</f>
        <v/>
      </c>
      <c r="AE351" s="171">
        <f t="shared" si="1081"/>
        <v>87</v>
      </c>
    </row>
    <row r="352" spans="1:31" ht="21.75" thickBot="1" x14ac:dyDescent="0.2">
      <c r="D352" s="265" t="s">
        <v>228</v>
      </c>
      <c r="E352" s="906"/>
      <c r="F352" s="906"/>
      <c r="G352" s="266" t="s">
        <v>229</v>
      </c>
      <c r="H352" s="267"/>
      <c r="L352" s="268" t="s">
        <v>231</v>
      </c>
      <c r="M352" s="482" t="str">
        <f>M$4</f>
        <v/>
      </c>
      <c r="N352" s="269" t="s">
        <v>220</v>
      </c>
      <c r="O352" s="482" t="str">
        <f>O$4</f>
        <v/>
      </c>
      <c r="P352" s="269" t="s">
        <v>225</v>
      </c>
      <c r="Q352" s="269" t="s">
        <v>205</v>
      </c>
      <c r="R352" s="482" t="str">
        <f>R$4</f>
        <v/>
      </c>
      <c r="S352" s="269" t="s">
        <v>220</v>
      </c>
      <c r="T352" s="482" t="str">
        <f>T$4</f>
        <v/>
      </c>
      <c r="U352" s="269" t="s">
        <v>230</v>
      </c>
      <c r="Z352" s="270">
        <f t="shared" si="1090"/>
        <v>0</v>
      </c>
      <c r="AA352" s="271">
        <f t="shared" ref="AA352" si="1141">INDEX(C$7:C$3000,1+($AE352-1)*29,1)</f>
        <v>0</v>
      </c>
      <c r="AB352" s="271">
        <f t="shared" ref="AB352" si="1142">INDEX(D$7:D$3000,1+($AE352-1)*29,1)</f>
        <v>0</v>
      </c>
      <c r="AC352" s="271">
        <f t="shared" ref="AC352" si="1143">INDEX(E$7:E$3000,1+($AE352-1)*29,1)</f>
        <v>0</v>
      </c>
      <c r="AD352" s="272" t="str">
        <f t="shared" ref="AD352" si="1144">INDEX(S$7:S$3000,1+($AE352-1)*29,1)</f>
        <v/>
      </c>
      <c r="AE352" s="171">
        <v>88</v>
      </c>
    </row>
    <row r="353" spans="2:31" ht="18" customHeight="1" x14ac:dyDescent="0.15">
      <c r="B353" s="880" t="s">
        <v>227</v>
      </c>
      <c r="C353" s="907" t="s">
        <v>224</v>
      </c>
      <c r="D353" s="474" t="s">
        <v>237</v>
      </c>
      <c r="E353" s="474" t="s">
        <v>222</v>
      </c>
      <c r="F353" s="909" t="s">
        <v>106</v>
      </c>
      <c r="G353" s="840" t="s">
        <v>107</v>
      </c>
      <c r="H353" s="841"/>
      <c r="I353" s="472" t="s">
        <v>108</v>
      </c>
      <c r="J353" s="472" t="s">
        <v>235</v>
      </c>
      <c r="K353" s="840" t="s">
        <v>109</v>
      </c>
      <c r="L353" s="913"/>
      <c r="M353" s="913"/>
      <c r="N353" s="841"/>
      <c r="O353" s="840" t="s">
        <v>226</v>
      </c>
      <c r="P353" s="913"/>
      <c r="Q353" s="913"/>
      <c r="R353" s="841"/>
      <c r="S353" s="840" t="s">
        <v>233</v>
      </c>
      <c r="T353" s="913"/>
      <c r="U353" s="914"/>
      <c r="Z353" s="274">
        <f t="shared" si="1090"/>
        <v>0</v>
      </c>
      <c r="AA353" s="275">
        <f t="shared" ref="AA353" si="1145">INDEX(C$7:C$3000,6+($AE353-1)*29,1)</f>
        <v>0</v>
      </c>
      <c r="AB353" s="275">
        <f t="shared" ref="AB353" si="1146">INDEX(D$7:D$3000,6+($AE353-1)*29,1)</f>
        <v>0</v>
      </c>
      <c r="AC353" s="275">
        <f t="shared" ref="AC353" si="1147">INDEX(E$7:E$3000,6+($AE353-1)*29,1)</f>
        <v>0</v>
      </c>
      <c r="AD353" s="276" t="str">
        <f t="shared" ref="AD353" si="1148">INDEX(S$7:S$3000,6+($AE353-1)*29,1)</f>
        <v/>
      </c>
      <c r="AE353" s="171">
        <f t="shared" si="1081"/>
        <v>88</v>
      </c>
    </row>
    <row r="354" spans="2:31" ht="18" customHeight="1" thickBot="1" x14ac:dyDescent="0.2">
      <c r="B354" s="882"/>
      <c r="C354" s="908"/>
      <c r="D354" s="475" t="s">
        <v>221</v>
      </c>
      <c r="E354" s="475" t="s">
        <v>223</v>
      </c>
      <c r="F354" s="910"/>
      <c r="G354" s="911"/>
      <c r="H354" s="912"/>
      <c r="I354" s="473" t="s">
        <v>110</v>
      </c>
      <c r="J354" s="473" t="s">
        <v>236</v>
      </c>
      <c r="K354" s="911"/>
      <c r="L354" s="915"/>
      <c r="M354" s="915"/>
      <c r="N354" s="912"/>
      <c r="O354" s="911"/>
      <c r="P354" s="915"/>
      <c r="Q354" s="915"/>
      <c r="R354" s="912"/>
      <c r="S354" s="911" t="s">
        <v>234</v>
      </c>
      <c r="T354" s="915"/>
      <c r="U354" s="916"/>
      <c r="Z354" s="274">
        <f t="shared" si="1090"/>
        <v>0</v>
      </c>
      <c r="AA354" s="275">
        <f t="shared" ref="AA354" si="1149">INDEX(C$7:C$3000,11+($AE354-1)*29,1)</f>
        <v>0</v>
      </c>
      <c r="AB354" s="275">
        <f t="shared" ref="AB354" si="1150">INDEX(D$7:D$3000,11+($AE354-1)*29,1)</f>
        <v>0</v>
      </c>
      <c r="AC354" s="275">
        <f t="shared" ref="AC354" si="1151">INDEX(E$7:E$3000,11+($AE354-1)*29,1)</f>
        <v>0</v>
      </c>
      <c r="AD354" s="276" t="str">
        <f t="shared" ref="AD354" si="1152">INDEX(S$7:S$3000,11+($AE354-1)*29,1)</f>
        <v/>
      </c>
      <c r="AE354" s="171">
        <f t="shared" si="1081"/>
        <v>88</v>
      </c>
    </row>
    <row r="355" spans="2:31" ht="24" customHeight="1" thickBot="1" x14ac:dyDescent="0.2">
      <c r="B355" s="880">
        <v>1</v>
      </c>
      <c r="C355" s="883"/>
      <c r="D355" s="883"/>
      <c r="E355" s="883"/>
      <c r="F355" s="294"/>
      <c r="G355" s="886"/>
      <c r="H355" s="887"/>
      <c r="I355" s="294"/>
      <c r="J355" s="295"/>
      <c r="K355" s="298"/>
      <c r="L355" s="279" t="s">
        <v>220</v>
      </c>
      <c r="M355" s="301"/>
      <c r="N355" s="280" t="s">
        <v>225</v>
      </c>
      <c r="O355" s="298"/>
      <c r="P355" s="279" t="s">
        <v>220</v>
      </c>
      <c r="Q355" s="301"/>
      <c r="R355" s="280" t="s">
        <v>225</v>
      </c>
      <c r="S355" s="888" t="str">
        <f t="shared" ref="S355" si="1153">IF(COUNT(J355:J359)=0,"",SUM(J355:J359))</f>
        <v/>
      </c>
      <c r="T355" s="889"/>
      <c r="U355" s="890"/>
      <c r="Z355" s="281">
        <f t="shared" si="1090"/>
        <v>0</v>
      </c>
      <c r="AA355" s="282">
        <f t="shared" ref="AA355" si="1154">INDEX(C$7:C$3000,16+($AE355-1)*29,1)</f>
        <v>0</v>
      </c>
      <c r="AB355" s="282">
        <f t="shared" ref="AB355" si="1155">INDEX(D$7:D$3000,16+($AE355-1)*29,1)</f>
        <v>0</v>
      </c>
      <c r="AC355" s="282">
        <f t="shared" ref="AC355" si="1156">INDEX(E$7:E$3000,16+($AE355-1)*29,1)</f>
        <v>0</v>
      </c>
      <c r="AD355" s="283" t="str">
        <f t="shared" ref="AD355" si="1157">INDEX(S$7:S$3000,16+($AE355-1)*29,1)</f>
        <v/>
      </c>
      <c r="AE355" s="171">
        <f t="shared" si="1081"/>
        <v>88</v>
      </c>
    </row>
    <row r="356" spans="2:31" ht="24" customHeight="1" x14ac:dyDescent="0.15">
      <c r="B356" s="881"/>
      <c r="C356" s="884"/>
      <c r="D356" s="884"/>
      <c r="E356" s="884"/>
      <c r="F356" s="296"/>
      <c r="G356" s="897"/>
      <c r="H356" s="898"/>
      <c r="I356" s="296"/>
      <c r="J356" s="297"/>
      <c r="K356" s="299"/>
      <c r="L356" s="284" t="s">
        <v>220</v>
      </c>
      <c r="M356" s="302"/>
      <c r="N356" s="285" t="s">
        <v>225</v>
      </c>
      <c r="O356" s="299"/>
      <c r="P356" s="284" t="s">
        <v>220</v>
      </c>
      <c r="Q356" s="302"/>
      <c r="R356" s="285" t="s">
        <v>225</v>
      </c>
      <c r="S356" s="891"/>
      <c r="T356" s="892"/>
      <c r="U356" s="893"/>
      <c r="Z356" s="270">
        <f t="shared" si="1090"/>
        <v>0</v>
      </c>
      <c r="AA356" s="271">
        <f t="shared" ref="AA356" si="1158">INDEX(C$7:C$3000,1+($AE356-1)*29,1)</f>
        <v>0</v>
      </c>
      <c r="AB356" s="271">
        <f t="shared" ref="AB356" si="1159">INDEX(D$7:D$3000,1+($AE356-1)*29,1)</f>
        <v>0</v>
      </c>
      <c r="AC356" s="271">
        <f t="shared" ref="AC356" si="1160">INDEX(E$7:E$3000,1+($AE356-1)*29,1)</f>
        <v>0</v>
      </c>
      <c r="AD356" s="272" t="str">
        <f t="shared" ref="AD356" si="1161">INDEX(S$7:S$3000,1+($AE356-1)*29,1)</f>
        <v/>
      </c>
      <c r="AE356" s="171">
        <v>89</v>
      </c>
    </row>
    <row r="357" spans="2:31" ht="23.25" customHeight="1" x14ac:dyDescent="0.15">
      <c r="B357" s="881"/>
      <c r="C357" s="884"/>
      <c r="D357" s="884"/>
      <c r="E357" s="884"/>
      <c r="F357" s="296"/>
      <c r="G357" s="897"/>
      <c r="H357" s="898"/>
      <c r="I357" s="296"/>
      <c r="J357" s="297"/>
      <c r="K357" s="299"/>
      <c r="L357" s="284" t="s">
        <v>220</v>
      </c>
      <c r="M357" s="302"/>
      <c r="N357" s="285" t="s">
        <v>225</v>
      </c>
      <c r="O357" s="299"/>
      <c r="P357" s="284" t="s">
        <v>220</v>
      </c>
      <c r="Q357" s="302"/>
      <c r="R357" s="285" t="s">
        <v>225</v>
      </c>
      <c r="S357" s="891"/>
      <c r="T357" s="892"/>
      <c r="U357" s="893"/>
      <c r="Z357" s="274">
        <f t="shared" si="1090"/>
        <v>0</v>
      </c>
      <c r="AA357" s="275">
        <f t="shared" ref="AA357" si="1162">INDEX(C$7:C$3000,6+($AE357-1)*29,1)</f>
        <v>0</v>
      </c>
      <c r="AB357" s="275">
        <f t="shared" ref="AB357" si="1163">INDEX(D$7:D$3000,6+($AE357-1)*29,1)</f>
        <v>0</v>
      </c>
      <c r="AC357" s="275">
        <f t="shared" ref="AC357" si="1164">INDEX(E$7:E$3000,6+($AE357-1)*29,1)</f>
        <v>0</v>
      </c>
      <c r="AD357" s="276" t="str">
        <f t="shared" ref="AD357" si="1165">INDEX(S$7:S$3000,6+($AE357-1)*29,1)</f>
        <v/>
      </c>
      <c r="AE357" s="171">
        <f t="shared" si="1081"/>
        <v>89</v>
      </c>
    </row>
    <row r="358" spans="2:31" ht="24" customHeight="1" x14ac:dyDescent="0.15">
      <c r="B358" s="881"/>
      <c r="C358" s="884"/>
      <c r="D358" s="884"/>
      <c r="E358" s="884"/>
      <c r="F358" s="296"/>
      <c r="G358" s="897"/>
      <c r="H358" s="898"/>
      <c r="I358" s="296"/>
      <c r="J358" s="297"/>
      <c r="K358" s="299"/>
      <c r="L358" s="284" t="s">
        <v>220</v>
      </c>
      <c r="M358" s="302"/>
      <c r="N358" s="285" t="s">
        <v>225</v>
      </c>
      <c r="O358" s="299"/>
      <c r="P358" s="284" t="s">
        <v>220</v>
      </c>
      <c r="Q358" s="302"/>
      <c r="R358" s="285" t="s">
        <v>225</v>
      </c>
      <c r="S358" s="891"/>
      <c r="T358" s="892"/>
      <c r="U358" s="893"/>
      <c r="Z358" s="274">
        <f t="shared" si="1090"/>
        <v>0</v>
      </c>
      <c r="AA358" s="275">
        <f t="shared" ref="AA358" si="1166">INDEX(C$7:C$3000,11+($AE358-1)*29,1)</f>
        <v>0</v>
      </c>
      <c r="AB358" s="275">
        <f t="shared" ref="AB358" si="1167">INDEX(D$7:D$3000,11+($AE358-1)*29,1)</f>
        <v>0</v>
      </c>
      <c r="AC358" s="275">
        <f t="shared" ref="AC358" si="1168">INDEX(E$7:E$3000,11+($AE358-1)*29,1)</f>
        <v>0</v>
      </c>
      <c r="AD358" s="276" t="str">
        <f t="shared" ref="AD358" si="1169">INDEX(S$7:S$3000,11+($AE358-1)*29,1)</f>
        <v/>
      </c>
      <c r="AE358" s="171">
        <f t="shared" si="1081"/>
        <v>89</v>
      </c>
    </row>
    <row r="359" spans="2:31" ht="24" customHeight="1" thickBot="1" x14ac:dyDescent="0.2">
      <c r="B359" s="882"/>
      <c r="C359" s="885"/>
      <c r="D359" s="885"/>
      <c r="E359" s="885"/>
      <c r="F359" s="286" t="s">
        <v>232</v>
      </c>
      <c r="G359" s="5"/>
      <c r="H359" s="899" t="s">
        <v>239</v>
      </c>
      <c r="I359" s="900"/>
      <c r="J359" s="300"/>
      <c r="K359" s="901"/>
      <c r="L359" s="902"/>
      <c r="M359" s="902"/>
      <c r="N359" s="902"/>
      <c r="O359" s="902"/>
      <c r="P359" s="902"/>
      <c r="Q359" s="902"/>
      <c r="R359" s="903"/>
      <c r="S359" s="894"/>
      <c r="T359" s="895"/>
      <c r="U359" s="896"/>
      <c r="Z359" s="281">
        <f t="shared" si="1090"/>
        <v>0</v>
      </c>
      <c r="AA359" s="282">
        <f t="shared" ref="AA359" si="1170">INDEX(C$7:C$3000,16+($AE359-1)*29,1)</f>
        <v>0</v>
      </c>
      <c r="AB359" s="282">
        <f t="shared" ref="AB359" si="1171">INDEX(D$7:D$3000,16+($AE359-1)*29,1)</f>
        <v>0</v>
      </c>
      <c r="AC359" s="282">
        <f t="shared" ref="AC359" si="1172">INDEX(E$7:E$3000,16+($AE359-1)*29,1)</f>
        <v>0</v>
      </c>
      <c r="AD359" s="283" t="str">
        <f t="shared" ref="AD359" si="1173">INDEX(S$7:S$3000,16+($AE359-1)*29,1)</f>
        <v/>
      </c>
      <c r="AE359" s="171">
        <f t="shared" si="1081"/>
        <v>89</v>
      </c>
    </row>
    <row r="360" spans="2:31" ht="24" customHeight="1" x14ac:dyDescent="0.15">
      <c r="B360" s="880">
        <v>2</v>
      </c>
      <c r="C360" s="883"/>
      <c r="D360" s="883"/>
      <c r="E360" s="883"/>
      <c r="F360" s="294"/>
      <c r="G360" s="886"/>
      <c r="H360" s="887"/>
      <c r="I360" s="294"/>
      <c r="J360" s="295"/>
      <c r="K360" s="298"/>
      <c r="L360" s="279" t="s">
        <v>220</v>
      </c>
      <c r="M360" s="301"/>
      <c r="N360" s="280" t="s">
        <v>225</v>
      </c>
      <c r="O360" s="298"/>
      <c r="P360" s="279" t="s">
        <v>220</v>
      </c>
      <c r="Q360" s="301"/>
      <c r="R360" s="280" t="s">
        <v>225</v>
      </c>
      <c r="S360" s="888" t="str">
        <f t="shared" ref="S360" si="1174">IF(COUNT(J360:J364)=0,"",SUM(J360:J364))</f>
        <v/>
      </c>
      <c r="T360" s="889"/>
      <c r="U360" s="890"/>
      <c r="Z360" s="270">
        <f t="shared" si="1090"/>
        <v>0</v>
      </c>
      <c r="AA360" s="271">
        <f t="shared" ref="AA360" si="1175">INDEX(C$7:C$3000,1+($AE360-1)*29,1)</f>
        <v>0</v>
      </c>
      <c r="AB360" s="271">
        <f t="shared" ref="AB360" si="1176">INDEX(D$7:D$3000,1+($AE360-1)*29,1)</f>
        <v>0</v>
      </c>
      <c r="AC360" s="271">
        <f t="shared" ref="AC360" si="1177">INDEX(E$7:E$3000,1+($AE360-1)*29,1)</f>
        <v>0</v>
      </c>
      <c r="AD360" s="272" t="str">
        <f t="shared" ref="AD360" si="1178">INDEX(S$7:S$3000,1+($AE360-1)*29,1)</f>
        <v/>
      </c>
      <c r="AE360" s="171">
        <v>90</v>
      </c>
    </row>
    <row r="361" spans="2:31" ht="24" customHeight="1" x14ac:dyDescent="0.15">
      <c r="B361" s="881"/>
      <c r="C361" s="884"/>
      <c r="D361" s="884"/>
      <c r="E361" s="884"/>
      <c r="F361" s="296"/>
      <c r="G361" s="897"/>
      <c r="H361" s="898"/>
      <c r="I361" s="296"/>
      <c r="J361" s="297"/>
      <c r="K361" s="299"/>
      <c r="L361" s="284" t="s">
        <v>220</v>
      </c>
      <c r="M361" s="302"/>
      <c r="N361" s="285" t="s">
        <v>225</v>
      </c>
      <c r="O361" s="299"/>
      <c r="P361" s="284" t="s">
        <v>220</v>
      </c>
      <c r="Q361" s="302"/>
      <c r="R361" s="285" t="s">
        <v>225</v>
      </c>
      <c r="S361" s="891"/>
      <c r="T361" s="892"/>
      <c r="U361" s="893"/>
      <c r="Z361" s="274">
        <f t="shared" si="1090"/>
        <v>0</v>
      </c>
      <c r="AA361" s="275">
        <f t="shared" ref="AA361" si="1179">INDEX(C$7:C$3000,6+($AE361-1)*29,1)</f>
        <v>0</v>
      </c>
      <c r="AB361" s="275">
        <f t="shared" ref="AB361" si="1180">INDEX(D$7:D$3000,6+($AE361-1)*29,1)</f>
        <v>0</v>
      </c>
      <c r="AC361" s="275">
        <f t="shared" ref="AC361" si="1181">INDEX(E$7:E$3000,6+($AE361-1)*29,1)</f>
        <v>0</v>
      </c>
      <c r="AD361" s="276" t="str">
        <f t="shared" ref="AD361" si="1182">INDEX(S$7:S$3000,6+($AE361-1)*29,1)</f>
        <v/>
      </c>
      <c r="AE361" s="171">
        <f t="shared" si="1081"/>
        <v>90</v>
      </c>
    </row>
    <row r="362" spans="2:31" ht="24" customHeight="1" x14ac:dyDescent="0.15">
      <c r="B362" s="881"/>
      <c r="C362" s="884"/>
      <c r="D362" s="884"/>
      <c r="E362" s="884"/>
      <c r="F362" s="296"/>
      <c r="G362" s="897"/>
      <c r="H362" s="898"/>
      <c r="I362" s="296"/>
      <c r="J362" s="297"/>
      <c r="K362" s="299"/>
      <c r="L362" s="284" t="s">
        <v>220</v>
      </c>
      <c r="M362" s="302"/>
      <c r="N362" s="285" t="s">
        <v>225</v>
      </c>
      <c r="O362" s="299"/>
      <c r="P362" s="284" t="s">
        <v>220</v>
      </c>
      <c r="Q362" s="302"/>
      <c r="R362" s="285" t="s">
        <v>225</v>
      </c>
      <c r="S362" s="891"/>
      <c r="T362" s="892"/>
      <c r="U362" s="893"/>
      <c r="Z362" s="274">
        <f t="shared" si="1090"/>
        <v>0</v>
      </c>
      <c r="AA362" s="275">
        <f t="shared" ref="AA362" si="1183">INDEX(C$7:C$3000,11+($AE362-1)*29,1)</f>
        <v>0</v>
      </c>
      <c r="AB362" s="275">
        <f t="shared" ref="AB362" si="1184">INDEX(D$7:D$3000,11+($AE362-1)*29,1)</f>
        <v>0</v>
      </c>
      <c r="AC362" s="275">
        <f t="shared" ref="AC362" si="1185">INDEX(E$7:E$3000,11+($AE362-1)*29,1)</f>
        <v>0</v>
      </c>
      <c r="AD362" s="276" t="str">
        <f t="shared" ref="AD362" si="1186">INDEX(S$7:S$3000,11+($AE362-1)*29,1)</f>
        <v/>
      </c>
      <c r="AE362" s="171">
        <f t="shared" si="1081"/>
        <v>90</v>
      </c>
    </row>
    <row r="363" spans="2:31" ht="24" customHeight="1" thickBot="1" x14ac:dyDescent="0.2">
      <c r="B363" s="881"/>
      <c r="C363" s="884"/>
      <c r="D363" s="884"/>
      <c r="E363" s="884"/>
      <c r="F363" s="296"/>
      <c r="G363" s="897"/>
      <c r="H363" s="898"/>
      <c r="I363" s="296"/>
      <c r="J363" s="297"/>
      <c r="K363" s="299"/>
      <c r="L363" s="284" t="s">
        <v>220</v>
      </c>
      <c r="M363" s="302"/>
      <c r="N363" s="285" t="s">
        <v>225</v>
      </c>
      <c r="O363" s="299"/>
      <c r="P363" s="284" t="s">
        <v>220</v>
      </c>
      <c r="Q363" s="302"/>
      <c r="R363" s="285" t="s">
        <v>225</v>
      </c>
      <c r="S363" s="891"/>
      <c r="T363" s="892"/>
      <c r="U363" s="893"/>
      <c r="Z363" s="281">
        <f t="shared" si="1090"/>
        <v>0</v>
      </c>
      <c r="AA363" s="282">
        <f t="shared" ref="AA363" si="1187">INDEX(C$7:C$3000,16+($AE363-1)*29,1)</f>
        <v>0</v>
      </c>
      <c r="AB363" s="282">
        <f t="shared" ref="AB363" si="1188">INDEX(D$7:D$3000,16+($AE363-1)*29,1)</f>
        <v>0</v>
      </c>
      <c r="AC363" s="282">
        <f t="shared" ref="AC363" si="1189">INDEX(E$7:E$3000,16+($AE363-1)*29,1)</f>
        <v>0</v>
      </c>
      <c r="AD363" s="283" t="str">
        <f t="shared" ref="AD363" si="1190">INDEX(S$7:S$3000,16+($AE363-1)*29,1)</f>
        <v/>
      </c>
      <c r="AE363" s="171">
        <f t="shared" si="1081"/>
        <v>90</v>
      </c>
    </row>
    <row r="364" spans="2:31" ht="24" customHeight="1" thickBot="1" x14ac:dyDescent="0.2">
      <c r="B364" s="882"/>
      <c r="C364" s="885"/>
      <c r="D364" s="885"/>
      <c r="E364" s="885"/>
      <c r="F364" s="286" t="s">
        <v>232</v>
      </c>
      <c r="G364" s="5"/>
      <c r="H364" s="899" t="s">
        <v>239</v>
      </c>
      <c r="I364" s="900"/>
      <c r="J364" s="300"/>
      <c r="K364" s="901"/>
      <c r="L364" s="902"/>
      <c r="M364" s="902"/>
      <c r="N364" s="902"/>
      <c r="O364" s="902"/>
      <c r="P364" s="902"/>
      <c r="Q364" s="902"/>
      <c r="R364" s="903"/>
      <c r="S364" s="894"/>
      <c r="T364" s="895"/>
      <c r="U364" s="896"/>
      <c r="Z364" s="270">
        <f t="shared" si="1090"/>
        <v>0</v>
      </c>
      <c r="AA364" s="271">
        <f t="shared" ref="AA364" si="1191">INDEX(C$7:C$3000,1+($AE364-1)*29,1)</f>
        <v>0</v>
      </c>
      <c r="AB364" s="271">
        <f t="shared" ref="AB364" si="1192">INDEX(D$7:D$3000,1+($AE364-1)*29,1)</f>
        <v>0</v>
      </c>
      <c r="AC364" s="271">
        <f t="shared" ref="AC364" si="1193">INDEX(E$7:E$3000,1+($AE364-1)*29,1)</f>
        <v>0</v>
      </c>
      <c r="AD364" s="272" t="str">
        <f t="shared" ref="AD364" si="1194">INDEX(S$7:S$3000,1+($AE364-1)*29,1)</f>
        <v/>
      </c>
      <c r="AE364" s="171">
        <v>91</v>
      </c>
    </row>
    <row r="365" spans="2:31" ht="24" customHeight="1" x14ac:dyDescent="0.15">
      <c r="B365" s="880">
        <v>3</v>
      </c>
      <c r="C365" s="883"/>
      <c r="D365" s="883"/>
      <c r="E365" s="883"/>
      <c r="F365" s="294"/>
      <c r="G365" s="886"/>
      <c r="H365" s="887"/>
      <c r="I365" s="294"/>
      <c r="J365" s="295"/>
      <c r="K365" s="298"/>
      <c r="L365" s="279" t="s">
        <v>220</v>
      </c>
      <c r="M365" s="301"/>
      <c r="N365" s="280" t="s">
        <v>225</v>
      </c>
      <c r="O365" s="298"/>
      <c r="P365" s="279" t="s">
        <v>220</v>
      </c>
      <c r="Q365" s="301"/>
      <c r="R365" s="280" t="s">
        <v>225</v>
      </c>
      <c r="S365" s="888" t="str">
        <f t="shared" ref="S365" si="1195">IF(COUNT(J365:J369)=0,"",SUM(J365:J369))</f>
        <v/>
      </c>
      <c r="T365" s="889"/>
      <c r="U365" s="890"/>
      <c r="Z365" s="274">
        <f t="shared" si="1090"/>
        <v>0</v>
      </c>
      <c r="AA365" s="275">
        <f t="shared" ref="AA365" si="1196">INDEX(C$7:C$3000,6+($AE365-1)*29,1)</f>
        <v>0</v>
      </c>
      <c r="AB365" s="275">
        <f t="shared" ref="AB365" si="1197">INDEX(D$7:D$3000,6+($AE365-1)*29,1)</f>
        <v>0</v>
      </c>
      <c r="AC365" s="275">
        <f t="shared" ref="AC365" si="1198">INDEX(E$7:E$3000,6+($AE365-1)*29,1)</f>
        <v>0</v>
      </c>
      <c r="AD365" s="276" t="str">
        <f t="shared" ref="AD365" si="1199">INDEX(S$7:S$3000,6+($AE365-1)*29,1)</f>
        <v/>
      </c>
      <c r="AE365" s="171">
        <f t="shared" si="1081"/>
        <v>91</v>
      </c>
    </row>
    <row r="366" spans="2:31" ht="24" customHeight="1" x14ac:dyDescent="0.15">
      <c r="B366" s="881"/>
      <c r="C366" s="884"/>
      <c r="D366" s="884"/>
      <c r="E366" s="884"/>
      <c r="F366" s="296"/>
      <c r="G366" s="897"/>
      <c r="H366" s="898"/>
      <c r="I366" s="296"/>
      <c r="J366" s="297"/>
      <c r="K366" s="299"/>
      <c r="L366" s="284" t="s">
        <v>220</v>
      </c>
      <c r="M366" s="302"/>
      <c r="N366" s="285" t="s">
        <v>225</v>
      </c>
      <c r="O366" s="299"/>
      <c r="P366" s="284" t="s">
        <v>220</v>
      </c>
      <c r="Q366" s="302"/>
      <c r="R366" s="285" t="s">
        <v>225</v>
      </c>
      <c r="S366" s="891"/>
      <c r="T366" s="892"/>
      <c r="U366" s="893"/>
      <c r="Z366" s="274">
        <f t="shared" si="1090"/>
        <v>0</v>
      </c>
      <c r="AA366" s="275">
        <f t="shared" ref="AA366" si="1200">INDEX(C$7:C$3000,11+($AE366-1)*29,1)</f>
        <v>0</v>
      </c>
      <c r="AB366" s="275">
        <f t="shared" ref="AB366" si="1201">INDEX(D$7:D$3000,11+($AE366-1)*29,1)</f>
        <v>0</v>
      </c>
      <c r="AC366" s="275">
        <f t="shared" ref="AC366" si="1202">INDEX(E$7:E$3000,11+($AE366-1)*29,1)</f>
        <v>0</v>
      </c>
      <c r="AD366" s="276" t="str">
        <f t="shared" ref="AD366" si="1203">INDEX(S$7:S$3000,11+($AE366-1)*29,1)</f>
        <v/>
      </c>
      <c r="AE366" s="171">
        <f t="shared" si="1081"/>
        <v>91</v>
      </c>
    </row>
    <row r="367" spans="2:31" ht="24" customHeight="1" thickBot="1" x14ac:dyDescent="0.2">
      <c r="B367" s="881"/>
      <c r="C367" s="884"/>
      <c r="D367" s="884"/>
      <c r="E367" s="884"/>
      <c r="F367" s="296"/>
      <c r="G367" s="897"/>
      <c r="H367" s="898"/>
      <c r="I367" s="296"/>
      <c r="J367" s="297"/>
      <c r="K367" s="299"/>
      <c r="L367" s="284" t="s">
        <v>220</v>
      </c>
      <c r="M367" s="302"/>
      <c r="N367" s="285" t="s">
        <v>225</v>
      </c>
      <c r="O367" s="299"/>
      <c r="P367" s="284" t="s">
        <v>220</v>
      </c>
      <c r="Q367" s="302"/>
      <c r="R367" s="285" t="s">
        <v>225</v>
      </c>
      <c r="S367" s="891"/>
      <c r="T367" s="892"/>
      <c r="U367" s="893"/>
      <c r="Z367" s="281">
        <f t="shared" si="1090"/>
        <v>0</v>
      </c>
      <c r="AA367" s="282">
        <f t="shared" ref="AA367" si="1204">INDEX(C$7:C$3000,16+($AE367-1)*29,1)</f>
        <v>0</v>
      </c>
      <c r="AB367" s="282">
        <f t="shared" ref="AB367" si="1205">INDEX(D$7:D$3000,16+($AE367-1)*29,1)</f>
        <v>0</v>
      </c>
      <c r="AC367" s="282">
        <f t="shared" ref="AC367" si="1206">INDEX(E$7:E$3000,16+($AE367-1)*29,1)</f>
        <v>0</v>
      </c>
      <c r="AD367" s="283" t="str">
        <f t="shared" ref="AD367" si="1207">INDEX(S$7:S$3000,16+($AE367-1)*29,1)</f>
        <v/>
      </c>
      <c r="AE367" s="171">
        <f t="shared" si="1081"/>
        <v>91</v>
      </c>
    </row>
    <row r="368" spans="2:31" ht="24" customHeight="1" x14ac:dyDescent="0.15">
      <c r="B368" s="881"/>
      <c r="C368" s="884"/>
      <c r="D368" s="884"/>
      <c r="E368" s="884"/>
      <c r="F368" s="296"/>
      <c r="G368" s="897"/>
      <c r="H368" s="898"/>
      <c r="I368" s="296"/>
      <c r="J368" s="297"/>
      <c r="K368" s="299"/>
      <c r="L368" s="284" t="s">
        <v>220</v>
      </c>
      <c r="M368" s="302"/>
      <c r="N368" s="285" t="s">
        <v>225</v>
      </c>
      <c r="O368" s="299"/>
      <c r="P368" s="284" t="s">
        <v>220</v>
      </c>
      <c r="Q368" s="302"/>
      <c r="R368" s="285" t="s">
        <v>225</v>
      </c>
      <c r="S368" s="891"/>
      <c r="T368" s="892"/>
      <c r="U368" s="893"/>
      <c r="Z368" s="270">
        <f t="shared" si="1090"/>
        <v>0</v>
      </c>
      <c r="AA368" s="271">
        <f t="shared" ref="AA368" si="1208">INDEX(C$7:C$3000,1+($AE368-1)*29,1)</f>
        <v>0</v>
      </c>
      <c r="AB368" s="271">
        <f t="shared" ref="AB368" si="1209">INDEX(D$7:D$3000,1+($AE368-1)*29,1)</f>
        <v>0</v>
      </c>
      <c r="AC368" s="271">
        <f t="shared" ref="AC368" si="1210">INDEX(E$7:E$3000,1+($AE368-1)*29,1)</f>
        <v>0</v>
      </c>
      <c r="AD368" s="272" t="str">
        <f t="shared" ref="AD368" si="1211">INDEX(S$7:S$3000,1+($AE368-1)*29,1)</f>
        <v/>
      </c>
      <c r="AE368" s="171">
        <v>92</v>
      </c>
    </row>
    <row r="369" spans="1:31" ht="24" customHeight="1" thickBot="1" x14ac:dyDescent="0.2">
      <c r="B369" s="882"/>
      <c r="C369" s="885"/>
      <c r="D369" s="885"/>
      <c r="E369" s="885"/>
      <c r="F369" s="286" t="s">
        <v>232</v>
      </c>
      <c r="G369" s="5"/>
      <c r="H369" s="899" t="s">
        <v>239</v>
      </c>
      <c r="I369" s="900"/>
      <c r="J369" s="300"/>
      <c r="K369" s="901"/>
      <c r="L369" s="902"/>
      <c r="M369" s="902"/>
      <c r="N369" s="902"/>
      <c r="O369" s="902"/>
      <c r="P369" s="902"/>
      <c r="Q369" s="902"/>
      <c r="R369" s="903"/>
      <c r="S369" s="894"/>
      <c r="T369" s="895"/>
      <c r="U369" s="896"/>
      <c r="Z369" s="274">
        <f t="shared" si="1090"/>
        <v>0</v>
      </c>
      <c r="AA369" s="275">
        <f t="shared" ref="AA369" si="1212">INDEX(C$7:C$3000,6+($AE369-1)*29,1)</f>
        <v>0</v>
      </c>
      <c r="AB369" s="275">
        <f t="shared" ref="AB369" si="1213">INDEX(D$7:D$3000,6+($AE369-1)*29,1)</f>
        <v>0</v>
      </c>
      <c r="AC369" s="275">
        <f t="shared" ref="AC369" si="1214">INDEX(E$7:E$3000,6+($AE369-1)*29,1)</f>
        <v>0</v>
      </c>
      <c r="AD369" s="276" t="str">
        <f t="shared" ref="AD369" si="1215">INDEX(S$7:S$3000,6+($AE369-1)*29,1)</f>
        <v/>
      </c>
      <c r="AE369" s="171">
        <f t="shared" si="1081"/>
        <v>92</v>
      </c>
    </row>
    <row r="370" spans="1:31" ht="24" customHeight="1" x14ac:dyDescent="0.15">
      <c r="B370" s="880">
        <v>4</v>
      </c>
      <c r="C370" s="883"/>
      <c r="D370" s="883"/>
      <c r="E370" s="883"/>
      <c r="F370" s="294"/>
      <c r="G370" s="886"/>
      <c r="H370" s="887"/>
      <c r="I370" s="294"/>
      <c r="J370" s="295"/>
      <c r="K370" s="298"/>
      <c r="L370" s="279" t="s">
        <v>220</v>
      </c>
      <c r="M370" s="301"/>
      <c r="N370" s="280" t="s">
        <v>225</v>
      </c>
      <c r="O370" s="298"/>
      <c r="P370" s="279" t="s">
        <v>220</v>
      </c>
      <c r="Q370" s="301"/>
      <c r="R370" s="280" t="s">
        <v>225</v>
      </c>
      <c r="S370" s="888" t="str">
        <f t="shared" ref="S370" si="1216">IF(COUNT(J370:J374)=0,"",SUM(J370:J374))</f>
        <v/>
      </c>
      <c r="T370" s="889"/>
      <c r="U370" s="890"/>
      <c r="Z370" s="274">
        <f t="shared" si="1090"/>
        <v>0</v>
      </c>
      <c r="AA370" s="275">
        <f t="shared" ref="AA370" si="1217">INDEX(C$7:C$3000,11+($AE370-1)*29,1)</f>
        <v>0</v>
      </c>
      <c r="AB370" s="275">
        <f t="shared" ref="AB370" si="1218">INDEX(D$7:D$3000,11+($AE370-1)*29,1)</f>
        <v>0</v>
      </c>
      <c r="AC370" s="275">
        <f t="shared" ref="AC370" si="1219">INDEX(E$7:E$3000,11+($AE370-1)*29,1)</f>
        <v>0</v>
      </c>
      <c r="AD370" s="276" t="str">
        <f t="shared" ref="AD370" si="1220">INDEX(S$7:S$3000,11+($AE370-1)*29,1)</f>
        <v/>
      </c>
      <c r="AE370" s="171">
        <f t="shared" si="1081"/>
        <v>92</v>
      </c>
    </row>
    <row r="371" spans="1:31" ht="24" customHeight="1" thickBot="1" x14ac:dyDescent="0.2">
      <c r="B371" s="881"/>
      <c r="C371" s="884"/>
      <c r="D371" s="884"/>
      <c r="E371" s="884"/>
      <c r="F371" s="296"/>
      <c r="G371" s="897"/>
      <c r="H371" s="898"/>
      <c r="I371" s="296"/>
      <c r="J371" s="297"/>
      <c r="K371" s="299"/>
      <c r="L371" s="284" t="s">
        <v>220</v>
      </c>
      <c r="M371" s="302"/>
      <c r="N371" s="285" t="s">
        <v>225</v>
      </c>
      <c r="O371" s="299"/>
      <c r="P371" s="284" t="s">
        <v>220</v>
      </c>
      <c r="Q371" s="302"/>
      <c r="R371" s="285" t="s">
        <v>225</v>
      </c>
      <c r="S371" s="891"/>
      <c r="T371" s="892"/>
      <c r="U371" s="893"/>
      <c r="Z371" s="281">
        <f t="shared" si="1090"/>
        <v>0</v>
      </c>
      <c r="AA371" s="282">
        <f t="shared" ref="AA371" si="1221">INDEX(C$7:C$3000,16+($AE371-1)*29,1)</f>
        <v>0</v>
      </c>
      <c r="AB371" s="282">
        <f t="shared" ref="AB371" si="1222">INDEX(D$7:D$3000,16+($AE371-1)*29,1)</f>
        <v>0</v>
      </c>
      <c r="AC371" s="282">
        <f t="shared" ref="AC371" si="1223">INDEX(E$7:E$3000,16+($AE371-1)*29,1)</f>
        <v>0</v>
      </c>
      <c r="AD371" s="283" t="str">
        <f t="shared" ref="AD371" si="1224">INDEX(S$7:S$3000,16+($AE371-1)*29,1)</f>
        <v/>
      </c>
      <c r="AE371" s="171">
        <f t="shared" si="1081"/>
        <v>92</v>
      </c>
    </row>
    <row r="372" spans="1:31" ht="24" customHeight="1" x14ac:dyDescent="0.15">
      <c r="B372" s="881"/>
      <c r="C372" s="884"/>
      <c r="D372" s="884"/>
      <c r="E372" s="884"/>
      <c r="F372" s="296"/>
      <c r="G372" s="897"/>
      <c r="H372" s="898"/>
      <c r="I372" s="296"/>
      <c r="J372" s="297"/>
      <c r="K372" s="299"/>
      <c r="L372" s="284" t="s">
        <v>220</v>
      </c>
      <c r="M372" s="302"/>
      <c r="N372" s="285" t="s">
        <v>225</v>
      </c>
      <c r="O372" s="299"/>
      <c r="P372" s="284" t="s">
        <v>220</v>
      </c>
      <c r="Q372" s="302"/>
      <c r="R372" s="285" t="s">
        <v>225</v>
      </c>
      <c r="S372" s="891"/>
      <c r="T372" s="892"/>
      <c r="U372" s="893"/>
      <c r="Z372" s="270">
        <f t="shared" si="1090"/>
        <v>0</v>
      </c>
      <c r="AA372" s="271">
        <f t="shared" ref="AA372" si="1225">INDEX(C$7:C$3000,1+($AE372-1)*29,1)</f>
        <v>0</v>
      </c>
      <c r="AB372" s="271">
        <f t="shared" ref="AB372" si="1226">INDEX(D$7:D$3000,1+($AE372-1)*29,1)</f>
        <v>0</v>
      </c>
      <c r="AC372" s="271">
        <f t="shared" ref="AC372" si="1227">INDEX(E$7:E$3000,1+($AE372-1)*29,1)</f>
        <v>0</v>
      </c>
      <c r="AD372" s="272" t="str">
        <f t="shared" ref="AD372" si="1228">INDEX(S$7:S$3000,1+($AE372-1)*29,1)</f>
        <v/>
      </c>
      <c r="AE372" s="171">
        <v>93</v>
      </c>
    </row>
    <row r="373" spans="1:31" ht="24" customHeight="1" x14ac:dyDescent="0.15">
      <c r="B373" s="881"/>
      <c r="C373" s="884"/>
      <c r="D373" s="884"/>
      <c r="E373" s="884"/>
      <c r="F373" s="296"/>
      <c r="G373" s="897"/>
      <c r="H373" s="898"/>
      <c r="I373" s="296"/>
      <c r="J373" s="297"/>
      <c r="K373" s="299"/>
      <c r="L373" s="284" t="s">
        <v>220</v>
      </c>
      <c r="M373" s="302"/>
      <c r="N373" s="285" t="s">
        <v>225</v>
      </c>
      <c r="O373" s="299"/>
      <c r="P373" s="284" t="s">
        <v>220</v>
      </c>
      <c r="Q373" s="302"/>
      <c r="R373" s="285" t="s">
        <v>225</v>
      </c>
      <c r="S373" s="891"/>
      <c r="T373" s="892"/>
      <c r="U373" s="893"/>
      <c r="Z373" s="274">
        <f t="shared" si="1090"/>
        <v>0</v>
      </c>
      <c r="AA373" s="275">
        <f t="shared" ref="AA373" si="1229">INDEX(C$7:C$3000,6+($AE373-1)*29,1)</f>
        <v>0</v>
      </c>
      <c r="AB373" s="275">
        <f t="shared" ref="AB373" si="1230">INDEX(D$7:D$3000,6+($AE373-1)*29,1)</f>
        <v>0</v>
      </c>
      <c r="AC373" s="275">
        <f t="shared" ref="AC373" si="1231">INDEX(E$7:E$3000,6+($AE373-1)*29,1)</f>
        <v>0</v>
      </c>
      <c r="AD373" s="276" t="str">
        <f t="shared" ref="AD373" si="1232">INDEX(S$7:S$3000,6+($AE373-1)*29,1)</f>
        <v/>
      </c>
      <c r="AE373" s="171">
        <f t="shared" si="1081"/>
        <v>93</v>
      </c>
    </row>
    <row r="374" spans="1:31" ht="24" customHeight="1" thickBot="1" x14ac:dyDescent="0.2">
      <c r="B374" s="882"/>
      <c r="C374" s="885"/>
      <c r="D374" s="885"/>
      <c r="E374" s="885"/>
      <c r="F374" s="286" t="s">
        <v>232</v>
      </c>
      <c r="G374" s="5"/>
      <c r="H374" s="899" t="s">
        <v>239</v>
      </c>
      <c r="I374" s="900"/>
      <c r="J374" s="300"/>
      <c r="K374" s="901"/>
      <c r="L374" s="902"/>
      <c r="M374" s="902"/>
      <c r="N374" s="902"/>
      <c r="O374" s="902"/>
      <c r="P374" s="902"/>
      <c r="Q374" s="902"/>
      <c r="R374" s="903"/>
      <c r="S374" s="894"/>
      <c r="T374" s="895"/>
      <c r="U374" s="896"/>
      <c r="Z374" s="274">
        <f t="shared" si="1090"/>
        <v>0</v>
      </c>
      <c r="AA374" s="275">
        <f t="shared" ref="AA374" si="1233">INDEX(C$7:C$3000,11+($AE374-1)*29,1)</f>
        <v>0</v>
      </c>
      <c r="AB374" s="275">
        <f t="shared" ref="AB374" si="1234">INDEX(D$7:D$3000,11+($AE374-1)*29,1)</f>
        <v>0</v>
      </c>
      <c r="AC374" s="275">
        <f t="shared" ref="AC374" si="1235">INDEX(E$7:E$3000,11+($AE374-1)*29,1)</f>
        <v>0</v>
      </c>
      <c r="AD374" s="276" t="str">
        <f t="shared" ref="AD374" si="1236">INDEX(S$7:S$3000,11+($AE374-1)*29,1)</f>
        <v/>
      </c>
      <c r="AE374" s="171">
        <f t="shared" si="1081"/>
        <v>93</v>
      </c>
    </row>
    <row r="375" spans="1:31" ht="19.5" customHeight="1" thickBot="1" x14ac:dyDescent="0.2">
      <c r="B375" s="287" t="s">
        <v>112</v>
      </c>
      <c r="C375" s="172"/>
      <c r="D375" s="288"/>
      <c r="E375" s="288"/>
      <c r="F375" s="289"/>
      <c r="G375" s="288"/>
      <c r="H375" s="288"/>
      <c r="O375" s="917" t="s">
        <v>496</v>
      </c>
      <c r="P375" s="918"/>
      <c r="Q375" s="918"/>
      <c r="R375" s="918"/>
      <c r="S375" s="919" t="str">
        <f>IF(COUNT(S355:U374)=0,"",SUMIFS(S355:S374,E355:E374,"&lt;&gt;"&amp;""))</f>
        <v/>
      </c>
      <c r="T375" s="920"/>
      <c r="U375" s="921"/>
      <c r="Z375" s="281">
        <f t="shared" si="1090"/>
        <v>0</v>
      </c>
      <c r="AA375" s="282">
        <f t="shared" ref="AA375" si="1237">INDEX(C$7:C$3000,16+($AE375-1)*29,1)</f>
        <v>0</v>
      </c>
      <c r="AB375" s="282">
        <f t="shared" ref="AB375" si="1238">INDEX(D$7:D$3000,16+($AE375-1)*29,1)</f>
        <v>0</v>
      </c>
      <c r="AC375" s="282">
        <f t="shared" ref="AC375" si="1239">INDEX(E$7:E$3000,16+($AE375-1)*29,1)</f>
        <v>0</v>
      </c>
      <c r="AD375" s="283" t="str">
        <f t="shared" ref="AD375" si="1240">INDEX(S$7:S$3000,16+($AE375-1)*29,1)</f>
        <v/>
      </c>
      <c r="AE375" s="171">
        <f t="shared" si="1081"/>
        <v>93</v>
      </c>
    </row>
    <row r="376" spans="1:31" ht="19.5" customHeight="1" thickBot="1" x14ac:dyDescent="0.2">
      <c r="B376" s="486" t="s">
        <v>242</v>
      </c>
      <c r="C376" s="172"/>
      <c r="D376" s="171"/>
      <c r="E376" s="290"/>
      <c r="F376" s="485"/>
      <c r="G376" s="485"/>
      <c r="H376" s="485"/>
      <c r="O376" s="922" t="s">
        <v>497</v>
      </c>
      <c r="P376" s="923"/>
      <c r="Q376" s="923"/>
      <c r="R376" s="924"/>
      <c r="S376" s="919" t="str">
        <f>IF(COUNT(S355:U374)=0,"",SUMIF(E355:E374,"元請",S355:U374))</f>
        <v/>
      </c>
      <c r="T376" s="920"/>
      <c r="U376" s="921"/>
      <c r="Z376" s="270">
        <f t="shared" si="1090"/>
        <v>0</v>
      </c>
      <c r="AA376" s="271">
        <f t="shared" ref="AA376" si="1241">INDEX(C$7:C$3000,1+($AE376-1)*29,1)</f>
        <v>0</v>
      </c>
      <c r="AB376" s="271">
        <f t="shared" ref="AB376" si="1242">INDEX(D$7:D$3000,1+($AE376-1)*29,1)</f>
        <v>0</v>
      </c>
      <c r="AC376" s="271">
        <f t="shared" ref="AC376" si="1243">INDEX(E$7:E$3000,1+($AE376-1)*29,1)</f>
        <v>0</v>
      </c>
      <c r="AD376" s="272" t="str">
        <f t="shared" ref="AD376" si="1244">INDEX(S$7:S$3000,1+($AE376-1)*29,1)</f>
        <v/>
      </c>
      <c r="AE376" s="171">
        <v>94</v>
      </c>
    </row>
    <row r="377" spans="1:31" ht="19.5" customHeight="1" x14ac:dyDescent="0.15">
      <c r="B377" s="287" t="s">
        <v>240</v>
      </c>
      <c r="C377" s="172"/>
      <c r="D377" s="171"/>
      <c r="E377" s="172"/>
      <c r="F377" s="172"/>
      <c r="G377" s="485"/>
      <c r="H377" s="485"/>
      <c r="Z377" s="274">
        <f t="shared" si="1090"/>
        <v>0</v>
      </c>
      <c r="AA377" s="275">
        <f t="shared" ref="AA377" si="1245">INDEX(C$7:C$3000,6+($AE377-1)*29,1)</f>
        <v>0</v>
      </c>
      <c r="AB377" s="275">
        <f t="shared" ref="AB377" si="1246">INDEX(D$7:D$3000,6+($AE377-1)*29,1)</f>
        <v>0</v>
      </c>
      <c r="AC377" s="275">
        <f t="shared" ref="AC377" si="1247">INDEX(E$7:E$3000,6+($AE377-1)*29,1)</f>
        <v>0</v>
      </c>
      <c r="AD377" s="276" t="str">
        <f t="shared" ref="AD377" si="1248">INDEX(S$7:S$3000,6+($AE377-1)*29,1)</f>
        <v/>
      </c>
      <c r="AE377" s="171">
        <f t="shared" si="1081"/>
        <v>94</v>
      </c>
    </row>
    <row r="378" spans="1:31" ht="19.5" customHeight="1" x14ac:dyDescent="0.15">
      <c r="B378" s="471"/>
      <c r="C378" s="172"/>
      <c r="D378" s="171"/>
      <c r="E378" s="290"/>
      <c r="F378" s="471"/>
      <c r="G378" s="471"/>
      <c r="H378" s="471"/>
      <c r="Z378" s="274">
        <f t="shared" si="1090"/>
        <v>0</v>
      </c>
      <c r="AA378" s="275">
        <f t="shared" ref="AA378" si="1249">INDEX(C$7:C$3000,11+($AE378-1)*29,1)</f>
        <v>0</v>
      </c>
      <c r="AB378" s="275">
        <f t="shared" ref="AB378" si="1250">INDEX(D$7:D$3000,11+($AE378-1)*29,1)</f>
        <v>0</v>
      </c>
      <c r="AC378" s="275">
        <f t="shared" ref="AC378" si="1251">INDEX(E$7:E$3000,11+($AE378-1)*29,1)</f>
        <v>0</v>
      </c>
      <c r="AD378" s="276" t="str">
        <f t="shared" ref="AD378" si="1252">INDEX(S$7:S$3000,11+($AE378-1)*29,1)</f>
        <v/>
      </c>
      <c r="AE378" s="171">
        <f t="shared" si="1081"/>
        <v>94</v>
      </c>
    </row>
    <row r="379" spans="1:31" s="172" customFormat="1" ht="20.25" customHeight="1" thickBot="1" x14ac:dyDescent="0.2">
      <c r="A379" s="171"/>
      <c r="B379" s="171"/>
      <c r="C379" s="172" t="s">
        <v>104</v>
      </c>
      <c r="G379" s="262"/>
      <c r="H379" s="262"/>
      <c r="I379" s="171"/>
      <c r="J379" s="171"/>
      <c r="K379" s="171"/>
      <c r="L379" s="171"/>
      <c r="M379" s="171"/>
      <c r="N379" s="171"/>
      <c r="O379" s="171"/>
      <c r="P379" s="171"/>
      <c r="Q379" s="171"/>
      <c r="R379" s="171"/>
      <c r="S379" s="171"/>
      <c r="T379" s="196" t="s">
        <v>241</v>
      </c>
      <c r="U379" s="263" t="str">
        <f t="shared" ref="U379" si="1253">IF(COUNT(S355:U374)=0,"",U350+1)</f>
        <v/>
      </c>
      <c r="W379" s="171"/>
      <c r="X379" s="171"/>
      <c r="Y379" s="171"/>
      <c r="Z379" s="281">
        <f t="shared" si="1090"/>
        <v>0</v>
      </c>
      <c r="AA379" s="282">
        <f t="shared" ref="AA379" si="1254">INDEX(C$7:C$3000,16+($AE379-1)*29,1)</f>
        <v>0</v>
      </c>
      <c r="AB379" s="282">
        <f t="shared" ref="AB379" si="1255">INDEX(D$7:D$3000,16+($AE379-1)*29,1)</f>
        <v>0</v>
      </c>
      <c r="AC379" s="282">
        <f t="shared" ref="AC379" si="1256">INDEX(E$7:E$3000,16+($AE379-1)*29,1)</f>
        <v>0</v>
      </c>
      <c r="AD379" s="283" t="str">
        <f t="shared" ref="AD379" si="1257">INDEX(S$7:S$3000,16+($AE379-1)*29,1)</f>
        <v/>
      </c>
      <c r="AE379" s="171">
        <f t="shared" si="1081"/>
        <v>94</v>
      </c>
    </row>
    <row r="380" spans="1:31" s="172" customFormat="1" ht="27.75" x14ac:dyDescent="0.15">
      <c r="A380" s="171"/>
      <c r="B380" s="904" t="s">
        <v>105</v>
      </c>
      <c r="C380" s="904"/>
      <c r="D380" s="904"/>
      <c r="E380" s="904"/>
      <c r="F380" s="904"/>
      <c r="G380" s="904"/>
      <c r="H380" s="904"/>
      <c r="I380" s="904"/>
      <c r="J380" s="905" t="s">
        <v>388</v>
      </c>
      <c r="K380" s="905"/>
      <c r="L380" s="905"/>
      <c r="M380" s="905"/>
      <c r="N380" s="905"/>
      <c r="O380" s="905"/>
      <c r="P380" s="905"/>
      <c r="Q380" s="905"/>
      <c r="R380" s="905"/>
      <c r="S380" s="905"/>
      <c r="T380" s="905"/>
      <c r="U380" s="905"/>
      <c r="W380" s="171"/>
      <c r="X380" s="171"/>
      <c r="Y380" s="171"/>
      <c r="Z380" s="270">
        <f t="shared" si="1090"/>
        <v>0</v>
      </c>
      <c r="AA380" s="271">
        <f t="shared" ref="AA380" si="1258">INDEX(C$7:C$3000,1+($AE380-1)*29,1)</f>
        <v>0</v>
      </c>
      <c r="AB380" s="271">
        <f t="shared" ref="AB380" si="1259">INDEX(D$7:D$3000,1+($AE380-1)*29,1)</f>
        <v>0</v>
      </c>
      <c r="AC380" s="271">
        <f t="shared" ref="AC380" si="1260">INDEX(E$7:E$3000,1+($AE380-1)*29,1)</f>
        <v>0</v>
      </c>
      <c r="AD380" s="272" t="str">
        <f t="shared" ref="AD380" si="1261">INDEX(S$7:S$3000,1+($AE380-1)*29,1)</f>
        <v/>
      </c>
      <c r="AE380" s="171">
        <v>95</v>
      </c>
    </row>
    <row r="381" spans="1:31" ht="21.75" thickBot="1" x14ac:dyDescent="0.2">
      <c r="D381" s="265" t="s">
        <v>228</v>
      </c>
      <c r="E381" s="906"/>
      <c r="F381" s="906"/>
      <c r="G381" s="266" t="s">
        <v>229</v>
      </c>
      <c r="H381" s="267"/>
      <c r="L381" s="268" t="s">
        <v>231</v>
      </c>
      <c r="M381" s="482" t="str">
        <f>M$4</f>
        <v/>
      </c>
      <c r="N381" s="269" t="s">
        <v>220</v>
      </c>
      <c r="O381" s="482" t="str">
        <f>O$4</f>
        <v/>
      </c>
      <c r="P381" s="269" t="s">
        <v>225</v>
      </c>
      <c r="Q381" s="269" t="s">
        <v>205</v>
      </c>
      <c r="R381" s="482" t="str">
        <f>R$4</f>
        <v/>
      </c>
      <c r="S381" s="269" t="s">
        <v>220</v>
      </c>
      <c r="T381" s="482" t="str">
        <f>T$4</f>
        <v/>
      </c>
      <c r="U381" s="269" t="s">
        <v>230</v>
      </c>
      <c r="Z381" s="274">
        <f t="shared" si="1090"/>
        <v>0</v>
      </c>
      <c r="AA381" s="275">
        <f t="shared" ref="AA381" si="1262">INDEX(C$7:C$3000,6+($AE381-1)*29,1)</f>
        <v>0</v>
      </c>
      <c r="AB381" s="275">
        <f t="shared" ref="AB381" si="1263">INDEX(D$7:D$3000,6+($AE381-1)*29,1)</f>
        <v>0</v>
      </c>
      <c r="AC381" s="275">
        <f t="shared" ref="AC381" si="1264">INDEX(E$7:E$3000,6+($AE381-1)*29,1)</f>
        <v>0</v>
      </c>
      <c r="AD381" s="276" t="str">
        <f t="shared" ref="AD381" si="1265">INDEX(S$7:S$3000,6+($AE381-1)*29,1)</f>
        <v/>
      </c>
      <c r="AE381" s="171">
        <f t="shared" si="1081"/>
        <v>95</v>
      </c>
    </row>
    <row r="382" spans="1:31" ht="18" customHeight="1" x14ac:dyDescent="0.15">
      <c r="B382" s="880" t="s">
        <v>227</v>
      </c>
      <c r="C382" s="907" t="s">
        <v>224</v>
      </c>
      <c r="D382" s="474" t="s">
        <v>237</v>
      </c>
      <c r="E382" s="474" t="s">
        <v>222</v>
      </c>
      <c r="F382" s="909" t="s">
        <v>106</v>
      </c>
      <c r="G382" s="840" t="s">
        <v>107</v>
      </c>
      <c r="H382" s="841"/>
      <c r="I382" s="472" t="s">
        <v>108</v>
      </c>
      <c r="J382" s="472" t="s">
        <v>235</v>
      </c>
      <c r="K382" s="840" t="s">
        <v>109</v>
      </c>
      <c r="L382" s="913"/>
      <c r="M382" s="913"/>
      <c r="N382" s="841"/>
      <c r="O382" s="840" t="s">
        <v>226</v>
      </c>
      <c r="P382" s="913"/>
      <c r="Q382" s="913"/>
      <c r="R382" s="841"/>
      <c r="S382" s="840" t="s">
        <v>233</v>
      </c>
      <c r="T382" s="913"/>
      <c r="U382" s="914"/>
      <c r="Z382" s="274">
        <f t="shared" si="1090"/>
        <v>0</v>
      </c>
      <c r="AA382" s="275">
        <f t="shared" ref="AA382" si="1266">INDEX(C$7:C$3000,11+($AE382-1)*29,1)</f>
        <v>0</v>
      </c>
      <c r="AB382" s="275">
        <f t="shared" ref="AB382" si="1267">INDEX(D$7:D$3000,11+($AE382-1)*29,1)</f>
        <v>0</v>
      </c>
      <c r="AC382" s="275">
        <f t="shared" ref="AC382" si="1268">INDEX(E$7:E$3000,11+($AE382-1)*29,1)</f>
        <v>0</v>
      </c>
      <c r="AD382" s="276" t="str">
        <f t="shared" ref="AD382" si="1269">INDEX(S$7:S$3000,11+($AE382-1)*29,1)</f>
        <v/>
      </c>
      <c r="AE382" s="171">
        <f t="shared" si="1081"/>
        <v>95</v>
      </c>
    </row>
    <row r="383" spans="1:31" ht="18" customHeight="1" thickBot="1" x14ac:dyDescent="0.2">
      <c r="B383" s="882"/>
      <c r="C383" s="908"/>
      <c r="D383" s="475" t="s">
        <v>221</v>
      </c>
      <c r="E383" s="475" t="s">
        <v>223</v>
      </c>
      <c r="F383" s="910"/>
      <c r="G383" s="911"/>
      <c r="H383" s="912"/>
      <c r="I383" s="473" t="s">
        <v>110</v>
      </c>
      <c r="J383" s="473" t="s">
        <v>236</v>
      </c>
      <c r="K383" s="911"/>
      <c r="L383" s="915"/>
      <c r="M383" s="915"/>
      <c r="N383" s="912"/>
      <c r="O383" s="911"/>
      <c r="P383" s="915"/>
      <c r="Q383" s="915"/>
      <c r="R383" s="912"/>
      <c r="S383" s="911" t="s">
        <v>234</v>
      </c>
      <c r="T383" s="915"/>
      <c r="U383" s="916"/>
      <c r="Z383" s="281">
        <f t="shared" si="1090"/>
        <v>0</v>
      </c>
      <c r="AA383" s="282">
        <f t="shared" ref="AA383" si="1270">INDEX(C$7:C$3000,16+($AE383-1)*29,1)</f>
        <v>0</v>
      </c>
      <c r="AB383" s="282">
        <f t="shared" ref="AB383" si="1271">INDEX(D$7:D$3000,16+($AE383-1)*29,1)</f>
        <v>0</v>
      </c>
      <c r="AC383" s="282">
        <f t="shared" ref="AC383" si="1272">INDEX(E$7:E$3000,16+($AE383-1)*29,1)</f>
        <v>0</v>
      </c>
      <c r="AD383" s="283" t="str">
        <f t="shared" ref="AD383" si="1273">INDEX(S$7:S$3000,16+($AE383-1)*29,1)</f>
        <v/>
      </c>
      <c r="AE383" s="171">
        <f t="shared" si="1081"/>
        <v>95</v>
      </c>
    </row>
    <row r="384" spans="1:31" ht="24" customHeight="1" x14ac:dyDescent="0.15">
      <c r="B384" s="880">
        <v>1</v>
      </c>
      <c r="C384" s="883"/>
      <c r="D384" s="883"/>
      <c r="E384" s="883"/>
      <c r="F384" s="294"/>
      <c r="G384" s="886"/>
      <c r="H384" s="887"/>
      <c r="I384" s="294"/>
      <c r="J384" s="295"/>
      <c r="K384" s="298"/>
      <c r="L384" s="279" t="s">
        <v>220</v>
      </c>
      <c r="M384" s="301"/>
      <c r="N384" s="280" t="s">
        <v>225</v>
      </c>
      <c r="O384" s="298"/>
      <c r="P384" s="279" t="s">
        <v>220</v>
      </c>
      <c r="Q384" s="301"/>
      <c r="R384" s="280" t="s">
        <v>225</v>
      </c>
      <c r="S384" s="888" t="str">
        <f t="shared" ref="S384" si="1274">IF(COUNT(J384:J388)=0,"",SUM(J384:J388))</f>
        <v/>
      </c>
      <c r="T384" s="889"/>
      <c r="U384" s="890"/>
      <c r="Z384" s="270">
        <f t="shared" si="1090"/>
        <v>0</v>
      </c>
      <c r="AA384" s="271">
        <f t="shared" ref="AA384" si="1275">INDEX(C$7:C$3000,1+($AE384-1)*29,1)</f>
        <v>0</v>
      </c>
      <c r="AB384" s="271">
        <f t="shared" ref="AB384" si="1276">INDEX(D$7:D$3000,1+($AE384-1)*29,1)</f>
        <v>0</v>
      </c>
      <c r="AC384" s="271">
        <f t="shared" ref="AC384" si="1277">INDEX(E$7:E$3000,1+($AE384-1)*29,1)</f>
        <v>0</v>
      </c>
      <c r="AD384" s="272" t="str">
        <f t="shared" ref="AD384" si="1278">INDEX(S$7:S$3000,1+($AE384-1)*29,1)</f>
        <v/>
      </c>
      <c r="AE384" s="171">
        <v>96</v>
      </c>
    </row>
    <row r="385" spans="2:31" ht="24" customHeight="1" x14ac:dyDescent="0.15">
      <c r="B385" s="881"/>
      <c r="C385" s="884"/>
      <c r="D385" s="884"/>
      <c r="E385" s="884"/>
      <c r="F385" s="296"/>
      <c r="G385" s="897"/>
      <c r="H385" s="898"/>
      <c r="I385" s="296"/>
      <c r="J385" s="297"/>
      <c r="K385" s="299"/>
      <c r="L385" s="284" t="s">
        <v>220</v>
      </c>
      <c r="M385" s="302"/>
      <c r="N385" s="285" t="s">
        <v>225</v>
      </c>
      <c r="O385" s="299"/>
      <c r="P385" s="284" t="s">
        <v>220</v>
      </c>
      <c r="Q385" s="302"/>
      <c r="R385" s="285" t="s">
        <v>225</v>
      </c>
      <c r="S385" s="891"/>
      <c r="T385" s="892"/>
      <c r="U385" s="893"/>
      <c r="Z385" s="274">
        <f t="shared" si="1090"/>
        <v>0</v>
      </c>
      <c r="AA385" s="275">
        <f t="shared" ref="AA385" si="1279">INDEX(C$7:C$3000,6+($AE385-1)*29,1)</f>
        <v>0</v>
      </c>
      <c r="AB385" s="275">
        <f t="shared" ref="AB385" si="1280">INDEX(D$7:D$3000,6+($AE385-1)*29,1)</f>
        <v>0</v>
      </c>
      <c r="AC385" s="275">
        <f t="shared" ref="AC385" si="1281">INDEX(E$7:E$3000,6+($AE385-1)*29,1)</f>
        <v>0</v>
      </c>
      <c r="AD385" s="276" t="str">
        <f t="shared" ref="AD385" si="1282">INDEX(S$7:S$3000,6+($AE385-1)*29,1)</f>
        <v/>
      </c>
      <c r="AE385" s="171">
        <f t="shared" si="1081"/>
        <v>96</v>
      </c>
    </row>
    <row r="386" spans="2:31" ht="23.25" customHeight="1" x14ac:dyDescent="0.15">
      <c r="B386" s="881"/>
      <c r="C386" s="884"/>
      <c r="D386" s="884"/>
      <c r="E386" s="884"/>
      <c r="F386" s="296"/>
      <c r="G386" s="897"/>
      <c r="H386" s="898"/>
      <c r="I386" s="296"/>
      <c r="J386" s="297"/>
      <c r="K386" s="299"/>
      <c r="L386" s="284" t="s">
        <v>220</v>
      </c>
      <c r="M386" s="302"/>
      <c r="N386" s="285" t="s">
        <v>225</v>
      </c>
      <c r="O386" s="299"/>
      <c r="P386" s="284" t="s">
        <v>220</v>
      </c>
      <c r="Q386" s="302"/>
      <c r="R386" s="285" t="s">
        <v>225</v>
      </c>
      <c r="S386" s="891"/>
      <c r="T386" s="892"/>
      <c r="U386" s="893"/>
      <c r="Z386" s="274">
        <f t="shared" si="1090"/>
        <v>0</v>
      </c>
      <c r="AA386" s="275">
        <f t="shared" ref="AA386" si="1283">INDEX(C$7:C$3000,11+($AE386-1)*29,1)</f>
        <v>0</v>
      </c>
      <c r="AB386" s="275">
        <f t="shared" ref="AB386" si="1284">INDEX(D$7:D$3000,11+($AE386-1)*29,1)</f>
        <v>0</v>
      </c>
      <c r="AC386" s="275">
        <f t="shared" ref="AC386" si="1285">INDEX(E$7:E$3000,11+($AE386-1)*29,1)</f>
        <v>0</v>
      </c>
      <c r="AD386" s="276" t="str">
        <f t="shared" ref="AD386" si="1286">INDEX(S$7:S$3000,11+($AE386-1)*29,1)</f>
        <v/>
      </c>
      <c r="AE386" s="171">
        <f t="shared" si="1081"/>
        <v>96</v>
      </c>
    </row>
    <row r="387" spans="2:31" ht="24" customHeight="1" thickBot="1" x14ac:dyDescent="0.2">
      <c r="B387" s="881"/>
      <c r="C387" s="884"/>
      <c r="D387" s="884"/>
      <c r="E387" s="884"/>
      <c r="F387" s="296"/>
      <c r="G387" s="897"/>
      <c r="H387" s="898"/>
      <c r="I387" s="296"/>
      <c r="J387" s="297"/>
      <c r="K387" s="299"/>
      <c r="L387" s="284" t="s">
        <v>220</v>
      </c>
      <c r="M387" s="302"/>
      <c r="N387" s="285" t="s">
        <v>225</v>
      </c>
      <c r="O387" s="299"/>
      <c r="P387" s="284" t="s">
        <v>220</v>
      </c>
      <c r="Q387" s="302"/>
      <c r="R387" s="285" t="s">
        <v>225</v>
      </c>
      <c r="S387" s="891"/>
      <c r="T387" s="892"/>
      <c r="U387" s="893"/>
      <c r="Z387" s="281">
        <f t="shared" si="1090"/>
        <v>0</v>
      </c>
      <c r="AA387" s="282">
        <f t="shared" ref="AA387" si="1287">INDEX(C$7:C$3000,16+($AE387-1)*29,1)</f>
        <v>0</v>
      </c>
      <c r="AB387" s="282">
        <f t="shared" ref="AB387" si="1288">INDEX(D$7:D$3000,16+($AE387-1)*29,1)</f>
        <v>0</v>
      </c>
      <c r="AC387" s="282">
        <f t="shared" ref="AC387" si="1289">INDEX(E$7:E$3000,16+($AE387-1)*29,1)</f>
        <v>0</v>
      </c>
      <c r="AD387" s="283" t="str">
        <f t="shared" ref="AD387" si="1290">INDEX(S$7:S$3000,16+($AE387-1)*29,1)</f>
        <v/>
      </c>
      <c r="AE387" s="171">
        <f t="shared" si="1081"/>
        <v>96</v>
      </c>
    </row>
    <row r="388" spans="2:31" ht="24" customHeight="1" thickBot="1" x14ac:dyDescent="0.2">
      <c r="B388" s="882"/>
      <c r="C388" s="885"/>
      <c r="D388" s="885"/>
      <c r="E388" s="885"/>
      <c r="F388" s="286" t="s">
        <v>232</v>
      </c>
      <c r="G388" s="5"/>
      <c r="H388" s="899" t="s">
        <v>239</v>
      </c>
      <c r="I388" s="900"/>
      <c r="J388" s="300"/>
      <c r="K388" s="901"/>
      <c r="L388" s="902"/>
      <c r="M388" s="902"/>
      <c r="N388" s="902"/>
      <c r="O388" s="902"/>
      <c r="P388" s="902"/>
      <c r="Q388" s="902"/>
      <c r="R388" s="903"/>
      <c r="S388" s="894"/>
      <c r="T388" s="895"/>
      <c r="U388" s="896"/>
      <c r="Z388" s="270">
        <f t="shared" si="1090"/>
        <v>0</v>
      </c>
      <c r="AA388" s="271">
        <f t="shared" ref="AA388" si="1291">INDEX(C$7:C$3000,1+($AE388-1)*29,1)</f>
        <v>0</v>
      </c>
      <c r="AB388" s="271">
        <f t="shared" ref="AB388" si="1292">INDEX(D$7:D$3000,1+($AE388-1)*29,1)</f>
        <v>0</v>
      </c>
      <c r="AC388" s="271">
        <f t="shared" ref="AC388" si="1293">INDEX(E$7:E$3000,1+($AE388-1)*29,1)</f>
        <v>0</v>
      </c>
      <c r="AD388" s="272" t="str">
        <f t="shared" ref="AD388" si="1294">INDEX(S$7:S$3000,1+($AE388-1)*29,1)</f>
        <v/>
      </c>
      <c r="AE388" s="171">
        <v>97</v>
      </c>
    </row>
    <row r="389" spans="2:31" ht="24" customHeight="1" x14ac:dyDescent="0.15">
      <c r="B389" s="880">
        <v>2</v>
      </c>
      <c r="C389" s="883"/>
      <c r="D389" s="883"/>
      <c r="E389" s="883"/>
      <c r="F389" s="294"/>
      <c r="G389" s="886"/>
      <c r="H389" s="887"/>
      <c r="I389" s="294"/>
      <c r="J389" s="295"/>
      <c r="K389" s="298"/>
      <c r="L389" s="279" t="s">
        <v>220</v>
      </c>
      <c r="M389" s="301"/>
      <c r="N389" s="280" t="s">
        <v>225</v>
      </c>
      <c r="O389" s="298"/>
      <c r="P389" s="279" t="s">
        <v>220</v>
      </c>
      <c r="Q389" s="301"/>
      <c r="R389" s="280" t="s">
        <v>225</v>
      </c>
      <c r="S389" s="888" t="str">
        <f t="shared" ref="S389" si="1295">IF(COUNT(J389:J393)=0,"",SUM(J389:J393))</f>
        <v/>
      </c>
      <c r="T389" s="889"/>
      <c r="U389" s="890"/>
      <c r="Z389" s="274">
        <f t="shared" si="1090"/>
        <v>0</v>
      </c>
      <c r="AA389" s="275">
        <f t="shared" ref="AA389" si="1296">INDEX(C$7:C$3000,6+($AE389-1)*29,1)</f>
        <v>0</v>
      </c>
      <c r="AB389" s="275">
        <f t="shared" ref="AB389" si="1297">INDEX(D$7:D$3000,6+($AE389-1)*29,1)</f>
        <v>0</v>
      </c>
      <c r="AC389" s="275">
        <f t="shared" ref="AC389" si="1298">INDEX(E$7:E$3000,6+($AE389-1)*29,1)</f>
        <v>0</v>
      </c>
      <c r="AD389" s="276" t="str">
        <f t="shared" ref="AD389" si="1299">INDEX(S$7:S$3000,6+($AE389-1)*29,1)</f>
        <v/>
      </c>
      <c r="AE389" s="171">
        <f t="shared" si="1081"/>
        <v>97</v>
      </c>
    </row>
    <row r="390" spans="2:31" ht="24" customHeight="1" x14ac:dyDescent="0.15">
      <c r="B390" s="881"/>
      <c r="C390" s="884"/>
      <c r="D390" s="884"/>
      <c r="E390" s="884"/>
      <c r="F390" s="296"/>
      <c r="G390" s="897"/>
      <c r="H390" s="898"/>
      <c r="I390" s="296"/>
      <c r="J390" s="297"/>
      <c r="K390" s="299"/>
      <c r="L390" s="284" t="s">
        <v>220</v>
      </c>
      <c r="M390" s="302"/>
      <c r="N390" s="285" t="s">
        <v>225</v>
      </c>
      <c r="O390" s="299"/>
      <c r="P390" s="284" t="s">
        <v>220</v>
      </c>
      <c r="Q390" s="302"/>
      <c r="R390" s="285" t="s">
        <v>225</v>
      </c>
      <c r="S390" s="891"/>
      <c r="T390" s="892"/>
      <c r="U390" s="893"/>
      <c r="Z390" s="274">
        <f t="shared" si="1090"/>
        <v>0</v>
      </c>
      <c r="AA390" s="275">
        <f t="shared" ref="AA390" si="1300">INDEX(C$7:C$3000,11+($AE390-1)*29,1)</f>
        <v>0</v>
      </c>
      <c r="AB390" s="275">
        <f t="shared" ref="AB390" si="1301">INDEX(D$7:D$3000,11+($AE390-1)*29,1)</f>
        <v>0</v>
      </c>
      <c r="AC390" s="275">
        <f t="shared" ref="AC390" si="1302">INDEX(E$7:E$3000,11+($AE390-1)*29,1)</f>
        <v>0</v>
      </c>
      <c r="AD390" s="276" t="str">
        <f t="shared" ref="AD390" si="1303">INDEX(S$7:S$3000,11+($AE390-1)*29,1)</f>
        <v/>
      </c>
      <c r="AE390" s="171">
        <f t="shared" si="1081"/>
        <v>97</v>
      </c>
    </row>
    <row r="391" spans="2:31" ht="24" customHeight="1" thickBot="1" x14ac:dyDescent="0.2">
      <c r="B391" s="881"/>
      <c r="C391" s="884"/>
      <c r="D391" s="884"/>
      <c r="E391" s="884"/>
      <c r="F391" s="296"/>
      <c r="G391" s="897"/>
      <c r="H391" s="898"/>
      <c r="I391" s="296"/>
      <c r="J391" s="297"/>
      <c r="K391" s="299"/>
      <c r="L391" s="284" t="s">
        <v>220</v>
      </c>
      <c r="M391" s="302"/>
      <c r="N391" s="285" t="s">
        <v>225</v>
      </c>
      <c r="O391" s="299"/>
      <c r="P391" s="284" t="s">
        <v>220</v>
      </c>
      <c r="Q391" s="302"/>
      <c r="R391" s="285" t="s">
        <v>225</v>
      </c>
      <c r="S391" s="891"/>
      <c r="T391" s="892"/>
      <c r="U391" s="893"/>
      <c r="Z391" s="281">
        <f t="shared" si="1090"/>
        <v>0</v>
      </c>
      <c r="AA391" s="282">
        <f t="shared" ref="AA391" si="1304">INDEX(C$7:C$3000,16+($AE391-1)*29,1)</f>
        <v>0</v>
      </c>
      <c r="AB391" s="282">
        <f t="shared" ref="AB391" si="1305">INDEX(D$7:D$3000,16+($AE391-1)*29,1)</f>
        <v>0</v>
      </c>
      <c r="AC391" s="282">
        <f t="shared" ref="AC391" si="1306">INDEX(E$7:E$3000,16+($AE391-1)*29,1)</f>
        <v>0</v>
      </c>
      <c r="AD391" s="283" t="str">
        <f t="shared" ref="AD391" si="1307">INDEX(S$7:S$3000,16+($AE391-1)*29,1)</f>
        <v/>
      </c>
      <c r="AE391" s="171">
        <f t="shared" si="1081"/>
        <v>97</v>
      </c>
    </row>
    <row r="392" spans="2:31" ht="24" customHeight="1" x14ac:dyDescent="0.15">
      <c r="B392" s="881"/>
      <c r="C392" s="884"/>
      <c r="D392" s="884"/>
      <c r="E392" s="884"/>
      <c r="F392" s="296"/>
      <c r="G392" s="897"/>
      <c r="H392" s="898"/>
      <c r="I392" s="296"/>
      <c r="J392" s="297"/>
      <c r="K392" s="299"/>
      <c r="L392" s="284" t="s">
        <v>220</v>
      </c>
      <c r="M392" s="302"/>
      <c r="N392" s="285" t="s">
        <v>225</v>
      </c>
      <c r="O392" s="299"/>
      <c r="P392" s="284" t="s">
        <v>220</v>
      </c>
      <c r="Q392" s="302"/>
      <c r="R392" s="285" t="s">
        <v>225</v>
      </c>
      <c r="S392" s="891"/>
      <c r="T392" s="892"/>
      <c r="U392" s="893"/>
      <c r="Z392" s="270">
        <f t="shared" si="1090"/>
        <v>0</v>
      </c>
      <c r="AA392" s="271">
        <f t="shared" ref="AA392" si="1308">INDEX(C$7:C$3000,1+($AE392-1)*29,1)</f>
        <v>0</v>
      </c>
      <c r="AB392" s="271">
        <f t="shared" ref="AB392" si="1309">INDEX(D$7:D$3000,1+($AE392-1)*29,1)</f>
        <v>0</v>
      </c>
      <c r="AC392" s="271">
        <f t="shared" ref="AC392" si="1310">INDEX(E$7:E$3000,1+($AE392-1)*29,1)</f>
        <v>0</v>
      </c>
      <c r="AD392" s="272" t="str">
        <f t="shared" ref="AD392" si="1311">INDEX(S$7:S$3000,1+($AE392-1)*29,1)</f>
        <v/>
      </c>
      <c r="AE392" s="171">
        <v>98</v>
      </c>
    </row>
    <row r="393" spans="2:31" ht="24" customHeight="1" thickBot="1" x14ac:dyDescent="0.2">
      <c r="B393" s="882"/>
      <c r="C393" s="885"/>
      <c r="D393" s="885"/>
      <c r="E393" s="885"/>
      <c r="F393" s="286" t="s">
        <v>232</v>
      </c>
      <c r="G393" s="5"/>
      <c r="H393" s="899" t="s">
        <v>239</v>
      </c>
      <c r="I393" s="900"/>
      <c r="J393" s="300"/>
      <c r="K393" s="901"/>
      <c r="L393" s="902"/>
      <c r="M393" s="902"/>
      <c r="N393" s="902"/>
      <c r="O393" s="902"/>
      <c r="P393" s="902"/>
      <c r="Q393" s="902"/>
      <c r="R393" s="903"/>
      <c r="S393" s="894"/>
      <c r="T393" s="895"/>
      <c r="U393" s="896"/>
      <c r="Z393" s="274">
        <f t="shared" si="1090"/>
        <v>0</v>
      </c>
      <c r="AA393" s="275">
        <f t="shared" ref="AA393" si="1312">INDEX(C$7:C$3000,6+($AE393-1)*29,1)</f>
        <v>0</v>
      </c>
      <c r="AB393" s="275">
        <f t="shared" ref="AB393" si="1313">INDEX(D$7:D$3000,6+($AE393-1)*29,1)</f>
        <v>0</v>
      </c>
      <c r="AC393" s="275">
        <f t="shared" ref="AC393" si="1314">INDEX(E$7:E$3000,6+($AE393-1)*29,1)</f>
        <v>0</v>
      </c>
      <c r="AD393" s="276" t="str">
        <f t="shared" ref="AD393" si="1315">INDEX(S$7:S$3000,6+($AE393-1)*29,1)</f>
        <v/>
      </c>
      <c r="AE393" s="171">
        <f t="shared" si="1081"/>
        <v>98</v>
      </c>
    </row>
    <row r="394" spans="2:31" ht="24" customHeight="1" x14ac:dyDescent="0.15">
      <c r="B394" s="880">
        <v>3</v>
      </c>
      <c r="C394" s="883"/>
      <c r="D394" s="883"/>
      <c r="E394" s="883"/>
      <c r="F394" s="294"/>
      <c r="G394" s="886"/>
      <c r="H394" s="887"/>
      <c r="I394" s="294"/>
      <c r="J394" s="295"/>
      <c r="K394" s="298"/>
      <c r="L394" s="279" t="s">
        <v>220</v>
      </c>
      <c r="M394" s="301"/>
      <c r="N394" s="280" t="s">
        <v>225</v>
      </c>
      <c r="O394" s="298"/>
      <c r="P394" s="279" t="s">
        <v>220</v>
      </c>
      <c r="Q394" s="301"/>
      <c r="R394" s="280" t="s">
        <v>225</v>
      </c>
      <c r="S394" s="888" t="str">
        <f t="shared" ref="S394" si="1316">IF(COUNT(J394:J398)=0,"",SUM(J394:J398))</f>
        <v/>
      </c>
      <c r="T394" s="889"/>
      <c r="U394" s="890"/>
      <c r="Z394" s="274">
        <f t="shared" si="1090"/>
        <v>0</v>
      </c>
      <c r="AA394" s="275">
        <f t="shared" ref="AA394" si="1317">INDEX(C$7:C$3000,11+($AE394-1)*29,1)</f>
        <v>0</v>
      </c>
      <c r="AB394" s="275">
        <f t="shared" ref="AB394" si="1318">INDEX(D$7:D$3000,11+($AE394-1)*29,1)</f>
        <v>0</v>
      </c>
      <c r="AC394" s="275">
        <f t="shared" ref="AC394" si="1319">INDEX(E$7:E$3000,11+($AE394-1)*29,1)</f>
        <v>0</v>
      </c>
      <c r="AD394" s="276" t="str">
        <f t="shared" ref="AD394" si="1320">INDEX(S$7:S$3000,11+($AE394-1)*29,1)</f>
        <v/>
      </c>
      <c r="AE394" s="171">
        <f t="shared" si="1081"/>
        <v>98</v>
      </c>
    </row>
    <row r="395" spans="2:31" ht="24" customHeight="1" thickBot="1" x14ac:dyDescent="0.2">
      <c r="B395" s="881"/>
      <c r="C395" s="884"/>
      <c r="D395" s="884"/>
      <c r="E395" s="884"/>
      <c r="F395" s="296"/>
      <c r="G395" s="897"/>
      <c r="H395" s="898"/>
      <c r="I395" s="296"/>
      <c r="J395" s="297"/>
      <c r="K395" s="299"/>
      <c r="L395" s="284" t="s">
        <v>220</v>
      </c>
      <c r="M395" s="302"/>
      <c r="N395" s="285" t="s">
        <v>225</v>
      </c>
      <c r="O395" s="299"/>
      <c r="P395" s="284" t="s">
        <v>220</v>
      </c>
      <c r="Q395" s="302"/>
      <c r="R395" s="285" t="s">
        <v>225</v>
      </c>
      <c r="S395" s="891"/>
      <c r="T395" s="892"/>
      <c r="U395" s="893"/>
      <c r="Z395" s="281">
        <f t="shared" si="1090"/>
        <v>0</v>
      </c>
      <c r="AA395" s="282">
        <f t="shared" ref="AA395" si="1321">INDEX(C$7:C$3000,16+($AE395-1)*29,1)</f>
        <v>0</v>
      </c>
      <c r="AB395" s="282">
        <f t="shared" ref="AB395" si="1322">INDEX(D$7:D$3000,16+($AE395-1)*29,1)</f>
        <v>0</v>
      </c>
      <c r="AC395" s="282">
        <f t="shared" ref="AC395" si="1323">INDEX(E$7:E$3000,16+($AE395-1)*29,1)</f>
        <v>0</v>
      </c>
      <c r="AD395" s="283" t="str">
        <f t="shared" ref="AD395" si="1324">INDEX(S$7:S$3000,16+($AE395-1)*29,1)</f>
        <v/>
      </c>
      <c r="AE395" s="171">
        <f t="shared" si="1081"/>
        <v>98</v>
      </c>
    </row>
    <row r="396" spans="2:31" ht="24" customHeight="1" x14ac:dyDescent="0.15">
      <c r="B396" s="881"/>
      <c r="C396" s="884"/>
      <c r="D396" s="884"/>
      <c r="E396" s="884"/>
      <c r="F396" s="296"/>
      <c r="G396" s="897"/>
      <c r="H396" s="898"/>
      <c r="I396" s="296"/>
      <c r="J396" s="297"/>
      <c r="K396" s="299"/>
      <c r="L396" s="284" t="s">
        <v>220</v>
      </c>
      <c r="M396" s="302"/>
      <c r="N396" s="285" t="s">
        <v>225</v>
      </c>
      <c r="O396" s="299"/>
      <c r="P396" s="284" t="s">
        <v>220</v>
      </c>
      <c r="Q396" s="302"/>
      <c r="R396" s="285" t="s">
        <v>225</v>
      </c>
      <c r="S396" s="891"/>
      <c r="T396" s="892"/>
      <c r="U396" s="893"/>
      <c r="Z396" s="270">
        <f t="shared" si="1090"/>
        <v>0</v>
      </c>
      <c r="AA396" s="271">
        <f t="shared" ref="AA396" si="1325">INDEX(C$7:C$3000,1+($AE396-1)*29,1)</f>
        <v>0</v>
      </c>
      <c r="AB396" s="271">
        <f t="shared" ref="AB396" si="1326">INDEX(D$7:D$3000,1+($AE396-1)*29,1)</f>
        <v>0</v>
      </c>
      <c r="AC396" s="271">
        <f t="shared" ref="AC396" si="1327">INDEX(E$7:E$3000,1+($AE396-1)*29,1)</f>
        <v>0</v>
      </c>
      <c r="AD396" s="272" t="str">
        <f t="shared" ref="AD396" si="1328">INDEX(S$7:S$3000,1+($AE396-1)*29,1)</f>
        <v/>
      </c>
      <c r="AE396" s="171">
        <v>99</v>
      </c>
    </row>
    <row r="397" spans="2:31" ht="24" customHeight="1" x14ac:dyDescent="0.15">
      <c r="B397" s="881"/>
      <c r="C397" s="884"/>
      <c r="D397" s="884"/>
      <c r="E397" s="884"/>
      <c r="F397" s="296"/>
      <c r="G397" s="897"/>
      <c r="H397" s="898"/>
      <c r="I397" s="296"/>
      <c r="J397" s="297"/>
      <c r="K397" s="299"/>
      <c r="L397" s="284" t="s">
        <v>220</v>
      </c>
      <c r="M397" s="302"/>
      <c r="N397" s="285" t="s">
        <v>225</v>
      </c>
      <c r="O397" s="299"/>
      <c r="P397" s="284" t="s">
        <v>220</v>
      </c>
      <c r="Q397" s="302"/>
      <c r="R397" s="285" t="s">
        <v>225</v>
      </c>
      <c r="S397" s="891"/>
      <c r="T397" s="892"/>
      <c r="U397" s="893"/>
      <c r="Z397" s="274">
        <f t="shared" si="1090"/>
        <v>0</v>
      </c>
      <c r="AA397" s="275">
        <f t="shared" ref="AA397" si="1329">INDEX(C$7:C$3000,6+($AE397-1)*29,1)</f>
        <v>0</v>
      </c>
      <c r="AB397" s="275">
        <f t="shared" ref="AB397" si="1330">INDEX(D$7:D$3000,6+($AE397-1)*29,1)</f>
        <v>0</v>
      </c>
      <c r="AC397" s="275">
        <f t="shared" ref="AC397" si="1331">INDEX(E$7:E$3000,6+($AE397-1)*29,1)</f>
        <v>0</v>
      </c>
      <c r="AD397" s="276" t="str">
        <f t="shared" ref="AD397" si="1332">INDEX(S$7:S$3000,6+($AE397-1)*29,1)</f>
        <v/>
      </c>
      <c r="AE397" s="171">
        <f t="shared" si="1081"/>
        <v>99</v>
      </c>
    </row>
    <row r="398" spans="2:31" ht="24" customHeight="1" thickBot="1" x14ac:dyDescent="0.2">
      <c r="B398" s="882"/>
      <c r="C398" s="885"/>
      <c r="D398" s="885"/>
      <c r="E398" s="885"/>
      <c r="F398" s="286" t="s">
        <v>232</v>
      </c>
      <c r="G398" s="5"/>
      <c r="H398" s="899" t="s">
        <v>239</v>
      </c>
      <c r="I398" s="900"/>
      <c r="J398" s="300"/>
      <c r="K398" s="901"/>
      <c r="L398" s="902"/>
      <c r="M398" s="902"/>
      <c r="N398" s="902"/>
      <c r="O398" s="902"/>
      <c r="P398" s="902"/>
      <c r="Q398" s="902"/>
      <c r="R398" s="903"/>
      <c r="S398" s="894"/>
      <c r="T398" s="895"/>
      <c r="U398" s="896"/>
      <c r="Z398" s="274">
        <f t="shared" si="1090"/>
        <v>0</v>
      </c>
      <c r="AA398" s="275">
        <f t="shared" ref="AA398" si="1333">INDEX(C$7:C$3000,11+($AE398-1)*29,1)</f>
        <v>0</v>
      </c>
      <c r="AB398" s="275">
        <f t="shared" ref="AB398" si="1334">INDEX(D$7:D$3000,11+($AE398-1)*29,1)</f>
        <v>0</v>
      </c>
      <c r="AC398" s="275">
        <f t="shared" ref="AC398" si="1335">INDEX(E$7:E$3000,11+($AE398-1)*29,1)</f>
        <v>0</v>
      </c>
      <c r="AD398" s="276" t="str">
        <f t="shared" ref="AD398" si="1336">INDEX(S$7:S$3000,11+($AE398-1)*29,1)</f>
        <v/>
      </c>
      <c r="AE398" s="171">
        <f t="shared" si="1081"/>
        <v>99</v>
      </c>
    </row>
    <row r="399" spans="2:31" ht="24" customHeight="1" thickBot="1" x14ac:dyDescent="0.2">
      <c r="B399" s="880">
        <v>4</v>
      </c>
      <c r="C399" s="883"/>
      <c r="D399" s="883"/>
      <c r="E399" s="883"/>
      <c r="F399" s="294"/>
      <c r="G399" s="886"/>
      <c r="H399" s="887"/>
      <c r="I399" s="294"/>
      <c r="J399" s="295"/>
      <c r="K399" s="298"/>
      <c r="L399" s="279" t="s">
        <v>220</v>
      </c>
      <c r="M399" s="301"/>
      <c r="N399" s="280" t="s">
        <v>225</v>
      </c>
      <c r="O399" s="298"/>
      <c r="P399" s="279" t="s">
        <v>220</v>
      </c>
      <c r="Q399" s="301"/>
      <c r="R399" s="280" t="s">
        <v>225</v>
      </c>
      <c r="S399" s="888" t="str">
        <f t="shared" ref="S399" si="1337">IF(COUNT(J399:J403)=0,"",SUM(J399:J403))</f>
        <v/>
      </c>
      <c r="T399" s="889"/>
      <c r="U399" s="890"/>
      <c r="Z399" s="281">
        <f t="shared" si="1090"/>
        <v>0</v>
      </c>
      <c r="AA399" s="282">
        <f t="shared" ref="AA399" si="1338">INDEX(C$7:C$3000,16+($AE399-1)*29,1)</f>
        <v>0</v>
      </c>
      <c r="AB399" s="282">
        <f t="shared" ref="AB399" si="1339">INDEX(D$7:D$3000,16+($AE399-1)*29,1)</f>
        <v>0</v>
      </c>
      <c r="AC399" s="282">
        <f t="shared" ref="AC399" si="1340">INDEX(E$7:E$3000,16+($AE399-1)*29,1)</f>
        <v>0</v>
      </c>
      <c r="AD399" s="283" t="str">
        <f t="shared" ref="AD399" si="1341">INDEX(S$7:S$3000,16+($AE399-1)*29,1)</f>
        <v/>
      </c>
      <c r="AE399" s="171">
        <f t="shared" si="1081"/>
        <v>99</v>
      </c>
    </row>
    <row r="400" spans="2:31" ht="24" customHeight="1" x14ac:dyDescent="0.15">
      <c r="B400" s="881"/>
      <c r="C400" s="884"/>
      <c r="D400" s="884"/>
      <c r="E400" s="884"/>
      <c r="F400" s="296"/>
      <c r="G400" s="897"/>
      <c r="H400" s="898"/>
      <c r="I400" s="296"/>
      <c r="J400" s="297"/>
      <c r="K400" s="299"/>
      <c r="L400" s="284" t="s">
        <v>220</v>
      </c>
      <c r="M400" s="302"/>
      <c r="N400" s="285" t="s">
        <v>225</v>
      </c>
      <c r="O400" s="299"/>
      <c r="P400" s="284" t="s">
        <v>220</v>
      </c>
      <c r="Q400" s="302"/>
      <c r="R400" s="285" t="s">
        <v>225</v>
      </c>
      <c r="S400" s="891"/>
      <c r="T400" s="892"/>
      <c r="U400" s="893"/>
      <c r="Z400" s="270">
        <f t="shared" si="1090"/>
        <v>0</v>
      </c>
      <c r="AA400" s="271">
        <f t="shared" ref="AA400" si="1342">INDEX(C$7:C$3000,1+($AE400-1)*29,1)</f>
        <v>0</v>
      </c>
      <c r="AB400" s="271">
        <f t="shared" ref="AB400" si="1343">INDEX(D$7:D$3000,1+($AE400-1)*29,1)</f>
        <v>0</v>
      </c>
      <c r="AC400" s="271">
        <f t="shared" ref="AC400" si="1344">INDEX(E$7:E$3000,1+($AE400-1)*29,1)</f>
        <v>0</v>
      </c>
      <c r="AD400" s="272" t="str">
        <f t="shared" ref="AD400" si="1345">INDEX(S$7:S$3000,1+($AE400-1)*29,1)</f>
        <v/>
      </c>
      <c r="AE400" s="171">
        <v>100</v>
      </c>
    </row>
    <row r="401" spans="1:32" ht="24" customHeight="1" x14ac:dyDescent="0.15">
      <c r="B401" s="881"/>
      <c r="C401" s="884"/>
      <c r="D401" s="884"/>
      <c r="E401" s="884"/>
      <c r="F401" s="296"/>
      <c r="G401" s="897"/>
      <c r="H401" s="898"/>
      <c r="I401" s="296"/>
      <c r="J401" s="297"/>
      <c r="K401" s="299"/>
      <c r="L401" s="284" t="s">
        <v>220</v>
      </c>
      <c r="M401" s="302"/>
      <c r="N401" s="285" t="s">
        <v>225</v>
      </c>
      <c r="O401" s="299"/>
      <c r="P401" s="284" t="s">
        <v>220</v>
      </c>
      <c r="Q401" s="302"/>
      <c r="R401" s="285" t="s">
        <v>225</v>
      </c>
      <c r="S401" s="891"/>
      <c r="T401" s="892"/>
      <c r="U401" s="893"/>
      <c r="Z401" s="274">
        <f t="shared" si="1090"/>
        <v>0</v>
      </c>
      <c r="AA401" s="275">
        <f t="shared" ref="AA401" si="1346">INDEX(C$7:C$3000,6+($AE401-1)*29,1)</f>
        <v>0</v>
      </c>
      <c r="AB401" s="275">
        <f t="shared" ref="AB401" si="1347">INDEX(D$7:D$3000,6+($AE401-1)*29,1)</f>
        <v>0</v>
      </c>
      <c r="AC401" s="275">
        <f t="shared" ref="AC401" si="1348">INDEX(E$7:E$3000,6+($AE401-1)*29,1)</f>
        <v>0</v>
      </c>
      <c r="AD401" s="276" t="str">
        <f t="shared" ref="AD401" si="1349">INDEX(S$7:S$3000,6+($AE401-1)*29,1)</f>
        <v/>
      </c>
      <c r="AE401" s="171">
        <f t="shared" ref="AE401:AE403" si="1350">AE400</f>
        <v>100</v>
      </c>
    </row>
    <row r="402" spans="1:32" ht="24" customHeight="1" x14ac:dyDescent="0.15">
      <c r="B402" s="881"/>
      <c r="C402" s="884"/>
      <c r="D402" s="884"/>
      <c r="E402" s="884"/>
      <c r="F402" s="296"/>
      <c r="G402" s="897"/>
      <c r="H402" s="898"/>
      <c r="I402" s="296"/>
      <c r="J402" s="297"/>
      <c r="K402" s="299"/>
      <c r="L402" s="284" t="s">
        <v>220</v>
      </c>
      <c r="M402" s="302"/>
      <c r="N402" s="285" t="s">
        <v>225</v>
      </c>
      <c r="O402" s="299"/>
      <c r="P402" s="284" t="s">
        <v>220</v>
      </c>
      <c r="Q402" s="302"/>
      <c r="R402" s="285" t="s">
        <v>225</v>
      </c>
      <c r="S402" s="891"/>
      <c r="T402" s="892"/>
      <c r="U402" s="893"/>
      <c r="Z402" s="274">
        <f t="shared" si="1090"/>
        <v>0</v>
      </c>
      <c r="AA402" s="275">
        <f t="shared" ref="AA402" si="1351">INDEX(C$7:C$3000,11+($AE402-1)*29,1)</f>
        <v>0</v>
      </c>
      <c r="AB402" s="275">
        <f t="shared" ref="AB402" si="1352">INDEX(D$7:D$3000,11+($AE402-1)*29,1)</f>
        <v>0</v>
      </c>
      <c r="AC402" s="275">
        <f t="shared" ref="AC402" si="1353">INDEX(E$7:E$3000,11+($AE402-1)*29,1)</f>
        <v>0</v>
      </c>
      <c r="AD402" s="276" t="str">
        <f t="shared" ref="AD402" si="1354">INDEX(S$7:S$3000,11+($AE402-1)*29,1)</f>
        <v/>
      </c>
      <c r="AE402" s="171">
        <f t="shared" si="1350"/>
        <v>100</v>
      </c>
    </row>
    <row r="403" spans="1:32" ht="24" customHeight="1" thickBot="1" x14ac:dyDescent="0.2">
      <c r="B403" s="882"/>
      <c r="C403" s="885"/>
      <c r="D403" s="885"/>
      <c r="E403" s="885"/>
      <c r="F403" s="286" t="s">
        <v>232</v>
      </c>
      <c r="G403" s="5"/>
      <c r="H403" s="899" t="s">
        <v>239</v>
      </c>
      <c r="I403" s="900"/>
      <c r="J403" s="300"/>
      <c r="K403" s="901"/>
      <c r="L403" s="902"/>
      <c r="M403" s="902"/>
      <c r="N403" s="902"/>
      <c r="O403" s="902"/>
      <c r="P403" s="902"/>
      <c r="Q403" s="902"/>
      <c r="R403" s="903"/>
      <c r="S403" s="894"/>
      <c r="T403" s="895"/>
      <c r="U403" s="896"/>
      <c r="Z403" s="281">
        <f t="shared" si="1090"/>
        <v>0</v>
      </c>
      <c r="AA403" s="282">
        <f t="shared" ref="AA403" si="1355">INDEX(C$7:C$3000,16+($AE403-1)*29,1)</f>
        <v>0</v>
      </c>
      <c r="AB403" s="282">
        <f t="shared" ref="AB403" si="1356">INDEX(D$7:D$3000,16+($AE403-1)*29,1)</f>
        <v>0</v>
      </c>
      <c r="AC403" s="282">
        <f t="shared" ref="AC403" si="1357">INDEX(E$7:E$3000,16+($AE403-1)*29,1)</f>
        <v>0</v>
      </c>
      <c r="AD403" s="283" t="str">
        <f t="shared" ref="AD403" si="1358">INDEX(S$7:S$3000,16+($AE403-1)*29,1)</f>
        <v/>
      </c>
      <c r="AE403" s="171">
        <f t="shared" si="1350"/>
        <v>100</v>
      </c>
    </row>
    <row r="404" spans="1:32" ht="19.5" customHeight="1" thickBot="1" x14ac:dyDescent="0.2">
      <c r="B404" s="287" t="s">
        <v>112</v>
      </c>
      <c r="C404" s="172"/>
      <c r="D404" s="288"/>
      <c r="E404" s="288"/>
      <c r="F404" s="289"/>
      <c r="G404" s="288"/>
      <c r="H404" s="288"/>
      <c r="O404" s="917" t="s">
        <v>496</v>
      </c>
      <c r="P404" s="918"/>
      <c r="Q404" s="918"/>
      <c r="R404" s="918"/>
      <c r="S404" s="919" t="str">
        <f>IF(COUNT(S384:U403)=0,"",SUMIFS(S384:S403,E384:E403,"&lt;&gt;"&amp;""))</f>
        <v/>
      </c>
      <c r="T404" s="920"/>
      <c r="U404" s="921"/>
    </row>
    <row r="405" spans="1:32" ht="19.5" customHeight="1" thickBot="1" x14ac:dyDescent="0.2">
      <c r="B405" s="486" t="s">
        <v>242</v>
      </c>
      <c r="C405" s="172"/>
      <c r="D405" s="171"/>
      <c r="E405" s="290"/>
      <c r="F405" s="485"/>
      <c r="G405" s="485"/>
      <c r="H405" s="485"/>
      <c r="O405" s="922" t="s">
        <v>497</v>
      </c>
      <c r="P405" s="923"/>
      <c r="Q405" s="923"/>
      <c r="R405" s="924"/>
      <c r="S405" s="919" t="str">
        <f>IF(COUNT(S384:U403)=0,"",SUMIF(E384:E403,"元請",S384:U403))</f>
        <v/>
      </c>
      <c r="T405" s="920"/>
      <c r="U405" s="921"/>
      <c r="Z405" s="264"/>
      <c r="AA405" s="264"/>
      <c r="AB405" s="264"/>
      <c r="AC405" s="264"/>
      <c r="AD405" s="264"/>
      <c r="AE405" s="172"/>
      <c r="AF405" s="172"/>
    </row>
    <row r="406" spans="1:32" ht="19.5" customHeight="1" x14ac:dyDescent="0.15">
      <c r="B406" s="287" t="s">
        <v>240</v>
      </c>
      <c r="C406" s="172"/>
      <c r="D406" s="171"/>
      <c r="E406" s="172"/>
      <c r="F406" s="172"/>
      <c r="G406" s="485"/>
      <c r="H406" s="485"/>
      <c r="Z406" s="264"/>
      <c r="AA406" s="264"/>
      <c r="AB406" s="264"/>
      <c r="AC406" s="264"/>
      <c r="AD406" s="264"/>
      <c r="AE406" s="172"/>
      <c r="AF406" s="172"/>
    </row>
    <row r="407" spans="1:32" ht="19.5" customHeight="1" x14ac:dyDescent="0.15">
      <c r="B407" s="471"/>
      <c r="C407" s="172"/>
      <c r="D407" s="171"/>
      <c r="E407" s="290"/>
      <c r="F407" s="471"/>
      <c r="G407" s="471"/>
      <c r="H407" s="471"/>
    </row>
    <row r="408" spans="1:32" s="172" customFormat="1" ht="20.25" customHeight="1" x14ac:dyDescent="0.15">
      <c r="A408" s="171"/>
      <c r="B408" s="171"/>
      <c r="C408" s="172" t="s">
        <v>104</v>
      </c>
      <c r="G408" s="262"/>
      <c r="H408" s="262"/>
      <c r="I408" s="171"/>
      <c r="J408" s="171"/>
      <c r="K408" s="171"/>
      <c r="L408" s="171"/>
      <c r="M408" s="171"/>
      <c r="N408" s="171"/>
      <c r="O408" s="171"/>
      <c r="P408" s="171"/>
      <c r="Q408" s="171"/>
      <c r="R408" s="171"/>
      <c r="S408" s="171"/>
      <c r="T408" s="196" t="s">
        <v>241</v>
      </c>
      <c r="U408" s="263" t="str">
        <f t="shared" ref="U408" si="1359">IF(COUNT(S384:U403)=0,"",U379+1)</f>
        <v/>
      </c>
      <c r="W408" s="171"/>
      <c r="X408" s="171"/>
      <c r="Y408" s="171"/>
      <c r="Z408" s="291"/>
      <c r="AA408" s="291"/>
      <c r="AB408" s="291"/>
      <c r="AC408" s="291"/>
      <c r="AD408" s="291"/>
      <c r="AE408" s="171"/>
      <c r="AF408" s="171"/>
    </row>
    <row r="409" spans="1:32" s="172" customFormat="1" ht="27.75" x14ac:dyDescent="0.15">
      <c r="A409" s="171"/>
      <c r="B409" s="904" t="s">
        <v>105</v>
      </c>
      <c r="C409" s="904"/>
      <c r="D409" s="904"/>
      <c r="E409" s="904"/>
      <c r="F409" s="904"/>
      <c r="G409" s="904"/>
      <c r="H409" s="904"/>
      <c r="I409" s="904"/>
      <c r="J409" s="905" t="s">
        <v>388</v>
      </c>
      <c r="K409" s="905"/>
      <c r="L409" s="905"/>
      <c r="M409" s="905"/>
      <c r="N409" s="905"/>
      <c r="O409" s="905"/>
      <c r="P409" s="905"/>
      <c r="Q409" s="905"/>
      <c r="R409" s="905"/>
      <c r="S409" s="905"/>
      <c r="T409" s="905"/>
      <c r="U409" s="905"/>
      <c r="W409" s="171"/>
      <c r="X409" s="171"/>
      <c r="Y409" s="171"/>
      <c r="Z409" s="291"/>
      <c r="AA409" s="291"/>
      <c r="AB409" s="291"/>
      <c r="AC409" s="291"/>
      <c r="AD409" s="291"/>
      <c r="AE409" s="171"/>
      <c r="AF409" s="171"/>
    </row>
    <row r="410" spans="1:32" ht="21.75" thickBot="1" x14ac:dyDescent="0.2">
      <c r="D410" s="265" t="s">
        <v>228</v>
      </c>
      <c r="E410" s="906"/>
      <c r="F410" s="906"/>
      <c r="G410" s="266" t="s">
        <v>229</v>
      </c>
      <c r="H410" s="267"/>
      <c r="L410" s="268" t="s">
        <v>231</v>
      </c>
      <c r="M410" s="482" t="str">
        <f>M$4</f>
        <v/>
      </c>
      <c r="N410" s="269" t="s">
        <v>220</v>
      </c>
      <c r="O410" s="482" t="str">
        <f>O$4</f>
        <v/>
      </c>
      <c r="P410" s="269" t="s">
        <v>225</v>
      </c>
      <c r="Q410" s="269" t="s">
        <v>205</v>
      </c>
      <c r="R410" s="482" t="str">
        <f>R$4</f>
        <v/>
      </c>
      <c r="S410" s="269" t="s">
        <v>220</v>
      </c>
      <c r="T410" s="482" t="str">
        <f>T$4</f>
        <v/>
      </c>
      <c r="U410" s="269" t="s">
        <v>230</v>
      </c>
    </row>
    <row r="411" spans="1:32" ht="18" customHeight="1" x14ac:dyDescent="0.15">
      <c r="B411" s="880" t="s">
        <v>227</v>
      </c>
      <c r="C411" s="907" t="s">
        <v>224</v>
      </c>
      <c r="D411" s="474" t="s">
        <v>237</v>
      </c>
      <c r="E411" s="474" t="s">
        <v>222</v>
      </c>
      <c r="F411" s="909" t="s">
        <v>106</v>
      </c>
      <c r="G411" s="840" t="s">
        <v>107</v>
      </c>
      <c r="H411" s="841"/>
      <c r="I411" s="472" t="s">
        <v>108</v>
      </c>
      <c r="J411" s="472" t="s">
        <v>235</v>
      </c>
      <c r="K411" s="840" t="s">
        <v>109</v>
      </c>
      <c r="L411" s="913"/>
      <c r="M411" s="913"/>
      <c r="N411" s="841"/>
      <c r="O411" s="840" t="s">
        <v>226</v>
      </c>
      <c r="P411" s="913"/>
      <c r="Q411" s="913"/>
      <c r="R411" s="841"/>
      <c r="S411" s="840" t="s">
        <v>233</v>
      </c>
      <c r="T411" s="913"/>
      <c r="U411" s="914"/>
    </row>
    <row r="412" spans="1:32" ht="18" customHeight="1" thickBot="1" x14ac:dyDescent="0.2">
      <c r="B412" s="882"/>
      <c r="C412" s="908"/>
      <c r="D412" s="475" t="s">
        <v>221</v>
      </c>
      <c r="E412" s="475" t="s">
        <v>223</v>
      </c>
      <c r="F412" s="910"/>
      <c r="G412" s="911"/>
      <c r="H412" s="912"/>
      <c r="I412" s="473" t="s">
        <v>110</v>
      </c>
      <c r="J412" s="473" t="s">
        <v>236</v>
      </c>
      <c r="K412" s="911"/>
      <c r="L412" s="915"/>
      <c r="M412" s="915"/>
      <c r="N412" s="912"/>
      <c r="O412" s="911"/>
      <c r="P412" s="915"/>
      <c r="Q412" s="915"/>
      <c r="R412" s="912"/>
      <c r="S412" s="911" t="s">
        <v>234</v>
      </c>
      <c r="T412" s="915"/>
      <c r="U412" s="916"/>
    </row>
    <row r="413" spans="1:32" ht="24" customHeight="1" x14ac:dyDescent="0.15">
      <c r="B413" s="880">
        <v>1</v>
      </c>
      <c r="C413" s="883"/>
      <c r="D413" s="883"/>
      <c r="E413" s="883"/>
      <c r="F413" s="294"/>
      <c r="G413" s="886"/>
      <c r="H413" s="887"/>
      <c r="I413" s="294"/>
      <c r="J413" s="295"/>
      <c r="K413" s="298"/>
      <c r="L413" s="279" t="s">
        <v>220</v>
      </c>
      <c r="M413" s="301"/>
      <c r="N413" s="280" t="s">
        <v>225</v>
      </c>
      <c r="O413" s="298"/>
      <c r="P413" s="279" t="s">
        <v>220</v>
      </c>
      <c r="Q413" s="301"/>
      <c r="R413" s="280" t="s">
        <v>225</v>
      </c>
      <c r="S413" s="888" t="str">
        <f t="shared" ref="S413" si="1360">IF(COUNT(J413:J417)=0,"",SUM(J413:J417))</f>
        <v/>
      </c>
      <c r="T413" s="889"/>
      <c r="U413" s="890"/>
    </row>
    <row r="414" spans="1:32" ht="24" customHeight="1" x14ac:dyDescent="0.15">
      <c r="B414" s="881"/>
      <c r="C414" s="884"/>
      <c r="D414" s="884"/>
      <c r="E414" s="884"/>
      <c r="F414" s="296"/>
      <c r="G414" s="897"/>
      <c r="H414" s="898"/>
      <c r="I414" s="296"/>
      <c r="J414" s="297"/>
      <c r="K414" s="299"/>
      <c r="L414" s="284" t="s">
        <v>220</v>
      </c>
      <c r="M414" s="302"/>
      <c r="N414" s="285" t="s">
        <v>225</v>
      </c>
      <c r="O414" s="299"/>
      <c r="P414" s="284" t="s">
        <v>220</v>
      </c>
      <c r="Q414" s="302"/>
      <c r="R414" s="285" t="s">
        <v>225</v>
      </c>
      <c r="S414" s="891"/>
      <c r="T414" s="892"/>
      <c r="U414" s="893"/>
    </row>
    <row r="415" spans="1:32" ht="23.25" customHeight="1" x14ac:dyDescent="0.15">
      <c r="B415" s="881"/>
      <c r="C415" s="884"/>
      <c r="D415" s="884"/>
      <c r="E415" s="884"/>
      <c r="F415" s="296"/>
      <c r="G415" s="897"/>
      <c r="H415" s="898"/>
      <c r="I415" s="296"/>
      <c r="J415" s="297"/>
      <c r="K415" s="299"/>
      <c r="L415" s="284" t="s">
        <v>220</v>
      </c>
      <c r="M415" s="302"/>
      <c r="N415" s="285" t="s">
        <v>225</v>
      </c>
      <c r="O415" s="299"/>
      <c r="P415" s="284" t="s">
        <v>220</v>
      </c>
      <c r="Q415" s="302"/>
      <c r="R415" s="285" t="s">
        <v>225</v>
      </c>
      <c r="S415" s="891"/>
      <c r="T415" s="892"/>
      <c r="U415" s="893"/>
    </row>
    <row r="416" spans="1:32" ht="24" customHeight="1" x14ac:dyDescent="0.15">
      <c r="B416" s="881"/>
      <c r="C416" s="884"/>
      <c r="D416" s="884"/>
      <c r="E416" s="884"/>
      <c r="F416" s="296"/>
      <c r="G416" s="897"/>
      <c r="H416" s="898"/>
      <c r="I416" s="296"/>
      <c r="J416" s="297"/>
      <c r="K416" s="299"/>
      <c r="L416" s="284" t="s">
        <v>220</v>
      </c>
      <c r="M416" s="302"/>
      <c r="N416" s="285" t="s">
        <v>225</v>
      </c>
      <c r="O416" s="299"/>
      <c r="P416" s="284" t="s">
        <v>220</v>
      </c>
      <c r="Q416" s="302"/>
      <c r="R416" s="285" t="s">
        <v>225</v>
      </c>
      <c r="S416" s="891"/>
      <c r="T416" s="892"/>
      <c r="U416" s="893"/>
    </row>
    <row r="417" spans="2:21" ht="24" customHeight="1" thickBot="1" x14ac:dyDescent="0.2">
      <c r="B417" s="882"/>
      <c r="C417" s="885"/>
      <c r="D417" s="885"/>
      <c r="E417" s="885"/>
      <c r="F417" s="286" t="s">
        <v>232</v>
      </c>
      <c r="G417" s="5"/>
      <c r="H417" s="899" t="s">
        <v>239</v>
      </c>
      <c r="I417" s="900"/>
      <c r="J417" s="300"/>
      <c r="K417" s="901"/>
      <c r="L417" s="902"/>
      <c r="M417" s="902"/>
      <c r="N417" s="902"/>
      <c r="O417" s="902"/>
      <c r="P417" s="902"/>
      <c r="Q417" s="902"/>
      <c r="R417" s="903"/>
      <c r="S417" s="894"/>
      <c r="T417" s="895"/>
      <c r="U417" s="896"/>
    </row>
    <row r="418" spans="2:21" ht="24" customHeight="1" x14ac:dyDescent="0.15">
      <c r="B418" s="880">
        <v>2</v>
      </c>
      <c r="C418" s="883"/>
      <c r="D418" s="883"/>
      <c r="E418" s="883"/>
      <c r="F418" s="294"/>
      <c r="G418" s="886"/>
      <c r="H418" s="887"/>
      <c r="I418" s="294"/>
      <c r="J418" s="295"/>
      <c r="K418" s="298"/>
      <c r="L418" s="279" t="s">
        <v>220</v>
      </c>
      <c r="M418" s="301"/>
      <c r="N418" s="280" t="s">
        <v>225</v>
      </c>
      <c r="O418" s="298"/>
      <c r="P418" s="279" t="s">
        <v>220</v>
      </c>
      <c r="Q418" s="301"/>
      <c r="R418" s="280" t="s">
        <v>225</v>
      </c>
      <c r="S418" s="888" t="str">
        <f t="shared" ref="S418" si="1361">IF(COUNT(J418:J422)=0,"",SUM(J418:J422))</f>
        <v/>
      </c>
      <c r="T418" s="889"/>
      <c r="U418" s="890"/>
    </row>
    <row r="419" spans="2:21" ht="24" customHeight="1" x14ac:dyDescent="0.15">
      <c r="B419" s="881"/>
      <c r="C419" s="884"/>
      <c r="D419" s="884"/>
      <c r="E419" s="884"/>
      <c r="F419" s="296"/>
      <c r="G419" s="897"/>
      <c r="H419" s="898"/>
      <c r="I419" s="296"/>
      <c r="J419" s="297"/>
      <c r="K419" s="299"/>
      <c r="L419" s="284" t="s">
        <v>220</v>
      </c>
      <c r="M419" s="302"/>
      <c r="N419" s="285" t="s">
        <v>225</v>
      </c>
      <c r="O419" s="299"/>
      <c r="P419" s="284" t="s">
        <v>220</v>
      </c>
      <c r="Q419" s="302"/>
      <c r="R419" s="285" t="s">
        <v>225</v>
      </c>
      <c r="S419" s="891"/>
      <c r="T419" s="892"/>
      <c r="U419" s="893"/>
    </row>
    <row r="420" spans="2:21" ht="24" customHeight="1" x14ac:dyDescent="0.15">
      <c r="B420" s="881"/>
      <c r="C420" s="884"/>
      <c r="D420" s="884"/>
      <c r="E420" s="884"/>
      <c r="F420" s="296"/>
      <c r="G420" s="897"/>
      <c r="H420" s="898"/>
      <c r="I420" s="296"/>
      <c r="J420" s="297"/>
      <c r="K420" s="299"/>
      <c r="L420" s="284" t="s">
        <v>220</v>
      </c>
      <c r="M420" s="302"/>
      <c r="N420" s="285" t="s">
        <v>225</v>
      </c>
      <c r="O420" s="299"/>
      <c r="P420" s="284" t="s">
        <v>220</v>
      </c>
      <c r="Q420" s="302"/>
      <c r="R420" s="285" t="s">
        <v>225</v>
      </c>
      <c r="S420" s="891"/>
      <c r="T420" s="892"/>
      <c r="U420" s="893"/>
    </row>
    <row r="421" spans="2:21" ht="24" customHeight="1" x14ac:dyDescent="0.15">
      <c r="B421" s="881"/>
      <c r="C421" s="884"/>
      <c r="D421" s="884"/>
      <c r="E421" s="884"/>
      <c r="F421" s="296"/>
      <c r="G421" s="897"/>
      <c r="H421" s="898"/>
      <c r="I421" s="296"/>
      <c r="J421" s="297"/>
      <c r="K421" s="299"/>
      <c r="L421" s="284" t="s">
        <v>220</v>
      </c>
      <c r="M421" s="302"/>
      <c r="N421" s="285" t="s">
        <v>225</v>
      </c>
      <c r="O421" s="299"/>
      <c r="P421" s="284" t="s">
        <v>220</v>
      </c>
      <c r="Q421" s="302"/>
      <c r="R421" s="285" t="s">
        <v>225</v>
      </c>
      <c r="S421" s="891"/>
      <c r="T421" s="892"/>
      <c r="U421" s="893"/>
    </row>
    <row r="422" spans="2:21" ht="24" customHeight="1" thickBot="1" x14ac:dyDescent="0.2">
      <c r="B422" s="882"/>
      <c r="C422" s="885"/>
      <c r="D422" s="885"/>
      <c r="E422" s="885"/>
      <c r="F422" s="286" t="s">
        <v>232</v>
      </c>
      <c r="G422" s="5"/>
      <c r="H422" s="899" t="s">
        <v>239</v>
      </c>
      <c r="I422" s="900"/>
      <c r="J422" s="300"/>
      <c r="K422" s="901"/>
      <c r="L422" s="902"/>
      <c r="M422" s="902"/>
      <c r="N422" s="902"/>
      <c r="O422" s="902"/>
      <c r="P422" s="902"/>
      <c r="Q422" s="902"/>
      <c r="R422" s="903"/>
      <c r="S422" s="894"/>
      <c r="T422" s="895"/>
      <c r="U422" s="896"/>
    </row>
    <row r="423" spans="2:21" ht="24" customHeight="1" x14ac:dyDescent="0.15">
      <c r="B423" s="880">
        <v>3</v>
      </c>
      <c r="C423" s="883"/>
      <c r="D423" s="883"/>
      <c r="E423" s="883"/>
      <c r="F423" s="294"/>
      <c r="G423" s="886"/>
      <c r="H423" s="887"/>
      <c r="I423" s="294"/>
      <c r="J423" s="295"/>
      <c r="K423" s="298"/>
      <c r="L423" s="279" t="s">
        <v>220</v>
      </c>
      <c r="M423" s="301"/>
      <c r="N423" s="280" t="s">
        <v>225</v>
      </c>
      <c r="O423" s="298"/>
      <c r="P423" s="279" t="s">
        <v>220</v>
      </c>
      <c r="Q423" s="301"/>
      <c r="R423" s="280" t="s">
        <v>225</v>
      </c>
      <c r="S423" s="888" t="str">
        <f t="shared" ref="S423" si="1362">IF(COUNT(J423:J427)=0,"",SUM(J423:J427))</f>
        <v/>
      </c>
      <c r="T423" s="889"/>
      <c r="U423" s="890"/>
    </row>
    <row r="424" spans="2:21" ht="24" customHeight="1" x14ac:dyDescent="0.15">
      <c r="B424" s="881"/>
      <c r="C424" s="884"/>
      <c r="D424" s="884"/>
      <c r="E424" s="884"/>
      <c r="F424" s="296"/>
      <c r="G424" s="897"/>
      <c r="H424" s="898"/>
      <c r="I424" s="296"/>
      <c r="J424" s="297"/>
      <c r="K424" s="299"/>
      <c r="L424" s="284" t="s">
        <v>220</v>
      </c>
      <c r="M424" s="302"/>
      <c r="N424" s="285" t="s">
        <v>225</v>
      </c>
      <c r="O424" s="299"/>
      <c r="P424" s="284" t="s">
        <v>220</v>
      </c>
      <c r="Q424" s="302"/>
      <c r="R424" s="285" t="s">
        <v>225</v>
      </c>
      <c r="S424" s="891"/>
      <c r="T424" s="892"/>
      <c r="U424" s="893"/>
    </row>
    <row r="425" spans="2:21" ht="24" customHeight="1" x14ac:dyDescent="0.15">
      <c r="B425" s="881"/>
      <c r="C425" s="884"/>
      <c r="D425" s="884"/>
      <c r="E425" s="884"/>
      <c r="F425" s="296"/>
      <c r="G425" s="897"/>
      <c r="H425" s="898"/>
      <c r="I425" s="296"/>
      <c r="J425" s="297"/>
      <c r="K425" s="299"/>
      <c r="L425" s="284" t="s">
        <v>220</v>
      </c>
      <c r="M425" s="302"/>
      <c r="N425" s="285" t="s">
        <v>225</v>
      </c>
      <c r="O425" s="299"/>
      <c r="P425" s="284" t="s">
        <v>220</v>
      </c>
      <c r="Q425" s="302"/>
      <c r="R425" s="285" t="s">
        <v>225</v>
      </c>
      <c r="S425" s="891"/>
      <c r="T425" s="892"/>
      <c r="U425" s="893"/>
    </row>
    <row r="426" spans="2:21" ht="24" customHeight="1" x14ac:dyDescent="0.15">
      <c r="B426" s="881"/>
      <c r="C426" s="884"/>
      <c r="D426" s="884"/>
      <c r="E426" s="884"/>
      <c r="F426" s="296"/>
      <c r="G426" s="897"/>
      <c r="H426" s="898"/>
      <c r="I426" s="296"/>
      <c r="J426" s="297"/>
      <c r="K426" s="299"/>
      <c r="L426" s="284" t="s">
        <v>220</v>
      </c>
      <c r="M426" s="302"/>
      <c r="N426" s="285" t="s">
        <v>225</v>
      </c>
      <c r="O426" s="299"/>
      <c r="P426" s="284" t="s">
        <v>220</v>
      </c>
      <c r="Q426" s="302"/>
      <c r="R426" s="285" t="s">
        <v>225</v>
      </c>
      <c r="S426" s="891"/>
      <c r="T426" s="892"/>
      <c r="U426" s="893"/>
    </row>
    <row r="427" spans="2:21" ht="24" customHeight="1" thickBot="1" x14ac:dyDescent="0.2">
      <c r="B427" s="882"/>
      <c r="C427" s="885"/>
      <c r="D427" s="885"/>
      <c r="E427" s="885"/>
      <c r="F427" s="286" t="s">
        <v>232</v>
      </c>
      <c r="G427" s="5"/>
      <c r="H427" s="899" t="s">
        <v>239</v>
      </c>
      <c r="I427" s="900"/>
      <c r="J427" s="300"/>
      <c r="K427" s="901"/>
      <c r="L427" s="902"/>
      <c r="M427" s="902"/>
      <c r="N427" s="902"/>
      <c r="O427" s="902"/>
      <c r="P427" s="902"/>
      <c r="Q427" s="902"/>
      <c r="R427" s="903"/>
      <c r="S427" s="894"/>
      <c r="T427" s="895"/>
      <c r="U427" s="896"/>
    </row>
    <row r="428" spans="2:21" ht="24" customHeight="1" x14ac:dyDescent="0.15">
      <c r="B428" s="880">
        <v>4</v>
      </c>
      <c r="C428" s="883"/>
      <c r="D428" s="883"/>
      <c r="E428" s="883"/>
      <c r="F428" s="294"/>
      <c r="G428" s="886"/>
      <c r="H428" s="887"/>
      <c r="I428" s="294"/>
      <c r="J428" s="295"/>
      <c r="K428" s="298"/>
      <c r="L428" s="279" t="s">
        <v>220</v>
      </c>
      <c r="M428" s="301"/>
      <c r="N428" s="280" t="s">
        <v>225</v>
      </c>
      <c r="O428" s="298"/>
      <c r="P428" s="279" t="s">
        <v>220</v>
      </c>
      <c r="Q428" s="301"/>
      <c r="R428" s="280" t="s">
        <v>225</v>
      </c>
      <c r="S428" s="888" t="str">
        <f t="shared" ref="S428" si="1363">IF(COUNT(J428:J432)=0,"",SUM(J428:J432))</f>
        <v/>
      </c>
      <c r="T428" s="889"/>
      <c r="U428" s="890"/>
    </row>
    <row r="429" spans="2:21" ht="24" customHeight="1" x14ac:dyDescent="0.15">
      <c r="B429" s="881"/>
      <c r="C429" s="884"/>
      <c r="D429" s="884"/>
      <c r="E429" s="884"/>
      <c r="F429" s="296"/>
      <c r="G429" s="897"/>
      <c r="H429" s="898"/>
      <c r="I429" s="296"/>
      <c r="J429" s="297"/>
      <c r="K429" s="299"/>
      <c r="L429" s="284" t="s">
        <v>220</v>
      </c>
      <c r="M429" s="302"/>
      <c r="N429" s="285" t="s">
        <v>225</v>
      </c>
      <c r="O429" s="299"/>
      <c r="P429" s="284" t="s">
        <v>220</v>
      </c>
      <c r="Q429" s="302"/>
      <c r="R429" s="285" t="s">
        <v>225</v>
      </c>
      <c r="S429" s="891"/>
      <c r="T429" s="892"/>
      <c r="U429" s="893"/>
    </row>
    <row r="430" spans="2:21" ht="24" customHeight="1" x14ac:dyDescent="0.15">
      <c r="B430" s="881"/>
      <c r="C430" s="884"/>
      <c r="D430" s="884"/>
      <c r="E430" s="884"/>
      <c r="F430" s="296"/>
      <c r="G430" s="897"/>
      <c r="H430" s="898"/>
      <c r="I430" s="296"/>
      <c r="J430" s="297"/>
      <c r="K430" s="299"/>
      <c r="L430" s="284" t="s">
        <v>220</v>
      </c>
      <c r="M430" s="302"/>
      <c r="N430" s="285" t="s">
        <v>225</v>
      </c>
      <c r="O430" s="299"/>
      <c r="P430" s="284" t="s">
        <v>220</v>
      </c>
      <c r="Q430" s="302"/>
      <c r="R430" s="285" t="s">
        <v>225</v>
      </c>
      <c r="S430" s="891"/>
      <c r="T430" s="892"/>
      <c r="U430" s="893"/>
    </row>
    <row r="431" spans="2:21" ht="24" customHeight="1" x14ac:dyDescent="0.15">
      <c r="B431" s="881"/>
      <c r="C431" s="884"/>
      <c r="D431" s="884"/>
      <c r="E431" s="884"/>
      <c r="F431" s="296"/>
      <c r="G431" s="897"/>
      <c r="H431" s="898"/>
      <c r="I431" s="296"/>
      <c r="J431" s="297"/>
      <c r="K431" s="299"/>
      <c r="L431" s="284" t="s">
        <v>220</v>
      </c>
      <c r="M431" s="302"/>
      <c r="N431" s="285" t="s">
        <v>225</v>
      </c>
      <c r="O431" s="299"/>
      <c r="P431" s="284" t="s">
        <v>220</v>
      </c>
      <c r="Q431" s="302"/>
      <c r="R431" s="285" t="s">
        <v>225</v>
      </c>
      <c r="S431" s="891"/>
      <c r="T431" s="892"/>
      <c r="U431" s="893"/>
    </row>
    <row r="432" spans="2:21" ht="24" customHeight="1" thickBot="1" x14ac:dyDescent="0.2">
      <c r="B432" s="882"/>
      <c r="C432" s="885"/>
      <c r="D432" s="885"/>
      <c r="E432" s="885"/>
      <c r="F432" s="286" t="s">
        <v>232</v>
      </c>
      <c r="G432" s="5"/>
      <c r="H432" s="899" t="s">
        <v>239</v>
      </c>
      <c r="I432" s="900"/>
      <c r="J432" s="300"/>
      <c r="K432" s="901"/>
      <c r="L432" s="902"/>
      <c r="M432" s="902"/>
      <c r="N432" s="902"/>
      <c r="O432" s="902"/>
      <c r="P432" s="902"/>
      <c r="Q432" s="902"/>
      <c r="R432" s="903"/>
      <c r="S432" s="894"/>
      <c r="T432" s="895"/>
      <c r="U432" s="896"/>
    </row>
    <row r="433" spans="1:32" ht="19.5" customHeight="1" thickBot="1" x14ac:dyDescent="0.2">
      <c r="B433" s="287" t="s">
        <v>112</v>
      </c>
      <c r="C433" s="172"/>
      <c r="D433" s="288"/>
      <c r="E433" s="288"/>
      <c r="F433" s="289"/>
      <c r="G433" s="288"/>
      <c r="H433" s="288"/>
      <c r="O433" s="917" t="s">
        <v>496</v>
      </c>
      <c r="P433" s="918"/>
      <c r="Q433" s="918"/>
      <c r="R433" s="918"/>
      <c r="S433" s="919" t="str">
        <f>IF(COUNT(S413:U432)=0,"",SUMIFS(S413:S432,E413:E432,"&lt;&gt;"&amp;""))</f>
        <v/>
      </c>
      <c r="T433" s="920"/>
      <c r="U433" s="921"/>
    </row>
    <row r="434" spans="1:32" ht="19.5" customHeight="1" thickBot="1" x14ac:dyDescent="0.2">
      <c r="B434" s="486" t="s">
        <v>242</v>
      </c>
      <c r="C434" s="172"/>
      <c r="D434" s="171"/>
      <c r="E434" s="290"/>
      <c r="F434" s="485"/>
      <c r="G434" s="485"/>
      <c r="H434" s="485"/>
      <c r="O434" s="922" t="s">
        <v>497</v>
      </c>
      <c r="P434" s="923"/>
      <c r="Q434" s="923"/>
      <c r="R434" s="924"/>
      <c r="S434" s="919" t="str">
        <f>IF(COUNT(S413:U432)=0,"",SUMIF(E413:E432,"元請",S413:U432))</f>
        <v/>
      </c>
      <c r="T434" s="920"/>
      <c r="U434" s="921"/>
      <c r="Z434" s="264"/>
      <c r="AA434" s="264"/>
      <c r="AB434" s="264"/>
      <c r="AC434" s="264"/>
      <c r="AD434" s="264"/>
      <c r="AE434" s="172"/>
      <c r="AF434" s="172"/>
    </row>
    <row r="435" spans="1:32" ht="19.5" customHeight="1" x14ac:dyDescent="0.15">
      <c r="B435" s="287" t="s">
        <v>240</v>
      </c>
      <c r="C435" s="172"/>
      <c r="D435" s="171"/>
      <c r="E435" s="172"/>
      <c r="F435" s="172"/>
      <c r="G435" s="485"/>
      <c r="H435" s="485"/>
      <c r="Z435" s="264"/>
      <c r="AA435" s="264"/>
      <c r="AB435" s="264"/>
      <c r="AC435" s="264"/>
      <c r="AD435" s="264"/>
      <c r="AE435" s="172"/>
      <c r="AF435" s="172"/>
    </row>
    <row r="436" spans="1:32" ht="19.5" customHeight="1" x14ac:dyDescent="0.15">
      <c r="B436" s="485"/>
      <c r="C436" s="172"/>
      <c r="D436" s="171"/>
      <c r="E436" s="290"/>
      <c r="F436" s="485"/>
      <c r="G436" s="485"/>
      <c r="H436" s="485"/>
    </row>
    <row r="437" spans="1:32" s="172" customFormat="1" ht="20.25" customHeight="1" x14ac:dyDescent="0.15">
      <c r="A437" s="171"/>
      <c r="B437" s="171"/>
      <c r="C437" s="172" t="s">
        <v>104</v>
      </c>
      <c r="G437" s="262"/>
      <c r="H437" s="262"/>
      <c r="I437" s="171"/>
      <c r="J437" s="171"/>
      <c r="K437" s="171"/>
      <c r="L437" s="171"/>
      <c r="M437" s="171"/>
      <c r="N437" s="171"/>
      <c r="O437" s="171"/>
      <c r="P437" s="171"/>
      <c r="Q437" s="171"/>
      <c r="R437" s="171"/>
      <c r="S437" s="171"/>
      <c r="T437" s="196" t="s">
        <v>241</v>
      </c>
      <c r="U437" s="263" t="str">
        <f t="shared" ref="U437" si="1364">IF(COUNT(S413:U432)=0,"",U408+1)</f>
        <v/>
      </c>
      <c r="W437" s="171"/>
      <c r="X437" s="171"/>
      <c r="Y437" s="171"/>
      <c r="Z437" s="291"/>
      <c r="AA437" s="291"/>
      <c r="AB437" s="291"/>
      <c r="AC437" s="291"/>
      <c r="AD437" s="291"/>
      <c r="AE437" s="171"/>
      <c r="AF437" s="171"/>
    </row>
    <row r="438" spans="1:32" s="172" customFormat="1" ht="27.75" x14ac:dyDescent="0.15">
      <c r="A438" s="171"/>
      <c r="B438" s="904" t="s">
        <v>105</v>
      </c>
      <c r="C438" s="904"/>
      <c r="D438" s="904"/>
      <c r="E438" s="904"/>
      <c r="F438" s="904"/>
      <c r="G438" s="904"/>
      <c r="H438" s="904"/>
      <c r="I438" s="904"/>
      <c r="J438" s="905" t="s">
        <v>388</v>
      </c>
      <c r="K438" s="905"/>
      <c r="L438" s="905"/>
      <c r="M438" s="905"/>
      <c r="N438" s="905"/>
      <c r="O438" s="905"/>
      <c r="P438" s="905"/>
      <c r="Q438" s="905"/>
      <c r="R438" s="905"/>
      <c r="S438" s="905"/>
      <c r="T438" s="905"/>
      <c r="U438" s="905"/>
      <c r="W438" s="171"/>
      <c r="X438" s="171"/>
      <c r="Y438" s="171"/>
      <c r="Z438" s="291"/>
      <c r="AA438" s="291"/>
      <c r="AB438" s="291"/>
      <c r="AC438" s="291"/>
      <c r="AD438" s="291"/>
      <c r="AE438" s="171"/>
      <c r="AF438" s="171"/>
    </row>
    <row r="439" spans="1:32" ht="21.75" thickBot="1" x14ac:dyDescent="0.2">
      <c r="D439" s="265" t="s">
        <v>228</v>
      </c>
      <c r="E439" s="906"/>
      <c r="F439" s="906"/>
      <c r="G439" s="266" t="s">
        <v>229</v>
      </c>
      <c r="H439" s="267"/>
      <c r="L439" s="268" t="s">
        <v>231</v>
      </c>
      <c r="M439" s="482" t="str">
        <f>M$4</f>
        <v/>
      </c>
      <c r="N439" s="269" t="s">
        <v>220</v>
      </c>
      <c r="O439" s="482" t="str">
        <f>O$4</f>
        <v/>
      </c>
      <c r="P439" s="269" t="s">
        <v>225</v>
      </c>
      <c r="Q439" s="269" t="s">
        <v>205</v>
      </c>
      <c r="R439" s="482" t="str">
        <f>R$4</f>
        <v/>
      </c>
      <c r="S439" s="269" t="s">
        <v>220</v>
      </c>
      <c r="T439" s="482" t="str">
        <f>T$4</f>
        <v/>
      </c>
      <c r="U439" s="269" t="s">
        <v>230</v>
      </c>
    </row>
    <row r="440" spans="1:32" ht="18" customHeight="1" x14ac:dyDescent="0.15">
      <c r="B440" s="880" t="s">
        <v>227</v>
      </c>
      <c r="C440" s="907" t="s">
        <v>224</v>
      </c>
      <c r="D440" s="474" t="s">
        <v>237</v>
      </c>
      <c r="E440" s="474" t="s">
        <v>222</v>
      </c>
      <c r="F440" s="909" t="s">
        <v>106</v>
      </c>
      <c r="G440" s="840" t="s">
        <v>107</v>
      </c>
      <c r="H440" s="841"/>
      <c r="I440" s="472" t="s">
        <v>108</v>
      </c>
      <c r="J440" s="472" t="s">
        <v>235</v>
      </c>
      <c r="K440" s="840" t="s">
        <v>109</v>
      </c>
      <c r="L440" s="913"/>
      <c r="M440" s="913"/>
      <c r="N440" s="841"/>
      <c r="O440" s="840" t="s">
        <v>226</v>
      </c>
      <c r="P440" s="913"/>
      <c r="Q440" s="913"/>
      <c r="R440" s="841"/>
      <c r="S440" s="840" t="s">
        <v>233</v>
      </c>
      <c r="T440" s="913"/>
      <c r="U440" s="914"/>
    </row>
    <row r="441" spans="1:32" ht="18" customHeight="1" thickBot="1" x14ac:dyDescent="0.2">
      <c r="B441" s="882"/>
      <c r="C441" s="908"/>
      <c r="D441" s="475" t="s">
        <v>221</v>
      </c>
      <c r="E441" s="475" t="s">
        <v>223</v>
      </c>
      <c r="F441" s="910"/>
      <c r="G441" s="911"/>
      <c r="H441" s="912"/>
      <c r="I441" s="473" t="s">
        <v>110</v>
      </c>
      <c r="J441" s="473" t="s">
        <v>236</v>
      </c>
      <c r="K441" s="911"/>
      <c r="L441" s="915"/>
      <c r="M441" s="915"/>
      <c r="N441" s="912"/>
      <c r="O441" s="911"/>
      <c r="P441" s="915"/>
      <c r="Q441" s="915"/>
      <c r="R441" s="912"/>
      <c r="S441" s="911" t="s">
        <v>234</v>
      </c>
      <c r="T441" s="915"/>
      <c r="U441" s="916"/>
    </row>
    <row r="442" spans="1:32" ht="24" customHeight="1" x14ac:dyDescent="0.15">
      <c r="B442" s="880">
        <v>1</v>
      </c>
      <c r="C442" s="883"/>
      <c r="D442" s="883"/>
      <c r="E442" s="883"/>
      <c r="F442" s="294"/>
      <c r="G442" s="886"/>
      <c r="H442" s="887"/>
      <c r="I442" s="294"/>
      <c r="J442" s="295"/>
      <c r="K442" s="298"/>
      <c r="L442" s="279" t="s">
        <v>220</v>
      </c>
      <c r="M442" s="301"/>
      <c r="N442" s="280" t="s">
        <v>225</v>
      </c>
      <c r="O442" s="298"/>
      <c r="P442" s="279" t="s">
        <v>220</v>
      </c>
      <c r="Q442" s="301"/>
      <c r="R442" s="280" t="s">
        <v>225</v>
      </c>
      <c r="S442" s="888" t="str">
        <f t="shared" ref="S442" si="1365">IF(COUNT(J442:J446)=0,"",SUM(J442:J446))</f>
        <v/>
      </c>
      <c r="T442" s="889"/>
      <c r="U442" s="890"/>
    </row>
    <row r="443" spans="1:32" ht="24" customHeight="1" x14ac:dyDescent="0.15">
      <c r="B443" s="881"/>
      <c r="C443" s="884"/>
      <c r="D443" s="884"/>
      <c r="E443" s="884"/>
      <c r="F443" s="296"/>
      <c r="G443" s="897"/>
      <c r="H443" s="898"/>
      <c r="I443" s="296"/>
      <c r="J443" s="297"/>
      <c r="K443" s="299"/>
      <c r="L443" s="284" t="s">
        <v>220</v>
      </c>
      <c r="M443" s="302"/>
      <c r="N443" s="285" t="s">
        <v>225</v>
      </c>
      <c r="O443" s="299"/>
      <c r="P443" s="284" t="s">
        <v>220</v>
      </c>
      <c r="Q443" s="302"/>
      <c r="R443" s="285" t="s">
        <v>225</v>
      </c>
      <c r="S443" s="891"/>
      <c r="T443" s="892"/>
      <c r="U443" s="893"/>
    </row>
    <row r="444" spans="1:32" ht="23.25" customHeight="1" x14ac:dyDescent="0.15">
      <c r="B444" s="881"/>
      <c r="C444" s="884"/>
      <c r="D444" s="884"/>
      <c r="E444" s="884"/>
      <c r="F444" s="296"/>
      <c r="G444" s="897"/>
      <c r="H444" s="898"/>
      <c r="I444" s="296"/>
      <c r="J444" s="297"/>
      <c r="K444" s="299"/>
      <c r="L444" s="284" t="s">
        <v>220</v>
      </c>
      <c r="M444" s="302"/>
      <c r="N444" s="285" t="s">
        <v>225</v>
      </c>
      <c r="O444" s="299"/>
      <c r="P444" s="284" t="s">
        <v>220</v>
      </c>
      <c r="Q444" s="302"/>
      <c r="R444" s="285" t="s">
        <v>225</v>
      </c>
      <c r="S444" s="891"/>
      <c r="T444" s="892"/>
      <c r="U444" s="893"/>
    </row>
    <row r="445" spans="1:32" ht="24" customHeight="1" x14ac:dyDescent="0.15">
      <c r="B445" s="881"/>
      <c r="C445" s="884"/>
      <c r="D445" s="884"/>
      <c r="E445" s="884"/>
      <c r="F445" s="296"/>
      <c r="G445" s="897"/>
      <c r="H445" s="898"/>
      <c r="I445" s="296"/>
      <c r="J445" s="297"/>
      <c r="K445" s="299"/>
      <c r="L445" s="284" t="s">
        <v>220</v>
      </c>
      <c r="M445" s="302"/>
      <c r="N445" s="285" t="s">
        <v>225</v>
      </c>
      <c r="O445" s="299"/>
      <c r="P445" s="284" t="s">
        <v>220</v>
      </c>
      <c r="Q445" s="302"/>
      <c r="R445" s="285" t="s">
        <v>225</v>
      </c>
      <c r="S445" s="891"/>
      <c r="T445" s="892"/>
      <c r="U445" s="893"/>
    </row>
    <row r="446" spans="1:32" ht="24" customHeight="1" thickBot="1" x14ac:dyDescent="0.2">
      <c r="B446" s="882"/>
      <c r="C446" s="885"/>
      <c r="D446" s="885"/>
      <c r="E446" s="885"/>
      <c r="F446" s="286" t="s">
        <v>232</v>
      </c>
      <c r="G446" s="5"/>
      <c r="H446" s="899" t="s">
        <v>239</v>
      </c>
      <c r="I446" s="900"/>
      <c r="J446" s="300"/>
      <c r="K446" s="901"/>
      <c r="L446" s="902"/>
      <c r="M446" s="902"/>
      <c r="N446" s="902"/>
      <c r="O446" s="902"/>
      <c r="P446" s="902"/>
      <c r="Q446" s="902"/>
      <c r="R446" s="903"/>
      <c r="S446" s="894"/>
      <c r="T446" s="895"/>
      <c r="U446" s="896"/>
    </row>
    <row r="447" spans="1:32" ht="24" customHeight="1" x14ac:dyDescent="0.15">
      <c r="B447" s="880">
        <v>2</v>
      </c>
      <c r="C447" s="883"/>
      <c r="D447" s="883"/>
      <c r="E447" s="883"/>
      <c r="F447" s="294"/>
      <c r="G447" s="886"/>
      <c r="H447" s="887"/>
      <c r="I447" s="294"/>
      <c r="J447" s="295"/>
      <c r="K447" s="298"/>
      <c r="L447" s="279" t="s">
        <v>220</v>
      </c>
      <c r="M447" s="301"/>
      <c r="N447" s="280" t="s">
        <v>225</v>
      </c>
      <c r="O447" s="298"/>
      <c r="P447" s="279" t="s">
        <v>220</v>
      </c>
      <c r="Q447" s="301"/>
      <c r="R447" s="280" t="s">
        <v>225</v>
      </c>
      <c r="S447" s="888" t="str">
        <f t="shared" ref="S447" si="1366">IF(COUNT(J447:J451)=0,"",SUM(J447:J451))</f>
        <v/>
      </c>
      <c r="T447" s="889"/>
      <c r="U447" s="890"/>
    </row>
    <row r="448" spans="1:32" ht="24" customHeight="1" x14ac:dyDescent="0.15">
      <c r="B448" s="881"/>
      <c r="C448" s="884"/>
      <c r="D448" s="884"/>
      <c r="E448" s="884"/>
      <c r="F448" s="296"/>
      <c r="G448" s="897"/>
      <c r="H448" s="898"/>
      <c r="I448" s="296"/>
      <c r="J448" s="297"/>
      <c r="K448" s="299"/>
      <c r="L448" s="284" t="s">
        <v>220</v>
      </c>
      <c r="M448" s="302"/>
      <c r="N448" s="285" t="s">
        <v>225</v>
      </c>
      <c r="O448" s="299"/>
      <c r="P448" s="284" t="s">
        <v>220</v>
      </c>
      <c r="Q448" s="302"/>
      <c r="R448" s="285" t="s">
        <v>225</v>
      </c>
      <c r="S448" s="891"/>
      <c r="T448" s="892"/>
      <c r="U448" s="893"/>
    </row>
    <row r="449" spans="2:32" ht="24" customHeight="1" x14ac:dyDescent="0.15">
      <c r="B449" s="881"/>
      <c r="C449" s="884"/>
      <c r="D449" s="884"/>
      <c r="E449" s="884"/>
      <c r="F449" s="296"/>
      <c r="G449" s="897"/>
      <c r="H449" s="898"/>
      <c r="I449" s="296"/>
      <c r="J449" s="297"/>
      <c r="K449" s="299"/>
      <c r="L449" s="284" t="s">
        <v>220</v>
      </c>
      <c r="M449" s="302"/>
      <c r="N449" s="285" t="s">
        <v>225</v>
      </c>
      <c r="O449" s="299"/>
      <c r="P449" s="284" t="s">
        <v>220</v>
      </c>
      <c r="Q449" s="302"/>
      <c r="R449" s="285" t="s">
        <v>225</v>
      </c>
      <c r="S449" s="891"/>
      <c r="T449" s="892"/>
      <c r="U449" s="893"/>
    </row>
    <row r="450" spans="2:32" ht="24" customHeight="1" x14ac:dyDescent="0.15">
      <c r="B450" s="881"/>
      <c r="C450" s="884"/>
      <c r="D450" s="884"/>
      <c r="E450" s="884"/>
      <c r="F450" s="296"/>
      <c r="G450" s="897"/>
      <c r="H450" s="898"/>
      <c r="I450" s="296"/>
      <c r="J450" s="297"/>
      <c r="K450" s="299"/>
      <c r="L450" s="284" t="s">
        <v>220</v>
      </c>
      <c r="M450" s="302"/>
      <c r="N450" s="285" t="s">
        <v>225</v>
      </c>
      <c r="O450" s="299"/>
      <c r="P450" s="284" t="s">
        <v>220</v>
      </c>
      <c r="Q450" s="302"/>
      <c r="R450" s="285" t="s">
        <v>225</v>
      </c>
      <c r="S450" s="891"/>
      <c r="T450" s="892"/>
      <c r="U450" s="893"/>
    </row>
    <row r="451" spans="2:32" ht="24" customHeight="1" thickBot="1" x14ac:dyDescent="0.2">
      <c r="B451" s="882"/>
      <c r="C451" s="885"/>
      <c r="D451" s="885"/>
      <c r="E451" s="885"/>
      <c r="F451" s="286" t="s">
        <v>232</v>
      </c>
      <c r="G451" s="5"/>
      <c r="H451" s="899" t="s">
        <v>239</v>
      </c>
      <c r="I451" s="900"/>
      <c r="J451" s="300"/>
      <c r="K451" s="901"/>
      <c r="L451" s="902"/>
      <c r="M451" s="902"/>
      <c r="N451" s="902"/>
      <c r="O451" s="902"/>
      <c r="P451" s="902"/>
      <c r="Q451" s="902"/>
      <c r="R451" s="903"/>
      <c r="S451" s="894"/>
      <c r="T451" s="895"/>
      <c r="U451" s="896"/>
    </row>
    <row r="452" spans="2:32" ht="24" customHeight="1" x14ac:dyDescent="0.15">
      <c r="B452" s="880">
        <v>3</v>
      </c>
      <c r="C452" s="883"/>
      <c r="D452" s="883"/>
      <c r="E452" s="883"/>
      <c r="F452" s="294"/>
      <c r="G452" s="886"/>
      <c r="H452" s="887"/>
      <c r="I452" s="294"/>
      <c r="J452" s="295"/>
      <c r="K452" s="298"/>
      <c r="L452" s="279" t="s">
        <v>220</v>
      </c>
      <c r="M452" s="301"/>
      <c r="N452" s="280" t="s">
        <v>225</v>
      </c>
      <c r="O452" s="298"/>
      <c r="P452" s="279" t="s">
        <v>220</v>
      </c>
      <c r="Q452" s="301"/>
      <c r="R452" s="280" t="s">
        <v>225</v>
      </c>
      <c r="S452" s="888" t="str">
        <f t="shared" ref="S452" si="1367">IF(COUNT(J452:J456)=0,"",SUM(J452:J456))</f>
        <v/>
      </c>
      <c r="T452" s="889"/>
      <c r="U452" s="890"/>
    </row>
    <row r="453" spans="2:32" ht="24" customHeight="1" x14ac:dyDescent="0.15">
      <c r="B453" s="881"/>
      <c r="C453" s="884"/>
      <c r="D453" s="884"/>
      <c r="E453" s="884"/>
      <c r="F453" s="296"/>
      <c r="G453" s="897"/>
      <c r="H453" s="898"/>
      <c r="I453" s="296"/>
      <c r="J453" s="297"/>
      <c r="K453" s="299"/>
      <c r="L453" s="284" t="s">
        <v>220</v>
      </c>
      <c r="M453" s="302"/>
      <c r="N453" s="285" t="s">
        <v>225</v>
      </c>
      <c r="O453" s="299"/>
      <c r="P453" s="284" t="s">
        <v>220</v>
      </c>
      <c r="Q453" s="302"/>
      <c r="R453" s="285" t="s">
        <v>225</v>
      </c>
      <c r="S453" s="891"/>
      <c r="T453" s="892"/>
      <c r="U453" s="893"/>
    </row>
    <row r="454" spans="2:32" ht="24" customHeight="1" x14ac:dyDescent="0.15">
      <c r="B454" s="881"/>
      <c r="C454" s="884"/>
      <c r="D454" s="884"/>
      <c r="E454" s="884"/>
      <c r="F454" s="296"/>
      <c r="G454" s="897"/>
      <c r="H454" s="898"/>
      <c r="I454" s="296"/>
      <c r="J454" s="297"/>
      <c r="K454" s="299"/>
      <c r="L454" s="284" t="s">
        <v>220</v>
      </c>
      <c r="M454" s="302"/>
      <c r="N454" s="285" t="s">
        <v>225</v>
      </c>
      <c r="O454" s="299"/>
      <c r="P454" s="284" t="s">
        <v>220</v>
      </c>
      <c r="Q454" s="302"/>
      <c r="R454" s="285" t="s">
        <v>225</v>
      </c>
      <c r="S454" s="891"/>
      <c r="T454" s="892"/>
      <c r="U454" s="893"/>
    </row>
    <row r="455" spans="2:32" ht="24" customHeight="1" x14ac:dyDescent="0.15">
      <c r="B455" s="881"/>
      <c r="C455" s="884"/>
      <c r="D455" s="884"/>
      <c r="E455" s="884"/>
      <c r="F455" s="296"/>
      <c r="G455" s="897"/>
      <c r="H455" s="898"/>
      <c r="I455" s="296"/>
      <c r="J455" s="297"/>
      <c r="K455" s="299"/>
      <c r="L455" s="284" t="s">
        <v>220</v>
      </c>
      <c r="M455" s="302"/>
      <c r="N455" s="285" t="s">
        <v>225</v>
      </c>
      <c r="O455" s="299"/>
      <c r="P455" s="284" t="s">
        <v>220</v>
      </c>
      <c r="Q455" s="302"/>
      <c r="R455" s="285" t="s">
        <v>225</v>
      </c>
      <c r="S455" s="891"/>
      <c r="T455" s="892"/>
      <c r="U455" s="893"/>
    </row>
    <row r="456" spans="2:32" ht="24" customHeight="1" thickBot="1" x14ac:dyDescent="0.2">
      <c r="B456" s="882"/>
      <c r="C456" s="885"/>
      <c r="D456" s="885"/>
      <c r="E456" s="885"/>
      <c r="F456" s="286" t="s">
        <v>232</v>
      </c>
      <c r="G456" s="5"/>
      <c r="H456" s="899" t="s">
        <v>239</v>
      </c>
      <c r="I456" s="900"/>
      <c r="J456" s="300"/>
      <c r="K456" s="901"/>
      <c r="L456" s="902"/>
      <c r="M456" s="902"/>
      <c r="N456" s="902"/>
      <c r="O456" s="902"/>
      <c r="P456" s="902"/>
      <c r="Q456" s="902"/>
      <c r="R456" s="903"/>
      <c r="S456" s="894"/>
      <c r="T456" s="895"/>
      <c r="U456" s="896"/>
    </row>
    <row r="457" spans="2:32" ht="24" customHeight="1" x14ac:dyDescent="0.15">
      <c r="B457" s="880">
        <v>4</v>
      </c>
      <c r="C457" s="883"/>
      <c r="D457" s="883"/>
      <c r="E457" s="883"/>
      <c r="F457" s="294"/>
      <c r="G457" s="886"/>
      <c r="H457" s="887"/>
      <c r="I457" s="294"/>
      <c r="J457" s="295"/>
      <c r="K457" s="298"/>
      <c r="L457" s="279" t="s">
        <v>220</v>
      </c>
      <c r="M457" s="301"/>
      <c r="N457" s="280" t="s">
        <v>225</v>
      </c>
      <c r="O457" s="298"/>
      <c r="P457" s="279" t="s">
        <v>220</v>
      </c>
      <c r="Q457" s="301"/>
      <c r="R457" s="280" t="s">
        <v>225</v>
      </c>
      <c r="S457" s="888" t="str">
        <f t="shared" ref="S457" si="1368">IF(COUNT(J457:J461)=0,"",SUM(J457:J461))</f>
        <v/>
      </c>
      <c r="T457" s="889"/>
      <c r="U457" s="890"/>
    </row>
    <row r="458" spans="2:32" ht="24" customHeight="1" x14ac:dyDescent="0.15">
      <c r="B458" s="881"/>
      <c r="C458" s="884"/>
      <c r="D458" s="884"/>
      <c r="E458" s="884"/>
      <c r="F458" s="296"/>
      <c r="G458" s="897"/>
      <c r="H458" s="898"/>
      <c r="I458" s="296"/>
      <c r="J458" s="297"/>
      <c r="K458" s="299"/>
      <c r="L458" s="284" t="s">
        <v>220</v>
      </c>
      <c r="M458" s="302"/>
      <c r="N458" s="285" t="s">
        <v>225</v>
      </c>
      <c r="O458" s="299"/>
      <c r="P458" s="284" t="s">
        <v>220</v>
      </c>
      <c r="Q458" s="302"/>
      <c r="R458" s="285" t="s">
        <v>225</v>
      </c>
      <c r="S458" s="891"/>
      <c r="T458" s="892"/>
      <c r="U458" s="893"/>
    </row>
    <row r="459" spans="2:32" ht="24" customHeight="1" x14ac:dyDescent="0.15">
      <c r="B459" s="881"/>
      <c r="C459" s="884"/>
      <c r="D459" s="884"/>
      <c r="E459" s="884"/>
      <c r="F459" s="296"/>
      <c r="G459" s="897"/>
      <c r="H459" s="898"/>
      <c r="I459" s="296"/>
      <c r="J459" s="297"/>
      <c r="K459" s="299"/>
      <c r="L459" s="284" t="s">
        <v>220</v>
      </c>
      <c r="M459" s="302"/>
      <c r="N459" s="285" t="s">
        <v>225</v>
      </c>
      <c r="O459" s="299"/>
      <c r="P459" s="284" t="s">
        <v>220</v>
      </c>
      <c r="Q459" s="302"/>
      <c r="R459" s="285" t="s">
        <v>225</v>
      </c>
      <c r="S459" s="891"/>
      <c r="T459" s="892"/>
      <c r="U459" s="893"/>
    </row>
    <row r="460" spans="2:32" ht="24" customHeight="1" x14ac:dyDescent="0.15">
      <c r="B460" s="881"/>
      <c r="C460" s="884"/>
      <c r="D460" s="884"/>
      <c r="E460" s="884"/>
      <c r="F460" s="296"/>
      <c r="G460" s="897"/>
      <c r="H460" s="898"/>
      <c r="I460" s="296"/>
      <c r="J460" s="297"/>
      <c r="K460" s="299"/>
      <c r="L460" s="284" t="s">
        <v>220</v>
      </c>
      <c r="M460" s="302"/>
      <c r="N460" s="285" t="s">
        <v>225</v>
      </c>
      <c r="O460" s="299"/>
      <c r="P460" s="284" t="s">
        <v>220</v>
      </c>
      <c r="Q460" s="302"/>
      <c r="R460" s="285" t="s">
        <v>225</v>
      </c>
      <c r="S460" s="891"/>
      <c r="T460" s="892"/>
      <c r="U460" s="893"/>
    </row>
    <row r="461" spans="2:32" ht="24" customHeight="1" thickBot="1" x14ac:dyDescent="0.2">
      <c r="B461" s="882"/>
      <c r="C461" s="885"/>
      <c r="D461" s="885"/>
      <c r="E461" s="885"/>
      <c r="F461" s="286" t="s">
        <v>232</v>
      </c>
      <c r="G461" s="5"/>
      <c r="H461" s="899" t="s">
        <v>239</v>
      </c>
      <c r="I461" s="900"/>
      <c r="J461" s="300"/>
      <c r="K461" s="901"/>
      <c r="L461" s="902"/>
      <c r="M461" s="902"/>
      <c r="N461" s="902"/>
      <c r="O461" s="902"/>
      <c r="P461" s="902"/>
      <c r="Q461" s="902"/>
      <c r="R461" s="903"/>
      <c r="S461" s="894"/>
      <c r="T461" s="895"/>
      <c r="U461" s="896"/>
    </row>
    <row r="462" spans="2:32" ht="19.5" customHeight="1" thickBot="1" x14ac:dyDescent="0.2">
      <c r="B462" s="287" t="s">
        <v>112</v>
      </c>
      <c r="C462" s="172"/>
      <c r="D462" s="288"/>
      <c r="E462" s="288"/>
      <c r="F462" s="289"/>
      <c r="G462" s="288"/>
      <c r="H462" s="288"/>
      <c r="O462" s="917" t="s">
        <v>496</v>
      </c>
      <c r="P462" s="918"/>
      <c r="Q462" s="918"/>
      <c r="R462" s="918"/>
      <c r="S462" s="919" t="str">
        <f>IF(COUNT(S442:U461)=0,"",SUMIFS(S442:S461,E442:E461,"&lt;&gt;"&amp;""))</f>
        <v/>
      </c>
      <c r="T462" s="920"/>
      <c r="U462" s="921"/>
    </row>
    <row r="463" spans="2:32" ht="19.5" customHeight="1" thickBot="1" x14ac:dyDescent="0.2">
      <c r="B463" s="486" t="s">
        <v>242</v>
      </c>
      <c r="C463" s="172"/>
      <c r="D463" s="171"/>
      <c r="E463" s="290"/>
      <c r="F463" s="485"/>
      <c r="G463" s="485"/>
      <c r="H463" s="485"/>
      <c r="O463" s="922" t="s">
        <v>497</v>
      </c>
      <c r="P463" s="923"/>
      <c r="Q463" s="923"/>
      <c r="R463" s="924"/>
      <c r="S463" s="919" t="str">
        <f>IF(COUNT(S442:U461)=0,"",SUMIF(E442:E461,"元請",S442:U461))</f>
        <v/>
      </c>
      <c r="T463" s="920"/>
      <c r="U463" s="921"/>
      <c r="Z463" s="264"/>
      <c r="AA463" s="264"/>
      <c r="AB463" s="264"/>
      <c r="AC463" s="264"/>
      <c r="AD463" s="264"/>
      <c r="AE463" s="172"/>
      <c r="AF463" s="172"/>
    </row>
    <row r="464" spans="2:32" ht="19.5" customHeight="1" x14ac:dyDescent="0.15">
      <c r="B464" s="287" t="s">
        <v>240</v>
      </c>
      <c r="C464" s="172"/>
      <c r="D464" s="171"/>
      <c r="E464" s="172"/>
      <c r="F464" s="172"/>
      <c r="G464" s="485"/>
      <c r="H464" s="485"/>
      <c r="Z464" s="264"/>
      <c r="AA464" s="264"/>
      <c r="AB464" s="264"/>
      <c r="AC464" s="264"/>
      <c r="AD464" s="264"/>
      <c r="AE464" s="172"/>
      <c r="AF464" s="172"/>
    </row>
    <row r="465" spans="1:32" ht="19.5" customHeight="1" x14ac:dyDescent="0.15">
      <c r="B465" s="485"/>
      <c r="C465" s="172"/>
      <c r="D465" s="171"/>
      <c r="E465" s="290"/>
      <c r="F465" s="485"/>
      <c r="G465" s="485"/>
      <c r="H465" s="485"/>
    </row>
    <row r="466" spans="1:32" s="172" customFormat="1" ht="20.25" customHeight="1" x14ac:dyDescent="0.15">
      <c r="A466" s="171"/>
      <c r="B466" s="171"/>
      <c r="C466" s="172" t="s">
        <v>104</v>
      </c>
      <c r="G466" s="262"/>
      <c r="H466" s="262"/>
      <c r="I466" s="171"/>
      <c r="J466" s="171"/>
      <c r="K466" s="171"/>
      <c r="L466" s="171"/>
      <c r="M466" s="171"/>
      <c r="N466" s="171"/>
      <c r="O466" s="171"/>
      <c r="P466" s="171"/>
      <c r="Q466" s="171"/>
      <c r="R466" s="171"/>
      <c r="S466" s="171"/>
      <c r="T466" s="196" t="s">
        <v>241</v>
      </c>
      <c r="U466" s="263" t="str">
        <f t="shared" ref="U466" si="1369">IF(COUNT(S442:U461)=0,"",U437+1)</f>
        <v/>
      </c>
      <c r="W466" s="171"/>
      <c r="X466" s="171"/>
      <c r="Y466" s="171"/>
      <c r="Z466" s="291"/>
      <c r="AA466" s="291"/>
      <c r="AB466" s="291"/>
      <c r="AC466" s="291"/>
      <c r="AD466" s="291"/>
      <c r="AE466" s="171"/>
      <c r="AF466" s="171"/>
    </row>
    <row r="467" spans="1:32" s="172" customFormat="1" ht="27.75" x14ac:dyDescent="0.15">
      <c r="A467" s="171"/>
      <c r="B467" s="904" t="s">
        <v>105</v>
      </c>
      <c r="C467" s="904"/>
      <c r="D467" s="904"/>
      <c r="E467" s="904"/>
      <c r="F467" s="904"/>
      <c r="G467" s="904"/>
      <c r="H467" s="904"/>
      <c r="I467" s="904"/>
      <c r="J467" s="905" t="s">
        <v>388</v>
      </c>
      <c r="K467" s="905"/>
      <c r="L467" s="905"/>
      <c r="M467" s="905"/>
      <c r="N467" s="905"/>
      <c r="O467" s="905"/>
      <c r="P467" s="905"/>
      <c r="Q467" s="905"/>
      <c r="R467" s="905"/>
      <c r="S467" s="905"/>
      <c r="T467" s="905"/>
      <c r="U467" s="905"/>
      <c r="W467" s="171"/>
      <c r="X467" s="171"/>
      <c r="Y467" s="171"/>
      <c r="Z467" s="291"/>
      <c r="AA467" s="291"/>
      <c r="AB467" s="291"/>
      <c r="AC467" s="291"/>
      <c r="AD467" s="291"/>
      <c r="AE467" s="171"/>
      <c r="AF467" s="171"/>
    </row>
    <row r="468" spans="1:32" ht="21.75" thickBot="1" x14ac:dyDescent="0.2">
      <c r="D468" s="265" t="s">
        <v>228</v>
      </c>
      <c r="E468" s="906"/>
      <c r="F468" s="906"/>
      <c r="G468" s="266" t="s">
        <v>229</v>
      </c>
      <c r="H468" s="267"/>
      <c r="L468" s="268" t="s">
        <v>231</v>
      </c>
      <c r="M468" s="482" t="str">
        <f>M$4</f>
        <v/>
      </c>
      <c r="N468" s="269" t="s">
        <v>220</v>
      </c>
      <c r="O468" s="482" t="str">
        <f>O$4</f>
        <v/>
      </c>
      <c r="P468" s="269" t="s">
        <v>225</v>
      </c>
      <c r="Q468" s="269" t="s">
        <v>205</v>
      </c>
      <c r="R468" s="482" t="str">
        <f>R$4</f>
        <v/>
      </c>
      <c r="S468" s="269" t="s">
        <v>220</v>
      </c>
      <c r="T468" s="482" t="str">
        <f>T$4</f>
        <v/>
      </c>
      <c r="U468" s="269" t="s">
        <v>230</v>
      </c>
    </row>
    <row r="469" spans="1:32" ht="18" customHeight="1" x14ac:dyDescent="0.15">
      <c r="B469" s="880" t="s">
        <v>227</v>
      </c>
      <c r="C469" s="907" t="s">
        <v>224</v>
      </c>
      <c r="D469" s="474" t="s">
        <v>237</v>
      </c>
      <c r="E469" s="474" t="s">
        <v>222</v>
      </c>
      <c r="F469" s="909" t="s">
        <v>106</v>
      </c>
      <c r="G469" s="840" t="s">
        <v>107</v>
      </c>
      <c r="H469" s="841"/>
      <c r="I469" s="472" t="s">
        <v>108</v>
      </c>
      <c r="J469" s="472" t="s">
        <v>235</v>
      </c>
      <c r="K469" s="840" t="s">
        <v>109</v>
      </c>
      <c r="L469" s="913"/>
      <c r="M469" s="913"/>
      <c r="N469" s="841"/>
      <c r="O469" s="840" t="s">
        <v>226</v>
      </c>
      <c r="P469" s="913"/>
      <c r="Q469" s="913"/>
      <c r="R469" s="841"/>
      <c r="S469" s="840" t="s">
        <v>233</v>
      </c>
      <c r="T469" s="913"/>
      <c r="U469" s="914"/>
    </row>
    <row r="470" spans="1:32" ht="18" customHeight="1" thickBot="1" x14ac:dyDescent="0.2">
      <c r="B470" s="882"/>
      <c r="C470" s="908"/>
      <c r="D470" s="475" t="s">
        <v>221</v>
      </c>
      <c r="E470" s="475" t="s">
        <v>223</v>
      </c>
      <c r="F470" s="910"/>
      <c r="G470" s="911"/>
      <c r="H470" s="912"/>
      <c r="I470" s="473" t="s">
        <v>110</v>
      </c>
      <c r="J470" s="473" t="s">
        <v>236</v>
      </c>
      <c r="K470" s="911"/>
      <c r="L470" s="915"/>
      <c r="M470" s="915"/>
      <c r="N470" s="912"/>
      <c r="O470" s="911"/>
      <c r="P470" s="915"/>
      <c r="Q470" s="915"/>
      <c r="R470" s="912"/>
      <c r="S470" s="911" t="s">
        <v>234</v>
      </c>
      <c r="T470" s="915"/>
      <c r="U470" s="916"/>
    </row>
    <row r="471" spans="1:32" ht="24" customHeight="1" x14ac:dyDescent="0.15">
      <c r="B471" s="880">
        <v>1</v>
      </c>
      <c r="C471" s="883"/>
      <c r="D471" s="883"/>
      <c r="E471" s="883"/>
      <c r="F471" s="294"/>
      <c r="G471" s="886"/>
      <c r="H471" s="887"/>
      <c r="I471" s="294"/>
      <c r="J471" s="295"/>
      <c r="K471" s="298"/>
      <c r="L471" s="279" t="s">
        <v>220</v>
      </c>
      <c r="M471" s="301"/>
      <c r="N471" s="280" t="s">
        <v>225</v>
      </c>
      <c r="O471" s="298"/>
      <c r="P471" s="279" t="s">
        <v>220</v>
      </c>
      <c r="Q471" s="301"/>
      <c r="R471" s="280" t="s">
        <v>225</v>
      </c>
      <c r="S471" s="888" t="str">
        <f t="shared" ref="S471" si="1370">IF(COUNT(J471:J475)=0,"",SUM(J471:J475))</f>
        <v/>
      </c>
      <c r="T471" s="889"/>
      <c r="U471" s="890"/>
    </row>
    <row r="472" spans="1:32" ht="24" customHeight="1" x14ac:dyDescent="0.15">
      <c r="B472" s="881"/>
      <c r="C472" s="884"/>
      <c r="D472" s="884"/>
      <c r="E472" s="884"/>
      <c r="F472" s="296"/>
      <c r="G472" s="897"/>
      <c r="H472" s="898"/>
      <c r="I472" s="296"/>
      <c r="J472" s="297"/>
      <c r="K472" s="299"/>
      <c r="L472" s="284" t="s">
        <v>220</v>
      </c>
      <c r="M472" s="302"/>
      <c r="N472" s="285" t="s">
        <v>225</v>
      </c>
      <c r="O472" s="299"/>
      <c r="P472" s="284" t="s">
        <v>220</v>
      </c>
      <c r="Q472" s="302"/>
      <c r="R472" s="285" t="s">
        <v>225</v>
      </c>
      <c r="S472" s="891"/>
      <c r="T472" s="892"/>
      <c r="U472" s="893"/>
    </row>
    <row r="473" spans="1:32" ht="23.25" customHeight="1" x14ac:dyDescent="0.15">
      <c r="B473" s="881"/>
      <c r="C473" s="884"/>
      <c r="D473" s="884"/>
      <c r="E473" s="884"/>
      <c r="F473" s="296"/>
      <c r="G473" s="897"/>
      <c r="H473" s="898"/>
      <c r="I473" s="296"/>
      <c r="J473" s="297"/>
      <c r="K473" s="299"/>
      <c r="L473" s="284" t="s">
        <v>220</v>
      </c>
      <c r="M473" s="302"/>
      <c r="N473" s="285" t="s">
        <v>225</v>
      </c>
      <c r="O473" s="299"/>
      <c r="P473" s="284" t="s">
        <v>220</v>
      </c>
      <c r="Q473" s="302"/>
      <c r="R473" s="285" t="s">
        <v>225</v>
      </c>
      <c r="S473" s="891"/>
      <c r="T473" s="892"/>
      <c r="U473" s="893"/>
    </row>
    <row r="474" spans="1:32" ht="24" customHeight="1" x14ac:dyDescent="0.15">
      <c r="B474" s="881"/>
      <c r="C474" s="884"/>
      <c r="D474" s="884"/>
      <c r="E474" s="884"/>
      <c r="F474" s="296"/>
      <c r="G474" s="897"/>
      <c r="H474" s="898"/>
      <c r="I474" s="296"/>
      <c r="J474" s="297"/>
      <c r="K474" s="299"/>
      <c r="L474" s="284" t="s">
        <v>220</v>
      </c>
      <c r="M474" s="302"/>
      <c r="N474" s="285" t="s">
        <v>225</v>
      </c>
      <c r="O474" s="299"/>
      <c r="P474" s="284" t="s">
        <v>220</v>
      </c>
      <c r="Q474" s="302"/>
      <c r="R474" s="285" t="s">
        <v>225</v>
      </c>
      <c r="S474" s="891"/>
      <c r="T474" s="892"/>
      <c r="U474" s="893"/>
    </row>
    <row r="475" spans="1:32" ht="24" customHeight="1" thickBot="1" x14ac:dyDescent="0.2">
      <c r="B475" s="882"/>
      <c r="C475" s="885"/>
      <c r="D475" s="885"/>
      <c r="E475" s="885"/>
      <c r="F475" s="286" t="s">
        <v>232</v>
      </c>
      <c r="G475" s="5"/>
      <c r="H475" s="899" t="s">
        <v>239</v>
      </c>
      <c r="I475" s="900"/>
      <c r="J475" s="300"/>
      <c r="K475" s="901"/>
      <c r="L475" s="902"/>
      <c r="M475" s="902"/>
      <c r="N475" s="902"/>
      <c r="O475" s="902"/>
      <c r="P475" s="902"/>
      <c r="Q475" s="902"/>
      <c r="R475" s="903"/>
      <c r="S475" s="894"/>
      <c r="T475" s="895"/>
      <c r="U475" s="896"/>
    </row>
    <row r="476" spans="1:32" ht="24" customHeight="1" x14ac:dyDescent="0.15">
      <c r="B476" s="880">
        <v>2</v>
      </c>
      <c r="C476" s="883"/>
      <c r="D476" s="883"/>
      <c r="E476" s="883"/>
      <c r="F476" s="294"/>
      <c r="G476" s="886"/>
      <c r="H476" s="887"/>
      <c r="I476" s="294"/>
      <c r="J476" s="295"/>
      <c r="K476" s="298"/>
      <c r="L476" s="279" t="s">
        <v>220</v>
      </c>
      <c r="M476" s="301"/>
      <c r="N476" s="280" t="s">
        <v>225</v>
      </c>
      <c r="O476" s="298"/>
      <c r="P476" s="279" t="s">
        <v>220</v>
      </c>
      <c r="Q476" s="301"/>
      <c r="R476" s="280" t="s">
        <v>225</v>
      </c>
      <c r="S476" s="888" t="str">
        <f t="shared" ref="S476" si="1371">IF(COUNT(J476:J480)=0,"",SUM(J476:J480))</f>
        <v/>
      </c>
      <c r="T476" s="889"/>
      <c r="U476" s="890"/>
    </row>
    <row r="477" spans="1:32" ht="24" customHeight="1" x14ac:dyDescent="0.15">
      <c r="B477" s="881"/>
      <c r="C477" s="884"/>
      <c r="D477" s="884"/>
      <c r="E477" s="884"/>
      <c r="F477" s="296"/>
      <c r="G477" s="897"/>
      <c r="H477" s="898"/>
      <c r="I477" s="296"/>
      <c r="J477" s="297"/>
      <c r="K477" s="299"/>
      <c r="L477" s="284" t="s">
        <v>220</v>
      </c>
      <c r="M477" s="302"/>
      <c r="N477" s="285" t="s">
        <v>225</v>
      </c>
      <c r="O477" s="299"/>
      <c r="P477" s="284" t="s">
        <v>220</v>
      </c>
      <c r="Q477" s="302"/>
      <c r="R477" s="285" t="s">
        <v>225</v>
      </c>
      <c r="S477" s="891"/>
      <c r="T477" s="892"/>
      <c r="U477" s="893"/>
    </row>
    <row r="478" spans="1:32" ht="24" customHeight="1" x14ac:dyDescent="0.15">
      <c r="B478" s="881"/>
      <c r="C478" s="884"/>
      <c r="D478" s="884"/>
      <c r="E478" s="884"/>
      <c r="F478" s="296"/>
      <c r="G478" s="897"/>
      <c r="H478" s="898"/>
      <c r="I478" s="296"/>
      <c r="J478" s="297"/>
      <c r="K478" s="299"/>
      <c r="L478" s="284" t="s">
        <v>220</v>
      </c>
      <c r="M478" s="302"/>
      <c r="N478" s="285" t="s">
        <v>225</v>
      </c>
      <c r="O478" s="299"/>
      <c r="P478" s="284" t="s">
        <v>220</v>
      </c>
      <c r="Q478" s="302"/>
      <c r="R478" s="285" t="s">
        <v>225</v>
      </c>
      <c r="S478" s="891"/>
      <c r="T478" s="892"/>
      <c r="U478" s="893"/>
    </row>
    <row r="479" spans="1:32" ht="24" customHeight="1" x14ac:dyDescent="0.15">
      <c r="B479" s="881"/>
      <c r="C479" s="884"/>
      <c r="D479" s="884"/>
      <c r="E479" s="884"/>
      <c r="F479" s="296"/>
      <c r="G479" s="897"/>
      <c r="H479" s="898"/>
      <c r="I479" s="296"/>
      <c r="J479" s="297"/>
      <c r="K479" s="299"/>
      <c r="L479" s="284" t="s">
        <v>220</v>
      </c>
      <c r="M479" s="302"/>
      <c r="N479" s="285" t="s">
        <v>225</v>
      </c>
      <c r="O479" s="299"/>
      <c r="P479" s="284" t="s">
        <v>220</v>
      </c>
      <c r="Q479" s="302"/>
      <c r="R479" s="285" t="s">
        <v>225</v>
      </c>
      <c r="S479" s="891"/>
      <c r="T479" s="892"/>
      <c r="U479" s="893"/>
    </row>
    <row r="480" spans="1:32" ht="24" customHeight="1" thickBot="1" x14ac:dyDescent="0.2">
      <c r="B480" s="882"/>
      <c r="C480" s="885"/>
      <c r="D480" s="885"/>
      <c r="E480" s="885"/>
      <c r="F480" s="286" t="s">
        <v>232</v>
      </c>
      <c r="G480" s="5"/>
      <c r="H480" s="899" t="s">
        <v>239</v>
      </c>
      <c r="I480" s="900"/>
      <c r="J480" s="300"/>
      <c r="K480" s="901"/>
      <c r="L480" s="902"/>
      <c r="M480" s="902"/>
      <c r="N480" s="902"/>
      <c r="O480" s="902"/>
      <c r="P480" s="902"/>
      <c r="Q480" s="902"/>
      <c r="R480" s="903"/>
      <c r="S480" s="894"/>
      <c r="T480" s="895"/>
      <c r="U480" s="896"/>
    </row>
    <row r="481" spans="1:32" ht="24" customHeight="1" x14ac:dyDescent="0.15">
      <c r="B481" s="880">
        <v>3</v>
      </c>
      <c r="C481" s="883"/>
      <c r="D481" s="883"/>
      <c r="E481" s="883"/>
      <c r="F481" s="294"/>
      <c r="G481" s="886"/>
      <c r="H481" s="887"/>
      <c r="I481" s="294"/>
      <c r="J481" s="295"/>
      <c r="K481" s="298"/>
      <c r="L481" s="279" t="s">
        <v>220</v>
      </c>
      <c r="M481" s="301"/>
      <c r="N481" s="280" t="s">
        <v>225</v>
      </c>
      <c r="O481" s="298"/>
      <c r="P481" s="279" t="s">
        <v>220</v>
      </c>
      <c r="Q481" s="301"/>
      <c r="R481" s="280" t="s">
        <v>225</v>
      </c>
      <c r="S481" s="888" t="str">
        <f t="shared" ref="S481" si="1372">IF(COUNT(J481:J485)=0,"",SUM(J481:J485))</f>
        <v/>
      </c>
      <c r="T481" s="889"/>
      <c r="U481" s="890"/>
    </row>
    <row r="482" spans="1:32" ht="24" customHeight="1" x14ac:dyDescent="0.15">
      <c r="B482" s="881"/>
      <c r="C482" s="884"/>
      <c r="D482" s="884"/>
      <c r="E482" s="884"/>
      <c r="F482" s="296"/>
      <c r="G482" s="897"/>
      <c r="H482" s="898"/>
      <c r="I482" s="296"/>
      <c r="J482" s="297"/>
      <c r="K482" s="299"/>
      <c r="L482" s="284" t="s">
        <v>220</v>
      </c>
      <c r="M482" s="302"/>
      <c r="N482" s="285" t="s">
        <v>225</v>
      </c>
      <c r="O482" s="299"/>
      <c r="P482" s="284" t="s">
        <v>220</v>
      </c>
      <c r="Q482" s="302"/>
      <c r="R482" s="285" t="s">
        <v>225</v>
      </c>
      <c r="S482" s="891"/>
      <c r="T482" s="892"/>
      <c r="U482" s="893"/>
    </row>
    <row r="483" spans="1:32" ht="24" customHeight="1" x14ac:dyDescent="0.15">
      <c r="B483" s="881"/>
      <c r="C483" s="884"/>
      <c r="D483" s="884"/>
      <c r="E483" s="884"/>
      <c r="F483" s="296"/>
      <c r="G483" s="897"/>
      <c r="H483" s="898"/>
      <c r="I483" s="296"/>
      <c r="J483" s="297"/>
      <c r="K483" s="299"/>
      <c r="L483" s="284" t="s">
        <v>220</v>
      </c>
      <c r="M483" s="302"/>
      <c r="N483" s="285" t="s">
        <v>225</v>
      </c>
      <c r="O483" s="299"/>
      <c r="P483" s="284" t="s">
        <v>220</v>
      </c>
      <c r="Q483" s="302"/>
      <c r="R483" s="285" t="s">
        <v>225</v>
      </c>
      <c r="S483" s="891"/>
      <c r="T483" s="892"/>
      <c r="U483" s="893"/>
    </row>
    <row r="484" spans="1:32" ht="24" customHeight="1" x14ac:dyDescent="0.15">
      <c r="B484" s="881"/>
      <c r="C484" s="884"/>
      <c r="D484" s="884"/>
      <c r="E484" s="884"/>
      <c r="F484" s="296"/>
      <c r="G484" s="897"/>
      <c r="H484" s="898"/>
      <c r="I484" s="296"/>
      <c r="J484" s="297"/>
      <c r="K484" s="299"/>
      <c r="L484" s="284" t="s">
        <v>220</v>
      </c>
      <c r="M484" s="302"/>
      <c r="N484" s="285" t="s">
        <v>225</v>
      </c>
      <c r="O484" s="299"/>
      <c r="P484" s="284" t="s">
        <v>220</v>
      </c>
      <c r="Q484" s="302"/>
      <c r="R484" s="285" t="s">
        <v>225</v>
      </c>
      <c r="S484" s="891"/>
      <c r="T484" s="892"/>
      <c r="U484" s="893"/>
    </row>
    <row r="485" spans="1:32" ht="24" customHeight="1" thickBot="1" x14ac:dyDescent="0.2">
      <c r="B485" s="882"/>
      <c r="C485" s="885"/>
      <c r="D485" s="885"/>
      <c r="E485" s="885"/>
      <c r="F485" s="286" t="s">
        <v>232</v>
      </c>
      <c r="G485" s="5"/>
      <c r="H485" s="899" t="s">
        <v>239</v>
      </c>
      <c r="I485" s="900"/>
      <c r="J485" s="300"/>
      <c r="K485" s="901"/>
      <c r="L485" s="902"/>
      <c r="M485" s="902"/>
      <c r="N485" s="902"/>
      <c r="O485" s="902"/>
      <c r="P485" s="902"/>
      <c r="Q485" s="902"/>
      <c r="R485" s="903"/>
      <c r="S485" s="894"/>
      <c r="T485" s="895"/>
      <c r="U485" s="896"/>
    </row>
    <row r="486" spans="1:32" ht="24" customHeight="1" x14ac:dyDescent="0.15">
      <c r="B486" s="880">
        <v>4</v>
      </c>
      <c r="C486" s="883"/>
      <c r="D486" s="883"/>
      <c r="E486" s="883"/>
      <c r="F486" s="294"/>
      <c r="G486" s="886"/>
      <c r="H486" s="887"/>
      <c r="I486" s="294"/>
      <c r="J486" s="295"/>
      <c r="K486" s="298"/>
      <c r="L486" s="279" t="s">
        <v>220</v>
      </c>
      <c r="M486" s="301"/>
      <c r="N486" s="280" t="s">
        <v>225</v>
      </c>
      <c r="O486" s="298"/>
      <c r="P486" s="279" t="s">
        <v>220</v>
      </c>
      <c r="Q486" s="301"/>
      <c r="R486" s="280" t="s">
        <v>225</v>
      </c>
      <c r="S486" s="888" t="str">
        <f t="shared" ref="S486" si="1373">IF(COUNT(J486:J490)=0,"",SUM(J486:J490))</f>
        <v/>
      </c>
      <c r="T486" s="889"/>
      <c r="U486" s="890"/>
    </row>
    <row r="487" spans="1:32" ht="24" customHeight="1" x14ac:dyDescent="0.15">
      <c r="B487" s="881"/>
      <c r="C487" s="884"/>
      <c r="D487" s="884"/>
      <c r="E487" s="884"/>
      <c r="F487" s="296"/>
      <c r="G487" s="897"/>
      <c r="H487" s="898"/>
      <c r="I487" s="296"/>
      <c r="J487" s="297"/>
      <c r="K487" s="299"/>
      <c r="L487" s="284" t="s">
        <v>220</v>
      </c>
      <c r="M487" s="302"/>
      <c r="N487" s="285" t="s">
        <v>225</v>
      </c>
      <c r="O487" s="299"/>
      <c r="P487" s="284" t="s">
        <v>220</v>
      </c>
      <c r="Q487" s="302"/>
      <c r="R487" s="285" t="s">
        <v>225</v>
      </c>
      <c r="S487" s="891"/>
      <c r="T487" s="892"/>
      <c r="U487" s="893"/>
    </row>
    <row r="488" spans="1:32" ht="24" customHeight="1" x14ac:dyDescent="0.15">
      <c r="B488" s="881"/>
      <c r="C488" s="884"/>
      <c r="D488" s="884"/>
      <c r="E488" s="884"/>
      <c r="F488" s="296"/>
      <c r="G488" s="897"/>
      <c r="H488" s="898"/>
      <c r="I488" s="296"/>
      <c r="J488" s="297"/>
      <c r="K488" s="299"/>
      <c r="L488" s="284" t="s">
        <v>220</v>
      </c>
      <c r="M488" s="302"/>
      <c r="N488" s="285" t="s">
        <v>225</v>
      </c>
      <c r="O488" s="299"/>
      <c r="P488" s="284" t="s">
        <v>220</v>
      </c>
      <c r="Q488" s="302"/>
      <c r="R488" s="285" t="s">
        <v>225</v>
      </c>
      <c r="S488" s="891"/>
      <c r="T488" s="892"/>
      <c r="U488" s="893"/>
    </row>
    <row r="489" spans="1:32" ht="24" customHeight="1" x14ac:dyDescent="0.15">
      <c r="B489" s="881"/>
      <c r="C489" s="884"/>
      <c r="D489" s="884"/>
      <c r="E489" s="884"/>
      <c r="F489" s="296"/>
      <c r="G489" s="897"/>
      <c r="H489" s="898"/>
      <c r="I489" s="296"/>
      <c r="J489" s="297"/>
      <c r="K489" s="299"/>
      <c r="L489" s="284" t="s">
        <v>220</v>
      </c>
      <c r="M489" s="302"/>
      <c r="N489" s="285" t="s">
        <v>225</v>
      </c>
      <c r="O489" s="299"/>
      <c r="P489" s="284" t="s">
        <v>220</v>
      </c>
      <c r="Q489" s="302"/>
      <c r="R489" s="285" t="s">
        <v>225</v>
      </c>
      <c r="S489" s="891"/>
      <c r="T489" s="892"/>
      <c r="U489" s="893"/>
    </row>
    <row r="490" spans="1:32" ht="24" customHeight="1" thickBot="1" x14ac:dyDescent="0.2">
      <c r="B490" s="882"/>
      <c r="C490" s="885"/>
      <c r="D490" s="885"/>
      <c r="E490" s="885"/>
      <c r="F490" s="286" t="s">
        <v>232</v>
      </c>
      <c r="G490" s="5"/>
      <c r="H490" s="899" t="s">
        <v>239</v>
      </c>
      <c r="I490" s="900"/>
      <c r="J490" s="300"/>
      <c r="K490" s="901"/>
      <c r="L490" s="902"/>
      <c r="M490" s="902"/>
      <c r="N490" s="902"/>
      <c r="O490" s="902"/>
      <c r="P490" s="902"/>
      <c r="Q490" s="902"/>
      <c r="R490" s="903"/>
      <c r="S490" s="894"/>
      <c r="T490" s="895"/>
      <c r="U490" s="896"/>
    </row>
    <row r="491" spans="1:32" ht="19.5" customHeight="1" thickBot="1" x14ac:dyDescent="0.2">
      <c r="B491" s="287" t="s">
        <v>112</v>
      </c>
      <c r="C491" s="172"/>
      <c r="D491" s="288"/>
      <c r="E491" s="288"/>
      <c r="F491" s="289"/>
      <c r="G491" s="288"/>
      <c r="H491" s="288"/>
      <c r="O491" s="917" t="s">
        <v>496</v>
      </c>
      <c r="P491" s="918"/>
      <c r="Q491" s="918"/>
      <c r="R491" s="918"/>
      <c r="S491" s="919" t="str">
        <f>IF(COUNT(S471:U490)=0,"",SUMIFS(S471:S490,E471:E490,"&lt;&gt;"&amp;""))</f>
        <v/>
      </c>
      <c r="T491" s="920"/>
      <c r="U491" s="921"/>
    </row>
    <row r="492" spans="1:32" ht="19.5" customHeight="1" thickBot="1" x14ac:dyDescent="0.2">
      <c r="B492" s="486" t="s">
        <v>242</v>
      </c>
      <c r="C492" s="172"/>
      <c r="D492" s="171"/>
      <c r="E492" s="290"/>
      <c r="F492" s="485"/>
      <c r="G492" s="485"/>
      <c r="H492" s="485"/>
      <c r="O492" s="922" t="s">
        <v>497</v>
      </c>
      <c r="P492" s="923"/>
      <c r="Q492" s="923"/>
      <c r="R492" s="924"/>
      <c r="S492" s="919" t="str">
        <f>IF(COUNT(S471:U490)=0,"",SUMIF(E471:E490,"元請",S471:U490))</f>
        <v/>
      </c>
      <c r="T492" s="920"/>
      <c r="U492" s="921"/>
      <c r="Z492" s="264"/>
      <c r="AA492" s="264"/>
      <c r="AB492" s="264"/>
      <c r="AC492" s="264"/>
      <c r="AD492" s="264"/>
      <c r="AE492" s="172"/>
      <c r="AF492" s="172"/>
    </row>
    <row r="493" spans="1:32" ht="19.5" customHeight="1" x14ac:dyDescent="0.15">
      <c r="B493" s="287" t="s">
        <v>240</v>
      </c>
      <c r="C493" s="172"/>
      <c r="D493" s="171"/>
      <c r="E493" s="172"/>
      <c r="F493" s="172"/>
      <c r="G493" s="485"/>
      <c r="H493" s="485"/>
      <c r="Z493" s="264"/>
      <c r="AA493" s="264"/>
      <c r="AB493" s="264"/>
      <c r="AC493" s="264"/>
      <c r="AD493" s="264"/>
      <c r="AE493" s="172"/>
      <c r="AF493" s="172"/>
    </row>
    <row r="494" spans="1:32" ht="19.5" customHeight="1" x14ac:dyDescent="0.15">
      <c r="B494" s="485"/>
      <c r="C494" s="172"/>
      <c r="D494" s="171"/>
      <c r="E494" s="290"/>
      <c r="F494" s="485"/>
      <c r="G494" s="485"/>
      <c r="H494" s="485"/>
    </row>
    <row r="495" spans="1:32" s="172" customFormat="1" ht="20.25" customHeight="1" x14ac:dyDescent="0.15">
      <c r="A495" s="171"/>
      <c r="B495" s="171"/>
      <c r="C495" s="172" t="s">
        <v>104</v>
      </c>
      <c r="G495" s="262"/>
      <c r="H495" s="262"/>
      <c r="I495" s="171"/>
      <c r="J495" s="171"/>
      <c r="K495" s="171"/>
      <c r="L495" s="171"/>
      <c r="M495" s="171"/>
      <c r="N495" s="171"/>
      <c r="O495" s="171"/>
      <c r="P495" s="171"/>
      <c r="Q495" s="171"/>
      <c r="R495" s="171"/>
      <c r="S495" s="171"/>
      <c r="T495" s="196" t="s">
        <v>241</v>
      </c>
      <c r="U495" s="263" t="str">
        <f t="shared" ref="U495" si="1374">IF(COUNT(S471:U490)=0,"",U466+1)</f>
        <v/>
      </c>
      <c r="W495" s="171"/>
      <c r="X495" s="171"/>
      <c r="Y495" s="171"/>
      <c r="Z495" s="291"/>
      <c r="AA495" s="291"/>
      <c r="AB495" s="291"/>
      <c r="AC495" s="291"/>
      <c r="AD495" s="291"/>
      <c r="AE495" s="171"/>
      <c r="AF495" s="171"/>
    </row>
    <row r="496" spans="1:32" s="172" customFormat="1" ht="27.75" x14ac:dyDescent="0.15">
      <c r="A496" s="171"/>
      <c r="B496" s="904" t="s">
        <v>105</v>
      </c>
      <c r="C496" s="904"/>
      <c r="D496" s="904"/>
      <c r="E496" s="904"/>
      <c r="F496" s="904"/>
      <c r="G496" s="904"/>
      <c r="H496" s="904"/>
      <c r="I496" s="904"/>
      <c r="J496" s="905" t="s">
        <v>388</v>
      </c>
      <c r="K496" s="905"/>
      <c r="L496" s="905"/>
      <c r="M496" s="905"/>
      <c r="N496" s="905"/>
      <c r="O496" s="905"/>
      <c r="P496" s="905"/>
      <c r="Q496" s="905"/>
      <c r="R496" s="905"/>
      <c r="S496" s="905"/>
      <c r="T496" s="905"/>
      <c r="U496" s="905"/>
      <c r="W496" s="171"/>
      <c r="X496" s="171"/>
      <c r="Y496" s="171"/>
      <c r="Z496" s="291"/>
      <c r="AA496" s="291"/>
      <c r="AB496" s="291"/>
      <c r="AC496" s="291"/>
      <c r="AD496" s="291"/>
      <c r="AE496" s="171"/>
      <c r="AF496" s="171"/>
    </row>
    <row r="497" spans="2:21" ht="21.75" thickBot="1" x14ac:dyDescent="0.2">
      <c r="D497" s="265" t="s">
        <v>228</v>
      </c>
      <c r="E497" s="906"/>
      <c r="F497" s="906"/>
      <c r="G497" s="266" t="s">
        <v>229</v>
      </c>
      <c r="H497" s="267"/>
      <c r="L497" s="268" t="s">
        <v>231</v>
      </c>
      <c r="M497" s="482" t="str">
        <f>M$4</f>
        <v/>
      </c>
      <c r="N497" s="269" t="s">
        <v>220</v>
      </c>
      <c r="O497" s="482" t="str">
        <f>O$4</f>
        <v/>
      </c>
      <c r="P497" s="269" t="s">
        <v>225</v>
      </c>
      <c r="Q497" s="269" t="s">
        <v>205</v>
      </c>
      <c r="R497" s="482" t="str">
        <f>R$4</f>
        <v/>
      </c>
      <c r="S497" s="269" t="s">
        <v>220</v>
      </c>
      <c r="T497" s="482" t="str">
        <f>T$4</f>
        <v/>
      </c>
      <c r="U497" s="269" t="s">
        <v>230</v>
      </c>
    </row>
    <row r="498" spans="2:21" ht="18" customHeight="1" x14ac:dyDescent="0.15">
      <c r="B498" s="880" t="s">
        <v>227</v>
      </c>
      <c r="C498" s="907" t="s">
        <v>224</v>
      </c>
      <c r="D498" s="474" t="s">
        <v>237</v>
      </c>
      <c r="E498" s="474" t="s">
        <v>222</v>
      </c>
      <c r="F498" s="909" t="s">
        <v>106</v>
      </c>
      <c r="G498" s="840" t="s">
        <v>107</v>
      </c>
      <c r="H498" s="841"/>
      <c r="I498" s="472" t="s">
        <v>108</v>
      </c>
      <c r="J498" s="472" t="s">
        <v>235</v>
      </c>
      <c r="K498" s="840" t="s">
        <v>109</v>
      </c>
      <c r="L498" s="913"/>
      <c r="M498" s="913"/>
      <c r="N498" s="841"/>
      <c r="O498" s="840" t="s">
        <v>226</v>
      </c>
      <c r="P498" s="913"/>
      <c r="Q498" s="913"/>
      <c r="R498" s="841"/>
      <c r="S498" s="840" t="s">
        <v>233</v>
      </c>
      <c r="T498" s="913"/>
      <c r="U498" s="914"/>
    </row>
    <row r="499" spans="2:21" ht="18" customHeight="1" thickBot="1" x14ac:dyDescent="0.2">
      <c r="B499" s="882"/>
      <c r="C499" s="908"/>
      <c r="D499" s="475" t="s">
        <v>221</v>
      </c>
      <c r="E499" s="475" t="s">
        <v>223</v>
      </c>
      <c r="F499" s="910"/>
      <c r="G499" s="911"/>
      <c r="H499" s="912"/>
      <c r="I499" s="473" t="s">
        <v>110</v>
      </c>
      <c r="J499" s="473" t="s">
        <v>236</v>
      </c>
      <c r="K499" s="911"/>
      <c r="L499" s="915"/>
      <c r="M499" s="915"/>
      <c r="N499" s="912"/>
      <c r="O499" s="911"/>
      <c r="P499" s="915"/>
      <c r="Q499" s="915"/>
      <c r="R499" s="912"/>
      <c r="S499" s="911" t="s">
        <v>234</v>
      </c>
      <c r="T499" s="915"/>
      <c r="U499" s="916"/>
    </row>
    <row r="500" spans="2:21" ht="24" customHeight="1" x14ac:dyDescent="0.15">
      <c r="B500" s="880">
        <v>1</v>
      </c>
      <c r="C500" s="883"/>
      <c r="D500" s="883"/>
      <c r="E500" s="883"/>
      <c r="F500" s="294"/>
      <c r="G500" s="886"/>
      <c r="H500" s="887"/>
      <c r="I500" s="294"/>
      <c r="J500" s="295"/>
      <c r="K500" s="298"/>
      <c r="L500" s="279" t="s">
        <v>220</v>
      </c>
      <c r="M500" s="301"/>
      <c r="N500" s="280" t="s">
        <v>225</v>
      </c>
      <c r="O500" s="298"/>
      <c r="P500" s="279" t="s">
        <v>220</v>
      </c>
      <c r="Q500" s="301"/>
      <c r="R500" s="280" t="s">
        <v>225</v>
      </c>
      <c r="S500" s="888" t="str">
        <f t="shared" ref="S500" si="1375">IF(COUNT(J500:J504)=0,"",SUM(J500:J504))</f>
        <v/>
      </c>
      <c r="T500" s="889"/>
      <c r="U500" s="890"/>
    </row>
    <row r="501" spans="2:21" ht="24" customHeight="1" x14ac:dyDescent="0.15">
      <c r="B501" s="881"/>
      <c r="C501" s="884"/>
      <c r="D501" s="884"/>
      <c r="E501" s="884"/>
      <c r="F501" s="296"/>
      <c r="G501" s="897"/>
      <c r="H501" s="898"/>
      <c r="I501" s="296"/>
      <c r="J501" s="297"/>
      <c r="K501" s="299"/>
      <c r="L501" s="284" t="s">
        <v>220</v>
      </c>
      <c r="M501" s="302"/>
      <c r="N501" s="285" t="s">
        <v>225</v>
      </c>
      <c r="O501" s="299"/>
      <c r="P501" s="284" t="s">
        <v>220</v>
      </c>
      <c r="Q501" s="302"/>
      <c r="R501" s="285" t="s">
        <v>225</v>
      </c>
      <c r="S501" s="891"/>
      <c r="T501" s="892"/>
      <c r="U501" s="893"/>
    </row>
    <row r="502" spans="2:21" ht="23.25" customHeight="1" x14ac:dyDescent="0.15">
      <c r="B502" s="881"/>
      <c r="C502" s="884"/>
      <c r="D502" s="884"/>
      <c r="E502" s="884"/>
      <c r="F502" s="296"/>
      <c r="G502" s="897"/>
      <c r="H502" s="898"/>
      <c r="I502" s="296"/>
      <c r="J502" s="297"/>
      <c r="K502" s="299"/>
      <c r="L502" s="284" t="s">
        <v>220</v>
      </c>
      <c r="M502" s="302"/>
      <c r="N502" s="285" t="s">
        <v>225</v>
      </c>
      <c r="O502" s="299"/>
      <c r="P502" s="284" t="s">
        <v>220</v>
      </c>
      <c r="Q502" s="302"/>
      <c r="R502" s="285" t="s">
        <v>225</v>
      </c>
      <c r="S502" s="891"/>
      <c r="T502" s="892"/>
      <c r="U502" s="893"/>
    </row>
    <row r="503" spans="2:21" ht="24" customHeight="1" x14ac:dyDescent="0.15">
      <c r="B503" s="881"/>
      <c r="C503" s="884"/>
      <c r="D503" s="884"/>
      <c r="E503" s="884"/>
      <c r="F503" s="296"/>
      <c r="G503" s="897"/>
      <c r="H503" s="898"/>
      <c r="I503" s="296"/>
      <c r="J503" s="297"/>
      <c r="K503" s="299"/>
      <c r="L503" s="284" t="s">
        <v>220</v>
      </c>
      <c r="M503" s="302"/>
      <c r="N503" s="285" t="s">
        <v>225</v>
      </c>
      <c r="O503" s="299"/>
      <c r="P503" s="284" t="s">
        <v>220</v>
      </c>
      <c r="Q503" s="302"/>
      <c r="R503" s="285" t="s">
        <v>225</v>
      </c>
      <c r="S503" s="891"/>
      <c r="T503" s="892"/>
      <c r="U503" s="893"/>
    </row>
    <row r="504" spans="2:21" ht="24" customHeight="1" thickBot="1" x14ac:dyDescent="0.2">
      <c r="B504" s="882"/>
      <c r="C504" s="885"/>
      <c r="D504" s="885"/>
      <c r="E504" s="885"/>
      <c r="F504" s="286" t="s">
        <v>232</v>
      </c>
      <c r="G504" s="5"/>
      <c r="H504" s="899" t="s">
        <v>239</v>
      </c>
      <c r="I504" s="900"/>
      <c r="J504" s="300"/>
      <c r="K504" s="901"/>
      <c r="L504" s="902"/>
      <c r="M504" s="902"/>
      <c r="N504" s="902"/>
      <c r="O504" s="902"/>
      <c r="P504" s="902"/>
      <c r="Q504" s="902"/>
      <c r="R504" s="903"/>
      <c r="S504" s="894"/>
      <c r="T504" s="895"/>
      <c r="U504" s="896"/>
    </row>
    <row r="505" spans="2:21" ht="24" customHeight="1" x14ac:dyDescent="0.15">
      <c r="B505" s="880">
        <v>2</v>
      </c>
      <c r="C505" s="883"/>
      <c r="D505" s="883"/>
      <c r="E505" s="883"/>
      <c r="F505" s="294"/>
      <c r="G505" s="886"/>
      <c r="H505" s="887"/>
      <c r="I505" s="294"/>
      <c r="J505" s="295"/>
      <c r="K505" s="298"/>
      <c r="L505" s="279" t="s">
        <v>220</v>
      </c>
      <c r="M505" s="301"/>
      <c r="N505" s="280" t="s">
        <v>225</v>
      </c>
      <c r="O505" s="298"/>
      <c r="P505" s="279" t="s">
        <v>220</v>
      </c>
      <c r="Q505" s="301"/>
      <c r="R505" s="280" t="s">
        <v>225</v>
      </c>
      <c r="S505" s="888" t="str">
        <f t="shared" ref="S505" si="1376">IF(COUNT(J505:J509)=0,"",SUM(J505:J509))</f>
        <v/>
      </c>
      <c r="T505" s="889"/>
      <c r="U505" s="890"/>
    </row>
    <row r="506" spans="2:21" ht="24" customHeight="1" x14ac:dyDescent="0.15">
      <c r="B506" s="881"/>
      <c r="C506" s="884"/>
      <c r="D506" s="884"/>
      <c r="E506" s="884"/>
      <c r="F506" s="296"/>
      <c r="G506" s="897"/>
      <c r="H506" s="898"/>
      <c r="I506" s="296"/>
      <c r="J506" s="297"/>
      <c r="K506" s="299"/>
      <c r="L506" s="284" t="s">
        <v>220</v>
      </c>
      <c r="M506" s="302"/>
      <c r="N506" s="285" t="s">
        <v>225</v>
      </c>
      <c r="O506" s="299"/>
      <c r="P506" s="284" t="s">
        <v>220</v>
      </c>
      <c r="Q506" s="302"/>
      <c r="R506" s="285" t="s">
        <v>225</v>
      </c>
      <c r="S506" s="891"/>
      <c r="T506" s="892"/>
      <c r="U506" s="893"/>
    </row>
    <row r="507" spans="2:21" ht="24" customHeight="1" x14ac:dyDescent="0.15">
      <c r="B507" s="881"/>
      <c r="C507" s="884"/>
      <c r="D507" s="884"/>
      <c r="E507" s="884"/>
      <c r="F507" s="296"/>
      <c r="G507" s="897"/>
      <c r="H507" s="898"/>
      <c r="I507" s="296"/>
      <c r="J507" s="297"/>
      <c r="K507" s="299"/>
      <c r="L507" s="284" t="s">
        <v>220</v>
      </c>
      <c r="M507" s="302"/>
      <c r="N507" s="285" t="s">
        <v>225</v>
      </c>
      <c r="O507" s="299"/>
      <c r="P507" s="284" t="s">
        <v>220</v>
      </c>
      <c r="Q507" s="302"/>
      <c r="R507" s="285" t="s">
        <v>225</v>
      </c>
      <c r="S507" s="891"/>
      <c r="T507" s="892"/>
      <c r="U507" s="893"/>
    </row>
    <row r="508" spans="2:21" ht="24" customHeight="1" x14ac:dyDescent="0.15">
      <c r="B508" s="881"/>
      <c r="C508" s="884"/>
      <c r="D508" s="884"/>
      <c r="E508" s="884"/>
      <c r="F508" s="296"/>
      <c r="G508" s="897"/>
      <c r="H508" s="898"/>
      <c r="I508" s="296"/>
      <c r="J508" s="297"/>
      <c r="K508" s="299"/>
      <c r="L508" s="284" t="s">
        <v>220</v>
      </c>
      <c r="M508" s="302"/>
      <c r="N508" s="285" t="s">
        <v>225</v>
      </c>
      <c r="O508" s="299"/>
      <c r="P508" s="284" t="s">
        <v>220</v>
      </c>
      <c r="Q508" s="302"/>
      <c r="R508" s="285" t="s">
        <v>225</v>
      </c>
      <c r="S508" s="891"/>
      <c r="T508" s="892"/>
      <c r="U508" s="893"/>
    </row>
    <row r="509" spans="2:21" ht="24" customHeight="1" thickBot="1" x14ac:dyDescent="0.2">
      <c r="B509" s="882"/>
      <c r="C509" s="885"/>
      <c r="D509" s="885"/>
      <c r="E509" s="885"/>
      <c r="F509" s="286" t="s">
        <v>232</v>
      </c>
      <c r="G509" s="5"/>
      <c r="H509" s="899" t="s">
        <v>239</v>
      </c>
      <c r="I509" s="900"/>
      <c r="J509" s="300"/>
      <c r="K509" s="901"/>
      <c r="L509" s="902"/>
      <c r="M509" s="902"/>
      <c r="N509" s="902"/>
      <c r="O509" s="902"/>
      <c r="P509" s="902"/>
      <c r="Q509" s="902"/>
      <c r="R509" s="903"/>
      <c r="S509" s="894"/>
      <c r="T509" s="895"/>
      <c r="U509" s="896"/>
    </row>
    <row r="510" spans="2:21" ht="24" customHeight="1" x14ac:dyDescent="0.15">
      <c r="B510" s="880">
        <v>3</v>
      </c>
      <c r="C510" s="883"/>
      <c r="D510" s="883"/>
      <c r="E510" s="883"/>
      <c r="F510" s="294"/>
      <c r="G510" s="886"/>
      <c r="H510" s="887"/>
      <c r="I510" s="294"/>
      <c r="J510" s="295"/>
      <c r="K510" s="298"/>
      <c r="L510" s="279" t="s">
        <v>220</v>
      </c>
      <c r="M510" s="301"/>
      <c r="N510" s="280" t="s">
        <v>225</v>
      </c>
      <c r="O510" s="298"/>
      <c r="P510" s="279" t="s">
        <v>220</v>
      </c>
      <c r="Q510" s="301"/>
      <c r="R510" s="280" t="s">
        <v>225</v>
      </c>
      <c r="S510" s="888" t="str">
        <f t="shared" ref="S510" si="1377">IF(COUNT(J510:J514)=0,"",SUM(J510:J514))</f>
        <v/>
      </c>
      <c r="T510" s="889"/>
      <c r="U510" s="890"/>
    </row>
    <row r="511" spans="2:21" ht="24" customHeight="1" x14ac:dyDescent="0.15">
      <c r="B511" s="881"/>
      <c r="C511" s="884"/>
      <c r="D511" s="884"/>
      <c r="E511" s="884"/>
      <c r="F511" s="296"/>
      <c r="G511" s="897"/>
      <c r="H511" s="898"/>
      <c r="I511" s="296"/>
      <c r="J511" s="297"/>
      <c r="K511" s="299"/>
      <c r="L511" s="284" t="s">
        <v>220</v>
      </c>
      <c r="M511" s="302"/>
      <c r="N511" s="285" t="s">
        <v>225</v>
      </c>
      <c r="O511" s="299"/>
      <c r="P511" s="284" t="s">
        <v>220</v>
      </c>
      <c r="Q511" s="302"/>
      <c r="R511" s="285" t="s">
        <v>225</v>
      </c>
      <c r="S511" s="891"/>
      <c r="T511" s="892"/>
      <c r="U511" s="893"/>
    </row>
    <row r="512" spans="2:21" ht="24" customHeight="1" x14ac:dyDescent="0.15">
      <c r="B512" s="881"/>
      <c r="C512" s="884"/>
      <c r="D512" s="884"/>
      <c r="E512" s="884"/>
      <c r="F512" s="296"/>
      <c r="G512" s="897"/>
      <c r="H512" s="898"/>
      <c r="I512" s="296"/>
      <c r="J512" s="297"/>
      <c r="K512" s="299"/>
      <c r="L512" s="284" t="s">
        <v>220</v>
      </c>
      <c r="M512" s="302"/>
      <c r="N512" s="285" t="s">
        <v>225</v>
      </c>
      <c r="O512" s="299"/>
      <c r="P512" s="284" t="s">
        <v>220</v>
      </c>
      <c r="Q512" s="302"/>
      <c r="R512" s="285" t="s">
        <v>225</v>
      </c>
      <c r="S512" s="891"/>
      <c r="T512" s="892"/>
      <c r="U512" s="893"/>
    </row>
    <row r="513" spans="1:32" ht="24" customHeight="1" x14ac:dyDescent="0.15">
      <c r="B513" s="881"/>
      <c r="C513" s="884"/>
      <c r="D513" s="884"/>
      <c r="E513" s="884"/>
      <c r="F513" s="296"/>
      <c r="G513" s="897"/>
      <c r="H513" s="898"/>
      <c r="I513" s="296"/>
      <c r="J513" s="297"/>
      <c r="K513" s="299"/>
      <c r="L513" s="284" t="s">
        <v>220</v>
      </c>
      <c r="M513" s="302"/>
      <c r="N513" s="285" t="s">
        <v>225</v>
      </c>
      <c r="O513" s="299"/>
      <c r="P513" s="284" t="s">
        <v>220</v>
      </c>
      <c r="Q513" s="302"/>
      <c r="R513" s="285" t="s">
        <v>225</v>
      </c>
      <c r="S513" s="891"/>
      <c r="T513" s="892"/>
      <c r="U513" s="893"/>
    </row>
    <row r="514" spans="1:32" ht="24" customHeight="1" thickBot="1" x14ac:dyDescent="0.2">
      <c r="B514" s="882"/>
      <c r="C514" s="885"/>
      <c r="D514" s="885"/>
      <c r="E514" s="885"/>
      <c r="F514" s="286" t="s">
        <v>232</v>
      </c>
      <c r="G514" s="5"/>
      <c r="H514" s="899" t="s">
        <v>239</v>
      </c>
      <c r="I514" s="900"/>
      <c r="J514" s="300"/>
      <c r="K514" s="901"/>
      <c r="L514" s="902"/>
      <c r="M514" s="902"/>
      <c r="N514" s="902"/>
      <c r="O514" s="902"/>
      <c r="P514" s="902"/>
      <c r="Q514" s="902"/>
      <c r="R514" s="903"/>
      <c r="S514" s="894"/>
      <c r="T514" s="895"/>
      <c r="U514" s="896"/>
    </row>
    <row r="515" spans="1:32" ht="24" customHeight="1" x14ac:dyDescent="0.15">
      <c r="B515" s="880">
        <v>4</v>
      </c>
      <c r="C515" s="883"/>
      <c r="D515" s="883"/>
      <c r="E515" s="883"/>
      <c r="F515" s="294"/>
      <c r="G515" s="886"/>
      <c r="H515" s="887"/>
      <c r="I515" s="294"/>
      <c r="J515" s="295"/>
      <c r="K515" s="298"/>
      <c r="L515" s="279" t="s">
        <v>220</v>
      </c>
      <c r="M515" s="301"/>
      <c r="N515" s="280" t="s">
        <v>225</v>
      </c>
      <c r="O515" s="298"/>
      <c r="P515" s="279" t="s">
        <v>220</v>
      </c>
      <c r="Q515" s="301"/>
      <c r="R515" s="280" t="s">
        <v>225</v>
      </c>
      <c r="S515" s="888" t="str">
        <f t="shared" ref="S515" si="1378">IF(COUNT(J515:J519)=0,"",SUM(J515:J519))</f>
        <v/>
      </c>
      <c r="T515" s="889"/>
      <c r="U515" s="890"/>
    </row>
    <row r="516" spans="1:32" ht="24" customHeight="1" x14ac:dyDescent="0.15">
      <c r="B516" s="881"/>
      <c r="C516" s="884"/>
      <c r="D516" s="884"/>
      <c r="E516" s="884"/>
      <c r="F516" s="296"/>
      <c r="G516" s="897"/>
      <c r="H516" s="898"/>
      <c r="I516" s="296"/>
      <c r="J516" s="297"/>
      <c r="K516" s="299"/>
      <c r="L516" s="284" t="s">
        <v>220</v>
      </c>
      <c r="M516" s="302"/>
      <c r="N516" s="285" t="s">
        <v>225</v>
      </c>
      <c r="O516" s="299"/>
      <c r="P516" s="284" t="s">
        <v>220</v>
      </c>
      <c r="Q516" s="302"/>
      <c r="R516" s="285" t="s">
        <v>225</v>
      </c>
      <c r="S516" s="891"/>
      <c r="T516" s="892"/>
      <c r="U516" s="893"/>
    </row>
    <row r="517" spans="1:32" ht="24" customHeight="1" x14ac:dyDescent="0.15">
      <c r="B517" s="881"/>
      <c r="C517" s="884"/>
      <c r="D517" s="884"/>
      <c r="E517" s="884"/>
      <c r="F517" s="296"/>
      <c r="G517" s="897"/>
      <c r="H517" s="898"/>
      <c r="I517" s="296"/>
      <c r="J517" s="297"/>
      <c r="K517" s="299"/>
      <c r="L517" s="284" t="s">
        <v>220</v>
      </c>
      <c r="M517" s="302"/>
      <c r="N517" s="285" t="s">
        <v>225</v>
      </c>
      <c r="O517" s="299"/>
      <c r="P517" s="284" t="s">
        <v>220</v>
      </c>
      <c r="Q517" s="302"/>
      <c r="R517" s="285" t="s">
        <v>225</v>
      </c>
      <c r="S517" s="891"/>
      <c r="T517" s="892"/>
      <c r="U517" s="893"/>
    </row>
    <row r="518" spans="1:32" ht="24" customHeight="1" x14ac:dyDescent="0.15">
      <c r="B518" s="881"/>
      <c r="C518" s="884"/>
      <c r="D518" s="884"/>
      <c r="E518" s="884"/>
      <c r="F518" s="296"/>
      <c r="G518" s="897"/>
      <c r="H518" s="898"/>
      <c r="I518" s="296"/>
      <c r="J518" s="297"/>
      <c r="K518" s="299"/>
      <c r="L518" s="284" t="s">
        <v>220</v>
      </c>
      <c r="M518" s="302"/>
      <c r="N518" s="285" t="s">
        <v>225</v>
      </c>
      <c r="O518" s="299"/>
      <c r="P518" s="284" t="s">
        <v>220</v>
      </c>
      <c r="Q518" s="302"/>
      <c r="R518" s="285" t="s">
        <v>225</v>
      </c>
      <c r="S518" s="891"/>
      <c r="T518" s="892"/>
      <c r="U518" s="893"/>
    </row>
    <row r="519" spans="1:32" ht="24" customHeight="1" thickBot="1" x14ac:dyDescent="0.2">
      <c r="B519" s="882"/>
      <c r="C519" s="885"/>
      <c r="D519" s="885"/>
      <c r="E519" s="885"/>
      <c r="F519" s="286" t="s">
        <v>232</v>
      </c>
      <c r="G519" s="5"/>
      <c r="H519" s="899" t="s">
        <v>239</v>
      </c>
      <c r="I519" s="900"/>
      <c r="J519" s="300"/>
      <c r="K519" s="901"/>
      <c r="L519" s="902"/>
      <c r="M519" s="902"/>
      <c r="N519" s="902"/>
      <c r="O519" s="902"/>
      <c r="P519" s="902"/>
      <c r="Q519" s="902"/>
      <c r="R519" s="903"/>
      <c r="S519" s="894"/>
      <c r="T519" s="895"/>
      <c r="U519" s="896"/>
    </row>
    <row r="520" spans="1:32" ht="19.5" customHeight="1" thickBot="1" x14ac:dyDescent="0.2">
      <c r="B520" s="287" t="s">
        <v>112</v>
      </c>
      <c r="C520" s="172"/>
      <c r="D520" s="288"/>
      <c r="E520" s="288"/>
      <c r="F520" s="289"/>
      <c r="G520" s="288"/>
      <c r="H520" s="288"/>
      <c r="O520" s="917" t="s">
        <v>496</v>
      </c>
      <c r="P520" s="918"/>
      <c r="Q520" s="918"/>
      <c r="R520" s="918"/>
      <c r="S520" s="919" t="str">
        <f>IF(COUNT(S500:U519)=0,"",SUMIFS(S500:S519,E500:E519,"&lt;&gt;"&amp;""))</f>
        <v/>
      </c>
      <c r="T520" s="920"/>
      <c r="U520" s="921"/>
    </row>
    <row r="521" spans="1:32" ht="19.5" customHeight="1" thickBot="1" x14ac:dyDescent="0.2">
      <c r="B521" s="486" t="s">
        <v>242</v>
      </c>
      <c r="C521" s="172"/>
      <c r="D521" s="171"/>
      <c r="E521" s="290"/>
      <c r="F521" s="485"/>
      <c r="G521" s="485"/>
      <c r="H521" s="485"/>
      <c r="O521" s="922" t="s">
        <v>497</v>
      </c>
      <c r="P521" s="923"/>
      <c r="Q521" s="923"/>
      <c r="R521" s="924"/>
      <c r="S521" s="919" t="str">
        <f>IF(COUNT(S500:U519)=0,"",SUMIF(E500:E519,"元請",S500:U519))</f>
        <v/>
      </c>
      <c r="T521" s="920"/>
      <c r="U521" s="921"/>
      <c r="Z521" s="264"/>
      <c r="AA521" s="264"/>
      <c r="AB521" s="264"/>
      <c r="AC521" s="264"/>
      <c r="AD521" s="264"/>
      <c r="AE521" s="172"/>
      <c r="AF521" s="172"/>
    </row>
    <row r="522" spans="1:32" ht="19.5" customHeight="1" x14ac:dyDescent="0.15">
      <c r="B522" s="287" t="s">
        <v>240</v>
      </c>
      <c r="C522" s="172"/>
      <c r="D522" s="171"/>
      <c r="E522" s="172"/>
      <c r="F522" s="172"/>
      <c r="G522" s="485"/>
      <c r="H522" s="485"/>
      <c r="Z522" s="264"/>
      <c r="AA522" s="264"/>
      <c r="AB522" s="264"/>
      <c r="AC522" s="264"/>
      <c r="AD522" s="264"/>
      <c r="AE522" s="172"/>
      <c r="AF522" s="172"/>
    </row>
    <row r="523" spans="1:32" ht="19.5" customHeight="1" x14ac:dyDescent="0.15">
      <c r="B523" s="485"/>
      <c r="C523" s="172"/>
      <c r="D523" s="171"/>
      <c r="E523" s="290"/>
      <c r="F523" s="485"/>
      <c r="G523" s="485"/>
      <c r="H523" s="485"/>
    </row>
    <row r="524" spans="1:32" s="172" customFormat="1" ht="20.25" customHeight="1" x14ac:dyDescent="0.15">
      <c r="A524" s="171"/>
      <c r="B524" s="171"/>
      <c r="C524" s="172" t="s">
        <v>104</v>
      </c>
      <c r="G524" s="262"/>
      <c r="H524" s="262"/>
      <c r="I524" s="171"/>
      <c r="J524" s="171"/>
      <c r="K524" s="171"/>
      <c r="L524" s="171"/>
      <c r="M524" s="171"/>
      <c r="N524" s="171"/>
      <c r="O524" s="171"/>
      <c r="P524" s="171"/>
      <c r="Q524" s="171"/>
      <c r="R524" s="171"/>
      <c r="S524" s="171"/>
      <c r="T524" s="196" t="s">
        <v>241</v>
      </c>
      <c r="U524" s="263" t="str">
        <f t="shared" ref="U524" si="1379">IF(COUNT(S500:U519)=0,"",U495+1)</f>
        <v/>
      </c>
      <c r="W524" s="171"/>
      <c r="X524" s="171"/>
      <c r="Y524" s="171"/>
      <c r="Z524" s="291"/>
      <c r="AA524" s="291"/>
      <c r="AB524" s="291"/>
      <c r="AC524" s="291"/>
      <c r="AD524" s="291"/>
      <c r="AE524" s="171"/>
      <c r="AF524" s="171"/>
    </row>
    <row r="525" spans="1:32" s="172" customFormat="1" ht="27.75" x14ac:dyDescent="0.15">
      <c r="A525" s="171"/>
      <c r="B525" s="904" t="s">
        <v>105</v>
      </c>
      <c r="C525" s="904"/>
      <c r="D525" s="904"/>
      <c r="E525" s="904"/>
      <c r="F525" s="904"/>
      <c r="G525" s="904"/>
      <c r="H525" s="904"/>
      <c r="I525" s="904"/>
      <c r="J525" s="905" t="s">
        <v>388</v>
      </c>
      <c r="K525" s="905"/>
      <c r="L525" s="905"/>
      <c r="M525" s="905"/>
      <c r="N525" s="905"/>
      <c r="O525" s="905"/>
      <c r="P525" s="905"/>
      <c r="Q525" s="905"/>
      <c r="R525" s="905"/>
      <c r="S525" s="905"/>
      <c r="T525" s="905"/>
      <c r="U525" s="905"/>
      <c r="W525" s="171"/>
      <c r="X525" s="171"/>
      <c r="Y525" s="171"/>
      <c r="Z525" s="291"/>
      <c r="AA525" s="291"/>
      <c r="AB525" s="291"/>
      <c r="AC525" s="291"/>
      <c r="AD525" s="291"/>
      <c r="AE525" s="171"/>
      <c r="AF525" s="171"/>
    </row>
    <row r="526" spans="1:32" ht="21.75" thickBot="1" x14ac:dyDescent="0.2">
      <c r="D526" s="265" t="s">
        <v>228</v>
      </c>
      <c r="E526" s="906"/>
      <c r="F526" s="906"/>
      <c r="G526" s="266" t="s">
        <v>229</v>
      </c>
      <c r="H526" s="267"/>
      <c r="L526" s="268" t="s">
        <v>231</v>
      </c>
      <c r="M526" s="482" t="str">
        <f>M$4</f>
        <v/>
      </c>
      <c r="N526" s="269" t="s">
        <v>220</v>
      </c>
      <c r="O526" s="482" t="str">
        <f>O$4</f>
        <v/>
      </c>
      <c r="P526" s="269" t="s">
        <v>225</v>
      </c>
      <c r="Q526" s="269" t="s">
        <v>205</v>
      </c>
      <c r="R526" s="482" t="str">
        <f>R$4</f>
        <v/>
      </c>
      <c r="S526" s="269" t="s">
        <v>220</v>
      </c>
      <c r="T526" s="482" t="str">
        <f>T$4</f>
        <v/>
      </c>
      <c r="U526" s="269" t="s">
        <v>230</v>
      </c>
    </row>
    <row r="527" spans="1:32" ht="18" customHeight="1" x14ac:dyDescent="0.15">
      <c r="B527" s="880" t="s">
        <v>227</v>
      </c>
      <c r="C527" s="907" t="s">
        <v>224</v>
      </c>
      <c r="D527" s="474" t="s">
        <v>237</v>
      </c>
      <c r="E527" s="474" t="s">
        <v>222</v>
      </c>
      <c r="F527" s="909" t="s">
        <v>106</v>
      </c>
      <c r="G527" s="840" t="s">
        <v>107</v>
      </c>
      <c r="H527" s="841"/>
      <c r="I527" s="472" t="s">
        <v>108</v>
      </c>
      <c r="J527" s="472" t="s">
        <v>235</v>
      </c>
      <c r="K527" s="840" t="s">
        <v>109</v>
      </c>
      <c r="L527" s="913"/>
      <c r="M527" s="913"/>
      <c r="N527" s="841"/>
      <c r="O527" s="840" t="s">
        <v>226</v>
      </c>
      <c r="P527" s="913"/>
      <c r="Q527" s="913"/>
      <c r="R527" s="841"/>
      <c r="S527" s="840" t="s">
        <v>233</v>
      </c>
      <c r="T527" s="913"/>
      <c r="U527" s="914"/>
    </row>
    <row r="528" spans="1:32" ht="18" customHeight="1" thickBot="1" x14ac:dyDescent="0.2">
      <c r="B528" s="882"/>
      <c r="C528" s="908"/>
      <c r="D528" s="475" t="s">
        <v>221</v>
      </c>
      <c r="E528" s="475" t="s">
        <v>223</v>
      </c>
      <c r="F528" s="910"/>
      <c r="G528" s="911"/>
      <c r="H528" s="912"/>
      <c r="I528" s="473" t="s">
        <v>110</v>
      </c>
      <c r="J528" s="473" t="s">
        <v>236</v>
      </c>
      <c r="K528" s="911"/>
      <c r="L528" s="915"/>
      <c r="M528" s="915"/>
      <c r="N528" s="912"/>
      <c r="O528" s="911"/>
      <c r="P528" s="915"/>
      <c r="Q528" s="915"/>
      <c r="R528" s="912"/>
      <c r="S528" s="911" t="s">
        <v>234</v>
      </c>
      <c r="T528" s="915"/>
      <c r="U528" s="916"/>
    </row>
    <row r="529" spans="2:21" ht="24" customHeight="1" x14ac:dyDescent="0.15">
      <c r="B529" s="880">
        <v>1</v>
      </c>
      <c r="C529" s="883"/>
      <c r="D529" s="883"/>
      <c r="E529" s="883"/>
      <c r="F529" s="294"/>
      <c r="G529" s="886"/>
      <c r="H529" s="887"/>
      <c r="I529" s="294"/>
      <c r="J529" s="295"/>
      <c r="K529" s="298"/>
      <c r="L529" s="279" t="s">
        <v>220</v>
      </c>
      <c r="M529" s="301"/>
      <c r="N529" s="280" t="s">
        <v>225</v>
      </c>
      <c r="O529" s="298"/>
      <c r="P529" s="279" t="s">
        <v>220</v>
      </c>
      <c r="Q529" s="301"/>
      <c r="R529" s="280" t="s">
        <v>225</v>
      </c>
      <c r="S529" s="888" t="str">
        <f t="shared" ref="S529" si="1380">IF(COUNT(J529:J533)=0,"",SUM(J529:J533))</f>
        <v/>
      </c>
      <c r="T529" s="889"/>
      <c r="U529" s="890"/>
    </row>
    <row r="530" spans="2:21" ht="24" customHeight="1" x14ac:dyDescent="0.15">
      <c r="B530" s="881"/>
      <c r="C530" s="884"/>
      <c r="D530" s="884"/>
      <c r="E530" s="884"/>
      <c r="F530" s="296"/>
      <c r="G530" s="897"/>
      <c r="H530" s="898"/>
      <c r="I530" s="296"/>
      <c r="J530" s="297"/>
      <c r="K530" s="299"/>
      <c r="L530" s="284" t="s">
        <v>220</v>
      </c>
      <c r="M530" s="302"/>
      <c r="N530" s="285" t="s">
        <v>225</v>
      </c>
      <c r="O530" s="299"/>
      <c r="P530" s="284" t="s">
        <v>220</v>
      </c>
      <c r="Q530" s="302"/>
      <c r="R530" s="285" t="s">
        <v>225</v>
      </c>
      <c r="S530" s="891"/>
      <c r="T530" s="892"/>
      <c r="U530" s="893"/>
    </row>
    <row r="531" spans="2:21" ht="23.25" customHeight="1" x14ac:dyDescent="0.15">
      <c r="B531" s="881"/>
      <c r="C531" s="884"/>
      <c r="D531" s="884"/>
      <c r="E531" s="884"/>
      <c r="F531" s="296"/>
      <c r="G531" s="897"/>
      <c r="H531" s="898"/>
      <c r="I531" s="296"/>
      <c r="J531" s="297"/>
      <c r="K531" s="299"/>
      <c r="L531" s="284" t="s">
        <v>220</v>
      </c>
      <c r="M531" s="302"/>
      <c r="N531" s="285" t="s">
        <v>225</v>
      </c>
      <c r="O531" s="299"/>
      <c r="P531" s="284" t="s">
        <v>220</v>
      </c>
      <c r="Q531" s="302"/>
      <c r="R531" s="285" t="s">
        <v>225</v>
      </c>
      <c r="S531" s="891"/>
      <c r="T531" s="892"/>
      <c r="U531" s="893"/>
    </row>
    <row r="532" spans="2:21" ht="24" customHeight="1" x14ac:dyDescent="0.15">
      <c r="B532" s="881"/>
      <c r="C532" s="884"/>
      <c r="D532" s="884"/>
      <c r="E532" s="884"/>
      <c r="F532" s="296"/>
      <c r="G532" s="897"/>
      <c r="H532" s="898"/>
      <c r="I532" s="296"/>
      <c r="J532" s="297"/>
      <c r="K532" s="299"/>
      <c r="L532" s="284" t="s">
        <v>220</v>
      </c>
      <c r="M532" s="302"/>
      <c r="N532" s="285" t="s">
        <v>225</v>
      </c>
      <c r="O532" s="299"/>
      <c r="P532" s="284" t="s">
        <v>220</v>
      </c>
      <c r="Q532" s="302"/>
      <c r="R532" s="285" t="s">
        <v>225</v>
      </c>
      <c r="S532" s="891"/>
      <c r="T532" s="892"/>
      <c r="U532" s="893"/>
    </row>
    <row r="533" spans="2:21" ht="24" customHeight="1" thickBot="1" x14ac:dyDescent="0.2">
      <c r="B533" s="882"/>
      <c r="C533" s="885"/>
      <c r="D533" s="885"/>
      <c r="E533" s="885"/>
      <c r="F533" s="286" t="s">
        <v>232</v>
      </c>
      <c r="G533" s="5"/>
      <c r="H533" s="899" t="s">
        <v>239</v>
      </c>
      <c r="I533" s="900"/>
      <c r="J533" s="300"/>
      <c r="K533" s="901"/>
      <c r="L533" s="902"/>
      <c r="M533" s="902"/>
      <c r="N533" s="902"/>
      <c r="O533" s="902"/>
      <c r="P533" s="902"/>
      <c r="Q533" s="902"/>
      <c r="R533" s="903"/>
      <c r="S533" s="894"/>
      <c r="T533" s="895"/>
      <c r="U533" s="896"/>
    </row>
    <row r="534" spans="2:21" ht="24" customHeight="1" x14ac:dyDescent="0.15">
      <c r="B534" s="880">
        <v>2</v>
      </c>
      <c r="C534" s="883"/>
      <c r="D534" s="883"/>
      <c r="E534" s="883"/>
      <c r="F534" s="294"/>
      <c r="G534" s="886"/>
      <c r="H534" s="887"/>
      <c r="I534" s="294"/>
      <c r="J534" s="295"/>
      <c r="K534" s="298"/>
      <c r="L534" s="279" t="s">
        <v>220</v>
      </c>
      <c r="M534" s="301"/>
      <c r="N534" s="280" t="s">
        <v>225</v>
      </c>
      <c r="O534" s="298"/>
      <c r="P534" s="279" t="s">
        <v>220</v>
      </c>
      <c r="Q534" s="301"/>
      <c r="R534" s="280" t="s">
        <v>225</v>
      </c>
      <c r="S534" s="888" t="str">
        <f t="shared" ref="S534" si="1381">IF(COUNT(J534:J538)=0,"",SUM(J534:J538))</f>
        <v/>
      </c>
      <c r="T534" s="889"/>
      <c r="U534" s="890"/>
    </row>
    <row r="535" spans="2:21" ht="24" customHeight="1" x14ac:dyDescent="0.15">
      <c r="B535" s="881"/>
      <c r="C535" s="884"/>
      <c r="D535" s="884"/>
      <c r="E535" s="884"/>
      <c r="F535" s="296"/>
      <c r="G535" s="897"/>
      <c r="H535" s="898"/>
      <c r="I535" s="296"/>
      <c r="J535" s="297"/>
      <c r="K535" s="299"/>
      <c r="L535" s="284" t="s">
        <v>220</v>
      </c>
      <c r="M535" s="302"/>
      <c r="N535" s="285" t="s">
        <v>225</v>
      </c>
      <c r="O535" s="299"/>
      <c r="P535" s="284" t="s">
        <v>220</v>
      </c>
      <c r="Q535" s="302"/>
      <c r="R535" s="285" t="s">
        <v>225</v>
      </c>
      <c r="S535" s="891"/>
      <c r="T535" s="892"/>
      <c r="U535" s="893"/>
    </row>
    <row r="536" spans="2:21" ht="24" customHeight="1" x14ac:dyDescent="0.15">
      <c r="B536" s="881"/>
      <c r="C536" s="884"/>
      <c r="D536" s="884"/>
      <c r="E536" s="884"/>
      <c r="F536" s="296"/>
      <c r="G536" s="897"/>
      <c r="H536" s="898"/>
      <c r="I536" s="296"/>
      <c r="J536" s="297"/>
      <c r="K536" s="299"/>
      <c r="L536" s="284" t="s">
        <v>220</v>
      </c>
      <c r="M536" s="302"/>
      <c r="N536" s="285" t="s">
        <v>225</v>
      </c>
      <c r="O536" s="299"/>
      <c r="P536" s="284" t="s">
        <v>220</v>
      </c>
      <c r="Q536" s="302"/>
      <c r="R536" s="285" t="s">
        <v>225</v>
      </c>
      <c r="S536" s="891"/>
      <c r="T536" s="892"/>
      <c r="U536" s="893"/>
    </row>
    <row r="537" spans="2:21" ht="24" customHeight="1" x14ac:dyDescent="0.15">
      <c r="B537" s="881"/>
      <c r="C537" s="884"/>
      <c r="D537" s="884"/>
      <c r="E537" s="884"/>
      <c r="F537" s="296"/>
      <c r="G537" s="897"/>
      <c r="H537" s="898"/>
      <c r="I537" s="296"/>
      <c r="J537" s="297"/>
      <c r="K537" s="299"/>
      <c r="L537" s="284" t="s">
        <v>220</v>
      </c>
      <c r="M537" s="302"/>
      <c r="N537" s="285" t="s">
        <v>225</v>
      </c>
      <c r="O537" s="299"/>
      <c r="P537" s="284" t="s">
        <v>220</v>
      </c>
      <c r="Q537" s="302"/>
      <c r="R537" s="285" t="s">
        <v>225</v>
      </c>
      <c r="S537" s="891"/>
      <c r="T537" s="892"/>
      <c r="U537" s="893"/>
    </row>
    <row r="538" spans="2:21" ht="24" customHeight="1" thickBot="1" x14ac:dyDescent="0.2">
      <c r="B538" s="882"/>
      <c r="C538" s="885"/>
      <c r="D538" s="885"/>
      <c r="E538" s="885"/>
      <c r="F538" s="286" t="s">
        <v>232</v>
      </c>
      <c r="G538" s="5"/>
      <c r="H538" s="899" t="s">
        <v>239</v>
      </c>
      <c r="I538" s="900"/>
      <c r="J538" s="300"/>
      <c r="K538" s="901"/>
      <c r="L538" s="902"/>
      <c r="M538" s="902"/>
      <c r="N538" s="902"/>
      <c r="O538" s="902"/>
      <c r="P538" s="902"/>
      <c r="Q538" s="902"/>
      <c r="R538" s="903"/>
      <c r="S538" s="894"/>
      <c r="T538" s="895"/>
      <c r="U538" s="896"/>
    </row>
    <row r="539" spans="2:21" ht="24" customHeight="1" x14ac:dyDescent="0.15">
      <c r="B539" s="880">
        <v>3</v>
      </c>
      <c r="C539" s="883"/>
      <c r="D539" s="883"/>
      <c r="E539" s="883"/>
      <c r="F539" s="294"/>
      <c r="G539" s="886"/>
      <c r="H539" s="887"/>
      <c r="I539" s="294"/>
      <c r="J539" s="295"/>
      <c r="K539" s="298"/>
      <c r="L539" s="279" t="s">
        <v>220</v>
      </c>
      <c r="M539" s="301"/>
      <c r="N539" s="280" t="s">
        <v>225</v>
      </c>
      <c r="O539" s="298"/>
      <c r="P539" s="279" t="s">
        <v>220</v>
      </c>
      <c r="Q539" s="301"/>
      <c r="R539" s="280" t="s">
        <v>225</v>
      </c>
      <c r="S539" s="888" t="str">
        <f t="shared" ref="S539" si="1382">IF(COUNT(J539:J543)=0,"",SUM(J539:J543))</f>
        <v/>
      </c>
      <c r="T539" s="889"/>
      <c r="U539" s="890"/>
    </row>
    <row r="540" spans="2:21" ht="24" customHeight="1" x14ac:dyDescent="0.15">
      <c r="B540" s="881"/>
      <c r="C540" s="884"/>
      <c r="D540" s="884"/>
      <c r="E540" s="884"/>
      <c r="F540" s="296"/>
      <c r="G540" s="897"/>
      <c r="H540" s="898"/>
      <c r="I540" s="296"/>
      <c r="J540" s="297"/>
      <c r="K540" s="299"/>
      <c r="L540" s="284" t="s">
        <v>220</v>
      </c>
      <c r="M540" s="302"/>
      <c r="N540" s="285" t="s">
        <v>225</v>
      </c>
      <c r="O540" s="299"/>
      <c r="P540" s="284" t="s">
        <v>220</v>
      </c>
      <c r="Q540" s="302"/>
      <c r="R540" s="285" t="s">
        <v>225</v>
      </c>
      <c r="S540" s="891"/>
      <c r="T540" s="892"/>
      <c r="U540" s="893"/>
    </row>
    <row r="541" spans="2:21" ht="24" customHeight="1" x14ac:dyDescent="0.15">
      <c r="B541" s="881"/>
      <c r="C541" s="884"/>
      <c r="D541" s="884"/>
      <c r="E541" s="884"/>
      <c r="F541" s="296"/>
      <c r="G541" s="897"/>
      <c r="H541" s="898"/>
      <c r="I541" s="296"/>
      <c r="J541" s="297"/>
      <c r="K541" s="299"/>
      <c r="L541" s="284" t="s">
        <v>220</v>
      </c>
      <c r="M541" s="302"/>
      <c r="N541" s="285" t="s">
        <v>225</v>
      </c>
      <c r="O541" s="299"/>
      <c r="P541" s="284" t="s">
        <v>220</v>
      </c>
      <c r="Q541" s="302"/>
      <c r="R541" s="285" t="s">
        <v>225</v>
      </c>
      <c r="S541" s="891"/>
      <c r="T541" s="892"/>
      <c r="U541" s="893"/>
    </row>
    <row r="542" spans="2:21" ht="24" customHeight="1" x14ac:dyDescent="0.15">
      <c r="B542" s="881"/>
      <c r="C542" s="884"/>
      <c r="D542" s="884"/>
      <c r="E542" s="884"/>
      <c r="F542" s="296"/>
      <c r="G542" s="897"/>
      <c r="H542" s="898"/>
      <c r="I542" s="296"/>
      <c r="J542" s="297"/>
      <c r="K542" s="299"/>
      <c r="L542" s="284" t="s">
        <v>220</v>
      </c>
      <c r="M542" s="302"/>
      <c r="N542" s="285" t="s">
        <v>225</v>
      </c>
      <c r="O542" s="299"/>
      <c r="P542" s="284" t="s">
        <v>220</v>
      </c>
      <c r="Q542" s="302"/>
      <c r="R542" s="285" t="s">
        <v>225</v>
      </c>
      <c r="S542" s="891"/>
      <c r="T542" s="892"/>
      <c r="U542" s="893"/>
    </row>
    <row r="543" spans="2:21" ht="24" customHeight="1" thickBot="1" x14ac:dyDescent="0.2">
      <c r="B543" s="882"/>
      <c r="C543" s="885"/>
      <c r="D543" s="885"/>
      <c r="E543" s="885"/>
      <c r="F543" s="286" t="s">
        <v>232</v>
      </c>
      <c r="G543" s="5"/>
      <c r="H543" s="899" t="s">
        <v>239</v>
      </c>
      <c r="I543" s="900"/>
      <c r="J543" s="300"/>
      <c r="K543" s="901"/>
      <c r="L543" s="902"/>
      <c r="M543" s="902"/>
      <c r="N543" s="902"/>
      <c r="O543" s="902"/>
      <c r="P543" s="902"/>
      <c r="Q543" s="902"/>
      <c r="R543" s="903"/>
      <c r="S543" s="894"/>
      <c r="T543" s="895"/>
      <c r="U543" s="896"/>
    </row>
    <row r="544" spans="2:21" ht="24" customHeight="1" x14ac:dyDescent="0.15">
      <c r="B544" s="880">
        <v>4</v>
      </c>
      <c r="C544" s="883"/>
      <c r="D544" s="883"/>
      <c r="E544" s="883"/>
      <c r="F544" s="294"/>
      <c r="G544" s="886"/>
      <c r="H544" s="887"/>
      <c r="I544" s="294"/>
      <c r="J544" s="295"/>
      <c r="K544" s="298"/>
      <c r="L544" s="279" t="s">
        <v>220</v>
      </c>
      <c r="M544" s="301"/>
      <c r="N544" s="280" t="s">
        <v>225</v>
      </c>
      <c r="O544" s="298"/>
      <c r="P544" s="279" t="s">
        <v>220</v>
      </c>
      <c r="Q544" s="301"/>
      <c r="R544" s="280" t="s">
        <v>225</v>
      </c>
      <c r="S544" s="888" t="str">
        <f t="shared" ref="S544" si="1383">IF(COUNT(J544:J548)=0,"",SUM(J544:J548))</f>
        <v/>
      </c>
      <c r="T544" s="889"/>
      <c r="U544" s="890"/>
    </row>
    <row r="545" spans="1:32" ht="24" customHeight="1" x14ac:dyDescent="0.15">
      <c r="B545" s="881"/>
      <c r="C545" s="884"/>
      <c r="D545" s="884"/>
      <c r="E545" s="884"/>
      <c r="F545" s="296"/>
      <c r="G545" s="897"/>
      <c r="H545" s="898"/>
      <c r="I545" s="296"/>
      <c r="J545" s="297"/>
      <c r="K545" s="299"/>
      <c r="L545" s="284" t="s">
        <v>220</v>
      </c>
      <c r="M545" s="302"/>
      <c r="N545" s="285" t="s">
        <v>225</v>
      </c>
      <c r="O545" s="299"/>
      <c r="P545" s="284" t="s">
        <v>220</v>
      </c>
      <c r="Q545" s="302"/>
      <c r="R545" s="285" t="s">
        <v>225</v>
      </c>
      <c r="S545" s="891"/>
      <c r="T545" s="892"/>
      <c r="U545" s="893"/>
    </row>
    <row r="546" spans="1:32" ht="24" customHeight="1" x14ac:dyDescent="0.15">
      <c r="B546" s="881"/>
      <c r="C546" s="884"/>
      <c r="D546" s="884"/>
      <c r="E546" s="884"/>
      <c r="F546" s="296"/>
      <c r="G546" s="897"/>
      <c r="H546" s="898"/>
      <c r="I546" s="296"/>
      <c r="J546" s="297"/>
      <c r="K546" s="299"/>
      <c r="L546" s="284" t="s">
        <v>220</v>
      </c>
      <c r="M546" s="302"/>
      <c r="N546" s="285" t="s">
        <v>225</v>
      </c>
      <c r="O546" s="299"/>
      <c r="P546" s="284" t="s">
        <v>220</v>
      </c>
      <c r="Q546" s="302"/>
      <c r="R546" s="285" t="s">
        <v>225</v>
      </c>
      <c r="S546" s="891"/>
      <c r="T546" s="892"/>
      <c r="U546" s="893"/>
    </row>
    <row r="547" spans="1:32" ht="24" customHeight="1" x14ac:dyDescent="0.15">
      <c r="B547" s="881"/>
      <c r="C547" s="884"/>
      <c r="D547" s="884"/>
      <c r="E547" s="884"/>
      <c r="F547" s="296"/>
      <c r="G547" s="897"/>
      <c r="H547" s="898"/>
      <c r="I547" s="296"/>
      <c r="J547" s="297"/>
      <c r="K547" s="299"/>
      <c r="L547" s="284" t="s">
        <v>220</v>
      </c>
      <c r="M547" s="302"/>
      <c r="N547" s="285" t="s">
        <v>225</v>
      </c>
      <c r="O547" s="299"/>
      <c r="P547" s="284" t="s">
        <v>220</v>
      </c>
      <c r="Q547" s="302"/>
      <c r="R547" s="285" t="s">
        <v>225</v>
      </c>
      <c r="S547" s="891"/>
      <c r="T547" s="892"/>
      <c r="U547" s="893"/>
    </row>
    <row r="548" spans="1:32" ht="24" customHeight="1" thickBot="1" x14ac:dyDescent="0.2">
      <c r="B548" s="882"/>
      <c r="C548" s="885"/>
      <c r="D548" s="885"/>
      <c r="E548" s="885"/>
      <c r="F548" s="286" t="s">
        <v>232</v>
      </c>
      <c r="G548" s="5"/>
      <c r="H548" s="899" t="s">
        <v>239</v>
      </c>
      <c r="I548" s="900"/>
      <c r="J548" s="300"/>
      <c r="K548" s="901"/>
      <c r="L548" s="902"/>
      <c r="M548" s="902"/>
      <c r="N548" s="902"/>
      <c r="O548" s="902"/>
      <c r="P548" s="902"/>
      <c r="Q548" s="902"/>
      <c r="R548" s="903"/>
      <c r="S548" s="894"/>
      <c r="T548" s="895"/>
      <c r="U548" s="896"/>
    </row>
    <row r="549" spans="1:32" ht="19.5" customHeight="1" thickBot="1" x14ac:dyDescent="0.2">
      <c r="B549" s="287" t="s">
        <v>112</v>
      </c>
      <c r="C549" s="172"/>
      <c r="D549" s="288"/>
      <c r="E549" s="288"/>
      <c r="F549" s="289"/>
      <c r="G549" s="288"/>
      <c r="H549" s="288"/>
      <c r="O549" s="917" t="s">
        <v>496</v>
      </c>
      <c r="P549" s="918"/>
      <c r="Q549" s="918"/>
      <c r="R549" s="918"/>
      <c r="S549" s="919" t="str">
        <f>IF(COUNT(S529:U548)=0,"",SUMIFS(S529:S548,E529:E548,"&lt;&gt;"&amp;""))</f>
        <v/>
      </c>
      <c r="T549" s="920"/>
      <c r="U549" s="921"/>
    </row>
    <row r="550" spans="1:32" ht="19.5" customHeight="1" thickBot="1" x14ac:dyDescent="0.2">
      <c r="B550" s="486" t="s">
        <v>242</v>
      </c>
      <c r="C550" s="172"/>
      <c r="D550" s="171"/>
      <c r="E550" s="290"/>
      <c r="F550" s="485"/>
      <c r="G550" s="485"/>
      <c r="H550" s="485"/>
      <c r="O550" s="922" t="s">
        <v>497</v>
      </c>
      <c r="P550" s="923"/>
      <c r="Q550" s="923"/>
      <c r="R550" s="924"/>
      <c r="S550" s="919" t="str">
        <f>IF(COUNT(S529:U548)=0,"",SUMIF(E529:E548,"元請",S529:U548))</f>
        <v/>
      </c>
      <c r="T550" s="920"/>
      <c r="U550" s="921"/>
      <c r="Z550" s="264"/>
      <c r="AA550" s="264"/>
      <c r="AB550" s="264"/>
      <c r="AC550" s="264"/>
      <c r="AD550" s="264"/>
      <c r="AE550" s="172"/>
      <c r="AF550" s="172"/>
    </row>
    <row r="551" spans="1:32" ht="19.5" customHeight="1" x14ac:dyDescent="0.15">
      <c r="B551" s="287" t="s">
        <v>240</v>
      </c>
      <c r="C551" s="172"/>
      <c r="D551" s="171"/>
      <c r="E551" s="172"/>
      <c r="F551" s="172"/>
      <c r="G551" s="485"/>
      <c r="H551" s="485"/>
      <c r="Z551" s="264"/>
      <c r="AA551" s="264"/>
      <c r="AB551" s="264"/>
      <c r="AC551" s="264"/>
      <c r="AD551" s="264"/>
      <c r="AE551" s="172"/>
      <c r="AF551" s="172"/>
    </row>
    <row r="552" spans="1:32" ht="19.5" customHeight="1" x14ac:dyDescent="0.15">
      <c r="B552" s="485"/>
      <c r="C552" s="172"/>
      <c r="D552" s="171"/>
      <c r="E552" s="290"/>
      <c r="F552" s="485"/>
      <c r="G552" s="485"/>
      <c r="H552" s="485"/>
    </row>
    <row r="553" spans="1:32" s="172" customFormat="1" ht="20.25" customHeight="1" x14ac:dyDescent="0.15">
      <c r="A553" s="171"/>
      <c r="B553" s="171"/>
      <c r="C553" s="172" t="s">
        <v>104</v>
      </c>
      <c r="G553" s="262"/>
      <c r="H553" s="262"/>
      <c r="I553" s="171"/>
      <c r="J553" s="171"/>
      <c r="K553" s="171"/>
      <c r="L553" s="171"/>
      <c r="M553" s="171"/>
      <c r="N553" s="171"/>
      <c r="O553" s="171"/>
      <c r="P553" s="171"/>
      <c r="Q553" s="171"/>
      <c r="R553" s="171"/>
      <c r="S553" s="171"/>
      <c r="T553" s="196" t="s">
        <v>241</v>
      </c>
      <c r="U553" s="263" t="str">
        <f t="shared" ref="U553" si="1384">IF(COUNT(S529:U548)=0,"",U524+1)</f>
        <v/>
      </c>
      <c r="W553" s="171"/>
      <c r="X553" s="171"/>
      <c r="Y553" s="171"/>
      <c r="Z553" s="291"/>
      <c r="AA553" s="291"/>
      <c r="AB553" s="291"/>
      <c r="AC553" s="291"/>
      <c r="AD553" s="291"/>
      <c r="AE553" s="171"/>
      <c r="AF553" s="171"/>
    </row>
    <row r="554" spans="1:32" s="172" customFormat="1" ht="27.75" x14ac:dyDescent="0.15">
      <c r="A554" s="171"/>
      <c r="B554" s="904" t="s">
        <v>105</v>
      </c>
      <c r="C554" s="904"/>
      <c r="D554" s="904"/>
      <c r="E554" s="904"/>
      <c r="F554" s="904"/>
      <c r="G554" s="904"/>
      <c r="H554" s="904"/>
      <c r="I554" s="904"/>
      <c r="J554" s="905" t="s">
        <v>388</v>
      </c>
      <c r="K554" s="905"/>
      <c r="L554" s="905"/>
      <c r="M554" s="905"/>
      <c r="N554" s="905"/>
      <c r="O554" s="905"/>
      <c r="P554" s="905"/>
      <c r="Q554" s="905"/>
      <c r="R554" s="905"/>
      <c r="S554" s="905"/>
      <c r="T554" s="905"/>
      <c r="U554" s="905"/>
      <c r="W554" s="171"/>
      <c r="X554" s="171"/>
      <c r="Y554" s="171"/>
      <c r="Z554" s="291"/>
      <c r="AA554" s="291"/>
      <c r="AB554" s="291"/>
      <c r="AC554" s="291"/>
      <c r="AD554" s="291"/>
      <c r="AE554" s="171"/>
      <c r="AF554" s="171"/>
    </row>
    <row r="555" spans="1:32" ht="21.75" thickBot="1" x14ac:dyDescent="0.2">
      <c r="D555" s="265" t="s">
        <v>228</v>
      </c>
      <c r="E555" s="906"/>
      <c r="F555" s="906"/>
      <c r="G555" s="266" t="s">
        <v>229</v>
      </c>
      <c r="H555" s="267"/>
      <c r="L555" s="268" t="s">
        <v>231</v>
      </c>
      <c r="M555" s="482" t="str">
        <f>M$4</f>
        <v/>
      </c>
      <c r="N555" s="269" t="s">
        <v>220</v>
      </c>
      <c r="O555" s="482" t="str">
        <f>O$4</f>
        <v/>
      </c>
      <c r="P555" s="269" t="s">
        <v>225</v>
      </c>
      <c r="Q555" s="269" t="s">
        <v>205</v>
      </c>
      <c r="R555" s="482" t="str">
        <f>R$4</f>
        <v/>
      </c>
      <c r="S555" s="269" t="s">
        <v>220</v>
      </c>
      <c r="T555" s="482" t="str">
        <f>T$4</f>
        <v/>
      </c>
      <c r="U555" s="269" t="s">
        <v>230</v>
      </c>
    </row>
    <row r="556" spans="1:32" ht="18" customHeight="1" x14ac:dyDescent="0.15">
      <c r="B556" s="880" t="s">
        <v>227</v>
      </c>
      <c r="C556" s="907" t="s">
        <v>224</v>
      </c>
      <c r="D556" s="474" t="s">
        <v>237</v>
      </c>
      <c r="E556" s="474" t="s">
        <v>222</v>
      </c>
      <c r="F556" s="909" t="s">
        <v>106</v>
      </c>
      <c r="G556" s="840" t="s">
        <v>107</v>
      </c>
      <c r="H556" s="841"/>
      <c r="I556" s="472" t="s">
        <v>108</v>
      </c>
      <c r="J556" s="472" t="s">
        <v>235</v>
      </c>
      <c r="K556" s="840" t="s">
        <v>109</v>
      </c>
      <c r="L556" s="913"/>
      <c r="M556" s="913"/>
      <c r="N556" s="841"/>
      <c r="O556" s="840" t="s">
        <v>226</v>
      </c>
      <c r="P556" s="913"/>
      <c r="Q556" s="913"/>
      <c r="R556" s="841"/>
      <c r="S556" s="840" t="s">
        <v>233</v>
      </c>
      <c r="T556" s="913"/>
      <c r="U556" s="914"/>
    </row>
    <row r="557" spans="1:32" ht="18" customHeight="1" thickBot="1" x14ac:dyDescent="0.2">
      <c r="B557" s="882"/>
      <c r="C557" s="908"/>
      <c r="D557" s="475" t="s">
        <v>221</v>
      </c>
      <c r="E557" s="475" t="s">
        <v>223</v>
      </c>
      <c r="F557" s="910"/>
      <c r="G557" s="911"/>
      <c r="H557" s="912"/>
      <c r="I557" s="473" t="s">
        <v>110</v>
      </c>
      <c r="J557" s="473" t="s">
        <v>236</v>
      </c>
      <c r="K557" s="911"/>
      <c r="L557" s="915"/>
      <c r="M557" s="915"/>
      <c r="N557" s="912"/>
      <c r="O557" s="911"/>
      <c r="P557" s="915"/>
      <c r="Q557" s="915"/>
      <c r="R557" s="912"/>
      <c r="S557" s="911" t="s">
        <v>234</v>
      </c>
      <c r="T557" s="915"/>
      <c r="U557" s="916"/>
    </row>
    <row r="558" spans="1:32" ht="24" customHeight="1" x14ac:dyDescent="0.15">
      <c r="B558" s="880">
        <v>1</v>
      </c>
      <c r="C558" s="883"/>
      <c r="D558" s="883"/>
      <c r="E558" s="883"/>
      <c r="F558" s="294"/>
      <c r="G558" s="886"/>
      <c r="H558" s="887"/>
      <c r="I558" s="294"/>
      <c r="J558" s="295"/>
      <c r="K558" s="298"/>
      <c r="L558" s="279" t="s">
        <v>220</v>
      </c>
      <c r="M558" s="301"/>
      <c r="N558" s="280" t="s">
        <v>225</v>
      </c>
      <c r="O558" s="298"/>
      <c r="P558" s="279" t="s">
        <v>220</v>
      </c>
      <c r="Q558" s="301"/>
      <c r="R558" s="280" t="s">
        <v>225</v>
      </c>
      <c r="S558" s="888" t="str">
        <f t="shared" ref="S558" si="1385">IF(COUNT(J558:J562)=0,"",SUM(J558:J562))</f>
        <v/>
      </c>
      <c r="T558" s="889"/>
      <c r="U558" s="890"/>
    </row>
    <row r="559" spans="1:32" ht="24" customHeight="1" x14ac:dyDescent="0.15">
      <c r="B559" s="881"/>
      <c r="C559" s="884"/>
      <c r="D559" s="884"/>
      <c r="E559" s="884"/>
      <c r="F559" s="296"/>
      <c r="G559" s="897"/>
      <c r="H559" s="898"/>
      <c r="I559" s="296"/>
      <c r="J559" s="297"/>
      <c r="K559" s="299"/>
      <c r="L559" s="284" t="s">
        <v>220</v>
      </c>
      <c r="M559" s="302"/>
      <c r="N559" s="285" t="s">
        <v>225</v>
      </c>
      <c r="O559" s="299"/>
      <c r="P559" s="284" t="s">
        <v>220</v>
      </c>
      <c r="Q559" s="302"/>
      <c r="R559" s="285" t="s">
        <v>225</v>
      </c>
      <c r="S559" s="891"/>
      <c r="T559" s="892"/>
      <c r="U559" s="893"/>
    </row>
    <row r="560" spans="1:32" ht="23.25" customHeight="1" x14ac:dyDescent="0.15">
      <c r="B560" s="881"/>
      <c r="C560" s="884"/>
      <c r="D560" s="884"/>
      <c r="E560" s="884"/>
      <c r="F560" s="296"/>
      <c r="G560" s="897"/>
      <c r="H560" s="898"/>
      <c r="I560" s="296"/>
      <c r="J560" s="297"/>
      <c r="K560" s="299"/>
      <c r="L560" s="284" t="s">
        <v>220</v>
      </c>
      <c r="M560" s="302"/>
      <c r="N560" s="285" t="s">
        <v>225</v>
      </c>
      <c r="O560" s="299"/>
      <c r="P560" s="284" t="s">
        <v>220</v>
      </c>
      <c r="Q560" s="302"/>
      <c r="R560" s="285" t="s">
        <v>225</v>
      </c>
      <c r="S560" s="891"/>
      <c r="T560" s="892"/>
      <c r="U560" s="893"/>
    </row>
    <row r="561" spans="2:21" ht="24" customHeight="1" x14ac:dyDescent="0.15">
      <c r="B561" s="881"/>
      <c r="C561" s="884"/>
      <c r="D561" s="884"/>
      <c r="E561" s="884"/>
      <c r="F561" s="296"/>
      <c r="G561" s="897"/>
      <c r="H561" s="898"/>
      <c r="I561" s="296"/>
      <c r="J561" s="297"/>
      <c r="K561" s="299"/>
      <c r="L561" s="284" t="s">
        <v>220</v>
      </c>
      <c r="M561" s="302"/>
      <c r="N561" s="285" t="s">
        <v>225</v>
      </c>
      <c r="O561" s="299"/>
      <c r="P561" s="284" t="s">
        <v>220</v>
      </c>
      <c r="Q561" s="302"/>
      <c r="R561" s="285" t="s">
        <v>225</v>
      </c>
      <c r="S561" s="891"/>
      <c r="T561" s="892"/>
      <c r="U561" s="893"/>
    </row>
    <row r="562" spans="2:21" ht="24" customHeight="1" thickBot="1" x14ac:dyDescent="0.2">
      <c r="B562" s="882"/>
      <c r="C562" s="885"/>
      <c r="D562" s="885"/>
      <c r="E562" s="885"/>
      <c r="F562" s="286" t="s">
        <v>232</v>
      </c>
      <c r="G562" s="5"/>
      <c r="H562" s="899" t="s">
        <v>239</v>
      </c>
      <c r="I562" s="900"/>
      <c r="J562" s="300"/>
      <c r="K562" s="901"/>
      <c r="L562" s="902"/>
      <c r="M562" s="902"/>
      <c r="N562" s="902"/>
      <c r="O562" s="902"/>
      <c r="P562" s="902"/>
      <c r="Q562" s="902"/>
      <c r="R562" s="903"/>
      <c r="S562" s="894"/>
      <c r="T562" s="895"/>
      <c r="U562" s="896"/>
    </row>
    <row r="563" spans="2:21" ht="24" customHeight="1" x14ac:dyDescent="0.15">
      <c r="B563" s="880">
        <v>2</v>
      </c>
      <c r="C563" s="883"/>
      <c r="D563" s="883"/>
      <c r="E563" s="883"/>
      <c r="F563" s="294"/>
      <c r="G563" s="886"/>
      <c r="H563" s="887"/>
      <c r="I563" s="294"/>
      <c r="J563" s="295"/>
      <c r="K563" s="298"/>
      <c r="L563" s="279" t="s">
        <v>220</v>
      </c>
      <c r="M563" s="301"/>
      <c r="N563" s="280" t="s">
        <v>225</v>
      </c>
      <c r="O563" s="298"/>
      <c r="P563" s="279" t="s">
        <v>220</v>
      </c>
      <c r="Q563" s="301"/>
      <c r="R563" s="280" t="s">
        <v>225</v>
      </c>
      <c r="S563" s="888" t="str">
        <f t="shared" ref="S563" si="1386">IF(COUNT(J563:J567)=0,"",SUM(J563:J567))</f>
        <v/>
      </c>
      <c r="T563" s="889"/>
      <c r="U563" s="890"/>
    </row>
    <row r="564" spans="2:21" ht="24" customHeight="1" x14ac:dyDescent="0.15">
      <c r="B564" s="881"/>
      <c r="C564" s="884"/>
      <c r="D564" s="884"/>
      <c r="E564" s="884"/>
      <c r="F564" s="296"/>
      <c r="G564" s="897"/>
      <c r="H564" s="898"/>
      <c r="I564" s="296"/>
      <c r="J564" s="297"/>
      <c r="K564" s="299"/>
      <c r="L564" s="284" t="s">
        <v>220</v>
      </c>
      <c r="M564" s="302"/>
      <c r="N564" s="285" t="s">
        <v>225</v>
      </c>
      <c r="O564" s="299"/>
      <c r="P564" s="284" t="s">
        <v>220</v>
      </c>
      <c r="Q564" s="302"/>
      <c r="R564" s="285" t="s">
        <v>225</v>
      </c>
      <c r="S564" s="891"/>
      <c r="T564" s="892"/>
      <c r="U564" s="893"/>
    </row>
    <row r="565" spans="2:21" ht="24" customHeight="1" x14ac:dyDescent="0.15">
      <c r="B565" s="881"/>
      <c r="C565" s="884"/>
      <c r="D565" s="884"/>
      <c r="E565" s="884"/>
      <c r="F565" s="296"/>
      <c r="G565" s="897"/>
      <c r="H565" s="898"/>
      <c r="I565" s="296"/>
      <c r="J565" s="297"/>
      <c r="K565" s="299"/>
      <c r="L565" s="284" t="s">
        <v>220</v>
      </c>
      <c r="M565" s="302"/>
      <c r="N565" s="285" t="s">
        <v>225</v>
      </c>
      <c r="O565" s="299"/>
      <c r="P565" s="284" t="s">
        <v>220</v>
      </c>
      <c r="Q565" s="302"/>
      <c r="R565" s="285" t="s">
        <v>225</v>
      </c>
      <c r="S565" s="891"/>
      <c r="T565" s="892"/>
      <c r="U565" s="893"/>
    </row>
    <row r="566" spans="2:21" ht="24" customHeight="1" x14ac:dyDescent="0.15">
      <c r="B566" s="881"/>
      <c r="C566" s="884"/>
      <c r="D566" s="884"/>
      <c r="E566" s="884"/>
      <c r="F566" s="296"/>
      <c r="G566" s="897"/>
      <c r="H566" s="898"/>
      <c r="I566" s="296"/>
      <c r="J566" s="297"/>
      <c r="K566" s="299"/>
      <c r="L566" s="284" t="s">
        <v>220</v>
      </c>
      <c r="M566" s="302"/>
      <c r="N566" s="285" t="s">
        <v>225</v>
      </c>
      <c r="O566" s="299"/>
      <c r="P566" s="284" t="s">
        <v>220</v>
      </c>
      <c r="Q566" s="302"/>
      <c r="R566" s="285" t="s">
        <v>225</v>
      </c>
      <c r="S566" s="891"/>
      <c r="T566" s="892"/>
      <c r="U566" s="893"/>
    </row>
    <row r="567" spans="2:21" ht="24" customHeight="1" thickBot="1" x14ac:dyDescent="0.2">
      <c r="B567" s="882"/>
      <c r="C567" s="885"/>
      <c r="D567" s="885"/>
      <c r="E567" s="885"/>
      <c r="F567" s="286" t="s">
        <v>232</v>
      </c>
      <c r="G567" s="5"/>
      <c r="H567" s="899" t="s">
        <v>239</v>
      </c>
      <c r="I567" s="900"/>
      <c r="J567" s="300"/>
      <c r="K567" s="901"/>
      <c r="L567" s="902"/>
      <c r="M567" s="902"/>
      <c r="N567" s="902"/>
      <c r="O567" s="902"/>
      <c r="P567" s="902"/>
      <c r="Q567" s="902"/>
      <c r="R567" s="903"/>
      <c r="S567" s="894"/>
      <c r="T567" s="895"/>
      <c r="U567" s="896"/>
    </row>
    <row r="568" spans="2:21" ht="24" customHeight="1" x14ac:dyDescent="0.15">
      <c r="B568" s="880">
        <v>3</v>
      </c>
      <c r="C568" s="883"/>
      <c r="D568" s="883"/>
      <c r="E568" s="883"/>
      <c r="F568" s="294"/>
      <c r="G568" s="886"/>
      <c r="H568" s="887"/>
      <c r="I568" s="294"/>
      <c r="J568" s="295"/>
      <c r="K568" s="298"/>
      <c r="L568" s="279" t="s">
        <v>220</v>
      </c>
      <c r="M568" s="301"/>
      <c r="N568" s="280" t="s">
        <v>225</v>
      </c>
      <c r="O568" s="298"/>
      <c r="P568" s="279" t="s">
        <v>220</v>
      </c>
      <c r="Q568" s="301"/>
      <c r="R568" s="280" t="s">
        <v>225</v>
      </c>
      <c r="S568" s="888" t="str">
        <f t="shared" ref="S568" si="1387">IF(COUNT(J568:J572)=0,"",SUM(J568:J572))</f>
        <v/>
      </c>
      <c r="T568" s="889"/>
      <c r="U568" s="890"/>
    </row>
    <row r="569" spans="2:21" ht="24" customHeight="1" x14ac:dyDescent="0.15">
      <c r="B569" s="881"/>
      <c r="C569" s="884"/>
      <c r="D569" s="884"/>
      <c r="E569" s="884"/>
      <c r="F569" s="296"/>
      <c r="G569" s="897"/>
      <c r="H569" s="898"/>
      <c r="I569" s="296"/>
      <c r="J569" s="297"/>
      <c r="K569" s="299"/>
      <c r="L569" s="284" t="s">
        <v>220</v>
      </c>
      <c r="M569" s="302"/>
      <c r="N569" s="285" t="s">
        <v>225</v>
      </c>
      <c r="O569" s="299"/>
      <c r="P569" s="284" t="s">
        <v>220</v>
      </c>
      <c r="Q569" s="302"/>
      <c r="R569" s="285" t="s">
        <v>225</v>
      </c>
      <c r="S569" s="891"/>
      <c r="T569" s="892"/>
      <c r="U569" s="893"/>
    </row>
    <row r="570" spans="2:21" ht="24" customHeight="1" x14ac:dyDescent="0.15">
      <c r="B570" s="881"/>
      <c r="C570" s="884"/>
      <c r="D570" s="884"/>
      <c r="E570" s="884"/>
      <c r="F570" s="296"/>
      <c r="G570" s="897"/>
      <c r="H570" s="898"/>
      <c r="I570" s="296"/>
      <c r="J570" s="297"/>
      <c r="K570" s="299"/>
      <c r="L570" s="284" t="s">
        <v>220</v>
      </c>
      <c r="M570" s="302"/>
      <c r="N570" s="285" t="s">
        <v>225</v>
      </c>
      <c r="O570" s="299"/>
      <c r="P570" s="284" t="s">
        <v>220</v>
      </c>
      <c r="Q570" s="302"/>
      <c r="R570" s="285" t="s">
        <v>225</v>
      </c>
      <c r="S570" s="891"/>
      <c r="T570" s="892"/>
      <c r="U570" s="893"/>
    </row>
    <row r="571" spans="2:21" ht="24" customHeight="1" x14ac:dyDescent="0.15">
      <c r="B571" s="881"/>
      <c r="C571" s="884"/>
      <c r="D571" s="884"/>
      <c r="E571" s="884"/>
      <c r="F571" s="296"/>
      <c r="G571" s="897"/>
      <c r="H571" s="898"/>
      <c r="I571" s="296"/>
      <c r="J571" s="297"/>
      <c r="K571" s="299"/>
      <c r="L571" s="284" t="s">
        <v>220</v>
      </c>
      <c r="M571" s="302"/>
      <c r="N571" s="285" t="s">
        <v>225</v>
      </c>
      <c r="O571" s="299"/>
      <c r="P571" s="284" t="s">
        <v>220</v>
      </c>
      <c r="Q571" s="302"/>
      <c r="R571" s="285" t="s">
        <v>225</v>
      </c>
      <c r="S571" s="891"/>
      <c r="T571" s="892"/>
      <c r="U571" s="893"/>
    </row>
    <row r="572" spans="2:21" ht="24" customHeight="1" thickBot="1" x14ac:dyDescent="0.2">
      <c r="B572" s="882"/>
      <c r="C572" s="885"/>
      <c r="D572" s="885"/>
      <c r="E572" s="885"/>
      <c r="F572" s="286" t="s">
        <v>232</v>
      </c>
      <c r="G572" s="5"/>
      <c r="H572" s="899" t="s">
        <v>239</v>
      </c>
      <c r="I572" s="900"/>
      <c r="J572" s="300"/>
      <c r="K572" s="901"/>
      <c r="L572" s="902"/>
      <c r="M572" s="902"/>
      <c r="N572" s="902"/>
      <c r="O572" s="902"/>
      <c r="P572" s="902"/>
      <c r="Q572" s="902"/>
      <c r="R572" s="903"/>
      <c r="S572" s="894"/>
      <c r="T572" s="895"/>
      <c r="U572" s="896"/>
    </row>
    <row r="573" spans="2:21" ht="24" customHeight="1" x14ac:dyDescent="0.15">
      <c r="B573" s="880">
        <v>4</v>
      </c>
      <c r="C573" s="883"/>
      <c r="D573" s="883"/>
      <c r="E573" s="883"/>
      <c r="F573" s="294"/>
      <c r="G573" s="886"/>
      <c r="H573" s="887"/>
      <c r="I573" s="294"/>
      <c r="J573" s="295"/>
      <c r="K573" s="298"/>
      <c r="L573" s="279" t="s">
        <v>220</v>
      </c>
      <c r="M573" s="301"/>
      <c r="N573" s="280" t="s">
        <v>225</v>
      </c>
      <c r="O573" s="298"/>
      <c r="P573" s="279" t="s">
        <v>220</v>
      </c>
      <c r="Q573" s="301"/>
      <c r="R573" s="280" t="s">
        <v>225</v>
      </c>
      <c r="S573" s="888" t="str">
        <f t="shared" ref="S573" si="1388">IF(COUNT(J573:J577)=0,"",SUM(J573:J577))</f>
        <v/>
      </c>
      <c r="T573" s="889"/>
      <c r="U573" s="890"/>
    </row>
    <row r="574" spans="2:21" ht="24" customHeight="1" x14ac:dyDescent="0.15">
      <c r="B574" s="881"/>
      <c r="C574" s="884"/>
      <c r="D574" s="884"/>
      <c r="E574" s="884"/>
      <c r="F574" s="296"/>
      <c r="G574" s="897"/>
      <c r="H574" s="898"/>
      <c r="I574" s="296"/>
      <c r="J574" s="297"/>
      <c r="K574" s="299"/>
      <c r="L574" s="284" t="s">
        <v>220</v>
      </c>
      <c r="M574" s="302"/>
      <c r="N574" s="285" t="s">
        <v>225</v>
      </c>
      <c r="O574" s="299"/>
      <c r="P574" s="284" t="s">
        <v>220</v>
      </c>
      <c r="Q574" s="302"/>
      <c r="R574" s="285" t="s">
        <v>225</v>
      </c>
      <c r="S574" s="891"/>
      <c r="T574" s="892"/>
      <c r="U574" s="893"/>
    </row>
    <row r="575" spans="2:21" ht="24" customHeight="1" x14ac:dyDescent="0.15">
      <c r="B575" s="881"/>
      <c r="C575" s="884"/>
      <c r="D575" s="884"/>
      <c r="E575" s="884"/>
      <c r="F575" s="296"/>
      <c r="G575" s="897"/>
      <c r="H575" s="898"/>
      <c r="I575" s="296"/>
      <c r="J575" s="297"/>
      <c r="K575" s="299"/>
      <c r="L575" s="284" t="s">
        <v>220</v>
      </c>
      <c r="M575" s="302"/>
      <c r="N575" s="285" t="s">
        <v>225</v>
      </c>
      <c r="O575" s="299"/>
      <c r="P575" s="284" t="s">
        <v>220</v>
      </c>
      <c r="Q575" s="302"/>
      <c r="R575" s="285" t="s">
        <v>225</v>
      </c>
      <c r="S575" s="891"/>
      <c r="T575" s="892"/>
      <c r="U575" s="893"/>
    </row>
    <row r="576" spans="2:21" ht="24" customHeight="1" x14ac:dyDescent="0.15">
      <c r="B576" s="881"/>
      <c r="C576" s="884"/>
      <c r="D576" s="884"/>
      <c r="E576" s="884"/>
      <c r="F576" s="296"/>
      <c r="G576" s="897"/>
      <c r="H576" s="898"/>
      <c r="I576" s="296"/>
      <c r="J576" s="297"/>
      <c r="K576" s="299"/>
      <c r="L576" s="284" t="s">
        <v>220</v>
      </c>
      <c r="M576" s="302"/>
      <c r="N576" s="285" t="s">
        <v>225</v>
      </c>
      <c r="O576" s="299"/>
      <c r="P576" s="284" t="s">
        <v>220</v>
      </c>
      <c r="Q576" s="302"/>
      <c r="R576" s="285" t="s">
        <v>225</v>
      </c>
      <c r="S576" s="891"/>
      <c r="T576" s="892"/>
      <c r="U576" s="893"/>
    </row>
    <row r="577" spans="1:32" ht="24" customHeight="1" thickBot="1" x14ac:dyDescent="0.2">
      <c r="B577" s="882"/>
      <c r="C577" s="885"/>
      <c r="D577" s="885"/>
      <c r="E577" s="885"/>
      <c r="F577" s="286" t="s">
        <v>232</v>
      </c>
      <c r="G577" s="5"/>
      <c r="H577" s="899" t="s">
        <v>239</v>
      </c>
      <c r="I577" s="900"/>
      <c r="J577" s="300"/>
      <c r="K577" s="901"/>
      <c r="L577" s="902"/>
      <c r="M577" s="902"/>
      <c r="N577" s="902"/>
      <c r="O577" s="902"/>
      <c r="P577" s="902"/>
      <c r="Q577" s="902"/>
      <c r="R577" s="903"/>
      <c r="S577" s="894"/>
      <c r="T577" s="895"/>
      <c r="U577" s="896"/>
    </row>
    <row r="578" spans="1:32" ht="19.5" customHeight="1" thickBot="1" x14ac:dyDescent="0.2">
      <c r="B578" s="287" t="s">
        <v>112</v>
      </c>
      <c r="C578" s="172"/>
      <c r="D578" s="288"/>
      <c r="E578" s="288"/>
      <c r="F578" s="289"/>
      <c r="G578" s="288"/>
      <c r="H578" s="288"/>
      <c r="O578" s="917" t="s">
        <v>496</v>
      </c>
      <c r="P578" s="918"/>
      <c r="Q578" s="918"/>
      <c r="R578" s="918"/>
      <c r="S578" s="919" t="str">
        <f>IF(COUNT(S558:U577)=0,"",SUMIFS(S558:S577,E558:E577,"&lt;&gt;"&amp;""))</f>
        <v/>
      </c>
      <c r="T578" s="920"/>
      <c r="U578" s="921"/>
    </row>
    <row r="579" spans="1:32" ht="19.5" customHeight="1" thickBot="1" x14ac:dyDescent="0.2">
      <c r="B579" s="486" t="s">
        <v>242</v>
      </c>
      <c r="C579" s="172"/>
      <c r="D579" s="171"/>
      <c r="E579" s="290"/>
      <c r="F579" s="485"/>
      <c r="G579" s="485"/>
      <c r="H579" s="485"/>
      <c r="O579" s="922" t="s">
        <v>497</v>
      </c>
      <c r="P579" s="923"/>
      <c r="Q579" s="923"/>
      <c r="R579" s="924"/>
      <c r="S579" s="919" t="str">
        <f>IF(COUNT(S558:U577)=0,"",SUMIF(E558:E577,"元請",S558:U577))</f>
        <v/>
      </c>
      <c r="T579" s="920"/>
      <c r="U579" s="921"/>
      <c r="Z579" s="264"/>
      <c r="AA579" s="264"/>
      <c r="AB579" s="264"/>
      <c r="AC579" s="264"/>
      <c r="AD579" s="264"/>
      <c r="AE579" s="172"/>
      <c r="AF579" s="172"/>
    </row>
    <row r="580" spans="1:32" ht="19.5" customHeight="1" x14ac:dyDescent="0.15">
      <c r="B580" s="287" t="s">
        <v>240</v>
      </c>
      <c r="C580" s="172"/>
      <c r="D580" s="171"/>
      <c r="E580" s="172"/>
      <c r="F580" s="172"/>
      <c r="G580" s="485"/>
      <c r="H580" s="485"/>
      <c r="Z580" s="264"/>
      <c r="AA580" s="264"/>
      <c r="AB580" s="264"/>
      <c r="AC580" s="264"/>
      <c r="AD580" s="264"/>
      <c r="AE580" s="172"/>
      <c r="AF580" s="172"/>
    </row>
    <row r="581" spans="1:32" ht="19.5" customHeight="1" x14ac:dyDescent="0.15">
      <c r="B581" s="485"/>
      <c r="C581" s="172"/>
      <c r="D581" s="171"/>
      <c r="E581" s="290"/>
      <c r="F581" s="485"/>
      <c r="G581" s="485"/>
      <c r="H581" s="485"/>
    </row>
    <row r="582" spans="1:32" s="172" customFormat="1" ht="20.25" customHeight="1" x14ac:dyDescent="0.15">
      <c r="A582" s="171"/>
      <c r="B582" s="171"/>
      <c r="C582" s="172" t="s">
        <v>104</v>
      </c>
      <c r="G582" s="262"/>
      <c r="H582" s="262"/>
      <c r="I582" s="171"/>
      <c r="J582" s="171"/>
      <c r="K582" s="171"/>
      <c r="L582" s="171"/>
      <c r="M582" s="171"/>
      <c r="N582" s="171"/>
      <c r="O582" s="171"/>
      <c r="P582" s="171"/>
      <c r="Q582" s="171"/>
      <c r="R582" s="171"/>
      <c r="S582" s="171"/>
      <c r="T582" s="196" t="s">
        <v>241</v>
      </c>
      <c r="U582" s="263" t="str">
        <f t="shared" ref="U582" si="1389">IF(COUNT(S558:U577)=0,"",U553+1)</f>
        <v/>
      </c>
      <c r="W582" s="171"/>
      <c r="X582" s="171"/>
      <c r="Y582" s="171"/>
      <c r="Z582" s="291"/>
      <c r="AA582" s="291"/>
      <c r="AB582" s="291"/>
      <c r="AC582" s="291"/>
      <c r="AD582" s="291"/>
      <c r="AE582" s="171"/>
      <c r="AF582" s="171"/>
    </row>
    <row r="583" spans="1:32" s="172" customFormat="1" ht="27.75" x14ac:dyDescent="0.15">
      <c r="A583" s="171"/>
      <c r="B583" s="904" t="s">
        <v>105</v>
      </c>
      <c r="C583" s="904"/>
      <c r="D583" s="904"/>
      <c r="E583" s="904"/>
      <c r="F583" s="904"/>
      <c r="G583" s="904"/>
      <c r="H583" s="904"/>
      <c r="I583" s="904"/>
      <c r="J583" s="905" t="s">
        <v>388</v>
      </c>
      <c r="K583" s="905"/>
      <c r="L583" s="905"/>
      <c r="M583" s="905"/>
      <c r="N583" s="905"/>
      <c r="O583" s="905"/>
      <c r="P583" s="905"/>
      <c r="Q583" s="905"/>
      <c r="R583" s="905"/>
      <c r="S583" s="905"/>
      <c r="T583" s="905"/>
      <c r="U583" s="905"/>
      <c r="W583" s="171"/>
      <c r="X583" s="171"/>
      <c r="Y583" s="171"/>
      <c r="Z583" s="291"/>
      <c r="AA583" s="291"/>
      <c r="AB583" s="291"/>
      <c r="AC583" s="291"/>
      <c r="AD583" s="291"/>
      <c r="AE583" s="171"/>
      <c r="AF583" s="171"/>
    </row>
    <row r="584" spans="1:32" ht="21.75" thickBot="1" x14ac:dyDescent="0.2">
      <c r="D584" s="265" t="s">
        <v>228</v>
      </c>
      <c r="E584" s="906"/>
      <c r="F584" s="906"/>
      <c r="G584" s="266" t="s">
        <v>229</v>
      </c>
      <c r="H584" s="267"/>
      <c r="L584" s="268" t="s">
        <v>231</v>
      </c>
      <c r="M584" s="482" t="str">
        <f>M$4</f>
        <v/>
      </c>
      <c r="N584" s="269" t="s">
        <v>220</v>
      </c>
      <c r="O584" s="482" t="str">
        <f>O$4</f>
        <v/>
      </c>
      <c r="P584" s="269" t="s">
        <v>225</v>
      </c>
      <c r="Q584" s="269" t="s">
        <v>205</v>
      </c>
      <c r="R584" s="482" t="str">
        <f>R$4</f>
        <v/>
      </c>
      <c r="S584" s="269" t="s">
        <v>220</v>
      </c>
      <c r="T584" s="482" t="str">
        <f>T$4</f>
        <v/>
      </c>
      <c r="U584" s="269" t="s">
        <v>230</v>
      </c>
    </row>
    <row r="585" spans="1:32" ht="18" customHeight="1" x14ac:dyDescent="0.15">
      <c r="B585" s="880" t="s">
        <v>227</v>
      </c>
      <c r="C585" s="907" t="s">
        <v>224</v>
      </c>
      <c r="D585" s="478" t="s">
        <v>237</v>
      </c>
      <c r="E585" s="478" t="s">
        <v>222</v>
      </c>
      <c r="F585" s="909" t="s">
        <v>106</v>
      </c>
      <c r="G585" s="840" t="s">
        <v>107</v>
      </c>
      <c r="H585" s="841"/>
      <c r="I585" s="480" t="s">
        <v>108</v>
      </c>
      <c r="J585" s="480" t="s">
        <v>235</v>
      </c>
      <c r="K585" s="840" t="s">
        <v>109</v>
      </c>
      <c r="L585" s="913"/>
      <c r="M585" s="913"/>
      <c r="N585" s="841"/>
      <c r="O585" s="840" t="s">
        <v>226</v>
      </c>
      <c r="P585" s="913"/>
      <c r="Q585" s="913"/>
      <c r="R585" s="841"/>
      <c r="S585" s="840" t="s">
        <v>233</v>
      </c>
      <c r="T585" s="913"/>
      <c r="U585" s="914"/>
    </row>
    <row r="586" spans="1:32" ht="18" customHeight="1" thickBot="1" x14ac:dyDescent="0.2">
      <c r="B586" s="882"/>
      <c r="C586" s="908"/>
      <c r="D586" s="479" t="s">
        <v>221</v>
      </c>
      <c r="E586" s="479" t="s">
        <v>223</v>
      </c>
      <c r="F586" s="910"/>
      <c r="G586" s="911"/>
      <c r="H586" s="912"/>
      <c r="I586" s="481" t="s">
        <v>110</v>
      </c>
      <c r="J586" s="481" t="s">
        <v>236</v>
      </c>
      <c r="K586" s="911"/>
      <c r="L586" s="915"/>
      <c r="M586" s="915"/>
      <c r="N586" s="912"/>
      <c r="O586" s="911"/>
      <c r="P586" s="915"/>
      <c r="Q586" s="915"/>
      <c r="R586" s="912"/>
      <c r="S586" s="911" t="s">
        <v>234</v>
      </c>
      <c r="T586" s="915"/>
      <c r="U586" s="916"/>
    </row>
    <row r="587" spans="1:32" ht="24" customHeight="1" x14ac:dyDescent="0.15">
      <c r="B587" s="880">
        <v>1</v>
      </c>
      <c r="C587" s="883"/>
      <c r="D587" s="883"/>
      <c r="E587" s="883"/>
      <c r="F587" s="294"/>
      <c r="G587" s="886"/>
      <c r="H587" s="887"/>
      <c r="I587" s="294"/>
      <c r="J587" s="295"/>
      <c r="K587" s="298"/>
      <c r="L587" s="279" t="s">
        <v>220</v>
      </c>
      <c r="M587" s="301"/>
      <c r="N587" s="280" t="s">
        <v>225</v>
      </c>
      <c r="O587" s="298"/>
      <c r="P587" s="279" t="s">
        <v>220</v>
      </c>
      <c r="Q587" s="301"/>
      <c r="R587" s="280" t="s">
        <v>225</v>
      </c>
      <c r="S587" s="888" t="str">
        <f t="shared" ref="S587" si="1390">IF(COUNT(J587:J591)=0,"",SUM(J587:J591))</f>
        <v/>
      </c>
      <c r="T587" s="889"/>
      <c r="U587" s="890"/>
    </row>
    <row r="588" spans="1:32" ht="24" customHeight="1" x14ac:dyDescent="0.15">
      <c r="B588" s="881"/>
      <c r="C588" s="884"/>
      <c r="D588" s="884"/>
      <c r="E588" s="884"/>
      <c r="F588" s="296"/>
      <c r="G588" s="897"/>
      <c r="H588" s="898"/>
      <c r="I588" s="296"/>
      <c r="J588" s="297"/>
      <c r="K588" s="299"/>
      <c r="L588" s="284" t="s">
        <v>220</v>
      </c>
      <c r="M588" s="302"/>
      <c r="N588" s="285" t="s">
        <v>225</v>
      </c>
      <c r="O588" s="299"/>
      <c r="P588" s="284" t="s">
        <v>220</v>
      </c>
      <c r="Q588" s="302"/>
      <c r="R588" s="285" t="s">
        <v>225</v>
      </c>
      <c r="S588" s="891"/>
      <c r="T588" s="892"/>
      <c r="U588" s="893"/>
    </row>
    <row r="589" spans="1:32" ht="23.25" customHeight="1" x14ac:dyDescent="0.15">
      <c r="B589" s="881"/>
      <c r="C589" s="884"/>
      <c r="D589" s="884"/>
      <c r="E589" s="884"/>
      <c r="F589" s="296"/>
      <c r="G589" s="897"/>
      <c r="H589" s="898"/>
      <c r="I589" s="296"/>
      <c r="J589" s="297"/>
      <c r="K589" s="299"/>
      <c r="L589" s="284" t="s">
        <v>220</v>
      </c>
      <c r="M589" s="302"/>
      <c r="N589" s="285" t="s">
        <v>225</v>
      </c>
      <c r="O589" s="299"/>
      <c r="P589" s="284" t="s">
        <v>220</v>
      </c>
      <c r="Q589" s="302"/>
      <c r="R589" s="285" t="s">
        <v>225</v>
      </c>
      <c r="S589" s="891"/>
      <c r="T589" s="892"/>
      <c r="U589" s="893"/>
    </row>
    <row r="590" spans="1:32" ht="24" customHeight="1" x14ac:dyDescent="0.15">
      <c r="B590" s="881"/>
      <c r="C590" s="884"/>
      <c r="D590" s="884"/>
      <c r="E590" s="884"/>
      <c r="F590" s="296"/>
      <c r="G590" s="897"/>
      <c r="H590" s="898"/>
      <c r="I590" s="296"/>
      <c r="J590" s="297"/>
      <c r="K590" s="299"/>
      <c r="L590" s="284" t="s">
        <v>220</v>
      </c>
      <c r="M590" s="302"/>
      <c r="N590" s="285" t="s">
        <v>225</v>
      </c>
      <c r="O590" s="299"/>
      <c r="P590" s="284" t="s">
        <v>220</v>
      </c>
      <c r="Q590" s="302"/>
      <c r="R590" s="285" t="s">
        <v>225</v>
      </c>
      <c r="S590" s="891"/>
      <c r="T590" s="892"/>
      <c r="U590" s="893"/>
    </row>
    <row r="591" spans="1:32" ht="24" customHeight="1" thickBot="1" x14ac:dyDescent="0.2">
      <c r="B591" s="882"/>
      <c r="C591" s="885"/>
      <c r="D591" s="885"/>
      <c r="E591" s="885"/>
      <c r="F591" s="286" t="s">
        <v>232</v>
      </c>
      <c r="G591" s="5"/>
      <c r="H591" s="899" t="s">
        <v>239</v>
      </c>
      <c r="I591" s="900"/>
      <c r="J591" s="300"/>
      <c r="K591" s="901"/>
      <c r="L591" s="902"/>
      <c r="M591" s="902"/>
      <c r="N591" s="902"/>
      <c r="O591" s="902"/>
      <c r="P591" s="902"/>
      <c r="Q591" s="902"/>
      <c r="R591" s="903"/>
      <c r="S591" s="894"/>
      <c r="T591" s="895"/>
      <c r="U591" s="896"/>
    </row>
    <row r="592" spans="1:32" ht="24" customHeight="1" x14ac:dyDescent="0.15">
      <c r="B592" s="880">
        <v>2</v>
      </c>
      <c r="C592" s="883"/>
      <c r="D592" s="883"/>
      <c r="E592" s="883"/>
      <c r="F592" s="294"/>
      <c r="G592" s="886"/>
      <c r="H592" s="887"/>
      <c r="I592" s="294"/>
      <c r="J592" s="295"/>
      <c r="K592" s="298"/>
      <c r="L592" s="279" t="s">
        <v>220</v>
      </c>
      <c r="M592" s="301"/>
      <c r="N592" s="280" t="s">
        <v>225</v>
      </c>
      <c r="O592" s="298"/>
      <c r="P592" s="279" t="s">
        <v>220</v>
      </c>
      <c r="Q592" s="301"/>
      <c r="R592" s="280" t="s">
        <v>225</v>
      </c>
      <c r="S592" s="888" t="str">
        <f t="shared" ref="S592" si="1391">IF(COUNT(J592:J596)=0,"",SUM(J592:J596))</f>
        <v/>
      </c>
      <c r="T592" s="889"/>
      <c r="U592" s="890"/>
    </row>
    <row r="593" spans="2:32" ht="24" customHeight="1" x14ac:dyDescent="0.15">
      <c r="B593" s="881"/>
      <c r="C593" s="884"/>
      <c r="D593" s="884"/>
      <c r="E593" s="884"/>
      <c r="F593" s="296"/>
      <c r="G593" s="897"/>
      <c r="H593" s="898"/>
      <c r="I593" s="296"/>
      <c r="J593" s="297"/>
      <c r="K593" s="299"/>
      <c r="L593" s="284" t="s">
        <v>220</v>
      </c>
      <c r="M593" s="302"/>
      <c r="N593" s="285" t="s">
        <v>225</v>
      </c>
      <c r="O593" s="299"/>
      <c r="P593" s="284" t="s">
        <v>220</v>
      </c>
      <c r="Q593" s="302"/>
      <c r="R593" s="285" t="s">
        <v>225</v>
      </c>
      <c r="S593" s="891"/>
      <c r="T593" s="892"/>
      <c r="U593" s="893"/>
    </row>
    <row r="594" spans="2:32" ht="24" customHeight="1" x14ac:dyDescent="0.15">
      <c r="B594" s="881"/>
      <c r="C594" s="884"/>
      <c r="D594" s="884"/>
      <c r="E594" s="884"/>
      <c r="F594" s="296"/>
      <c r="G594" s="897"/>
      <c r="H594" s="898"/>
      <c r="I594" s="296"/>
      <c r="J594" s="297"/>
      <c r="K594" s="299"/>
      <c r="L594" s="284" t="s">
        <v>220</v>
      </c>
      <c r="M594" s="302"/>
      <c r="N594" s="285" t="s">
        <v>225</v>
      </c>
      <c r="O594" s="299"/>
      <c r="P594" s="284" t="s">
        <v>220</v>
      </c>
      <c r="Q594" s="302"/>
      <c r="R594" s="285" t="s">
        <v>225</v>
      </c>
      <c r="S594" s="891"/>
      <c r="T594" s="892"/>
      <c r="U594" s="893"/>
    </row>
    <row r="595" spans="2:32" ht="24" customHeight="1" x14ac:dyDescent="0.15">
      <c r="B595" s="881"/>
      <c r="C595" s="884"/>
      <c r="D595" s="884"/>
      <c r="E595" s="884"/>
      <c r="F595" s="296"/>
      <c r="G595" s="897"/>
      <c r="H595" s="898"/>
      <c r="I595" s="296"/>
      <c r="J595" s="297"/>
      <c r="K595" s="299"/>
      <c r="L595" s="284" t="s">
        <v>220</v>
      </c>
      <c r="M595" s="302"/>
      <c r="N595" s="285" t="s">
        <v>225</v>
      </c>
      <c r="O595" s="299"/>
      <c r="P595" s="284" t="s">
        <v>220</v>
      </c>
      <c r="Q595" s="302"/>
      <c r="R595" s="285" t="s">
        <v>225</v>
      </c>
      <c r="S595" s="891"/>
      <c r="T595" s="892"/>
      <c r="U595" s="893"/>
    </row>
    <row r="596" spans="2:32" ht="24" customHeight="1" thickBot="1" x14ac:dyDescent="0.2">
      <c r="B596" s="882"/>
      <c r="C596" s="885"/>
      <c r="D596" s="885"/>
      <c r="E596" s="885"/>
      <c r="F596" s="286" t="s">
        <v>232</v>
      </c>
      <c r="G596" s="5"/>
      <c r="H596" s="899" t="s">
        <v>239</v>
      </c>
      <c r="I596" s="900"/>
      <c r="J596" s="300"/>
      <c r="K596" s="901"/>
      <c r="L596" s="902"/>
      <c r="M596" s="902"/>
      <c r="N596" s="902"/>
      <c r="O596" s="902"/>
      <c r="P596" s="902"/>
      <c r="Q596" s="902"/>
      <c r="R596" s="903"/>
      <c r="S596" s="894"/>
      <c r="T596" s="895"/>
      <c r="U596" s="896"/>
    </row>
    <row r="597" spans="2:32" ht="24" customHeight="1" x14ac:dyDescent="0.15">
      <c r="B597" s="880">
        <v>3</v>
      </c>
      <c r="C597" s="883"/>
      <c r="D597" s="883"/>
      <c r="E597" s="883"/>
      <c r="F597" s="294"/>
      <c r="G597" s="886"/>
      <c r="H597" s="887"/>
      <c r="I597" s="294"/>
      <c r="J597" s="295"/>
      <c r="K597" s="298"/>
      <c r="L597" s="279" t="s">
        <v>220</v>
      </c>
      <c r="M597" s="301"/>
      <c r="N597" s="280" t="s">
        <v>225</v>
      </c>
      <c r="O597" s="298"/>
      <c r="P597" s="279" t="s">
        <v>220</v>
      </c>
      <c r="Q597" s="301"/>
      <c r="R597" s="280" t="s">
        <v>225</v>
      </c>
      <c r="S597" s="888" t="str">
        <f t="shared" ref="S597" si="1392">IF(COUNT(J597:J601)=0,"",SUM(J597:J601))</f>
        <v/>
      </c>
      <c r="T597" s="889"/>
      <c r="U597" s="890"/>
    </row>
    <row r="598" spans="2:32" ht="24" customHeight="1" x14ac:dyDescent="0.15">
      <c r="B598" s="881"/>
      <c r="C598" s="884"/>
      <c r="D598" s="884"/>
      <c r="E598" s="884"/>
      <c r="F598" s="296"/>
      <c r="G598" s="897"/>
      <c r="H598" s="898"/>
      <c r="I598" s="296"/>
      <c r="J598" s="297"/>
      <c r="K598" s="299"/>
      <c r="L598" s="284" t="s">
        <v>220</v>
      </c>
      <c r="M598" s="302"/>
      <c r="N598" s="285" t="s">
        <v>225</v>
      </c>
      <c r="O598" s="299"/>
      <c r="P598" s="284" t="s">
        <v>220</v>
      </c>
      <c r="Q598" s="302"/>
      <c r="R598" s="285" t="s">
        <v>225</v>
      </c>
      <c r="S598" s="891"/>
      <c r="T598" s="892"/>
      <c r="U598" s="893"/>
    </row>
    <row r="599" spans="2:32" ht="24" customHeight="1" x14ac:dyDescent="0.15">
      <c r="B599" s="881"/>
      <c r="C599" s="884"/>
      <c r="D599" s="884"/>
      <c r="E599" s="884"/>
      <c r="F599" s="296"/>
      <c r="G599" s="897"/>
      <c r="H599" s="898"/>
      <c r="I599" s="296"/>
      <c r="J599" s="297"/>
      <c r="K599" s="299"/>
      <c r="L599" s="284" t="s">
        <v>220</v>
      </c>
      <c r="M599" s="302"/>
      <c r="N599" s="285" t="s">
        <v>225</v>
      </c>
      <c r="O599" s="299"/>
      <c r="P599" s="284" t="s">
        <v>220</v>
      </c>
      <c r="Q599" s="302"/>
      <c r="R599" s="285" t="s">
        <v>225</v>
      </c>
      <c r="S599" s="891"/>
      <c r="T599" s="892"/>
      <c r="U599" s="893"/>
    </row>
    <row r="600" spans="2:32" ht="24" customHeight="1" x14ac:dyDescent="0.15">
      <c r="B600" s="881"/>
      <c r="C600" s="884"/>
      <c r="D600" s="884"/>
      <c r="E600" s="884"/>
      <c r="F600" s="296"/>
      <c r="G600" s="897"/>
      <c r="H600" s="898"/>
      <c r="I600" s="296"/>
      <c r="J600" s="297"/>
      <c r="K600" s="299"/>
      <c r="L600" s="284" t="s">
        <v>220</v>
      </c>
      <c r="M600" s="302"/>
      <c r="N600" s="285" t="s">
        <v>225</v>
      </c>
      <c r="O600" s="299"/>
      <c r="P600" s="284" t="s">
        <v>220</v>
      </c>
      <c r="Q600" s="302"/>
      <c r="R600" s="285" t="s">
        <v>225</v>
      </c>
      <c r="S600" s="891"/>
      <c r="T600" s="892"/>
      <c r="U600" s="893"/>
    </row>
    <row r="601" spans="2:32" ht="24" customHeight="1" thickBot="1" x14ac:dyDescent="0.2">
      <c r="B601" s="882"/>
      <c r="C601" s="885"/>
      <c r="D601" s="885"/>
      <c r="E601" s="885"/>
      <c r="F601" s="286" t="s">
        <v>232</v>
      </c>
      <c r="G601" s="5"/>
      <c r="H601" s="899" t="s">
        <v>239</v>
      </c>
      <c r="I601" s="900"/>
      <c r="J601" s="300"/>
      <c r="K601" s="901"/>
      <c r="L601" s="902"/>
      <c r="M601" s="902"/>
      <c r="N601" s="902"/>
      <c r="O601" s="902"/>
      <c r="P601" s="902"/>
      <c r="Q601" s="902"/>
      <c r="R601" s="903"/>
      <c r="S601" s="894"/>
      <c r="T601" s="895"/>
      <c r="U601" s="896"/>
    </row>
    <row r="602" spans="2:32" ht="24" customHeight="1" x14ac:dyDescent="0.15">
      <c r="B602" s="880">
        <v>4</v>
      </c>
      <c r="C602" s="883"/>
      <c r="D602" s="883"/>
      <c r="E602" s="883"/>
      <c r="F602" s="294"/>
      <c r="G602" s="886"/>
      <c r="H602" s="887"/>
      <c r="I602" s="294"/>
      <c r="J602" s="295"/>
      <c r="K602" s="298"/>
      <c r="L602" s="279" t="s">
        <v>220</v>
      </c>
      <c r="M602" s="301"/>
      <c r="N602" s="280" t="s">
        <v>225</v>
      </c>
      <c r="O602" s="298"/>
      <c r="P602" s="279" t="s">
        <v>220</v>
      </c>
      <c r="Q602" s="301"/>
      <c r="R602" s="280" t="s">
        <v>225</v>
      </c>
      <c r="S602" s="888" t="str">
        <f t="shared" ref="S602" si="1393">IF(COUNT(J602:J606)=0,"",SUM(J602:J606))</f>
        <v/>
      </c>
      <c r="T602" s="889"/>
      <c r="U602" s="890"/>
    </row>
    <row r="603" spans="2:32" ht="24" customHeight="1" x14ac:dyDescent="0.15">
      <c r="B603" s="881"/>
      <c r="C603" s="884"/>
      <c r="D603" s="884"/>
      <c r="E603" s="884"/>
      <c r="F603" s="296"/>
      <c r="G603" s="897"/>
      <c r="H603" s="898"/>
      <c r="I603" s="296"/>
      <c r="J603" s="297"/>
      <c r="K603" s="299"/>
      <c r="L603" s="284" t="s">
        <v>220</v>
      </c>
      <c r="M603" s="302"/>
      <c r="N603" s="285" t="s">
        <v>225</v>
      </c>
      <c r="O603" s="299"/>
      <c r="P603" s="284" t="s">
        <v>220</v>
      </c>
      <c r="Q603" s="302"/>
      <c r="R603" s="285" t="s">
        <v>225</v>
      </c>
      <c r="S603" s="891"/>
      <c r="T603" s="892"/>
      <c r="U603" s="893"/>
    </row>
    <row r="604" spans="2:32" ht="24" customHeight="1" x14ac:dyDescent="0.15">
      <c r="B604" s="881"/>
      <c r="C604" s="884"/>
      <c r="D604" s="884"/>
      <c r="E604" s="884"/>
      <c r="F604" s="296"/>
      <c r="G604" s="897"/>
      <c r="H604" s="898"/>
      <c r="I604" s="296"/>
      <c r="J604" s="297"/>
      <c r="K604" s="299"/>
      <c r="L604" s="284" t="s">
        <v>220</v>
      </c>
      <c r="M604" s="302"/>
      <c r="N604" s="285" t="s">
        <v>225</v>
      </c>
      <c r="O604" s="299"/>
      <c r="P604" s="284" t="s">
        <v>220</v>
      </c>
      <c r="Q604" s="302"/>
      <c r="R604" s="285" t="s">
        <v>225</v>
      </c>
      <c r="S604" s="891"/>
      <c r="T604" s="892"/>
      <c r="U604" s="893"/>
    </row>
    <row r="605" spans="2:32" ht="24" customHeight="1" x14ac:dyDescent="0.15">
      <c r="B605" s="881"/>
      <c r="C605" s="884"/>
      <c r="D605" s="884"/>
      <c r="E605" s="884"/>
      <c r="F605" s="296"/>
      <c r="G605" s="897"/>
      <c r="H605" s="898"/>
      <c r="I605" s="296"/>
      <c r="J605" s="297"/>
      <c r="K605" s="299"/>
      <c r="L605" s="284" t="s">
        <v>220</v>
      </c>
      <c r="M605" s="302"/>
      <c r="N605" s="285" t="s">
        <v>225</v>
      </c>
      <c r="O605" s="299"/>
      <c r="P605" s="284" t="s">
        <v>220</v>
      </c>
      <c r="Q605" s="302"/>
      <c r="R605" s="285" t="s">
        <v>225</v>
      </c>
      <c r="S605" s="891"/>
      <c r="T605" s="892"/>
      <c r="U605" s="893"/>
    </row>
    <row r="606" spans="2:32" ht="24" customHeight="1" thickBot="1" x14ac:dyDescent="0.2">
      <c r="B606" s="882"/>
      <c r="C606" s="885"/>
      <c r="D606" s="885"/>
      <c r="E606" s="885"/>
      <c r="F606" s="286" t="s">
        <v>232</v>
      </c>
      <c r="G606" s="5"/>
      <c r="H606" s="899" t="s">
        <v>239</v>
      </c>
      <c r="I606" s="900"/>
      <c r="J606" s="300"/>
      <c r="K606" s="901"/>
      <c r="L606" s="902"/>
      <c r="M606" s="902"/>
      <c r="N606" s="902"/>
      <c r="O606" s="902"/>
      <c r="P606" s="902"/>
      <c r="Q606" s="902"/>
      <c r="R606" s="903"/>
      <c r="S606" s="894"/>
      <c r="T606" s="895"/>
      <c r="U606" s="896"/>
    </row>
    <row r="607" spans="2:32" ht="19.5" customHeight="1" thickBot="1" x14ac:dyDescent="0.2">
      <c r="B607" s="287" t="s">
        <v>112</v>
      </c>
      <c r="C607" s="172"/>
      <c r="D607" s="288"/>
      <c r="E607" s="288"/>
      <c r="F607" s="289"/>
      <c r="G607" s="288"/>
      <c r="H607" s="288"/>
      <c r="O607" s="917" t="s">
        <v>496</v>
      </c>
      <c r="P607" s="918"/>
      <c r="Q607" s="918"/>
      <c r="R607" s="918"/>
      <c r="S607" s="919" t="str">
        <f>IF(COUNT(S587:U606)=0,"",SUMIFS(S587:S606,E587:E606,"&lt;&gt;"&amp;""))</f>
        <v/>
      </c>
      <c r="T607" s="920"/>
      <c r="U607" s="921"/>
    </row>
    <row r="608" spans="2:32" ht="19.5" customHeight="1" thickBot="1" x14ac:dyDescent="0.2">
      <c r="B608" s="486" t="s">
        <v>242</v>
      </c>
      <c r="C608" s="172"/>
      <c r="D608" s="171"/>
      <c r="E608" s="290"/>
      <c r="F608" s="485"/>
      <c r="G608" s="485"/>
      <c r="H608" s="485"/>
      <c r="O608" s="922" t="s">
        <v>497</v>
      </c>
      <c r="P608" s="923"/>
      <c r="Q608" s="923"/>
      <c r="R608" s="924"/>
      <c r="S608" s="919" t="str">
        <f>IF(COUNT(S587:U606)=0,"",SUMIF(E587:E606,"元請",S587:U606))</f>
        <v/>
      </c>
      <c r="T608" s="920"/>
      <c r="U608" s="921"/>
      <c r="Z608" s="264"/>
      <c r="AA608" s="264"/>
      <c r="AB608" s="264"/>
      <c r="AC608" s="264"/>
      <c r="AD608" s="264"/>
      <c r="AE608" s="172"/>
      <c r="AF608" s="172"/>
    </row>
    <row r="609" spans="1:32" ht="19.5" customHeight="1" x14ac:dyDescent="0.15">
      <c r="B609" s="287" t="s">
        <v>240</v>
      </c>
      <c r="C609" s="172"/>
      <c r="D609" s="171"/>
      <c r="E609" s="172"/>
      <c r="F609" s="172"/>
      <c r="G609" s="485"/>
      <c r="H609" s="485"/>
      <c r="Z609" s="264"/>
      <c r="AA609" s="264"/>
      <c r="AB609" s="264"/>
      <c r="AC609" s="264"/>
      <c r="AD609" s="264"/>
      <c r="AE609" s="172"/>
      <c r="AF609" s="172"/>
    </row>
    <row r="610" spans="1:32" ht="19.5" customHeight="1" x14ac:dyDescent="0.15">
      <c r="B610" s="485"/>
      <c r="C610" s="172"/>
      <c r="D610" s="171"/>
      <c r="E610" s="290"/>
      <c r="F610" s="485"/>
      <c r="G610" s="485"/>
      <c r="H610" s="485"/>
    </row>
    <row r="611" spans="1:32" s="172" customFormat="1" ht="20.25" customHeight="1" x14ac:dyDescent="0.15">
      <c r="A611" s="171"/>
      <c r="B611" s="171"/>
      <c r="C611" s="172" t="s">
        <v>104</v>
      </c>
      <c r="G611" s="262"/>
      <c r="H611" s="262"/>
      <c r="I611" s="171"/>
      <c r="J611" s="171"/>
      <c r="K611" s="171"/>
      <c r="L611" s="171"/>
      <c r="M611" s="171"/>
      <c r="N611" s="171"/>
      <c r="O611" s="171"/>
      <c r="P611" s="171"/>
      <c r="Q611" s="171"/>
      <c r="R611" s="171"/>
      <c r="S611" s="171"/>
      <c r="T611" s="196" t="s">
        <v>241</v>
      </c>
      <c r="U611" s="263" t="str">
        <f t="shared" ref="U611" si="1394">IF(COUNT(S587:U606)=0,"",U582+1)</f>
        <v/>
      </c>
      <c r="W611" s="171"/>
      <c r="X611" s="171"/>
      <c r="Y611" s="171"/>
      <c r="Z611" s="291"/>
      <c r="AA611" s="291"/>
      <c r="AB611" s="291"/>
      <c r="AC611" s="291"/>
      <c r="AD611" s="291"/>
      <c r="AE611" s="171"/>
      <c r="AF611" s="171"/>
    </row>
    <row r="612" spans="1:32" s="172" customFormat="1" ht="27.75" x14ac:dyDescent="0.15">
      <c r="A612" s="171"/>
      <c r="B612" s="904" t="s">
        <v>105</v>
      </c>
      <c r="C612" s="904"/>
      <c r="D612" s="904"/>
      <c r="E612" s="904"/>
      <c r="F612" s="904"/>
      <c r="G612" s="904"/>
      <c r="H612" s="904"/>
      <c r="I612" s="904"/>
      <c r="J612" s="905" t="s">
        <v>388</v>
      </c>
      <c r="K612" s="905"/>
      <c r="L612" s="905"/>
      <c r="M612" s="905"/>
      <c r="N612" s="905"/>
      <c r="O612" s="905"/>
      <c r="P612" s="905"/>
      <c r="Q612" s="905"/>
      <c r="R612" s="905"/>
      <c r="S612" s="905"/>
      <c r="T612" s="905"/>
      <c r="U612" s="905"/>
      <c r="W612" s="171"/>
      <c r="X612" s="171"/>
      <c r="Y612" s="171"/>
      <c r="Z612" s="291"/>
      <c r="AA612" s="291"/>
      <c r="AB612" s="291"/>
      <c r="AC612" s="291"/>
      <c r="AD612" s="291"/>
      <c r="AE612" s="171"/>
      <c r="AF612" s="171"/>
    </row>
    <row r="613" spans="1:32" ht="21.75" thickBot="1" x14ac:dyDescent="0.2">
      <c r="D613" s="265" t="s">
        <v>228</v>
      </c>
      <c r="E613" s="906"/>
      <c r="F613" s="906"/>
      <c r="G613" s="266" t="s">
        <v>229</v>
      </c>
      <c r="H613" s="267"/>
      <c r="L613" s="268" t="s">
        <v>231</v>
      </c>
      <c r="M613" s="482" t="str">
        <f>M$4</f>
        <v/>
      </c>
      <c r="N613" s="269" t="s">
        <v>220</v>
      </c>
      <c r="O613" s="482" t="str">
        <f>O$4</f>
        <v/>
      </c>
      <c r="P613" s="269" t="s">
        <v>225</v>
      </c>
      <c r="Q613" s="269" t="s">
        <v>205</v>
      </c>
      <c r="R613" s="482" t="str">
        <f>R$4</f>
        <v/>
      </c>
      <c r="S613" s="269" t="s">
        <v>220</v>
      </c>
      <c r="T613" s="482" t="str">
        <f>T$4</f>
        <v/>
      </c>
      <c r="U613" s="269" t="s">
        <v>230</v>
      </c>
    </row>
    <row r="614" spans="1:32" ht="18" customHeight="1" x14ac:dyDescent="0.15">
      <c r="B614" s="880" t="s">
        <v>227</v>
      </c>
      <c r="C614" s="907" t="s">
        <v>224</v>
      </c>
      <c r="D614" s="478" t="s">
        <v>237</v>
      </c>
      <c r="E614" s="478" t="s">
        <v>222</v>
      </c>
      <c r="F614" s="909" t="s">
        <v>106</v>
      </c>
      <c r="G614" s="840" t="s">
        <v>107</v>
      </c>
      <c r="H614" s="841"/>
      <c r="I614" s="480" t="s">
        <v>108</v>
      </c>
      <c r="J614" s="480" t="s">
        <v>235</v>
      </c>
      <c r="K614" s="840" t="s">
        <v>109</v>
      </c>
      <c r="L614" s="913"/>
      <c r="M614" s="913"/>
      <c r="N614" s="841"/>
      <c r="O614" s="840" t="s">
        <v>226</v>
      </c>
      <c r="P614" s="913"/>
      <c r="Q614" s="913"/>
      <c r="R614" s="841"/>
      <c r="S614" s="840" t="s">
        <v>233</v>
      </c>
      <c r="T614" s="913"/>
      <c r="U614" s="914"/>
    </row>
    <row r="615" spans="1:32" ht="18" customHeight="1" thickBot="1" x14ac:dyDescent="0.2">
      <c r="B615" s="882"/>
      <c r="C615" s="908"/>
      <c r="D615" s="479" t="s">
        <v>221</v>
      </c>
      <c r="E615" s="479" t="s">
        <v>223</v>
      </c>
      <c r="F615" s="910"/>
      <c r="G615" s="911"/>
      <c r="H615" s="912"/>
      <c r="I615" s="481" t="s">
        <v>110</v>
      </c>
      <c r="J615" s="481" t="s">
        <v>236</v>
      </c>
      <c r="K615" s="911"/>
      <c r="L615" s="915"/>
      <c r="M615" s="915"/>
      <c r="N615" s="912"/>
      <c r="O615" s="911"/>
      <c r="P615" s="915"/>
      <c r="Q615" s="915"/>
      <c r="R615" s="912"/>
      <c r="S615" s="911" t="s">
        <v>234</v>
      </c>
      <c r="T615" s="915"/>
      <c r="U615" s="916"/>
    </row>
    <row r="616" spans="1:32" ht="24" customHeight="1" x14ac:dyDescent="0.15">
      <c r="B616" s="880">
        <v>1</v>
      </c>
      <c r="C616" s="883"/>
      <c r="D616" s="883"/>
      <c r="E616" s="883"/>
      <c r="F616" s="294"/>
      <c r="G616" s="886"/>
      <c r="H616" s="887"/>
      <c r="I616" s="294"/>
      <c r="J616" s="295"/>
      <c r="K616" s="298"/>
      <c r="L616" s="279" t="s">
        <v>220</v>
      </c>
      <c r="M616" s="301"/>
      <c r="N616" s="280" t="s">
        <v>225</v>
      </c>
      <c r="O616" s="298"/>
      <c r="P616" s="279" t="s">
        <v>220</v>
      </c>
      <c r="Q616" s="301"/>
      <c r="R616" s="280" t="s">
        <v>225</v>
      </c>
      <c r="S616" s="888" t="str">
        <f t="shared" ref="S616" si="1395">IF(COUNT(J616:J620)=0,"",SUM(J616:J620))</f>
        <v/>
      </c>
      <c r="T616" s="889"/>
      <c r="U616" s="890"/>
    </row>
    <row r="617" spans="1:32" ht="24" customHeight="1" x14ac:dyDescent="0.15">
      <c r="B617" s="881"/>
      <c r="C617" s="884"/>
      <c r="D617" s="884"/>
      <c r="E617" s="884"/>
      <c r="F617" s="296"/>
      <c r="G617" s="897"/>
      <c r="H617" s="898"/>
      <c r="I617" s="296"/>
      <c r="J617" s="297"/>
      <c r="K617" s="299"/>
      <c r="L617" s="284" t="s">
        <v>220</v>
      </c>
      <c r="M617" s="302"/>
      <c r="N617" s="285" t="s">
        <v>225</v>
      </c>
      <c r="O617" s="299"/>
      <c r="P617" s="284" t="s">
        <v>220</v>
      </c>
      <c r="Q617" s="302"/>
      <c r="R617" s="285" t="s">
        <v>225</v>
      </c>
      <c r="S617" s="891"/>
      <c r="T617" s="892"/>
      <c r="U617" s="893"/>
    </row>
    <row r="618" spans="1:32" ht="23.25" customHeight="1" x14ac:dyDescent="0.15">
      <c r="B618" s="881"/>
      <c r="C618" s="884"/>
      <c r="D618" s="884"/>
      <c r="E618" s="884"/>
      <c r="F618" s="296"/>
      <c r="G618" s="897"/>
      <c r="H618" s="898"/>
      <c r="I618" s="296"/>
      <c r="J618" s="297"/>
      <c r="K618" s="299"/>
      <c r="L618" s="284" t="s">
        <v>220</v>
      </c>
      <c r="M618" s="302"/>
      <c r="N618" s="285" t="s">
        <v>225</v>
      </c>
      <c r="O618" s="299"/>
      <c r="P618" s="284" t="s">
        <v>220</v>
      </c>
      <c r="Q618" s="302"/>
      <c r="R618" s="285" t="s">
        <v>225</v>
      </c>
      <c r="S618" s="891"/>
      <c r="T618" s="892"/>
      <c r="U618" s="893"/>
    </row>
    <row r="619" spans="1:32" ht="24" customHeight="1" x14ac:dyDescent="0.15">
      <c r="B619" s="881"/>
      <c r="C619" s="884"/>
      <c r="D619" s="884"/>
      <c r="E619" s="884"/>
      <c r="F619" s="296"/>
      <c r="G619" s="897"/>
      <c r="H619" s="898"/>
      <c r="I619" s="296"/>
      <c r="J619" s="297"/>
      <c r="K619" s="299"/>
      <c r="L619" s="284" t="s">
        <v>220</v>
      </c>
      <c r="M619" s="302"/>
      <c r="N619" s="285" t="s">
        <v>225</v>
      </c>
      <c r="O619" s="299"/>
      <c r="P619" s="284" t="s">
        <v>220</v>
      </c>
      <c r="Q619" s="302"/>
      <c r="R619" s="285" t="s">
        <v>225</v>
      </c>
      <c r="S619" s="891"/>
      <c r="T619" s="892"/>
      <c r="U619" s="893"/>
    </row>
    <row r="620" spans="1:32" ht="24" customHeight="1" thickBot="1" x14ac:dyDescent="0.2">
      <c r="B620" s="882"/>
      <c r="C620" s="885"/>
      <c r="D620" s="885"/>
      <c r="E620" s="885"/>
      <c r="F620" s="286" t="s">
        <v>232</v>
      </c>
      <c r="G620" s="5"/>
      <c r="H620" s="899" t="s">
        <v>239</v>
      </c>
      <c r="I620" s="900"/>
      <c r="J620" s="300"/>
      <c r="K620" s="901"/>
      <c r="L620" s="902"/>
      <c r="M620" s="902"/>
      <c r="N620" s="902"/>
      <c r="O620" s="902"/>
      <c r="P620" s="902"/>
      <c r="Q620" s="902"/>
      <c r="R620" s="903"/>
      <c r="S620" s="894"/>
      <c r="T620" s="895"/>
      <c r="U620" s="896"/>
    </row>
    <row r="621" spans="1:32" ht="24" customHeight="1" x14ac:dyDescent="0.15">
      <c r="B621" s="880">
        <v>2</v>
      </c>
      <c r="C621" s="883"/>
      <c r="D621" s="883"/>
      <c r="E621" s="883"/>
      <c r="F621" s="294"/>
      <c r="G621" s="886"/>
      <c r="H621" s="887"/>
      <c r="I621" s="294"/>
      <c r="J621" s="295"/>
      <c r="K621" s="298"/>
      <c r="L621" s="279" t="s">
        <v>220</v>
      </c>
      <c r="M621" s="301"/>
      <c r="N621" s="280" t="s">
        <v>225</v>
      </c>
      <c r="O621" s="298"/>
      <c r="P621" s="279" t="s">
        <v>220</v>
      </c>
      <c r="Q621" s="301"/>
      <c r="R621" s="280" t="s">
        <v>225</v>
      </c>
      <c r="S621" s="888" t="str">
        <f t="shared" ref="S621" si="1396">IF(COUNT(J621:J625)=0,"",SUM(J621:J625))</f>
        <v/>
      </c>
      <c r="T621" s="889"/>
      <c r="U621" s="890"/>
    </row>
    <row r="622" spans="1:32" ht="24" customHeight="1" x14ac:dyDescent="0.15">
      <c r="B622" s="881"/>
      <c r="C622" s="884"/>
      <c r="D622" s="884"/>
      <c r="E622" s="884"/>
      <c r="F622" s="296"/>
      <c r="G622" s="897"/>
      <c r="H622" s="898"/>
      <c r="I622" s="296"/>
      <c r="J622" s="297"/>
      <c r="K622" s="299"/>
      <c r="L622" s="284" t="s">
        <v>220</v>
      </c>
      <c r="M622" s="302"/>
      <c r="N622" s="285" t="s">
        <v>225</v>
      </c>
      <c r="O622" s="299"/>
      <c r="P622" s="284" t="s">
        <v>220</v>
      </c>
      <c r="Q622" s="302"/>
      <c r="R622" s="285" t="s">
        <v>225</v>
      </c>
      <c r="S622" s="891"/>
      <c r="T622" s="892"/>
      <c r="U622" s="893"/>
    </row>
    <row r="623" spans="1:32" ht="24" customHeight="1" x14ac:dyDescent="0.15">
      <c r="B623" s="881"/>
      <c r="C623" s="884"/>
      <c r="D623" s="884"/>
      <c r="E623" s="884"/>
      <c r="F623" s="296"/>
      <c r="G623" s="897"/>
      <c r="H623" s="898"/>
      <c r="I623" s="296"/>
      <c r="J623" s="297"/>
      <c r="K623" s="299"/>
      <c r="L623" s="284" t="s">
        <v>220</v>
      </c>
      <c r="M623" s="302"/>
      <c r="N623" s="285" t="s">
        <v>225</v>
      </c>
      <c r="O623" s="299"/>
      <c r="P623" s="284" t="s">
        <v>220</v>
      </c>
      <c r="Q623" s="302"/>
      <c r="R623" s="285" t="s">
        <v>225</v>
      </c>
      <c r="S623" s="891"/>
      <c r="T623" s="892"/>
      <c r="U623" s="893"/>
    </row>
    <row r="624" spans="1:32" ht="24" customHeight="1" x14ac:dyDescent="0.15">
      <c r="B624" s="881"/>
      <c r="C624" s="884"/>
      <c r="D624" s="884"/>
      <c r="E624" s="884"/>
      <c r="F624" s="296"/>
      <c r="G624" s="897"/>
      <c r="H624" s="898"/>
      <c r="I624" s="296"/>
      <c r="J624" s="297"/>
      <c r="K624" s="299"/>
      <c r="L624" s="284" t="s">
        <v>220</v>
      </c>
      <c r="M624" s="302"/>
      <c r="N624" s="285" t="s">
        <v>225</v>
      </c>
      <c r="O624" s="299"/>
      <c r="P624" s="284" t="s">
        <v>220</v>
      </c>
      <c r="Q624" s="302"/>
      <c r="R624" s="285" t="s">
        <v>225</v>
      </c>
      <c r="S624" s="891"/>
      <c r="T624" s="892"/>
      <c r="U624" s="893"/>
    </row>
    <row r="625" spans="1:32" ht="24" customHeight="1" thickBot="1" x14ac:dyDescent="0.2">
      <c r="B625" s="882"/>
      <c r="C625" s="885"/>
      <c r="D625" s="885"/>
      <c r="E625" s="885"/>
      <c r="F625" s="286" t="s">
        <v>232</v>
      </c>
      <c r="G625" s="5"/>
      <c r="H625" s="899" t="s">
        <v>239</v>
      </c>
      <c r="I625" s="900"/>
      <c r="J625" s="300"/>
      <c r="K625" s="901"/>
      <c r="L625" s="902"/>
      <c r="M625" s="902"/>
      <c r="N625" s="902"/>
      <c r="O625" s="902"/>
      <c r="P625" s="902"/>
      <c r="Q625" s="902"/>
      <c r="R625" s="903"/>
      <c r="S625" s="894"/>
      <c r="T625" s="895"/>
      <c r="U625" s="896"/>
    </row>
    <row r="626" spans="1:32" ht="24" customHeight="1" x14ac:dyDescent="0.15">
      <c r="B626" s="880">
        <v>3</v>
      </c>
      <c r="C626" s="883"/>
      <c r="D626" s="883"/>
      <c r="E626" s="883"/>
      <c r="F626" s="294"/>
      <c r="G626" s="886"/>
      <c r="H626" s="887"/>
      <c r="I626" s="294"/>
      <c r="J626" s="295"/>
      <c r="K626" s="298"/>
      <c r="L626" s="279" t="s">
        <v>220</v>
      </c>
      <c r="M626" s="301"/>
      <c r="N626" s="280" t="s">
        <v>225</v>
      </c>
      <c r="O626" s="298"/>
      <c r="P626" s="279" t="s">
        <v>220</v>
      </c>
      <c r="Q626" s="301"/>
      <c r="R626" s="280" t="s">
        <v>225</v>
      </c>
      <c r="S626" s="888" t="str">
        <f t="shared" ref="S626" si="1397">IF(COUNT(J626:J630)=0,"",SUM(J626:J630))</f>
        <v/>
      </c>
      <c r="T626" s="889"/>
      <c r="U626" s="890"/>
    </row>
    <row r="627" spans="1:32" ht="24" customHeight="1" x14ac:dyDescent="0.15">
      <c r="B627" s="881"/>
      <c r="C627" s="884"/>
      <c r="D627" s="884"/>
      <c r="E627" s="884"/>
      <c r="F627" s="296"/>
      <c r="G627" s="897"/>
      <c r="H627" s="898"/>
      <c r="I627" s="296"/>
      <c r="J627" s="297"/>
      <c r="K627" s="299"/>
      <c r="L627" s="284" t="s">
        <v>220</v>
      </c>
      <c r="M627" s="302"/>
      <c r="N627" s="285" t="s">
        <v>225</v>
      </c>
      <c r="O627" s="299"/>
      <c r="P627" s="284" t="s">
        <v>220</v>
      </c>
      <c r="Q627" s="302"/>
      <c r="R627" s="285" t="s">
        <v>225</v>
      </c>
      <c r="S627" s="891"/>
      <c r="T627" s="892"/>
      <c r="U627" s="893"/>
    </row>
    <row r="628" spans="1:32" ht="24" customHeight="1" x14ac:dyDescent="0.15">
      <c r="B628" s="881"/>
      <c r="C628" s="884"/>
      <c r="D628" s="884"/>
      <c r="E628" s="884"/>
      <c r="F628" s="296"/>
      <c r="G628" s="897"/>
      <c r="H628" s="898"/>
      <c r="I628" s="296"/>
      <c r="J628" s="297"/>
      <c r="K628" s="299"/>
      <c r="L628" s="284" t="s">
        <v>220</v>
      </c>
      <c r="M628" s="302"/>
      <c r="N628" s="285" t="s">
        <v>225</v>
      </c>
      <c r="O628" s="299"/>
      <c r="P628" s="284" t="s">
        <v>220</v>
      </c>
      <c r="Q628" s="302"/>
      <c r="R628" s="285" t="s">
        <v>225</v>
      </c>
      <c r="S628" s="891"/>
      <c r="T628" s="892"/>
      <c r="U628" s="893"/>
    </row>
    <row r="629" spans="1:32" ht="24" customHeight="1" x14ac:dyDescent="0.15">
      <c r="B629" s="881"/>
      <c r="C629" s="884"/>
      <c r="D629" s="884"/>
      <c r="E629" s="884"/>
      <c r="F629" s="296"/>
      <c r="G629" s="897"/>
      <c r="H629" s="898"/>
      <c r="I629" s="296"/>
      <c r="J629" s="297"/>
      <c r="K629" s="299"/>
      <c r="L629" s="284" t="s">
        <v>220</v>
      </c>
      <c r="M629" s="302"/>
      <c r="N629" s="285" t="s">
        <v>225</v>
      </c>
      <c r="O629" s="299"/>
      <c r="P629" s="284" t="s">
        <v>220</v>
      </c>
      <c r="Q629" s="302"/>
      <c r="R629" s="285" t="s">
        <v>225</v>
      </c>
      <c r="S629" s="891"/>
      <c r="T629" s="892"/>
      <c r="U629" s="893"/>
    </row>
    <row r="630" spans="1:32" ht="24" customHeight="1" thickBot="1" x14ac:dyDescent="0.2">
      <c r="B630" s="882"/>
      <c r="C630" s="885"/>
      <c r="D630" s="885"/>
      <c r="E630" s="885"/>
      <c r="F630" s="286" t="s">
        <v>232</v>
      </c>
      <c r="G630" s="5"/>
      <c r="H630" s="899" t="s">
        <v>239</v>
      </c>
      <c r="I630" s="900"/>
      <c r="J630" s="300"/>
      <c r="K630" s="901"/>
      <c r="L630" s="902"/>
      <c r="M630" s="902"/>
      <c r="N630" s="902"/>
      <c r="O630" s="902"/>
      <c r="P630" s="902"/>
      <c r="Q630" s="902"/>
      <c r="R630" s="903"/>
      <c r="S630" s="894"/>
      <c r="T630" s="895"/>
      <c r="U630" s="896"/>
    </row>
    <row r="631" spans="1:32" ht="24" customHeight="1" x14ac:dyDescent="0.15">
      <c r="B631" s="880">
        <v>4</v>
      </c>
      <c r="C631" s="883"/>
      <c r="D631" s="883"/>
      <c r="E631" s="883"/>
      <c r="F631" s="294"/>
      <c r="G631" s="886"/>
      <c r="H631" s="887"/>
      <c r="I631" s="294"/>
      <c r="J631" s="295"/>
      <c r="K631" s="298"/>
      <c r="L631" s="279" t="s">
        <v>220</v>
      </c>
      <c r="M631" s="301"/>
      <c r="N631" s="280" t="s">
        <v>225</v>
      </c>
      <c r="O631" s="298"/>
      <c r="P631" s="279" t="s">
        <v>220</v>
      </c>
      <c r="Q631" s="301"/>
      <c r="R631" s="280" t="s">
        <v>225</v>
      </c>
      <c r="S631" s="888" t="str">
        <f t="shared" ref="S631" si="1398">IF(COUNT(J631:J635)=0,"",SUM(J631:J635))</f>
        <v/>
      </c>
      <c r="T631" s="889"/>
      <c r="U631" s="890"/>
    </row>
    <row r="632" spans="1:32" ht="24" customHeight="1" x14ac:dyDescent="0.15">
      <c r="B632" s="881"/>
      <c r="C632" s="884"/>
      <c r="D632" s="884"/>
      <c r="E632" s="884"/>
      <c r="F632" s="296"/>
      <c r="G632" s="897"/>
      <c r="H632" s="898"/>
      <c r="I632" s="296"/>
      <c r="J632" s="297"/>
      <c r="K632" s="299"/>
      <c r="L632" s="284" t="s">
        <v>220</v>
      </c>
      <c r="M632" s="302"/>
      <c r="N632" s="285" t="s">
        <v>225</v>
      </c>
      <c r="O632" s="299"/>
      <c r="P632" s="284" t="s">
        <v>220</v>
      </c>
      <c r="Q632" s="302"/>
      <c r="R632" s="285" t="s">
        <v>225</v>
      </c>
      <c r="S632" s="891"/>
      <c r="T632" s="892"/>
      <c r="U632" s="893"/>
    </row>
    <row r="633" spans="1:32" ht="24" customHeight="1" x14ac:dyDescent="0.15">
      <c r="B633" s="881"/>
      <c r="C633" s="884"/>
      <c r="D633" s="884"/>
      <c r="E633" s="884"/>
      <c r="F633" s="296"/>
      <c r="G633" s="897"/>
      <c r="H633" s="898"/>
      <c r="I633" s="296"/>
      <c r="J633" s="297"/>
      <c r="K633" s="299"/>
      <c r="L633" s="284" t="s">
        <v>220</v>
      </c>
      <c r="M633" s="302"/>
      <c r="N633" s="285" t="s">
        <v>225</v>
      </c>
      <c r="O633" s="299"/>
      <c r="P633" s="284" t="s">
        <v>220</v>
      </c>
      <c r="Q633" s="302"/>
      <c r="R633" s="285" t="s">
        <v>225</v>
      </c>
      <c r="S633" s="891"/>
      <c r="T633" s="892"/>
      <c r="U633" s="893"/>
    </row>
    <row r="634" spans="1:32" ht="24" customHeight="1" x14ac:dyDescent="0.15">
      <c r="B634" s="881"/>
      <c r="C634" s="884"/>
      <c r="D634" s="884"/>
      <c r="E634" s="884"/>
      <c r="F634" s="296"/>
      <c r="G634" s="897"/>
      <c r="H634" s="898"/>
      <c r="I634" s="296"/>
      <c r="J634" s="297"/>
      <c r="K634" s="299"/>
      <c r="L634" s="284" t="s">
        <v>220</v>
      </c>
      <c r="M634" s="302"/>
      <c r="N634" s="285" t="s">
        <v>225</v>
      </c>
      <c r="O634" s="299"/>
      <c r="P634" s="284" t="s">
        <v>220</v>
      </c>
      <c r="Q634" s="302"/>
      <c r="R634" s="285" t="s">
        <v>225</v>
      </c>
      <c r="S634" s="891"/>
      <c r="T634" s="892"/>
      <c r="U634" s="893"/>
    </row>
    <row r="635" spans="1:32" ht="24" customHeight="1" thickBot="1" x14ac:dyDescent="0.2">
      <c r="B635" s="882"/>
      <c r="C635" s="885"/>
      <c r="D635" s="885"/>
      <c r="E635" s="885"/>
      <c r="F635" s="286" t="s">
        <v>232</v>
      </c>
      <c r="G635" s="5"/>
      <c r="H635" s="899" t="s">
        <v>239</v>
      </c>
      <c r="I635" s="900"/>
      <c r="J635" s="300"/>
      <c r="K635" s="901"/>
      <c r="L635" s="902"/>
      <c r="M635" s="902"/>
      <c r="N635" s="902"/>
      <c r="O635" s="902"/>
      <c r="P635" s="902"/>
      <c r="Q635" s="902"/>
      <c r="R635" s="903"/>
      <c r="S635" s="894"/>
      <c r="T635" s="895"/>
      <c r="U635" s="896"/>
    </row>
    <row r="636" spans="1:32" ht="19.5" customHeight="1" thickBot="1" x14ac:dyDescent="0.2">
      <c r="B636" s="287" t="s">
        <v>112</v>
      </c>
      <c r="C636" s="172"/>
      <c r="D636" s="288"/>
      <c r="E636" s="288"/>
      <c r="F636" s="289"/>
      <c r="G636" s="288"/>
      <c r="H636" s="288"/>
      <c r="O636" s="917" t="s">
        <v>496</v>
      </c>
      <c r="P636" s="918"/>
      <c r="Q636" s="918"/>
      <c r="R636" s="918"/>
      <c r="S636" s="919" t="str">
        <f>IF(COUNT(S616:U635)=0,"",SUMIFS(S616:S635,E616:E635,"&lt;&gt;"&amp;""))</f>
        <v/>
      </c>
      <c r="T636" s="920"/>
      <c r="U636" s="921"/>
    </row>
    <row r="637" spans="1:32" ht="19.5" customHeight="1" thickBot="1" x14ac:dyDescent="0.2">
      <c r="B637" s="486" t="s">
        <v>242</v>
      </c>
      <c r="C637" s="172"/>
      <c r="D637" s="171"/>
      <c r="E637" s="290"/>
      <c r="F637" s="485"/>
      <c r="G637" s="485"/>
      <c r="H637" s="485"/>
      <c r="O637" s="922" t="s">
        <v>497</v>
      </c>
      <c r="P637" s="923"/>
      <c r="Q637" s="923"/>
      <c r="R637" s="924"/>
      <c r="S637" s="919" t="str">
        <f>IF(COUNT(S616:U635)=0,"",SUMIF(E616:E635,"元請",S616:U635))</f>
        <v/>
      </c>
      <c r="T637" s="920"/>
      <c r="U637" s="921"/>
      <c r="Z637" s="264"/>
      <c r="AA637" s="264"/>
      <c r="AB637" s="264"/>
      <c r="AC637" s="264"/>
      <c r="AD637" s="264"/>
      <c r="AE637" s="172"/>
      <c r="AF637" s="172"/>
    </row>
    <row r="638" spans="1:32" ht="19.5" customHeight="1" x14ac:dyDescent="0.15">
      <c r="B638" s="287" t="s">
        <v>240</v>
      </c>
      <c r="C638" s="172"/>
      <c r="D638" s="171"/>
      <c r="E638" s="172"/>
      <c r="F638" s="172"/>
      <c r="G638" s="485"/>
      <c r="H638" s="485"/>
      <c r="Z638" s="264"/>
      <c r="AA638" s="264"/>
      <c r="AB638" s="264"/>
      <c r="AC638" s="264"/>
      <c r="AD638" s="264"/>
      <c r="AE638" s="172"/>
      <c r="AF638" s="172"/>
    </row>
    <row r="639" spans="1:32" ht="19.5" customHeight="1" x14ac:dyDescent="0.15">
      <c r="B639" s="485"/>
      <c r="C639" s="172"/>
      <c r="D639" s="171"/>
      <c r="E639" s="290"/>
      <c r="F639" s="485"/>
      <c r="G639" s="485"/>
      <c r="H639" s="485"/>
    </row>
    <row r="640" spans="1:32" s="172" customFormat="1" ht="20.25" customHeight="1" x14ac:dyDescent="0.15">
      <c r="A640" s="171"/>
      <c r="B640" s="171"/>
      <c r="C640" s="172" t="s">
        <v>104</v>
      </c>
      <c r="G640" s="262"/>
      <c r="H640" s="262"/>
      <c r="I640" s="171"/>
      <c r="J640" s="171"/>
      <c r="K640" s="171"/>
      <c r="L640" s="171"/>
      <c r="M640" s="171"/>
      <c r="N640" s="171"/>
      <c r="O640" s="171"/>
      <c r="P640" s="171"/>
      <c r="Q640" s="171"/>
      <c r="R640" s="171"/>
      <c r="S640" s="171"/>
      <c r="T640" s="196" t="s">
        <v>241</v>
      </c>
      <c r="U640" s="263" t="str">
        <f t="shared" ref="U640" si="1399">IF(COUNT(S616:U635)=0,"",U611+1)</f>
        <v/>
      </c>
      <c r="W640" s="171"/>
      <c r="X640" s="171"/>
      <c r="Y640" s="171"/>
      <c r="Z640" s="291"/>
      <c r="AA640" s="291"/>
      <c r="AB640" s="291"/>
      <c r="AC640" s="291"/>
      <c r="AD640" s="291"/>
      <c r="AE640" s="171"/>
      <c r="AF640" s="171"/>
    </row>
    <row r="641" spans="1:32" s="172" customFormat="1" ht="27.75" x14ac:dyDescent="0.15">
      <c r="A641" s="171"/>
      <c r="B641" s="904" t="s">
        <v>105</v>
      </c>
      <c r="C641" s="904"/>
      <c r="D641" s="904"/>
      <c r="E641" s="904"/>
      <c r="F641" s="904"/>
      <c r="G641" s="904"/>
      <c r="H641" s="904"/>
      <c r="I641" s="904"/>
      <c r="J641" s="905" t="s">
        <v>388</v>
      </c>
      <c r="K641" s="905"/>
      <c r="L641" s="905"/>
      <c r="M641" s="905"/>
      <c r="N641" s="905"/>
      <c r="O641" s="905"/>
      <c r="P641" s="905"/>
      <c r="Q641" s="905"/>
      <c r="R641" s="905"/>
      <c r="S641" s="905"/>
      <c r="T641" s="905"/>
      <c r="U641" s="905"/>
      <c r="W641" s="171"/>
      <c r="X641" s="171"/>
      <c r="Y641" s="171"/>
      <c r="Z641" s="291"/>
      <c r="AA641" s="291"/>
      <c r="AB641" s="291"/>
      <c r="AC641" s="291"/>
      <c r="AD641" s="291"/>
      <c r="AE641" s="171"/>
      <c r="AF641" s="171"/>
    </row>
    <row r="642" spans="1:32" ht="21.75" thickBot="1" x14ac:dyDescent="0.2">
      <c r="D642" s="265" t="s">
        <v>228</v>
      </c>
      <c r="E642" s="906"/>
      <c r="F642" s="906"/>
      <c r="G642" s="266" t="s">
        <v>229</v>
      </c>
      <c r="H642" s="267"/>
      <c r="L642" s="268" t="s">
        <v>231</v>
      </c>
      <c r="M642" s="482" t="str">
        <f>M$4</f>
        <v/>
      </c>
      <c r="N642" s="269" t="s">
        <v>220</v>
      </c>
      <c r="O642" s="482" t="str">
        <f>O$4</f>
        <v/>
      </c>
      <c r="P642" s="269" t="s">
        <v>225</v>
      </c>
      <c r="Q642" s="269" t="s">
        <v>205</v>
      </c>
      <c r="R642" s="482" t="str">
        <f>R$4</f>
        <v/>
      </c>
      <c r="S642" s="269" t="s">
        <v>220</v>
      </c>
      <c r="T642" s="482" t="str">
        <f>T$4</f>
        <v/>
      </c>
      <c r="U642" s="269" t="s">
        <v>230</v>
      </c>
    </row>
    <row r="643" spans="1:32" ht="18" customHeight="1" x14ac:dyDescent="0.15">
      <c r="B643" s="880" t="s">
        <v>227</v>
      </c>
      <c r="C643" s="907" t="s">
        <v>224</v>
      </c>
      <c r="D643" s="478" t="s">
        <v>237</v>
      </c>
      <c r="E643" s="478" t="s">
        <v>222</v>
      </c>
      <c r="F643" s="909" t="s">
        <v>106</v>
      </c>
      <c r="G643" s="840" t="s">
        <v>107</v>
      </c>
      <c r="H643" s="841"/>
      <c r="I643" s="480" t="s">
        <v>108</v>
      </c>
      <c r="J643" s="480" t="s">
        <v>235</v>
      </c>
      <c r="K643" s="840" t="s">
        <v>109</v>
      </c>
      <c r="L643" s="913"/>
      <c r="M643" s="913"/>
      <c r="N643" s="841"/>
      <c r="O643" s="840" t="s">
        <v>226</v>
      </c>
      <c r="P643" s="913"/>
      <c r="Q643" s="913"/>
      <c r="R643" s="841"/>
      <c r="S643" s="840" t="s">
        <v>233</v>
      </c>
      <c r="T643" s="913"/>
      <c r="U643" s="914"/>
    </row>
    <row r="644" spans="1:32" ht="18" customHeight="1" thickBot="1" x14ac:dyDescent="0.2">
      <c r="B644" s="882"/>
      <c r="C644" s="908"/>
      <c r="D644" s="479" t="s">
        <v>221</v>
      </c>
      <c r="E644" s="479" t="s">
        <v>223</v>
      </c>
      <c r="F644" s="910"/>
      <c r="G644" s="911"/>
      <c r="H644" s="912"/>
      <c r="I644" s="481" t="s">
        <v>110</v>
      </c>
      <c r="J644" s="481" t="s">
        <v>236</v>
      </c>
      <c r="K644" s="911"/>
      <c r="L644" s="915"/>
      <c r="M644" s="915"/>
      <c r="N644" s="912"/>
      <c r="O644" s="911"/>
      <c r="P644" s="915"/>
      <c r="Q644" s="915"/>
      <c r="R644" s="912"/>
      <c r="S644" s="911" t="s">
        <v>234</v>
      </c>
      <c r="T644" s="915"/>
      <c r="U644" s="916"/>
    </row>
    <row r="645" spans="1:32" ht="24" customHeight="1" x14ac:dyDescent="0.15">
      <c r="B645" s="880">
        <v>1</v>
      </c>
      <c r="C645" s="883"/>
      <c r="D645" s="883"/>
      <c r="E645" s="883"/>
      <c r="F645" s="294"/>
      <c r="G645" s="886"/>
      <c r="H645" s="887"/>
      <c r="I645" s="294"/>
      <c r="J645" s="295"/>
      <c r="K645" s="298"/>
      <c r="L645" s="279" t="s">
        <v>220</v>
      </c>
      <c r="M645" s="301"/>
      <c r="N645" s="280" t="s">
        <v>225</v>
      </c>
      <c r="O645" s="298"/>
      <c r="P645" s="279" t="s">
        <v>220</v>
      </c>
      <c r="Q645" s="301"/>
      <c r="R645" s="280" t="s">
        <v>225</v>
      </c>
      <c r="S645" s="888" t="str">
        <f t="shared" ref="S645" si="1400">IF(COUNT(J645:J649)=0,"",SUM(J645:J649))</f>
        <v/>
      </c>
      <c r="T645" s="889"/>
      <c r="U645" s="890"/>
    </row>
    <row r="646" spans="1:32" ht="24" customHeight="1" x14ac:dyDescent="0.15">
      <c r="B646" s="881"/>
      <c r="C646" s="884"/>
      <c r="D646" s="884"/>
      <c r="E646" s="884"/>
      <c r="F646" s="296"/>
      <c r="G646" s="897"/>
      <c r="H646" s="898"/>
      <c r="I646" s="296"/>
      <c r="J646" s="297"/>
      <c r="K646" s="299"/>
      <c r="L646" s="284" t="s">
        <v>220</v>
      </c>
      <c r="M646" s="302"/>
      <c r="N646" s="285" t="s">
        <v>225</v>
      </c>
      <c r="O646" s="299"/>
      <c r="P646" s="284" t="s">
        <v>220</v>
      </c>
      <c r="Q646" s="302"/>
      <c r="R646" s="285" t="s">
        <v>225</v>
      </c>
      <c r="S646" s="891"/>
      <c r="T646" s="892"/>
      <c r="U646" s="893"/>
    </row>
    <row r="647" spans="1:32" ht="23.25" customHeight="1" x14ac:dyDescent="0.15">
      <c r="B647" s="881"/>
      <c r="C647" s="884"/>
      <c r="D647" s="884"/>
      <c r="E647" s="884"/>
      <c r="F647" s="296"/>
      <c r="G647" s="897"/>
      <c r="H647" s="898"/>
      <c r="I647" s="296"/>
      <c r="J647" s="297"/>
      <c r="K647" s="299"/>
      <c r="L647" s="284" t="s">
        <v>220</v>
      </c>
      <c r="M647" s="302"/>
      <c r="N647" s="285" t="s">
        <v>225</v>
      </c>
      <c r="O647" s="299"/>
      <c r="P647" s="284" t="s">
        <v>220</v>
      </c>
      <c r="Q647" s="302"/>
      <c r="R647" s="285" t="s">
        <v>225</v>
      </c>
      <c r="S647" s="891"/>
      <c r="T647" s="892"/>
      <c r="U647" s="893"/>
    </row>
    <row r="648" spans="1:32" ht="24" customHeight="1" x14ac:dyDescent="0.15">
      <c r="B648" s="881"/>
      <c r="C648" s="884"/>
      <c r="D648" s="884"/>
      <c r="E648" s="884"/>
      <c r="F648" s="296"/>
      <c r="G648" s="897"/>
      <c r="H648" s="898"/>
      <c r="I648" s="296"/>
      <c r="J648" s="297"/>
      <c r="K648" s="299"/>
      <c r="L648" s="284" t="s">
        <v>220</v>
      </c>
      <c r="M648" s="302"/>
      <c r="N648" s="285" t="s">
        <v>225</v>
      </c>
      <c r="O648" s="299"/>
      <c r="P648" s="284" t="s">
        <v>220</v>
      </c>
      <c r="Q648" s="302"/>
      <c r="R648" s="285" t="s">
        <v>225</v>
      </c>
      <c r="S648" s="891"/>
      <c r="T648" s="892"/>
      <c r="U648" s="893"/>
    </row>
    <row r="649" spans="1:32" ht="24" customHeight="1" thickBot="1" x14ac:dyDescent="0.2">
      <c r="B649" s="882"/>
      <c r="C649" s="885"/>
      <c r="D649" s="885"/>
      <c r="E649" s="885"/>
      <c r="F649" s="286" t="s">
        <v>232</v>
      </c>
      <c r="G649" s="5"/>
      <c r="H649" s="899" t="s">
        <v>239</v>
      </c>
      <c r="I649" s="900"/>
      <c r="J649" s="300"/>
      <c r="K649" s="901"/>
      <c r="L649" s="902"/>
      <c r="M649" s="902"/>
      <c r="N649" s="902"/>
      <c r="O649" s="902"/>
      <c r="P649" s="902"/>
      <c r="Q649" s="902"/>
      <c r="R649" s="903"/>
      <c r="S649" s="894"/>
      <c r="T649" s="895"/>
      <c r="U649" s="896"/>
    </row>
    <row r="650" spans="1:32" ht="24" customHeight="1" x14ac:dyDescent="0.15">
      <c r="B650" s="880">
        <v>2</v>
      </c>
      <c r="C650" s="883"/>
      <c r="D650" s="883"/>
      <c r="E650" s="883"/>
      <c r="F650" s="294"/>
      <c r="G650" s="886"/>
      <c r="H650" s="887"/>
      <c r="I650" s="294"/>
      <c r="J650" s="295"/>
      <c r="K650" s="298"/>
      <c r="L650" s="279" t="s">
        <v>220</v>
      </c>
      <c r="M650" s="301"/>
      <c r="N650" s="280" t="s">
        <v>225</v>
      </c>
      <c r="O650" s="298"/>
      <c r="P650" s="279" t="s">
        <v>220</v>
      </c>
      <c r="Q650" s="301"/>
      <c r="R650" s="280" t="s">
        <v>225</v>
      </c>
      <c r="S650" s="888" t="str">
        <f t="shared" ref="S650" si="1401">IF(COUNT(J650:J654)=0,"",SUM(J650:J654))</f>
        <v/>
      </c>
      <c r="T650" s="889"/>
      <c r="U650" s="890"/>
    </row>
    <row r="651" spans="1:32" ht="24" customHeight="1" x14ac:dyDescent="0.15">
      <c r="B651" s="881"/>
      <c r="C651" s="884"/>
      <c r="D651" s="884"/>
      <c r="E651" s="884"/>
      <c r="F651" s="296"/>
      <c r="G651" s="897"/>
      <c r="H651" s="898"/>
      <c r="I651" s="296"/>
      <c r="J651" s="297"/>
      <c r="K651" s="299"/>
      <c r="L651" s="284" t="s">
        <v>220</v>
      </c>
      <c r="M651" s="302"/>
      <c r="N651" s="285" t="s">
        <v>225</v>
      </c>
      <c r="O651" s="299"/>
      <c r="P651" s="284" t="s">
        <v>220</v>
      </c>
      <c r="Q651" s="302"/>
      <c r="R651" s="285" t="s">
        <v>225</v>
      </c>
      <c r="S651" s="891"/>
      <c r="T651" s="892"/>
      <c r="U651" s="893"/>
    </row>
    <row r="652" spans="1:32" ht="24" customHeight="1" x14ac:dyDescent="0.15">
      <c r="B652" s="881"/>
      <c r="C652" s="884"/>
      <c r="D652" s="884"/>
      <c r="E652" s="884"/>
      <c r="F652" s="296"/>
      <c r="G652" s="897"/>
      <c r="H652" s="898"/>
      <c r="I652" s="296"/>
      <c r="J652" s="297"/>
      <c r="K652" s="299"/>
      <c r="L652" s="284" t="s">
        <v>220</v>
      </c>
      <c r="M652" s="302"/>
      <c r="N652" s="285" t="s">
        <v>225</v>
      </c>
      <c r="O652" s="299"/>
      <c r="P652" s="284" t="s">
        <v>220</v>
      </c>
      <c r="Q652" s="302"/>
      <c r="R652" s="285" t="s">
        <v>225</v>
      </c>
      <c r="S652" s="891"/>
      <c r="T652" s="892"/>
      <c r="U652" s="893"/>
    </row>
    <row r="653" spans="1:32" ht="24" customHeight="1" x14ac:dyDescent="0.15">
      <c r="B653" s="881"/>
      <c r="C653" s="884"/>
      <c r="D653" s="884"/>
      <c r="E653" s="884"/>
      <c r="F653" s="296"/>
      <c r="G653" s="897"/>
      <c r="H653" s="898"/>
      <c r="I653" s="296"/>
      <c r="J653" s="297"/>
      <c r="K653" s="299"/>
      <c r="L653" s="284" t="s">
        <v>220</v>
      </c>
      <c r="M653" s="302"/>
      <c r="N653" s="285" t="s">
        <v>225</v>
      </c>
      <c r="O653" s="299"/>
      <c r="P653" s="284" t="s">
        <v>220</v>
      </c>
      <c r="Q653" s="302"/>
      <c r="R653" s="285" t="s">
        <v>225</v>
      </c>
      <c r="S653" s="891"/>
      <c r="T653" s="892"/>
      <c r="U653" s="893"/>
    </row>
    <row r="654" spans="1:32" ht="24" customHeight="1" thickBot="1" x14ac:dyDescent="0.2">
      <c r="B654" s="882"/>
      <c r="C654" s="885"/>
      <c r="D654" s="885"/>
      <c r="E654" s="885"/>
      <c r="F654" s="286" t="s">
        <v>232</v>
      </c>
      <c r="G654" s="5"/>
      <c r="H654" s="899" t="s">
        <v>239</v>
      </c>
      <c r="I654" s="900"/>
      <c r="J654" s="300"/>
      <c r="K654" s="901"/>
      <c r="L654" s="902"/>
      <c r="M654" s="902"/>
      <c r="N654" s="902"/>
      <c r="O654" s="902"/>
      <c r="P654" s="902"/>
      <c r="Q654" s="902"/>
      <c r="R654" s="903"/>
      <c r="S654" s="894"/>
      <c r="T654" s="895"/>
      <c r="U654" s="896"/>
    </row>
    <row r="655" spans="1:32" ht="24" customHeight="1" x14ac:dyDescent="0.15">
      <c r="B655" s="880">
        <v>3</v>
      </c>
      <c r="C655" s="883"/>
      <c r="D655" s="883"/>
      <c r="E655" s="883"/>
      <c r="F655" s="294"/>
      <c r="G655" s="886"/>
      <c r="H655" s="887"/>
      <c r="I655" s="294"/>
      <c r="J655" s="295"/>
      <c r="K655" s="298"/>
      <c r="L655" s="279" t="s">
        <v>220</v>
      </c>
      <c r="M655" s="301"/>
      <c r="N655" s="280" t="s">
        <v>225</v>
      </c>
      <c r="O655" s="298"/>
      <c r="P655" s="279" t="s">
        <v>220</v>
      </c>
      <c r="Q655" s="301"/>
      <c r="R655" s="280" t="s">
        <v>225</v>
      </c>
      <c r="S655" s="888" t="str">
        <f t="shared" ref="S655" si="1402">IF(COUNT(J655:J659)=0,"",SUM(J655:J659))</f>
        <v/>
      </c>
      <c r="T655" s="889"/>
      <c r="U655" s="890"/>
    </row>
    <row r="656" spans="1:32" ht="24" customHeight="1" x14ac:dyDescent="0.15">
      <c r="B656" s="881"/>
      <c r="C656" s="884"/>
      <c r="D656" s="884"/>
      <c r="E656" s="884"/>
      <c r="F656" s="296"/>
      <c r="G656" s="897"/>
      <c r="H656" s="898"/>
      <c r="I656" s="296"/>
      <c r="J656" s="297"/>
      <c r="K656" s="299"/>
      <c r="L656" s="284" t="s">
        <v>220</v>
      </c>
      <c r="M656" s="302"/>
      <c r="N656" s="285" t="s">
        <v>225</v>
      </c>
      <c r="O656" s="299"/>
      <c r="P656" s="284" t="s">
        <v>220</v>
      </c>
      <c r="Q656" s="302"/>
      <c r="R656" s="285" t="s">
        <v>225</v>
      </c>
      <c r="S656" s="891"/>
      <c r="T656" s="892"/>
      <c r="U656" s="893"/>
    </row>
    <row r="657" spans="1:32" ht="24" customHeight="1" x14ac:dyDescent="0.15">
      <c r="B657" s="881"/>
      <c r="C657" s="884"/>
      <c r="D657" s="884"/>
      <c r="E657" s="884"/>
      <c r="F657" s="296"/>
      <c r="G657" s="897"/>
      <c r="H657" s="898"/>
      <c r="I657" s="296"/>
      <c r="J657" s="297"/>
      <c r="K657" s="299"/>
      <c r="L657" s="284" t="s">
        <v>220</v>
      </c>
      <c r="M657" s="302"/>
      <c r="N657" s="285" t="s">
        <v>225</v>
      </c>
      <c r="O657" s="299"/>
      <c r="P657" s="284" t="s">
        <v>220</v>
      </c>
      <c r="Q657" s="302"/>
      <c r="R657" s="285" t="s">
        <v>225</v>
      </c>
      <c r="S657" s="891"/>
      <c r="T657" s="892"/>
      <c r="U657" s="893"/>
    </row>
    <row r="658" spans="1:32" ht="24" customHeight="1" x14ac:dyDescent="0.15">
      <c r="B658" s="881"/>
      <c r="C658" s="884"/>
      <c r="D658" s="884"/>
      <c r="E658" s="884"/>
      <c r="F658" s="296"/>
      <c r="G658" s="897"/>
      <c r="H658" s="898"/>
      <c r="I658" s="296"/>
      <c r="J658" s="297"/>
      <c r="K658" s="299"/>
      <c r="L658" s="284" t="s">
        <v>220</v>
      </c>
      <c r="M658" s="302"/>
      <c r="N658" s="285" t="s">
        <v>225</v>
      </c>
      <c r="O658" s="299"/>
      <c r="P658" s="284" t="s">
        <v>220</v>
      </c>
      <c r="Q658" s="302"/>
      <c r="R658" s="285" t="s">
        <v>225</v>
      </c>
      <c r="S658" s="891"/>
      <c r="T658" s="892"/>
      <c r="U658" s="893"/>
    </row>
    <row r="659" spans="1:32" ht="24" customHeight="1" thickBot="1" x14ac:dyDescent="0.2">
      <c r="B659" s="882"/>
      <c r="C659" s="885"/>
      <c r="D659" s="885"/>
      <c r="E659" s="885"/>
      <c r="F659" s="286" t="s">
        <v>232</v>
      </c>
      <c r="G659" s="5"/>
      <c r="H659" s="899" t="s">
        <v>239</v>
      </c>
      <c r="I659" s="900"/>
      <c r="J659" s="300"/>
      <c r="K659" s="901"/>
      <c r="L659" s="902"/>
      <c r="M659" s="902"/>
      <c r="N659" s="902"/>
      <c r="O659" s="902"/>
      <c r="P659" s="902"/>
      <c r="Q659" s="902"/>
      <c r="R659" s="903"/>
      <c r="S659" s="894"/>
      <c r="T659" s="895"/>
      <c r="U659" s="896"/>
    </row>
    <row r="660" spans="1:32" ht="24" customHeight="1" x14ac:dyDescent="0.15">
      <c r="B660" s="880">
        <v>4</v>
      </c>
      <c r="C660" s="883"/>
      <c r="D660" s="883"/>
      <c r="E660" s="883"/>
      <c r="F660" s="294"/>
      <c r="G660" s="886"/>
      <c r="H660" s="887"/>
      <c r="I660" s="294"/>
      <c r="J660" s="295"/>
      <c r="K660" s="298"/>
      <c r="L660" s="279" t="s">
        <v>220</v>
      </c>
      <c r="M660" s="301"/>
      <c r="N660" s="280" t="s">
        <v>225</v>
      </c>
      <c r="O660" s="298"/>
      <c r="P660" s="279" t="s">
        <v>220</v>
      </c>
      <c r="Q660" s="301"/>
      <c r="R660" s="280" t="s">
        <v>225</v>
      </c>
      <c r="S660" s="888" t="str">
        <f t="shared" ref="S660" si="1403">IF(COUNT(J660:J664)=0,"",SUM(J660:J664))</f>
        <v/>
      </c>
      <c r="T660" s="889"/>
      <c r="U660" s="890"/>
    </row>
    <row r="661" spans="1:32" ht="24" customHeight="1" x14ac:dyDescent="0.15">
      <c r="B661" s="881"/>
      <c r="C661" s="884"/>
      <c r="D661" s="884"/>
      <c r="E661" s="884"/>
      <c r="F661" s="296"/>
      <c r="G661" s="897"/>
      <c r="H661" s="898"/>
      <c r="I661" s="296"/>
      <c r="J661" s="297"/>
      <c r="K661" s="299"/>
      <c r="L661" s="284" t="s">
        <v>220</v>
      </c>
      <c r="M661" s="302"/>
      <c r="N661" s="285" t="s">
        <v>225</v>
      </c>
      <c r="O661" s="299"/>
      <c r="P661" s="284" t="s">
        <v>220</v>
      </c>
      <c r="Q661" s="302"/>
      <c r="R661" s="285" t="s">
        <v>225</v>
      </c>
      <c r="S661" s="891"/>
      <c r="T661" s="892"/>
      <c r="U661" s="893"/>
    </row>
    <row r="662" spans="1:32" ht="24" customHeight="1" x14ac:dyDescent="0.15">
      <c r="B662" s="881"/>
      <c r="C662" s="884"/>
      <c r="D662" s="884"/>
      <c r="E662" s="884"/>
      <c r="F662" s="296"/>
      <c r="G662" s="897"/>
      <c r="H662" s="898"/>
      <c r="I662" s="296"/>
      <c r="J662" s="297"/>
      <c r="K662" s="299"/>
      <c r="L662" s="284" t="s">
        <v>220</v>
      </c>
      <c r="M662" s="302"/>
      <c r="N662" s="285" t="s">
        <v>225</v>
      </c>
      <c r="O662" s="299"/>
      <c r="P662" s="284" t="s">
        <v>220</v>
      </c>
      <c r="Q662" s="302"/>
      <c r="R662" s="285" t="s">
        <v>225</v>
      </c>
      <c r="S662" s="891"/>
      <c r="T662" s="892"/>
      <c r="U662" s="893"/>
    </row>
    <row r="663" spans="1:32" ht="24" customHeight="1" x14ac:dyDescent="0.15">
      <c r="B663" s="881"/>
      <c r="C663" s="884"/>
      <c r="D663" s="884"/>
      <c r="E663" s="884"/>
      <c r="F663" s="296"/>
      <c r="G663" s="897"/>
      <c r="H663" s="898"/>
      <c r="I663" s="296"/>
      <c r="J663" s="297"/>
      <c r="K663" s="299"/>
      <c r="L663" s="284" t="s">
        <v>220</v>
      </c>
      <c r="M663" s="302"/>
      <c r="N663" s="285" t="s">
        <v>225</v>
      </c>
      <c r="O663" s="299"/>
      <c r="P663" s="284" t="s">
        <v>220</v>
      </c>
      <c r="Q663" s="302"/>
      <c r="R663" s="285" t="s">
        <v>225</v>
      </c>
      <c r="S663" s="891"/>
      <c r="T663" s="892"/>
      <c r="U663" s="893"/>
    </row>
    <row r="664" spans="1:32" ht="24" customHeight="1" thickBot="1" x14ac:dyDescent="0.2">
      <c r="B664" s="882"/>
      <c r="C664" s="885"/>
      <c r="D664" s="885"/>
      <c r="E664" s="885"/>
      <c r="F664" s="286" t="s">
        <v>232</v>
      </c>
      <c r="G664" s="5"/>
      <c r="H664" s="899" t="s">
        <v>239</v>
      </c>
      <c r="I664" s="900"/>
      <c r="J664" s="300"/>
      <c r="K664" s="901"/>
      <c r="L664" s="902"/>
      <c r="M664" s="902"/>
      <c r="N664" s="902"/>
      <c r="O664" s="902"/>
      <c r="P664" s="902"/>
      <c r="Q664" s="902"/>
      <c r="R664" s="903"/>
      <c r="S664" s="894"/>
      <c r="T664" s="895"/>
      <c r="U664" s="896"/>
    </row>
    <row r="665" spans="1:32" ht="19.5" customHeight="1" thickBot="1" x14ac:dyDescent="0.2">
      <c r="B665" s="287" t="s">
        <v>112</v>
      </c>
      <c r="C665" s="172"/>
      <c r="D665" s="288"/>
      <c r="E665" s="288"/>
      <c r="F665" s="289"/>
      <c r="G665" s="288"/>
      <c r="H665" s="288"/>
      <c r="O665" s="917" t="s">
        <v>496</v>
      </c>
      <c r="P665" s="918"/>
      <c r="Q665" s="918"/>
      <c r="R665" s="918"/>
      <c r="S665" s="919" t="str">
        <f>IF(COUNT(S645:U664)=0,"",SUMIFS(S645:S664,E645:E664,"&lt;&gt;"&amp;""))</f>
        <v/>
      </c>
      <c r="T665" s="920"/>
      <c r="U665" s="921"/>
    </row>
    <row r="666" spans="1:32" ht="19.5" customHeight="1" thickBot="1" x14ac:dyDescent="0.2">
      <c r="B666" s="486" t="s">
        <v>242</v>
      </c>
      <c r="C666" s="172"/>
      <c r="D666" s="171"/>
      <c r="E666" s="290"/>
      <c r="F666" s="485"/>
      <c r="G666" s="485"/>
      <c r="H666" s="485"/>
      <c r="O666" s="922" t="s">
        <v>497</v>
      </c>
      <c r="P666" s="923"/>
      <c r="Q666" s="923"/>
      <c r="R666" s="924"/>
      <c r="S666" s="919" t="str">
        <f>IF(COUNT(S645:U664)=0,"",SUMIF(E645:E664,"元請",S645:U664))</f>
        <v/>
      </c>
      <c r="T666" s="920"/>
      <c r="U666" s="921"/>
      <c r="Z666" s="264"/>
      <c r="AA666" s="264"/>
      <c r="AB666" s="264"/>
      <c r="AC666" s="264"/>
      <c r="AD666" s="264"/>
      <c r="AE666" s="172"/>
      <c r="AF666" s="172"/>
    </row>
    <row r="667" spans="1:32" ht="19.5" customHeight="1" x14ac:dyDescent="0.15">
      <c r="B667" s="287" t="s">
        <v>240</v>
      </c>
      <c r="C667" s="172"/>
      <c r="D667" s="171"/>
      <c r="E667" s="172"/>
      <c r="F667" s="172"/>
      <c r="G667" s="485"/>
      <c r="H667" s="485"/>
      <c r="Z667" s="264"/>
      <c r="AA667" s="264"/>
      <c r="AB667" s="264"/>
      <c r="AC667" s="264"/>
      <c r="AD667" s="264"/>
      <c r="AE667" s="172"/>
      <c r="AF667" s="172"/>
    </row>
    <row r="668" spans="1:32" ht="19.5" customHeight="1" x14ac:dyDescent="0.15">
      <c r="B668" s="485"/>
      <c r="C668" s="172"/>
      <c r="D668" s="171"/>
      <c r="E668" s="290"/>
      <c r="F668" s="485"/>
      <c r="G668" s="485"/>
      <c r="H668" s="485"/>
    </row>
    <row r="669" spans="1:32" s="172" customFormat="1" ht="20.25" customHeight="1" x14ac:dyDescent="0.15">
      <c r="A669" s="171"/>
      <c r="B669" s="171"/>
      <c r="C669" s="172" t="s">
        <v>104</v>
      </c>
      <c r="G669" s="262"/>
      <c r="H669" s="262"/>
      <c r="I669" s="171"/>
      <c r="J669" s="171"/>
      <c r="K669" s="171"/>
      <c r="L669" s="171"/>
      <c r="M669" s="171"/>
      <c r="N669" s="171"/>
      <c r="O669" s="171"/>
      <c r="P669" s="171"/>
      <c r="Q669" s="171"/>
      <c r="R669" s="171"/>
      <c r="S669" s="171"/>
      <c r="T669" s="196" t="s">
        <v>241</v>
      </c>
      <c r="U669" s="263" t="str">
        <f t="shared" ref="U669" si="1404">IF(COUNT(S645:U664)=0,"",U640+1)</f>
        <v/>
      </c>
      <c r="W669" s="171"/>
      <c r="X669" s="171"/>
      <c r="Y669" s="171"/>
      <c r="Z669" s="291"/>
      <c r="AA669" s="291"/>
      <c r="AB669" s="291"/>
      <c r="AC669" s="291"/>
      <c r="AD669" s="291"/>
      <c r="AE669" s="171"/>
      <c r="AF669" s="171"/>
    </row>
    <row r="670" spans="1:32" s="172" customFormat="1" ht="27.75" x14ac:dyDescent="0.15">
      <c r="A670" s="171"/>
      <c r="B670" s="904" t="s">
        <v>105</v>
      </c>
      <c r="C670" s="904"/>
      <c r="D670" s="904"/>
      <c r="E670" s="904"/>
      <c r="F670" s="904"/>
      <c r="G670" s="904"/>
      <c r="H670" s="904"/>
      <c r="I670" s="904"/>
      <c r="J670" s="905" t="s">
        <v>388</v>
      </c>
      <c r="K670" s="905"/>
      <c r="L670" s="905"/>
      <c r="M670" s="905"/>
      <c r="N670" s="905"/>
      <c r="O670" s="905"/>
      <c r="P670" s="905"/>
      <c r="Q670" s="905"/>
      <c r="R670" s="905"/>
      <c r="S670" s="905"/>
      <c r="T670" s="905"/>
      <c r="U670" s="905"/>
      <c r="W670" s="171"/>
      <c r="X670" s="171"/>
      <c r="Y670" s="171"/>
      <c r="Z670" s="291"/>
      <c r="AA670" s="291"/>
      <c r="AB670" s="291"/>
      <c r="AC670" s="291"/>
      <c r="AD670" s="291"/>
      <c r="AE670" s="171"/>
      <c r="AF670" s="171"/>
    </row>
    <row r="671" spans="1:32" ht="21.75" thickBot="1" x14ac:dyDescent="0.2">
      <c r="D671" s="265" t="s">
        <v>228</v>
      </c>
      <c r="E671" s="906"/>
      <c r="F671" s="906"/>
      <c r="G671" s="266" t="s">
        <v>229</v>
      </c>
      <c r="H671" s="267"/>
      <c r="L671" s="268" t="s">
        <v>231</v>
      </c>
      <c r="M671" s="482" t="str">
        <f>M$4</f>
        <v/>
      </c>
      <c r="N671" s="269" t="s">
        <v>220</v>
      </c>
      <c r="O671" s="482" t="str">
        <f>O$4</f>
        <v/>
      </c>
      <c r="P671" s="269" t="s">
        <v>225</v>
      </c>
      <c r="Q671" s="269" t="s">
        <v>205</v>
      </c>
      <c r="R671" s="482" t="str">
        <f>R$4</f>
        <v/>
      </c>
      <c r="S671" s="269" t="s">
        <v>220</v>
      </c>
      <c r="T671" s="482" t="str">
        <f>T$4</f>
        <v/>
      </c>
      <c r="U671" s="269" t="s">
        <v>230</v>
      </c>
    </row>
    <row r="672" spans="1:32" ht="18" customHeight="1" x14ac:dyDescent="0.15">
      <c r="B672" s="880" t="s">
        <v>227</v>
      </c>
      <c r="C672" s="907" t="s">
        <v>224</v>
      </c>
      <c r="D672" s="478" t="s">
        <v>237</v>
      </c>
      <c r="E672" s="478" t="s">
        <v>222</v>
      </c>
      <c r="F672" s="909" t="s">
        <v>106</v>
      </c>
      <c r="G672" s="840" t="s">
        <v>107</v>
      </c>
      <c r="H672" s="841"/>
      <c r="I672" s="480" t="s">
        <v>108</v>
      </c>
      <c r="J672" s="480" t="s">
        <v>235</v>
      </c>
      <c r="K672" s="840" t="s">
        <v>109</v>
      </c>
      <c r="L672" s="913"/>
      <c r="M672" s="913"/>
      <c r="N672" s="841"/>
      <c r="O672" s="840" t="s">
        <v>226</v>
      </c>
      <c r="P672" s="913"/>
      <c r="Q672" s="913"/>
      <c r="R672" s="841"/>
      <c r="S672" s="840" t="s">
        <v>233</v>
      </c>
      <c r="T672" s="913"/>
      <c r="U672" s="914"/>
    </row>
    <row r="673" spans="2:21" ht="18" customHeight="1" thickBot="1" x14ac:dyDescent="0.2">
      <c r="B673" s="882"/>
      <c r="C673" s="908"/>
      <c r="D673" s="479" t="s">
        <v>221</v>
      </c>
      <c r="E673" s="479" t="s">
        <v>223</v>
      </c>
      <c r="F673" s="910"/>
      <c r="G673" s="911"/>
      <c r="H673" s="912"/>
      <c r="I673" s="481" t="s">
        <v>110</v>
      </c>
      <c r="J673" s="481" t="s">
        <v>236</v>
      </c>
      <c r="K673" s="911"/>
      <c r="L673" s="915"/>
      <c r="M673" s="915"/>
      <c r="N673" s="912"/>
      <c r="O673" s="911"/>
      <c r="P673" s="915"/>
      <c r="Q673" s="915"/>
      <c r="R673" s="912"/>
      <c r="S673" s="911" t="s">
        <v>234</v>
      </c>
      <c r="T673" s="915"/>
      <c r="U673" s="916"/>
    </row>
    <row r="674" spans="2:21" ht="24" customHeight="1" x14ac:dyDescent="0.15">
      <c r="B674" s="880">
        <v>1</v>
      </c>
      <c r="C674" s="883"/>
      <c r="D674" s="883"/>
      <c r="E674" s="883"/>
      <c r="F674" s="294"/>
      <c r="G674" s="886"/>
      <c r="H674" s="887"/>
      <c r="I674" s="294"/>
      <c r="J674" s="295"/>
      <c r="K674" s="298"/>
      <c r="L674" s="279" t="s">
        <v>220</v>
      </c>
      <c r="M674" s="301"/>
      <c r="N674" s="280" t="s">
        <v>225</v>
      </c>
      <c r="O674" s="298"/>
      <c r="P674" s="279" t="s">
        <v>220</v>
      </c>
      <c r="Q674" s="301"/>
      <c r="R674" s="280" t="s">
        <v>225</v>
      </c>
      <c r="S674" s="888" t="str">
        <f t="shared" ref="S674" si="1405">IF(COUNT(J674:J678)=0,"",SUM(J674:J678))</f>
        <v/>
      </c>
      <c r="T674" s="889"/>
      <c r="U674" s="890"/>
    </row>
    <row r="675" spans="2:21" ht="24" customHeight="1" x14ac:dyDescent="0.15">
      <c r="B675" s="881"/>
      <c r="C675" s="884"/>
      <c r="D675" s="884"/>
      <c r="E675" s="884"/>
      <c r="F675" s="296"/>
      <c r="G675" s="897"/>
      <c r="H675" s="898"/>
      <c r="I675" s="296"/>
      <c r="J675" s="297"/>
      <c r="K675" s="299"/>
      <c r="L675" s="284" t="s">
        <v>220</v>
      </c>
      <c r="M675" s="302"/>
      <c r="N675" s="285" t="s">
        <v>225</v>
      </c>
      <c r="O675" s="299"/>
      <c r="P675" s="284" t="s">
        <v>220</v>
      </c>
      <c r="Q675" s="302"/>
      <c r="R675" s="285" t="s">
        <v>225</v>
      </c>
      <c r="S675" s="891"/>
      <c r="T675" s="892"/>
      <c r="U675" s="893"/>
    </row>
    <row r="676" spans="2:21" ht="23.25" customHeight="1" x14ac:dyDescent="0.15">
      <c r="B676" s="881"/>
      <c r="C676" s="884"/>
      <c r="D676" s="884"/>
      <c r="E676" s="884"/>
      <c r="F676" s="296"/>
      <c r="G676" s="897"/>
      <c r="H676" s="898"/>
      <c r="I676" s="296"/>
      <c r="J676" s="297"/>
      <c r="K676" s="299"/>
      <c r="L676" s="284" t="s">
        <v>220</v>
      </c>
      <c r="M676" s="302"/>
      <c r="N676" s="285" t="s">
        <v>225</v>
      </c>
      <c r="O676" s="299"/>
      <c r="P676" s="284" t="s">
        <v>220</v>
      </c>
      <c r="Q676" s="302"/>
      <c r="R676" s="285" t="s">
        <v>225</v>
      </c>
      <c r="S676" s="891"/>
      <c r="T676" s="892"/>
      <c r="U676" s="893"/>
    </row>
    <row r="677" spans="2:21" ht="24" customHeight="1" x14ac:dyDescent="0.15">
      <c r="B677" s="881"/>
      <c r="C677" s="884"/>
      <c r="D677" s="884"/>
      <c r="E677" s="884"/>
      <c r="F677" s="296"/>
      <c r="G677" s="897"/>
      <c r="H677" s="898"/>
      <c r="I677" s="296"/>
      <c r="J677" s="297"/>
      <c r="K677" s="299"/>
      <c r="L677" s="284" t="s">
        <v>220</v>
      </c>
      <c r="M677" s="302"/>
      <c r="N677" s="285" t="s">
        <v>225</v>
      </c>
      <c r="O677" s="299"/>
      <c r="P677" s="284" t="s">
        <v>220</v>
      </c>
      <c r="Q677" s="302"/>
      <c r="R677" s="285" t="s">
        <v>225</v>
      </c>
      <c r="S677" s="891"/>
      <c r="T677" s="892"/>
      <c r="U677" s="893"/>
    </row>
    <row r="678" spans="2:21" ht="24" customHeight="1" thickBot="1" x14ac:dyDescent="0.2">
      <c r="B678" s="882"/>
      <c r="C678" s="885"/>
      <c r="D678" s="885"/>
      <c r="E678" s="885"/>
      <c r="F678" s="286" t="s">
        <v>232</v>
      </c>
      <c r="G678" s="5"/>
      <c r="H678" s="899" t="s">
        <v>239</v>
      </c>
      <c r="I678" s="900"/>
      <c r="J678" s="300"/>
      <c r="K678" s="901"/>
      <c r="L678" s="902"/>
      <c r="M678" s="902"/>
      <c r="N678" s="902"/>
      <c r="O678" s="902"/>
      <c r="P678" s="902"/>
      <c r="Q678" s="902"/>
      <c r="R678" s="903"/>
      <c r="S678" s="894"/>
      <c r="T678" s="895"/>
      <c r="U678" s="896"/>
    </row>
    <row r="679" spans="2:21" ht="24" customHeight="1" x14ac:dyDescent="0.15">
      <c r="B679" s="880">
        <v>2</v>
      </c>
      <c r="C679" s="883"/>
      <c r="D679" s="883"/>
      <c r="E679" s="883"/>
      <c r="F679" s="294"/>
      <c r="G679" s="886"/>
      <c r="H679" s="887"/>
      <c r="I679" s="294"/>
      <c r="J679" s="295"/>
      <c r="K679" s="298"/>
      <c r="L679" s="279" t="s">
        <v>220</v>
      </c>
      <c r="M679" s="301"/>
      <c r="N679" s="280" t="s">
        <v>225</v>
      </c>
      <c r="O679" s="298"/>
      <c r="P679" s="279" t="s">
        <v>220</v>
      </c>
      <c r="Q679" s="301"/>
      <c r="R679" s="280" t="s">
        <v>225</v>
      </c>
      <c r="S679" s="888" t="str">
        <f t="shared" ref="S679" si="1406">IF(COUNT(J679:J683)=0,"",SUM(J679:J683))</f>
        <v/>
      </c>
      <c r="T679" s="889"/>
      <c r="U679" s="890"/>
    </row>
    <row r="680" spans="2:21" ht="24" customHeight="1" x14ac:dyDescent="0.15">
      <c r="B680" s="881"/>
      <c r="C680" s="884"/>
      <c r="D680" s="884"/>
      <c r="E680" s="884"/>
      <c r="F680" s="296"/>
      <c r="G680" s="897"/>
      <c r="H680" s="898"/>
      <c r="I680" s="296"/>
      <c r="J680" s="297"/>
      <c r="K680" s="299"/>
      <c r="L680" s="284" t="s">
        <v>220</v>
      </c>
      <c r="M680" s="302"/>
      <c r="N680" s="285" t="s">
        <v>225</v>
      </c>
      <c r="O680" s="299"/>
      <c r="P680" s="284" t="s">
        <v>220</v>
      </c>
      <c r="Q680" s="302"/>
      <c r="R680" s="285" t="s">
        <v>225</v>
      </c>
      <c r="S680" s="891"/>
      <c r="T680" s="892"/>
      <c r="U680" s="893"/>
    </row>
    <row r="681" spans="2:21" ht="24" customHeight="1" x14ac:dyDescent="0.15">
      <c r="B681" s="881"/>
      <c r="C681" s="884"/>
      <c r="D681" s="884"/>
      <c r="E681" s="884"/>
      <c r="F681" s="296"/>
      <c r="G681" s="897"/>
      <c r="H681" s="898"/>
      <c r="I681" s="296"/>
      <c r="J681" s="297"/>
      <c r="K681" s="299"/>
      <c r="L681" s="284" t="s">
        <v>220</v>
      </c>
      <c r="M681" s="302"/>
      <c r="N681" s="285" t="s">
        <v>225</v>
      </c>
      <c r="O681" s="299"/>
      <c r="P681" s="284" t="s">
        <v>220</v>
      </c>
      <c r="Q681" s="302"/>
      <c r="R681" s="285" t="s">
        <v>225</v>
      </c>
      <c r="S681" s="891"/>
      <c r="T681" s="892"/>
      <c r="U681" s="893"/>
    </row>
    <row r="682" spans="2:21" ht="24" customHeight="1" x14ac:dyDescent="0.15">
      <c r="B682" s="881"/>
      <c r="C682" s="884"/>
      <c r="D682" s="884"/>
      <c r="E682" s="884"/>
      <c r="F682" s="296"/>
      <c r="G682" s="897"/>
      <c r="H682" s="898"/>
      <c r="I682" s="296"/>
      <c r="J682" s="297"/>
      <c r="K682" s="299"/>
      <c r="L682" s="284" t="s">
        <v>220</v>
      </c>
      <c r="M682" s="302"/>
      <c r="N682" s="285" t="s">
        <v>225</v>
      </c>
      <c r="O682" s="299"/>
      <c r="P682" s="284" t="s">
        <v>220</v>
      </c>
      <c r="Q682" s="302"/>
      <c r="R682" s="285" t="s">
        <v>225</v>
      </c>
      <c r="S682" s="891"/>
      <c r="T682" s="892"/>
      <c r="U682" s="893"/>
    </row>
    <row r="683" spans="2:21" ht="24" customHeight="1" thickBot="1" x14ac:dyDescent="0.2">
      <c r="B683" s="882"/>
      <c r="C683" s="885"/>
      <c r="D683" s="885"/>
      <c r="E683" s="885"/>
      <c r="F683" s="286" t="s">
        <v>232</v>
      </c>
      <c r="G683" s="5"/>
      <c r="H683" s="899" t="s">
        <v>239</v>
      </c>
      <c r="I683" s="900"/>
      <c r="J683" s="300"/>
      <c r="K683" s="901"/>
      <c r="L683" s="902"/>
      <c r="M683" s="902"/>
      <c r="N683" s="902"/>
      <c r="O683" s="902"/>
      <c r="P683" s="902"/>
      <c r="Q683" s="902"/>
      <c r="R683" s="903"/>
      <c r="S683" s="894"/>
      <c r="T683" s="895"/>
      <c r="U683" s="896"/>
    </row>
    <row r="684" spans="2:21" ht="24" customHeight="1" x14ac:dyDescent="0.15">
      <c r="B684" s="880">
        <v>3</v>
      </c>
      <c r="C684" s="883"/>
      <c r="D684" s="883"/>
      <c r="E684" s="883"/>
      <c r="F684" s="294"/>
      <c r="G684" s="886"/>
      <c r="H684" s="887"/>
      <c r="I684" s="294"/>
      <c r="J684" s="295"/>
      <c r="K684" s="298"/>
      <c r="L684" s="279" t="s">
        <v>220</v>
      </c>
      <c r="M684" s="301"/>
      <c r="N684" s="280" t="s">
        <v>225</v>
      </c>
      <c r="O684" s="298"/>
      <c r="P684" s="279" t="s">
        <v>220</v>
      </c>
      <c r="Q684" s="301"/>
      <c r="R684" s="280" t="s">
        <v>225</v>
      </c>
      <c r="S684" s="888" t="str">
        <f t="shared" ref="S684" si="1407">IF(COUNT(J684:J688)=0,"",SUM(J684:J688))</f>
        <v/>
      </c>
      <c r="T684" s="889"/>
      <c r="U684" s="890"/>
    </row>
    <row r="685" spans="2:21" ht="24" customHeight="1" x14ac:dyDescent="0.15">
      <c r="B685" s="881"/>
      <c r="C685" s="884"/>
      <c r="D685" s="884"/>
      <c r="E685" s="884"/>
      <c r="F685" s="296"/>
      <c r="G685" s="897"/>
      <c r="H685" s="898"/>
      <c r="I685" s="296"/>
      <c r="J685" s="297"/>
      <c r="K685" s="299"/>
      <c r="L685" s="284" t="s">
        <v>220</v>
      </c>
      <c r="M685" s="302"/>
      <c r="N685" s="285" t="s">
        <v>225</v>
      </c>
      <c r="O685" s="299"/>
      <c r="P685" s="284" t="s">
        <v>220</v>
      </c>
      <c r="Q685" s="302"/>
      <c r="R685" s="285" t="s">
        <v>225</v>
      </c>
      <c r="S685" s="891"/>
      <c r="T685" s="892"/>
      <c r="U685" s="893"/>
    </row>
    <row r="686" spans="2:21" ht="24" customHeight="1" x14ac:dyDescent="0.15">
      <c r="B686" s="881"/>
      <c r="C686" s="884"/>
      <c r="D686" s="884"/>
      <c r="E686" s="884"/>
      <c r="F686" s="296"/>
      <c r="G686" s="897"/>
      <c r="H686" s="898"/>
      <c r="I686" s="296"/>
      <c r="J686" s="297"/>
      <c r="K686" s="299"/>
      <c r="L686" s="284" t="s">
        <v>220</v>
      </c>
      <c r="M686" s="302"/>
      <c r="N686" s="285" t="s">
        <v>225</v>
      </c>
      <c r="O686" s="299"/>
      <c r="P686" s="284" t="s">
        <v>220</v>
      </c>
      <c r="Q686" s="302"/>
      <c r="R686" s="285" t="s">
        <v>225</v>
      </c>
      <c r="S686" s="891"/>
      <c r="T686" s="892"/>
      <c r="U686" s="893"/>
    </row>
    <row r="687" spans="2:21" ht="24" customHeight="1" x14ac:dyDescent="0.15">
      <c r="B687" s="881"/>
      <c r="C687" s="884"/>
      <c r="D687" s="884"/>
      <c r="E687" s="884"/>
      <c r="F687" s="296"/>
      <c r="G687" s="897"/>
      <c r="H687" s="898"/>
      <c r="I687" s="296"/>
      <c r="J687" s="297"/>
      <c r="K687" s="299"/>
      <c r="L687" s="284" t="s">
        <v>220</v>
      </c>
      <c r="M687" s="302"/>
      <c r="N687" s="285" t="s">
        <v>225</v>
      </c>
      <c r="O687" s="299"/>
      <c r="P687" s="284" t="s">
        <v>220</v>
      </c>
      <c r="Q687" s="302"/>
      <c r="R687" s="285" t="s">
        <v>225</v>
      </c>
      <c r="S687" s="891"/>
      <c r="T687" s="892"/>
      <c r="U687" s="893"/>
    </row>
    <row r="688" spans="2:21" ht="24" customHeight="1" thickBot="1" x14ac:dyDescent="0.2">
      <c r="B688" s="882"/>
      <c r="C688" s="885"/>
      <c r="D688" s="885"/>
      <c r="E688" s="885"/>
      <c r="F688" s="286" t="s">
        <v>232</v>
      </c>
      <c r="G688" s="5"/>
      <c r="H688" s="899" t="s">
        <v>239</v>
      </c>
      <c r="I688" s="900"/>
      <c r="J688" s="300"/>
      <c r="K688" s="901"/>
      <c r="L688" s="902"/>
      <c r="M688" s="902"/>
      <c r="N688" s="902"/>
      <c r="O688" s="902"/>
      <c r="P688" s="902"/>
      <c r="Q688" s="902"/>
      <c r="R688" s="903"/>
      <c r="S688" s="894"/>
      <c r="T688" s="895"/>
      <c r="U688" s="896"/>
    </row>
    <row r="689" spans="1:32" ht="24" customHeight="1" x14ac:dyDescent="0.15">
      <c r="B689" s="880">
        <v>4</v>
      </c>
      <c r="C689" s="883"/>
      <c r="D689" s="883"/>
      <c r="E689" s="883"/>
      <c r="F689" s="294"/>
      <c r="G689" s="886"/>
      <c r="H689" s="887"/>
      <c r="I689" s="294"/>
      <c r="J689" s="295"/>
      <c r="K689" s="298"/>
      <c r="L689" s="279" t="s">
        <v>220</v>
      </c>
      <c r="M689" s="301"/>
      <c r="N689" s="280" t="s">
        <v>225</v>
      </c>
      <c r="O689" s="298"/>
      <c r="P689" s="279" t="s">
        <v>220</v>
      </c>
      <c r="Q689" s="301"/>
      <c r="R689" s="280" t="s">
        <v>225</v>
      </c>
      <c r="S689" s="888" t="str">
        <f t="shared" ref="S689" si="1408">IF(COUNT(J689:J693)=0,"",SUM(J689:J693))</f>
        <v/>
      </c>
      <c r="T689" s="889"/>
      <c r="U689" s="890"/>
    </row>
    <row r="690" spans="1:32" ht="24" customHeight="1" x14ac:dyDescent="0.15">
      <c r="B690" s="881"/>
      <c r="C690" s="884"/>
      <c r="D690" s="884"/>
      <c r="E690" s="884"/>
      <c r="F690" s="296"/>
      <c r="G690" s="897"/>
      <c r="H690" s="898"/>
      <c r="I690" s="296"/>
      <c r="J690" s="297"/>
      <c r="K690" s="299"/>
      <c r="L690" s="284" t="s">
        <v>220</v>
      </c>
      <c r="M690" s="302"/>
      <c r="N690" s="285" t="s">
        <v>225</v>
      </c>
      <c r="O690" s="299"/>
      <c r="P690" s="284" t="s">
        <v>220</v>
      </c>
      <c r="Q690" s="302"/>
      <c r="R690" s="285" t="s">
        <v>225</v>
      </c>
      <c r="S690" s="891"/>
      <c r="T690" s="892"/>
      <c r="U690" s="893"/>
    </row>
    <row r="691" spans="1:32" ht="24" customHeight="1" x14ac:dyDescent="0.15">
      <c r="B691" s="881"/>
      <c r="C691" s="884"/>
      <c r="D691" s="884"/>
      <c r="E691" s="884"/>
      <c r="F691" s="296"/>
      <c r="G691" s="897"/>
      <c r="H691" s="898"/>
      <c r="I691" s="296"/>
      <c r="J691" s="297"/>
      <c r="K691" s="299"/>
      <c r="L691" s="284" t="s">
        <v>220</v>
      </c>
      <c r="M691" s="302"/>
      <c r="N691" s="285" t="s">
        <v>225</v>
      </c>
      <c r="O691" s="299"/>
      <c r="P691" s="284" t="s">
        <v>220</v>
      </c>
      <c r="Q691" s="302"/>
      <c r="R691" s="285" t="s">
        <v>225</v>
      </c>
      <c r="S691" s="891"/>
      <c r="T691" s="892"/>
      <c r="U691" s="893"/>
    </row>
    <row r="692" spans="1:32" ht="24" customHeight="1" x14ac:dyDescent="0.15">
      <c r="B692" s="881"/>
      <c r="C692" s="884"/>
      <c r="D692" s="884"/>
      <c r="E692" s="884"/>
      <c r="F692" s="296"/>
      <c r="G692" s="897"/>
      <c r="H692" s="898"/>
      <c r="I692" s="296"/>
      <c r="J692" s="297"/>
      <c r="K692" s="299"/>
      <c r="L692" s="284" t="s">
        <v>220</v>
      </c>
      <c r="M692" s="302"/>
      <c r="N692" s="285" t="s">
        <v>225</v>
      </c>
      <c r="O692" s="299"/>
      <c r="P692" s="284" t="s">
        <v>220</v>
      </c>
      <c r="Q692" s="302"/>
      <c r="R692" s="285" t="s">
        <v>225</v>
      </c>
      <c r="S692" s="891"/>
      <c r="T692" s="892"/>
      <c r="U692" s="893"/>
    </row>
    <row r="693" spans="1:32" ht="24" customHeight="1" thickBot="1" x14ac:dyDescent="0.2">
      <c r="B693" s="882"/>
      <c r="C693" s="885"/>
      <c r="D693" s="885"/>
      <c r="E693" s="885"/>
      <c r="F693" s="286" t="s">
        <v>232</v>
      </c>
      <c r="G693" s="5"/>
      <c r="H693" s="899" t="s">
        <v>239</v>
      </c>
      <c r="I693" s="900"/>
      <c r="J693" s="300"/>
      <c r="K693" s="901"/>
      <c r="L693" s="902"/>
      <c r="M693" s="902"/>
      <c r="N693" s="902"/>
      <c r="O693" s="902"/>
      <c r="P693" s="902"/>
      <c r="Q693" s="902"/>
      <c r="R693" s="903"/>
      <c r="S693" s="894"/>
      <c r="T693" s="895"/>
      <c r="U693" s="896"/>
    </row>
    <row r="694" spans="1:32" ht="19.5" customHeight="1" thickBot="1" x14ac:dyDescent="0.2">
      <c r="B694" s="287" t="s">
        <v>112</v>
      </c>
      <c r="C694" s="172"/>
      <c r="D694" s="288"/>
      <c r="E694" s="288"/>
      <c r="F694" s="289"/>
      <c r="G694" s="288"/>
      <c r="H694" s="288"/>
      <c r="O694" s="917" t="s">
        <v>496</v>
      </c>
      <c r="P694" s="918"/>
      <c r="Q694" s="918"/>
      <c r="R694" s="918"/>
      <c r="S694" s="919" t="str">
        <f>IF(COUNT(S674:U693)=0,"",SUMIFS(S674:S693,E674:E693,"&lt;&gt;"&amp;""))</f>
        <v/>
      </c>
      <c r="T694" s="920"/>
      <c r="U694" s="921"/>
    </row>
    <row r="695" spans="1:32" ht="19.5" customHeight="1" thickBot="1" x14ac:dyDescent="0.2">
      <c r="B695" s="486" t="s">
        <v>242</v>
      </c>
      <c r="C695" s="172"/>
      <c r="D695" s="171"/>
      <c r="E695" s="290"/>
      <c r="F695" s="485"/>
      <c r="G695" s="485"/>
      <c r="H695" s="485"/>
      <c r="O695" s="922" t="s">
        <v>497</v>
      </c>
      <c r="P695" s="923"/>
      <c r="Q695" s="923"/>
      <c r="R695" s="924"/>
      <c r="S695" s="919" t="str">
        <f>IF(COUNT(S674:U693)=0,"",SUMIF(E674:E693,"元請",S674:U693))</f>
        <v/>
      </c>
      <c r="T695" s="920"/>
      <c r="U695" s="921"/>
      <c r="Z695" s="264"/>
      <c r="AA695" s="264"/>
      <c r="AB695" s="264"/>
      <c r="AC695" s="264"/>
      <c r="AD695" s="264"/>
      <c r="AE695" s="172"/>
      <c r="AF695" s="172"/>
    </row>
    <row r="696" spans="1:32" ht="19.5" customHeight="1" x14ac:dyDescent="0.15">
      <c r="B696" s="287" t="s">
        <v>240</v>
      </c>
      <c r="C696" s="172"/>
      <c r="D696" s="171"/>
      <c r="E696" s="172"/>
      <c r="F696" s="172"/>
      <c r="G696" s="485"/>
      <c r="H696" s="485"/>
      <c r="Z696" s="264"/>
      <c r="AA696" s="264"/>
      <c r="AB696" s="264"/>
      <c r="AC696" s="264"/>
      <c r="AD696" s="264"/>
      <c r="AE696" s="172"/>
      <c r="AF696" s="172"/>
    </row>
    <row r="697" spans="1:32" ht="19.5" customHeight="1" x14ac:dyDescent="0.15">
      <c r="B697" s="485"/>
      <c r="C697" s="172"/>
      <c r="D697" s="171"/>
      <c r="E697" s="290"/>
      <c r="F697" s="485"/>
      <c r="G697" s="485"/>
      <c r="H697" s="485"/>
    </row>
    <row r="698" spans="1:32" s="172" customFormat="1" ht="20.25" customHeight="1" x14ac:dyDescent="0.15">
      <c r="A698" s="171"/>
      <c r="B698" s="171"/>
      <c r="C698" s="172" t="s">
        <v>104</v>
      </c>
      <c r="G698" s="262"/>
      <c r="H698" s="262"/>
      <c r="I698" s="171"/>
      <c r="J698" s="171"/>
      <c r="K698" s="171"/>
      <c r="L698" s="171"/>
      <c r="M698" s="171"/>
      <c r="N698" s="171"/>
      <c r="O698" s="171"/>
      <c r="P698" s="171"/>
      <c r="Q698" s="171"/>
      <c r="R698" s="171"/>
      <c r="S698" s="171"/>
      <c r="T698" s="196" t="s">
        <v>241</v>
      </c>
      <c r="U698" s="263" t="str">
        <f t="shared" ref="U698" si="1409">IF(COUNT(S674:U693)=0,"",U669+1)</f>
        <v/>
      </c>
      <c r="W698" s="171"/>
      <c r="X698" s="171"/>
      <c r="Y698" s="171"/>
      <c r="Z698" s="291"/>
      <c r="AA698" s="291"/>
      <c r="AB698" s="291"/>
      <c r="AC698" s="291"/>
      <c r="AD698" s="291"/>
      <c r="AE698" s="171"/>
      <c r="AF698" s="171"/>
    </row>
    <row r="699" spans="1:32" s="172" customFormat="1" ht="27.75" x14ac:dyDescent="0.15">
      <c r="A699" s="171"/>
      <c r="B699" s="904" t="s">
        <v>105</v>
      </c>
      <c r="C699" s="904"/>
      <c r="D699" s="904"/>
      <c r="E699" s="904"/>
      <c r="F699" s="904"/>
      <c r="G699" s="904"/>
      <c r="H699" s="904"/>
      <c r="I699" s="904"/>
      <c r="J699" s="905" t="s">
        <v>388</v>
      </c>
      <c r="K699" s="905"/>
      <c r="L699" s="905"/>
      <c r="M699" s="905"/>
      <c r="N699" s="905"/>
      <c r="O699" s="905"/>
      <c r="P699" s="905"/>
      <c r="Q699" s="905"/>
      <c r="R699" s="905"/>
      <c r="S699" s="905"/>
      <c r="T699" s="905"/>
      <c r="U699" s="905"/>
      <c r="W699" s="171"/>
      <c r="X699" s="171"/>
      <c r="Y699" s="171"/>
      <c r="Z699" s="291"/>
      <c r="AA699" s="291"/>
      <c r="AB699" s="291"/>
      <c r="AC699" s="291"/>
      <c r="AD699" s="291"/>
      <c r="AE699" s="171"/>
      <c r="AF699" s="171"/>
    </row>
    <row r="700" spans="1:32" ht="21.75" thickBot="1" x14ac:dyDescent="0.2">
      <c r="D700" s="265" t="s">
        <v>228</v>
      </c>
      <c r="E700" s="906"/>
      <c r="F700" s="906"/>
      <c r="G700" s="266" t="s">
        <v>229</v>
      </c>
      <c r="H700" s="267"/>
      <c r="L700" s="268" t="s">
        <v>231</v>
      </c>
      <c r="M700" s="482" t="str">
        <f>M$4</f>
        <v/>
      </c>
      <c r="N700" s="269" t="s">
        <v>220</v>
      </c>
      <c r="O700" s="482" t="str">
        <f>O$4</f>
        <v/>
      </c>
      <c r="P700" s="269" t="s">
        <v>225</v>
      </c>
      <c r="Q700" s="269" t="s">
        <v>205</v>
      </c>
      <c r="R700" s="482" t="str">
        <f>R$4</f>
        <v/>
      </c>
      <c r="S700" s="269" t="s">
        <v>220</v>
      </c>
      <c r="T700" s="482" t="str">
        <f>T$4</f>
        <v/>
      </c>
      <c r="U700" s="269" t="s">
        <v>230</v>
      </c>
    </row>
    <row r="701" spans="1:32" ht="18" customHeight="1" x14ac:dyDescent="0.15">
      <c r="B701" s="880" t="s">
        <v>227</v>
      </c>
      <c r="C701" s="907" t="s">
        <v>224</v>
      </c>
      <c r="D701" s="478" t="s">
        <v>237</v>
      </c>
      <c r="E701" s="478" t="s">
        <v>222</v>
      </c>
      <c r="F701" s="909" t="s">
        <v>106</v>
      </c>
      <c r="G701" s="840" t="s">
        <v>107</v>
      </c>
      <c r="H701" s="841"/>
      <c r="I701" s="480" t="s">
        <v>108</v>
      </c>
      <c r="J701" s="480" t="s">
        <v>235</v>
      </c>
      <c r="K701" s="840" t="s">
        <v>109</v>
      </c>
      <c r="L701" s="913"/>
      <c r="M701" s="913"/>
      <c r="N701" s="841"/>
      <c r="O701" s="840" t="s">
        <v>226</v>
      </c>
      <c r="P701" s="913"/>
      <c r="Q701" s="913"/>
      <c r="R701" s="841"/>
      <c r="S701" s="840" t="s">
        <v>233</v>
      </c>
      <c r="T701" s="913"/>
      <c r="U701" s="914"/>
    </row>
    <row r="702" spans="1:32" ht="18" customHeight="1" thickBot="1" x14ac:dyDescent="0.2">
      <c r="B702" s="882"/>
      <c r="C702" s="908"/>
      <c r="D702" s="479" t="s">
        <v>221</v>
      </c>
      <c r="E702" s="479" t="s">
        <v>223</v>
      </c>
      <c r="F702" s="910"/>
      <c r="G702" s="911"/>
      <c r="H702" s="912"/>
      <c r="I702" s="481" t="s">
        <v>110</v>
      </c>
      <c r="J702" s="481" t="s">
        <v>236</v>
      </c>
      <c r="K702" s="911"/>
      <c r="L702" s="915"/>
      <c r="M702" s="915"/>
      <c r="N702" s="912"/>
      <c r="O702" s="911"/>
      <c r="P702" s="915"/>
      <c r="Q702" s="915"/>
      <c r="R702" s="912"/>
      <c r="S702" s="911" t="s">
        <v>234</v>
      </c>
      <c r="T702" s="915"/>
      <c r="U702" s="916"/>
    </row>
    <row r="703" spans="1:32" ht="24" customHeight="1" x14ac:dyDescent="0.15">
      <c r="B703" s="880">
        <v>1</v>
      </c>
      <c r="C703" s="883"/>
      <c r="D703" s="883"/>
      <c r="E703" s="883"/>
      <c r="F703" s="294"/>
      <c r="G703" s="886"/>
      <c r="H703" s="887"/>
      <c r="I703" s="294"/>
      <c r="J703" s="295"/>
      <c r="K703" s="298"/>
      <c r="L703" s="279" t="s">
        <v>220</v>
      </c>
      <c r="M703" s="301"/>
      <c r="N703" s="280" t="s">
        <v>225</v>
      </c>
      <c r="O703" s="298"/>
      <c r="P703" s="279" t="s">
        <v>220</v>
      </c>
      <c r="Q703" s="301"/>
      <c r="R703" s="280" t="s">
        <v>225</v>
      </c>
      <c r="S703" s="888" t="str">
        <f t="shared" ref="S703" si="1410">IF(COUNT(J703:J707)=0,"",SUM(J703:J707))</f>
        <v/>
      </c>
      <c r="T703" s="889"/>
      <c r="U703" s="890"/>
    </row>
    <row r="704" spans="1:32" ht="24" customHeight="1" x14ac:dyDescent="0.15">
      <c r="B704" s="881"/>
      <c r="C704" s="884"/>
      <c r="D704" s="884"/>
      <c r="E704" s="884"/>
      <c r="F704" s="296"/>
      <c r="G704" s="897"/>
      <c r="H704" s="898"/>
      <c r="I704" s="296"/>
      <c r="J704" s="297"/>
      <c r="K704" s="299"/>
      <c r="L704" s="284" t="s">
        <v>220</v>
      </c>
      <c r="M704" s="302"/>
      <c r="N704" s="285" t="s">
        <v>225</v>
      </c>
      <c r="O704" s="299"/>
      <c r="P704" s="284" t="s">
        <v>220</v>
      </c>
      <c r="Q704" s="302"/>
      <c r="R704" s="285" t="s">
        <v>225</v>
      </c>
      <c r="S704" s="891"/>
      <c r="T704" s="892"/>
      <c r="U704" s="893"/>
    </row>
    <row r="705" spans="2:21" ht="23.25" customHeight="1" x14ac:dyDescent="0.15">
      <c r="B705" s="881"/>
      <c r="C705" s="884"/>
      <c r="D705" s="884"/>
      <c r="E705" s="884"/>
      <c r="F705" s="296"/>
      <c r="G705" s="897"/>
      <c r="H705" s="898"/>
      <c r="I705" s="296"/>
      <c r="J705" s="297"/>
      <c r="K705" s="299"/>
      <c r="L705" s="284" t="s">
        <v>220</v>
      </c>
      <c r="M705" s="302"/>
      <c r="N705" s="285" t="s">
        <v>225</v>
      </c>
      <c r="O705" s="299"/>
      <c r="P705" s="284" t="s">
        <v>220</v>
      </c>
      <c r="Q705" s="302"/>
      <c r="R705" s="285" t="s">
        <v>225</v>
      </c>
      <c r="S705" s="891"/>
      <c r="T705" s="892"/>
      <c r="U705" s="893"/>
    </row>
    <row r="706" spans="2:21" ht="24" customHeight="1" x14ac:dyDescent="0.15">
      <c r="B706" s="881"/>
      <c r="C706" s="884"/>
      <c r="D706" s="884"/>
      <c r="E706" s="884"/>
      <c r="F706" s="296"/>
      <c r="G706" s="897"/>
      <c r="H706" s="898"/>
      <c r="I706" s="296"/>
      <c r="J706" s="297"/>
      <c r="K706" s="299"/>
      <c r="L706" s="284" t="s">
        <v>220</v>
      </c>
      <c r="M706" s="302"/>
      <c r="N706" s="285" t="s">
        <v>225</v>
      </c>
      <c r="O706" s="299"/>
      <c r="P706" s="284" t="s">
        <v>220</v>
      </c>
      <c r="Q706" s="302"/>
      <c r="R706" s="285" t="s">
        <v>225</v>
      </c>
      <c r="S706" s="891"/>
      <c r="T706" s="892"/>
      <c r="U706" s="893"/>
    </row>
    <row r="707" spans="2:21" ht="24" customHeight="1" thickBot="1" x14ac:dyDescent="0.2">
      <c r="B707" s="882"/>
      <c r="C707" s="885"/>
      <c r="D707" s="885"/>
      <c r="E707" s="885"/>
      <c r="F707" s="286" t="s">
        <v>232</v>
      </c>
      <c r="G707" s="5"/>
      <c r="H707" s="899" t="s">
        <v>239</v>
      </c>
      <c r="I707" s="900"/>
      <c r="J707" s="300"/>
      <c r="K707" s="901"/>
      <c r="L707" s="902"/>
      <c r="M707" s="902"/>
      <c r="N707" s="902"/>
      <c r="O707" s="902"/>
      <c r="P707" s="902"/>
      <c r="Q707" s="902"/>
      <c r="R707" s="903"/>
      <c r="S707" s="894"/>
      <c r="T707" s="895"/>
      <c r="U707" s="896"/>
    </row>
    <row r="708" spans="2:21" ht="24" customHeight="1" x14ac:dyDescent="0.15">
      <c r="B708" s="880">
        <v>2</v>
      </c>
      <c r="C708" s="883"/>
      <c r="D708" s="883"/>
      <c r="E708" s="883"/>
      <c r="F708" s="294"/>
      <c r="G708" s="886"/>
      <c r="H708" s="887"/>
      <c r="I708" s="294"/>
      <c r="J708" s="295"/>
      <c r="K708" s="298"/>
      <c r="L708" s="279" t="s">
        <v>220</v>
      </c>
      <c r="M708" s="301"/>
      <c r="N708" s="280" t="s">
        <v>225</v>
      </c>
      <c r="O708" s="298"/>
      <c r="P708" s="279" t="s">
        <v>220</v>
      </c>
      <c r="Q708" s="301"/>
      <c r="R708" s="280" t="s">
        <v>225</v>
      </c>
      <c r="S708" s="888" t="str">
        <f t="shared" ref="S708" si="1411">IF(COUNT(J708:J712)=0,"",SUM(J708:J712))</f>
        <v/>
      </c>
      <c r="T708" s="889"/>
      <c r="U708" s="890"/>
    </row>
    <row r="709" spans="2:21" ht="24" customHeight="1" x14ac:dyDescent="0.15">
      <c r="B709" s="881"/>
      <c r="C709" s="884"/>
      <c r="D709" s="884"/>
      <c r="E709" s="884"/>
      <c r="F709" s="296"/>
      <c r="G709" s="897"/>
      <c r="H709" s="898"/>
      <c r="I709" s="296"/>
      <c r="J709" s="297"/>
      <c r="K709" s="299"/>
      <c r="L709" s="284" t="s">
        <v>220</v>
      </c>
      <c r="M709" s="302"/>
      <c r="N709" s="285" t="s">
        <v>225</v>
      </c>
      <c r="O709" s="299"/>
      <c r="P709" s="284" t="s">
        <v>220</v>
      </c>
      <c r="Q709" s="302"/>
      <c r="R709" s="285" t="s">
        <v>225</v>
      </c>
      <c r="S709" s="891"/>
      <c r="T709" s="892"/>
      <c r="U709" s="893"/>
    </row>
    <row r="710" spans="2:21" ht="24" customHeight="1" x14ac:dyDescent="0.15">
      <c r="B710" s="881"/>
      <c r="C710" s="884"/>
      <c r="D710" s="884"/>
      <c r="E710" s="884"/>
      <c r="F710" s="296"/>
      <c r="G710" s="897"/>
      <c r="H710" s="898"/>
      <c r="I710" s="296"/>
      <c r="J710" s="297"/>
      <c r="K710" s="299"/>
      <c r="L710" s="284" t="s">
        <v>220</v>
      </c>
      <c r="M710" s="302"/>
      <c r="N710" s="285" t="s">
        <v>225</v>
      </c>
      <c r="O710" s="299"/>
      <c r="P710" s="284" t="s">
        <v>220</v>
      </c>
      <c r="Q710" s="302"/>
      <c r="R710" s="285" t="s">
        <v>225</v>
      </c>
      <c r="S710" s="891"/>
      <c r="T710" s="892"/>
      <c r="U710" s="893"/>
    </row>
    <row r="711" spans="2:21" ht="24" customHeight="1" x14ac:dyDescent="0.15">
      <c r="B711" s="881"/>
      <c r="C711" s="884"/>
      <c r="D711" s="884"/>
      <c r="E711" s="884"/>
      <c r="F711" s="296"/>
      <c r="G711" s="897"/>
      <c r="H711" s="898"/>
      <c r="I711" s="296"/>
      <c r="J711" s="297"/>
      <c r="K711" s="299"/>
      <c r="L711" s="284" t="s">
        <v>220</v>
      </c>
      <c r="M711" s="302"/>
      <c r="N711" s="285" t="s">
        <v>225</v>
      </c>
      <c r="O711" s="299"/>
      <c r="P711" s="284" t="s">
        <v>220</v>
      </c>
      <c r="Q711" s="302"/>
      <c r="R711" s="285" t="s">
        <v>225</v>
      </c>
      <c r="S711" s="891"/>
      <c r="T711" s="892"/>
      <c r="U711" s="893"/>
    </row>
    <row r="712" spans="2:21" ht="24" customHeight="1" thickBot="1" x14ac:dyDescent="0.2">
      <c r="B712" s="882"/>
      <c r="C712" s="885"/>
      <c r="D712" s="885"/>
      <c r="E712" s="885"/>
      <c r="F712" s="286" t="s">
        <v>232</v>
      </c>
      <c r="G712" s="5"/>
      <c r="H712" s="899" t="s">
        <v>239</v>
      </c>
      <c r="I712" s="900"/>
      <c r="J712" s="300"/>
      <c r="K712" s="901"/>
      <c r="L712" s="902"/>
      <c r="M712" s="902"/>
      <c r="N712" s="902"/>
      <c r="O712" s="902"/>
      <c r="P712" s="902"/>
      <c r="Q712" s="902"/>
      <c r="R712" s="903"/>
      <c r="S712" s="894"/>
      <c r="T712" s="895"/>
      <c r="U712" s="896"/>
    </row>
    <row r="713" spans="2:21" ht="24" customHeight="1" x14ac:dyDescent="0.15">
      <c r="B713" s="880">
        <v>3</v>
      </c>
      <c r="C713" s="883"/>
      <c r="D713" s="883"/>
      <c r="E713" s="883"/>
      <c r="F713" s="294"/>
      <c r="G713" s="886"/>
      <c r="H713" s="887"/>
      <c r="I713" s="294"/>
      <c r="J713" s="295"/>
      <c r="K713" s="298"/>
      <c r="L713" s="279" t="s">
        <v>220</v>
      </c>
      <c r="M713" s="301"/>
      <c r="N713" s="280" t="s">
        <v>225</v>
      </c>
      <c r="O713" s="298"/>
      <c r="P713" s="279" t="s">
        <v>220</v>
      </c>
      <c r="Q713" s="301"/>
      <c r="R713" s="280" t="s">
        <v>225</v>
      </c>
      <c r="S713" s="888" t="str">
        <f t="shared" ref="S713" si="1412">IF(COUNT(J713:J717)=0,"",SUM(J713:J717))</f>
        <v/>
      </c>
      <c r="T713" s="889"/>
      <c r="U713" s="890"/>
    </row>
    <row r="714" spans="2:21" ht="24" customHeight="1" x14ac:dyDescent="0.15">
      <c r="B714" s="881"/>
      <c r="C714" s="884"/>
      <c r="D714" s="884"/>
      <c r="E714" s="884"/>
      <c r="F714" s="296"/>
      <c r="G714" s="897"/>
      <c r="H714" s="898"/>
      <c r="I714" s="296"/>
      <c r="J714" s="297"/>
      <c r="K714" s="299"/>
      <c r="L714" s="284" t="s">
        <v>220</v>
      </c>
      <c r="M714" s="302"/>
      <c r="N714" s="285" t="s">
        <v>225</v>
      </c>
      <c r="O714" s="299"/>
      <c r="P714" s="284" t="s">
        <v>220</v>
      </c>
      <c r="Q714" s="302"/>
      <c r="R714" s="285" t="s">
        <v>225</v>
      </c>
      <c r="S714" s="891"/>
      <c r="T714" s="892"/>
      <c r="U714" s="893"/>
    </row>
    <row r="715" spans="2:21" ht="24" customHeight="1" x14ac:dyDescent="0.15">
      <c r="B715" s="881"/>
      <c r="C715" s="884"/>
      <c r="D715" s="884"/>
      <c r="E715" s="884"/>
      <c r="F715" s="296"/>
      <c r="G715" s="897"/>
      <c r="H715" s="898"/>
      <c r="I715" s="296"/>
      <c r="J715" s="297"/>
      <c r="K715" s="299"/>
      <c r="L715" s="284" t="s">
        <v>220</v>
      </c>
      <c r="M715" s="302"/>
      <c r="N715" s="285" t="s">
        <v>225</v>
      </c>
      <c r="O715" s="299"/>
      <c r="P715" s="284" t="s">
        <v>220</v>
      </c>
      <c r="Q715" s="302"/>
      <c r="R715" s="285" t="s">
        <v>225</v>
      </c>
      <c r="S715" s="891"/>
      <c r="T715" s="892"/>
      <c r="U715" s="893"/>
    </row>
    <row r="716" spans="2:21" ht="24" customHeight="1" x14ac:dyDescent="0.15">
      <c r="B716" s="881"/>
      <c r="C716" s="884"/>
      <c r="D716" s="884"/>
      <c r="E716" s="884"/>
      <c r="F716" s="296"/>
      <c r="G716" s="897"/>
      <c r="H716" s="898"/>
      <c r="I716" s="296"/>
      <c r="J716" s="297"/>
      <c r="K716" s="299"/>
      <c r="L716" s="284" t="s">
        <v>220</v>
      </c>
      <c r="M716" s="302"/>
      <c r="N716" s="285" t="s">
        <v>225</v>
      </c>
      <c r="O716" s="299"/>
      <c r="P716" s="284" t="s">
        <v>220</v>
      </c>
      <c r="Q716" s="302"/>
      <c r="R716" s="285" t="s">
        <v>225</v>
      </c>
      <c r="S716" s="891"/>
      <c r="T716" s="892"/>
      <c r="U716" s="893"/>
    </row>
    <row r="717" spans="2:21" ht="24" customHeight="1" thickBot="1" x14ac:dyDescent="0.2">
      <c r="B717" s="882"/>
      <c r="C717" s="885"/>
      <c r="D717" s="885"/>
      <c r="E717" s="885"/>
      <c r="F717" s="286" t="s">
        <v>232</v>
      </c>
      <c r="G717" s="5"/>
      <c r="H717" s="899" t="s">
        <v>239</v>
      </c>
      <c r="I717" s="900"/>
      <c r="J717" s="300"/>
      <c r="K717" s="901"/>
      <c r="L717" s="902"/>
      <c r="M717" s="902"/>
      <c r="N717" s="902"/>
      <c r="O717" s="902"/>
      <c r="P717" s="902"/>
      <c r="Q717" s="902"/>
      <c r="R717" s="903"/>
      <c r="S717" s="894"/>
      <c r="T717" s="895"/>
      <c r="U717" s="896"/>
    </row>
    <row r="718" spans="2:21" ht="24" customHeight="1" x14ac:dyDescent="0.15">
      <c r="B718" s="880">
        <v>4</v>
      </c>
      <c r="C718" s="883"/>
      <c r="D718" s="883"/>
      <c r="E718" s="883"/>
      <c r="F718" s="294"/>
      <c r="G718" s="886"/>
      <c r="H718" s="887"/>
      <c r="I718" s="294"/>
      <c r="J718" s="295"/>
      <c r="K718" s="298"/>
      <c r="L718" s="279" t="s">
        <v>220</v>
      </c>
      <c r="M718" s="301"/>
      <c r="N718" s="280" t="s">
        <v>225</v>
      </c>
      <c r="O718" s="298"/>
      <c r="P718" s="279" t="s">
        <v>220</v>
      </c>
      <c r="Q718" s="301"/>
      <c r="R718" s="280" t="s">
        <v>225</v>
      </c>
      <c r="S718" s="888" t="str">
        <f t="shared" ref="S718" si="1413">IF(COUNT(J718:J722)=0,"",SUM(J718:J722))</f>
        <v/>
      </c>
      <c r="T718" s="889"/>
      <c r="U718" s="890"/>
    </row>
    <row r="719" spans="2:21" ht="24" customHeight="1" x14ac:dyDescent="0.15">
      <c r="B719" s="881"/>
      <c r="C719" s="884"/>
      <c r="D719" s="884"/>
      <c r="E719" s="884"/>
      <c r="F719" s="296"/>
      <c r="G719" s="897"/>
      <c r="H719" s="898"/>
      <c r="I719" s="296"/>
      <c r="J719" s="297"/>
      <c r="K719" s="299"/>
      <c r="L719" s="284" t="s">
        <v>220</v>
      </c>
      <c r="M719" s="302"/>
      <c r="N719" s="285" t="s">
        <v>225</v>
      </c>
      <c r="O719" s="299"/>
      <c r="P719" s="284" t="s">
        <v>220</v>
      </c>
      <c r="Q719" s="302"/>
      <c r="R719" s="285" t="s">
        <v>225</v>
      </c>
      <c r="S719" s="891"/>
      <c r="T719" s="892"/>
      <c r="U719" s="893"/>
    </row>
    <row r="720" spans="2:21" ht="24" customHeight="1" x14ac:dyDescent="0.15">
      <c r="B720" s="881"/>
      <c r="C720" s="884"/>
      <c r="D720" s="884"/>
      <c r="E720" s="884"/>
      <c r="F720" s="296"/>
      <c r="G720" s="897"/>
      <c r="H720" s="898"/>
      <c r="I720" s="296"/>
      <c r="J720" s="297"/>
      <c r="K720" s="299"/>
      <c r="L720" s="284" t="s">
        <v>220</v>
      </c>
      <c r="M720" s="302"/>
      <c r="N720" s="285" t="s">
        <v>225</v>
      </c>
      <c r="O720" s="299"/>
      <c r="P720" s="284" t="s">
        <v>220</v>
      </c>
      <c r="Q720" s="302"/>
      <c r="R720" s="285" t="s">
        <v>225</v>
      </c>
      <c r="S720" s="891"/>
      <c r="T720" s="892"/>
      <c r="U720" s="893"/>
    </row>
    <row r="721" spans="1:32" ht="24" customHeight="1" x14ac:dyDescent="0.15">
      <c r="B721" s="881"/>
      <c r="C721" s="884"/>
      <c r="D721" s="884"/>
      <c r="E721" s="884"/>
      <c r="F721" s="296"/>
      <c r="G721" s="897"/>
      <c r="H721" s="898"/>
      <c r="I721" s="296"/>
      <c r="J721" s="297"/>
      <c r="K721" s="299"/>
      <c r="L721" s="284" t="s">
        <v>220</v>
      </c>
      <c r="M721" s="302"/>
      <c r="N721" s="285" t="s">
        <v>225</v>
      </c>
      <c r="O721" s="299"/>
      <c r="P721" s="284" t="s">
        <v>220</v>
      </c>
      <c r="Q721" s="302"/>
      <c r="R721" s="285" t="s">
        <v>225</v>
      </c>
      <c r="S721" s="891"/>
      <c r="T721" s="892"/>
      <c r="U721" s="893"/>
    </row>
    <row r="722" spans="1:32" ht="24" customHeight="1" thickBot="1" x14ac:dyDescent="0.2">
      <c r="B722" s="882"/>
      <c r="C722" s="885"/>
      <c r="D722" s="885"/>
      <c r="E722" s="885"/>
      <c r="F722" s="286" t="s">
        <v>232</v>
      </c>
      <c r="G722" s="5"/>
      <c r="H722" s="899" t="s">
        <v>239</v>
      </c>
      <c r="I722" s="900"/>
      <c r="J722" s="300"/>
      <c r="K722" s="901"/>
      <c r="L722" s="902"/>
      <c r="M722" s="902"/>
      <c r="N722" s="902"/>
      <c r="O722" s="902"/>
      <c r="P722" s="902"/>
      <c r="Q722" s="902"/>
      <c r="R722" s="903"/>
      <c r="S722" s="894"/>
      <c r="T722" s="895"/>
      <c r="U722" s="896"/>
    </row>
    <row r="723" spans="1:32" ht="19.5" customHeight="1" thickBot="1" x14ac:dyDescent="0.2">
      <c r="B723" s="287" t="s">
        <v>112</v>
      </c>
      <c r="C723" s="172"/>
      <c r="D723" s="288"/>
      <c r="E723" s="288"/>
      <c r="F723" s="289"/>
      <c r="G723" s="288"/>
      <c r="H723" s="288"/>
      <c r="O723" s="917" t="s">
        <v>496</v>
      </c>
      <c r="P723" s="918"/>
      <c r="Q723" s="918"/>
      <c r="R723" s="918"/>
      <c r="S723" s="919" t="str">
        <f>IF(COUNT(S703:U722)=0,"",SUMIFS(S703:S722,E703:E722,"&lt;&gt;"&amp;""))</f>
        <v/>
      </c>
      <c r="T723" s="920"/>
      <c r="U723" s="921"/>
    </row>
    <row r="724" spans="1:32" ht="19.5" customHeight="1" thickBot="1" x14ac:dyDescent="0.2">
      <c r="B724" s="486" t="s">
        <v>242</v>
      </c>
      <c r="C724" s="172"/>
      <c r="D724" s="171"/>
      <c r="E724" s="290"/>
      <c r="F724" s="485"/>
      <c r="G724" s="485"/>
      <c r="H724" s="485"/>
      <c r="O724" s="922" t="s">
        <v>497</v>
      </c>
      <c r="P724" s="923"/>
      <c r="Q724" s="923"/>
      <c r="R724" s="924"/>
      <c r="S724" s="919" t="str">
        <f>IF(COUNT(S703:U722)=0,"",SUMIF(E703:E722,"元請",S703:U722))</f>
        <v/>
      </c>
      <c r="T724" s="920"/>
      <c r="U724" s="921"/>
      <c r="Z724" s="264"/>
      <c r="AA724" s="264"/>
      <c r="AB724" s="264"/>
      <c r="AC724" s="264"/>
      <c r="AD724" s="264"/>
      <c r="AE724" s="172"/>
      <c r="AF724" s="172"/>
    </row>
    <row r="725" spans="1:32" ht="19.5" customHeight="1" x14ac:dyDescent="0.15">
      <c r="B725" s="287" t="s">
        <v>240</v>
      </c>
      <c r="C725" s="172"/>
      <c r="D725" s="171"/>
      <c r="E725" s="172"/>
      <c r="F725" s="172"/>
      <c r="G725" s="485"/>
      <c r="H725" s="485"/>
      <c r="Z725" s="264"/>
      <c r="AA725" s="264"/>
      <c r="AB725" s="264"/>
      <c r="AC725" s="264"/>
      <c r="AD725" s="264"/>
      <c r="AE725" s="172"/>
      <c r="AF725" s="172"/>
    </row>
    <row r="726" spans="1:32" ht="19.5" customHeight="1" x14ac:dyDescent="0.15">
      <c r="B726" s="485"/>
      <c r="C726" s="172"/>
      <c r="D726" s="171"/>
      <c r="E726" s="290"/>
      <c r="F726" s="485"/>
      <c r="G726" s="485"/>
      <c r="H726" s="485"/>
    </row>
    <row r="727" spans="1:32" s="172" customFormat="1" ht="20.25" customHeight="1" x14ac:dyDescent="0.15">
      <c r="A727" s="171"/>
      <c r="B727" s="171"/>
      <c r="C727" s="172" t="s">
        <v>104</v>
      </c>
      <c r="G727" s="262"/>
      <c r="H727" s="262"/>
      <c r="I727" s="171"/>
      <c r="J727" s="171"/>
      <c r="K727" s="171"/>
      <c r="L727" s="171"/>
      <c r="M727" s="171"/>
      <c r="N727" s="171"/>
      <c r="O727" s="171"/>
      <c r="P727" s="171"/>
      <c r="Q727" s="171"/>
      <c r="R727" s="171"/>
      <c r="S727" s="171"/>
      <c r="T727" s="196" t="s">
        <v>241</v>
      </c>
      <c r="U727" s="263" t="str">
        <f t="shared" ref="U727" si="1414">IF(COUNT(S703:U722)=0,"",U698+1)</f>
        <v/>
      </c>
      <c r="W727" s="171"/>
      <c r="X727" s="171"/>
      <c r="Y727" s="171"/>
      <c r="Z727" s="291"/>
      <c r="AA727" s="291"/>
      <c r="AB727" s="291"/>
      <c r="AC727" s="291"/>
      <c r="AD727" s="291"/>
      <c r="AE727" s="171"/>
      <c r="AF727" s="171"/>
    </row>
    <row r="728" spans="1:32" s="172" customFormat="1" ht="27.75" x14ac:dyDescent="0.15">
      <c r="A728" s="171"/>
      <c r="B728" s="904" t="s">
        <v>105</v>
      </c>
      <c r="C728" s="904"/>
      <c r="D728" s="904"/>
      <c r="E728" s="904"/>
      <c r="F728" s="904"/>
      <c r="G728" s="904"/>
      <c r="H728" s="904"/>
      <c r="I728" s="904"/>
      <c r="J728" s="905" t="s">
        <v>388</v>
      </c>
      <c r="K728" s="905"/>
      <c r="L728" s="905"/>
      <c r="M728" s="905"/>
      <c r="N728" s="905"/>
      <c r="O728" s="905"/>
      <c r="P728" s="905"/>
      <c r="Q728" s="905"/>
      <c r="R728" s="905"/>
      <c r="S728" s="905"/>
      <c r="T728" s="905"/>
      <c r="U728" s="905"/>
      <c r="W728" s="171"/>
      <c r="X728" s="171"/>
      <c r="Y728" s="171"/>
      <c r="Z728" s="291"/>
      <c r="AA728" s="291"/>
      <c r="AB728" s="291"/>
      <c r="AC728" s="291"/>
      <c r="AD728" s="291"/>
      <c r="AE728" s="171"/>
      <c r="AF728" s="171"/>
    </row>
    <row r="729" spans="1:32" ht="21.75" thickBot="1" x14ac:dyDescent="0.2">
      <c r="D729" s="265" t="s">
        <v>228</v>
      </c>
      <c r="E729" s="906"/>
      <c r="F729" s="906"/>
      <c r="G729" s="266" t="s">
        <v>229</v>
      </c>
      <c r="H729" s="267"/>
      <c r="L729" s="268" t="s">
        <v>231</v>
      </c>
      <c r="M729" s="482" t="str">
        <f>M$4</f>
        <v/>
      </c>
      <c r="N729" s="269" t="s">
        <v>220</v>
      </c>
      <c r="O729" s="482" t="str">
        <f>O$4</f>
        <v/>
      </c>
      <c r="P729" s="269" t="s">
        <v>225</v>
      </c>
      <c r="Q729" s="269" t="s">
        <v>205</v>
      </c>
      <c r="R729" s="482" t="str">
        <f>R$4</f>
        <v/>
      </c>
      <c r="S729" s="269" t="s">
        <v>220</v>
      </c>
      <c r="T729" s="482" t="str">
        <f>T$4</f>
        <v/>
      </c>
      <c r="U729" s="269" t="s">
        <v>230</v>
      </c>
    </row>
    <row r="730" spans="1:32" ht="18" customHeight="1" x14ac:dyDescent="0.15">
      <c r="B730" s="880" t="s">
        <v>227</v>
      </c>
      <c r="C730" s="907" t="s">
        <v>224</v>
      </c>
      <c r="D730" s="478" t="s">
        <v>237</v>
      </c>
      <c r="E730" s="478" t="s">
        <v>222</v>
      </c>
      <c r="F730" s="909" t="s">
        <v>106</v>
      </c>
      <c r="G730" s="840" t="s">
        <v>107</v>
      </c>
      <c r="H730" s="841"/>
      <c r="I730" s="480" t="s">
        <v>108</v>
      </c>
      <c r="J730" s="480" t="s">
        <v>235</v>
      </c>
      <c r="K730" s="840" t="s">
        <v>109</v>
      </c>
      <c r="L730" s="913"/>
      <c r="M730" s="913"/>
      <c r="N730" s="841"/>
      <c r="O730" s="840" t="s">
        <v>226</v>
      </c>
      <c r="P730" s="913"/>
      <c r="Q730" s="913"/>
      <c r="R730" s="841"/>
      <c r="S730" s="840" t="s">
        <v>233</v>
      </c>
      <c r="T730" s="913"/>
      <c r="U730" s="914"/>
    </row>
    <row r="731" spans="1:32" ht="18" customHeight="1" thickBot="1" x14ac:dyDescent="0.2">
      <c r="B731" s="882"/>
      <c r="C731" s="908"/>
      <c r="D731" s="479" t="s">
        <v>221</v>
      </c>
      <c r="E731" s="479" t="s">
        <v>223</v>
      </c>
      <c r="F731" s="910"/>
      <c r="G731" s="911"/>
      <c r="H731" s="912"/>
      <c r="I731" s="481" t="s">
        <v>110</v>
      </c>
      <c r="J731" s="481" t="s">
        <v>236</v>
      </c>
      <c r="K731" s="911"/>
      <c r="L731" s="915"/>
      <c r="M731" s="915"/>
      <c r="N731" s="912"/>
      <c r="O731" s="911"/>
      <c r="P731" s="915"/>
      <c r="Q731" s="915"/>
      <c r="R731" s="912"/>
      <c r="S731" s="911" t="s">
        <v>234</v>
      </c>
      <c r="T731" s="915"/>
      <c r="U731" s="916"/>
    </row>
    <row r="732" spans="1:32" ht="24" customHeight="1" x14ac:dyDescent="0.15">
      <c r="B732" s="880">
        <v>1</v>
      </c>
      <c r="C732" s="883"/>
      <c r="D732" s="883"/>
      <c r="E732" s="883"/>
      <c r="F732" s="294"/>
      <c r="G732" s="886"/>
      <c r="H732" s="887"/>
      <c r="I732" s="294"/>
      <c r="J732" s="295"/>
      <c r="K732" s="298"/>
      <c r="L732" s="279" t="s">
        <v>220</v>
      </c>
      <c r="M732" s="301"/>
      <c r="N732" s="280" t="s">
        <v>225</v>
      </c>
      <c r="O732" s="298"/>
      <c r="P732" s="279" t="s">
        <v>220</v>
      </c>
      <c r="Q732" s="301"/>
      <c r="R732" s="280" t="s">
        <v>225</v>
      </c>
      <c r="S732" s="888" t="str">
        <f t="shared" ref="S732" si="1415">IF(COUNT(J732:J736)=0,"",SUM(J732:J736))</f>
        <v/>
      </c>
      <c r="T732" s="889"/>
      <c r="U732" s="890"/>
    </row>
    <row r="733" spans="1:32" ht="24" customHeight="1" x14ac:dyDescent="0.15">
      <c r="B733" s="881"/>
      <c r="C733" s="884"/>
      <c r="D733" s="884"/>
      <c r="E733" s="884"/>
      <c r="F733" s="296"/>
      <c r="G733" s="897"/>
      <c r="H733" s="898"/>
      <c r="I733" s="296"/>
      <c r="J733" s="297"/>
      <c r="K733" s="299"/>
      <c r="L733" s="284" t="s">
        <v>220</v>
      </c>
      <c r="M733" s="302"/>
      <c r="N733" s="285" t="s">
        <v>225</v>
      </c>
      <c r="O733" s="299"/>
      <c r="P733" s="284" t="s">
        <v>220</v>
      </c>
      <c r="Q733" s="302"/>
      <c r="R733" s="285" t="s">
        <v>225</v>
      </c>
      <c r="S733" s="891"/>
      <c r="T733" s="892"/>
      <c r="U733" s="893"/>
    </row>
    <row r="734" spans="1:32" ht="23.25" customHeight="1" x14ac:dyDescent="0.15">
      <c r="B734" s="881"/>
      <c r="C734" s="884"/>
      <c r="D734" s="884"/>
      <c r="E734" s="884"/>
      <c r="F734" s="296"/>
      <c r="G734" s="897"/>
      <c r="H734" s="898"/>
      <c r="I734" s="296"/>
      <c r="J734" s="297"/>
      <c r="K734" s="299"/>
      <c r="L734" s="284" t="s">
        <v>220</v>
      </c>
      <c r="M734" s="302"/>
      <c r="N734" s="285" t="s">
        <v>225</v>
      </c>
      <c r="O734" s="299"/>
      <c r="P734" s="284" t="s">
        <v>220</v>
      </c>
      <c r="Q734" s="302"/>
      <c r="R734" s="285" t="s">
        <v>225</v>
      </c>
      <c r="S734" s="891"/>
      <c r="T734" s="892"/>
      <c r="U734" s="893"/>
    </row>
    <row r="735" spans="1:32" ht="24" customHeight="1" x14ac:dyDescent="0.15">
      <c r="B735" s="881"/>
      <c r="C735" s="884"/>
      <c r="D735" s="884"/>
      <c r="E735" s="884"/>
      <c r="F735" s="296"/>
      <c r="G735" s="897"/>
      <c r="H735" s="898"/>
      <c r="I735" s="296"/>
      <c r="J735" s="297"/>
      <c r="K735" s="299"/>
      <c r="L735" s="284" t="s">
        <v>220</v>
      </c>
      <c r="M735" s="302"/>
      <c r="N735" s="285" t="s">
        <v>225</v>
      </c>
      <c r="O735" s="299"/>
      <c r="P735" s="284" t="s">
        <v>220</v>
      </c>
      <c r="Q735" s="302"/>
      <c r="R735" s="285" t="s">
        <v>225</v>
      </c>
      <c r="S735" s="891"/>
      <c r="T735" s="892"/>
      <c r="U735" s="893"/>
    </row>
    <row r="736" spans="1:32" ht="24" customHeight="1" thickBot="1" x14ac:dyDescent="0.2">
      <c r="B736" s="882"/>
      <c r="C736" s="885"/>
      <c r="D736" s="885"/>
      <c r="E736" s="885"/>
      <c r="F736" s="286" t="s">
        <v>232</v>
      </c>
      <c r="G736" s="5"/>
      <c r="H736" s="899" t="s">
        <v>239</v>
      </c>
      <c r="I736" s="900"/>
      <c r="J736" s="300"/>
      <c r="K736" s="901"/>
      <c r="L736" s="902"/>
      <c r="M736" s="902"/>
      <c r="N736" s="902"/>
      <c r="O736" s="902"/>
      <c r="P736" s="902"/>
      <c r="Q736" s="902"/>
      <c r="R736" s="903"/>
      <c r="S736" s="894"/>
      <c r="T736" s="895"/>
      <c r="U736" s="896"/>
    </row>
    <row r="737" spans="2:21" ht="24" customHeight="1" x14ac:dyDescent="0.15">
      <c r="B737" s="880">
        <v>2</v>
      </c>
      <c r="C737" s="883"/>
      <c r="D737" s="883"/>
      <c r="E737" s="883"/>
      <c r="F737" s="294"/>
      <c r="G737" s="886"/>
      <c r="H737" s="887"/>
      <c r="I737" s="294"/>
      <c r="J737" s="295"/>
      <c r="K737" s="298"/>
      <c r="L737" s="279" t="s">
        <v>220</v>
      </c>
      <c r="M737" s="301"/>
      <c r="N737" s="280" t="s">
        <v>225</v>
      </c>
      <c r="O737" s="298"/>
      <c r="P737" s="279" t="s">
        <v>220</v>
      </c>
      <c r="Q737" s="301"/>
      <c r="R737" s="280" t="s">
        <v>225</v>
      </c>
      <c r="S737" s="888" t="str">
        <f t="shared" ref="S737" si="1416">IF(COUNT(J737:J741)=0,"",SUM(J737:J741))</f>
        <v/>
      </c>
      <c r="T737" s="889"/>
      <c r="U737" s="890"/>
    </row>
    <row r="738" spans="2:21" ht="24" customHeight="1" x14ac:dyDescent="0.15">
      <c r="B738" s="881"/>
      <c r="C738" s="884"/>
      <c r="D738" s="884"/>
      <c r="E738" s="884"/>
      <c r="F738" s="296"/>
      <c r="G738" s="897"/>
      <c r="H738" s="898"/>
      <c r="I738" s="296"/>
      <c r="J738" s="297"/>
      <c r="K738" s="299"/>
      <c r="L738" s="284" t="s">
        <v>220</v>
      </c>
      <c r="M738" s="302"/>
      <c r="N738" s="285" t="s">
        <v>225</v>
      </c>
      <c r="O738" s="299"/>
      <c r="P738" s="284" t="s">
        <v>220</v>
      </c>
      <c r="Q738" s="302"/>
      <c r="R738" s="285" t="s">
        <v>225</v>
      </c>
      <c r="S738" s="891"/>
      <c r="T738" s="892"/>
      <c r="U738" s="893"/>
    </row>
    <row r="739" spans="2:21" ht="24" customHeight="1" x14ac:dyDescent="0.15">
      <c r="B739" s="881"/>
      <c r="C739" s="884"/>
      <c r="D739" s="884"/>
      <c r="E739" s="884"/>
      <c r="F739" s="296"/>
      <c r="G739" s="897"/>
      <c r="H739" s="898"/>
      <c r="I739" s="296"/>
      <c r="J739" s="297"/>
      <c r="K739" s="299"/>
      <c r="L739" s="284" t="s">
        <v>220</v>
      </c>
      <c r="M739" s="302"/>
      <c r="N739" s="285" t="s">
        <v>225</v>
      </c>
      <c r="O739" s="299"/>
      <c r="P739" s="284" t="s">
        <v>220</v>
      </c>
      <c r="Q739" s="302"/>
      <c r="R739" s="285" t="s">
        <v>225</v>
      </c>
      <c r="S739" s="891"/>
      <c r="T739" s="892"/>
      <c r="U739" s="893"/>
    </row>
    <row r="740" spans="2:21" ht="24" customHeight="1" x14ac:dyDescent="0.15">
      <c r="B740" s="881"/>
      <c r="C740" s="884"/>
      <c r="D740" s="884"/>
      <c r="E740" s="884"/>
      <c r="F740" s="296"/>
      <c r="G740" s="897"/>
      <c r="H740" s="898"/>
      <c r="I740" s="296"/>
      <c r="J740" s="297"/>
      <c r="K740" s="299"/>
      <c r="L740" s="284" t="s">
        <v>220</v>
      </c>
      <c r="M740" s="302"/>
      <c r="N740" s="285" t="s">
        <v>225</v>
      </c>
      <c r="O740" s="299"/>
      <c r="P740" s="284" t="s">
        <v>220</v>
      </c>
      <c r="Q740" s="302"/>
      <c r="R740" s="285" t="s">
        <v>225</v>
      </c>
      <c r="S740" s="891"/>
      <c r="T740" s="892"/>
      <c r="U740" s="893"/>
    </row>
    <row r="741" spans="2:21" ht="24" customHeight="1" thickBot="1" x14ac:dyDescent="0.2">
      <c r="B741" s="882"/>
      <c r="C741" s="885"/>
      <c r="D741" s="885"/>
      <c r="E741" s="885"/>
      <c r="F741" s="286" t="s">
        <v>232</v>
      </c>
      <c r="G741" s="5"/>
      <c r="H741" s="899" t="s">
        <v>239</v>
      </c>
      <c r="I741" s="900"/>
      <c r="J741" s="300"/>
      <c r="K741" s="901"/>
      <c r="L741" s="902"/>
      <c r="M741" s="902"/>
      <c r="N741" s="902"/>
      <c r="O741" s="902"/>
      <c r="P741" s="902"/>
      <c r="Q741" s="902"/>
      <c r="R741" s="903"/>
      <c r="S741" s="894"/>
      <c r="T741" s="895"/>
      <c r="U741" s="896"/>
    </row>
    <row r="742" spans="2:21" ht="24" customHeight="1" x14ac:dyDescent="0.15">
      <c r="B742" s="880">
        <v>3</v>
      </c>
      <c r="C742" s="883"/>
      <c r="D742" s="883"/>
      <c r="E742" s="883"/>
      <c r="F742" s="294"/>
      <c r="G742" s="886"/>
      <c r="H742" s="887"/>
      <c r="I742" s="294"/>
      <c r="J742" s="295"/>
      <c r="K742" s="298"/>
      <c r="L742" s="279" t="s">
        <v>220</v>
      </c>
      <c r="M742" s="301"/>
      <c r="N742" s="280" t="s">
        <v>225</v>
      </c>
      <c r="O742" s="298"/>
      <c r="P742" s="279" t="s">
        <v>220</v>
      </c>
      <c r="Q742" s="301"/>
      <c r="R742" s="280" t="s">
        <v>225</v>
      </c>
      <c r="S742" s="888" t="str">
        <f t="shared" ref="S742" si="1417">IF(COUNT(J742:J746)=0,"",SUM(J742:J746))</f>
        <v/>
      </c>
      <c r="T742" s="889"/>
      <c r="U742" s="890"/>
    </row>
    <row r="743" spans="2:21" ht="24" customHeight="1" x14ac:dyDescent="0.15">
      <c r="B743" s="881"/>
      <c r="C743" s="884"/>
      <c r="D743" s="884"/>
      <c r="E743" s="884"/>
      <c r="F743" s="296"/>
      <c r="G743" s="897"/>
      <c r="H743" s="898"/>
      <c r="I743" s="296"/>
      <c r="J743" s="297"/>
      <c r="K743" s="299"/>
      <c r="L743" s="284" t="s">
        <v>220</v>
      </c>
      <c r="M743" s="302"/>
      <c r="N743" s="285" t="s">
        <v>225</v>
      </c>
      <c r="O743" s="299"/>
      <c r="P743" s="284" t="s">
        <v>220</v>
      </c>
      <c r="Q743" s="302"/>
      <c r="R743" s="285" t="s">
        <v>225</v>
      </c>
      <c r="S743" s="891"/>
      <c r="T743" s="892"/>
      <c r="U743" s="893"/>
    </row>
    <row r="744" spans="2:21" ht="24" customHeight="1" x14ac:dyDescent="0.15">
      <c r="B744" s="881"/>
      <c r="C744" s="884"/>
      <c r="D744" s="884"/>
      <c r="E744" s="884"/>
      <c r="F744" s="296"/>
      <c r="G744" s="897"/>
      <c r="H744" s="898"/>
      <c r="I744" s="296"/>
      <c r="J744" s="297"/>
      <c r="K744" s="299"/>
      <c r="L744" s="284" t="s">
        <v>220</v>
      </c>
      <c r="M744" s="302"/>
      <c r="N744" s="285" t="s">
        <v>225</v>
      </c>
      <c r="O744" s="299"/>
      <c r="P744" s="284" t="s">
        <v>220</v>
      </c>
      <c r="Q744" s="302"/>
      <c r="R744" s="285" t="s">
        <v>225</v>
      </c>
      <c r="S744" s="891"/>
      <c r="T744" s="892"/>
      <c r="U744" s="893"/>
    </row>
    <row r="745" spans="2:21" ht="24" customHeight="1" x14ac:dyDescent="0.15">
      <c r="B745" s="881"/>
      <c r="C745" s="884"/>
      <c r="D745" s="884"/>
      <c r="E745" s="884"/>
      <c r="F745" s="296"/>
      <c r="G745" s="897"/>
      <c r="H745" s="898"/>
      <c r="I745" s="296"/>
      <c r="J745" s="297"/>
      <c r="K745" s="299"/>
      <c r="L745" s="284" t="s">
        <v>220</v>
      </c>
      <c r="M745" s="302"/>
      <c r="N745" s="285" t="s">
        <v>225</v>
      </c>
      <c r="O745" s="299"/>
      <c r="P745" s="284" t="s">
        <v>220</v>
      </c>
      <c r="Q745" s="302"/>
      <c r="R745" s="285" t="s">
        <v>225</v>
      </c>
      <c r="S745" s="891"/>
      <c r="T745" s="892"/>
      <c r="U745" s="893"/>
    </row>
    <row r="746" spans="2:21" ht="24" customHeight="1" thickBot="1" x14ac:dyDescent="0.2">
      <c r="B746" s="882"/>
      <c r="C746" s="885"/>
      <c r="D746" s="885"/>
      <c r="E746" s="885"/>
      <c r="F746" s="286" t="s">
        <v>232</v>
      </c>
      <c r="G746" s="5"/>
      <c r="H746" s="899" t="s">
        <v>239</v>
      </c>
      <c r="I746" s="900"/>
      <c r="J746" s="300"/>
      <c r="K746" s="901"/>
      <c r="L746" s="902"/>
      <c r="M746" s="902"/>
      <c r="N746" s="902"/>
      <c r="O746" s="902"/>
      <c r="P746" s="902"/>
      <c r="Q746" s="902"/>
      <c r="R746" s="903"/>
      <c r="S746" s="894"/>
      <c r="T746" s="895"/>
      <c r="U746" s="896"/>
    </row>
    <row r="747" spans="2:21" ht="24" customHeight="1" x14ac:dyDescent="0.15">
      <c r="B747" s="880">
        <v>4</v>
      </c>
      <c r="C747" s="883"/>
      <c r="D747" s="883"/>
      <c r="E747" s="883"/>
      <c r="F747" s="294"/>
      <c r="G747" s="886"/>
      <c r="H747" s="887"/>
      <c r="I747" s="294"/>
      <c r="J747" s="295"/>
      <c r="K747" s="298"/>
      <c r="L747" s="279" t="s">
        <v>220</v>
      </c>
      <c r="M747" s="301"/>
      <c r="N747" s="280" t="s">
        <v>225</v>
      </c>
      <c r="O747" s="298"/>
      <c r="P747" s="279" t="s">
        <v>220</v>
      </c>
      <c r="Q747" s="301"/>
      <c r="R747" s="280" t="s">
        <v>225</v>
      </c>
      <c r="S747" s="888" t="str">
        <f t="shared" ref="S747" si="1418">IF(COUNT(J747:J751)=0,"",SUM(J747:J751))</f>
        <v/>
      </c>
      <c r="T747" s="889"/>
      <c r="U747" s="890"/>
    </row>
    <row r="748" spans="2:21" ht="24" customHeight="1" x14ac:dyDescent="0.15">
      <c r="B748" s="881"/>
      <c r="C748" s="884"/>
      <c r="D748" s="884"/>
      <c r="E748" s="884"/>
      <c r="F748" s="296"/>
      <c r="G748" s="897"/>
      <c r="H748" s="898"/>
      <c r="I748" s="296"/>
      <c r="J748" s="297"/>
      <c r="K748" s="299"/>
      <c r="L748" s="284" t="s">
        <v>220</v>
      </c>
      <c r="M748" s="302"/>
      <c r="N748" s="285" t="s">
        <v>225</v>
      </c>
      <c r="O748" s="299"/>
      <c r="P748" s="284" t="s">
        <v>220</v>
      </c>
      <c r="Q748" s="302"/>
      <c r="R748" s="285" t="s">
        <v>225</v>
      </c>
      <c r="S748" s="891"/>
      <c r="T748" s="892"/>
      <c r="U748" s="893"/>
    </row>
    <row r="749" spans="2:21" ht="24" customHeight="1" x14ac:dyDescent="0.15">
      <c r="B749" s="881"/>
      <c r="C749" s="884"/>
      <c r="D749" s="884"/>
      <c r="E749" s="884"/>
      <c r="F749" s="296"/>
      <c r="G749" s="897"/>
      <c r="H749" s="898"/>
      <c r="I749" s="296"/>
      <c r="J749" s="297"/>
      <c r="K749" s="299"/>
      <c r="L749" s="284" t="s">
        <v>220</v>
      </c>
      <c r="M749" s="302"/>
      <c r="N749" s="285" t="s">
        <v>225</v>
      </c>
      <c r="O749" s="299"/>
      <c r="P749" s="284" t="s">
        <v>220</v>
      </c>
      <c r="Q749" s="302"/>
      <c r="R749" s="285" t="s">
        <v>225</v>
      </c>
      <c r="S749" s="891"/>
      <c r="T749" s="892"/>
      <c r="U749" s="893"/>
    </row>
    <row r="750" spans="2:21" ht="24" customHeight="1" x14ac:dyDescent="0.15">
      <c r="B750" s="881"/>
      <c r="C750" s="884"/>
      <c r="D750" s="884"/>
      <c r="E750" s="884"/>
      <c r="F750" s="296"/>
      <c r="G750" s="897"/>
      <c r="H750" s="898"/>
      <c r="I750" s="296"/>
      <c r="J750" s="297"/>
      <c r="K750" s="299"/>
      <c r="L750" s="284" t="s">
        <v>220</v>
      </c>
      <c r="M750" s="302"/>
      <c r="N750" s="285" t="s">
        <v>225</v>
      </c>
      <c r="O750" s="299"/>
      <c r="P750" s="284" t="s">
        <v>220</v>
      </c>
      <c r="Q750" s="302"/>
      <c r="R750" s="285" t="s">
        <v>225</v>
      </c>
      <c r="S750" s="891"/>
      <c r="T750" s="892"/>
      <c r="U750" s="893"/>
    </row>
    <row r="751" spans="2:21" ht="24" customHeight="1" thickBot="1" x14ac:dyDescent="0.2">
      <c r="B751" s="882"/>
      <c r="C751" s="885"/>
      <c r="D751" s="885"/>
      <c r="E751" s="885"/>
      <c r="F751" s="286" t="s">
        <v>232</v>
      </c>
      <c r="G751" s="5"/>
      <c r="H751" s="899" t="s">
        <v>239</v>
      </c>
      <c r="I751" s="900"/>
      <c r="J751" s="300"/>
      <c r="K751" s="901"/>
      <c r="L751" s="902"/>
      <c r="M751" s="902"/>
      <c r="N751" s="902"/>
      <c r="O751" s="902"/>
      <c r="P751" s="902"/>
      <c r="Q751" s="902"/>
      <c r="R751" s="903"/>
      <c r="S751" s="894"/>
      <c r="T751" s="895"/>
      <c r="U751" s="896"/>
    </row>
    <row r="752" spans="2:21" ht="19.5" customHeight="1" thickBot="1" x14ac:dyDescent="0.2">
      <c r="B752" s="287" t="s">
        <v>112</v>
      </c>
      <c r="C752" s="172"/>
      <c r="D752" s="288"/>
      <c r="E752" s="288"/>
      <c r="F752" s="289"/>
      <c r="G752" s="288"/>
      <c r="H752" s="288"/>
      <c r="O752" s="917" t="s">
        <v>496</v>
      </c>
      <c r="P752" s="918"/>
      <c r="Q752" s="918"/>
      <c r="R752" s="918"/>
      <c r="S752" s="919" t="str">
        <f>IF(COUNT(S732:U751)=0,"",SUMIFS(S732:S751,E732:E751,"&lt;&gt;"&amp;""))</f>
        <v/>
      </c>
      <c r="T752" s="920"/>
      <c r="U752" s="921"/>
    </row>
    <row r="753" spans="1:32" ht="19.5" customHeight="1" thickBot="1" x14ac:dyDescent="0.2">
      <c r="B753" s="486" t="s">
        <v>242</v>
      </c>
      <c r="C753" s="172"/>
      <c r="D753" s="171"/>
      <c r="E753" s="290"/>
      <c r="F753" s="485"/>
      <c r="G753" s="485"/>
      <c r="H753" s="485"/>
      <c r="O753" s="922" t="s">
        <v>497</v>
      </c>
      <c r="P753" s="923"/>
      <c r="Q753" s="923"/>
      <c r="R753" s="924"/>
      <c r="S753" s="919" t="str">
        <f>IF(COUNT(S732:U751)=0,"",SUMIF(E732:E751,"元請",S732:U751))</f>
        <v/>
      </c>
      <c r="T753" s="920"/>
      <c r="U753" s="921"/>
      <c r="Z753" s="264"/>
      <c r="AA753" s="264"/>
      <c r="AB753" s="264"/>
      <c r="AC753" s="264"/>
      <c r="AD753" s="264"/>
      <c r="AE753" s="172"/>
      <c r="AF753" s="172"/>
    </row>
    <row r="754" spans="1:32" ht="19.5" customHeight="1" x14ac:dyDescent="0.15">
      <c r="B754" s="287" t="s">
        <v>240</v>
      </c>
      <c r="C754" s="172"/>
      <c r="D754" s="171"/>
      <c r="E754" s="172"/>
      <c r="F754" s="172"/>
      <c r="G754" s="485"/>
      <c r="H754" s="485"/>
      <c r="Z754" s="264"/>
      <c r="AA754" s="264"/>
      <c r="AB754" s="264"/>
      <c r="AC754" s="264"/>
      <c r="AD754" s="264"/>
      <c r="AE754" s="172"/>
      <c r="AF754" s="172"/>
    </row>
    <row r="755" spans="1:32" ht="19.5" customHeight="1" x14ac:dyDescent="0.15">
      <c r="B755" s="485"/>
      <c r="C755" s="172"/>
      <c r="D755" s="171"/>
      <c r="E755" s="290"/>
      <c r="F755" s="485"/>
      <c r="G755" s="485"/>
      <c r="H755" s="485"/>
    </row>
    <row r="756" spans="1:32" s="172" customFormat="1" ht="20.25" customHeight="1" x14ac:dyDescent="0.15">
      <c r="A756" s="171"/>
      <c r="B756" s="171"/>
      <c r="C756" s="172" t="s">
        <v>104</v>
      </c>
      <c r="G756" s="262"/>
      <c r="H756" s="262"/>
      <c r="I756" s="171"/>
      <c r="J756" s="171"/>
      <c r="K756" s="171"/>
      <c r="L756" s="171"/>
      <c r="M756" s="171"/>
      <c r="N756" s="171"/>
      <c r="O756" s="171"/>
      <c r="P756" s="171"/>
      <c r="Q756" s="171"/>
      <c r="R756" s="171"/>
      <c r="S756" s="171"/>
      <c r="T756" s="196" t="s">
        <v>241</v>
      </c>
      <c r="U756" s="263" t="str">
        <f t="shared" ref="U756" si="1419">IF(COUNT(S732:U751)=0,"",U727+1)</f>
        <v/>
      </c>
      <c r="W756" s="171"/>
      <c r="X756" s="171"/>
      <c r="Y756" s="171"/>
      <c r="Z756" s="291"/>
      <c r="AA756" s="291"/>
      <c r="AB756" s="291"/>
      <c r="AC756" s="291"/>
      <c r="AD756" s="291"/>
      <c r="AE756" s="171"/>
      <c r="AF756" s="171"/>
    </row>
    <row r="757" spans="1:32" s="172" customFormat="1" ht="27.75" x14ac:dyDescent="0.15">
      <c r="A757" s="171"/>
      <c r="B757" s="904" t="s">
        <v>105</v>
      </c>
      <c r="C757" s="904"/>
      <c r="D757" s="904"/>
      <c r="E757" s="904"/>
      <c r="F757" s="904"/>
      <c r="G757" s="904"/>
      <c r="H757" s="904"/>
      <c r="I757" s="904"/>
      <c r="J757" s="905" t="s">
        <v>388</v>
      </c>
      <c r="K757" s="905"/>
      <c r="L757" s="905"/>
      <c r="M757" s="905"/>
      <c r="N757" s="905"/>
      <c r="O757" s="905"/>
      <c r="P757" s="905"/>
      <c r="Q757" s="905"/>
      <c r="R757" s="905"/>
      <c r="S757" s="905"/>
      <c r="T757" s="905"/>
      <c r="U757" s="905"/>
      <c r="W757" s="171"/>
      <c r="X757" s="171"/>
      <c r="Y757" s="171"/>
      <c r="Z757" s="291"/>
      <c r="AA757" s="291"/>
      <c r="AB757" s="291"/>
      <c r="AC757" s="291"/>
      <c r="AD757" s="291"/>
      <c r="AE757" s="171"/>
      <c r="AF757" s="171"/>
    </row>
    <row r="758" spans="1:32" ht="21.75" thickBot="1" x14ac:dyDescent="0.2">
      <c r="D758" s="265" t="s">
        <v>228</v>
      </c>
      <c r="E758" s="906"/>
      <c r="F758" s="906"/>
      <c r="G758" s="266" t="s">
        <v>229</v>
      </c>
      <c r="H758" s="267"/>
      <c r="L758" s="268" t="s">
        <v>231</v>
      </c>
      <c r="M758" s="482" t="str">
        <f>M$4</f>
        <v/>
      </c>
      <c r="N758" s="269" t="s">
        <v>220</v>
      </c>
      <c r="O758" s="482" t="str">
        <f>O$4</f>
        <v/>
      </c>
      <c r="P758" s="269" t="s">
        <v>225</v>
      </c>
      <c r="Q758" s="269" t="s">
        <v>205</v>
      </c>
      <c r="R758" s="482" t="str">
        <f>R$4</f>
        <v/>
      </c>
      <c r="S758" s="269" t="s">
        <v>220</v>
      </c>
      <c r="T758" s="482" t="str">
        <f>T$4</f>
        <v/>
      </c>
      <c r="U758" s="269" t="s">
        <v>230</v>
      </c>
    </row>
    <row r="759" spans="1:32" ht="18" customHeight="1" x14ac:dyDescent="0.15">
      <c r="B759" s="880" t="s">
        <v>227</v>
      </c>
      <c r="C759" s="907" t="s">
        <v>224</v>
      </c>
      <c r="D759" s="478" t="s">
        <v>237</v>
      </c>
      <c r="E759" s="478" t="s">
        <v>222</v>
      </c>
      <c r="F759" s="909" t="s">
        <v>106</v>
      </c>
      <c r="G759" s="840" t="s">
        <v>107</v>
      </c>
      <c r="H759" s="841"/>
      <c r="I759" s="480" t="s">
        <v>108</v>
      </c>
      <c r="J759" s="480" t="s">
        <v>235</v>
      </c>
      <c r="K759" s="840" t="s">
        <v>109</v>
      </c>
      <c r="L759" s="913"/>
      <c r="M759" s="913"/>
      <c r="N759" s="841"/>
      <c r="O759" s="840" t="s">
        <v>226</v>
      </c>
      <c r="P759" s="913"/>
      <c r="Q759" s="913"/>
      <c r="R759" s="841"/>
      <c r="S759" s="840" t="s">
        <v>233</v>
      </c>
      <c r="T759" s="913"/>
      <c r="U759" s="914"/>
    </row>
    <row r="760" spans="1:32" ht="18" customHeight="1" thickBot="1" x14ac:dyDescent="0.2">
      <c r="B760" s="882"/>
      <c r="C760" s="908"/>
      <c r="D760" s="479" t="s">
        <v>221</v>
      </c>
      <c r="E760" s="479" t="s">
        <v>223</v>
      </c>
      <c r="F760" s="910"/>
      <c r="G760" s="911"/>
      <c r="H760" s="912"/>
      <c r="I760" s="481" t="s">
        <v>110</v>
      </c>
      <c r="J760" s="481" t="s">
        <v>236</v>
      </c>
      <c r="K760" s="911"/>
      <c r="L760" s="915"/>
      <c r="M760" s="915"/>
      <c r="N760" s="912"/>
      <c r="O760" s="911"/>
      <c r="P760" s="915"/>
      <c r="Q760" s="915"/>
      <c r="R760" s="912"/>
      <c r="S760" s="911" t="s">
        <v>234</v>
      </c>
      <c r="T760" s="915"/>
      <c r="U760" s="916"/>
    </row>
    <row r="761" spans="1:32" ht="24" customHeight="1" x14ac:dyDescent="0.15">
      <c r="B761" s="880">
        <v>1</v>
      </c>
      <c r="C761" s="883"/>
      <c r="D761" s="883"/>
      <c r="E761" s="883"/>
      <c r="F761" s="294"/>
      <c r="G761" s="886"/>
      <c r="H761" s="887"/>
      <c r="I761" s="294"/>
      <c r="J761" s="295"/>
      <c r="K761" s="298"/>
      <c r="L761" s="279" t="s">
        <v>220</v>
      </c>
      <c r="M761" s="301"/>
      <c r="N761" s="280" t="s">
        <v>225</v>
      </c>
      <c r="O761" s="298"/>
      <c r="P761" s="279" t="s">
        <v>220</v>
      </c>
      <c r="Q761" s="301"/>
      <c r="R761" s="280" t="s">
        <v>225</v>
      </c>
      <c r="S761" s="888" t="str">
        <f t="shared" ref="S761" si="1420">IF(COUNT(J761:J765)=0,"",SUM(J761:J765))</f>
        <v/>
      </c>
      <c r="T761" s="889"/>
      <c r="U761" s="890"/>
    </row>
    <row r="762" spans="1:32" ht="24" customHeight="1" x14ac:dyDescent="0.15">
      <c r="B762" s="881"/>
      <c r="C762" s="884"/>
      <c r="D762" s="884"/>
      <c r="E762" s="884"/>
      <c r="F762" s="296"/>
      <c r="G762" s="897"/>
      <c r="H762" s="898"/>
      <c r="I762" s="296"/>
      <c r="J762" s="297"/>
      <c r="K762" s="299"/>
      <c r="L762" s="284" t="s">
        <v>220</v>
      </c>
      <c r="M762" s="302"/>
      <c r="N762" s="285" t="s">
        <v>225</v>
      </c>
      <c r="O762" s="299"/>
      <c r="P762" s="284" t="s">
        <v>220</v>
      </c>
      <c r="Q762" s="302"/>
      <c r="R762" s="285" t="s">
        <v>225</v>
      </c>
      <c r="S762" s="891"/>
      <c r="T762" s="892"/>
      <c r="U762" s="893"/>
    </row>
    <row r="763" spans="1:32" ht="23.25" customHeight="1" x14ac:dyDescent="0.15">
      <c r="B763" s="881"/>
      <c r="C763" s="884"/>
      <c r="D763" s="884"/>
      <c r="E763" s="884"/>
      <c r="F763" s="296"/>
      <c r="G763" s="897"/>
      <c r="H763" s="898"/>
      <c r="I763" s="296"/>
      <c r="J763" s="297"/>
      <c r="K763" s="299"/>
      <c r="L763" s="284" t="s">
        <v>220</v>
      </c>
      <c r="M763" s="302"/>
      <c r="N763" s="285" t="s">
        <v>225</v>
      </c>
      <c r="O763" s="299"/>
      <c r="P763" s="284" t="s">
        <v>220</v>
      </c>
      <c r="Q763" s="302"/>
      <c r="R763" s="285" t="s">
        <v>225</v>
      </c>
      <c r="S763" s="891"/>
      <c r="T763" s="892"/>
      <c r="U763" s="893"/>
    </row>
    <row r="764" spans="1:32" ht="24" customHeight="1" x14ac:dyDescent="0.15">
      <c r="B764" s="881"/>
      <c r="C764" s="884"/>
      <c r="D764" s="884"/>
      <c r="E764" s="884"/>
      <c r="F764" s="296"/>
      <c r="G764" s="897"/>
      <c r="H764" s="898"/>
      <c r="I764" s="296"/>
      <c r="J764" s="297"/>
      <c r="K764" s="299"/>
      <c r="L764" s="284" t="s">
        <v>220</v>
      </c>
      <c r="M764" s="302"/>
      <c r="N764" s="285" t="s">
        <v>225</v>
      </c>
      <c r="O764" s="299"/>
      <c r="P764" s="284" t="s">
        <v>220</v>
      </c>
      <c r="Q764" s="302"/>
      <c r="R764" s="285" t="s">
        <v>225</v>
      </c>
      <c r="S764" s="891"/>
      <c r="T764" s="892"/>
      <c r="U764" s="893"/>
    </row>
    <row r="765" spans="1:32" ht="24" customHeight="1" thickBot="1" x14ac:dyDescent="0.2">
      <c r="B765" s="882"/>
      <c r="C765" s="885"/>
      <c r="D765" s="885"/>
      <c r="E765" s="885"/>
      <c r="F765" s="286" t="s">
        <v>232</v>
      </c>
      <c r="G765" s="5"/>
      <c r="H765" s="899" t="s">
        <v>239</v>
      </c>
      <c r="I765" s="900"/>
      <c r="J765" s="300"/>
      <c r="K765" s="901"/>
      <c r="L765" s="902"/>
      <c r="M765" s="902"/>
      <c r="N765" s="902"/>
      <c r="O765" s="902"/>
      <c r="P765" s="902"/>
      <c r="Q765" s="902"/>
      <c r="R765" s="903"/>
      <c r="S765" s="894"/>
      <c r="T765" s="895"/>
      <c r="U765" s="896"/>
    </row>
    <row r="766" spans="1:32" ht="24" customHeight="1" x14ac:dyDescent="0.15">
      <c r="B766" s="880">
        <v>2</v>
      </c>
      <c r="C766" s="883"/>
      <c r="D766" s="883"/>
      <c r="E766" s="883"/>
      <c r="F766" s="294"/>
      <c r="G766" s="886"/>
      <c r="H766" s="887"/>
      <c r="I766" s="294"/>
      <c r="J766" s="295"/>
      <c r="K766" s="298"/>
      <c r="L766" s="279" t="s">
        <v>220</v>
      </c>
      <c r="M766" s="301"/>
      <c r="N766" s="280" t="s">
        <v>225</v>
      </c>
      <c r="O766" s="298"/>
      <c r="P766" s="279" t="s">
        <v>220</v>
      </c>
      <c r="Q766" s="301"/>
      <c r="R766" s="280" t="s">
        <v>225</v>
      </c>
      <c r="S766" s="888" t="str">
        <f t="shared" ref="S766" si="1421">IF(COUNT(J766:J770)=0,"",SUM(J766:J770))</f>
        <v/>
      </c>
      <c r="T766" s="889"/>
      <c r="U766" s="890"/>
    </row>
    <row r="767" spans="1:32" ht="24" customHeight="1" x14ac:dyDescent="0.15">
      <c r="B767" s="881"/>
      <c r="C767" s="884"/>
      <c r="D767" s="884"/>
      <c r="E767" s="884"/>
      <c r="F767" s="296"/>
      <c r="G767" s="897"/>
      <c r="H767" s="898"/>
      <c r="I767" s="296"/>
      <c r="J767" s="297"/>
      <c r="K767" s="299"/>
      <c r="L767" s="284" t="s">
        <v>220</v>
      </c>
      <c r="M767" s="302"/>
      <c r="N767" s="285" t="s">
        <v>225</v>
      </c>
      <c r="O767" s="299"/>
      <c r="P767" s="284" t="s">
        <v>220</v>
      </c>
      <c r="Q767" s="302"/>
      <c r="R767" s="285" t="s">
        <v>225</v>
      </c>
      <c r="S767" s="891"/>
      <c r="T767" s="892"/>
      <c r="U767" s="893"/>
    </row>
    <row r="768" spans="1:32" ht="24" customHeight="1" x14ac:dyDescent="0.15">
      <c r="B768" s="881"/>
      <c r="C768" s="884"/>
      <c r="D768" s="884"/>
      <c r="E768" s="884"/>
      <c r="F768" s="296"/>
      <c r="G768" s="897"/>
      <c r="H768" s="898"/>
      <c r="I768" s="296"/>
      <c r="J768" s="297"/>
      <c r="K768" s="299"/>
      <c r="L768" s="284" t="s">
        <v>220</v>
      </c>
      <c r="M768" s="302"/>
      <c r="N768" s="285" t="s">
        <v>225</v>
      </c>
      <c r="O768" s="299"/>
      <c r="P768" s="284" t="s">
        <v>220</v>
      </c>
      <c r="Q768" s="302"/>
      <c r="R768" s="285" t="s">
        <v>225</v>
      </c>
      <c r="S768" s="891"/>
      <c r="T768" s="892"/>
      <c r="U768" s="893"/>
    </row>
    <row r="769" spans="2:32" ht="24" customHeight="1" x14ac:dyDescent="0.15">
      <c r="B769" s="881"/>
      <c r="C769" s="884"/>
      <c r="D769" s="884"/>
      <c r="E769" s="884"/>
      <c r="F769" s="296"/>
      <c r="G769" s="897"/>
      <c r="H769" s="898"/>
      <c r="I769" s="296"/>
      <c r="J769" s="297"/>
      <c r="K769" s="299"/>
      <c r="L769" s="284" t="s">
        <v>220</v>
      </c>
      <c r="M769" s="302"/>
      <c r="N769" s="285" t="s">
        <v>225</v>
      </c>
      <c r="O769" s="299"/>
      <c r="P769" s="284" t="s">
        <v>220</v>
      </c>
      <c r="Q769" s="302"/>
      <c r="R769" s="285" t="s">
        <v>225</v>
      </c>
      <c r="S769" s="891"/>
      <c r="T769" s="892"/>
      <c r="U769" s="893"/>
    </row>
    <row r="770" spans="2:32" ht="24" customHeight="1" thickBot="1" x14ac:dyDescent="0.2">
      <c r="B770" s="882"/>
      <c r="C770" s="885"/>
      <c r="D770" s="885"/>
      <c r="E770" s="885"/>
      <c r="F770" s="286" t="s">
        <v>232</v>
      </c>
      <c r="G770" s="5"/>
      <c r="H770" s="899" t="s">
        <v>239</v>
      </c>
      <c r="I770" s="900"/>
      <c r="J770" s="300"/>
      <c r="K770" s="901"/>
      <c r="L770" s="902"/>
      <c r="M770" s="902"/>
      <c r="N770" s="902"/>
      <c r="O770" s="902"/>
      <c r="P770" s="902"/>
      <c r="Q770" s="902"/>
      <c r="R770" s="903"/>
      <c r="S770" s="894"/>
      <c r="T770" s="895"/>
      <c r="U770" s="896"/>
    </row>
    <row r="771" spans="2:32" ht="24" customHeight="1" x14ac:dyDescent="0.15">
      <c r="B771" s="880">
        <v>3</v>
      </c>
      <c r="C771" s="883"/>
      <c r="D771" s="883"/>
      <c r="E771" s="883"/>
      <c r="F771" s="294"/>
      <c r="G771" s="886"/>
      <c r="H771" s="887"/>
      <c r="I771" s="294"/>
      <c r="J771" s="295"/>
      <c r="K771" s="298"/>
      <c r="L771" s="279" t="s">
        <v>220</v>
      </c>
      <c r="M771" s="301"/>
      <c r="N771" s="280" t="s">
        <v>225</v>
      </c>
      <c r="O771" s="298"/>
      <c r="P771" s="279" t="s">
        <v>220</v>
      </c>
      <c r="Q771" s="301"/>
      <c r="R771" s="280" t="s">
        <v>225</v>
      </c>
      <c r="S771" s="888" t="str">
        <f t="shared" ref="S771" si="1422">IF(COUNT(J771:J775)=0,"",SUM(J771:J775))</f>
        <v/>
      </c>
      <c r="T771" s="889"/>
      <c r="U771" s="890"/>
    </row>
    <row r="772" spans="2:32" ht="24" customHeight="1" x14ac:dyDescent="0.15">
      <c r="B772" s="881"/>
      <c r="C772" s="884"/>
      <c r="D772" s="884"/>
      <c r="E772" s="884"/>
      <c r="F772" s="296"/>
      <c r="G772" s="897"/>
      <c r="H772" s="898"/>
      <c r="I772" s="296"/>
      <c r="J772" s="297"/>
      <c r="K772" s="299"/>
      <c r="L772" s="284" t="s">
        <v>220</v>
      </c>
      <c r="M772" s="302"/>
      <c r="N772" s="285" t="s">
        <v>225</v>
      </c>
      <c r="O772" s="299"/>
      <c r="P772" s="284" t="s">
        <v>220</v>
      </c>
      <c r="Q772" s="302"/>
      <c r="R772" s="285" t="s">
        <v>225</v>
      </c>
      <c r="S772" s="891"/>
      <c r="T772" s="892"/>
      <c r="U772" s="893"/>
    </row>
    <row r="773" spans="2:32" ht="24" customHeight="1" x14ac:dyDescent="0.15">
      <c r="B773" s="881"/>
      <c r="C773" s="884"/>
      <c r="D773" s="884"/>
      <c r="E773" s="884"/>
      <c r="F773" s="296"/>
      <c r="G773" s="897"/>
      <c r="H773" s="898"/>
      <c r="I773" s="296"/>
      <c r="J773" s="297"/>
      <c r="K773" s="299"/>
      <c r="L773" s="284" t="s">
        <v>220</v>
      </c>
      <c r="M773" s="302"/>
      <c r="N773" s="285" t="s">
        <v>225</v>
      </c>
      <c r="O773" s="299"/>
      <c r="P773" s="284" t="s">
        <v>220</v>
      </c>
      <c r="Q773" s="302"/>
      <c r="R773" s="285" t="s">
        <v>225</v>
      </c>
      <c r="S773" s="891"/>
      <c r="T773" s="892"/>
      <c r="U773" s="893"/>
    </row>
    <row r="774" spans="2:32" ht="24" customHeight="1" x14ac:dyDescent="0.15">
      <c r="B774" s="881"/>
      <c r="C774" s="884"/>
      <c r="D774" s="884"/>
      <c r="E774" s="884"/>
      <c r="F774" s="296"/>
      <c r="G774" s="897"/>
      <c r="H774" s="898"/>
      <c r="I774" s="296"/>
      <c r="J774" s="297"/>
      <c r="K774" s="299"/>
      <c r="L774" s="284" t="s">
        <v>220</v>
      </c>
      <c r="M774" s="302"/>
      <c r="N774" s="285" t="s">
        <v>225</v>
      </c>
      <c r="O774" s="299"/>
      <c r="P774" s="284" t="s">
        <v>220</v>
      </c>
      <c r="Q774" s="302"/>
      <c r="R774" s="285" t="s">
        <v>225</v>
      </c>
      <c r="S774" s="891"/>
      <c r="T774" s="892"/>
      <c r="U774" s="893"/>
    </row>
    <row r="775" spans="2:32" ht="24" customHeight="1" thickBot="1" x14ac:dyDescent="0.2">
      <c r="B775" s="882"/>
      <c r="C775" s="885"/>
      <c r="D775" s="885"/>
      <c r="E775" s="885"/>
      <c r="F775" s="286" t="s">
        <v>232</v>
      </c>
      <c r="G775" s="5"/>
      <c r="H775" s="899" t="s">
        <v>239</v>
      </c>
      <c r="I775" s="900"/>
      <c r="J775" s="300"/>
      <c r="K775" s="901"/>
      <c r="L775" s="902"/>
      <c r="M775" s="902"/>
      <c r="N775" s="902"/>
      <c r="O775" s="902"/>
      <c r="P775" s="902"/>
      <c r="Q775" s="902"/>
      <c r="R775" s="903"/>
      <c r="S775" s="894"/>
      <c r="T775" s="895"/>
      <c r="U775" s="896"/>
    </row>
    <row r="776" spans="2:32" ht="24" customHeight="1" x14ac:dyDescent="0.15">
      <c r="B776" s="880">
        <v>4</v>
      </c>
      <c r="C776" s="883"/>
      <c r="D776" s="883"/>
      <c r="E776" s="883"/>
      <c r="F776" s="294"/>
      <c r="G776" s="886"/>
      <c r="H776" s="887"/>
      <c r="I776" s="294"/>
      <c r="J776" s="295"/>
      <c r="K776" s="298"/>
      <c r="L776" s="279" t="s">
        <v>220</v>
      </c>
      <c r="M776" s="301"/>
      <c r="N776" s="280" t="s">
        <v>225</v>
      </c>
      <c r="O776" s="298"/>
      <c r="P776" s="279" t="s">
        <v>220</v>
      </c>
      <c r="Q776" s="301"/>
      <c r="R776" s="280" t="s">
        <v>225</v>
      </c>
      <c r="S776" s="888" t="str">
        <f t="shared" ref="S776" si="1423">IF(COUNT(J776:J780)=0,"",SUM(J776:J780))</f>
        <v/>
      </c>
      <c r="T776" s="889"/>
      <c r="U776" s="890"/>
    </row>
    <row r="777" spans="2:32" ht="24" customHeight="1" x14ac:dyDescent="0.15">
      <c r="B777" s="881"/>
      <c r="C777" s="884"/>
      <c r="D777" s="884"/>
      <c r="E777" s="884"/>
      <c r="F777" s="296"/>
      <c r="G777" s="897"/>
      <c r="H777" s="898"/>
      <c r="I777" s="296"/>
      <c r="J777" s="297"/>
      <c r="K777" s="299"/>
      <c r="L777" s="284" t="s">
        <v>220</v>
      </c>
      <c r="M777" s="302"/>
      <c r="N777" s="285" t="s">
        <v>225</v>
      </c>
      <c r="O777" s="299"/>
      <c r="P777" s="284" t="s">
        <v>220</v>
      </c>
      <c r="Q777" s="302"/>
      <c r="R777" s="285" t="s">
        <v>225</v>
      </c>
      <c r="S777" s="891"/>
      <c r="T777" s="892"/>
      <c r="U777" s="893"/>
    </row>
    <row r="778" spans="2:32" ht="24" customHeight="1" x14ac:dyDescent="0.15">
      <c r="B778" s="881"/>
      <c r="C778" s="884"/>
      <c r="D778" s="884"/>
      <c r="E778" s="884"/>
      <c r="F778" s="296"/>
      <c r="G778" s="897"/>
      <c r="H778" s="898"/>
      <c r="I778" s="296"/>
      <c r="J778" s="297"/>
      <c r="K778" s="299"/>
      <c r="L778" s="284" t="s">
        <v>220</v>
      </c>
      <c r="M778" s="302"/>
      <c r="N778" s="285" t="s">
        <v>225</v>
      </c>
      <c r="O778" s="299"/>
      <c r="P778" s="284" t="s">
        <v>220</v>
      </c>
      <c r="Q778" s="302"/>
      <c r="R778" s="285" t="s">
        <v>225</v>
      </c>
      <c r="S778" s="891"/>
      <c r="T778" s="892"/>
      <c r="U778" s="893"/>
    </row>
    <row r="779" spans="2:32" ht="24" customHeight="1" x14ac:dyDescent="0.15">
      <c r="B779" s="881"/>
      <c r="C779" s="884"/>
      <c r="D779" s="884"/>
      <c r="E779" s="884"/>
      <c r="F779" s="296"/>
      <c r="G779" s="897"/>
      <c r="H779" s="898"/>
      <c r="I779" s="296"/>
      <c r="J779" s="297"/>
      <c r="K779" s="299"/>
      <c r="L779" s="284" t="s">
        <v>220</v>
      </c>
      <c r="M779" s="302"/>
      <c r="N779" s="285" t="s">
        <v>225</v>
      </c>
      <c r="O779" s="299"/>
      <c r="P779" s="284" t="s">
        <v>220</v>
      </c>
      <c r="Q779" s="302"/>
      <c r="R779" s="285" t="s">
        <v>225</v>
      </c>
      <c r="S779" s="891"/>
      <c r="T779" s="892"/>
      <c r="U779" s="893"/>
    </row>
    <row r="780" spans="2:32" ht="24" customHeight="1" thickBot="1" x14ac:dyDescent="0.2">
      <c r="B780" s="882"/>
      <c r="C780" s="885"/>
      <c r="D780" s="885"/>
      <c r="E780" s="885"/>
      <c r="F780" s="286" t="s">
        <v>232</v>
      </c>
      <c r="G780" s="5"/>
      <c r="H780" s="899" t="s">
        <v>239</v>
      </c>
      <c r="I780" s="900"/>
      <c r="J780" s="300"/>
      <c r="K780" s="901"/>
      <c r="L780" s="902"/>
      <c r="M780" s="902"/>
      <c r="N780" s="902"/>
      <c r="O780" s="902"/>
      <c r="P780" s="902"/>
      <c r="Q780" s="902"/>
      <c r="R780" s="903"/>
      <c r="S780" s="894"/>
      <c r="T780" s="895"/>
      <c r="U780" s="896"/>
    </row>
    <row r="781" spans="2:32" ht="19.5" customHeight="1" thickBot="1" x14ac:dyDescent="0.2">
      <c r="B781" s="287" t="s">
        <v>112</v>
      </c>
      <c r="C781" s="172"/>
      <c r="D781" s="288"/>
      <c r="E781" s="288"/>
      <c r="F781" s="289"/>
      <c r="G781" s="288"/>
      <c r="H781" s="288"/>
      <c r="O781" s="917" t="s">
        <v>496</v>
      </c>
      <c r="P781" s="918"/>
      <c r="Q781" s="918"/>
      <c r="R781" s="918"/>
      <c r="S781" s="919" t="str">
        <f>IF(COUNT(S761:U780)=0,"",SUMIFS(S761:S780,E761:E780,"&lt;&gt;"&amp;""))</f>
        <v/>
      </c>
      <c r="T781" s="920"/>
      <c r="U781" s="921"/>
    </row>
    <row r="782" spans="2:32" ht="19.5" customHeight="1" thickBot="1" x14ac:dyDescent="0.2">
      <c r="B782" s="486" t="s">
        <v>242</v>
      </c>
      <c r="C782" s="172"/>
      <c r="D782" s="171"/>
      <c r="E782" s="290"/>
      <c r="F782" s="485"/>
      <c r="G782" s="485"/>
      <c r="H782" s="485"/>
      <c r="O782" s="922" t="s">
        <v>497</v>
      </c>
      <c r="P782" s="923"/>
      <c r="Q782" s="923"/>
      <c r="R782" s="924"/>
      <c r="S782" s="919" t="str">
        <f>IF(COUNT(S761:U780)=0,"",SUMIF(E761:E780,"元請",S761:U780))</f>
        <v/>
      </c>
      <c r="T782" s="920"/>
      <c r="U782" s="921"/>
      <c r="Z782" s="264"/>
      <c r="AA782" s="264"/>
      <c r="AB782" s="264"/>
      <c r="AC782" s="264"/>
      <c r="AD782" s="264"/>
      <c r="AE782" s="172"/>
      <c r="AF782" s="172"/>
    </row>
    <row r="783" spans="2:32" ht="19.5" customHeight="1" x14ac:dyDescent="0.15">
      <c r="B783" s="287" t="s">
        <v>240</v>
      </c>
      <c r="C783" s="172"/>
      <c r="D783" s="171"/>
      <c r="E783" s="172"/>
      <c r="F783" s="172"/>
      <c r="G783" s="485"/>
      <c r="H783" s="485"/>
      <c r="Z783" s="264"/>
      <c r="AA783" s="264"/>
      <c r="AB783" s="264"/>
      <c r="AC783" s="264"/>
      <c r="AD783" s="264"/>
      <c r="AE783" s="172"/>
      <c r="AF783" s="172"/>
    </row>
    <row r="784" spans="2:32" ht="19.5" customHeight="1" x14ac:dyDescent="0.15">
      <c r="B784" s="485"/>
      <c r="C784" s="172"/>
      <c r="D784" s="171"/>
      <c r="E784" s="290"/>
      <c r="F784" s="485"/>
      <c r="G784" s="485"/>
      <c r="H784" s="485"/>
    </row>
    <row r="785" spans="1:32" s="172" customFormat="1" ht="20.25" customHeight="1" x14ac:dyDescent="0.15">
      <c r="A785" s="171"/>
      <c r="B785" s="171"/>
      <c r="C785" s="172" t="s">
        <v>104</v>
      </c>
      <c r="G785" s="262"/>
      <c r="H785" s="262"/>
      <c r="I785" s="171"/>
      <c r="J785" s="171"/>
      <c r="K785" s="171"/>
      <c r="L785" s="171"/>
      <c r="M785" s="171"/>
      <c r="N785" s="171"/>
      <c r="O785" s="171"/>
      <c r="P785" s="171"/>
      <c r="Q785" s="171"/>
      <c r="R785" s="171"/>
      <c r="S785" s="171"/>
      <c r="T785" s="196" t="s">
        <v>241</v>
      </c>
      <c r="U785" s="263" t="str">
        <f t="shared" ref="U785" si="1424">IF(COUNT(S761:U780)=0,"",U756+1)</f>
        <v/>
      </c>
      <c r="W785" s="171"/>
      <c r="X785" s="171"/>
      <c r="Y785" s="171"/>
      <c r="Z785" s="291"/>
      <c r="AA785" s="291"/>
      <c r="AB785" s="291"/>
      <c r="AC785" s="291"/>
      <c r="AD785" s="291"/>
      <c r="AE785" s="171"/>
      <c r="AF785" s="171"/>
    </row>
    <row r="786" spans="1:32" s="172" customFormat="1" ht="27.75" x14ac:dyDescent="0.15">
      <c r="A786" s="171"/>
      <c r="B786" s="904" t="s">
        <v>105</v>
      </c>
      <c r="C786" s="904"/>
      <c r="D786" s="904"/>
      <c r="E786" s="904"/>
      <c r="F786" s="904"/>
      <c r="G786" s="904"/>
      <c r="H786" s="904"/>
      <c r="I786" s="904"/>
      <c r="J786" s="905" t="s">
        <v>388</v>
      </c>
      <c r="K786" s="905"/>
      <c r="L786" s="905"/>
      <c r="M786" s="905"/>
      <c r="N786" s="905"/>
      <c r="O786" s="905"/>
      <c r="P786" s="905"/>
      <c r="Q786" s="905"/>
      <c r="R786" s="905"/>
      <c r="S786" s="905"/>
      <c r="T786" s="905"/>
      <c r="U786" s="905"/>
      <c r="W786" s="171"/>
      <c r="X786" s="171"/>
      <c r="Y786" s="171"/>
      <c r="Z786" s="291"/>
      <c r="AA786" s="291"/>
      <c r="AB786" s="291"/>
      <c r="AC786" s="291"/>
      <c r="AD786" s="291"/>
      <c r="AE786" s="171"/>
      <c r="AF786" s="171"/>
    </row>
    <row r="787" spans="1:32" ht="21.75" thickBot="1" x14ac:dyDescent="0.2">
      <c r="D787" s="265" t="s">
        <v>228</v>
      </c>
      <c r="E787" s="906"/>
      <c r="F787" s="906"/>
      <c r="G787" s="266" t="s">
        <v>229</v>
      </c>
      <c r="H787" s="267"/>
      <c r="L787" s="268" t="s">
        <v>231</v>
      </c>
      <c r="M787" s="482" t="str">
        <f>M$4</f>
        <v/>
      </c>
      <c r="N787" s="269" t="s">
        <v>220</v>
      </c>
      <c r="O787" s="482" t="str">
        <f>O$4</f>
        <v/>
      </c>
      <c r="P787" s="269" t="s">
        <v>225</v>
      </c>
      <c r="Q787" s="269" t="s">
        <v>205</v>
      </c>
      <c r="R787" s="482" t="str">
        <f>R$4</f>
        <v/>
      </c>
      <c r="S787" s="269" t="s">
        <v>220</v>
      </c>
      <c r="T787" s="482" t="str">
        <f>T$4</f>
        <v/>
      </c>
      <c r="U787" s="269" t="s">
        <v>230</v>
      </c>
    </row>
    <row r="788" spans="1:32" ht="18" customHeight="1" x14ac:dyDescent="0.15">
      <c r="B788" s="880" t="s">
        <v>227</v>
      </c>
      <c r="C788" s="907" t="s">
        <v>224</v>
      </c>
      <c r="D788" s="478" t="s">
        <v>237</v>
      </c>
      <c r="E788" s="478" t="s">
        <v>222</v>
      </c>
      <c r="F788" s="909" t="s">
        <v>106</v>
      </c>
      <c r="G788" s="840" t="s">
        <v>107</v>
      </c>
      <c r="H788" s="841"/>
      <c r="I788" s="480" t="s">
        <v>108</v>
      </c>
      <c r="J788" s="480" t="s">
        <v>235</v>
      </c>
      <c r="K788" s="840" t="s">
        <v>109</v>
      </c>
      <c r="L788" s="913"/>
      <c r="M788" s="913"/>
      <c r="N788" s="841"/>
      <c r="O788" s="840" t="s">
        <v>226</v>
      </c>
      <c r="P788" s="913"/>
      <c r="Q788" s="913"/>
      <c r="R788" s="841"/>
      <c r="S788" s="840" t="s">
        <v>233</v>
      </c>
      <c r="T788" s="913"/>
      <c r="U788" s="914"/>
    </row>
    <row r="789" spans="1:32" ht="18" customHeight="1" thickBot="1" x14ac:dyDescent="0.2">
      <c r="B789" s="882"/>
      <c r="C789" s="908"/>
      <c r="D789" s="479" t="s">
        <v>221</v>
      </c>
      <c r="E789" s="479" t="s">
        <v>223</v>
      </c>
      <c r="F789" s="910"/>
      <c r="G789" s="911"/>
      <c r="H789" s="912"/>
      <c r="I789" s="481" t="s">
        <v>110</v>
      </c>
      <c r="J789" s="481" t="s">
        <v>236</v>
      </c>
      <c r="K789" s="911"/>
      <c r="L789" s="915"/>
      <c r="M789" s="915"/>
      <c r="N789" s="912"/>
      <c r="O789" s="911"/>
      <c r="P789" s="915"/>
      <c r="Q789" s="915"/>
      <c r="R789" s="912"/>
      <c r="S789" s="911" t="s">
        <v>234</v>
      </c>
      <c r="T789" s="915"/>
      <c r="U789" s="916"/>
    </row>
    <row r="790" spans="1:32" ht="24" customHeight="1" x14ac:dyDescent="0.15">
      <c r="B790" s="880">
        <v>1</v>
      </c>
      <c r="C790" s="883"/>
      <c r="D790" s="883"/>
      <c r="E790" s="883"/>
      <c r="F790" s="294"/>
      <c r="G790" s="886"/>
      <c r="H790" s="887"/>
      <c r="I790" s="294"/>
      <c r="J790" s="295"/>
      <c r="K790" s="298"/>
      <c r="L790" s="279" t="s">
        <v>220</v>
      </c>
      <c r="M790" s="301"/>
      <c r="N790" s="280" t="s">
        <v>225</v>
      </c>
      <c r="O790" s="298"/>
      <c r="P790" s="279" t="s">
        <v>220</v>
      </c>
      <c r="Q790" s="301"/>
      <c r="R790" s="280" t="s">
        <v>225</v>
      </c>
      <c r="S790" s="888" t="str">
        <f t="shared" ref="S790" si="1425">IF(COUNT(J790:J794)=0,"",SUM(J790:J794))</f>
        <v/>
      </c>
      <c r="T790" s="889"/>
      <c r="U790" s="890"/>
    </row>
    <row r="791" spans="1:32" ht="24" customHeight="1" x14ac:dyDescent="0.15">
      <c r="B791" s="881"/>
      <c r="C791" s="884"/>
      <c r="D791" s="884"/>
      <c r="E791" s="884"/>
      <c r="F791" s="296"/>
      <c r="G791" s="897"/>
      <c r="H791" s="898"/>
      <c r="I791" s="296"/>
      <c r="J791" s="297"/>
      <c r="K791" s="299"/>
      <c r="L791" s="284" t="s">
        <v>220</v>
      </c>
      <c r="M791" s="302"/>
      <c r="N791" s="285" t="s">
        <v>225</v>
      </c>
      <c r="O791" s="299"/>
      <c r="P791" s="284" t="s">
        <v>220</v>
      </c>
      <c r="Q791" s="302"/>
      <c r="R791" s="285" t="s">
        <v>225</v>
      </c>
      <c r="S791" s="891"/>
      <c r="T791" s="892"/>
      <c r="U791" s="893"/>
    </row>
    <row r="792" spans="1:32" ht="23.25" customHeight="1" x14ac:dyDescent="0.15">
      <c r="B792" s="881"/>
      <c r="C792" s="884"/>
      <c r="D792" s="884"/>
      <c r="E792" s="884"/>
      <c r="F792" s="296"/>
      <c r="G792" s="897"/>
      <c r="H792" s="898"/>
      <c r="I792" s="296"/>
      <c r="J792" s="297"/>
      <c r="K792" s="299"/>
      <c r="L792" s="284" t="s">
        <v>220</v>
      </c>
      <c r="M792" s="302"/>
      <c r="N792" s="285" t="s">
        <v>225</v>
      </c>
      <c r="O792" s="299"/>
      <c r="P792" s="284" t="s">
        <v>220</v>
      </c>
      <c r="Q792" s="302"/>
      <c r="R792" s="285" t="s">
        <v>225</v>
      </c>
      <c r="S792" s="891"/>
      <c r="T792" s="892"/>
      <c r="U792" s="893"/>
    </row>
    <row r="793" spans="1:32" ht="24" customHeight="1" x14ac:dyDescent="0.15">
      <c r="B793" s="881"/>
      <c r="C793" s="884"/>
      <c r="D793" s="884"/>
      <c r="E793" s="884"/>
      <c r="F793" s="296"/>
      <c r="G793" s="897"/>
      <c r="H793" s="898"/>
      <c r="I793" s="296"/>
      <c r="J793" s="297"/>
      <c r="K793" s="299"/>
      <c r="L793" s="284" t="s">
        <v>220</v>
      </c>
      <c r="M793" s="302"/>
      <c r="N793" s="285" t="s">
        <v>225</v>
      </c>
      <c r="O793" s="299"/>
      <c r="P793" s="284" t="s">
        <v>220</v>
      </c>
      <c r="Q793" s="302"/>
      <c r="R793" s="285" t="s">
        <v>225</v>
      </c>
      <c r="S793" s="891"/>
      <c r="T793" s="892"/>
      <c r="U793" s="893"/>
    </row>
    <row r="794" spans="1:32" ht="24" customHeight="1" thickBot="1" x14ac:dyDescent="0.2">
      <c r="B794" s="882"/>
      <c r="C794" s="885"/>
      <c r="D794" s="885"/>
      <c r="E794" s="885"/>
      <c r="F794" s="286" t="s">
        <v>232</v>
      </c>
      <c r="G794" s="5"/>
      <c r="H794" s="899" t="s">
        <v>239</v>
      </c>
      <c r="I794" s="900"/>
      <c r="J794" s="300"/>
      <c r="K794" s="901"/>
      <c r="L794" s="902"/>
      <c r="M794" s="902"/>
      <c r="N794" s="902"/>
      <c r="O794" s="902"/>
      <c r="P794" s="902"/>
      <c r="Q794" s="902"/>
      <c r="R794" s="903"/>
      <c r="S794" s="894"/>
      <c r="T794" s="895"/>
      <c r="U794" s="896"/>
    </row>
    <row r="795" spans="1:32" ht="24" customHeight="1" x14ac:dyDescent="0.15">
      <c r="B795" s="880">
        <v>2</v>
      </c>
      <c r="C795" s="883"/>
      <c r="D795" s="883"/>
      <c r="E795" s="883"/>
      <c r="F795" s="294"/>
      <c r="G795" s="886"/>
      <c r="H795" s="887"/>
      <c r="I795" s="294"/>
      <c r="J795" s="295"/>
      <c r="K795" s="298"/>
      <c r="L795" s="279" t="s">
        <v>220</v>
      </c>
      <c r="M795" s="301"/>
      <c r="N795" s="280" t="s">
        <v>225</v>
      </c>
      <c r="O795" s="298"/>
      <c r="P795" s="279" t="s">
        <v>220</v>
      </c>
      <c r="Q795" s="301"/>
      <c r="R795" s="280" t="s">
        <v>225</v>
      </c>
      <c r="S795" s="888" t="str">
        <f t="shared" ref="S795" si="1426">IF(COUNT(J795:J799)=0,"",SUM(J795:J799))</f>
        <v/>
      </c>
      <c r="T795" s="889"/>
      <c r="U795" s="890"/>
    </row>
    <row r="796" spans="1:32" ht="24" customHeight="1" x14ac:dyDescent="0.15">
      <c r="B796" s="881"/>
      <c r="C796" s="884"/>
      <c r="D796" s="884"/>
      <c r="E796" s="884"/>
      <c r="F796" s="296"/>
      <c r="G796" s="897"/>
      <c r="H796" s="898"/>
      <c r="I796" s="296"/>
      <c r="J796" s="297"/>
      <c r="K796" s="299"/>
      <c r="L796" s="284" t="s">
        <v>220</v>
      </c>
      <c r="M796" s="302"/>
      <c r="N796" s="285" t="s">
        <v>225</v>
      </c>
      <c r="O796" s="299"/>
      <c r="P796" s="284" t="s">
        <v>220</v>
      </c>
      <c r="Q796" s="302"/>
      <c r="R796" s="285" t="s">
        <v>225</v>
      </c>
      <c r="S796" s="891"/>
      <c r="T796" s="892"/>
      <c r="U796" s="893"/>
    </row>
    <row r="797" spans="1:32" ht="24" customHeight="1" x14ac:dyDescent="0.15">
      <c r="B797" s="881"/>
      <c r="C797" s="884"/>
      <c r="D797" s="884"/>
      <c r="E797" s="884"/>
      <c r="F797" s="296"/>
      <c r="G797" s="897"/>
      <c r="H797" s="898"/>
      <c r="I797" s="296"/>
      <c r="J797" s="297"/>
      <c r="K797" s="299"/>
      <c r="L797" s="284" t="s">
        <v>220</v>
      </c>
      <c r="M797" s="302"/>
      <c r="N797" s="285" t="s">
        <v>225</v>
      </c>
      <c r="O797" s="299"/>
      <c r="P797" s="284" t="s">
        <v>220</v>
      </c>
      <c r="Q797" s="302"/>
      <c r="R797" s="285" t="s">
        <v>225</v>
      </c>
      <c r="S797" s="891"/>
      <c r="T797" s="892"/>
      <c r="U797" s="893"/>
    </row>
    <row r="798" spans="1:32" ht="24" customHeight="1" x14ac:dyDescent="0.15">
      <c r="B798" s="881"/>
      <c r="C798" s="884"/>
      <c r="D798" s="884"/>
      <c r="E798" s="884"/>
      <c r="F798" s="296"/>
      <c r="G798" s="897"/>
      <c r="H798" s="898"/>
      <c r="I798" s="296"/>
      <c r="J798" s="297"/>
      <c r="K798" s="299"/>
      <c r="L798" s="284" t="s">
        <v>220</v>
      </c>
      <c r="M798" s="302"/>
      <c r="N798" s="285" t="s">
        <v>225</v>
      </c>
      <c r="O798" s="299"/>
      <c r="P798" s="284" t="s">
        <v>220</v>
      </c>
      <c r="Q798" s="302"/>
      <c r="R798" s="285" t="s">
        <v>225</v>
      </c>
      <c r="S798" s="891"/>
      <c r="T798" s="892"/>
      <c r="U798" s="893"/>
    </row>
    <row r="799" spans="1:32" ht="24" customHeight="1" thickBot="1" x14ac:dyDescent="0.2">
      <c r="B799" s="882"/>
      <c r="C799" s="885"/>
      <c r="D799" s="885"/>
      <c r="E799" s="885"/>
      <c r="F799" s="286" t="s">
        <v>232</v>
      </c>
      <c r="G799" s="5"/>
      <c r="H799" s="899" t="s">
        <v>239</v>
      </c>
      <c r="I799" s="900"/>
      <c r="J799" s="300"/>
      <c r="K799" s="901"/>
      <c r="L799" s="902"/>
      <c r="M799" s="902"/>
      <c r="N799" s="902"/>
      <c r="O799" s="902"/>
      <c r="P799" s="902"/>
      <c r="Q799" s="902"/>
      <c r="R799" s="903"/>
      <c r="S799" s="894"/>
      <c r="T799" s="895"/>
      <c r="U799" s="896"/>
    </row>
    <row r="800" spans="1:32" ht="24" customHeight="1" x14ac:dyDescent="0.15">
      <c r="B800" s="880">
        <v>3</v>
      </c>
      <c r="C800" s="883"/>
      <c r="D800" s="883"/>
      <c r="E800" s="883"/>
      <c r="F800" s="294"/>
      <c r="G800" s="886"/>
      <c r="H800" s="887"/>
      <c r="I800" s="294"/>
      <c r="J800" s="295"/>
      <c r="K800" s="298"/>
      <c r="L800" s="279" t="s">
        <v>220</v>
      </c>
      <c r="M800" s="301"/>
      <c r="N800" s="280" t="s">
        <v>225</v>
      </c>
      <c r="O800" s="298"/>
      <c r="P800" s="279" t="s">
        <v>220</v>
      </c>
      <c r="Q800" s="301"/>
      <c r="R800" s="280" t="s">
        <v>225</v>
      </c>
      <c r="S800" s="888" t="str">
        <f t="shared" ref="S800" si="1427">IF(COUNT(J800:J804)=0,"",SUM(J800:J804))</f>
        <v/>
      </c>
      <c r="T800" s="889"/>
      <c r="U800" s="890"/>
    </row>
    <row r="801" spans="1:32" ht="24" customHeight="1" x14ac:dyDescent="0.15">
      <c r="B801" s="881"/>
      <c r="C801" s="884"/>
      <c r="D801" s="884"/>
      <c r="E801" s="884"/>
      <c r="F801" s="296"/>
      <c r="G801" s="897"/>
      <c r="H801" s="898"/>
      <c r="I801" s="296"/>
      <c r="J801" s="297"/>
      <c r="K801" s="299"/>
      <c r="L801" s="284" t="s">
        <v>220</v>
      </c>
      <c r="M801" s="302"/>
      <c r="N801" s="285" t="s">
        <v>225</v>
      </c>
      <c r="O801" s="299"/>
      <c r="P801" s="284" t="s">
        <v>220</v>
      </c>
      <c r="Q801" s="302"/>
      <c r="R801" s="285" t="s">
        <v>225</v>
      </c>
      <c r="S801" s="891"/>
      <c r="T801" s="892"/>
      <c r="U801" s="893"/>
    </row>
    <row r="802" spans="1:32" ht="24" customHeight="1" x14ac:dyDescent="0.15">
      <c r="B802" s="881"/>
      <c r="C802" s="884"/>
      <c r="D802" s="884"/>
      <c r="E802" s="884"/>
      <c r="F802" s="296"/>
      <c r="G802" s="897"/>
      <c r="H802" s="898"/>
      <c r="I802" s="296"/>
      <c r="J802" s="297"/>
      <c r="K802" s="299"/>
      <c r="L802" s="284" t="s">
        <v>220</v>
      </c>
      <c r="M802" s="302"/>
      <c r="N802" s="285" t="s">
        <v>225</v>
      </c>
      <c r="O802" s="299"/>
      <c r="P802" s="284" t="s">
        <v>220</v>
      </c>
      <c r="Q802" s="302"/>
      <c r="R802" s="285" t="s">
        <v>225</v>
      </c>
      <c r="S802" s="891"/>
      <c r="T802" s="892"/>
      <c r="U802" s="893"/>
    </row>
    <row r="803" spans="1:32" ht="24" customHeight="1" x14ac:dyDescent="0.15">
      <c r="B803" s="881"/>
      <c r="C803" s="884"/>
      <c r="D803" s="884"/>
      <c r="E803" s="884"/>
      <c r="F803" s="296"/>
      <c r="G803" s="897"/>
      <c r="H803" s="898"/>
      <c r="I803" s="296"/>
      <c r="J803" s="297"/>
      <c r="K803" s="299"/>
      <c r="L803" s="284" t="s">
        <v>220</v>
      </c>
      <c r="M803" s="302"/>
      <c r="N803" s="285" t="s">
        <v>225</v>
      </c>
      <c r="O803" s="299"/>
      <c r="P803" s="284" t="s">
        <v>220</v>
      </c>
      <c r="Q803" s="302"/>
      <c r="R803" s="285" t="s">
        <v>225</v>
      </c>
      <c r="S803" s="891"/>
      <c r="T803" s="892"/>
      <c r="U803" s="893"/>
    </row>
    <row r="804" spans="1:32" ht="24" customHeight="1" thickBot="1" x14ac:dyDescent="0.2">
      <c r="B804" s="882"/>
      <c r="C804" s="885"/>
      <c r="D804" s="885"/>
      <c r="E804" s="885"/>
      <c r="F804" s="286" t="s">
        <v>232</v>
      </c>
      <c r="G804" s="5"/>
      <c r="H804" s="899" t="s">
        <v>239</v>
      </c>
      <c r="I804" s="900"/>
      <c r="J804" s="300"/>
      <c r="K804" s="901"/>
      <c r="L804" s="902"/>
      <c r="M804" s="902"/>
      <c r="N804" s="902"/>
      <c r="O804" s="902"/>
      <c r="P804" s="902"/>
      <c r="Q804" s="902"/>
      <c r="R804" s="903"/>
      <c r="S804" s="894"/>
      <c r="T804" s="895"/>
      <c r="U804" s="896"/>
    </row>
    <row r="805" spans="1:32" ht="24" customHeight="1" x14ac:dyDescent="0.15">
      <c r="B805" s="880">
        <v>4</v>
      </c>
      <c r="C805" s="883"/>
      <c r="D805" s="883"/>
      <c r="E805" s="883"/>
      <c r="F805" s="294"/>
      <c r="G805" s="886"/>
      <c r="H805" s="887"/>
      <c r="I805" s="294"/>
      <c r="J805" s="295"/>
      <c r="K805" s="298"/>
      <c r="L805" s="279" t="s">
        <v>220</v>
      </c>
      <c r="M805" s="301"/>
      <c r="N805" s="280" t="s">
        <v>225</v>
      </c>
      <c r="O805" s="298"/>
      <c r="P805" s="279" t="s">
        <v>220</v>
      </c>
      <c r="Q805" s="301"/>
      <c r="R805" s="280" t="s">
        <v>225</v>
      </c>
      <c r="S805" s="888" t="str">
        <f t="shared" ref="S805" si="1428">IF(COUNT(J805:J809)=0,"",SUM(J805:J809))</f>
        <v/>
      </c>
      <c r="T805" s="889"/>
      <c r="U805" s="890"/>
    </row>
    <row r="806" spans="1:32" ht="24" customHeight="1" x14ac:dyDescent="0.15">
      <c r="B806" s="881"/>
      <c r="C806" s="884"/>
      <c r="D806" s="884"/>
      <c r="E806" s="884"/>
      <c r="F806" s="296"/>
      <c r="G806" s="897"/>
      <c r="H806" s="898"/>
      <c r="I806" s="296"/>
      <c r="J806" s="297"/>
      <c r="K806" s="299"/>
      <c r="L806" s="284" t="s">
        <v>220</v>
      </c>
      <c r="M806" s="302"/>
      <c r="N806" s="285" t="s">
        <v>225</v>
      </c>
      <c r="O806" s="299"/>
      <c r="P806" s="284" t="s">
        <v>220</v>
      </c>
      <c r="Q806" s="302"/>
      <c r="R806" s="285" t="s">
        <v>225</v>
      </c>
      <c r="S806" s="891"/>
      <c r="T806" s="892"/>
      <c r="U806" s="893"/>
    </row>
    <row r="807" spans="1:32" ht="24" customHeight="1" x14ac:dyDescent="0.15">
      <c r="B807" s="881"/>
      <c r="C807" s="884"/>
      <c r="D807" s="884"/>
      <c r="E807" s="884"/>
      <c r="F807" s="296"/>
      <c r="G807" s="897"/>
      <c r="H807" s="898"/>
      <c r="I807" s="296"/>
      <c r="J807" s="297"/>
      <c r="K807" s="299"/>
      <c r="L807" s="284" t="s">
        <v>220</v>
      </c>
      <c r="M807" s="302"/>
      <c r="N807" s="285" t="s">
        <v>225</v>
      </c>
      <c r="O807" s="299"/>
      <c r="P807" s="284" t="s">
        <v>220</v>
      </c>
      <c r="Q807" s="302"/>
      <c r="R807" s="285" t="s">
        <v>225</v>
      </c>
      <c r="S807" s="891"/>
      <c r="T807" s="892"/>
      <c r="U807" s="893"/>
    </row>
    <row r="808" spans="1:32" ht="24" customHeight="1" x14ac:dyDescent="0.15">
      <c r="B808" s="881"/>
      <c r="C808" s="884"/>
      <c r="D808" s="884"/>
      <c r="E808" s="884"/>
      <c r="F808" s="296"/>
      <c r="G808" s="897"/>
      <c r="H808" s="898"/>
      <c r="I808" s="296"/>
      <c r="J808" s="297"/>
      <c r="K808" s="299"/>
      <c r="L808" s="284" t="s">
        <v>220</v>
      </c>
      <c r="M808" s="302"/>
      <c r="N808" s="285" t="s">
        <v>225</v>
      </c>
      <c r="O808" s="299"/>
      <c r="P808" s="284" t="s">
        <v>220</v>
      </c>
      <c r="Q808" s="302"/>
      <c r="R808" s="285" t="s">
        <v>225</v>
      </c>
      <c r="S808" s="891"/>
      <c r="T808" s="892"/>
      <c r="U808" s="893"/>
    </row>
    <row r="809" spans="1:32" ht="24" customHeight="1" thickBot="1" x14ac:dyDescent="0.2">
      <c r="B809" s="882"/>
      <c r="C809" s="885"/>
      <c r="D809" s="885"/>
      <c r="E809" s="885"/>
      <c r="F809" s="286" t="s">
        <v>232</v>
      </c>
      <c r="G809" s="5"/>
      <c r="H809" s="899" t="s">
        <v>239</v>
      </c>
      <c r="I809" s="900"/>
      <c r="J809" s="300"/>
      <c r="K809" s="901"/>
      <c r="L809" s="902"/>
      <c r="M809" s="902"/>
      <c r="N809" s="902"/>
      <c r="O809" s="902"/>
      <c r="P809" s="902"/>
      <c r="Q809" s="902"/>
      <c r="R809" s="903"/>
      <c r="S809" s="894"/>
      <c r="T809" s="895"/>
      <c r="U809" s="896"/>
    </row>
    <row r="810" spans="1:32" ht="19.5" customHeight="1" thickBot="1" x14ac:dyDescent="0.2">
      <c r="B810" s="287" t="s">
        <v>112</v>
      </c>
      <c r="C810" s="172"/>
      <c r="D810" s="288"/>
      <c r="E810" s="288"/>
      <c r="F810" s="289"/>
      <c r="G810" s="288"/>
      <c r="H810" s="288"/>
      <c r="O810" s="917" t="s">
        <v>496</v>
      </c>
      <c r="P810" s="918"/>
      <c r="Q810" s="918"/>
      <c r="R810" s="918"/>
      <c r="S810" s="919" t="str">
        <f>IF(COUNT(S790:U809)=0,"",SUMIFS(S790:S809,E790:E809,"&lt;&gt;"&amp;""))</f>
        <v/>
      </c>
      <c r="T810" s="920"/>
      <c r="U810" s="921"/>
    </row>
    <row r="811" spans="1:32" ht="19.5" customHeight="1" thickBot="1" x14ac:dyDescent="0.2">
      <c r="B811" s="486" t="s">
        <v>242</v>
      </c>
      <c r="C811" s="172"/>
      <c r="D811" s="171"/>
      <c r="E811" s="290"/>
      <c r="F811" s="485"/>
      <c r="G811" s="485"/>
      <c r="H811" s="485"/>
      <c r="O811" s="922" t="s">
        <v>497</v>
      </c>
      <c r="P811" s="923"/>
      <c r="Q811" s="923"/>
      <c r="R811" s="924"/>
      <c r="S811" s="919" t="str">
        <f>IF(COUNT(S790:U809)=0,"",SUMIF(E790:E809,"元請",S790:U809))</f>
        <v/>
      </c>
      <c r="T811" s="920"/>
      <c r="U811" s="921"/>
      <c r="Z811" s="264"/>
      <c r="AA811" s="264"/>
      <c r="AB811" s="264"/>
      <c r="AC811" s="264"/>
      <c r="AD811" s="264"/>
      <c r="AE811" s="172"/>
      <c r="AF811" s="172"/>
    </row>
    <row r="812" spans="1:32" ht="19.5" customHeight="1" x14ac:dyDescent="0.15">
      <c r="B812" s="287" t="s">
        <v>240</v>
      </c>
      <c r="C812" s="172"/>
      <c r="D812" s="171"/>
      <c r="E812" s="172"/>
      <c r="F812" s="172"/>
      <c r="G812" s="485"/>
      <c r="H812" s="485"/>
      <c r="Z812" s="264"/>
      <c r="AA812" s="264"/>
      <c r="AB812" s="264"/>
      <c r="AC812" s="264"/>
      <c r="AD812" s="264"/>
      <c r="AE812" s="172"/>
      <c r="AF812" s="172"/>
    </row>
    <row r="813" spans="1:32" ht="19.5" customHeight="1" x14ac:dyDescent="0.15">
      <c r="B813" s="485"/>
      <c r="C813" s="172"/>
      <c r="D813" s="171"/>
      <c r="E813" s="290"/>
      <c r="F813" s="485"/>
      <c r="G813" s="485"/>
      <c r="H813" s="485"/>
    </row>
    <row r="814" spans="1:32" s="172" customFormat="1" ht="20.25" customHeight="1" x14ac:dyDescent="0.15">
      <c r="A814" s="171"/>
      <c r="B814" s="171"/>
      <c r="C814" s="172" t="s">
        <v>104</v>
      </c>
      <c r="G814" s="262"/>
      <c r="H814" s="262"/>
      <c r="I814" s="171"/>
      <c r="J814" s="171"/>
      <c r="K814" s="171"/>
      <c r="L814" s="171"/>
      <c r="M814" s="171"/>
      <c r="N814" s="171"/>
      <c r="O814" s="171"/>
      <c r="P814" s="171"/>
      <c r="Q814" s="171"/>
      <c r="R814" s="171"/>
      <c r="S814" s="171"/>
      <c r="T814" s="196" t="s">
        <v>241</v>
      </c>
      <c r="U814" s="263" t="str">
        <f t="shared" ref="U814" si="1429">IF(COUNT(S790:U809)=0,"",U785+1)</f>
        <v/>
      </c>
      <c r="W814" s="171"/>
      <c r="X814" s="171"/>
      <c r="Y814" s="171"/>
      <c r="Z814" s="291"/>
      <c r="AA814" s="291"/>
      <c r="AB814" s="291"/>
      <c r="AC814" s="291"/>
      <c r="AD814" s="291"/>
      <c r="AE814" s="171"/>
      <c r="AF814" s="171"/>
    </row>
    <row r="815" spans="1:32" s="172" customFormat="1" ht="27.75" x14ac:dyDescent="0.15">
      <c r="A815" s="171"/>
      <c r="B815" s="904" t="s">
        <v>105</v>
      </c>
      <c r="C815" s="904"/>
      <c r="D815" s="904"/>
      <c r="E815" s="904"/>
      <c r="F815" s="904"/>
      <c r="G815" s="904"/>
      <c r="H815" s="904"/>
      <c r="I815" s="904"/>
      <c r="J815" s="905" t="s">
        <v>388</v>
      </c>
      <c r="K815" s="905"/>
      <c r="L815" s="905"/>
      <c r="M815" s="905"/>
      <c r="N815" s="905"/>
      <c r="O815" s="905"/>
      <c r="P815" s="905"/>
      <c r="Q815" s="905"/>
      <c r="R815" s="905"/>
      <c r="S815" s="905"/>
      <c r="T815" s="905"/>
      <c r="U815" s="905"/>
      <c r="W815" s="171"/>
      <c r="X815" s="171"/>
      <c r="Y815" s="171"/>
      <c r="Z815" s="291"/>
      <c r="AA815" s="291"/>
      <c r="AB815" s="291"/>
      <c r="AC815" s="291"/>
      <c r="AD815" s="291"/>
      <c r="AE815" s="171"/>
      <c r="AF815" s="171"/>
    </row>
    <row r="816" spans="1:32" ht="21.75" thickBot="1" x14ac:dyDescent="0.2">
      <c r="D816" s="265" t="s">
        <v>228</v>
      </c>
      <c r="E816" s="906"/>
      <c r="F816" s="906"/>
      <c r="G816" s="266" t="s">
        <v>229</v>
      </c>
      <c r="H816" s="267"/>
      <c r="L816" s="268" t="s">
        <v>231</v>
      </c>
      <c r="M816" s="482" t="str">
        <f>M$4</f>
        <v/>
      </c>
      <c r="N816" s="269" t="s">
        <v>220</v>
      </c>
      <c r="O816" s="482" t="str">
        <f>O$4</f>
        <v/>
      </c>
      <c r="P816" s="269" t="s">
        <v>225</v>
      </c>
      <c r="Q816" s="269" t="s">
        <v>205</v>
      </c>
      <c r="R816" s="482" t="str">
        <f>R$4</f>
        <v/>
      </c>
      <c r="S816" s="269" t="s">
        <v>220</v>
      </c>
      <c r="T816" s="482" t="str">
        <f>T$4</f>
        <v/>
      </c>
      <c r="U816" s="269" t="s">
        <v>230</v>
      </c>
    </row>
    <row r="817" spans="2:21" ht="18" customHeight="1" x14ac:dyDescent="0.15">
      <c r="B817" s="880" t="s">
        <v>227</v>
      </c>
      <c r="C817" s="907" t="s">
        <v>224</v>
      </c>
      <c r="D817" s="478" t="s">
        <v>237</v>
      </c>
      <c r="E817" s="478" t="s">
        <v>222</v>
      </c>
      <c r="F817" s="909" t="s">
        <v>106</v>
      </c>
      <c r="G817" s="840" t="s">
        <v>107</v>
      </c>
      <c r="H817" s="841"/>
      <c r="I817" s="480" t="s">
        <v>108</v>
      </c>
      <c r="J817" s="480" t="s">
        <v>235</v>
      </c>
      <c r="K817" s="840" t="s">
        <v>109</v>
      </c>
      <c r="L817" s="913"/>
      <c r="M817" s="913"/>
      <c r="N817" s="841"/>
      <c r="O817" s="840" t="s">
        <v>226</v>
      </c>
      <c r="P817" s="913"/>
      <c r="Q817" s="913"/>
      <c r="R817" s="841"/>
      <c r="S817" s="840" t="s">
        <v>233</v>
      </c>
      <c r="T817" s="913"/>
      <c r="U817" s="914"/>
    </row>
    <row r="818" spans="2:21" ht="18" customHeight="1" thickBot="1" x14ac:dyDescent="0.2">
      <c r="B818" s="882"/>
      <c r="C818" s="908"/>
      <c r="D818" s="479" t="s">
        <v>221</v>
      </c>
      <c r="E818" s="479" t="s">
        <v>223</v>
      </c>
      <c r="F818" s="910"/>
      <c r="G818" s="911"/>
      <c r="H818" s="912"/>
      <c r="I818" s="481" t="s">
        <v>110</v>
      </c>
      <c r="J818" s="481" t="s">
        <v>236</v>
      </c>
      <c r="K818" s="911"/>
      <c r="L818" s="915"/>
      <c r="M818" s="915"/>
      <c r="N818" s="912"/>
      <c r="O818" s="911"/>
      <c r="P818" s="915"/>
      <c r="Q818" s="915"/>
      <c r="R818" s="912"/>
      <c r="S818" s="911" t="s">
        <v>234</v>
      </c>
      <c r="T818" s="915"/>
      <c r="U818" s="916"/>
    </row>
    <row r="819" spans="2:21" ht="24" customHeight="1" x14ac:dyDescent="0.15">
      <c r="B819" s="880">
        <v>1</v>
      </c>
      <c r="C819" s="883"/>
      <c r="D819" s="883"/>
      <c r="E819" s="883"/>
      <c r="F819" s="294"/>
      <c r="G819" s="886"/>
      <c r="H819" s="887"/>
      <c r="I819" s="294"/>
      <c r="J819" s="295"/>
      <c r="K819" s="298"/>
      <c r="L819" s="279" t="s">
        <v>220</v>
      </c>
      <c r="M819" s="301"/>
      <c r="N819" s="280" t="s">
        <v>225</v>
      </c>
      <c r="O819" s="298"/>
      <c r="P819" s="279" t="s">
        <v>220</v>
      </c>
      <c r="Q819" s="301"/>
      <c r="R819" s="280" t="s">
        <v>225</v>
      </c>
      <c r="S819" s="888" t="str">
        <f t="shared" ref="S819" si="1430">IF(COUNT(J819:J823)=0,"",SUM(J819:J823))</f>
        <v/>
      </c>
      <c r="T819" s="889"/>
      <c r="U819" s="890"/>
    </row>
    <row r="820" spans="2:21" ht="24" customHeight="1" x14ac:dyDescent="0.15">
      <c r="B820" s="881"/>
      <c r="C820" s="884"/>
      <c r="D820" s="884"/>
      <c r="E820" s="884"/>
      <c r="F820" s="296"/>
      <c r="G820" s="897"/>
      <c r="H820" s="898"/>
      <c r="I820" s="296"/>
      <c r="J820" s="297"/>
      <c r="K820" s="299"/>
      <c r="L820" s="284" t="s">
        <v>220</v>
      </c>
      <c r="M820" s="302"/>
      <c r="N820" s="285" t="s">
        <v>225</v>
      </c>
      <c r="O820" s="299"/>
      <c r="P820" s="284" t="s">
        <v>220</v>
      </c>
      <c r="Q820" s="302"/>
      <c r="R820" s="285" t="s">
        <v>225</v>
      </c>
      <c r="S820" s="891"/>
      <c r="T820" s="892"/>
      <c r="U820" s="893"/>
    </row>
    <row r="821" spans="2:21" ht="23.25" customHeight="1" x14ac:dyDescent="0.15">
      <c r="B821" s="881"/>
      <c r="C821" s="884"/>
      <c r="D821" s="884"/>
      <c r="E821" s="884"/>
      <c r="F821" s="296"/>
      <c r="G821" s="897"/>
      <c r="H821" s="898"/>
      <c r="I821" s="296"/>
      <c r="J821" s="297"/>
      <c r="K821" s="299"/>
      <c r="L821" s="284" t="s">
        <v>220</v>
      </c>
      <c r="M821" s="302"/>
      <c r="N821" s="285" t="s">
        <v>225</v>
      </c>
      <c r="O821" s="299"/>
      <c r="P821" s="284" t="s">
        <v>220</v>
      </c>
      <c r="Q821" s="302"/>
      <c r="R821" s="285" t="s">
        <v>225</v>
      </c>
      <c r="S821" s="891"/>
      <c r="T821" s="892"/>
      <c r="U821" s="893"/>
    </row>
    <row r="822" spans="2:21" ht="24" customHeight="1" x14ac:dyDescent="0.15">
      <c r="B822" s="881"/>
      <c r="C822" s="884"/>
      <c r="D822" s="884"/>
      <c r="E822" s="884"/>
      <c r="F822" s="296"/>
      <c r="G822" s="897"/>
      <c r="H822" s="898"/>
      <c r="I822" s="296"/>
      <c r="J822" s="297"/>
      <c r="K822" s="299"/>
      <c r="L822" s="284" t="s">
        <v>220</v>
      </c>
      <c r="M822" s="302"/>
      <c r="N822" s="285" t="s">
        <v>225</v>
      </c>
      <c r="O822" s="299"/>
      <c r="P822" s="284" t="s">
        <v>220</v>
      </c>
      <c r="Q822" s="302"/>
      <c r="R822" s="285" t="s">
        <v>225</v>
      </c>
      <c r="S822" s="891"/>
      <c r="T822" s="892"/>
      <c r="U822" s="893"/>
    </row>
    <row r="823" spans="2:21" ht="24" customHeight="1" thickBot="1" x14ac:dyDescent="0.2">
      <c r="B823" s="882"/>
      <c r="C823" s="885"/>
      <c r="D823" s="885"/>
      <c r="E823" s="885"/>
      <c r="F823" s="286" t="s">
        <v>232</v>
      </c>
      <c r="G823" s="5"/>
      <c r="H823" s="899" t="s">
        <v>239</v>
      </c>
      <c r="I823" s="900"/>
      <c r="J823" s="300"/>
      <c r="K823" s="901"/>
      <c r="L823" s="902"/>
      <c r="M823" s="902"/>
      <c r="N823" s="902"/>
      <c r="O823" s="902"/>
      <c r="P823" s="902"/>
      <c r="Q823" s="902"/>
      <c r="R823" s="903"/>
      <c r="S823" s="894"/>
      <c r="T823" s="895"/>
      <c r="U823" s="896"/>
    </row>
    <row r="824" spans="2:21" ht="24" customHeight="1" x14ac:dyDescent="0.15">
      <c r="B824" s="880">
        <v>2</v>
      </c>
      <c r="C824" s="883"/>
      <c r="D824" s="883"/>
      <c r="E824" s="883"/>
      <c r="F824" s="294"/>
      <c r="G824" s="886"/>
      <c r="H824" s="887"/>
      <c r="I824" s="294"/>
      <c r="J824" s="295"/>
      <c r="K824" s="298"/>
      <c r="L824" s="279" t="s">
        <v>220</v>
      </c>
      <c r="M824" s="301"/>
      <c r="N824" s="280" t="s">
        <v>225</v>
      </c>
      <c r="O824" s="298"/>
      <c r="P824" s="279" t="s">
        <v>220</v>
      </c>
      <c r="Q824" s="301"/>
      <c r="R824" s="280" t="s">
        <v>225</v>
      </c>
      <c r="S824" s="888" t="str">
        <f t="shared" ref="S824" si="1431">IF(COUNT(J824:J828)=0,"",SUM(J824:J828))</f>
        <v/>
      </c>
      <c r="T824" s="889"/>
      <c r="U824" s="890"/>
    </row>
    <row r="825" spans="2:21" ht="24" customHeight="1" x14ac:dyDescent="0.15">
      <c r="B825" s="881"/>
      <c r="C825" s="884"/>
      <c r="D825" s="884"/>
      <c r="E825" s="884"/>
      <c r="F825" s="296"/>
      <c r="G825" s="897"/>
      <c r="H825" s="898"/>
      <c r="I825" s="296"/>
      <c r="J825" s="297"/>
      <c r="K825" s="299"/>
      <c r="L825" s="284" t="s">
        <v>220</v>
      </c>
      <c r="M825" s="302"/>
      <c r="N825" s="285" t="s">
        <v>225</v>
      </c>
      <c r="O825" s="299"/>
      <c r="P825" s="284" t="s">
        <v>220</v>
      </c>
      <c r="Q825" s="302"/>
      <c r="R825" s="285" t="s">
        <v>225</v>
      </c>
      <c r="S825" s="891"/>
      <c r="T825" s="892"/>
      <c r="U825" s="893"/>
    </row>
    <row r="826" spans="2:21" ht="24" customHeight="1" x14ac:dyDescent="0.15">
      <c r="B826" s="881"/>
      <c r="C826" s="884"/>
      <c r="D826" s="884"/>
      <c r="E826" s="884"/>
      <c r="F826" s="296"/>
      <c r="G826" s="897"/>
      <c r="H826" s="898"/>
      <c r="I826" s="296"/>
      <c r="J826" s="297"/>
      <c r="K826" s="299"/>
      <c r="L826" s="284" t="s">
        <v>220</v>
      </c>
      <c r="M826" s="302"/>
      <c r="N826" s="285" t="s">
        <v>225</v>
      </c>
      <c r="O826" s="299"/>
      <c r="P826" s="284" t="s">
        <v>220</v>
      </c>
      <c r="Q826" s="302"/>
      <c r="R826" s="285" t="s">
        <v>225</v>
      </c>
      <c r="S826" s="891"/>
      <c r="T826" s="892"/>
      <c r="U826" s="893"/>
    </row>
    <row r="827" spans="2:21" ht="24" customHeight="1" x14ac:dyDescent="0.15">
      <c r="B827" s="881"/>
      <c r="C827" s="884"/>
      <c r="D827" s="884"/>
      <c r="E827" s="884"/>
      <c r="F827" s="296"/>
      <c r="G827" s="897"/>
      <c r="H827" s="898"/>
      <c r="I827" s="296"/>
      <c r="J827" s="297"/>
      <c r="K827" s="299"/>
      <c r="L827" s="284" t="s">
        <v>220</v>
      </c>
      <c r="M827" s="302"/>
      <c r="N827" s="285" t="s">
        <v>225</v>
      </c>
      <c r="O827" s="299"/>
      <c r="P827" s="284" t="s">
        <v>220</v>
      </c>
      <c r="Q827" s="302"/>
      <c r="R827" s="285" t="s">
        <v>225</v>
      </c>
      <c r="S827" s="891"/>
      <c r="T827" s="892"/>
      <c r="U827" s="893"/>
    </row>
    <row r="828" spans="2:21" ht="24" customHeight="1" thickBot="1" x14ac:dyDescent="0.2">
      <c r="B828" s="882"/>
      <c r="C828" s="885"/>
      <c r="D828" s="885"/>
      <c r="E828" s="885"/>
      <c r="F828" s="286" t="s">
        <v>232</v>
      </c>
      <c r="G828" s="5"/>
      <c r="H828" s="899" t="s">
        <v>239</v>
      </c>
      <c r="I828" s="900"/>
      <c r="J828" s="300"/>
      <c r="K828" s="901"/>
      <c r="L828" s="902"/>
      <c r="M828" s="902"/>
      <c r="N828" s="902"/>
      <c r="O828" s="902"/>
      <c r="P828" s="902"/>
      <c r="Q828" s="902"/>
      <c r="R828" s="903"/>
      <c r="S828" s="894"/>
      <c r="T828" s="895"/>
      <c r="U828" s="896"/>
    </row>
    <row r="829" spans="2:21" ht="24" customHeight="1" x14ac:dyDescent="0.15">
      <c r="B829" s="880">
        <v>3</v>
      </c>
      <c r="C829" s="883"/>
      <c r="D829" s="883"/>
      <c r="E829" s="883"/>
      <c r="F829" s="294"/>
      <c r="G829" s="886"/>
      <c r="H829" s="887"/>
      <c r="I829" s="294"/>
      <c r="J829" s="295"/>
      <c r="K829" s="298"/>
      <c r="L829" s="279" t="s">
        <v>220</v>
      </c>
      <c r="M829" s="301"/>
      <c r="N829" s="280" t="s">
        <v>225</v>
      </c>
      <c r="O829" s="298"/>
      <c r="P829" s="279" t="s">
        <v>220</v>
      </c>
      <c r="Q829" s="301"/>
      <c r="R829" s="280" t="s">
        <v>225</v>
      </c>
      <c r="S829" s="888" t="str">
        <f t="shared" ref="S829" si="1432">IF(COUNT(J829:J833)=0,"",SUM(J829:J833))</f>
        <v/>
      </c>
      <c r="T829" s="889"/>
      <c r="U829" s="890"/>
    </row>
    <row r="830" spans="2:21" ht="24" customHeight="1" x14ac:dyDescent="0.15">
      <c r="B830" s="881"/>
      <c r="C830" s="884"/>
      <c r="D830" s="884"/>
      <c r="E830" s="884"/>
      <c r="F830" s="296"/>
      <c r="G830" s="897"/>
      <c r="H830" s="898"/>
      <c r="I830" s="296"/>
      <c r="J830" s="297"/>
      <c r="K830" s="299"/>
      <c r="L830" s="284" t="s">
        <v>220</v>
      </c>
      <c r="M830" s="302"/>
      <c r="N830" s="285" t="s">
        <v>225</v>
      </c>
      <c r="O830" s="299"/>
      <c r="P830" s="284" t="s">
        <v>220</v>
      </c>
      <c r="Q830" s="302"/>
      <c r="R830" s="285" t="s">
        <v>225</v>
      </c>
      <c r="S830" s="891"/>
      <c r="T830" s="892"/>
      <c r="U830" s="893"/>
    </row>
    <row r="831" spans="2:21" ht="24" customHeight="1" x14ac:dyDescent="0.15">
      <c r="B831" s="881"/>
      <c r="C831" s="884"/>
      <c r="D831" s="884"/>
      <c r="E831" s="884"/>
      <c r="F831" s="296"/>
      <c r="G831" s="897"/>
      <c r="H831" s="898"/>
      <c r="I831" s="296"/>
      <c r="J831" s="297"/>
      <c r="K831" s="299"/>
      <c r="L831" s="284" t="s">
        <v>220</v>
      </c>
      <c r="M831" s="302"/>
      <c r="N831" s="285" t="s">
        <v>225</v>
      </c>
      <c r="O831" s="299"/>
      <c r="P831" s="284" t="s">
        <v>220</v>
      </c>
      <c r="Q831" s="302"/>
      <c r="R831" s="285" t="s">
        <v>225</v>
      </c>
      <c r="S831" s="891"/>
      <c r="T831" s="892"/>
      <c r="U831" s="893"/>
    </row>
    <row r="832" spans="2:21" ht="24" customHeight="1" x14ac:dyDescent="0.15">
      <c r="B832" s="881"/>
      <c r="C832" s="884"/>
      <c r="D832" s="884"/>
      <c r="E832" s="884"/>
      <c r="F832" s="296"/>
      <c r="G832" s="897"/>
      <c r="H832" s="898"/>
      <c r="I832" s="296"/>
      <c r="J832" s="297"/>
      <c r="K832" s="299"/>
      <c r="L832" s="284" t="s">
        <v>220</v>
      </c>
      <c r="M832" s="302"/>
      <c r="N832" s="285" t="s">
        <v>225</v>
      </c>
      <c r="O832" s="299"/>
      <c r="P832" s="284" t="s">
        <v>220</v>
      </c>
      <c r="Q832" s="302"/>
      <c r="R832" s="285" t="s">
        <v>225</v>
      </c>
      <c r="S832" s="891"/>
      <c r="T832" s="892"/>
      <c r="U832" s="893"/>
    </row>
    <row r="833" spans="1:32" ht="24" customHeight="1" thickBot="1" x14ac:dyDescent="0.2">
      <c r="B833" s="882"/>
      <c r="C833" s="885"/>
      <c r="D833" s="885"/>
      <c r="E833" s="885"/>
      <c r="F833" s="286" t="s">
        <v>232</v>
      </c>
      <c r="G833" s="5"/>
      <c r="H833" s="899" t="s">
        <v>239</v>
      </c>
      <c r="I833" s="900"/>
      <c r="J833" s="300"/>
      <c r="K833" s="901"/>
      <c r="L833" s="902"/>
      <c r="M833" s="902"/>
      <c r="N833" s="902"/>
      <c r="O833" s="902"/>
      <c r="P833" s="902"/>
      <c r="Q833" s="902"/>
      <c r="R833" s="903"/>
      <c r="S833" s="894"/>
      <c r="T833" s="895"/>
      <c r="U833" s="896"/>
    </row>
    <row r="834" spans="1:32" ht="24" customHeight="1" x14ac:dyDescent="0.15">
      <c r="B834" s="880">
        <v>4</v>
      </c>
      <c r="C834" s="883"/>
      <c r="D834" s="883"/>
      <c r="E834" s="883"/>
      <c r="F834" s="294"/>
      <c r="G834" s="886"/>
      <c r="H834" s="887"/>
      <c r="I834" s="294"/>
      <c r="J834" s="295"/>
      <c r="K834" s="298"/>
      <c r="L834" s="279" t="s">
        <v>220</v>
      </c>
      <c r="M834" s="301"/>
      <c r="N834" s="280" t="s">
        <v>225</v>
      </c>
      <c r="O834" s="298"/>
      <c r="P834" s="279" t="s">
        <v>220</v>
      </c>
      <c r="Q834" s="301"/>
      <c r="R834" s="280" t="s">
        <v>225</v>
      </c>
      <c r="S834" s="888" t="str">
        <f t="shared" ref="S834" si="1433">IF(COUNT(J834:J838)=0,"",SUM(J834:J838))</f>
        <v/>
      </c>
      <c r="T834" s="889"/>
      <c r="U834" s="890"/>
    </row>
    <row r="835" spans="1:32" ht="24" customHeight="1" x14ac:dyDescent="0.15">
      <c r="B835" s="881"/>
      <c r="C835" s="884"/>
      <c r="D835" s="884"/>
      <c r="E835" s="884"/>
      <c r="F835" s="296"/>
      <c r="G835" s="897"/>
      <c r="H835" s="898"/>
      <c r="I835" s="296"/>
      <c r="J835" s="297"/>
      <c r="K835" s="299"/>
      <c r="L835" s="284" t="s">
        <v>220</v>
      </c>
      <c r="M835" s="302"/>
      <c r="N835" s="285" t="s">
        <v>225</v>
      </c>
      <c r="O835" s="299"/>
      <c r="P835" s="284" t="s">
        <v>220</v>
      </c>
      <c r="Q835" s="302"/>
      <c r="R835" s="285" t="s">
        <v>225</v>
      </c>
      <c r="S835" s="891"/>
      <c r="T835" s="892"/>
      <c r="U835" s="893"/>
    </row>
    <row r="836" spans="1:32" ht="24" customHeight="1" x14ac:dyDescent="0.15">
      <c r="B836" s="881"/>
      <c r="C836" s="884"/>
      <c r="D836" s="884"/>
      <c r="E836" s="884"/>
      <c r="F836" s="296"/>
      <c r="G836" s="897"/>
      <c r="H836" s="898"/>
      <c r="I836" s="296"/>
      <c r="J836" s="297"/>
      <c r="K836" s="299"/>
      <c r="L836" s="284" t="s">
        <v>220</v>
      </c>
      <c r="M836" s="302"/>
      <c r="N836" s="285" t="s">
        <v>225</v>
      </c>
      <c r="O836" s="299"/>
      <c r="P836" s="284" t="s">
        <v>220</v>
      </c>
      <c r="Q836" s="302"/>
      <c r="R836" s="285" t="s">
        <v>225</v>
      </c>
      <c r="S836" s="891"/>
      <c r="T836" s="892"/>
      <c r="U836" s="893"/>
    </row>
    <row r="837" spans="1:32" ht="24" customHeight="1" x14ac:dyDescent="0.15">
      <c r="B837" s="881"/>
      <c r="C837" s="884"/>
      <c r="D837" s="884"/>
      <c r="E837" s="884"/>
      <c r="F837" s="296"/>
      <c r="G837" s="897"/>
      <c r="H837" s="898"/>
      <c r="I837" s="296"/>
      <c r="J837" s="297"/>
      <c r="K837" s="299"/>
      <c r="L837" s="284" t="s">
        <v>220</v>
      </c>
      <c r="M837" s="302"/>
      <c r="N837" s="285" t="s">
        <v>225</v>
      </c>
      <c r="O837" s="299"/>
      <c r="P837" s="284" t="s">
        <v>220</v>
      </c>
      <c r="Q837" s="302"/>
      <c r="R837" s="285" t="s">
        <v>225</v>
      </c>
      <c r="S837" s="891"/>
      <c r="T837" s="892"/>
      <c r="U837" s="893"/>
    </row>
    <row r="838" spans="1:32" ht="24" customHeight="1" thickBot="1" x14ac:dyDescent="0.2">
      <c r="B838" s="882"/>
      <c r="C838" s="885"/>
      <c r="D838" s="885"/>
      <c r="E838" s="885"/>
      <c r="F838" s="286" t="s">
        <v>232</v>
      </c>
      <c r="G838" s="5"/>
      <c r="H838" s="899" t="s">
        <v>239</v>
      </c>
      <c r="I838" s="900"/>
      <c r="J838" s="300"/>
      <c r="K838" s="901"/>
      <c r="L838" s="902"/>
      <c r="M838" s="902"/>
      <c r="N838" s="902"/>
      <c r="O838" s="902"/>
      <c r="P838" s="902"/>
      <c r="Q838" s="902"/>
      <c r="R838" s="903"/>
      <c r="S838" s="894"/>
      <c r="T838" s="895"/>
      <c r="U838" s="896"/>
    </row>
    <row r="839" spans="1:32" ht="19.5" customHeight="1" thickBot="1" x14ac:dyDescent="0.2">
      <c r="B839" s="287" t="s">
        <v>112</v>
      </c>
      <c r="C839" s="172"/>
      <c r="D839" s="288"/>
      <c r="E839" s="288"/>
      <c r="F839" s="289"/>
      <c r="G839" s="288"/>
      <c r="H839" s="288"/>
      <c r="O839" s="917" t="s">
        <v>496</v>
      </c>
      <c r="P839" s="918"/>
      <c r="Q839" s="918"/>
      <c r="R839" s="918"/>
      <c r="S839" s="919" t="str">
        <f>IF(COUNT(S819:U838)=0,"",SUMIFS(S819:S838,E819:E838,"&lt;&gt;"&amp;""))</f>
        <v/>
      </c>
      <c r="T839" s="920"/>
      <c r="U839" s="921"/>
    </row>
    <row r="840" spans="1:32" ht="19.5" customHeight="1" thickBot="1" x14ac:dyDescent="0.2">
      <c r="B840" s="486" t="s">
        <v>242</v>
      </c>
      <c r="C840" s="172"/>
      <c r="D840" s="171"/>
      <c r="E840" s="290"/>
      <c r="F840" s="485"/>
      <c r="G840" s="485"/>
      <c r="H840" s="485"/>
      <c r="O840" s="922" t="s">
        <v>497</v>
      </c>
      <c r="P840" s="923"/>
      <c r="Q840" s="923"/>
      <c r="R840" s="924"/>
      <c r="S840" s="919" t="str">
        <f>IF(COUNT(S819:U838)=0,"",SUMIF(E819:E838,"元請",S819:U838))</f>
        <v/>
      </c>
      <c r="T840" s="920"/>
      <c r="U840" s="921"/>
      <c r="Z840" s="264"/>
      <c r="AA840" s="264"/>
      <c r="AB840" s="264"/>
      <c r="AC840" s="264"/>
      <c r="AD840" s="264"/>
      <c r="AE840" s="172"/>
      <c r="AF840" s="172"/>
    </row>
    <row r="841" spans="1:32" ht="19.5" customHeight="1" x14ac:dyDescent="0.15">
      <c r="B841" s="287" t="s">
        <v>240</v>
      </c>
      <c r="C841" s="172"/>
      <c r="D841" s="171"/>
      <c r="E841" s="172"/>
      <c r="F841" s="172"/>
      <c r="G841" s="485"/>
      <c r="H841" s="485"/>
      <c r="Z841" s="264"/>
      <c r="AA841" s="264"/>
      <c r="AB841" s="264"/>
      <c r="AC841" s="264"/>
      <c r="AD841" s="264"/>
      <c r="AE841" s="172"/>
      <c r="AF841" s="172"/>
    </row>
    <row r="842" spans="1:32" ht="19.5" customHeight="1" x14ac:dyDescent="0.15">
      <c r="B842" s="485"/>
      <c r="C842" s="172"/>
      <c r="D842" s="171"/>
      <c r="E842" s="290"/>
      <c r="F842" s="485"/>
      <c r="G842" s="485"/>
      <c r="H842" s="485"/>
    </row>
    <row r="843" spans="1:32" s="172" customFormat="1" ht="20.25" customHeight="1" x14ac:dyDescent="0.15">
      <c r="A843" s="171"/>
      <c r="B843" s="171"/>
      <c r="C843" s="172" t="s">
        <v>104</v>
      </c>
      <c r="G843" s="262"/>
      <c r="H843" s="262"/>
      <c r="I843" s="171"/>
      <c r="J843" s="171"/>
      <c r="K843" s="171"/>
      <c r="L843" s="171"/>
      <c r="M843" s="171"/>
      <c r="N843" s="171"/>
      <c r="O843" s="171"/>
      <c r="P843" s="171"/>
      <c r="Q843" s="171"/>
      <c r="R843" s="171"/>
      <c r="S843" s="171"/>
      <c r="T843" s="196" t="s">
        <v>241</v>
      </c>
      <c r="U843" s="263" t="str">
        <f t="shared" ref="U843" si="1434">IF(COUNT(S819:U838)=0,"",U814+1)</f>
        <v/>
      </c>
      <c r="W843" s="171"/>
      <c r="X843" s="171"/>
      <c r="Y843" s="171"/>
      <c r="Z843" s="291"/>
      <c r="AA843" s="291"/>
      <c r="AB843" s="291"/>
      <c r="AC843" s="291"/>
      <c r="AD843" s="291"/>
      <c r="AE843" s="171"/>
      <c r="AF843" s="171"/>
    </row>
    <row r="844" spans="1:32" s="172" customFormat="1" ht="27.75" x14ac:dyDescent="0.15">
      <c r="A844" s="171"/>
      <c r="B844" s="904" t="s">
        <v>105</v>
      </c>
      <c r="C844" s="904"/>
      <c r="D844" s="904"/>
      <c r="E844" s="904"/>
      <c r="F844" s="904"/>
      <c r="G844" s="904"/>
      <c r="H844" s="904"/>
      <c r="I844" s="904"/>
      <c r="J844" s="905" t="s">
        <v>388</v>
      </c>
      <c r="K844" s="905"/>
      <c r="L844" s="905"/>
      <c r="M844" s="905"/>
      <c r="N844" s="905"/>
      <c r="O844" s="905"/>
      <c r="P844" s="905"/>
      <c r="Q844" s="905"/>
      <c r="R844" s="905"/>
      <c r="S844" s="905"/>
      <c r="T844" s="905"/>
      <c r="U844" s="905"/>
      <c r="W844" s="171"/>
      <c r="X844" s="171"/>
      <c r="Y844" s="171"/>
      <c r="Z844" s="291"/>
      <c r="AA844" s="291"/>
      <c r="AB844" s="291"/>
      <c r="AC844" s="291"/>
      <c r="AD844" s="291"/>
      <c r="AE844" s="171"/>
      <c r="AF844" s="171"/>
    </row>
    <row r="845" spans="1:32" ht="21.75" thickBot="1" x14ac:dyDescent="0.2">
      <c r="D845" s="265" t="s">
        <v>228</v>
      </c>
      <c r="E845" s="906"/>
      <c r="F845" s="906"/>
      <c r="G845" s="266" t="s">
        <v>229</v>
      </c>
      <c r="H845" s="267"/>
      <c r="L845" s="268" t="s">
        <v>231</v>
      </c>
      <c r="M845" s="482" t="str">
        <f>M$4</f>
        <v/>
      </c>
      <c r="N845" s="269" t="s">
        <v>220</v>
      </c>
      <c r="O845" s="482" t="str">
        <f>O$4</f>
        <v/>
      </c>
      <c r="P845" s="269" t="s">
        <v>225</v>
      </c>
      <c r="Q845" s="269" t="s">
        <v>205</v>
      </c>
      <c r="R845" s="482" t="str">
        <f>R$4</f>
        <v/>
      </c>
      <c r="S845" s="269" t="s">
        <v>220</v>
      </c>
      <c r="T845" s="482" t="str">
        <f>T$4</f>
        <v/>
      </c>
      <c r="U845" s="269" t="s">
        <v>230</v>
      </c>
    </row>
    <row r="846" spans="1:32" ht="18" customHeight="1" x14ac:dyDescent="0.15">
      <c r="B846" s="880" t="s">
        <v>227</v>
      </c>
      <c r="C846" s="907" t="s">
        <v>224</v>
      </c>
      <c r="D846" s="478" t="s">
        <v>237</v>
      </c>
      <c r="E846" s="478" t="s">
        <v>222</v>
      </c>
      <c r="F846" s="909" t="s">
        <v>106</v>
      </c>
      <c r="G846" s="840" t="s">
        <v>107</v>
      </c>
      <c r="H846" s="841"/>
      <c r="I846" s="480" t="s">
        <v>108</v>
      </c>
      <c r="J846" s="480" t="s">
        <v>235</v>
      </c>
      <c r="K846" s="840" t="s">
        <v>109</v>
      </c>
      <c r="L846" s="913"/>
      <c r="M846" s="913"/>
      <c r="N846" s="841"/>
      <c r="O846" s="840" t="s">
        <v>226</v>
      </c>
      <c r="P846" s="913"/>
      <c r="Q846" s="913"/>
      <c r="R846" s="841"/>
      <c r="S846" s="840" t="s">
        <v>233</v>
      </c>
      <c r="T846" s="913"/>
      <c r="U846" s="914"/>
    </row>
    <row r="847" spans="1:32" ht="18" customHeight="1" thickBot="1" x14ac:dyDescent="0.2">
      <c r="B847" s="882"/>
      <c r="C847" s="908"/>
      <c r="D847" s="479" t="s">
        <v>221</v>
      </c>
      <c r="E847" s="479" t="s">
        <v>223</v>
      </c>
      <c r="F847" s="910"/>
      <c r="G847" s="911"/>
      <c r="H847" s="912"/>
      <c r="I847" s="481" t="s">
        <v>110</v>
      </c>
      <c r="J847" s="481" t="s">
        <v>236</v>
      </c>
      <c r="K847" s="911"/>
      <c r="L847" s="915"/>
      <c r="M847" s="915"/>
      <c r="N847" s="912"/>
      <c r="O847" s="911"/>
      <c r="P847" s="915"/>
      <c r="Q847" s="915"/>
      <c r="R847" s="912"/>
      <c r="S847" s="911" t="s">
        <v>234</v>
      </c>
      <c r="T847" s="915"/>
      <c r="U847" s="916"/>
    </row>
    <row r="848" spans="1:32" ht="24" customHeight="1" x14ac:dyDescent="0.15">
      <c r="B848" s="880">
        <v>1</v>
      </c>
      <c r="C848" s="883"/>
      <c r="D848" s="883"/>
      <c r="E848" s="883"/>
      <c r="F848" s="294"/>
      <c r="G848" s="886"/>
      <c r="H848" s="887"/>
      <c r="I848" s="294"/>
      <c r="J848" s="295"/>
      <c r="K848" s="298"/>
      <c r="L848" s="279" t="s">
        <v>220</v>
      </c>
      <c r="M848" s="301"/>
      <c r="N848" s="280" t="s">
        <v>225</v>
      </c>
      <c r="O848" s="298"/>
      <c r="P848" s="279" t="s">
        <v>220</v>
      </c>
      <c r="Q848" s="301"/>
      <c r="R848" s="280" t="s">
        <v>225</v>
      </c>
      <c r="S848" s="888" t="str">
        <f t="shared" ref="S848" si="1435">IF(COUNT(J848:J852)=0,"",SUM(J848:J852))</f>
        <v/>
      </c>
      <c r="T848" s="889"/>
      <c r="U848" s="890"/>
    </row>
    <row r="849" spans="2:21" ht="24" customHeight="1" x14ac:dyDescent="0.15">
      <c r="B849" s="881"/>
      <c r="C849" s="884"/>
      <c r="D849" s="884"/>
      <c r="E849" s="884"/>
      <c r="F849" s="296"/>
      <c r="G849" s="897"/>
      <c r="H849" s="898"/>
      <c r="I849" s="296"/>
      <c r="J849" s="297"/>
      <c r="K849" s="299"/>
      <c r="L849" s="284" t="s">
        <v>220</v>
      </c>
      <c r="M849" s="302"/>
      <c r="N849" s="285" t="s">
        <v>225</v>
      </c>
      <c r="O849" s="299"/>
      <c r="P849" s="284" t="s">
        <v>220</v>
      </c>
      <c r="Q849" s="302"/>
      <c r="R849" s="285" t="s">
        <v>225</v>
      </c>
      <c r="S849" s="891"/>
      <c r="T849" s="892"/>
      <c r="U849" s="893"/>
    </row>
    <row r="850" spans="2:21" ht="23.25" customHeight="1" x14ac:dyDescent="0.15">
      <c r="B850" s="881"/>
      <c r="C850" s="884"/>
      <c r="D850" s="884"/>
      <c r="E850" s="884"/>
      <c r="F850" s="296"/>
      <c r="G850" s="897"/>
      <c r="H850" s="898"/>
      <c r="I850" s="296"/>
      <c r="J850" s="297"/>
      <c r="K850" s="299"/>
      <c r="L850" s="284" t="s">
        <v>220</v>
      </c>
      <c r="M850" s="302"/>
      <c r="N850" s="285" t="s">
        <v>225</v>
      </c>
      <c r="O850" s="299"/>
      <c r="P850" s="284" t="s">
        <v>220</v>
      </c>
      <c r="Q850" s="302"/>
      <c r="R850" s="285" t="s">
        <v>225</v>
      </c>
      <c r="S850" s="891"/>
      <c r="T850" s="892"/>
      <c r="U850" s="893"/>
    </row>
    <row r="851" spans="2:21" ht="24" customHeight="1" x14ac:dyDescent="0.15">
      <c r="B851" s="881"/>
      <c r="C851" s="884"/>
      <c r="D851" s="884"/>
      <c r="E851" s="884"/>
      <c r="F851" s="296"/>
      <c r="G851" s="897"/>
      <c r="H851" s="898"/>
      <c r="I851" s="296"/>
      <c r="J851" s="297"/>
      <c r="K851" s="299"/>
      <c r="L851" s="284" t="s">
        <v>220</v>
      </c>
      <c r="M851" s="302"/>
      <c r="N851" s="285" t="s">
        <v>225</v>
      </c>
      <c r="O851" s="299"/>
      <c r="P851" s="284" t="s">
        <v>220</v>
      </c>
      <c r="Q851" s="302"/>
      <c r="R851" s="285" t="s">
        <v>225</v>
      </c>
      <c r="S851" s="891"/>
      <c r="T851" s="892"/>
      <c r="U851" s="893"/>
    </row>
    <row r="852" spans="2:21" ht="24" customHeight="1" thickBot="1" x14ac:dyDescent="0.2">
      <c r="B852" s="882"/>
      <c r="C852" s="885"/>
      <c r="D852" s="885"/>
      <c r="E852" s="885"/>
      <c r="F852" s="286" t="s">
        <v>232</v>
      </c>
      <c r="G852" s="5"/>
      <c r="H852" s="899" t="s">
        <v>239</v>
      </c>
      <c r="I852" s="900"/>
      <c r="J852" s="300"/>
      <c r="K852" s="901"/>
      <c r="L852" s="902"/>
      <c r="M852" s="902"/>
      <c r="N852" s="902"/>
      <c r="O852" s="902"/>
      <c r="P852" s="902"/>
      <c r="Q852" s="902"/>
      <c r="R852" s="903"/>
      <c r="S852" s="894"/>
      <c r="T852" s="895"/>
      <c r="U852" s="896"/>
    </row>
    <row r="853" spans="2:21" ht="24" customHeight="1" x14ac:dyDescent="0.15">
      <c r="B853" s="880">
        <v>2</v>
      </c>
      <c r="C853" s="883"/>
      <c r="D853" s="883"/>
      <c r="E853" s="883"/>
      <c r="F853" s="294"/>
      <c r="G853" s="886"/>
      <c r="H853" s="887"/>
      <c r="I853" s="294"/>
      <c r="J853" s="295"/>
      <c r="K853" s="298"/>
      <c r="L853" s="279" t="s">
        <v>220</v>
      </c>
      <c r="M853" s="301"/>
      <c r="N853" s="280" t="s">
        <v>225</v>
      </c>
      <c r="O853" s="298"/>
      <c r="P853" s="279" t="s">
        <v>220</v>
      </c>
      <c r="Q853" s="301"/>
      <c r="R853" s="280" t="s">
        <v>225</v>
      </c>
      <c r="S853" s="888" t="str">
        <f t="shared" ref="S853" si="1436">IF(COUNT(J853:J857)=0,"",SUM(J853:J857))</f>
        <v/>
      </c>
      <c r="T853" s="889"/>
      <c r="U853" s="890"/>
    </row>
    <row r="854" spans="2:21" ht="24" customHeight="1" x14ac:dyDescent="0.15">
      <c r="B854" s="881"/>
      <c r="C854" s="884"/>
      <c r="D854" s="884"/>
      <c r="E854" s="884"/>
      <c r="F854" s="296"/>
      <c r="G854" s="897"/>
      <c r="H854" s="898"/>
      <c r="I854" s="296"/>
      <c r="J854" s="297"/>
      <c r="K854" s="299"/>
      <c r="L854" s="284" t="s">
        <v>220</v>
      </c>
      <c r="M854" s="302"/>
      <c r="N854" s="285" t="s">
        <v>225</v>
      </c>
      <c r="O854" s="299"/>
      <c r="P854" s="284" t="s">
        <v>220</v>
      </c>
      <c r="Q854" s="302"/>
      <c r="R854" s="285" t="s">
        <v>225</v>
      </c>
      <c r="S854" s="891"/>
      <c r="T854" s="892"/>
      <c r="U854" s="893"/>
    </row>
    <row r="855" spans="2:21" ht="24" customHeight="1" x14ac:dyDescent="0.15">
      <c r="B855" s="881"/>
      <c r="C855" s="884"/>
      <c r="D855" s="884"/>
      <c r="E855" s="884"/>
      <c r="F855" s="296"/>
      <c r="G855" s="897"/>
      <c r="H855" s="898"/>
      <c r="I855" s="296"/>
      <c r="J855" s="297"/>
      <c r="K855" s="299"/>
      <c r="L855" s="284" t="s">
        <v>220</v>
      </c>
      <c r="M855" s="302"/>
      <c r="N855" s="285" t="s">
        <v>225</v>
      </c>
      <c r="O855" s="299"/>
      <c r="P855" s="284" t="s">
        <v>220</v>
      </c>
      <c r="Q855" s="302"/>
      <c r="R855" s="285" t="s">
        <v>225</v>
      </c>
      <c r="S855" s="891"/>
      <c r="T855" s="892"/>
      <c r="U855" s="893"/>
    </row>
    <row r="856" spans="2:21" ht="24" customHeight="1" x14ac:dyDescent="0.15">
      <c r="B856" s="881"/>
      <c r="C856" s="884"/>
      <c r="D856" s="884"/>
      <c r="E856" s="884"/>
      <c r="F856" s="296"/>
      <c r="G856" s="897"/>
      <c r="H856" s="898"/>
      <c r="I856" s="296"/>
      <c r="J856" s="297"/>
      <c r="K856" s="299"/>
      <c r="L856" s="284" t="s">
        <v>220</v>
      </c>
      <c r="M856" s="302"/>
      <c r="N856" s="285" t="s">
        <v>225</v>
      </c>
      <c r="O856" s="299"/>
      <c r="P856" s="284" t="s">
        <v>220</v>
      </c>
      <c r="Q856" s="302"/>
      <c r="R856" s="285" t="s">
        <v>225</v>
      </c>
      <c r="S856" s="891"/>
      <c r="T856" s="892"/>
      <c r="U856" s="893"/>
    </row>
    <row r="857" spans="2:21" ht="24" customHeight="1" thickBot="1" x14ac:dyDescent="0.2">
      <c r="B857" s="882"/>
      <c r="C857" s="885"/>
      <c r="D857" s="885"/>
      <c r="E857" s="885"/>
      <c r="F857" s="286" t="s">
        <v>232</v>
      </c>
      <c r="G857" s="5"/>
      <c r="H857" s="899" t="s">
        <v>239</v>
      </c>
      <c r="I857" s="900"/>
      <c r="J857" s="300"/>
      <c r="K857" s="901"/>
      <c r="L857" s="902"/>
      <c r="M857" s="902"/>
      <c r="N857" s="902"/>
      <c r="O857" s="902"/>
      <c r="P857" s="902"/>
      <c r="Q857" s="902"/>
      <c r="R857" s="903"/>
      <c r="S857" s="894"/>
      <c r="T857" s="895"/>
      <c r="U857" s="896"/>
    </row>
    <row r="858" spans="2:21" ht="24" customHeight="1" x14ac:dyDescent="0.15">
      <c r="B858" s="880">
        <v>3</v>
      </c>
      <c r="C858" s="883"/>
      <c r="D858" s="883"/>
      <c r="E858" s="883"/>
      <c r="F858" s="294"/>
      <c r="G858" s="886"/>
      <c r="H858" s="887"/>
      <c r="I858" s="294"/>
      <c r="J858" s="295"/>
      <c r="K858" s="298"/>
      <c r="L858" s="279" t="s">
        <v>220</v>
      </c>
      <c r="M858" s="301"/>
      <c r="N858" s="280" t="s">
        <v>225</v>
      </c>
      <c r="O858" s="298"/>
      <c r="P858" s="279" t="s">
        <v>220</v>
      </c>
      <c r="Q858" s="301"/>
      <c r="R858" s="280" t="s">
        <v>225</v>
      </c>
      <c r="S858" s="888" t="str">
        <f t="shared" ref="S858" si="1437">IF(COUNT(J858:J862)=0,"",SUM(J858:J862))</f>
        <v/>
      </c>
      <c r="T858" s="889"/>
      <c r="U858" s="890"/>
    </row>
    <row r="859" spans="2:21" ht="24" customHeight="1" x14ac:dyDescent="0.15">
      <c r="B859" s="881"/>
      <c r="C859" s="884"/>
      <c r="D859" s="884"/>
      <c r="E859" s="884"/>
      <c r="F859" s="296"/>
      <c r="G859" s="897"/>
      <c r="H859" s="898"/>
      <c r="I859" s="296"/>
      <c r="J859" s="297"/>
      <c r="K859" s="299"/>
      <c r="L859" s="284" t="s">
        <v>220</v>
      </c>
      <c r="M859" s="302"/>
      <c r="N859" s="285" t="s">
        <v>225</v>
      </c>
      <c r="O859" s="299"/>
      <c r="P859" s="284" t="s">
        <v>220</v>
      </c>
      <c r="Q859" s="302"/>
      <c r="R859" s="285" t="s">
        <v>225</v>
      </c>
      <c r="S859" s="891"/>
      <c r="T859" s="892"/>
      <c r="U859" s="893"/>
    </row>
    <row r="860" spans="2:21" ht="24" customHeight="1" x14ac:dyDescent="0.15">
      <c r="B860" s="881"/>
      <c r="C860" s="884"/>
      <c r="D860" s="884"/>
      <c r="E860" s="884"/>
      <c r="F860" s="296"/>
      <c r="G860" s="897"/>
      <c r="H860" s="898"/>
      <c r="I860" s="296"/>
      <c r="J860" s="297"/>
      <c r="K860" s="299"/>
      <c r="L860" s="284" t="s">
        <v>220</v>
      </c>
      <c r="M860" s="302"/>
      <c r="N860" s="285" t="s">
        <v>225</v>
      </c>
      <c r="O860" s="299"/>
      <c r="P860" s="284" t="s">
        <v>220</v>
      </c>
      <c r="Q860" s="302"/>
      <c r="R860" s="285" t="s">
        <v>225</v>
      </c>
      <c r="S860" s="891"/>
      <c r="T860" s="892"/>
      <c r="U860" s="893"/>
    </row>
    <row r="861" spans="2:21" ht="24" customHeight="1" x14ac:dyDescent="0.15">
      <c r="B861" s="881"/>
      <c r="C861" s="884"/>
      <c r="D861" s="884"/>
      <c r="E861" s="884"/>
      <c r="F861" s="296"/>
      <c r="G861" s="897"/>
      <c r="H861" s="898"/>
      <c r="I861" s="296"/>
      <c r="J861" s="297"/>
      <c r="K861" s="299"/>
      <c r="L861" s="284" t="s">
        <v>220</v>
      </c>
      <c r="M861" s="302"/>
      <c r="N861" s="285" t="s">
        <v>225</v>
      </c>
      <c r="O861" s="299"/>
      <c r="P861" s="284" t="s">
        <v>220</v>
      </c>
      <c r="Q861" s="302"/>
      <c r="R861" s="285" t="s">
        <v>225</v>
      </c>
      <c r="S861" s="891"/>
      <c r="T861" s="892"/>
      <c r="U861" s="893"/>
    </row>
    <row r="862" spans="2:21" ht="24" customHeight="1" thickBot="1" x14ac:dyDescent="0.2">
      <c r="B862" s="882"/>
      <c r="C862" s="885"/>
      <c r="D862" s="885"/>
      <c r="E862" s="885"/>
      <c r="F862" s="286" t="s">
        <v>232</v>
      </c>
      <c r="G862" s="5"/>
      <c r="H862" s="899" t="s">
        <v>239</v>
      </c>
      <c r="I862" s="900"/>
      <c r="J862" s="300"/>
      <c r="K862" s="901"/>
      <c r="L862" s="902"/>
      <c r="M862" s="902"/>
      <c r="N862" s="902"/>
      <c r="O862" s="902"/>
      <c r="P862" s="902"/>
      <c r="Q862" s="902"/>
      <c r="R862" s="903"/>
      <c r="S862" s="894"/>
      <c r="T862" s="895"/>
      <c r="U862" s="896"/>
    </row>
    <row r="863" spans="2:21" ht="24" customHeight="1" x14ac:dyDescent="0.15">
      <c r="B863" s="880">
        <v>4</v>
      </c>
      <c r="C863" s="883"/>
      <c r="D863" s="883"/>
      <c r="E863" s="883"/>
      <c r="F863" s="294"/>
      <c r="G863" s="886"/>
      <c r="H863" s="887"/>
      <c r="I863" s="294"/>
      <c r="J863" s="295"/>
      <c r="K863" s="298"/>
      <c r="L863" s="279" t="s">
        <v>220</v>
      </c>
      <c r="M863" s="301"/>
      <c r="N863" s="280" t="s">
        <v>225</v>
      </c>
      <c r="O863" s="298"/>
      <c r="P863" s="279" t="s">
        <v>220</v>
      </c>
      <c r="Q863" s="301"/>
      <c r="R863" s="280" t="s">
        <v>225</v>
      </c>
      <c r="S863" s="888" t="str">
        <f t="shared" ref="S863" si="1438">IF(COUNT(J863:J867)=0,"",SUM(J863:J867))</f>
        <v/>
      </c>
      <c r="T863" s="889"/>
      <c r="U863" s="890"/>
    </row>
    <row r="864" spans="2:21" ht="24" customHeight="1" x14ac:dyDescent="0.15">
      <c r="B864" s="881"/>
      <c r="C864" s="884"/>
      <c r="D864" s="884"/>
      <c r="E864" s="884"/>
      <c r="F864" s="296"/>
      <c r="G864" s="897"/>
      <c r="H864" s="898"/>
      <c r="I864" s="296"/>
      <c r="J864" s="297"/>
      <c r="K864" s="299"/>
      <c r="L864" s="284" t="s">
        <v>220</v>
      </c>
      <c r="M864" s="302"/>
      <c r="N864" s="285" t="s">
        <v>225</v>
      </c>
      <c r="O864" s="299"/>
      <c r="P864" s="284" t="s">
        <v>220</v>
      </c>
      <c r="Q864" s="302"/>
      <c r="R864" s="285" t="s">
        <v>225</v>
      </c>
      <c r="S864" s="891"/>
      <c r="T864" s="892"/>
      <c r="U864" s="893"/>
    </row>
    <row r="865" spans="1:32" ht="24" customHeight="1" x14ac:dyDescent="0.15">
      <c r="B865" s="881"/>
      <c r="C865" s="884"/>
      <c r="D865" s="884"/>
      <c r="E865" s="884"/>
      <c r="F865" s="296"/>
      <c r="G865" s="897"/>
      <c r="H865" s="898"/>
      <c r="I865" s="296"/>
      <c r="J865" s="297"/>
      <c r="K865" s="299"/>
      <c r="L865" s="284" t="s">
        <v>220</v>
      </c>
      <c r="M865" s="302"/>
      <c r="N865" s="285" t="s">
        <v>225</v>
      </c>
      <c r="O865" s="299"/>
      <c r="P865" s="284" t="s">
        <v>220</v>
      </c>
      <c r="Q865" s="302"/>
      <c r="R865" s="285" t="s">
        <v>225</v>
      </c>
      <c r="S865" s="891"/>
      <c r="T865" s="892"/>
      <c r="U865" s="893"/>
    </row>
    <row r="866" spans="1:32" ht="24" customHeight="1" x14ac:dyDescent="0.15">
      <c r="B866" s="881"/>
      <c r="C866" s="884"/>
      <c r="D866" s="884"/>
      <c r="E866" s="884"/>
      <c r="F866" s="296"/>
      <c r="G866" s="897"/>
      <c r="H866" s="898"/>
      <c r="I866" s="296"/>
      <c r="J866" s="297"/>
      <c r="K866" s="299"/>
      <c r="L866" s="284" t="s">
        <v>220</v>
      </c>
      <c r="M866" s="302"/>
      <c r="N866" s="285" t="s">
        <v>225</v>
      </c>
      <c r="O866" s="299"/>
      <c r="P866" s="284" t="s">
        <v>220</v>
      </c>
      <c r="Q866" s="302"/>
      <c r="R866" s="285" t="s">
        <v>225</v>
      </c>
      <c r="S866" s="891"/>
      <c r="T866" s="892"/>
      <c r="U866" s="893"/>
    </row>
    <row r="867" spans="1:32" ht="24" customHeight="1" thickBot="1" x14ac:dyDescent="0.2">
      <c r="B867" s="882"/>
      <c r="C867" s="885"/>
      <c r="D867" s="885"/>
      <c r="E867" s="885"/>
      <c r="F867" s="286" t="s">
        <v>232</v>
      </c>
      <c r="G867" s="5"/>
      <c r="H867" s="899" t="s">
        <v>239</v>
      </c>
      <c r="I867" s="900"/>
      <c r="J867" s="300"/>
      <c r="K867" s="901"/>
      <c r="L867" s="902"/>
      <c r="M867" s="902"/>
      <c r="N867" s="902"/>
      <c r="O867" s="902"/>
      <c r="P867" s="902"/>
      <c r="Q867" s="902"/>
      <c r="R867" s="903"/>
      <c r="S867" s="894"/>
      <c r="T867" s="895"/>
      <c r="U867" s="896"/>
    </row>
    <row r="868" spans="1:32" ht="19.5" customHeight="1" thickBot="1" x14ac:dyDescent="0.2">
      <c r="B868" s="287" t="s">
        <v>112</v>
      </c>
      <c r="C868" s="172"/>
      <c r="D868" s="288"/>
      <c r="E868" s="288"/>
      <c r="F868" s="289"/>
      <c r="G868" s="288"/>
      <c r="H868" s="288"/>
      <c r="O868" s="917" t="s">
        <v>496</v>
      </c>
      <c r="P868" s="918"/>
      <c r="Q868" s="918"/>
      <c r="R868" s="918"/>
      <c r="S868" s="919" t="str">
        <f>IF(COUNT(S848:U867)=0,"",SUMIFS(S848:S867,E848:E867,"&lt;&gt;"&amp;""))</f>
        <v/>
      </c>
      <c r="T868" s="920"/>
      <c r="U868" s="921"/>
    </row>
    <row r="869" spans="1:32" ht="19.5" customHeight="1" thickBot="1" x14ac:dyDescent="0.2">
      <c r="B869" s="486" t="s">
        <v>242</v>
      </c>
      <c r="C869" s="172"/>
      <c r="D869" s="171"/>
      <c r="E869" s="290"/>
      <c r="F869" s="485"/>
      <c r="G869" s="485"/>
      <c r="H869" s="485"/>
      <c r="O869" s="922" t="s">
        <v>497</v>
      </c>
      <c r="P869" s="923"/>
      <c r="Q869" s="923"/>
      <c r="R869" s="924"/>
      <c r="S869" s="919" t="str">
        <f>IF(COUNT(S848:U867)=0,"",SUMIF(E848:E867,"元請",S848:U867))</f>
        <v/>
      </c>
      <c r="T869" s="920"/>
      <c r="U869" s="921"/>
      <c r="Z869" s="264"/>
      <c r="AA869" s="264"/>
      <c r="AB869" s="264"/>
      <c r="AC869" s="264"/>
      <c r="AD869" s="264"/>
      <c r="AE869" s="172"/>
      <c r="AF869" s="172"/>
    </row>
    <row r="870" spans="1:32" ht="19.5" customHeight="1" x14ac:dyDescent="0.15">
      <c r="B870" s="287" t="s">
        <v>240</v>
      </c>
      <c r="C870" s="172"/>
      <c r="D870" s="171"/>
      <c r="E870" s="172"/>
      <c r="F870" s="172"/>
      <c r="G870" s="485"/>
      <c r="H870" s="485"/>
      <c r="Z870" s="264"/>
      <c r="AA870" s="264"/>
      <c r="AB870" s="264"/>
      <c r="AC870" s="264"/>
      <c r="AD870" s="264"/>
      <c r="AE870" s="172"/>
      <c r="AF870" s="172"/>
    </row>
    <row r="871" spans="1:32" ht="19.5" customHeight="1" x14ac:dyDescent="0.15">
      <c r="B871" s="485"/>
      <c r="C871" s="172"/>
      <c r="D871" s="171"/>
      <c r="E871" s="290"/>
      <c r="F871" s="485"/>
      <c r="G871" s="485"/>
      <c r="H871" s="485"/>
    </row>
    <row r="872" spans="1:32" s="172" customFormat="1" ht="20.25" customHeight="1" x14ac:dyDescent="0.15">
      <c r="A872" s="171"/>
      <c r="B872" s="171"/>
      <c r="C872" s="172" t="s">
        <v>104</v>
      </c>
      <c r="G872" s="262"/>
      <c r="H872" s="262"/>
      <c r="I872" s="171"/>
      <c r="J872" s="171"/>
      <c r="K872" s="171"/>
      <c r="L872" s="171"/>
      <c r="M872" s="171"/>
      <c r="N872" s="171"/>
      <c r="O872" s="171"/>
      <c r="P872" s="171"/>
      <c r="Q872" s="171"/>
      <c r="R872" s="171"/>
      <c r="S872" s="171"/>
      <c r="T872" s="196" t="s">
        <v>241</v>
      </c>
      <c r="U872" s="263" t="str">
        <f t="shared" ref="U872" si="1439">IF(COUNT(S848:U867)=0,"",U843+1)</f>
        <v/>
      </c>
      <c r="W872" s="171"/>
      <c r="X872" s="171"/>
      <c r="Y872" s="171"/>
      <c r="Z872" s="291"/>
      <c r="AA872" s="291"/>
      <c r="AB872" s="291"/>
      <c r="AC872" s="291"/>
      <c r="AD872" s="291"/>
      <c r="AE872" s="171"/>
      <c r="AF872" s="171"/>
    </row>
    <row r="873" spans="1:32" s="172" customFormat="1" ht="27.75" x14ac:dyDescent="0.15">
      <c r="A873" s="171"/>
      <c r="B873" s="904" t="s">
        <v>105</v>
      </c>
      <c r="C873" s="904"/>
      <c r="D873" s="904"/>
      <c r="E873" s="904"/>
      <c r="F873" s="904"/>
      <c r="G873" s="904"/>
      <c r="H873" s="904"/>
      <c r="I873" s="904"/>
      <c r="J873" s="905" t="s">
        <v>388</v>
      </c>
      <c r="K873" s="905"/>
      <c r="L873" s="905"/>
      <c r="M873" s="905"/>
      <c r="N873" s="905"/>
      <c r="O873" s="905"/>
      <c r="P873" s="905"/>
      <c r="Q873" s="905"/>
      <c r="R873" s="905"/>
      <c r="S873" s="905"/>
      <c r="T873" s="905"/>
      <c r="U873" s="905"/>
      <c r="W873" s="171"/>
      <c r="X873" s="171"/>
      <c r="Y873" s="171"/>
      <c r="Z873" s="291"/>
      <c r="AA873" s="291"/>
      <c r="AB873" s="291"/>
      <c r="AC873" s="291"/>
      <c r="AD873" s="291"/>
      <c r="AE873" s="171"/>
      <c r="AF873" s="171"/>
    </row>
    <row r="874" spans="1:32" ht="21.75" thickBot="1" x14ac:dyDescent="0.2">
      <c r="D874" s="265" t="s">
        <v>228</v>
      </c>
      <c r="E874" s="906"/>
      <c r="F874" s="906"/>
      <c r="G874" s="266" t="s">
        <v>229</v>
      </c>
      <c r="H874" s="267"/>
      <c r="L874" s="268" t="s">
        <v>231</v>
      </c>
      <c r="M874" s="482" t="str">
        <f>M$4</f>
        <v/>
      </c>
      <c r="N874" s="269" t="s">
        <v>220</v>
      </c>
      <c r="O874" s="482" t="str">
        <f>O$4</f>
        <v/>
      </c>
      <c r="P874" s="269" t="s">
        <v>225</v>
      </c>
      <c r="Q874" s="269" t="s">
        <v>205</v>
      </c>
      <c r="R874" s="482" t="str">
        <f>R$4</f>
        <v/>
      </c>
      <c r="S874" s="269" t="s">
        <v>220</v>
      </c>
      <c r="T874" s="482" t="str">
        <f>T$4</f>
        <v/>
      </c>
      <c r="U874" s="269" t="s">
        <v>230</v>
      </c>
    </row>
    <row r="875" spans="1:32" ht="18" customHeight="1" x14ac:dyDescent="0.15">
      <c r="B875" s="880" t="s">
        <v>227</v>
      </c>
      <c r="C875" s="907" t="s">
        <v>224</v>
      </c>
      <c r="D875" s="478" t="s">
        <v>237</v>
      </c>
      <c r="E875" s="478" t="s">
        <v>222</v>
      </c>
      <c r="F875" s="909" t="s">
        <v>106</v>
      </c>
      <c r="G875" s="840" t="s">
        <v>107</v>
      </c>
      <c r="H875" s="841"/>
      <c r="I875" s="480" t="s">
        <v>108</v>
      </c>
      <c r="J875" s="480" t="s">
        <v>235</v>
      </c>
      <c r="K875" s="840" t="s">
        <v>109</v>
      </c>
      <c r="L875" s="913"/>
      <c r="M875" s="913"/>
      <c r="N875" s="841"/>
      <c r="O875" s="840" t="s">
        <v>226</v>
      </c>
      <c r="P875" s="913"/>
      <c r="Q875" s="913"/>
      <c r="R875" s="841"/>
      <c r="S875" s="840" t="s">
        <v>233</v>
      </c>
      <c r="T875" s="913"/>
      <c r="U875" s="914"/>
    </row>
    <row r="876" spans="1:32" ht="18" customHeight="1" thickBot="1" x14ac:dyDescent="0.2">
      <c r="B876" s="882"/>
      <c r="C876" s="908"/>
      <c r="D876" s="479" t="s">
        <v>221</v>
      </c>
      <c r="E876" s="479" t="s">
        <v>223</v>
      </c>
      <c r="F876" s="910"/>
      <c r="G876" s="911"/>
      <c r="H876" s="912"/>
      <c r="I876" s="481" t="s">
        <v>110</v>
      </c>
      <c r="J876" s="481" t="s">
        <v>236</v>
      </c>
      <c r="K876" s="911"/>
      <c r="L876" s="915"/>
      <c r="M876" s="915"/>
      <c r="N876" s="912"/>
      <c r="O876" s="911"/>
      <c r="P876" s="915"/>
      <c r="Q876" s="915"/>
      <c r="R876" s="912"/>
      <c r="S876" s="911" t="s">
        <v>234</v>
      </c>
      <c r="T876" s="915"/>
      <c r="U876" s="916"/>
    </row>
    <row r="877" spans="1:32" ht="24" customHeight="1" x14ac:dyDescent="0.15">
      <c r="B877" s="880">
        <v>1</v>
      </c>
      <c r="C877" s="883"/>
      <c r="D877" s="883"/>
      <c r="E877" s="883"/>
      <c r="F877" s="294"/>
      <c r="G877" s="886"/>
      <c r="H877" s="887"/>
      <c r="I877" s="294"/>
      <c r="J877" s="295"/>
      <c r="K877" s="298"/>
      <c r="L877" s="279" t="s">
        <v>220</v>
      </c>
      <c r="M877" s="301"/>
      <c r="N877" s="280" t="s">
        <v>225</v>
      </c>
      <c r="O877" s="298"/>
      <c r="P877" s="279" t="s">
        <v>220</v>
      </c>
      <c r="Q877" s="301"/>
      <c r="R877" s="280" t="s">
        <v>225</v>
      </c>
      <c r="S877" s="888" t="str">
        <f t="shared" ref="S877" si="1440">IF(COUNT(J877:J881)=0,"",SUM(J877:J881))</f>
        <v/>
      </c>
      <c r="T877" s="889"/>
      <c r="U877" s="890"/>
    </row>
    <row r="878" spans="1:32" ht="24" customHeight="1" x14ac:dyDescent="0.15">
      <c r="B878" s="881"/>
      <c r="C878" s="884"/>
      <c r="D878" s="884"/>
      <c r="E878" s="884"/>
      <c r="F878" s="296"/>
      <c r="G878" s="897"/>
      <c r="H878" s="898"/>
      <c r="I878" s="296"/>
      <c r="J878" s="297"/>
      <c r="K878" s="299"/>
      <c r="L878" s="284" t="s">
        <v>220</v>
      </c>
      <c r="M878" s="302"/>
      <c r="N878" s="285" t="s">
        <v>225</v>
      </c>
      <c r="O878" s="299"/>
      <c r="P878" s="284" t="s">
        <v>220</v>
      </c>
      <c r="Q878" s="302"/>
      <c r="R878" s="285" t="s">
        <v>225</v>
      </c>
      <c r="S878" s="891"/>
      <c r="T878" s="892"/>
      <c r="U878" s="893"/>
    </row>
    <row r="879" spans="1:32" ht="23.25" customHeight="1" x14ac:dyDescent="0.15">
      <c r="B879" s="881"/>
      <c r="C879" s="884"/>
      <c r="D879" s="884"/>
      <c r="E879" s="884"/>
      <c r="F879" s="296"/>
      <c r="G879" s="897"/>
      <c r="H879" s="898"/>
      <c r="I879" s="296"/>
      <c r="J879" s="297"/>
      <c r="K879" s="299"/>
      <c r="L879" s="284" t="s">
        <v>220</v>
      </c>
      <c r="M879" s="302"/>
      <c r="N879" s="285" t="s">
        <v>225</v>
      </c>
      <c r="O879" s="299"/>
      <c r="P879" s="284" t="s">
        <v>220</v>
      </c>
      <c r="Q879" s="302"/>
      <c r="R879" s="285" t="s">
        <v>225</v>
      </c>
      <c r="S879" s="891"/>
      <c r="T879" s="892"/>
      <c r="U879" s="893"/>
    </row>
    <row r="880" spans="1:32" ht="24" customHeight="1" x14ac:dyDescent="0.15">
      <c r="B880" s="881"/>
      <c r="C880" s="884"/>
      <c r="D880" s="884"/>
      <c r="E880" s="884"/>
      <c r="F880" s="296"/>
      <c r="G880" s="897"/>
      <c r="H880" s="898"/>
      <c r="I880" s="296"/>
      <c r="J880" s="297"/>
      <c r="K880" s="299"/>
      <c r="L880" s="284" t="s">
        <v>220</v>
      </c>
      <c r="M880" s="302"/>
      <c r="N880" s="285" t="s">
        <v>225</v>
      </c>
      <c r="O880" s="299"/>
      <c r="P880" s="284" t="s">
        <v>220</v>
      </c>
      <c r="Q880" s="302"/>
      <c r="R880" s="285" t="s">
        <v>225</v>
      </c>
      <c r="S880" s="891"/>
      <c r="T880" s="892"/>
      <c r="U880" s="893"/>
    </row>
    <row r="881" spans="2:21" ht="24" customHeight="1" thickBot="1" x14ac:dyDescent="0.2">
      <c r="B881" s="882"/>
      <c r="C881" s="885"/>
      <c r="D881" s="885"/>
      <c r="E881" s="885"/>
      <c r="F881" s="286" t="s">
        <v>232</v>
      </c>
      <c r="G881" s="5"/>
      <c r="H881" s="899" t="s">
        <v>239</v>
      </c>
      <c r="I881" s="900"/>
      <c r="J881" s="300"/>
      <c r="K881" s="901"/>
      <c r="L881" s="902"/>
      <c r="M881" s="902"/>
      <c r="N881" s="902"/>
      <c r="O881" s="902"/>
      <c r="P881" s="902"/>
      <c r="Q881" s="902"/>
      <c r="R881" s="903"/>
      <c r="S881" s="894"/>
      <c r="T881" s="895"/>
      <c r="U881" s="896"/>
    </row>
    <row r="882" spans="2:21" ht="24" customHeight="1" x14ac:dyDescent="0.15">
      <c r="B882" s="880">
        <v>2</v>
      </c>
      <c r="C882" s="883"/>
      <c r="D882" s="883"/>
      <c r="E882" s="883"/>
      <c r="F882" s="294"/>
      <c r="G882" s="886"/>
      <c r="H882" s="887"/>
      <c r="I882" s="294"/>
      <c r="J882" s="295"/>
      <c r="K882" s="298"/>
      <c r="L882" s="279" t="s">
        <v>220</v>
      </c>
      <c r="M882" s="301"/>
      <c r="N882" s="280" t="s">
        <v>225</v>
      </c>
      <c r="O882" s="298"/>
      <c r="P882" s="279" t="s">
        <v>220</v>
      </c>
      <c r="Q882" s="301"/>
      <c r="R882" s="280" t="s">
        <v>225</v>
      </c>
      <c r="S882" s="888" t="str">
        <f t="shared" ref="S882" si="1441">IF(COUNT(J882:J886)=0,"",SUM(J882:J886))</f>
        <v/>
      </c>
      <c r="T882" s="889"/>
      <c r="U882" s="890"/>
    </row>
    <row r="883" spans="2:21" ht="24" customHeight="1" x14ac:dyDescent="0.15">
      <c r="B883" s="881"/>
      <c r="C883" s="884"/>
      <c r="D883" s="884"/>
      <c r="E883" s="884"/>
      <c r="F883" s="296"/>
      <c r="G883" s="897"/>
      <c r="H883" s="898"/>
      <c r="I883" s="296"/>
      <c r="J883" s="297"/>
      <c r="K883" s="299"/>
      <c r="L883" s="284" t="s">
        <v>220</v>
      </c>
      <c r="M883" s="302"/>
      <c r="N883" s="285" t="s">
        <v>225</v>
      </c>
      <c r="O883" s="299"/>
      <c r="P883" s="284" t="s">
        <v>220</v>
      </c>
      <c r="Q883" s="302"/>
      <c r="R883" s="285" t="s">
        <v>225</v>
      </c>
      <c r="S883" s="891"/>
      <c r="T883" s="892"/>
      <c r="U883" s="893"/>
    </row>
    <row r="884" spans="2:21" ht="24" customHeight="1" x14ac:dyDescent="0.15">
      <c r="B884" s="881"/>
      <c r="C884" s="884"/>
      <c r="D884" s="884"/>
      <c r="E884" s="884"/>
      <c r="F884" s="296"/>
      <c r="G884" s="897"/>
      <c r="H884" s="898"/>
      <c r="I884" s="296"/>
      <c r="J884" s="297"/>
      <c r="K884" s="299"/>
      <c r="L884" s="284" t="s">
        <v>220</v>
      </c>
      <c r="M884" s="302"/>
      <c r="N884" s="285" t="s">
        <v>225</v>
      </c>
      <c r="O884" s="299"/>
      <c r="P884" s="284" t="s">
        <v>220</v>
      </c>
      <c r="Q884" s="302"/>
      <c r="R884" s="285" t="s">
        <v>225</v>
      </c>
      <c r="S884" s="891"/>
      <c r="T884" s="892"/>
      <c r="U884" s="893"/>
    </row>
    <row r="885" spans="2:21" ht="24" customHeight="1" x14ac:dyDescent="0.15">
      <c r="B885" s="881"/>
      <c r="C885" s="884"/>
      <c r="D885" s="884"/>
      <c r="E885" s="884"/>
      <c r="F885" s="296"/>
      <c r="G885" s="897"/>
      <c r="H885" s="898"/>
      <c r="I885" s="296"/>
      <c r="J885" s="297"/>
      <c r="K885" s="299"/>
      <c r="L885" s="284" t="s">
        <v>220</v>
      </c>
      <c r="M885" s="302"/>
      <c r="N885" s="285" t="s">
        <v>225</v>
      </c>
      <c r="O885" s="299"/>
      <c r="P885" s="284" t="s">
        <v>220</v>
      </c>
      <c r="Q885" s="302"/>
      <c r="R885" s="285" t="s">
        <v>225</v>
      </c>
      <c r="S885" s="891"/>
      <c r="T885" s="892"/>
      <c r="U885" s="893"/>
    </row>
    <row r="886" spans="2:21" ht="24" customHeight="1" thickBot="1" x14ac:dyDescent="0.2">
      <c r="B886" s="882"/>
      <c r="C886" s="885"/>
      <c r="D886" s="885"/>
      <c r="E886" s="885"/>
      <c r="F886" s="286" t="s">
        <v>232</v>
      </c>
      <c r="G886" s="5"/>
      <c r="H886" s="899" t="s">
        <v>239</v>
      </c>
      <c r="I886" s="900"/>
      <c r="J886" s="300"/>
      <c r="K886" s="901"/>
      <c r="L886" s="902"/>
      <c r="M886" s="902"/>
      <c r="N886" s="902"/>
      <c r="O886" s="902"/>
      <c r="P886" s="902"/>
      <c r="Q886" s="902"/>
      <c r="R886" s="903"/>
      <c r="S886" s="894"/>
      <c r="T886" s="895"/>
      <c r="U886" s="896"/>
    </row>
    <row r="887" spans="2:21" ht="24" customHeight="1" x14ac:dyDescent="0.15">
      <c r="B887" s="880">
        <v>3</v>
      </c>
      <c r="C887" s="883"/>
      <c r="D887" s="883"/>
      <c r="E887" s="883"/>
      <c r="F887" s="294"/>
      <c r="G887" s="886"/>
      <c r="H887" s="887"/>
      <c r="I887" s="294"/>
      <c r="J887" s="295"/>
      <c r="K887" s="298"/>
      <c r="L887" s="279" t="s">
        <v>220</v>
      </c>
      <c r="M887" s="301"/>
      <c r="N887" s="280" t="s">
        <v>225</v>
      </c>
      <c r="O887" s="298"/>
      <c r="P887" s="279" t="s">
        <v>220</v>
      </c>
      <c r="Q887" s="301"/>
      <c r="R887" s="280" t="s">
        <v>225</v>
      </c>
      <c r="S887" s="888" t="str">
        <f t="shared" ref="S887" si="1442">IF(COUNT(J887:J891)=0,"",SUM(J887:J891))</f>
        <v/>
      </c>
      <c r="T887" s="889"/>
      <c r="U887" s="890"/>
    </row>
    <row r="888" spans="2:21" ht="24" customHeight="1" x14ac:dyDescent="0.15">
      <c r="B888" s="881"/>
      <c r="C888" s="884"/>
      <c r="D888" s="884"/>
      <c r="E888" s="884"/>
      <c r="F888" s="296"/>
      <c r="G888" s="897"/>
      <c r="H888" s="898"/>
      <c r="I888" s="296"/>
      <c r="J888" s="297"/>
      <c r="K888" s="299"/>
      <c r="L888" s="284" t="s">
        <v>220</v>
      </c>
      <c r="M888" s="302"/>
      <c r="N888" s="285" t="s">
        <v>225</v>
      </c>
      <c r="O888" s="299"/>
      <c r="P888" s="284" t="s">
        <v>220</v>
      </c>
      <c r="Q888" s="302"/>
      <c r="R888" s="285" t="s">
        <v>225</v>
      </c>
      <c r="S888" s="891"/>
      <c r="T888" s="892"/>
      <c r="U888" s="893"/>
    </row>
    <row r="889" spans="2:21" ht="24" customHeight="1" x14ac:dyDescent="0.15">
      <c r="B889" s="881"/>
      <c r="C889" s="884"/>
      <c r="D889" s="884"/>
      <c r="E889" s="884"/>
      <c r="F889" s="296"/>
      <c r="G889" s="897"/>
      <c r="H889" s="898"/>
      <c r="I889" s="296"/>
      <c r="J889" s="297"/>
      <c r="K889" s="299"/>
      <c r="L889" s="284" t="s">
        <v>220</v>
      </c>
      <c r="M889" s="302"/>
      <c r="N889" s="285" t="s">
        <v>225</v>
      </c>
      <c r="O889" s="299"/>
      <c r="P889" s="284" t="s">
        <v>220</v>
      </c>
      <c r="Q889" s="302"/>
      <c r="R889" s="285" t="s">
        <v>225</v>
      </c>
      <c r="S889" s="891"/>
      <c r="T889" s="892"/>
      <c r="U889" s="893"/>
    </row>
    <row r="890" spans="2:21" ht="24" customHeight="1" x14ac:dyDescent="0.15">
      <c r="B890" s="881"/>
      <c r="C890" s="884"/>
      <c r="D890" s="884"/>
      <c r="E890" s="884"/>
      <c r="F890" s="296"/>
      <c r="G890" s="897"/>
      <c r="H890" s="898"/>
      <c r="I890" s="296"/>
      <c r="J890" s="297"/>
      <c r="K890" s="299"/>
      <c r="L890" s="284" t="s">
        <v>220</v>
      </c>
      <c r="M890" s="302"/>
      <c r="N890" s="285" t="s">
        <v>225</v>
      </c>
      <c r="O890" s="299"/>
      <c r="P890" s="284" t="s">
        <v>220</v>
      </c>
      <c r="Q890" s="302"/>
      <c r="R890" s="285" t="s">
        <v>225</v>
      </c>
      <c r="S890" s="891"/>
      <c r="T890" s="892"/>
      <c r="U890" s="893"/>
    </row>
    <row r="891" spans="2:21" ht="24" customHeight="1" thickBot="1" x14ac:dyDescent="0.2">
      <c r="B891" s="882"/>
      <c r="C891" s="885"/>
      <c r="D891" s="885"/>
      <c r="E891" s="885"/>
      <c r="F891" s="286" t="s">
        <v>232</v>
      </c>
      <c r="G891" s="5"/>
      <c r="H891" s="899" t="s">
        <v>239</v>
      </c>
      <c r="I891" s="900"/>
      <c r="J891" s="300"/>
      <c r="K891" s="901"/>
      <c r="L891" s="902"/>
      <c r="M891" s="902"/>
      <c r="N891" s="902"/>
      <c r="O891" s="902"/>
      <c r="P891" s="902"/>
      <c r="Q891" s="902"/>
      <c r="R891" s="903"/>
      <c r="S891" s="894"/>
      <c r="T891" s="895"/>
      <c r="U891" s="896"/>
    </row>
    <row r="892" spans="2:21" ht="24" customHeight="1" x14ac:dyDescent="0.15">
      <c r="B892" s="880">
        <v>4</v>
      </c>
      <c r="C892" s="883"/>
      <c r="D892" s="883"/>
      <c r="E892" s="883"/>
      <c r="F892" s="294"/>
      <c r="G892" s="886"/>
      <c r="H892" s="887"/>
      <c r="I892" s="294"/>
      <c r="J892" s="295"/>
      <c r="K892" s="298"/>
      <c r="L892" s="279" t="s">
        <v>220</v>
      </c>
      <c r="M892" s="301"/>
      <c r="N892" s="280" t="s">
        <v>225</v>
      </c>
      <c r="O892" s="298"/>
      <c r="P892" s="279" t="s">
        <v>220</v>
      </c>
      <c r="Q892" s="301"/>
      <c r="R892" s="280" t="s">
        <v>225</v>
      </c>
      <c r="S892" s="888" t="str">
        <f t="shared" ref="S892" si="1443">IF(COUNT(J892:J896)=0,"",SUM(J892:J896))</f>
        <v/>
      </c>
      <c r="T892" s="889"/>
      <c r="U892" s="890"/>
    </row>
    <row r="893" spans="2:21" ht="24" customHeight="1" x14ac:dyDescent="0.15">
      <c r="B893" s="881"/>
      <c r="C893" s="884"/>
      <c r="D893" s="884"/>
      <c r="E893" s="884"/>
      <c r="F893" s="296"/>
      <c r="G893" s="897"/>
      <c r="H893" s="898"/>
      <c r="I893" s="296"/>
      <c r="J893" s="297"/>
      <c r="K893" s="299"/>
      <c r="L893" s="284" t="s">
        <v>220</v>
      </c>
      <c r="M893" s="302"/>
      <c r="N893" s="285" t="s">
        <v>225</v>
      </c>
      <c r="O893" s="299"/>
      <c r="P893" s="284" t="s">
        <v>220</v>
      </c>
      <c r="Q893" s="302"/>
      <c r="R893" s="285" t="s">
        <v>225</v>
      </c>
      <c r="S893" s="891"/>
      <c r="T893" s="892"/>
      <c r="U893" s="893"/>
    </row>
    <row r="894" spans="2:21" ht="24" customHeight="1" x14ac:dyDescent="0.15">
      <c r="B894" s="881"/>
      <c r="C894" s="884"/>
      <c r="D894" s="884"/>
      <c r="E894" s="884"/>
      <c r="F894" s="296"/>
      <c r="G894" s="897"/>
      <c r="H894" s="898"/>
      <c r="I894" s="296"/>
      <c r="J894" s="297"/>
      <c r="K894" s="299"/>
      <c r="L894" s="284" t="s">
        <v>220</v>
      </c>
      <c r="M894" s="302"/>
      <c r="N894" s="285" t="s">
        <v>225</v>
      </c>
      <c r="O894" s="299"/>
      <c r="P894" s="284" t="s">
        <v>220</v>
      </c>
      <c r="Q894" s="302"/>
      <c r="R894" s="285" t="s">
        <v>225</v>
      </c>
      <c r="S894" s="891"/>
      <c r="T894" s="892"/>
      <c r="U894" s="893"/>
    </row>
    <row r="895" spans="2:21" ht="24" customHeight="1" x14ac:dyDescent="0.15">
      <c r="B895" s="881"/>
      <c r="C895" s="884"/>
      <c r="D895" s="884"/>
      <c r="E895" s="884"/>
      <c r="F895" s="296"/>
      <c r="G895" s="897"/>
      <c r="H895" s="898"/>
      <c r="I895" s="296"/>
      <c r="J895" s="297"/>
      <c r="K895" s="299"/>
      <c r="L895" s="284" t="s">
        <v>220</v>
      </c>
      <c r="M895" s="302"/>
      <c r="N895" s="285" t="s">
        <v>225</v>
      </c>
      <c r="O895" s="299"/>
      <c r="P895" s="284" t="s">
        <v>220</v>
      </c>
      <c r="Q895" s="302"/>
      <c r="R895" s="285" t="s">
        <v>225</v>
      </c>
      <c r="S895" s="891"/>
      <c r="T895" s="892"/>
      <c r="U895" s="893"/>
    </row>
    <row r="896" spans="2:21" ht="24" customHeight="1" thickBot="1" x14ac:dyDescent="0.2">
      <c r="B896" s="882"/>
      <c r="C896" s="885"/>
      <c r="D896" s="885"/>
      <c r="E896" s="885"/>
      <c r="F896" s="286" t="s">
        <v>232</v>
      </c>
      <c r="G896" s="5"/>
      <c r="H896" s="899" t="s">
        <v>239</v>
      </c>
      <c r="I896" s="900"/>
      <c r="J896" s="300"/>
      <c r="K896" s="901"/>
      <c r="L896" s="902"/>
      <c r="M896" s="902"/>
      <c r="N896" s="902"/>
      <c r="O896" s="902"/>
      <c r="P896" s="902"/>
      <c r="Q896" s="902"/>
      <c r="R896" s="903"/>
      <c r="S896" s="894"/>
      <c r="T896" s="895"/>
      <c r="U896" s="896"/>
    </row>
    <row r="897" spans="1:32" ht="19.5" customHeight="1" thickBot="1" x14ac:dyDescent="0.2">
      <c r="B897" s="287" t="s">
        <v>112</v>
      </c>
      <c r="C897" s="172"/>
      <c r="D897" s="288"/>
      <c r="E897" s="288"/>
      <c r="F897" s="289"/>
      <c r="G897" s="288"/>
      <c r="H897" s="288"/>
      <c r="O897" s="917" t="s">
        <v>496</v>
      </c>
      <c r="P897" s="918"/>
      <c r="Q897" s="918"/>
      <c r="R897" s="918"/>
      <c r="S897" s="919" t="str">
        <f>IF(COUNT(S877:U896)=0,"",SUMIFS(S877:S896,E877:E896,"&lt;&gt;"&amp;""))</f>
        <v/>
      </c>
      <c r="T897" s="920"/>
      <c r="U897" s="921"/>
    </row>
    <row r="898" spans="1:32" ht="19.5" customHeight="1" thickBot="1" x14ac:dyDescent="0.2">
      <c r="B898" s="486" t="s">
        <v>242</v>
      </c>
      <c r="C898" s="172"/>
      <c r="D898" s="171"/>
      <c r="E898" s="290"/>
      <c r="F898" s="485"/>
      <c r="G898" s="485"/>
      <c r="H898" s="485"/>
      <c r="O898" s="922" t="s">
        <v>497</v>
      </c>
      <c r="P898" s="923"/>
      <c r="Q898" s="923"/>
      <c r="R898" s="924"/>
      <c r="S898" s="919" t="str">
        <f>IF(COUNT(S877:U896)=0,"",SUMIF(E877:E896,"元請",S877:U896))</f>
        <v/>
      </c>
      <c r="T898" s="920"/>
      <c r="U898" s="921"/>
      <c r="Z898" s="264"/>
      <c r="AA898" s="264"/>
      <c r="AB898" s="264"/>
      <c r="AC898" s="264"/>
      <c r="AD898" s="264"/>
      <c r="AE898" s="172"/>
      <c r="AF898" s="172"/>
    </row>
    <row r="899" spans="1:32" ht="19.5" customHeight="1" x14ac:dyDescent="0.15">
      <c r="B899" s="287" t="s">
        <v>240</v>
      </c>
      <c r="C899" s="172"/>
      <c r="D899" s="171"/>
      <c r="E899" s="172"/>
      <c r="F899" s="172"/>
      <c r="G899" s="485"/>
      <c r="H899" s="485"/>
      <c r="Z899" s="264"/>
      <c r="AA899" s="264"/>
      <c r="AB899" s="264"/>
      <c r="AC899" s="264"/>
      <c r="AD899" s="264"/>
      <c r="AE899" s="172"/>
      <c r="AF899" s="172"/>
    </row>
    <row r="900" spans="1:32" ht="19.5" customHeight="1" x14ac:dyDescent="0.15">
      <c r="B900" s="485"/>
      <c r="C900" s="172"/>
      <c r="D900" s="171"/>
      <c r="E900" s="290"/>
      <c r="F900" s="485"/>
      <c r="G900" s="485"/>
      <c r="H900" s="485"/>
    </row>
    <row r="901" spans="1:32" s="172" customFormat="1" ht="20.25" customHeight="1" x14ac:dyDescent="0.15">
      <c r="A901" s="171"/>
      <c r="B901" s="171"/>
      <c r="C901" s="172" t="s">
        <v>104</v>
      </c>
      <c r="G901" s="262"/>
      <c r="H901" s="262"/>
      <c r="I901" s="171"/>
      <c r="J901" s="171"/>
      <c r="K901" s="171"/>
      <c r="L901" s="171"/>
      <c r="M901" s="171"/>
      <c r="N901" s="171"/>
      <c r="O901" s="171"/>
      <c r="P901" s="171"/>
      <c r="Q901" s="171"/>
      <c r="R901" s="171"/>
      <c r="S901" s="171"/>
      <c r="T901" s="196" t="s">
        <v>241</v>
      </c>
      <c r="U901" s="263" t="str">
        <f t="shared" ref="U901" si="1444">IF(COUNT(S877:U896)=0,"",U872+1)</f>
        <v/>
      </c>
      <c r="W901" s="171"/>
      <c r="X901" s="171"/>
      <c r="Y901" s="171"/>
      <c r="Z901" s="291"/>
      <c r="AA901" s="291"/>
      <c r="AB901" s="291"/>
      <c r="AC901" s="291"/>
      <c r="AD901" s="291"/>
      <c r="AE901" s="171"/>
      <c r="AF901" s="171"/>
    </row>
    <row r="902" spans="1:32" s="172" customFormat="1" ht="27.75" x14ac:dyDescent="0.15">
      <c r="A902" s="171"/>
      <c r="B902" s="904" t="s">
        <v>105</v>
      </c>
      <c r="C902" s="904"/>
      <c r="D902" s="904"/>
      <c r="E902" s="904"/>
      <c r="F902" s="904"/>
      <c r="G902" s="904"/>
      <c r="H902" s="904"/>
      <c r="I902" s="904"/>
      <c r="J902" s="905" t="s">
        <v>388</v>
      </c>
      <c r="K902" s="905"/>
      <c r="L902" s="905"/>
      <c r="M902" s="905"/>
      <c r="N902" s="905"/>
      <c r="O902" s="905"/>
      <c r="P902" s="905"/>
      <c r="Q902" s="905"/>
      <c r="R902" s="905"/>
      <c r="S902" s="905"/>
      <c r="T902" s="905"/>
      <c r="U902" s="905"/>
      <c r="W902" s="171"/>
      <c r="X902" s="171"/>
      <c r="Y902" s="171"/>
      <c r="Z902" s="291"/>
      <c r="AA902" s="291"/>
      <c r="AB902" s="291"/>
      <c r="AC902" s="291"/>
      <c r="AD902" s="291"/>
      <c r="AE902" s="171"/>
      <c r="AF902" s="171"/>
    </row>
    <row r="903" spans="1:32" ht="21.75" thickBot="1" x14ac:dyDescent="0.2">
      <c r="D903" s="265" t="s">
        <v>228</v>
      </c>
      <c r="E903" s="906"/>
      <c r="F903" s="906"/>
      <c r="G903" s="266" t="s">
        <v>229</v>
      </c>
      <c r="H903" s="267"/>
      <c r="L903" s="268" t="s">
        <v>231</v>
      </c>
      <c r="M903" s="482" t="str">
        <f>M$4</f>
        <v/>
      </c>
      <c r="N903" s="269" t="s">
        <v>220</v>
      </c>
      <c r="O903" s="482" t="str">
        <f>O$4</f>
        <v/>
      </c>
      <c r="P903" s="269" t="s">
        <v>225</v>
      </c>
      <c r="Q903" s="269" t="s">
        <v>205</v>
      </c>
      <c r="R903" s="482" t="str">
        <f>R$4</f>
        <v/>
      </c>
      <c r="S903" s="269" t="s">
        <v>220</v>
      </c>
      <c r="T903" s="482" t="str">
        <f>T$4</f>
        <v/>
      </c>
      <c r="U903" s="269" t="s">
        <v>230</v>
      </c>
    </row>
    <row r="904" spans="1:32" ht="18" customHeight="1" x14ac:dyDescent="0.15">
      <c r="B904" s="880" t="s">
        <v>227</v>
      </c>
      <c r="C904" s="907" t="s">
        <v>224</v>
      </c>
      <c r="D904" s="478" t="s">
        <v>237</v>
      </c>
      <c r="E904" s="478" t="s">
        <v>222</v>
      </c>
      <c r="F904" s="909" t="s">
        <v>106</v>
      </c>
      <c r="G904" s="840" t="s">
        <v>107</v>
      </c>
      <c r="H904" s="841"/>
      <c r="I904" s="480" t="s">
        <v>108</v>
      </c>
      <c r="J904" s="480" t="s">
        <v>235</v>
      </c>
      <c r="K904" s="840" t="s">
        <v>109</v>
      </c>
      <c r="L904" s="913"/>
      <c r="M904" s="913"/>
      <c r="N904" s="841"/>
      <c r="O904" s="840" t="s">
        <v>226</v>
      </c>
      <c r="P904" s="913"/>
      <c r="Q904" s="913"/>
      <c r="R904" s="841"/>
      <c r="S904" s="840" t="s">
        <v>233</v>
      </c>
      <c r="T904" s="913"/>
      <c r="U904" s="914"/>
    </row>
    <row r="905" spans="1:32" ht="18" customHeight="1" thickBot="1" x14ac:dyDescent="0.2">
      <c r="B905" s="882"/>
      <c r="C905" s="908"/>
      <c r="D905" s="479" t="s">
        <v>221</v>
      </c>
      <c r="E905" s="479" t="s">
        <v>223</v>
      </c>
      <c r="F905" s="910"/>
      <c r="G905" s="911"/>
      <c r="H905" s="912"/>
      <c r="I905" s="481" t="s">
        <v>110</v>
      </c>
      <c r="J905" s="481" t="s">
        <v>236</v>
      </c>
      <c r="K905" s="911"/>
      <c r="L905" s="915"/>
      <c r="M905" s="915"/>
      <c r="N905" s="912"/>
      <c r="O905" s="911"/>
      <c r="P905" s="915"/>
      <c r="Q905" s="915"/>
      <c r="R905" s="912"/>
      <c r="S905" s="911" t="s">
        <v>234</v>
      </c>
      <c r="T905" s="915"/>
      <c r="U905" s="916"/>
    </row>
    <row r="906" spans="1:32" ht="24" customHeight="1" x14ac:dyDescent="0.15">
      <c r="B906" s="880">
        <v>1</v>
      </c>
      <c r="C906" s="883"/>
      <c r="D906" s="883"/>
      <c r="E906" s="883"/>
      <c r="F906" s="294"/>
      <c r="G906" s="886"/>
      <c r="H906" s="887"/>
      <c r="I906" s="294"/>
      <c r="J906" s="295"/>
      <c r="K906" s="298"/>
      <c r="L906" s="279" t="s">
        <v>220</v>
      </c>
      <c r="M906" s="301"/>
      <c r="N906" s="280" t="s">
        <v>225</v>
      </c>
      <c r="O906" s="298"/>
      <c r="P906" s="279" t="s">
        <v>220</v>
      </c>
      <c r="Q906" s="301"/>
      <c r="R906" s="280" t="s">
        <v>225</v>
      </c>
      <c r="S906" s="888" t="str">
        <f t="shared" ref="S906" si="1445">IF(COUNT(J906:J910)=0,"",SUM(J906:J910))</f>
        <v/>
      </c>
      <c r="T906" s="889"/>
      <c r="U906" s="890"/>
    </row>
    <row r="907" spans="1:32" ht="24" customHeight="1" x14ac:dyDescent="0.15">
      <c r="B907" s="881"/>
      <c r="C907" s="884"/>
      <c r="D907" s="884"/>
      <c r="E907" s="884"/>
      <c r="F907" s="296"/>
      <c r="G907" s="897"/>
      <c r="H907" s="898"/>
      <c r="I907" s="296"/>
      <c r="J907" s="297"/>
      <c r="K907" s="299"/>
      <c r="L907" s="284" t="s">
        <v>220</v>
      </c>
      <c r="M907" s="302"/>
      <c r="N907" s="285" t="s">
        <v>225</v>
      </c>
      <c r="O907" s="299"/>
      <c r="P907" s="284" t="s">
        <v>220</v>
      </c>
      <c r="Q907" s="302"/>
      <c r="R907" s="285" t="s">
        <v>225</v>
      </c>
      <c r="S907" s="891"/>
      <c r="T907" s="892"/>
      <c r="U907" s="893"/>
    </row>
    <row r="908" spans="1:32" ht="23.25" customHeight="1" x14ac:dyDescent="0.15">
      <c r="B908" s="881"/>
      <c r="C908" s="884"/>
      <c r="D908" s="884"/>
      <c r="E908" s="884"/>
      <c r="F908" s="296"/>
      <c r="G908" s="897"/>
      <c r="H908" s="898"/>
      <c r="I908" s="296"/>
      <c r="J908" s="297"/>
      <c r="K908" s="299"/>
      <c r="L908" s="284" t="s">
        <v>220</v>
      </c>
      <c r="M908" s="302"/>
      <c r="N908" s="285" t="s">
        <v>225</v>
      </c>
      <c r="O908" s="299"/>
      <c r="P908" s="284" t="s">
        <v>220</v>
      </c>
      <c r="Q908" s="302"/>
      <c r="R908" s="285" t="s">
        <v>225</v>
      </c>
      <c r="S908" s="891"/>
      <c r="T908" s="892"/>
      <c r="U908" s="893"/>
    </row>
    <row r="909" spans="1:32" ht="24" customHeight="1" x14ac:dyDescent="0.15">
      <c r="B909" s="881"/>
      <c r="C909" s="884"/>
      <c r="D909" s="884"/>
      <c r="E909" s="884"/>
      <c r="F909" s="296"/>
      <c r="G909" s="897"/>
      <c r="H909" s="898"/>
      <c r="I909" s="296"/>
      <c r="J909" s="297"/>
      <c r="K909" s="299"/>
      <c r="L909" s="284" t="s">
        <v>220</v>
      </c>
      <c r="M909" s="302"/>
      <c r="N909" s="285" t="s">
        <v>225</v>
      </c>
      <c r="O909" s="299"/>
      <c r="P909" s="284" t="s">
        <v>220</v>
      </c>
      <c r="Q909" s="302"/>
      <c r="R909" s="285" t="s">
        <v>225</v>
      </c>
      <c r="S909" s="891"/>
      <c r="T909" s="892"/>
      <c r="U909" s="893"/>
    </row>
    <row r="910" spans="1:32" ht="24" customHeight="1" thickBot="1" x14ac:dyDescent="0.2">
      <c r="B910" s="882"/>
      <c r="C910" s="885"/>
      <c r="D910" s="885"/>
      <c r="E910" s="885"/>
      <c r="F910" s="286" t="s">
        <v>232</v>
      </c>
      <c r="G910" s="5"/>
      <c r="H910" s="899" t="s">
        <v>239</v>
      </c>
      <c r="I910" s="900"/>
      <c r="J910" s="300"/>
      <c r="K910" s="901"/>
      <c r="L910" s="902"/>
      <c r="M910" s="902"/>
      <c r="N910" s="902"/>
      <c r="O910" s="902"/>
      <c r="P910" s="902"/>
      <c r="Q910" s="902"/>
      <c r="R910" s="903"/>
      <c r="S910" s="894"/>
      <c r="T910" s="895"/>
      <c r="U910" s="896"/>
    </row>
    <row r="911" spans="1:32" ht="24" customHeight="1" x14ac:dyDescent="0.15">
      <c r="B911" s="880">
        <v>2</v>
      </c>
      <c r="C911" s="883"/>
      <c r="D911" s="883"/>
      <c r="E911" s="883"/>
      <c r="F911" s="294"/>
      <c r="G911" s="886"/>
      <c r="H911" s="887"/>
      <c r="I911" s="294"/>
      <c r="J911" s="295"/>
      <c r="K911" s="298"/>
      <c r="L911" s="279" t="s">
        <v>220</v>
      </c>
      <c r="M911" s="301"/>
      <c r="N911" s="280" t="s">
        <v>225</v>
      </c>
      <c r="O911" s="298"/>
      <c r="P911" s="279" t="s">
        <v>220</v>
      </c>
      <c r="Q911" s="301"/>
      <c r="R911" s="280" t="s">
        <v>225</v>
      </c>
      <c r="S911" s="888" t="str">
        <f t="shared" ref="S911" si="1446">IF(COUNT(J911:J915)=0,"",SUM(J911:J915))</f>
        <v/>
      </c>
      <c r="T911" s="889"/>
      <c r="U911" s="890"/>
    </row>
    <row r="912" spans="1:32" ht="24" customHeight="1" x14ac:dyDescent="0.15">
      <c r="B912" s="881"/>
      <c r="C912" s="884"/>
      <c r="D912" s="884"/>
      <c r="E912" s="884"/>
      <c r="F912" s="296"/>
      <c r="G912" s="897"/>
      <c r="H912" s="898"/>
      <c r="I912" s="296"/>
      <c r="J912" s="297"/>
      <c r="K912" s="299"/>
      <c r="L912" s="284" t="s">
        <v>220</v>
      </c>
      <c r="M912" s="302"/>
      <c r="N912" s="285" t="s">
        <v>225</v>
      </c>
      <c r="O912" s="299"/>
      <c r="P912" s="284" t="s">
        <v>220</v>
      </c>
      <c r="Q912" s="302"/>
      <c r="R912" s="285" t="s">
        <v>225</v>
      </c>
      <c r="S912" s="891"/>
      <c r="T912" s="892"/>
      <c r="U912" s="893"/>
    </row>
    <row r="913" spans="2:32" ht="24" customHeight="1" x14ac:dyDescent="0.15">
      <c r="B913" s="881"/>
      <c r="C913" s="884"/>
      <c r="D913" s="884"/>
      <c r="E913" s="884"/>
      <c r="F913" s="296"/>
      <c r="G913" s="897"/>
      <c r="H913" s="898"/>
      <c r="I913" s="296"/>
      <c r="J913" s="297"/>
      <c r="K913" s="299"/>
      <c r="L913" s="284" t="s">
        <v>220</v>
      </c>
      <c r="M913" s="302"/>
      <c r="N913" s="285" t="s">
        <v>225</v>
      </c>
      <c r="O913" s="299"/>
      <c r="P913" s="284" t="s">
        <v>220</v>
      </c>
      <c r="Q913" s="302"/>
      <c r="R913" s="285" t="s">
        <v>225</v>
      </c>
      <c r="S913" s="891"/>
      <c r="T913" s="892"/>
      <c r="U913" s="893"/>
    </row>
    <row r="914" spans="2:32" ht="24" customHeight="1" x14ac:dyDescent="0.15">
      <c r="B914" s="881"/>
      <c r="C914" s="884"/>
      <c r="D914" s="884"/>
      <c r="E914" s="884"/>
      <c r="F914" s="296"/>
      <c r="G914" s="897"/>
      <c r="H914" s="898"/>
      <c r="I914" s="296"/>
      <c r="J914" s="297"/>
      <c r="K914" s="299"/>
      <c r="L914" s="284" t="s">
        <v>220</v>
      </c>
      <c r="M914" s="302"/>
      <c r="N914" s="285" t="s">
        <v>225</v>
      </c>
      <c r="O914" s="299"/>
      <c r="P914" s="284" t="s">
        <v>220</v>
      </c>
      <c r="Q914" s="302"/>
      <c r="R914" s="285" t="s">
        <v>225</v>
      </c>
      <c r="S914" s="891"/>
      <c r="T914" s="892"/>
      <c r="U914" s="893"/>
    </row>
    <row r="915" spans="2:32" ht="24" customHeight="1" thickBot="1" x14ac:dyDescent="0.2">
      <c r="B915" s="882"/>
      <c r="C915" s="885"/>
      <c r="D915" s="885"/>
      <c r="E915" s="885"/>
      <c r="F915" s="286" t="s">
        <v>232</v>
      </c>
      <c r="G915" s="5"/>
      <c r="H915" s="899" t="s">
        <v>239</v>
      </c>
      <c r="I915" s="900"/>
      <c r="J915" s="300"/>
      <c r="K915" s="901"/>
      <c r="L915" s="902"/>
      <c r="M915" s="902"/>
      <c r="N915" s="902"/>
      <c r="O915" s="902"/>
      <c r="P915" s="902"/>
      <c r="Q915" s="902"/>
      <c r="R915" s="903"/>
      <c r="S915" s="894"/>
      <c r="T915" s="895"/>
      <c r="U915" s="896"/>
    </row>
    <row r="916" spans="2:32" ht="24" customHeight="1" x14ac:dyDescent="0.15">
      <c r="B916" s="880">
        <v>3</v>
      </c>
      <c r="C916" s="883"/>
      <c r="D916" s="883"/>
      <c r="E916" s="883"/>
      <c r="F916" s="294"/>
      <c r="G916" s="886"/>
      <c r="H916" s="887"/>
      <c r="I916" s="294"/>
      <c r="J916" s="295"/>
      <c r="K916" s="298"/>
      <c r="L916" s="279" t="s">
        <v>220</v>
      </c>
      <c r="M916" s="301"/>
      <c r="N916" s="280" t="s">
        <v>225</v>
      </c>
      <c r="O916" s="298"/>
      <c r="P916" s="279" t="s">
        <v>220</v>
      </c>
      <c r="Q916" s="301"/>
      <c r="R916" s="280" t="s">
        <v>225</v>
      </c>
      <c r="S916" s="888" t="str">
        <f t="shared" ref="S916" si="1447">IF(COUNT(J916:J920)=0,"",SUM(J916:J920))</f>
        <v/>
      </c>
      <c r="T916" s="889"/>
      <c r="U916" s="890"/>
    </row>
    <row r="917" spans="2:32" ht="24" customHeight="1" x14ac:dyDescent="0.15">
      <c r="B917" s="881"/>
      <c r="C917" s="884"/>
      <c r="D917" s="884"/>
      <c r="E917" s="884"/>
      <c r="F917" s="296"/>
      <c r="G917" s="897"/>
      <c r="H917" s="898"/>
      <c r="I917" s="296"/>
      <c r="J917" s="297"/>
      <c r="K917" s="299"/>
      <c r="L917" s="284" t="s">
        <v>220</v>
      </c>
      <c r="M917" s="302"/>
      <c r="N917" s="285" t="s">
        <v>225</v>
      </c>
      <c r="O917" s="299"/>
      <c r="P917" s="284" t="s">
        <v>220</v>
      </c>
      <c r="Q917" s="302"/>
      <c r="R917" s="285" t="s">
        <v>225</v>
      </c>
      <c r="S917" s="891"/>
      <c r="T917" s="892"/>
      <c r="U917" s="893"/>
    </row>
    <row r="918" spans="2:32" ht="24" customHeight="1" x14ac:dyDescent="0.15">
      <c r="B918" s="881"/>
      <c r="C918" s="884"/>
      <c r="D918" s="884"/>
      <c r="E918" s="884"/>
      <c r="F918" s="296"/>
      <c r="G918" s="897"/>
      <c r="H918" s="898"/>
      <c r="I918" s="296"/>
      <c r="J918" s="297"/>
      <c r="K918" s="299"/>
      <c r="L918" s="284" t="s">
        <v>220</v>
      </c>
      <c r="M918" s="302"/>
      <c r="N918" s="285" t="s">
        <v>225</v>
      </c>
      <c r="O918" s="299"/>
      <c r="P918" s="284" t="s">
        <v>220</v>
      </c>
      <c r="Q918" s="302"/>
      <c r="R918" s="285" t="s">
        <v>225</v>
      </c>
      <c r="S918" s="891"/>
      <c r="T918" s="892"/>
      <c r="U918" s="893"/>
    </row>
    <row r="919" spans="2:32" ht="24" customHeight="1" x14ac:dyDescent="0.15">
      <c r="B919" s="881"/>
      <c r="C919" s="884"/>
      <c r="D919" s="884"/>
      <c r="E919" s="884"/>
      <c r="F919" s="296"/>
      <c r="G919" s="897"/>
      <c r="H919" s="898"/>
      <c r="I919" s="296"/>
      <c r="J919" s="297"/>
      <c r="K919" s="299"/>
      <c r="L919" s="284" t="s">
        <v>220</v>
      </c>
      <c r="M919" s="302"/>
      <c r="N919" s="285" t="s">
        <v>225</v>
      </c>
      <c r="O919" s="299"/>
      <c r="P919" s="284" t="s">
        <v>220</v>
      </c>
      <c r="Q919" s="302"/>
      <c r="R919" s="285" t="s">
        <v>225</v>
      </c>
      <c r="S919" s="891"/>
      <c r="T919" s="892"/>
      <c r="U919" s="893"/>
    </row>
    <row r="920" spans="2:32" ht="24" customHeight="1" thickBot="1" x14ac:dyDescent="0.2">
      <c r="B920" s="882"/>
      <c r="C920" s="885"/>
      <c r="D920" s="885"/>
      <c r="E920" s="885"/>
      <c r="F920" s="286" t="s">
        <v>232</v>
      </c>
      <c r="G920" s="5"/>
      <c r="H920" s="899" t="s">
        <v>239</v>
      </c>
      <c r="I920" s="900"/>
      <c r="J920" s="300"/>
      <c r="K920" s="901"/>
      <c r="L920" s="902"/>
      <c r="M920" s="902"/>
      <c r="N920" s="902"/>
      <c r="O920" s="902"/>
      <c r="P920" s="902"/>
      <c r="Q920" s="902"/>
      <c r="R920" s="903"/>
      <c r="S920" s="894"/>
      <c r="T920" s="895"/>
      <c r="U920" s="896"/>
    </row>
    <row r="921" spans="2:32" ht="24" customHeight="1" x14ac:dyDescent="0.15">
      <c r="B921" s="880">
        <v>4</v>
      </c>
      <c r="C921" s="883"/>
      <c r="D921" s="883"/>
      <c r="E921" s="883"/>
      <c r="F921" s="294"/>
      <c r="G921" s="886"/>
      <c r="H921" s="887"/>
      <c r="I921" s="294"/>
      <c r="J921" s="295"/>
      <c r="K921" s="298"/>
      <c r="L921" s="279" t="s">
        <v>220</v>
      </c>
      <c r="M921" s="301"/>
      <c r="N921" s="280" t="s">
        <v>225</v>
      </c>
      <c r="O921" s="298"/>
      <c r="P921" s="279" t="s">
        <v>220</v>
      </c>
      <c r="Q921" s="301"/>
      <c r="R921" s="280" t="s">
        <v>225</v>
      </c>
      <c r="S921" s="888" t="str">
        <f t="shared" ref="S921" si="1448">IF(COUNT(J921:J925)=0,"",SUM(J921:J925))</f>
        <v/>
      </c>
      <c r="T921" s="889"/>
      <c r="U921" s="890"/>
    </row>
    <row r="922" spans="2:32" ht="24" customHeight="1" x14ac:dyDescent="0.15">
      <c r="B922" s="881"/>
      <c r="C922" s="884"/>
      <c r="D922" s="884"/>
      <c r="E922" s="884"/>
      <c r="F922" s="296"/>
      <c r="G922" s="897"/>
      <c r="H922" s="898"/>
      <c r="I922" s="296"/>
      <c r="J922" s="297"/>
      <c r="K922" s="299"/>
      <c r="L922" s="284" t="s">
        <v>220</v>
      </c>
      <c r="M922" s="302"/>
      <c r="N922" s="285" t="s">
        <v>225</v>
      </c>
      <c r="O922" s="299"/>
      <c r="P922" s="284" t="s">
        <v>220</v>
      </c>
      <c r="Q922" s="302"/>
      <c r="R922" s="285" t="s">
        <v>225</v>
      </c>
      <c r="S922" s="891"/>
      <c r="T922" s="892"/>
      <c r="U922" s="893"/>
    </row>
    <row r="923" spans="2:32" ht="24" customHeight="1" x14ac:dyDescent="0.15">
      <c r="B923" s="881"/>
      <c r="C923" s="884"/>
      <c r="D923" s="884"/>
      <c r="E923" s="884"/>
      <c r="F923" s="296"/>
      <c r="G923" s="897"/>
      <c r="H923" s="898"/>
      <c r="I923" s="296"/>
      <c r="J923" s="297"/>
      <c r="K923" s="299"/>
      <c r="L923" s="284" t="s">
        <v>220</v>
      </c>
      <c r="M923" s="302"/>
      <c r="N923" s="285" t="s">
        <v>225</v>
      </c>
      <c r="O923" s="299"/>
      <c r="P923" s="284" t="s">
        <v>220</v>
      </c>
      <c r="Q923" s="302"/>
      <c r="R923" s="285" t="s">
        <v>225</v>
      </c>
      <c r="S923" s="891"/>
      <c r="T923" s="892"/>
      <c r="U923" s="893"/>
    </row>
    <row r="924" spans="2:32" ht="24" customHeight="1" x14ac:dyDescent="0.15">
      <c r="B924" s="881"/>
      <c r="C924" s="884"/>
      <c r="D924" s="884"/>
      <c r="E924" s="884"/>
      <c r="F924" s="296"/>
      <c r="G924" s="897"/>
      <c r="H924" s="898"/>
      <c r="I924" s="296"/>
      <c r="J924" s="297"/>
      <c r="K924" s="299"/>
      <c r="L924" s="284" t="s">
        <v>220</v>
      </c>
      <c r="M924" s="302"/>
      <c r="N924" s="285" t="s">
        <v>225</v>
      </c>
      <c r="O924" s="299"/>
      <c r="P924" s="284" t="s">
        <v>220</v>
      </c>
      <c r="Q924" s="302"/>
      <c r="R924" s="285" t="s">
        <v>225</v>
      </c>
      <c r="S924" s="891"/>
      <c r="T924" s="892"/>
      <c r="U924" s="893"/>
    </row>
    <row r="925" spans="2:32" ht="24" customHeight="1" thickBot="1" x14ac:dyDescent="0.2">
      <c r="B925" s="882"/>
      <c r="C925" s="885"/>
      <c r="D925" s="885"/>
      <c r="E925" s="885"/>
      <c r="F925" s="286" t="s">
        <v>232</v>
      </c>
      <c r="G925" s="5"/>
      <c r="H925" s="899" t="s">
        <v>239</v>
      </c>
      <c r="I925" s="900"/>
      <c r="J925" s="300"/>
      <c r="K925" s="901"/>
      <c r="L925" s="902"/>
      <c r="M925" s="902"/>
      <c r="N925" s="902"/>
      <c r="O925" s="902"/>
      <c r="P925" s="902"/>
      <c r="Q925" s="902"/>
      <c r="R925" s="903"/>
      <c r="S925" s="894"/>
      <c r="T925" s="895"/>
      <c r="U925" s="896"/>
    </row>
    <row r="926" spans="2:32" ht="19.5" customHeight="1" thickBot="1" x14ac:dyDescent="0.2">
      <c r="B926" s="287" t="s">
        <v>112</v>
      </c>
      <c r="C926" s="172"/>
      <c r="D926" s="288"/>
      <c r="E926" s="288"/>
      <c r="F926" s="289"/>
      <c r="G926" s="288"/>
      <c r="H926" s="288"/>
      <c r="O926" s="917" t="s">
        <v>496</v>
      </c>
      <c r="P926" s="918"/>
      <c r="Q926" s="918"/>
      <c r="R926" s="918"/>
      <c r="S926" s="919" t="str">
        <f>IF(COUNT(S906:U925)=0,"",SUMIFS(S906:S925,E906:E925,"&lt;&gt;"&amp;""))</f>
        <v/>
      </c>
      <c r="T926" s="920"/>
      <c r="U926" s="921"/>
    </row>
    <row r="927" spans="2:32" ht="19.5" customHeight="1" thickBot="1" x14ac:dyDescent="0.2">
      <c r="B927" s="486" t="s">
        <v>242</v>
      </c>
      <c r="C927" s="172"/>
      <c r="D927" s="171"/>
      <c r="E927" s="290"/>
      <c r="F927" s="485"/>
      <c r="G927" s="485"/>
      <c r="H927" s="485"/>
      <c r="O927" s="922" t="s">
        <v>497</v>
      </c>
      <c r="P927" s="923"/>
      <c r="Q927" s="923"/>
      <c r="R927" s="924"/>
      <c r="S927" s="919" t="str">
        <f>IF(COUNT(S906:U925)=0,"",SUMIF(E906:E925,"元請",S906:U925))</f>
        <v/>
      </c>
      <c r="T927" s="920"/>
      <c r="U927" s="921"/>
      <c r="Z927" s="264"/>
      <c r="AA927" s="264"/>
      <c r="AB927" s="264"/>
      <c r="AC927" s="264"/>
      <c r="AD927" s="264"/>
      <c r="AE927" s="172"/>
      <c r="AF927" s="172"/>
    </row>
    <row r="928" spans="2:32" ht="19.5" customHeight="1" x14ac:dyDescent="0.15">
      <c r="B928" s="287" t="s">
        <v>240</v>
      </c>
      <c r="C928" s="172"/>
      <c r="D928" s="171"/>
      <c r="E928" s="172"/>
      <c r="F928" s="172"/>
      <c r="G928" s="485"/>
      <c r="H928" s="485"/>
      <c r="Z928" s="264"/>
      <c r="AA928" s="264"/>
      <c r="AB928" s="264"/>
      <c r="AC928" s="264"/>
      <c r="AD928" s="264"/>
      <c r="AE928" s="172"/>
      <c r="AF928" s="172"/>
    </row>
    <row r="929" spans="1:32" ht="19.5" customHeight="1" x14ac:dyDescent="0.15">
      <c r="B929" s="485"/>
      <c r="C929" s="172"/>
      <c r="D929" s="171"/>
      <c r="E929" s="290"/>
      <c r="F929" s="485"/>
      <c r="G929" s="485"/>
      <c r="H929" s="485"/>
    </row>
    <row r="930" spans="1:32" s="172" customFormat="1" ht="20.25" customHeight="1" x14ac:dyDescent="0.15">
      <c r="A930" s="171"/>
      <c r="B930" s="171"/>
      <c r="C930" s="172" t="s">
        <v>104</v>
      </c>
      <c r="G930" s="262"/>
      <c r="H930" s="262"/>
      <c r="I930" s="171"/>
      <c r="J930" s="171"/>
      <c r="K930" s="171"/>
      <c r="L930" s="171"/>
      <c r="M930" s="171"/>
      <c r="N930" s="171"/>
      <c r="O930" s="171"/>
      <c r="P930" s="171"/>
      <c r="Q930" s="171"/>
      <c r="R930" s="171"/>
      <c r="S930" s="171"/>
      <c r="T930" s="196" t="s">
        <v>241</v>
      </c>
      <c r="U930" s="263" t="str">
        <f t="shared" ref="U930" si="1449">IF(COUNT(S906:U925)=0,"",U901+1)</f>
        <v/>
      </c>
      <c r="W930" s="171"/>
      <c r="X930" s="171"/>
      <c r="Y930" s="171"/>
      <c r="Z930" s="291"/>
      <c r="AA930" s="291"/>
      <c r="AB930" s="291"/>
      <c r="AC930" s="291"/>
      <c r="AD930" s="291"/>
      <c r="AE930" s="171"/>
      <c r="AF930" s="171"/>
    </row>
    <row r="931" spans="1:32" s="172" customFormat="1" ht="27.75" x14ac:dyDescent="0.15">
      <c r="A931" s="171"/>
      <c r="B931" s="904" t="s">
        <v>105</v>
      </c>
      <c r="C931" s="904"/>
      <c r="D931" s="904"/>
      <c r="E931" s="904"/>
      <c r="F931" s="904"/>
      <c r="G931" s="904"/>
      <c r="H931" s="904"/>
      <c r="I931" s="904"/>
      <c r="J931" s="905" t="s">
        <v>388</v>
      </c>
      <c r="K931" s="905"/>
      <c r="L931" s="905"/>
      <c r="M931" s="905"/>
      <c r="N931" s="905"/>
      <c r="O931" s="905"/>
      <c r="P931" s="905"/>
      <c r="Q931" s="905"/>
      <c r="R931" s="905"/>
      <c r="S931" s="905"/>
      <c r="T931" s="905"/>
      <c r="U931" s="905"/>
      <c r="W931" s="171"/>
      <c r="X931" s="171"/>
      <c r="Y931" s="171"/>
      <c r="Z931" s="291"/>
      <c r="AA931" s="291"/>
      <c r="AB931" s="291"/>
      <c r="AC931" s="291"/>
      <c r="AD931" s="291"/>
      <c r="AE931" s="171"/>
      <c r="AF931" s="171"/>
    </row>
    <row r="932" spans="1:32" ht="21.75" thickBot="1" x14ac:dyDescent="0.2">
      <c r="D932" s="265" t="s">
        <v>228</v>
      </c>
      <c r="E932" s="906"/>
      <c r="F932" s="906"/>
      <c r="G932" s="266" t="s">
        <v>229</v>
      </c>
      <c r="H932" s="267"/>
      <c r="L932" s="268" t="s">
        <v>231</v>
      </c>
      <c r="M932" s="482" t="str">
        <f>M$4</f>
        <v/>
      </c>
      <c r="N932" s="269" t="s">
        <v>220</v>
      </c>
      <c r="O932" s="482" t="str">
        <f>O$4</f>
        <v/>
      </c>
      <c r="P932" s="269" t="s">
        <v>225</v>
      </c>
      <c r="Q932" s="269" t="s">
        <v>205</v>
      </c>
      <c r="R932" s="482" t="str">
        <f>R$4</f>
        <v/>
      </c>
      <c r="S932" s="269" t="s">
        <v>220</v>
      </c>
      <c r="T932" s="482" t="str">
        <f>T$4</f>
        <v/>
      </c>
      <c r="U932" s="269" t="s">
        <v>230</v>
      </c>
    </row>
    <row r="933" spans="1:32" ht="18" customHeight="1" x14ac:dyDescent="0.15">
      <c r="B933" s="880" t="s">
        <v>227</v>
      </c>
      <c r="C933" s="907" t="s">
        <v>224</v>
      </c>
      <c r="D933" s="478" t="s">
        <v>237</v>
      </c>
      <c r="E933" s="478" t="s">
        <v>222</v>
      </c>
      <c r="F933" s="909" t="s">
        <v>106</v>
      </c>
      <c r="G933" s="840" t="s">
        <v>107</v>
      </c>
      <c r="H933" s="841"/>
      <c r="I933" s="480" t="s">
        <v>108</v>
      </c>
      <c r="J933" s="480" t="s">
        <v>235</v>
      </c>
      <c r="K933" s="840" t="s">
        <v>109</v>
      </c>
      <c r="L933" s="913"/>
      <c r="M933" s="913"/>
      <c r="N933" s="841"/>
      <c r="O933" s="840" t="s">
        <v>226</v>
      </c>
      <c r="P933" s="913"/>
      <c r="Q933" s="913"/>
      <c r="R933" s="841"/>
      <c r="S933" s="840" t="s">
        <v>233</v>
      </c>
      <c r="T933" s="913"/>
      <c r="U933" s="914"/>
    </row>
    <row r="934" spans="1:32" ht="18" customHeight="1" thickBot="1" x14ac:dyDescent="0.2">
      <c r="B934" s="882"/>
      <c r="C934" s="908"/>
      <c r="D934" s="479" t="s">
        <v>221</v>
      </c>
      <c r="E934" s="479" t="s">
        <v>223</v>
      </c>
      <c r="F934" s="910"/>
      <c r="G934" s="911"/>
      <c r="H934" s="912"/>
      <c r="I934" s="481" t="s">
        <v>110</v>
      </c>
      <c r="J934" s="481" t="s">
        <v>236</v>
      </c>
      <c r="K934" s="911"/>
      <c r="L934" s="915"/>
      <c r="M934" s="915"/>
      <c r="N934" s="912"/>
      <c r="O934" s="911"/>
      <c r="P934" s="915"/>
      <c r="Q934" s="915"/>
      <c r="R934" s="912"/>
      <c r="S934" s="911" t="s">
        <v>234</v>
      </c>
      <c r="T934" s="915"/>
      <c r="U934" s="916"/>
    </row>
    <row r="935" spans="1:32" ht="24" customHeight="1" x14ac:dyDescent="0.15">
      <c r="B935" s="880">
        <v>1</v>
      </c>
      <c r="C935" s="883"/>
      <c r="D935" s="883"/>
      <c r="E935" s="883"/>
      <c r="F935" s="294"/>
      <c r="G935" s="886"/>
      <c r="H935" s="887"/>
      <c r="I935" s="294"/>
      <c r="J935" s="295"/>
      <c r="K935" s="298"/>
      <c r="L935" s="279" t="s">
        <v>220</v>
      </c>
      <c r="M935" s="301"/>
      <c r="N935" s="280" t="s">
        <v>225</v>
      </c>
      <c r="O935" s="298"/>
      <c r="P935" s="279" t="s">
        <v>220</v>
      </c>
      <c r="Q935" s="301"/>
      <c r="R935" s="280" t="s">
        <v>225</v>
      </c>
      <c r="S935" s="888" t="str">
        <f t="shared" ref="S935" si="1450">IF(COUNT(J935:J939)=0,"",SUM(J935:J939))</f>
        <v/>
      </c>
      <c r="T935" s="889"/>
      <c r="U935" s="890"/>
    </row>
    <row r="936" spans="1:32" ht="24" customHeight="1" x14ac:dyDescent="0.15">
      <c r="B936" s="881"/>
      <c r="C936" s="884"/>
      <c r="D936" s="884"/>
      <c r="E936" s="884"/>
      <c r="F936" s="296"/>
      <c r="G936" s="897"/>
      <c r="H936" s="898"/>
      <c r="I936" s="296"/>
      <c r="J936" s="297"/>
      <c r="K936" s="299"/>
      <c r="L936" s="284" t="s">
        <v>220</v>
      </c>
      <c r="M936" s="302"/>
      <c r="N936" s="285" t="s">
        <v>225</v>
      </c>
      <c r="O936" s="299"/>
      <c r="P936" s="284" t="s">
        <v>220</v>
      </c>
      <c r="Q936" s="302"/>
      <c r="R936" s="285" t="s">
        <v>225</v>
      </c>
      <c r="S936" s="891"/>
      <c r="T936" s="892"/>
      <c r="U936" s="893"/>
    </row>
    <row r="937" spans="1:32" ht="23.25" customHeight="1" x14ac:dyDescent="0.15">
      <c r="B937" s="881"/>
      <c r="C937" s="884"/>
      <c r="D937" s="884"/>
      <c r="E937" s="884"/>
      <c r="F937" s="296"/>
      <c r="G937" s="897"/>
      <c r="H937" s="898"/>
      <c r="I937" s="296"/>
      <c r="J937" s="297"/>
      <c r="K937" s="299"/>
      <c r="L937" s="284" t="s">
        <v>220</v>
      </c>
      <c r="M937" s="302"/>
      <c r="N937" s="285" t="s">
        <v>225</v>
      </c>
      <c r="O937" s="299"/>
      <c r="P937" s="284" t="s">
        <v>220</v>
      </c>
      <c r="Q937" s="302"/>
      <c r="R937" s="285" t="s">
        <v>225</v>
      </c>
      <c r="S937" s="891"/>
      <c r="T937" s="892"/>
      <c r="U937" s="893"/>
    </row>
    <row r="938" spans="1:32" ht="24" customHeight="1" x14ac:dyDescent="0.15">
      <c r="B938" s="881"/>
      <c r="C938" s="884"/>
      <c r="D938" s="884"/>
      <c r="E938" s="884"/>
      <c r="F938" s="296"/>
      <c r="G938" s="897"/>
      <c r="H938" s="898"/>
      <c r="I938" s="296"/>
      <c r="J938" s="297"/>
      <c r="K938" s="299"/>
      <c r="L938" s="284" t="s">
        <v>220</v>
      </c>
      <c r="M938" s="302"/>
      <c r="N938" s="285" t="s">
        <v>225</v>
      </c>
      <c r="O938" s="299"/>
      <c r="P938" s="284" t="s">
        <v>220</v>
      </c>
      <c r="Q938" s="302"/>
      <c r="R938" s="285" t="s">
        <v>225</v>
      </c>
      <c r="S938" s="891"/>
      <c r="T938" s="892"/>
      <c r="U938" s="893"/>
    </row>
    <row r="939" spans="1:32" ht="24" customHeight="1" thickBot="1" x14ac:dyDescent="0.2">
      <c r="B939" s="882"/>
      <c r="C939" s="885"/>
      <c r="D939" s="885"/>
      <c r="E939" s="885"/>
      <c r="F939" s="286" t="s">
        <v>232</v>
      </c>
      <c r="G939" s="5"/>
      <c r="H939" s="899" t="s">
        <v>239</v>
      </c>
      <c r="I939" s="900"/>
      <c r="J939" s="300"/>
      <c r="K939" s="901"/>
      <c r="L939" s="902"/>
      <c r="M939" s="902"/>
      <c r="N939" s="902"/>
      <c r="O939" s="902"/>
      <c r="P939" s="902"/>
      <c r="Q939" s="902"/>
      <c r="R939" s="903"/>
      <c r="S939" s="894"/>
      <c r="T939" s="895"/>
      <c r="U939" s="896"/>
    </row>
    <row r="940" spans="1:32" ht="24" customHeight="1" x14ac:dyDescent="0.15">
      <c r="B940" s="880">
        <v>2</v>
      </c>
      <c r="C940" s="883"/>
      <c r="D940" s="883"/>
      <c r="E940" s="883"/>
      <c r="F940" s="294"/>
      <c r="G940" s="886"/>
      <c r="H940" s="887"/>
      <c r="I940" s="294"/>
      <c r="J940" s="295"/>
      <c r="K940" s="298"/>
      <c r="L940" s="279" t="s">
        <v>220</v>
      </c>
      <c r="M940" s="301"/>
      <c r="N940" s="280" t="s">
        <v>225</v>
      </c>
      <c r="O940" s="298"/>
      <c r="P940" s="279" t="s">
        <v>220</v>
      </c>
      <c r="Q940" s="301"/>
      <c r="R940" s="280" t="s">
        <v>225</v>
      </c>
      <c r="S940" s="888" t="str">
        <f t="shared" ref="S940" si="1451">IF(COUNT(J940:J944)=0,"",SUM(J940:J944))</f>
        <v/>
      </c>
      <c r="T940" s="889"/>
      <c r="U940" s="890"/>
    </row>
    <row r="941" spans="1:32" ht="24" customHeight="1" x14ac:dyDescent="0.15">
      <c r="B941" s="881"/>
      <c r="C941" s="884"/>
      <c r="D941" s="884"/>
      <c r="E941" s="884"/>
      <c r="F941" s="296"/>
      <c r="G941" s="897"/>
      <c r="H941" s="898"/>
      <c r="I941" s="296"/>
      <c r="J941" s="297"/>
      <c r="K941" s="299"/>
      <c r="L941" s="284" t="s">
        <v>220</v>
      </c>
      <c r="M941" s="302"/>
      <c r="N941" s="285" t="s">
        <v>225</v>
      </c>
      <c r="O941" s="299"/>
      <c r="P941" s="284" t="s">
        <v>220</v>
      </c>
      <c r="Q941" s="302"/>
      <c r="R941" s="285" t="s">
        <v>225</v>
      </c>
      <c r="S941" s="891"/>
      <c r="T941" s="892"/>
      <c r="U941" s="893"/>
    </row>
    <row r="942" spans="1:32" ht="24" customHeight="1" x14ac:dyDescent="0.15">
      <c r="B942" s="881"/>
      <c r="C942" s="884"/>
      <c r="D942" s="884"/>
      <c r="E942" s="884"/>
      <c r="F942" s="296"/>
      <c r="G942" s="897"/>
      <c r="H942" s="898"/>
      <c r="I942" s="296"/>
      <c r="J942" s="297"/>
      <c r="K942" s="299"/>
      <c r="L942" s="284" t="s">
        <v>220</v>
      </c>
      <c r="M942" s="302"/>
      <c r="N942" s="285" t="s">
        <v>225</v>
      </c>
      <c r="O942" s="299"/>
      <c r="P942" s="284" t="s">
        <v>220</v>
      </c>
      <c r="Q942" s="302"/>
      <c r="R942" s="285" t="s">
        <v>225</v>
      </c>
      <c r="S942" s="891"/>
      <c r="T942" s="892"/>
      <c r="U942" s="893"/>
    </row>
    <row r="943" spans="1:32" ht="24" customHeight="1" x14ac:dyDescent="0.15">
      <c r="B943" s="881"/>
      <c r="C943" s="884"/>
      <c r="D943" s="884"/>
      <c r="E943" s="884"/>
      <c r="F943" s="296"/>
      <c r="G943" s="897"/>
      <c r="H943" s="898"/>
      <c r="I943" s="296"/>
      <c r="J943" s="297"/>
      <c r="K943" s="299"/>
      <c r="L943" s="284" t="s">
        <v>220</v>
      </c>
      <c r="M943" s="302"/>
      <c r="N943" s="285" t="s">
        <v>225</v>
      </c>
      <c r="O943" s="299"/>
      <c r="P943" s="284" t="s">
        <v>220</v>
      </c>
      <c r="Q943" s="302"/>
      <c r="R943" s="285" t="s">
        <v>225</v>
      </c>
      <c r="S943" s="891"/>
      <c r="T943" s="892"/>
      <c r="U943" s="893"/>
    </row>
    <row r="944" spans="1:32" ht="24" customHeight="1" thickBot="1" x14ac:dyDescent="0.2">
      <c r="B944" s="882"/>
      <c r="C944" s="885"/>
      <c r="D944" s="885"/>
      <c r="E944" s="885"/>
      <c r="F944" s="286" t="s">
        <v>232</v>
      </c>
      <c r="G944" s="5"/>
      <c r="H944" s="899" t="s">
        <v>239</v>
      </c>
      <c r="I944" s="900"/>
      <c r="J944" s="300"/>
      <c r="K944" s="901"/>
      <c r="L944" s="902"/>
      <c r="M944" s="902"/>
      <c r="N944" s="902"/>
      <c r="O944" s="902"/>
      <c r="P944" s="902"/>
      <c r="Q944" s="902"/>
      <c r="R944" s="903"/>
      <c r="S944" s="894"/>
      <c r="T944" s="895"/>
      <c r="U944" s="896"/>
    </row>
    <row r="945" spans="1:32" ht="24" customHeight="1" x14ac:dyDescent="0.15">
      <c r="B945" s="880">
        <v>3</v>
      </c>
      <c r="C945" s="883"/>
      <c r="D945" s="883"/>
      <c r="E945" s="883"/>
      <c r="F945" s="294"/>
      <c r="G945" s="886"/>
      <c r="H945" s="887"/>
      <c r="I945" s="294"/>
      <c r="J945" s="295"/>
      <c r="K945" s="298"/>
      <c r="L945" s="279" t="s">
        <v>220</v>
      </c>
      <c r="M945" s="301"/>
      <c r="N945" s="280" t="s">
        <v>225</v>
      </c>
      <c r="O945" s="298"/>
      <c r="P945" s="279" t="s">
        <v>220</v>
      </c>
      <c r="Q945" s="301"/>
      <c r="R945" s="280" t="s">
        <v>225</v>
      </c>
      <c r="S945" s="888" t="str">
        <f t="shared" ref="S945" si="1452">IF(COUNT(J945:J949)=0,"",SUM(J945:J949))</f>
        <v/>
      </c>
      <c r="T945" s="889"/>
      <c r="U945" s="890"/>
    </row>
    <row r="946" spans="1:32" ht="24" customHeight="1" x14ac:dyDescent="0.15">
      <c r="B946" s="881"/>
      <c r="C946" s="884"/>
      <c r="D946" s="884"/>
      <c r="E946" s="884"/>
      <c r="F946" s="296"/>
      <c r="G946" s="897"/>
      <c r="H946" s="898"/>
      <c r="I946" s="296"/>
      <c r="J946" s="297"/>
      <c r="K946" s="299"/>
      <c r="L946" s="284" t="s">
        <v>220</v>
      </c>
      <c r="M946" s="302"/>
      <c r="N946" s="285" t="s">
        <v>225</v>
      </c>
      <c r="O946" s="299"/>
      <c r="P946" s="284" t="s">
        <v>220</v>
      </c>
      <c r="Q946" s="302"/>
      <c r="R946" s="285" t="s">
        <v>225</v>
      </c>
      <c r="S946" s="891"/>
      <c r="T946" s="892"/>
      <c r="U946" s="893"/>
    </row>
    <row r="947" spans="1:32" ht="24" customHeight="1" x14ac:dyDescent="0.15">
      <c r="B947" s="881"/>
      <c r="C947" s="884"/>
      <c r="D947" s="884"/>
      <c r="E947" s="884"/>
      <c r="F947" s="296"/>
      <c r="G947" s="897"/>
      <c r="H947" s="898"/>
      <c r="I947" s="296"/>
      <c r="J947" s="297"/>
      <c r="K947" s="299"/>
      <c r="L947" s="284" t="s">
        <v>220</v>
      </c>
      <c r="M947" s="302"/>
      <c r="N947" s="285" t="s">
        <v>225</v>
      </c>
      <c r="O947" s="299"/>
      <c r="P947" s="284" t="s">
        <v>220</v>
      </c>
      <c r="Q947" s="302"/>
      <c r="R947" s="285" t="s">
        <v>225</v>
      </c>
      <c r="S947" s="891"/>
      <c r="T947" s="892"/>
      <c r="U947" s="893"/>
    </row>
    <row r="948" spans="1:32" ht="24" customHeight="1" x14ac:dyDescent="0.15">
      <c r="B948" s="881"/>
      <c r="C948" s="884"/>
      <c r="D948" s="884"/>
      <c r="E948" s="884"/>
      <c r="F948" s="296"/>
      <c r="G948" s="897"/>
      <c r="H948" s="898"/>
      <c r="I948" s="296"/>
      <c r="J948" s="297"/>
      <c r="K948" s="299"/>
      <c r="L948" s="284" t="s">
        <v>220</v>
      </c>
      <c r="M948" s="302"/>
      <c r="N948" s="285" t="s">
        <v>225</v>
      </c>
      <c r="O948" s="299"/>
      <c r="P948" s="284" t="s">
        <v>220</v>
      </c>
      <c r="Q948" s="302"/>
      <c r="R948" s="285" t="s">
        <v>225</v>
      </c>
      <c r="S948" s="891"/>
      <c r="T948" s="892"/>
      <c r="U948" s="893"/>
    </row>
    <row r="949" spans="1:32" ht="24" customHeight="1" thickBot="1" x14ac:dyDescent="0.2">
      <c r="B949" s="882"/>
      <c r="C949" s="885"/>
      <c r="D949" s="885"/>
      <c r="E949" s="885"/>
      <c r="F949" s="286" t="s">
        <v>232</v>
      </c>
      <c r="G949" s="5"/>
      <c r="H949" s="899" t="s">
        <v>239</v>
      </c>
      <c r="I949" s="900"/>
      <c r="J949" s="300"/>
      <c r="K949" s="901"/>
      <c r="L949" s="902"/>
      <c r="M949" s="902"/>
      <c r="N949" s="902"/>
      <c r="O949" s="902"/>
      <c r="P949" s="902"/>
      <c r="Q949" s="902"/>
      <c r="R949" s="903"/>
      <c r="S949" s="894"/>
      <c r="T949" s="895"/>
      <c r="U949" s="896"/>
    </row>
    <row r="950" spans="1:32" ht="24" customHeight="1" x14ac:dyDescent="0.15">
      <c r="B950" s="880">
        <v>4</v>
      </c>
      <c r="C950" s="883"/>
      <c r="D950" s="883"/>
      <c r="E950" s="883"/>
      <c r="F950" s="294"/>
      <c r="G950" s="886"/>
      <c r="H950" s="887"/>
      <c r="I950" s="294"/>
      <c r="J950" s="295"/>
      <c r="K950" s="298"/>
      <c r="L950" s="279" t="s">
        <v>220</v>
      </c>
      <c r="M950" s="301"/>
      <c r="N950" s="280" t="s">
        <v>225</v>
      </c>
      <c r="O950" s="298"/>
      <c r="P950" s="279" t="s">
        <v>220</v>
      </c>
      <c r="Q950" s="301"/>
      <c r="R950" s="280" t="s">
        <v>225</v>
      </c>
      <c r="S950" s="888" t="str">
        <f t="shared" ref="S950" si="1453">IF(COUNT(J950:J954)=0,"",SUM(J950:J954))</f>
        <v/>
      </c>
      <c r="T950" s="889"/>
      <c r="U950" s="890"/>
    </row>
    <row r="951" spans="1:32" ht="24" customHeight="1" x14ac:dyDescent="0.15">
      <c r="B951" s="881"/>
      <c r="C951" s="884"/>
      <c r="D951" s="884"/>
      <c r="E951" s="884"/>
      <c r="F951" s="296"/>
      <c r="G951" s="897"/>
      <c r="H951" s="898"/>
      <c r="I951" s="296"/>
      <c r="J951" s="297"/>
      <c r="K951" s="299"/>
      <c r="L951" s="284" t="s">
        <v>220</v>
      </c>
      <c r="M951" s="302"/>
      <c r="N951" s="285" t="s">
        <v>225</v>
      </c>
      <c r="O951" s="299"/>
      <c r="P951" s="284" t="s">
        <v>220</v>
      </c>
      <c r="Q951" s="302"/>
      <c r="R951" s="285" t="s">
        <v>225</v>
      </c>
      <c r="S951" s="891"/>
      <c r="T951" s="892"/>
      <c r="U951" s="893"/>
    </row>
    <row r="952" spans="1:32" ht="24" customHeight="1" x14ac:dyDescent="0.15">
      <c r="B952" s="881"/>
      <c r="C952" s="884"/>
      <c r="D952" s="884"/>
      <c r="E952" s="884"/>
      <c r="F952" s="296"/>
      <c r="G952" s="897"/>
      <c r="H952" s="898"/>
      <c r="I952" s="296"/>
      <c r="J952" s="297"/>
      <c r="K952" s="299"/>
      <c r="L952" s="284" t="s">
        <v>220</v>
      </c>
      <c r="M952" s="302"/>
      <c r="N952" s="285" t="s">
        <v>225</v>
      </c>
      <c r="O952" s="299"/>
      <c r="P952" s="284" t="s">
        <v>220</v>
      </c>
      <c r="Q952" s="302"/>
      <c r="R952" s="285" t="s">
        <v>225</v>
      </c>
      <c r="S952" s="891"/>
      <c r="T952" s="892"/>
      <c r="U952" s="893"/>
    </row>
    <row r="953" spans="1:32" ht="24" customHeight="1" x14ac:dyDescent="0.15">
      <c r="B953" s="881"/>
      <c r="C953" s="884"/>
      <c r="D953" s="884"/>
      <c r="E953" s="884"/>
      <c r="F953" s="296"/>
      <c r="G953" s="897"/>
      <c r="H953" s="898"/>
      <c r="I953" s="296"/>
      <c r="J953" s="297"/>
      <c r="K953" s="299"/>
      <c r="L953" s="284" t="s">
        <v>220</v>
      </c>
      <c r="M953" s="302"/>
      <c r="N953" s="285" t="s">
        <v>225</v>
      </c>
      <c r="O953" s="299"/>
      <c r="P953" s="284" t="s">
        <v>220</v>
      </c>
      <c r="Q953" s="302"/>
      <c r="R953" s="285" t="s">
        <v>225</v>
      </c>
      <c r="S953" s="891"/>
      <c r="T953" s="892"/>
      <c r="U953" s="893"/>
    </row>
    <row r="954" spans="1:32" ht="24" customHeight="1" thickBot="1" x14ac:dyDescent="0.2">
      <c r="B954" s="882"/>
      <c r="C954" s="885"/>
      <c r="D954" s="885"/>
      <c r="E954" s="885"/>
      <c r="F954" s="286" t="s">
        <v>232</v>
      </c>
      <c r="G954" s="5"/>
      <c r="H954" s="899" t="s">
        <v>239</v>
      </c>
      <c r="I954" s="900"/>
      <c r="J954" s="300"/>
      <c r="K954" s="901"/>
      <c r="L954" s="902"/>
      <c r="M954" s="902"/>
      <c r="N954" s="902"/>
      <c r="O954" s="902"/>
      <c r="P954" s="902"/>
      <c r="Q954" s="902"/>
      <c r="R954" s="903"/>
      <c r="S954" s="894"/>
      <c r="T954" s="895"/>
      <c r="U954" s="896"/>
    </row>
    <row r="955" spans="1:32" ht="19.5" customHeight="1" thickBot="1" x14ac:dyDescent="0.2">
      <c r="B955" s="287" t="s">
        <v>112</v>
      </c>
      <c r="C955" s="172"/>
      <c r="D955" s="288"/>
      <c r="E955" s="288"/>
      <c r="F955" s="289"/>
      <c r="G955" s="288"/>
      <c r="H955" s="288"/>
      <c r="O955" s="917" t="s">
        <v>496</v>
      </c>
      <c r="P955" s="918"/>
      <c r="Q955" s="918"/>
      <c r="R955" s="918"/>
      <c r="S955" s="919" t="str">
        <f>IF(COUNT(S935:U954)=0,"",SUMIFS(S935:S954,E935:E954,"&lt;&gt;"&amp;""))</f>
        <v/>
      </c>
      <c r="T955" s="920"/>
      <c r="U955" s="921"/>
    </row>
    <row r="956" spans="1:32" ht="19.5" customHeight="1" thickBot="1" x14ac:dyDescent="0.2">
      <c r="B956" s="486" t="s">
        <v>242</v>
      </c>
      <c r="C956" s="172"/>
      <c r="D956" s="171"/>
      <c r="E956" s="290"/>
      <c r="F956" s="485"/>
      <c r="G956" s="485"/>
      <c r="H956" s="485"/>
      <c r="O956" s="922" t="s">
        <v>497</v>
      </c>
      <c r="P956" s="923"/>
      <c r="Q956" s="923"/>
      <c r="R956" s="924"/>
      <c r="S956" s="919" t="str">
        <f>IF(COUNT(S935:U954)=0,"",SUMIF(E935:E954,"元請",S935:U954))</f>
        <v/>
      </c>
      <c r="T956" s="920"/>
      <c r="U956" s="921"/>
      <c r="Z956" s="264"/>
      <c r="AA956" s="264"/>
      <c r="AB956" s="264"/>
      <c r="AC956" s="264"/>
      <c r="AD956" s="264"/>
      <c r="AE956" s="172"/>
      <c r="AF956" s="172"/>
    </row>
    <row r="957" spans="1:32" ht="19.5" customHeight="1" x14ac:dyDescent="0.15">
      <c r="B957" s="287" t="s">
        <v>240</v>
      </c>
      <c r="C957" s="172"/>
      <c r="D957" s="171"/>
      <c r="E957" s="172"/>
      <c r="F957" s="172"/>
      <c r="G957" s="485"/>
      <c r="H957" s="485"/>
      <c r="Z957" s="264"/>
      <c r="AA957" s="264"/>
      <c r="AB957" s="264"/>
      <c r="AC957" s="264"/>
      <c r="AD957" s="264"/>
      <c r="AE957" s="172"/>
      <c r="AF957" s="172"/>
    </row>
    <row r="958" spans="1:32" ht="19.5" customHeight="1" x14ac:dyDescent="0.15">
      <c r="B958" s="485"/>
      <c r="C958" s="172"/>
      <c r="D958" s="171"/>
      <c r="E958" s="290"/>
      <c r="F958" s="485"/>
      <c r="G958" s="485"/>
      <c r="H958" s="485"/>
    </row>
    <row r="959" spans="1:32" s="172" customFormat="1" ht="20.25" customHeight="1" x14ac:dyDescent="0.15">
      <c r="A959" s="171"/>
      <c r="B959" s="171"/>
      <c r="C959" s="172" t="s">
        <v>104</v>
      </c>
      <c r="G959" s="262"/>
      <c r="H959" s="262"/>
      <c r="I959" s="171"/>
      <c r="J959" s="171"/>
      <c r="K959" s="171"/>
      <c r="L959" s="171"/>
      <c r="M959" s="171"/>
      <c r="N959" s="171"/>
      <c r="O959" s="171"/>
      <c r="P959" s="171"/>
      <c r="Q959" s="171"/>
      <c r="R959" s="171"/>
      <c r="S959" s="171"/>
      <c r="T959" s="196" t="s">
        <v>241</v>
      </c>
      <c r="U959" s="263" t="str">
        <f t="shared" ref="U959" si="1454">IF(COUNT(S935:U954)=0,"",U930+1)</f>
        <v/>
      </c>
      <c r="W959" s="171"/>
      <c r="X959" s="171"/>
      <c r="Y959" s="171"/>
      <c r="Z959" s="291"/>
      <c r="AA959" s="291"/>
      <c r="AB959" s="291"/>
      <c r="AC959" s="291"/>
      <c r="AD959" s="291"/>
      <c r="AE959" s="171"/>
      <c r="AF959" s="171"/>
    </row>
    <row r="960" spans="1:32" s="172" customFormat="1" ht="27.75" x14ac:dyDescent="0.15">
      <c r="A960" s="171"/>
      <c r="B960" s="904" t="s">
        <v>105</v>
      </c>
      <c r="C960" s="904"/>
      <c r="D960" s="904"/>
      <c r="E960" s="904"/>
      <c r="F960" s="904"/>
      <c r="G960" s="904"/>
      <c r="H960" s="904"/>
      <c r="I960" s="904"/>
      <c r="J960" s="905" t="s">
        <v>388</v>
      </c>
      <c r="K960" s="905"/>
      <c r="L960" s="905"/>
      <c r="M960" s="905"/>
      <c r="N960" s="905"/>
      <c r="O960" s="905"/>
      <c r="P960" s="905"/>
      <c r="Q960" s="905"/>
      <c r="R960" s="905"/>
      <c r="S960" s="905"/>
      <c r="T960" s="905"/>
      <c r="U960" s="905"/>
      <c r="W960" s="171"/>
      <c r="X960" s="171"/>
      <c r="Y960" s="171"/>
      <c r="Z960" s="291"/>
      <c r="AA960" s="291"/>
      <c r="AB960" s="291"/>
      <c r="AC960" s="291"/>
      <c r="AD960" s="291"/>
      <c r="AE960" s="171"/>
      <c r="AF960" s="171"/>
    </row>
    <row r="961" spans="2:21" ht="21.75" thickBot="1" x14ac:dyDescent="0.2">
      <c r="D961" s="265" t="s">
        <v>228</v>
      </c>
      <c r="E961" s="906"/>
      <c r="F961" s="906"/>
      <c r="G961" s="266" t="s">
        <v>229</v>
      </c>
      <c r="H961" s="267"/>
      <c r="L961" s="268" t="s">
        <v>231</v>
      </c>
      <c r="M961" s="482" t="str">
        <f>M$4</f>
        <v/>
      </c>
      <c r="N961" s="269" t="s">
        <v>220</v>
      </c>
      <c r="O961" s="482" t="str">
        <f>O$4</f>
        <v/>
      </c>
      <c r="P961" s="269" t="s">
        <v>225</v>
      </c>
      <c r="Q961" s="269" t="s">
        <v>205</v>
      </c>
      <c r="R961" s="482" t="str">
        <f>R$4</f>
        <v/>
      </c>
      <c r="S961" s="269" t="s">
        <v>220</v>
      </c>
      <c r="T961" s="482" t="str">
        <f>T$4</f>
        <v/>
      </c>
      <c r="U961" s="269" t="s">
        <v>230</v>
      </c>
    </row>
    <row r="962" spans="2:21" ht="18" customHeight="1" x14ac:dyDescent="0.15">
      <c r="B962" s="880" t="s">
        <v>227</v>
      </c>
      <c r="C962" s="907" t="s">
        <v>224</v>
      </c>
      <c r="D962" s="478" t="s">
        <v>237</v>
      </c>
      <c r="E962" s="478" t="s">
        <v>222</v>
      </c>
      <c r="F962" s="909" t="s">
        <v>106</v>
      </c>
      <c r="G962" s="840" t="s">
        <v>107</v>
      </c>
      <c r="H962" s="841"/>
      <c r="I962" s="480" t="s">
        <v>108</v>
      </c>
      <c r="J962" s="480" t="s">
        <v>235</v>
      </c>
      <c r="K962" s="840" t="s">
        <v>109</v>
      </c>
      <c r="L962" s="913"/>
      <c r="M962" s="913"/>
      <c r="N962" s="841"/>
      <c r="O962" s="840" t="s">
        <v>226</v>
      </c>
      <c r="P962" s="913"/>
      <c r="Q962" s="913"/>
      <c r="R962" s="841"/>
      <c r="S962" s="840" t="s">
        <v>233</v>
      </c>
      <c r="T962" s="913"/>
      <c r="U962" s="914"/>
    </row>
    <row r="963" spans="2:21" ht="18" customHeight="1" thickBot="1" x14ac:dyDescent="0.2">
      <c r="B963" s="882"/>
      <c r="C963" s="908"/>
      <c r="D963" s="479" t="s">
        <v>221</v>
      </c>
      <c r="E963" s="479" t="s">
        <v>223</v>
      </c>
      <c r="F963" s="910"/>
      <c r="G963" s="911"/>
      <c r="H963" s="912"/>
      <c r="I963" s="481" t="s">
        <v>110</v>
      </c>
      <c r="J963" s="481" t="s">
        <v>236</v>
      </c>
      <c r="K963" s="911"/>
      <c r="L963" s="915"/>
      <c r="M963" s="915"/>
      <c r="N963" s="912"/>
      <c r="O963" s="911"/>
      <c r="P963" s="915"/>
      <c r="Q963" s="915"/>
      <c r="R963" s="912"/>
      <c r="S963" s="911" t="s">
        <v>234</v>
      </c>
      <c r="T963" s="915"/>
      <c r="U963" s="916"/>
    </row>
    <row r="964" spans="2:21" ht="24" customHeight="1" x14ac:dyDescent="0.15">
      <c r="B964" s="880">
        <v>1</v>
      </c>
      <c r="C964" s="883"/>
      <c r="D964" s="883"/>
      <c r="E964" s="883"/>
      <c r="F964" s="294"/>
      <c r="G964" s="886"/>
      <c r="H964" s="887"/>
      <c r="I964" s="294"/>
      <c r="J964" s="295"/>
      <c r="K964" s="298"/>
      <c r="L964" s="279" t="s">
        <v>220</v>
      </c>
      <c r="M964" s="301"/>
      <c r="N964" s="280" t="s">
        <v>225</v>
      </c>
      <c r="O964" s="298"/>
      <c r="P964" s="279" t="s">
        <v>220</v>
      </c>
      <c r="Q964" s="301"/>
      <c r="R964" s="280" t="s">
        <v>225</v>
      </c>
      <c r="S964" s="888" t="str">
        <f t="shared" ref="S964" si="1455">IF(COUNT(J964:J968)=0,"",SUM(J964:J968))</f>
        <v/>
      </c>
      <c r="T964" s="889"/>
      <c r="U964" s="890"/>
    </row>
    <row r="965" spans="2:21" ht="24" customHeight="1" x14ac:dyDescent="0.15">
      <c r="B965" s="881"/>
      <c r="C965" s="884"/>
      <c r="D965" s="884"/>
      <c r="E965" s="884"/>
      <c r="F965" s="296"/>
      <c r="G965" s="897"/>
      <c r="H965" s="898"/>
      <c r="I965" s="296"/>
      <c r="J965" s="297"/>
      <c r="K965" s="299"/>
      <c r="L965" s="284" t="s">
        <v>220</v>
      </c>
      <c r="M965" s="302"/>
      <c r="N965" s="285" t="s">
        <v>225</v>
      </c>
      <c r="O965" s="299"/>
      <c r="P965" s="284" t="s">
        <v>220</v>
      </c>
      <c r="Q965" s="302"/>
      <c r="R965" s="285" t="s">
        <v>225</v>
      </c>
      <c r="S965" s="891"/>
      <c r="T965" s="892"/>
      <c r="U965" s="893"/>
    </row>
    <row r="966" spans="2:21" ht="23.25" customHeight="1" x14ac:dyDescent="0.15">
      <c r="B966" s="881"/>
      <c r="C966" s="884"/>
      <c r="D966" s="884"/>
      <c r="E966" s="884"/>
      <c r="F966" s="296"/>
      <c r="G966" s="897"/>
      <c r="H966" s="898"/>
      <c r="I966" s="296"/>
      <c r="J966" s="297"/>
      <c r="K966" s="299"/>
      <c r="L966" s="284" t="s">
        <v>220</v>
      </c>
      <c r="M966" s="302"/>
      <c r="N966" s="285" t="s">
        <v>225</v>
      </c>
      <c r="O966" s="299"/>
      <c r="P966" s="284" t="s">
        <v>220</v>
      </c>
      <c r="Q966" s="302"/>
      <c r="R966" s="285" t="s">
        <v>225</v>
      </c>
      <c r="S966" s="891"/>
      <c r="T966" s="892"/>
      <c r="U966" s="893"/>
    </row>
    <row r="967" spans="2:21" ht="24" customHeight="1" x14ac:dyDescent="0.15">
      <c r="B967" s="881"/>
      <c r="C967" s="884"/>
      <c r="D967" s="884"/>
      <c r="E967" s="884"/>
      <c r="F967" s="296"/>
      <c r="G967" s="897"/>
      <c r="H967" s="898"/>
      <c r="I967" s="296"/>
      <c r="J967" s="297"/>
      <c r="K967" s="299"/>
      <c r="L967" s="284" t="s">
        <v>220</v>
      </c>
      <c r="M967" s="302"/>
      <c r="N967" s="285" t="s">
        <v>225</v>
      </c>
      <c r="O967" s="299"/>
      <c r="P967" s="284" t="s">
        <v>220</v>
      </c>
      <c r="Q967" s="302"/>
      <c r="R967" s="285" t="s">
        <v>225</v>
      </c>
      <c r="S967" s="891"/>
      <c r="T967" s="892"/>
      <c r="U967" s="893"/>
    </row>
    <row r="968" spans="2:21" ht="24" customHeight="1" thickBot="1" x14ac:dyDescent="0.2">
      <c r="B968" s="882"/>
      <c r="C968" s="885"/>
      <c r="D968" s="885"/>
      <c r="E968" s="885"/>
      <c r="F968" s="286" t="s">
        <v>232</v>
      </c>
      <c r="G968" s="5"/>
      <c r="H968" s="899" t="s">
        <v>239</v>
      </c>
      <c r="I968" s="900"/>
      <c r="J968" s="300"/>
      <c r="K968" s="901"/>
      <c r="L968" s="902"/>
      <c r="M968" s="902"/>
      <c r="N968" s="902"/>
      <c r="O968" s="902"/>
      <c r="P968" s="902"/>
      <c r="Q968" s="902"/>
      <c r="R968" s="903"/>
      <c r="S968" s="894"/>
      <c r="T968" s="895"/>
      <c r="U968" s="896"/>
    </row>
    <row r="969" spans="2:21" ht="24" customHeight="1" x14ac:dyDescent="0.15">
      <c r="B969" s="880">
        <v>2</v>
      </c>
      <c r="C969" s="883"/>
      <c r="D969" s="883"/>
      <c r="E969" s="883"/>
      <c r="F969" s="294"/>
      <c r="G969" s="886"/>
      <c r="H969" s="887"/>
      <c r="I969" s="294"/>
      <c r="J969" s="295"/>
      <c r="K969" s="298"/>
      <c r="L969" s="279" t="s">
        <v>220</v>
      </c>
      <c r="M969" s="301"/>
      <c r="N969" s="280" t="s">
        <v>225</v>
      </c>
      <c r="O969" s="298"/>
      <c r="P969" s="279" t="s">
        <v>220</v>
      </c>
      <c r="Q969" s="301"/>
      <c r="R969" s="280" t="s">
        <v>225</v>
      </c>
      <c r="S969" s="888" t="str">
        <f t="shared" ref="S969" si="1456">IF(COUNT(J969:J973)=0,"",SUM(J969:J973))</f>
        <v/>
      </c>
      <c r="T969" s="889"/>
      <c r="U969" s="890"/>
    </row>
    <row r="970" spans="2:21" ht="24" customHeight="1" x14ac:dyDescent="0.15">
      <c r="B970" s="881"/>
      <c r="C970" s="884"/>
      <c r="D970" s="884"/>
      <c r="E970" s="884"/>
      <c r="F970" s="296"/>
      <c r="G970" s="897"/>
      <c r="H970" s="898"/>
      <c r="I970" s="296"/>
      <c r="J970" s="297"/>
      <c r="K970" s="299"/>
      <c r="L970" s="284" t="s">
        <v>220</v>
      </c>
      <c r="M970" s="302"/>
      <c r="N970" s="285" t="s">
        <v>225</v>
      </c>
      <c r="O970" s="299"/>
      <c r="P970" s="284" t="s">
        <v>220</v>
      </c>
      <c r="Q970" s="302"/>
      <c r="R970" s="285" t="s">
        <v>225</v>
      </c>
      <c r="S970" s="891"/>
      <c r="T970" s="892"/>
      <c r="U970" s="893"/>
    </row>
    <row r="971" spans="2:21" ht="24" customHeight="1" x14ac:dyDescent="0.15">
      <c r="B971" s="881"/>
      <c r="C971" s="884"/>
      <c r="D971" s="884"/>
      <c r="E971" s="884"/>
      <c r="F971" s="296"/>
      <c r="G971" s="897"/>
      <c r="H971" s="898"/>
      <c r="I971" s="296"/>
      <c r="J971" s="297"/>
      <c r="K971" s="299"/>
      <c r="L971" s="284" t="s">
        <v>220</v>
      </c>
      <c r="M971" s="302"/>
      <c r="N971" s="285" t="s">
        <v>225</v>
      </c>
      <c r="O971" s="299"/>
      <c r="P971" s="284" t="s">
        <v>220</v>
      </c>
      <c r="Q971" s="302"/>
      <c r="R971" s="285" t="s">
        <v>225</v>
      </c>
      <c r="S971" s="891"/>
      <c r="T971" s="892"/>
      <c r="U971" s="893"/>
    </row>
    <row r="972" spans="2:21" ht="24" customHeight="1" x14ac:dyDescent="0.15">
      <c r="B972" s="881"/>
      <c r="C972" s="884"/>
      <c r="D972" s="884"/>
      <c r="E972" s="884"/>
      <c r="F972" s="296"/>
      <c r="G972" s="897"/>
      <c r="H972" s="898"/>
      <c r="I972" s="296"/>
      <c r="J972" s="297"/>
      <c r="K972" s="299"/>
      <c r="L972" s="284" t="s">
        <v>220</v>
      </c>
      <c r="M972" s="302"/>
      <c r="N972" s="285" t="s">
        <v>225</v>
      </c>
      <c r="O972" s="299"/>
      <c r="P972" s="284" t="s">
        <v>220</v>
      </c>
      <c r="Q972" s="302"/>
      <c r="R972" s="285" t="s">
        <v>225</v>
      </c>
      <c r="S972" s="891"/>
      <c r="T972" s="892"/>
      <c r="U972" s="893"/>
    </row>
    <row r="973" spans="2:21" ht="24" customHeight="1" thickBot="1" x14ac:dyDescent="0.2">
      <c r="B973" s="882"/>
      <c r="C973" s="885"/>
      <c r="D973" s="885"/>
      <c r="E973" s="885"/>
      <c r="F973" s="286" t="s">
        <v>232</v>
      </c>
      <c r="G973" s="5"/>
      <c r="H973" s="899" t="s">
        <v>239</v>
      </c>
      <c r="I973" s="900"/>
      <c r="J973" s="300"/>
      <c r="K973" s="901"/>
      <c r="L973" s="902"/>
      <c r="M973" s="902"/>
      <c r="N973" s="902"/>
      <c r="O973" s="902"/>
      <c r="P973" s="902"/>
      <c r="Q973" s="902"/>
      <c r="R973" s="903"/>
      <c r="S973" s="894"/>
      <c r="T973" s="895"/>
      <c r="U973" s="896"/>
    </row>
    <row r="974" spans="2:21" ht="24" customHeight="1" x14ac:dyDescent="0.15">
      <c r="B974" s="880">
        <v>3</v>
      </c>
      <c r="C974" s="883"/>
      <c r="D974" s="883"/>
      <c r="E974" s="883"/>
      <c r="F974" s="294"/>
      <c r="G974" s="886"/>
      <c r="H974" s="887"/>
      <c r="I974" s="294"/>
      <c r="J974" s="295"/>
      <c r="K974" s="298"/>
      <c r="L974" s="279" t="s">
        <v>220</v>
      </c>
      <c r="M974" s="301"/>
      <c r="N974" s="280" t="s">
        <v>225</v>
      </c>
      <c r="O974" s="298"/>
      <c r="P974" s="279" t="s">
        <v>220</v>
      </c>
      <c r="Q974" s="301"/>
      <c r="R974" s="280" t="s">
        <v>225</v>
      </c>
      <c r="S974" s="888" t="str">
        <f t="shared" ref="S974" si="1457">IF(COUNT(J974:J978)=0,"",SUM(J974:J978))</f>
        <v/>
      </c>
      <c r="T974" s="889"/>
      <c r="U974" s="890"/>
    </row>
    <row r="975" spans="2:21" ht="24" customHeight="1" x14ac:dyDescent="0.15">
      <c r="B975" s="881"/>
      <c r="C975" s="884"/>
      <c r="D975" s="884"/>
      <c r="E975" s="884"/>
      <c r="F975" s="296"/>
      <c r="G975" s="897"/>
      <c r="H975" s="898"/>
      <c r="I975" s="296"/>
      <c r="J975" s="297"/>
      <c r="K975" s="299"/>
      <c r="L975" s="284" t="s">
        <v>220</v>
      </c>
      <c r="M975" s="302"/>
      <c r="N975" s="285" t="s">
        <v>225</v>
      </c>
      <c r="O975" s="299"/>
      <c r="P975" s="284" t="s">
        <v>220</v>
      </c>
      <c r="Q975" s="302"/>
      <c r="R975" s="285" t="s">
        <v>225</v>
      </c>
      <c r="S975" s="891"/>
      <c r="T975" s="892"/>
      <c r="U975" s="893"/>
    </row>
    <row r="976" spans="2:21" ht="24" customHeight="1" x14ac:dyDescent="0.15">
      <c r="B976" s="881"/>
      <c r="C976" s="884"/>
      <c r="D976" s="884"/>
      <c r="E976" s="884"/>
      <c r="F976" s="296"/>
      <c r="G976" s="897"/>
      <c r="H976" s="898"/>
      <c r="I976" s="296"/>
      <c r="J976" s="297"/>
      <c r="K976" s="299"/>
      <c r="L976" s="284" t="s">
        <v>220</v>
      </c>
      <c r="M976" s="302"/>
      <c r="N976" s="285" t="s">
        <v>225</v>
      </c>
      <c r="O976" s="299"/>
      <c r="P976" s="284" t="s">
        <v>220</v>
      </c>
      <c r="Q976" s="302"/>
      <c r="R976" s="285" t="s">
        <v>225</v>
      </c>
      <c r="S976" s="891"/>
      <c r="T976" s="892"/>
      <c r="U976" s="893"/>
    </row>
    <row r="977" spans="1:32" ht="24" customHeight="1" x14ac:dyDescent="0.15">
      <c r="B977" s="881"/>
      <c r="C977" s="884"/>
      <c r="D977" s="884"/>
      <c r="E977" s="884"/>
      <c r="F977" s="296"/>
      <c r="G977" s="897"/>
      <c r="H977" s="898"/>
      <c r="I977" s="296"/>
      <c r="J977" s="297"/>
      <c r="K977" s="299"/>
      <c r="L977" s="284" t="s">
        <v>220</v>
      </c>
      <c r="M977" s="302"/>
      <c r="N977" s="285" t="s">
        <v>225</v>
      </c>
      <c r="O977" s="299"/>
      <c r="P977" s="284" t="s">
        <v>220</v>
      </c>
      <c r="Q977" s="302"/>
      <c r="R977" s="285" t="s">
        <v>225</v>
      </c>
      <c r="S977" s="891"/>
      <c r="T977" s="892"/>
      <c r="U977" s="893"/>
    </row>
    <row r="978" spans="1:32" ht="24" customHeight="1" thickBot="1" x14ac:dyDescent="0.2">
      <c r="B978" s="882"/>
      <c r="C978" s="885"/>
      <c r="D978" s="885"/>
      <c r="E978" s="885"/>
      <c r="F978" s="286" t="s">
        <v>232</v>
      </c>
      <c r="G978" s="5"/>
      <c r="H978" s="899" t="s">
        <v>239</v>
      </c>
      <c r="I978" s="900"/>
      <c r="J978" s="300"/>
      <c r="K978" s="901"/>
      <c r="L978" s="902"/>
      <c r="M978" s="902"/>
      <c r="N978" s="902"/>
      <c r="O978" s="902"/>
      <c r="P978" s="902"/>
      <c r="Q978" s="902"/>
      <c r="R978" s="903"/>
      <c r="S978" s="894"/>
      <c r="T978" s="895"/>
      <c r="U978" s="896"/>
    </row>
    <row r="979" spans="1:32" ht="24" customHeight="1" x14ac:dyDescent="0.15">
      <c r="B979" s="880">
        <v>4</v>
      </c>
      <c r="C979" s="883"/>
      <c r="D979" s="883"/>
      <c r="E979" s="883"/>
      <c r="F979" s="294"/>
      <c r="G979" s="886"/>
      <c r="H979" s="887"/>
      <c r="I979" s="294"/>
      <c r="J979" s="295"/>
      <c r="K979" s="298"/>
      <c r="L979" s="279" t="s">
        <v>220</v>
      </c>
      <c r="M979" s="301"/>
      <c r="N979" s="280" t="s">
        <v>225</v>
      </c>
      <c r="O979" s="298"/>
      <c r="P979" s="279" t="s">
        <v>220</v>
      </c>
      <c r="Q979" s="301"/>
      <c r="R979" s="280" t="s">
        <v>225</v>
      </c>
      <c r="S979" s="888" t="str">
        <f t="shared" ref="S979" si="1458">IF(COUNT(J979:J983)=0,"",SUM(J979:J983))</f>
        <v/>
      </c>
      <c r="T979" s="889"/>
      <c r="U979" s="890"/>
    </row>
    <row r="980" spans="1:32" ht="24" customHeight="1" x14ac:dyDescent="0.15">
      <c r="B980" s="881"/>
      <c r="C980" s="884"/>
      <c r="D980" s="884"/>
      <c r="E980" s="884"/>
      <c r="F980" s="296"/>
      <c r="G980" s="897"/>
      <c r="H980" s="898"/>
      <c r="I980" s="296"/>
      <c r="J980" s="297"/>
      <c r="K980" s="299"/>
      <c r="L980" s="284" t="s">
        <v>220</v>
      </c>
      <c r="M980" s="302"/>
      <c r="N980" s="285" t="s">
        <v>225</v>
      </c>
      <c r="O980" s="299"/>
      <c r="P980" s="284" t="s">
        <v>220</v>
      </c>
      <c r="Q980" s="302"/>
      <c r="R980" s="285" t="s">
        <v>225</v>
      </c>
      <c r="S980" s="891"/>
      <c r="T980" s="892"/>
      <c r="U980" s="893"/>
    </row>
    <row r="981" spans="1:32" ht="24" customHeight="1" x14ac:dyDescent="0.15">
      <c r="B981" s="881"/>
      <c r="C981" s="884"/>
      <c r="D981" s="884"/>
      <c r="E981" s="884"/>
      <c r="F981" s="296"/>
      <c r="G981" s="897"/>
      <c r="H981" s="898"/>
      <c r="I981" s="296"/>
      <c r="J981" s="297"/>
      <c r="K981" s="299"/>
      <c r="L981" s="284" t="s">
        <v>220</v>
      </c>
      <c r="M981" s="302"/>
      <c r="N981" s="285" t="s">
        <v>225</v>
      </c>
      <c r="O981" s="299"/>
      <c r="P981" s="284" t="s">
        <v>220</v>
      </c>
      <c r="Q981" s="302"/>
      <c r="R981" s="285" t="s">
        <v>225</v>
      </c>
      <c r="S981" s="891"/>
      <c r="T981" s="892"/>
      <c r="U981" s="893"/>
    </row>
    <row r="982" spans="1:32" ht="24" customHeight="1" x14ac:dyDescent="0.15">
      <c r="B982" s="881"/>
      <c r="C982" s="884"/>
      <c r="D982" s="884"/>
      <c r="E982" s="884"/>
      <c r="F982" s="296"/>
      <c r="G982" s="897"/>
      <c r="H982" s="898"/>
      <c r="I982" s="296"/>
      <c r="J982" s="297"/>
      <c r="K982" s="299"/>
      <c r="L982" s="284" t="s">
        <v>220</v>
      </c>
      <c r="M982" s="302"/>
      <c r="N982" s="285" t="s">
        <v>225</v>
      </c>
      <c r="O982" s="299"/>
      <c r="P982" s="284" t="s">
        <v>220</v>
      </c>
      <c r="Q982" s="302"/>
      <c r="R982" s="285" t="s">
        <v>225</v>
      </c>
      <c r="S982" s="891"/>
      <c r="T982" s="892"/>
      <c r="U982" s="893"/>
    </row>
    <row r="983" spans="1:32" ht="24" customHeight="1" thickBot="1" x14ac:dyDescent="0.2">
      <c r="B983" s="882"/>
      <c r="C983" s="885"/>
      <c r="D983" s="885"/>
      <c r="E983" s="885"/>
      <c r="F983" s="286" t="s">
        <v>232</v>
      </c>
      <c r="G983" s="5"/>
      <c r="H983" s="899" t="s">
        <v>239</v>
      </c>
      <c r="I983" s="900"/>
      <c r="J983" s="300"/>
      <c r="K983" s="901"/>
      <c r="L983" s="902"/>
      <c r="M983" s="902"/>
      <c r="N983" s="902"/>
      <c r="O983" s="902"/>
      <c r="P983" s="902"/>
      <c r="Q983" s="902"/>
      <c r="R983" s="903"/>
      <c r="S983" s="894"/>
      <c r="T983" s="895"/>
      <c r="U983" s="896"/>
    </row>
    <row r="984" spans="1:32" ht="19.5" customHeight="1" thickBot="1" x14ac:dyDescent="0.2">
      <c r="B984" s="287" t="s">
        <v>112</v>
      </c>
      <c r="C984" s="172"/>
      <c r="D984" s="288"/>
      <c r="E984" s="288"/>
      <c r="F984" s="289"/>
      <c r="G984" s="288"/>
      <c r="H984" s="288"/>
      <c r="O984" s="917" t="s">
        <v>496</v>
      </c>
      <c r="P984" s="918"/>
      <c r="Q984" s="918"/>
      <c r="R984" s="918"/>
      <c r="S984" s="919" t="str">
        <f>IF(COUNT(S964:U983)=0,"",SUMIFS(S964:S983,E964:E983,"&lt;&gt;"&amp;""))</f>
        <v/>
      </c>
      <c r="T984" s="920"/>
      <c r="U984" s="921"/>
    </row>
    <row r="985" spans="1:32" ht="19.5" customHeight="1" thickBot="1" x14ac:dyDescent="0.2">
      <c r="B985" s="486" t="s">
        <v>242</v>
      </c>
      <c r="C985" s="172"/>
      <c r="D985" s="171"/>
      <c r="E985" s="290"/>
      <c r="F985" s="485"/>
      <c r="G985" s="485"/>
      <c r="H985" s="485"/>
      <c r="O985" s="922" t="s">
        <v>497</v>
      </c>
      <c r="P985" s="923"/>
      <c r="Q985" s="923"/>
      <c r="R985" s="924"/>
      <c r="S985" s="919" t="str">
        <f>IF(COUNT(S964:U983)=0,"",SUMIF(E964:E983,"元請",S964:U983))</f>
        <v/>
      </c>
      <c r="T985" s="920"/>
      <c r="U985" s="921"/>
      <c r="Z985" s="264"/>
      <c r="AA985" s="264"/>
      <c r="AB985" s="264"/>
      <c r="AC985" s="264"/>
      <c r="AD985" s="264"/>
      <c r="AE985" s="172"/>
      <c r="AF985" s="172"/>
    </row>
    <row r="986" spans="1:32" ht="19.5" customHeight="1" x14ac:dyDescent="0.15">
      <c r="B986" s="287" t="s">
        <v>240</v>
      </c>
      <c r="C986" s="172"/>
      <c r="D986" s="171"/>
      <c r="E986" s="172"/>
      <c r="F986" s="172"/>
      <c r="G986" s="485"/>
      <c r="H986" s="485"/>
      <c r="Z986" s="264"/>
      <c r="AA986" s="264"/>
      <c r="AB986" s="264"/>
      <c r="AC986" s="264"/>
      <c r="AD986" s="264"/>
      <c r="AE986" s="172"/>
      <c r="AF986" s="172"/>
    </row>
    <row r="987" spans="1:32" ht="19.5" customHeight="1" x14ac:dyDescent="0.15">
      <c r="B987" s="485"/>
      <c r="C987" s="172"/>
      <c r="D987" s="171"/>
      <c r="E987" s="290"/>
      <c r="F987" s="485"/>
      <c r="G987" s="485"/>
      <c r="H987" s="485"/>
    </row>
    <row r="988" spans="1:32" s="172" customFormat="1" ht="20.25" customHeight="1" x14ac:dyDescent="0.15">
      <c r="A988" s="171"/>
      <c r="B988" s="171"/>
      <c r="C988" s="172" t="s">
        <v>104</v>
      </c>
      <c r="G988" s="262"/>
      <c r="H988" s="262"/>
      <c r="I988" s="171"/>
      <c r="J988" s="171"/>
      <c r="K988" s="171"/>
      <c r="L988" s="171"/>
      <c r="M988" s="171"/>
      <c r="N988" s="171"/>
      <c r="O988" s="171"/>
      <c r="P988" s="171"/>
      <c r="Q988" s="171"/>
      <c r="R988" s="171"/>
      <c r="S988" s="171"/>
      <c r="T988" s="196" t="s">
        <v>241</v>
      </c>
      <c r="U988" s="263" t="str">
        <f t="shared" ref="U988" si="1459">IF(COUNT(S964:U983)=0,"",U959+1)</f>
        <v/>
      </c>
      <c r="W988" s="171"/>
      <c r="X988" s="171"/>
      <c r="Y988" s="171"/>
      <c r="Z988" s="291"/>
      <c r="AA988" s="291"/>
      <c r="AB988" s="291"/>
      <c r="AC988" s="291"/>
      <c r="AD988" s="291"/>
      <c r="AE988" s="171"/>
      <c r="AF988" s="171"/>
    </row>
    <row r="989" spans="1:32" s="172" customFormat="1" ht="27.75" x14ac:dyDescent="0.15">
      <c r="A989" s="171"/>
      <c r="B989" s="904" t="s">
        <v>105</v>
      </c>
      <c r="C989" s="904"/>
      <c r="D989" s="904"/>
      <c r="E989" s="904"/>
      <c r="F989" s="904"/>
      <c r="G989" s="904"/>
      <c r="H989" s="904"/>
      <c r="I989" s="904"/>
      <c r="J989" s="905" t="s">
        <v>388</v>
      </c>
      <c r="K989" s="905"/>
      <c r="L989" s="905"/>
      <c r="M989" s="905"/>
      <c r="N989" s="905"/>
      <c r="O989" s="905"/>
      <c r="P989" s="905"/>
      <c r="Q989" s="905"/>
      <c r="R989" s="905"/>
      <c r="S989" s="905"/>
      <c r="T989" s="905"/>
      <c r="U989" s="905"/>
      <c r="W989" s="171"/>
      <c r="X989" s="171"/>
      <c r="Y989" s="171"/>
      <c r="Z989" s="291"/>
      <c r="AA989" s="291"/>
      <c r="AB989" s="291"/>
      <c r="AC989" s="291"/>
      <c r="AD989" s="291"/>
      <c r="AE989" s="171"/>
      <c r="AF989" s="171"/>
    </row>
    <row r="990" spans="1:32" ht="21.75" thickBot="1" x14ac:dyDescent="0.2">
      <c r="D990" s="265" t="s">
        <v>228</v>
      </c>
      <c r="E990" s="906"/>
      <c r="F990" s="906"/>
      <c r="G990" s="266" t="s">
        <v>229</v>
      </c>
      <c r="H990" s="267"/>
      <c r="L990" s="268" t="s">
        <v>231</v>
      </c>
      <c r="M990" s="482" t="str">
        <f>M$4</f>
        <v/>
      </c>
      <c r="N990" s="269" t="s">
        <v>220</v>
      </c>
      <c r="O990" s="482" t="str">
        <f>O$4</f>
        <v/>
      </c>
      <c r="P990" s="269" t="s">
        <v>225</v>
      </c>
      <c r="Q990" s="269" t="s">
        <v>205</v>
      </c>
      <c r="R990" s="482" t="str">
        <f>R$4</f>
        <v/>
      </c>
      <c r="S990" s="269" t="s">
        <v>220</v>
      </c>
      <c r="T990" s="482" t="str">
        <f>T$4</f>
        <v/>
      </c>
      <c r="U990" s="269" t="s">
        <v>230</v>
      </c>
    </row>
    <row r="991" spans="1:32" ht="18" customHeight="1" x14ac:dyDescent="0.15">
      <c r="B991" s="880" t="s">
        <v>227</v>
      </c>
      <c r="C991" s="907" t="s">
        <v>224</v>
      </c>
      <c r="D991" s="478" t="s">
        <v>237</v>
      </c>
      <c r="E991" s="478" t="s">
        <v>222</v>
      </c>
      <c r="F991" s="909" t="s">
        <v>106</v>
      </c>
      <c r="G991" s="840" t="s">
        <v>107</v>
      </c>
      <c r="H991" s="841"/>
      <c r="I991" s="480" t="s">
        <v>108</v>
      </c>
      <c r="J991" s="480" t="s">
        <v>235</v>
      </c>
      <c r="K991" s="840" t="s">
        <v>109</v>
      </c>
      <c r="L991" s="913"/>
      <c r="M991" s="913"/>
      <c r="N991" s="841"/>
      <c r="O991" s="840" t="s">
        <v>226</v>
      </c>
      <c r="P991" s="913"/>
      <c r="Q991" s="913"/>
      <c r="R991" s="841"/>
      <c r="S991" s="840" t="s">
        <v>233</v>
      </c>
      <c r="T991" s="913"/>
      <c r="U991" s="914"/>
    </row>
    <row r="992" spans="1:32" ht="18" customHeight="1" thickBot="1" x14ac:dyDescent="0.2">
      <c r="B992" s="882"/>
      <c r="C992" s="908"/>
      <c r="D992" s="479" t="s">
        <v>221</v>
      </c>
      <c r="E992" s="479" t="s">
        <v>223</v>
      </c>
      <c r="F992" s="910"/>
      <c r="G992" s="911"/>
      <c r="H992" s="912"/>
      <c r="I992" s="481" t="s">
        <v>110</v>
      </c>
      <c r="J992" s="481" t="s">
        <v>236</v>
      </c>
      <c r="K992" s="911"/>
      <c r="L992" s="915"/>
      <c r="M992" s="915"/>
      <c r="N992" s="912"/>
      <c r="O992" s="911"/>
      <c r="P992" s="915"/>
      <c r="Q992" s="915"/>
      <c r="R992" s="912"/>
      <c r="S992" s="911" t="s">
        <v>234</v>
      </c>
      <c r="T992" s="915"/>
      <c r="U992" s="916"/>
    </row>
    <row r="993" spans="2:21" ht="24" customHeight="1" x14ac:dyDescent="0.15">
      <c r="B993" s="880">
        <v>1</v>
      </c>
      <c r="C993" s="883"/>
      <c r="D993" s="883"/>
      <c r="E993" s="883"/>
      <c r="F993" s="294"/>
      <c r="G993" s="886"/>
      <c r="H993" s="887"/>
      <c r="I993" s="294"/>
      <c r="J993" s="295"/>
      <c r="K993" s="298"/>
      <c r="L993" s="279" t="s">
        <v>220</v>
      </c>
      <c r="M993" s="301"/>
      <c r="N993" s="280" t="s">
        <v>225</v>
      </c>
      <c r="O993" s="298"/>
      <c r="P993" s="279" t="s">
        <v>220</v>
      </c>
      <c r="Q993" s="301"/>
      <c r="R993" s="280" t="s">
        <v>225</v>
      </c>
      <c r="S993" s="888" t="str">
        <f t="shared" ref="S993" si="1460">IF(COUNT(J993:J997)=0,"",SUM(J993:J997))</f>
        <v/>
      </c>
      <c r="T993" s="889"/>
      <c r="U993" s="890"/>
    </row>
    <row r="994" spans="2:21" ht="24" customHeight="1" x14ac:dyDescent="0.15">
      <c r="B994" s="881"/>
      <c r="C994" s="884"/>
      <c r="D994" s="884"/>
      <c r="E994" s="884"/>
      <c r="F994" s="296"/>
      <c r="G994" s="897"/>
      <c r="H994" s="898"/>
      <c r="I994" s="296"/>
      <c r="J994" s="297"/>
      <c r="K994" s="299"/>
      <c r="L994" s="284" t="s">
        <v>220</v>
      </c>
      <c r="M994" s="302"/>
      <c r="N994" s="285" t="s">
        <v>225</v>
      </c>
      <c r="O994" s="299"/>
      <c r="P994" s="284" t="s">
        <v>220</v>
      </c>
      <c r="Q994" s="302"/>
      <c r="R994" s="285" t="s">
        <v>225</v>
      </c>
      <c r="S994" s="891"/>
      <c r="T994" s="892"/>
      <c r="U994" s="893"/>
    </row>
    <row r="995" spans="2:21" ht="23.25" customHeight="1" x14ac:dyDescent="0.15">
      <c r="B995" s="881"/>
      <c r="C995" s="884"/>
      <c r="D995" s="884"/>
      <c r="E995" s="884"/>
      <c r="F995" s="296"/>
      <c r="G995" s="897"/>
      <c r="H995" s="898"/>
      <c r="I995" s="296"/>
      <c r="J995" s="297"/>
      <c r="K995" s="299"/>
      <c r="L995" s="284" t="s">
        <v>220</v>
      </c>
      <c r="M995" s="302"/>
      <c r="N995" s="285" t="s">
        <v>225</v>
      </c>
      <c r="O995" s="299"/>
      <c r="P995" s="284" t="s">
        <v>220</v>
      </c>
      <c r="Q995" s="302"/>
      <c r="R995" s="285" t="s">
        <v>225</v>
      </c>
      <c r="S995" s="891"/>
      <c r="T995" s="892"/>
      <c r="U995" s="893"/>
    </row>
    <row r="996" spans="2:21" ht="24" customHeight="1" x14ac:dyDescent="0.15">
      <c r="B996" s="881"/>
      <c r="C996" s="884"/>
      <c r="D996" s="884"/>
      <c r="E996" s="884"/>
      <c r="F996" s="296"/>
      <c r="G996" s="897"/>
      <c r="H996" s="898"/>
      <c r="I996" s="296"/>
      <c r="J996" s="297"/>
      <c r="K996" s="299"/>
      <c r="L996" s="284" t="s">
        <v>220</v>
      </c>
      <c r="M996" s="302"/>
      <c r="N996" s="285" t="s">
        <v>225</v>
      </c>
      <c r="O996" s="299"/>
      <c r="P996" s="284" t="s">
        <v>220</v>
      </c>
      <c r="Q996" s="302"/>
      <c r="R996" s="285" t="s">
        <v>225</v>
      </c>
      <c r="S996" s="891"/>
      <c r="T996" s="892"/>
      <c r="U996" s="893"/>
    </row>
    <row r="997" spans="2:21" ht="24" customHeight="1" thickBot="1" x14ac:dyDescent="0.2">
      <c r="B997" s="882"/>
      <c r="C997" s="885"/>
      <c r="D997" s="885"/>
      <c r="E997" s="885"/>
      <c r="F997" s="286" t="s">
        <v>232</v>
      </c>
      <c r="G997" s="5"/>
      <c r="H997" s="899" t="s">
        <v>239</v>
      </c>
      <c r="I997" s="900"/>
      <c r="J997" s="300"/>
      <c r="K997" s="901"/>
      <c r="L997" s="902"/>
      <c r="M997" s="902"/>
      <c r="N997" s="902"/>
      <c r="O997" s="902"/>
      <c r="P997" s="902"/>
      <c r="Q997" s="902"/>
      <c r="R997" s="903"/>
      <c r="S997" s="894"/>
      <c r="T997" s="895"/>
      <c r="U997" s="896"/>
    </row>
    <row r="998" spans="2:21" ht="24" customHeight="1" x14ac:dyDescent="0.15">
      <c r="B998" s="880">
        <v>2</v>
      </c>
      <c r="C998" s="883"/>
      <c r="D998" s="883"/>
      <c r="E998" s="883"/>
      <c r="F998" s="294"/>
      <c r="G998" s="886"/>
      <c r="H998" s="887"/>
      <c r="I998" s="294"/>
      <c r="J998" s="295"/>
      <c r="K998" s="298"/>
      <c r="L998" s="279" t="s">
        <v>220</v>
      </c>
      <c r="M998" s="301"/>
      <c r="N998" s="280" t="s">
        <v>225</v>
      </c>
      <c r="O998" s="298"/>
      <c r="P998" s="279" t="s">
        <v>220</v>
      </c>
      <c r="Q998" s="301"/>
      <c r="R998" s="280" t="s">
        <v>225</v>
      </c>
      <c r="S998" s="888" t="str">
        <f t="shared" ref="S998" si="1461">IF(COUNT(J998:J1002)=0,"",SUM(J998:J1002))</f>
        <v/>
      </c>
      <c r="T998" s="889"/>
      <c r="U998" s="890"/>
    </row>
    <row r="999" spans="2:21" ht="24" customHeight="1" x14ac:dyDescent="0.15">
      <c r="B999" s="881"/>
      <c r="C999" s="884"/>
      <c r="D999" s="884"/>
      <c r="E999" s="884"/>
      <c r="F999" s="296"/>
      <c r="G999" s="897"/>
      <c r="H999" s="898"/>
      <c r="I999" s="296"/>
      <c r="J999" s="297"/>
      <c r="K999" s="299"/>
      <c r="L999" s="284" t="s">
        <v>220</v>
      </c>
      <c r="M999" s="302"/>
      <c r="N999" s="285" t="s">
        <v>225</v>
      </c>
      <c r="O999" s="299"/>
      <c r="P999" s="284" t="s">
        <v>220</v>
      </c>
      <c r="Q999" s="302"/>
      <c r="R999" s="285" t="s">
        <v>225</v>
      </c>
      <c r="S999" s="891"/>
      <c r="T999" s="892"/>
      <c r="U999" s="893"/>
    </row>
    <row r="1000" spans="2:21" ht="24" customHeight="1" x14ac:dyDescent="0.15">
      <c r="B1000" s="881"/>
      <c r="C1000" s="884"/>
      <c r="D1000" s="884"/>
      <c r="E1000" s="884"/>
      <c r="F1000" s="296"/>
      <c r="G1000" s="897"/>
      <c r="H1000" s="898"/>
      <c r="I1000" s="296"/>
      <c r="J1000" s="297"/>
      <c r="K1000" s="299"/>
      <c r="L1000" s="284" t="s">
        <v>220</v>
      </c>
      <c r="M1000" s="302"/>
      <c r="N1000" s="285" t="s">
        <v>225</v>
      </c>
      <c r="O1000" s="299"/>
      <c r="P1000" s="284" t="s">
        <v>220</v>
      </c>
      <c r="Q1000" s="302"/>
      <c r="R1000" s="285" t="s">
        <v>225</v>
      </c>
      <c r="S1000" s="891"/>
      <c r="T1000" s="892"/>
      <c r="U1000" s="893"/>
    </row>
    <row r="1001" spans="2:21" ht="24" customHeight="1" x14ac:dyDescent="0.15">
      <c r="B1001" s="881"/>
      <c r="C1001" s="884"/>
      <c r="D1001" s="884"/>
      <c r="E1001" s="884"/>
      <c r="F1001" s="296"/>
      <c r="G1001" s="897"/>
      <c r="H1001" s="898"/>
      <c r="I1001" s="296"/>
      <c r="J1001" s="297"/>
      <c r="K1001" s="299"/>
      <c r="L1001" s="284" t="s">
        <v>220</v>
      </c>
      <c r="M1001" s="302"/>
      <c r="N1001" s="285" t="s">
        <v>225</v>
      </c>
      <c r="O1001" s="299"/>
      <c r="P1001" s="284" t="s">
        <v>220</v>
      </c>
      <c r="Q1001" s="302"/>
      <c r="R1001" s="285" t="s">
        <v>225</v>
      </c>
      <c r="S1001" s="891"/>
      <c r="T1001" s="892"/>
      <c r="U1001" s="893"/>
    </row>
    <row r="1002" spans="2:21" ht="24" customHeight="1" thickBot="1" x14ac:dyDescent="0.2">
      <c r="B1002" s="882"/>
      <c r="C1002" s="885"/>
      <c r="D1002" s="885"/>
      <c r="E1002" s="885"/>
      <c r="F1002" s="286" t="s">
        <v>232</v>
      </c>
      <c r="G1002" s="5"/>
      <c r="H1002" s="899" t="s">
        <v>239</v>
      </c>
      <c r="I1002" s="900"/>
      <c r="J1002" s="300"/>
      <c r="K1002" s="901"/>
      <c r="L1002" s="902"/>
      <c r="M1002" s="902"/>
      <c r="N1002" s="902"/>
      <c r="O1002" s="902"/>
      <c r="P1002" s="902"/>
      <c r="Q1002" s="902"/>
      <c r="R1002" s="903"/>
      <c r="S1002" s="894"/>
      <c r="T1002" s="895"/>
      <c r="U1002" s="896"/>
    </row>
    <row r="1003" spans="2:21" ht="24" customHeight="1" x14ac:dyDescent="0.15">
      <c r="B1003" s="880">
        <v>3</v>
      </c>
      <c r="C1003" s="883"/>
      <c r="D1003" s="883"/>
      <c r="E1003" s="883"/>
      <c r="F1003" s="294"/>
      <c r="G1003" s="886"/>
      <c r="H1003" s="887"/>
      <c r="I1003" s="294"/>
      <c r="J1003" s="295"/>
      <c r="K1003" s="298"/>
      <c r="L1003" s="279" t="s">
        <v>220</v>
      </c>
      <c r="M1003" s="301"/>
      <c r="N1003" s="280" t="s">
        <v>225</v>
      </c>
      <c r="O1003" s="298"/>
      <c r="P1003" s="279" t="s">
        <v>220</v>
      </c>
      <c r="Q1003" s="301"/>
      <c r="R1003" s="280" t="s">
        <v>225</v>
      </c>
      <c r="S1003" s="888" t="str">
        <f t="shared" ref="S1003" si="1462">IF(COUNT(J1003:J1007)=0,"",SUM(J1003:J1007))</f>
        <v/>
      </c>
      <c r="T1003" s="889"/>
      <c r="U1003" s="890"/>
    </row>
    <row r="1004" spans="2:21" ht="24" customHeight="1" x14ac:dyDescent="0.15">
      <c r="B1004" s="881"/>
      <c r="C1004" s="884"/>
      <c r="D1004" s="884"/>
      <c r="E1004" s="884"/>
      <c r="F1004" s="296"/>
      <c r="G1004" s="897"/>
      <c r="H1004" s="898"/>
      <c r="I1004" s="296"/>
      <c r="J1004" s="297"/>
      <c r="K1004" s="299"/>
      <c r="L1004" s="284" t="s">
        <v>220</v>
      </c>
      <c r="M1004" s="302"/>
      <c r="N1004" s="285" t="s">
        <v>225</v>
      </c>
      <c r="O1004" s="299"/>
      <c r="P1004" s="284" t="s">
        <v>220</v>
      </c>
      <c r="Q1004" s="302"/>
      <c r="R1004" s="285" t="s">
        <v>225</v>
      </c>
      <c r="S1004" s="891"/>
      <c r="T1004" s="892"/>
      <c r="U1004" s="893"/>
    </row>
    <row r="1005" spans="2:21" ht="24" customHeight="1" x14ac:dyDescent="0.15">
      <c r="B1005" s="881"/>
      <c r="C1005" s="884"/>
      <c r="D1005" s="884"/>
      <c r="E1005" s="884"/>
      <c r="F1005" s="296"/>
      <c r="G1005" s="897"/>
      <c r="H1005" s="898"/>
      <c r="I1005" s="296"/>
      <c r="J1005" s="297"/>
      <c r="K1005" s="299"/>
      <c r="L1005" s="284" t="s">
        <v>220</v>
      </c>
      <c r="M1005" s="302"/>
      <c r="N1005" s="285" t="s">
        <v>225</v>
      </c>
      <c r="O1005" s="299"/>
      <c r="P1005" s="284" t="s">
        <v>220</v>
      </c>
      <c r="Q1005" s="302"/>
      <c r="R1005" s="285" t="s">
        <v>225</v>
      </c>
      <c r="S1005" s="891"/>
      <c r="T1005" s="892"/>
      <c r="U1005" s="893"/>
    </row>
    <row r="1006" spans="2:21" ht="24" customHeight="1" x14ac:dyDescent="0.15">
      <c r="B1006" s="881"/>
      <c r="C1006" s="884"/>
      <c r="D1006" s="884"/>
      <c r="E1006" s="884"/>
      <c r="F1006" s="296"/>
      <c r="G1006" s="897"/>
      <c r="H1006" s="898"/>
      <c r="I1006" s="296"/>
      <c r="J1006" s="297"/>
      <c r="K1006" s="299"/>
      <c r="L1006" s="284" t="s">
        <v>220</v>
      </c>
      <c r="M1006" s="302"/>
      <c r="N1006" s="285" t="s">
        <v>225</v>
      </c>
      <c r="O1006" s="299"/>
      <c r="P1006" s="284" t="s">
        <v>220</v>
      </c>
      <c r="Q1006" s="302"/>
      <c r="R1006" s="285" t="s">
        <v>225</v>
      </c>
      <c r="S1006" s="891"/>
      <c r="T1006" s="892"/>
      <c r="U1006" s="893"/>
    </row>
    <row r="1007" spans="2:21" ht="24" customHeight="1" thickBot="1" x14ac:dyDescent="0.2">
      <c r="B1007" s="882"/>
      <c r="C1007" s="885"/>
      <c r="D1007" s="885"/>
      <c r="E1007" s="885"/>
      <c r="F1007" s="286" t="s">
        <v>232</v>
      </c>
      <c r="G1007" s="5"/>
      <c r="H1007" s="899" t="s">
        <v>239</v>
      </c>
      <c r="I1007" s="900"/>
      <c r="J1007" s="300"/>
      <c r="K1007" s="901"/>
      <c r="L1007" s="902"/>
      <c r="M1007" s="902"/>
      <c r="N1007" s="902"/>
      <c r="O1007" s="902"/>
      <c r="P1007" s="902"/>
      <c r="Q1007" s="902"/>
      <c r="R1007" s="903"/>
      <c r="S1007" s="894"/>
      <c r="T1007" s="895"/>
      <c r="U1007" s="896"/>
    </row>
    <row r="1008" spans="2:21" ht="24" customHeight="1" x14ac:dyDescent="0.15">
      <c r="B1008" s="880">
        <v>4</v>
      </c>
      <c r="C1008" s="883"/>
      <c r="D1008" s="883"/>
      <c r="E1008" s="883"/>
      <c r="F1008" s="294"/>
      <c r="G1008" s="886"/>
      <c r="H1008" s="887"/>
      <c r="I1008" s="294"/>
      <c r="J1008" s="295"/>
      <c r="K1008" s="298"/>
      <c r="L1008" s="279" t="s">
        <v>220</v>
      </c>
      <c r="M1008" s="301"/>
      <c r="N1008" s="280" t="s">
        <v>225</v>
      </c>
      <c r="O1008" s="298"/>
      <c r="P1008" s="279" t="s">
        <v>220</v>
      </c>
      <c r="Q1008" s="301"/>
      <c r="R1008" s="280" t="s">
        <v>225</v>
      </c>
      <c r="S1008" s="888" t="str">
        <f t="shared" ref="S1008" si="1463">IF(COUNT(J1008:J1012)=0,"",SUM(J1008:J1012))</f>
        <v/>
      </c>
      <c r="T1008" s="889"/>
      <c r="U1008" s="890"/>
    </row>
    <row r="1009" spans="1:32" ht="24" customHeight="1" x14ac:dyDescent="0.15">
      <c r="B1009" s="881"/>
      <c r="C1009" s="884"/>
      <c r="D1009" s="884"/>
      <c r="E1009" s="884"/>
      <c r="F1009" s="296"/>
      <c r="G1009" s="897"/>
      <c r="H1009" s="898"/>
      <c r="I1009" s="296"/>
      <c r="J1009" s="297"/>
      <c r="K1009" s="299"/>
      <c r="L1009" s="284" t="s">
        <v>220</v>
      </c>
      <c r="M1009" s="302"/>
      <c r="N1009" s="285" t="s">
        <v>225</v>
      </c>
      <c r="O1009" s="299"/>
      <c r="P1009" s="284" t="s">
        <v>220</v>
      </c>
      <c r="Q1009" s="302"/>
      <c r="R1009" s="285" t="s">
        <v>225</v>
      </c>
      <c r="S1009" s="891"/>
      <c r="T1009" s="892"/>
      <c r="U1009" s="893"/>
    </row>
    <row r="1010" spans="1:32" ht="24" customHeight="1" x14ac:dyDescent="0.15">
      <c r="B1010" s="881"/>
      <c r="C1010" s="884"/>
      <c r="D1010" s="884"/>
      <c r="E1010" s="884"/>
      <c r="F1010" s="296"/>
      <c r="G1010" s="897"/>
      <c r="H1010" s="898"/>
      <c r="I1010" s="296"/>
      <c r="J1010" s="297"/>
      <c r="K1010" s="299"/>
      <c r="L1010" s="284" t="s">
        <v>220</v>
      </c>
      <c r="M1010" s="302"/>
      <c r="N1010" s="285" t="s">
        <v>225</v>
      </c>
      <c r="O1010" s="299"/>
      <c r="P1010" s="284" t="s">
        <v>220</v>
      </c>
      <c r="Q1010" s="302"/>
      <c r="R1010" s="285" t="s">
        <v>225</v>
      </c>
      <c r="S1010" s="891"/>
      <c r="T1010" s="892"/>
      <c r="U1010" s="893"/>
    </row>
    <row r="1011" spans="1:32" ht="24" customHeight="1" x14ac:dyDescent="0.15">
      <c r="B1011" s="881"/>
      <c r="C1011" s="884"/>
      <c r="D1011" s="884"/>
      <c r="E1011" s="884"/>
      <c r="F1011" s="296"/>
      <c r="G1011" s="897"/>
      <c r="H1011" s="898"/>
      <c r="I1011" s="296"/>
      <c r="J1011" s="297"/>
      <c r="K1011" s="299"/>
      <c r="L1011" s="284" t="s">
        <v>220</v>
      </c>
      <c r="M1011" s="302"/>
      <c r="N1011" s="285" t="s">
        <v>225</v>
      </c>
      <c r="O1011" s="299"/>
      <c r="P1011" s="284" t="s">
        <v>220</v>
      </c>
      <c r="Q1011" s="302"/>
      <c r="R1011" s="285" t="s">
        <v>225</v>
      </c>
      <c r="S1011" s="891"/>
      <c r="T1011" s="892"/>
      <c r="U1011" s="893"/>
    </row>
    <row r="1012" spans="1:32" ht="24" customHeight="1" thickBot="1" x14ac:dyDescent="0.2">
      <c r="B1012" s="882"/>
      <c r="C1012" s="885"/>
      <c r="D1012" s="885"/>
      <c r="E1012" s="885"/>
      <c r="F1012" s="286" t="s">
        <v>232</v>
      </c>
      <c r="G1012" s="5"/>
      <c r="H1012" s="899" t="s">
        <v>239</v>
      </c>
      <c r="I1012" s="900"/>
      <c r="J1012" s="300"/>
      <c r="K1012" s="901"/>
      <c r="L1012" s="902"/>
      <c r="M1012" s="902"/>
      <c r="N1012" s="902"/>
      <c r="O1012" s="902"/>
      <c r="P1012" s="902"/>
      <c r="Q1012" s="902"/>
      <c r="R1012" s="903"/>
      <c r="S1012" s="894"/>
      <c r="T1012" s="895"/>
      <c r="U1012" s="896"/>
    </row>
    <row r="1013" spans="1:32" ht="19.5" customHeight="1" thickBot="1" x14ac:dyDescent="0.2">
      <c r="B1013" s="287" t="s">
        <v>112</v>
      </c>
      <c r="C1013" s="172"/>
      <c r="D1013" s="288"/>
      <c r="E1013" s="288"/>
      <c r="F1013" s="289"/>
      <c r="G1013" s="288"/>
      <c r="H1013" s="288"/>
      <c r="O1013" s="917" t="s">
        <v>496</v>
      </c>
      <c r="P1013" s="918"/>
      <c r="Q1013" s="918"/>
      <c r="R1013" s="918"/>
      <c r="S1013" s="919" t="str">
        <f>IF(COUNT(S993:U1012)=0,"",SUMIFS(S993:S1012,E993:E1012,"&lt;&gt;"&amp;""))</f>
        <v/>
      </c>
      <c r="T1013" s="920"/>
      <c r="U1013" s="921"/>
    </row>
    <row r="1014" spans="1:32" ht="19.5" customHeight="1" thickBot="1" x14ac:dyDescent="0.2">
      <c r="B1014" s="486" t="s">
        <v>242</v>
      </c>
      <c r="C1014" s="172"/>
      <c r="D1014" s="171"/>
      <c r="E1014" s="290"/>
      <c r="F1014" s="485"/>
      <c r="G1014" s="485"/>
      <c r="H1014" s="485"/>
      <c r="O1014" s="922" t="s">
        <v>497</v>
      </c>
      <c r="P1014" s="923"/>
      <c r="Q1014" s="923"/>
      <c r="R1014" s="924"/>
      <c r="S1014" s="919" t="str">
        <f>IF(COUNT(S993:U1012)=0,"",SUMIF(E993:E1012,"元請",S993:U1012))</f>
        <v/>
      </c>
      <c r="T1014" s="920"/>
      <c r="U1014" s="921"/>
      <c r="Z1014" s="264"/>
      <c r="AA1014" s="264"/>
      <c r="AB1014" s="264"/>
      <c r="AC1014" s="264"/>
      <c r="AD1014" s="264"/>
      <c r="AE1014" s="172"/>
      <c r="AF1014" s="172"/>
    </row>
    <row r="1015" spans="1:32" ht="19.5" customHeight="1" x14ac:dyDescent="0.15">
      <c r="B1015" s="287" t="s">
        <v>240</v>
      </c>
      <c r="C1015" s="172"/>
      <c r="D1015" s="171"/>
      <c r="E1015" s="172"/>
      <c r="F1015" s="172"/>
      <c r="G1015" s="485"/>
      <c r="H1015" s="485"/>
      <c r="Z1015" s="264"/>
      <c r="AA1015" s="264"/>
      <c r="AB1015" s="264"/>
      <c r="AC1015" s="264"/>
      <c r="AD1015" s="264"/>
      <c r="AE1015" s="172"/>
      <c r="AF1015" s="172"/>
    </row>
    <row r="1016" spans="1:32" ht="19.5" customHeight="1" x14ac:dyDescent="0.15">
      <c r="B1016" s="485"/>
      <c r="C1016" s="172"/>
      <c r="D1016" s="171"/>
      <c r="E1016" s="290"/>
      <c r="F1016" s="485"/>
      <c r="G1016" s="485"/>
      <c r="H1016" s="485"/>
    </row>
    <row r="1017" spans="1:32" s="172" customFormat="1" ht="20.25" customHeight="1" x14ac:dyDescent="0.15">
      <c r="A1017" s="171"/>
      <c r="B1017" s="171"/>
      <c r="C1017" s="172" t="s">
        <v>104</v>
      </c>
      <c r="G1017" s="262"/>
      <c r="H1017" s="262"/>
      <c r="I1017" s="171"/>
      <c r="J1017" s="171"/>
      <c r="K1017" s="171"/>
      <c r="L1017" s="171"/>
      <c r="M1017" s="171"/>
      <c r="N1017" s="171"/>
      <c r="O1017" s="171"/>
      <c r="P1017" s="171"/>
      <c r="Q1017" s="171"/>
      <c r="R1017" s="171"/>
      <c r="S1017" s="171"/>
      <c r="T1017" s="196" t="s">
        <v>241</v>
      </c>
      <c r="U1017" s="263" t="str">
        <f t="shared" ref="U1017" si="1464">IF(COUNT(S993:U1012)=0,"",U988+1)</f>
        <v/>
      </c>
      <c r="W1017" s="171"/>
      <c r="X1017" s="171"/>
      <c r="Y1017" s="171"/>
      <c r="Z1017" s="291"/>
      <c r="AA1017" s="291"/>
      <c r="AB1017" s="291"/>
      <c r="AC1017" s="291"/>
      <c r="AD1017" s="291"/>
      <c r="AE1017" s="171"/>
      <c r="AF1017" s="171"/>
    </row>
    <row r="1018" spans="1:32" s="172" customFormat="1" ht="27.75" x14ac:dyDescent="0.15">
      <c r="A1018" s="171"/>
      <c r="B1018" s="904" t="s">
        <v>105</v>
      </c>
      <c r="C1018" s="904"/>
      <c r="D1018" s="904"/>
      <c r="E1018" s="904"/>
      <c r="F1018" s="904"/>
      <c r="G1018" s="904"/>
      <c r="H1018" s="904"/>
      <c r="I1018" s="904"/>
      <c r="J1018" s="905" t="s">
        <v>388</v>
      </c>
      <c r="K1018" s="905"/>
      <c r="L1018" s="905"/>
      <c r="M1018" s="905"/>
      <c r="N1018" s="905"/>
      <c r="O1018" s="905"/>
      <c r="P1018" s="905"/>
      <c r="Q1018" s="905"/>
      <c r="R1018" s="905"/>
      <c r="S1018" s="905"/>
      <c r="T1018" s="905"/>
      <c r="U1018" s="905"/>
      <c r="W1018" s="171"/>
      <c r="X1018" s="171"/>
      <c r="Y1018" s="171"/>
      <c r="Z1018" s="291"/>
      <c r="AA1018" s="291"/>
      <c r="AB1018" s="291"/>
      <c r="AC1018" s="291"/>
      <c r="AD1018" s="291"/>
      <c r="AE1018" s="171"/>
      <c r="AF1018" s="171"/>
    </row>
    <row r="1019" spans="1:32" ht="21.75" thickBot="1" x14ac:dyDescent="0.2">
      <c r="D1019" s="265" t="s">
        <v>228</v>
      </c>
      <c r="E1019" s="906"/>
      <c r="F1019" s="906"/>
      <c r="G1019" s="266" t="s">
        <v>229</v>
      </c>
      <c r="H1019" s="267"/>
      <c r="L1019" s="268" t="s">
        <v>231</v>
      </c>
      <c r="M1019" s="482" t="str">
        <f>M$4</f>
        <v/>
      </c>
      <c r="N1019" s="269" t="s">
        <v>220</v>
      </c>
      <c r="O1019" s="482" t="str">
        <f>O$4</f>
        <v/>
      </c>
      <c r="P1019" s="269" t="s">
        <v>225</v>
      </c>
      <c r="Q1019" s="269" t="s">
        <v>205</v>
      </c>
      <c r="R1019" s="482" t="str">
        <f>R$4</f>
        <v/>
      </c>
      <c r="S1019" s="269" t="s">
        <v>220</v>
      </c>
      <c r="T1019" s="482" t="str">
        <f>T$4</f>
        <v/>
      </c>
      <c r="U1019" s="269" t="s">
        <v>230</v>
      </c>
    </row>
    <row r="1020" spans="1:32" ht="18" customHeight="1" x14ac:dyDescent="0.15">
      <c r="B1020" s="880" t="s">
        <v>227</v>
      </c>
      <c r="C1020" s="907" t="s">
        <v>224</v>
      </c>
      <c r="D1020" s="478" t="s">
        <v>237</v>
      </c>
      <c r="E1020" s="478" t="s">
        <v>222</v>
      </c>
      <c r="F1020" s="909" t="s">
        <v>106</v>
      </c>
      <c r="G1020" s="840" t="s">
        <v>107</v>
      </c>
      <c r="H1020" s="841"/>
      <c r="I1020" s="480" t="s">
        <v>108</v>
      </c>
      <c r="J1020" s="480" t="s">
        <v>235</v>
      </c>
      <c r="K1020" s="840" t="s">
        <v>109</v>
      </c>
      <c r="L1020" s="913"/>
      <c r="M1020" s="913"/>
      <c r="N1020" s="841"/>
      <c r="O1020" s="840" t="s">
        <v>226</v>
      </c>
      <c r="P1020" s="913"/>
      <c r="Q1020" s="913"/>
      <c r="R1020" s="841"/>
      <c r="S1020" s="840" t="s">
        <v>233</v>
      </c>
      <c r="T1020" s="913"/>
      <c r="U1020" s="914"/>
    </row>
    <row r="1021" spans="1:32" ht="18" customHeight="1" thickBot="1" x14ac:dyDescent="0.2">
      <c r="B1021" s="882"/>
      <c r="C1021" s="908"/>
      <c r="D1021" s="479" t="s">
        <v>221</v>
      </c>
      <c r="E1021" s="479" t="s">
        <v>223</v>
      </c>
      <c r="F1021" s="910"/>
      <c r="G1021" s="911"/>
      <c r="H1021" s="912"/>
      <c r="I1021" s="481" t="s">
        <v>110</v>
      </c>
      <c r="J1021" s="481" t="s">
        <v>236</v>
      </c>
      <c r="K1021" s="911"/>
      <c r="L1021" s="915"/>
      <c r="M1021" s="915"/>
      <c r="N1021" s="912"/>
      <c r="O1021" s="911"/>
      <c r="P1021" s="915"/>
      <c r="Q1021" s="915"/>
      <c r="R1021" s="912"/>
      <c r="S1021" s="911" t="s">
        <v>234</v>
      </c>
      <c r="T1021" s="915"/>
      <c r="U1021" s="916"/>
    </row>
    <row r="1022" spans="1:32" ht="24" customHeight="1" x14ac:dyDescent="0.15">
      <c r="B1022" s="880">
        <v>1</v>
      </c>
      <c r="C1022" s="883"/>
      <c r="D1022" s="883"/>
      <c r="E1022" s="883"/>
      <c r="F1022" s="294"/>
      <c r="G1022" s="886"/>
      <c r="H1022" s="887"/>
      <c r="I1022" s="294"/>
      <c r="J1022" s="295"/>
      <c r="K1022" s="298"/>
      <c r="L1022" s="279" t="s">
        <v>220</v>
      </c>
      <c r="M1022" s="301"/>
      <c r="N1022" s="280" t="s">
        <v>225</v>
      </c>
      <c r="O1022" s="298"/>
      <c r="P1022" s="279" t="s">
        <v>220</v>
      </c>
      <c r="Q1022" s="301"/>
      <c r="R1022" s="280" t="s">
        <v>225</v>
      </c>
      <c r="S1022" s="888" t="str">
        <f t="shared" ref="S1022" si="1465">IF(COUNT(J1022:J1026)=0,"",SUM(J1022:J1026))</f>
        <v/>
      </c>
      <c r="T1022" s="889"/>
      <c r="U1022" s="890"/>
    </row>
    <row r="1023" spans="1:32" ht="24" customHeight="1" x14ac:dyDescent="0.15">
      <c r="B1023" s="881"/>
      <c r="C1023" s="884"/>
      <c r="D1023" s="884"/>
      <c r="E1023" s="884"/>
      <c r="F1023" s="296"/>
      <c r="G1023" s="897"/>
      <c r="H1023" s="898"/>
      <c r="I1023" s="296"/>
      <c r="J1023" s="297"/>
      <c r="K1023" s="299"/>
      <c r="L1023" s="284" t="s">
        <v>220</v>
      </c>
      <c r="M1023" s="302"/>
      <c r="N1023" s="285" t="s">
        <v>225</v>
      </c>
      <c r="O1023" s="299"/>
      <c r="P1023" s="284" t="s">
        <v>220</v>
      </c>
      <c r="Q1023" s="302"/>
      <c r="R1023" s="285" t="s">
        <v>225</v>
      </c>
      <c r="S1023" s="891"/>
      <c r="T1023" s="892"/>
      <c r="U1023" s="893"/>
    </row>
    <row r="1024" spans="1:32" ht="23.25" customHeight="1" x14ac:dyDescent="0.15">
      <c r="B1024" s="881"/>
      <c r="C1024" s="884"/>
      <c r="D1024" s="884"/>
      <c r="E1024" s="884"/>
      <c r="F1024" s="296"/>
      <c r="G1024" s="897"/>
      <c r="H1024" s="898"/>
      <c r="I1024" s="296"/>
      <c r="J1024" s="297"/>
      <c r="K1024" s="299"/>
      <c r="L1024" s="284" t="s">
        <v>220</v>
      </c>
      <c r="M1024" s="302"/>
      <c r="N1024" s="285" t="s">
        <v>225</v>
      </c>
      <c r="O1024" s="299"/>
      <c r="P1024" s="284" t="s">
        <v>220</v>
      </c>
      <c r="Q1024" s="302"/>
      <c r="R1024" s="285" t="s">
        <v>225</v>
      </c>
      <c r="S1024" s="891"/>
      <c r="T1024" s="892"/>
      <c r="U1024" s="893"/>
    </row>
    <row r="1025" spans="2:21" ht="24" customHeight="1" x14ac:dyDescent="0.15">
      <c r="B1025" s="881"/>
      <c r="C1025" s="884"/>
      <c r="D1025" s="884"/>
      <c r="E1025" s="884"/>
      <c r="F1025" s="296"/>
      <c r="G1025" s="897"/>
      <c r="H1025" s="898"/>
      <c r="I1025" s="296"/>
      <c r="J1025" s="297"/>
      <c r="K1025" s="299"/>
      <c r="L1025" s="284" t="s">
        <v>220</v>
      </c>
      <c r="M1025" s="302"/>
      <c r="N1025" s="285" t="s">
        <v>225</v>
      </c>
      <c r="O1025" s="299"/>
      <c r="P1025" s="284" t="s">
        <v>220</v>
      </c>
      <c r="Q1025" s="302"/>
      <c r="R1025" s="285" t="s">
        <v>225</v>
      </c>
      <c r="S1025" s="891"/>
      <c r="T1025" s="892"/>
      <c r="U1025" s="893"/>
    </row>
    <row r="1026" spans="2:21" ht="24" customHeight="1" thickBot="1" x14ac:dyDescent="0.2">
      <c r="B1026" s="882"/>
      <c r="C1026" s="885"/>
      <c r="D1026" s="885"/>
      <c r="E1026" s="885"/>
      <c r="F1026" s="286" t="s">
        <v>232</v>
      </c>
      <c r="G1026" s="5"/>
      <c r="H1026" s="899" t="s">
        <v>239</v>
      </c>
      <c r="I1026" s="900"/>
      <c r="J1026" s="300"/>
      <c r="K1026" s="901"/>
      <c r="L1026" s="902"/>
      <c r="M1026" s="902"/>
      <c r="N1026" s="902"/>
      <c r="O1026" s="902"/>
      <c r="P1026" s="902"/>
      <c r="Q1026" s="902"/>
      <c r="R1026" s="903"/>
      <c r="S1026" s="894"/>
      <c r="T1026" s="895"/>
      <c r="U1026" s="896"/>
    </row>
    <row r="1027" spans="2:21" ht="24" customHeight="1" x14ac:dyDescent="0.15">
      <c r="B1027" s="880">
        <v>2</v>
      </c>
      <c r="C1027" s="883"/>
      <c r="D1027" s="883"/>
      <c r="E1027" s="883"/>
      <c r="F1027" s="294"/>
      <c r="G1027" s="886"/>
      <c r="H1027" s="887"/>
      <c r="I1027" s="294"/>
      <c r="J1027" s="295"/>
      <c r="K1027" s="298"/>
      <c r="L1027" s="279" t="s">
        <v>220</v>
      </c>
      <c r="M1027" s="301"/>
      <c r="N1027" s="280" t="s">
        <v>225</v>
      </c>
      <c r="O1027" s="298"/>
      <c r="P1027" s="279" t="s">
        <v>220</v>
      </c>
      <c r="Q1027" s="301"/>
      <c r="R1027" s="280" t="s">
        <v>225</v>
      </c>
      <c r="S1027" s="888" t="str">
        <f t="shared" ref="S1027" si="1466">IF(COUNT(J1027:J1031)=0,"",SUM(J1027:J1031))</f>
        <v/>
      </c>
      <c r="T1027" s="889"/>
      <c r="U1027" s="890"/>
    </row>
    <row r="1028" spans="2:21" ht="24" customHeight="1" x14ac:dyDescent="0.15">
      <c r="B1028" s="881"/>
      <c r="C1028" s="884"/>
      <c r="D1028" s="884"/>
      <c r="E1028" s="884"/>
      <c r="F1028" s="296"/>
      <c r="G1028" s="897"/>
      <c r="H1028" s="898"/>
      <c r="I1028" s="296"/>
      <c r="J1028" s="297"/>
      <c r="K1028" s="299"/>
      <c r="L1028" s="284" t="s">
        <v>220</v>
      </c>
      <c r="M1028" s="302"/>
      <c r="N1028" s="285" t="s">
        <v>225</v>
      </c>
      <c r="O1028" s="299"/>
      <c r="P1028" s="284" t="s">
        <v>220</v>
      </c>
      <c r="Q1028" s="302"/>
      <c r="R1028" s="285" t="s">
        <v>225</v>
      </c>
      <c r="S1028" s="891"/>
      <c r="T1028" s="892"/>
      <c r="U1028" s="893"/>
    </row>
    <row r="1029" spans="2:21" ht="24" customHeight="1" x14ac:dyDescent="0.15">
      <c r="B1029" s="881"/>
      <c r="C1029" s="884"/>
      <c r="D1029" s="884"/>
      <c r="E1029" s="884"/>
      <c r="F1029" s="296"/>
      <c r="G1029" s="897"/>
      <c r="H1029" s="898"/>
      <c r="I1029" s="296"/>
      <c r="J1029" s="297"/>
      <c r="K1029" s="299"/>
      <c r="L1029" s="284" t="s">
        <v>220</v>
      </c>
      <c r="M1029" s="302"/>
      <c r="N1029" s="285" t="s">
        <v>225</v>
      </c>
      <c r="O1029" s="299"/>
      <c r="P1029" s="284" t="s">
        <v>220</v>
      </c>
      <c r="Q1029" s="302"/>
      <c r="R1029" s="285" t="s">
        <v>225</v>
      </c>
      <c r="S1029" s="891"/>
      <c r="T1029" s="892"/>
      <c r="U1029" s="893"/>
    </row>
    <row r="1030" spans="2:21" ht="24" customHeight="1" x14ac:dyDescent="0.15">
      <c r="B1030" s="881"/>
      <c r="C1030" s="884"/>
      <c r="D1030" s="884"/>
      <c r="E1030" s="884"/>
      <c r="F1030" s="296"/>
      <c r="G1030" s="897"/>
      <c r="H1030" s="898"/>
      <c r="I1030" s="296"/>
      <c r="J1030" s="297"/>
      <c r="K1030" s="299"/>
      <c r="L1030" s="284" t="s">
        <v>220</v>
      </c>
      <c r="M1030" s="302"/>
      <c r="N1030" s="285" t="s">
        <v>225</v>
      </c>
      <c r="O1030" s="299"/>
      <c r="P1030" s="284" t="s">
        <v>220</v>
      </c>
      <c r="Q1030" s="302"/>
      <c r="R1030" s="285" t="s">
        <v>225</v>
      </c>
      <c r="S1030" s="891"/>
      <c r="T1030" s="892"/>
      <c r="U1030" s="893"/>
    </row>
    <row r="1031" spans="2:21" ht="24" customHeight="1" thickBot="1" x14ac:dyDescent="0.2">
      <c r="B1031" s="882"/>
      <c r="C1031" s="885"/>
      <c r="D1031" s="885"/>
      <c r="E1031" s="885"/>
      <c r="F1031" s="286" t="s">
        <v>232</v>
      </c>
      <c r="G1031" s="5"/>
      <c r="H1031" s="899" t="s">
        <v>239</v>
      </c>
      <c r="I1031" s="900"/>
      <c r="J1031" s="300"/>
      <c r="K1031" s="901"/>
      <c r="L1031" s="902"/>
      <c r="M1031" s="902"/>
      <c r="N1031" s="902"/>
      <c r="O1031" s="902"/>
      <c r="P1031" s="902"/>
      <c r="Q1031" s="902"/>
      <c r="R1031" s="903"/>
      <c r="S1031" s="894"/>
      <c r="T1031" s="895"/>
      <c r="U1031" s="896"/>
    </row>
    <row r="1032" spans="2:21" ht="24" customHeight="1" x14ac:dyDescent="0.15">
      <c r="B1032" s="880">
        <v>3</v>
      </c>
      <c r="C1032" s="883"/>
      <c r="D1032" s="883"/>
      <c r="E1032" s="883"/>
      <c r="F1032" s="294"/>
      <c r="G1032" s="886"/>
      <c r="H1032" s="887"/>
      <c r="I1032" s="294"/>
      <c r="J1032" s="295"/>
      <c r="K1032" s="298"/>
      <c r="L1032" s="279" t="s">
        <v>220</v>
      </c>
      <c r="M1032" s="301"/>
      <c r="N1032" s="280" t="s">
        <v>225</v>
      </c>
      <c r="O1032" s="298"/>
      <c r="P1032" s="279" t="s">
        <v>220</v>
      </c>
      <c r="Q1032" s="301"/>
      <c r="R1032" s="280" t="s">
        <v>225</v>
      </c>
      <c r="S1032" s="888" t="str">
        <f t="shared" ref="S1032" si="1467">IF(COUNT(J1032:J1036)=0,"",SUM(J1032:J1036))</f>
        <v/>
      </c>
      <c r="T1032" s="889"/>
      <c r="U1032" s="890"/>
    </row>
    <row r="1033" spans="2:21" ht="24" customHeight="1" x14ac:dyDescent="0.15">
      <c r="B1033" s="881"/>
      <c r="C1033" s="884"/>
      <c r="D1033" s="884"/>
      <c r="E1033" s="884"/>
      <c r="F1033" s="296"/>
      <c r="G1033" s="897"/>
      <c r="H1033" s="898"/>
      <c r="I1033" s="296"/>
      <c r="J1033" s="297"/>
      <c r="K1033" s="299"/>
      <c r="L1033" s="284" t="s">
        <v>220</v>
      </c>
      <c r="M1033" s="302"/>
      <c r="N1033" s="285" t="s">
        <v>225</v>
      </c>
      <c r="O1033" s="299"/>
      <c r="P1033" s="284" t="s">
        <v>220</v>
      </c>
      <c r="Q1033" s="302"/>
      <c r="R1033" s="285" t="s">
        <v>225</v>
      </c>
      <c r="S1033" s="891"/>
      <c r="T1033" s="892"/>
      <c r="U1033" s="893"/>
    </row>
    <row r="1034" spans="2:21" ht="24" customHeight="1" x14ac:dyDescent="0.15">
      <c r="B1034" s="881"/>
      <c r="C1034" s="884"/>
      <c r="D1034" s="884"/>
      <c r="E1034" s="884"/>
      <c r="F1034" s="296"/>
      <c r="G1034" s="897"/>
      <c r="H1034" s="898"/>
      <c r="I1034" s="296"/>
      <c r="J1034" s="297"/>
      <c r="K1034" s="299"/>
      <c r="L1034" s="284" t="s">
        <v>220</v>
      </c>
      <c r="M1034" s="302"/>
      <c r="N1034" s="285" t="s">
        <v>225</v>
      </c>
      <c r="O1034" s="299"/>
      <c r="P1034" s="284" t="s">
        <v>220</v>
      </c>
      <c r="Q1034" s="302"/>
      <c r="R1034" s="285" t="s">
        <v>225</v>
      </c>
      <c r="S1034" s="891"/>
      <c r="T1034" s="892"/>
      <c r="U1034" s="893"/>
    </row>
    <row r="1035" spans="2:21" ht="24" customHeight="1" x14ac:dyDescent="0.15">
      <c r="B1035" s="881"/>
      <c r="C1035" s="884"/>
      <c r="D1035" s="884"/>
      <c r="E1035" s="884"/>
      <c r="F1035" s="296"/>
      <c r="G1035" s="897"/>
      <c r="H1035" s="898"/>
      <c r="I1035" s="296"/>
      <c r="J1035" s="297"/>
      <c r="K1035" s="299"/>
      <c r="L1035" s="284" t="s">
        <v>220</v>
      </c>
      <c r="M1035" s="302"/>
      <c r="N1035" s="285" t="s">
        <v>225</v>
      </c>
      <c r="O1035" s="299"/>
      <c r="P1035" s="284" t="s">
        <v>220</v>
      </c>
      <c r="Q1035" s="302"/>
      <c r="R1035" s="285" t="s">
        <v>225</v>
      </c>
      <c r="S1035" s="891"/>
      <c r="T1035" s="892"/>
      <c r="U1035" s="893"/>
    </row>
    <row r="1036" spans="2:21" ht="24" customHeight="1" thickBot="1" x14ac:dyDescent="0.2">
      <c r="B1036" s="882"/>
      <c r="C1036" s="885"/>
      <c r="D1036" s="885"/>
      <c r="E1036" s="885"/>
      <c r="F1036" s="286" t="s">
        <v>232</v>
      </c>
      <c r="G1036" s="5"/>
      <c r="H1036" s="899" t="s">
        <v>239</v>
      </c>
      <c r="I1036" s="900"/>
      <c r="J1036" s="300"/>
      <c r="K1036" s="901"/>
      <c r="L1036" s="902"/>
      <c r="M1036" s="902"/>
      <c r="N1036" s="902"/>
      <c r="O1036" s="902"/>
      <c r="P1036" s="902"/>
      <c r="Q1036" s="902"/>
      <c r="R1036" s="903"/>
      <c r="S1036" s="894"/>
      <c r="T1036" s="895"/>
      <c r="U1036" s="896"/>
    </row>
    <row r="1037" spans="2:21" ht="24" customHeight="1" x14ac:dyDescent="0.15">
      <c r="B1037" s="880">
        <v>4</v>
      </c>
      <c r="C1037" s="883"/>
      <c r="D1037" s="883"/>
      <c r="E1037" s="883"/>
      <c r="F1037" s="294"/>
      <c r="G1037" s="886"/>
      <c r="H1037" s="887"/>
      <c r="I1037" s="294"/>
      <c r="J1037" s="295"/>
      <c r="K1037" s="298"/>
      <c r="L1037" s="279" t="s">
        <v>220</v>
      </c>
      <c r="M1037" s="301"/>
      <c r="N1037" s="280" t="s">
        <v>225</v>
      </c>
      <c r="O1037" s="298"/>
      <c r="P1037" s="279" t="s">
        <v>220</v>
      </c>
      <c r="Q1037" s="301"/>
      <c r="R1037" s="280" t="s">
        <v>225</v>
      </c>
      <c r="S1037" s="888" t="str">
        <f t="shared" ref="S1037" si="1468">IF(COUNT(J1037:J1041)=0,"",SUM(J1037:J1041))</f>
        <v/>
      </c>
      <c r="T1037" s="889"/>
      <c r="U1037" s="890"/>
    </row>
    <row r="1038" spans="2:21" ht="24" customHeight="1" x14ac:dyDescent="0.15">
      <c r="B1038" s="881"/>
      <c r="C1038" s="884"/>
      <c r="D1038" s="884"/>
      <c r="E1038" s="884"/>
      <c r="F1038" s="296"/>
      <c r="G1038" s="897"/>
      <c r="H1038" s="898"/>
      <c r="I1038" s="296"/>
      <c r="J1038" s="297"/>
      <c r="K1038" s="299"/>
      <c r="L1038" s="284" t="s">
        <v>220</v>
      </c>
      <c r="M1038" s="302"/>
      <c r="N1038" s="285" t="s">
        <v>225</v>
      </c>
      <c r="O1038" s="299"/>
      <c r="P1038" s="284" t="s">
        <v>220</v>
      </c>
      <c r="Q1038" s="302"/>
      <c r="R1038" s="285" t="s">
        <v>225</v>
      </c>
      <c r="S1038" s="891"/>
      <c r="T1038" s="892"/>
      <c r="U1038" s="893"/>
    </row>
    <row r="1039" spans="2:21" ht="24" customHeight="1" x14ac:dyDescent="0.15">
      <c r="B1039" s="881"/>
      <c r="C1039" s="884"/>
      <c r="D1039" s="884"/>
      <c r="E1039" s="884"/>
      <c r="F1039" s="296"/>
      <c r="G1039" s="897"/>
      <c r="H1039" s="898"/>
      <c r="I1039" s="296"/>
      <c r="J1039" s="297"/>
      <c r="K1039" s="299"/>
      <c r="L1039" s="284" t="s">
        <v>220</v>
      </c>
      <c r="M1039" s="302"/>
      <c r="N1039" s="285" t="s">
        <v>225</v>
      </c>
      <c r="O1039" s="299"/>
      <c r="P1039" s="284" t="s">
        <v>220</v>
      </c>
      <c r="Q1039" s="302"/>
      <c r="R1039" s="285" t="s">
        <v>225</v>
      </c>
      <c r="S1039" s="891"/>
      <c r="T1039" s="892"/>
      <c r="U1039" s="893"/>
    </row>
    <row r="1040" spans="2:21" ht="24" customHeight="1" x14ac:dyDescent="0.15">
      <c r="B1040" s="881"/>
      <c r="C1040" s="884"/>
      <c r="D1040" s="884"/>
      <c r="E1040" s="884"/>
      <c r="F1040" s="296"/>
      <c r="G1040" s="897"/>
      <c r="H1040" s="898"/>
      <c r="I1040" s="296"/>
      <c r="J1040" s="297"/>
      <c r="K1040" s="299"/>
      <c r="L1040" s="284" t="s">
        <v>220</v>
      </c>
      <c r="M1040" s="302"/>
      <c r="N1040" s="285" t="s">
        <v>225</v>
      </c>
      <c r="O1040" s="299"/>
      <c r="P1040" s="284" t="s">
        <v>220</v>
      </c>
      <c r="Q1040" s="302"/>
      <c r="R1040" s="285" t="s">
        <v>225</v>
      </c>
      <c r="S1040" s="891"/>
      <c r="T1040" s="892"/>
      <c r="U1040" s="893"/>
    </row>
    <row r="1041" spans="1:32" ht="24" customHeight="1" thickBot="1" x14ac:dyDescent="0.2">
      <c r="B1041" s="882"/>
      <c r="C1041" s="885"/>
      <c r="D1041" s="885"/>
      <c r="E1041" s="885"/>
      <c r="F1041" s="286" t="s">
        <v>232</v>
      </c>
      <c r="G1041" s="5"/>
      <c r="H1041" s="899" t="s">
        <v>239</v>
      </c>
      <c r="I1041" s="900"/>
      <c r="J1041" s="300"/>
      <c r="K1041" s="901"/>
      <c r="L1041" s="902"/>
      <c r="M1041" s="902"/>
      <c r="N1041" s="902"/>
      <c r="O1041" s="902"/>
      <c r="P1041" s="902"/>
      <c r="Q1041" s="902"/>
      <c r="R1041" s="903"/>
      <c r="S1041" s="894"/>
      <c r="T1041" s="895"/>
      <c r="U1041" s="896"/>
    </row>
    <row r="1042" spans="1:32" ht="19.5" customHeight="1" thickBot="1" x14ac:dyDescent="0.2">
      <c r="B1042" s="287" t="s">
        <v>112</v>
      </c>
      <c r="C1042" s="172"/>
      <c r="D1042" s="288"/>
      <c r="E1042" s="288"/>
      <c r="F1042" s="289"/>
      <c r="G1042" s="288"/>
      <c r="H1042" s="288"/>
      <c r="O1042" s="917" t="s">
        <v>496</v>
      </c>
      <c r="P1042" s="918"/>
      <c r="Q1042" s="918"/>
      <c r="R1042" s="918"/>
      <c r="S1042" s="919" t="str">
        <f>IF(COUNT(S1022:U1041)=0,"",SUMIFS(S1022:S1041,E1022:E1041,"&lt;&gt;"&amp;""))</f>
        <v/>
      </c>
      <c r="T1042" s="920"/>
      <c r="U1042" s="921"/>
    </row>
    <row r="1043" spans="1:32" ht="19.5" customHeight="1" thickBot="1" x14ac:dyDescent="0.2">
      <c r="B1043" s="486" t="s">
        <v>242</v>
      </c>
      <c r="C1043" s="172"/>
      <c r="D1043" s="171"/>
      <c r="E1043" s="290"/>
      <c r="F1043" s="485"/>
      <c r="G1043" s="485"/>
      <c r="H1043" s="485"/>
      <c r="O1043" s="922" t="s">
        <v>497</v>
      </c>
      <c r="P1043" s="923"/>
      <c r="Q1043" s="923"/>
      <c r="R1043" s="924"/>
      <c r="S1043" s="919" t="str">
        <f>IF(COUNT(S1022:U1041)=0,"",SUMIF(E1022:E1041,"元請",S1022:U1041))</f>
        <v/>
      </c>
      <c r="T1043" s="920"/>
      <c r="U1043" s="921"/>
      <c r="Z1043" s="264"/>
      <c r="AA1043" s="264"/>
      <c r="AB1043" s="264"/>
      <c r="AC1043" s="264"/>
      <c r="AD1043" s="264"/>
      <c r="AE1043" s="172"/>
      <c r="AF1043" s="172"/>
    </row>
    <row r="1044" spans="1:32" ht="19.5" customHeight="1" x14ac:dyDescent="0.15">
      <c r="B1044" s="287" t="s">
        <v>240</v>
      </c>
      <c r="C1044" s="172"/>
      <c r="D1044" s="171"/>
      <c r="E1044" s="172"/>
      <c r="F1044" s="172"/>
      <c r="G1044" s="485"/>
      <c r="H1044" s="485"/>
      <c r="Z1044" s="264"/>
      <c r="AA1044" s="264"/>
      <c r="AB1044" s="264"/>
      <c r="AC1044" s="264"/>
      <c r="AD1044" s="264"/>
      <c r="AE1044" s="172"/>
      <c r="AF1044" s="172"/>
    </row>
    <row r="1045" spans="1:32" ht="19.5" customHeight="1" x14ac:dyDescent="0.15">
      <c r="B1045" s="485"/>
      <c r="C1045" s="172"/>
      <c r="D1045" s="171"/>
      <c r="E1045" s="290"/>
      <c r="F1045" s="485"/>
      <c r="G1045" s="485"/>
      <c r="H1045" s="485"/>
    </row>
    <row r="1046" spans="1:32" s="172" customFormat="1" ht="20.25" customHeight="1" x14ac:dyDescent="0.15">
      <c r="A1046" s="171"/>
      <c r="B1046" s="171"/>
      <c r="C1046" s="172" t="s">
        <v>104</v>
      </c>
      <c r="G1046" s="262"/>
      <c r="H1046" s="262"/>
      <c r="I1046" s="171"/>
      <c r="J1046" s="171"/>
      <c r="K1046" s="171"/>
      <c r="L1046" s="171"/>
      <c r="M1046" s="171"/>
      <c r="N1046" s="171"/>
      <c r="O1046" s="171"/>
      <c r="P1046" s="171"/>
      <c r="Q1046" s="171"/>
      <c r="R1046" s="171"/>
      <c r="S1046" s="171"/>
      <c r="T1046" s="196" t="s">
        <v>241</v>
      </c>
      <c r="U1046" s="263" t="str">
        <f t="shared" ref="U1046" si="1469">IF(COUNT(S1022:U1041)=0,"",U1017+1)</f>
        <v/>
      </c>
      <c r="W1046" s="171"/>
      <c r="X1046" s="171"/>
      <c r="Y1046" s="171"/>
      <c r="Z1046" s="291"/>
      <c r="AA1046" s="291"/>
      <c r="AB1046" s="291"/>
      <c r="AC1046" s="291"/>
      <c r="AD1046" s="291"/>
      <c r="AE1046" s="171"/>
      <c r="AF1046" s="171"/>
    </row>
    <row r="1047" spans="1:32" s="172" customFormat="1" ht="27.75" x14ac:dyDescent="0.15">
      <c r="A1047" s="171"/>
      <c r="B1047" s="904" t="s">
        <v>105</v>
      </c>
      <c r="C1047" s="904"/>
      <c r="D1047" s="904"/>
      <c r="E1047" s="904"/>
      <c r="F1047" s="904"/>
      <c r="G1047" s="904"/>
      <c r="H1047" s="904"/>
      <c r="I1047" s="904"/>
      <c r="J1047" s="905" t="s">
        <v>388</v>
      </c>
      <c r="K1047" s="905"/>
      <c r="L1047" s="905"/>
      <c r="M1047" s="905"/>
      <c r="N1047" s="905"/>
      <c r="O1047" s="905"/>
      <c r="P1047" s="905"/>
      <c r="Q1047" s="905"/>
      <c r="R1047" s="905"/>
      <c r="S1047" s="905"/>
      <c r="T1047" s="905"/>
      <c r="U1047" s="905"/>
      <c r="W1047" s="171"/>
      <c r="X1047" s="171"/>
      <c r="Y1047" s="171"/>
      <c r="Z1047" s="291"/>
      <c r="AA1047" s="291"/>
      <c r="AB1047" s="291"/>
      <c r="AC1047" s="291"/>
      <c r="AD1047" s="291"/>
      <c r="AE1047" s="171"/>
      <c r="AF1047" s="171"/>
    </row>
    <row r="1048" spans="1:32" ht="21.75" thickBot="1" x14ac:dyDescent="0.2">
      <c r="D1048" s="265" t="s">
        <v>228</v>
      </c>
      <c r="E1048" s="906"/>
      <c r="F1048" s="906"/>
      <c r="G1048" s="266" t="s">
        <v>229</v>
      </c>
      <c r="H1048" s="267"/>
      <c r="L1048" s="268" t="s">
        <v>231</v>
      </c>
      <c r="M1048" s="482" t="str">
        <f>M$4</f>
        <v/>
      </c>
      <c r="N1048" s="269" t="s">
        <v>220</v>
      </c>
      <c r="O1048" s="482" t="str">
        <f>O$4</f>
        <v/>
      </c>
      <c r="P1048" s="269" t="s">
        <v>225</v>
      </c>
      <c r="Q1048" s="269" t="s">
        <v>205</v>
      </c>
      <c r="R1048" s="482" t="str">
        <f>R$4</f>
        <v/>
      </c>
      <c r="S1048" s="269" t="s">
        <v>220</v>
      </c>
      <c r="T1048" s="482" t="str">
        <f>T$4</f>
        <v/>
      </c>
      <c r="U1048" s="269" t="s">
        <v>230</v>
      </c>
    </row>
    <row r="1049" spans="1:32" ht="18" customHeight="1" x14ac:dyDescent="0.15">
      <c r="B1049" s="880" t="s">
        <v>227</v>
      </c>
      <c r="C1049" s="907" t="s">
        <v>224</v>
      </c>
      <c r="D1049" s="478" t="s">
        <v>237</v>
      </c>
      <c r="E1049" s="478" t="s">
        <v>222</v>
      </c>
      <c r="F1049" s="909" t="s">
        <v>106</v>
      </c>
      <c r="G1049" s="840" t="s">
        <v>107</v>
      </c>
      <c r="H1049" s="841"/>
      <c r="I1049" s="480" t="s">
        <v>108</v>
      </c>
      <c r="J1049" s="480" t="s">
        <v>235</v>
      </c>
      <c r="K1049" s="840" t="s">
        <v>109</v>
      </c>
      <c r="L1049" s="913"/>
      <c r="M1049" s="913"/>
      <c r="N1049" s="841"/>
      <c r="O1049" s="840" t="s">
        <v>226</v>
      </c>
      <c r="P1049" s="913"/>
      <c r="Q1049" s="913"/>
      <c r="R1049" s="841"/>
      <c r="S1049" s="840" t="s">
        <v>233</v>
      </c>
      <c r="T1049" s="913"/>
      <c r="U1049" s="914"/>
    </row>
    <row r="1050" spans="1:32" ht="18" customHeight="1" thickBot="1" x14ac:dyDescent="0.2">
      <c r="B1050" s="882"/>
      <c r="C1050" s="908"/>
      <c r="D1050" s="479" t="s">
        <v>221</v>
      </c>
      <c r="E1050" s="479" t="s">
        <v>223</v>
      </c>
      <c r="F1050" s="910"/>
      <c r="G1050" s="911"/>
      <c r="H1050" s="912"/>
      <c r="I1050" s="481" t="s">
        <v>110</v>
      </c>
      <c r="J1050" s="481" t="s">
        <v>236</v>
      </c>
      <c r="K1050" s="911"/>
      <c r="L1050" s="915"/>
      <c r="M1050" s="915"/>
      <c r="N1050" s="912"/>
      <c r="O1050" s="911"/>
      <c r="P1050" s="915"/>
      <c r="Q1050" s="915"/>
      <c r="R1050" s="912"/>
      <c r="S1050" s="911" t="s">
        <v>234</v>
      </c>
      <c r="T1050" s="915"/>
      <c r="U1050" s="916"/>
    </row>
    <row r="1051" spans="1:32" ht="24" customHeight="1" x14ac:dyDescent="0.15">
      <c r="B1051" s="880">
        <v>1</v>
      </c>
      <c r="C1051" s="883"/>
      <c r="D1051" s="883"/>
      <c r="E1051" s="883"/>
      <c r="F1051" s="294"/>
      <c r="G1051" s="886"/>
      <c r="H1051" s="887"/>
      <c r="I1051" s="294"/>
      <c r="J1051" s="295"/>
      <c r="K1051" s="298"/>
      <c r="L1051" s="279" t="s">
        <v>220</v>
      </c>
      <c r="M1051" s="301"/>
      <c r="N1051" s="280" t="s">
        <v>225</v>
      </c>
      <c r="O1051" s="298"/>
      <c r="P1051" s="279" t="s">
        <v>220</v>
      </c>
      <c r="Q1051" s="301"/>
      <c r="R1051" s="280" t="s">
        <v>225</v>
      </c>
      <c r="S1051" s="888" t="str">
        <f t="shared" ref="S1051" si="1470">IF(COUNT(J1051:J1055)=0,"",SUM(J1051:J1055))</f>
        <v/>
      </c>
      <c r="T1051" s="889"/>
      <c r="U1051" s="890"/>
    </row>
    <row r="1052" spans="1:32" ht="24" customHeight="1" x14ac:dyDescent="0.15">
      <c r="B1052" s="881"/>
      <c r="C1052" s="884"/>
      <c r="D1052" s="884"/>
      <c r="E1052" s="884"/>
      <c r="F1052" s="296"/>
      <c r="G1052" s="897"/>
      <c r="H1052" s="898"/>
      <c r="I1052" s="296"/>
      <c r="J1052" s="297"/>
      <c r="K1052" s="299"/>
      <c r="L1052" s="284" t="s">
        <v>220</v>
      </c>
      <c r="M1052" s="302"/>
      <c r="N1052" s="285" t="s">
        <v>225</v>
      </c>
      <c r="O1052" s="299"/>
      <c r="P1052" s="284" t="s">
        <v>220</v>
      </c>
      <c r="Q1052" s="302"/>
      <c r="R1052" s="285" t="s">
        <v>225</v>
      </c>
      <c r="S1052" s="891"/>
      <c r="T1052" s="892"/>
      <c r="U1052" s="893"/>
    </row>
    <row r="1053" spans="1:32" ht="23.25" customHeight="1" x14ac:dyDescent="0.15">
      <c r="B1053" s="881"/>
      <c r="C1053" s="884"/>
      <c r="D1053" s="884"/>
      <c r="E1053" s="884"/>
      <c r="F1053" s="296"/>
      <c r="G1053" s="897"/>
      <c r="H1053" s="898"/>
      <c r="I1053" s="296"/>
      <c r="J1053" s="297"/>
      <c r="K1053" s="299"/>
      <c r="L1053" s="284" t="s">
        <v>220</v>
      </c>
      <c r="M1053" s="302"/>
      <c r="N1053" s="285" t="s">
        <v>225</v>
      </c>
      <c r="O1053" s="299"/>
      <c r="P1053" s="284" t="s">
        <v>220</v>
      </c>
      <c r="Q1053" s="302"/>
      <c r="R1053" s="285" t="s">
        <v>225</v>
      </c>
      <c r="S1053" s="891"/>
      <c r="T1053" s="892"/>
      <c r="U1053" s="893"/>
    </row>
    <row r="1054" spans="1:32" ht="24" customHeight="1" x14ac:dyDescent="0.15">
      <c r="B1054" s="881"/>
      <c r="C1054" s="884"/>
      <c r="D1054" s="884"/>
      <c r="E1054" s="884"/>
      <c r="F1054" s="296"/>
      <c r="G1054" s="897"/>
      <c r="H1054" s="898"/>
      <c r="I1054" s="296"/>
      <c r="J1054" s="297"/>
      <c r="K1054" s="299"/>
      <c r="L1054" s="284" t="s">
        <v>220</v>
      </c>
      <c r="M1054" s="302"/>
      <c r="N1054" s="285" t="s">
        <v>225</v>
      </c>
      <c r="O1054" s="299"/>
      <c r="P1054" s="284" t="s">
        <v>220</v>
      </c>
      <c r="Q1054" s="302"/>
      <c r="R1054" s="285" t="s">
        <v>225</v>
      </c>
      <c r="S1054" s="891"/>
      <c r="T1054" s="892"/>
      <c r="U1054" s="893"/>
    </row>
    <row r="1055" spans="1:32" ht="24" customHeight="1" thickBot="1" x14ac:dyDescent="0.2">
      <c r="B1055" s="882"/>
      <c r="C1055" s="885"/>
      <c r="D1055" s="885"/>
      <c r="E1055" s="885"/>
      <c r="F1055" s="286" t="s">
        <v>232</v>
      </c>
      <c r="G1055" s="5"/>
      <c r="H1055" s="899" t="s">
        <v>239</v>
      </c>
      <c r="I1055" s="900"/>
      <c r="J1055" s="300"/>
      <c r="K1055" s="901"/>
      <c r="L1055" s="902"/>
      <c r="M1055" s="902"/>
      <c r="N1055" s="902"/>
      <c r="O1055" s="902"/>
      <c r="P1055" s="902"/>
      <c r="Q1055" s="902"/>
      <c r="R1055" s="903"/>
      <c r="S1055" s="894"/>
      <c r="T1055" s="895"/>
      <c r="U1055" s="896"/>
    </row>
    <row r="1056" spans="1:32" ht="24" customHeight="1" x14ac:dyDescent="0.15">
      <c r="B1056" s="880">
        <v>2</v>
      </c>
      <c r="C1056" s="883"/>
      <c r="D1056" s="883"/>
      <c r="E1056" s="883"/>
      <c r="F1056" s="294"/>
      <c r="G1056" s="886"/>
      <c r="H1056" s="887"/>
      <c r="I1056" s="294"/>
      <c r="J1056" s="295"/>
      <c r="K1056" s="298"/>
      <c r="L1056" s="279" t="s">
        <v>220</v>
      </c>
      <c r="M1056" s="301"/>
      <c r="N1056" s="280" t="s">
        <v>225</v>
      </c>
      <c r="O1056" s="298"/>
      <c r="P1056" s="279" t="s">
        <v>220</v>
      </c>
      <c r="Q1056" s="301"/>
      <c r="R1056" s="280" t="s">
        <v>225</v>
      </c>
      <c r="S1056" s="888" t="str">
        <f t="shared" ref="S1056" si="1471">IF(COUNT(J1056:J1060)=0,"",SUM(J1056:J1060))</f>
        <v/>
      </c>
      <c r="T1056" s="889"/>
      <c r="U1056" s="890"/>
    </row>
    <row r="1057" spans="2:32" ht="24" customHeight="1" x14ac:dyDescent="0.15">
      <c r="B1057" s="881"/>
      <c r="C1057" s="884"/>
      <c r="D1057" s="884"/>
      <c r="E1057" s="884"/>
      <c r="F1057" s="296"/>
      <c r="G1057" s="897"/>
      <c r="H1057" s="898"/>
      <c r="I1057" s="296"/>
      <c r="J1057" s="297"/>
      <c r="K1057" s="299"/>
      <c r="L1057" s="284" t="s">
        <v>220</v>
      </c>
      <c r="M1057" s="302"/>
      <c r="N1057" s="285" t="s">
        <v>225</v>
      </c>
      <c r="O1057" s="299"/>
      <c r="P1057" s="284" t="s">
        <v>220</v>
      </c>
      <c r="Q1057" s="302"/>
      <c r="R1057" s="285" t="s">
        <v>225</v>
      </c>
      <c r="S1057" s="891"/>
      <c r="T1057" s="892"/>
      <c r="U1057" s="893"/>
    </row>
    <row r="1058" spans="2:32" ht="24" customHeight="1" x14ac:dyDescent="0.15">
      <c r="B1058" s="881"/>
      <c r="C1058" s="884"/>
      <c r="D1058" s="884"/>
      <c r="E1058" s="884"/>
      <c r="F1058" s="296"/>
      <c r="G1058" s="897"/>
      <c r="H1058" s="898"/>
      <c r="I1058" s="296"/>
      <c r="J1058" s="297"/>
      <c r="K1058" s="299"/>
      <c r="L1058" s="284" t="s">
        <v>220</v>
      </c>
      <c r="M1058" s="302"/>
      <c r="N1058" s="285" t="s">
        <v>225</v>
      </c>
      <c r="O1058" s="299"/>
      <c r="P1058" s="284" t="s">
        <v>220</v>
      </c>
      <c r="Q1058" s="302"/>
      <c r="R1058" s="285" t="s">
        <v>225</v>
      </c>
      <c r="S1058" s="891"/>
      <c r="T1058" s="892"/>
      <c r="U1058" s="893"/>
    </row>
    <row r="1059" spans="2:32" ht="24" customHeight="1" x14ac:dyDescent="0.15">
      <c r="B1059" s="881"/>
      <c r="C1059" s="884"/>
      <c r="D1059" s="884"/>
      <c r="E1059" s="884"/>
      <c r="F1059" s="296"/>
      <c r="G1059" s="897"/>
      <c r="H1059" s="898"/>
      <c r="I1059" s="296"/>
      <c r="J1059" s="297"/>
      <c r="K1059" s="299"/>
      <c r="L1059" s="284" t="s">
        <v>220</v>
      </c>
      <c r="M1059" s="302"/>
      <c r="N1059" s="285" t="s">
        <v>225</v>
      </c>
      <c r="O1059" s="299"/>
      <c r="P1059" s="284" t="s">
        <v>220</v>
      </c>
      <c r="Q1059" s="302"/>
      <c r="R1059" s="285" t="s">
        <v>225</v>
      </c>
      <c r="S1059" s="891"/>
      <c r="T1059" s="892"/>
      <c r="U1059" s="893"/>
    </row>
    <row r="1060" spans="2:32" ht="24" customHeight="1" thickBot="1" x14ac:dyDescent="0.2">
      <c r="B1060" s="882"/>
      <c r="C1060" s="885"/>
      <c r="D1060" s="885"/>
      <c r="E1060" s="885"/>
      <c r="F1060" s="286" t="s">
        <v>232</v>
      </c>
      <c r="G1060" s="5"/>
      <c r="H1060" s="899" t="s">
        <v>239</v>
      </c>
      <c r="I1060" s="900"/>
      <c r="J1060" s="300"/>
      <c r="K1060" s="901"/>
      <c r="L1060" s="902"/>
      <c r="M1060" s="902"/>
      <c r="N1060" s="902"/>
      <c r="O1060" s="902"/>
      <c r="P1060" s="902"/>
      <c r="Q1060" s="902"/>
      <c r="R1060" s="903"/>
      <c r="S1060" s="894"/>
      <c r="T1060" s="895"/>
      <c r="U1060" s="896"/>
    </row>
    <row r="1061" spans="2:32" ht="24" customHeight="1" x14ac:dyDescent="0.15">
      <c r="B1061" s="880">
        <v>3</v>
      </c>
      <c r="C1061" s="883"/>
      <c r="D1061" s="883"/>
      <c r="E1061" s="883"/>
      <c r="F1061" s="294"/>
      <c r="G1061" s="886"/>
      <c r="H1061" s="887"/>
      <c r="I1061" s="294"/>
      <c r="J1061" s="295"/>
      <c r="K1061" s="298"/>
      <c r="L1061" s="279" t="s">
        <v>220</v>
      </c>
      <c r="M1061" s="301"/>
      <c r="N1061" s="280" t="s">
        <v>225</v>
      </c>
      <c r="O1061" s="298"/>
      <c r="P1061" s="279" t="s">
        <v>220</v>
      </c>
      <c r="Q1061" s="301"/>
      <c r="R1061" s="280" t="s">
        <v>225</v>
      </c>
      <c r="S1061" s="888" t="str">
        <f t="shared" ref="S1061" si="1472">IF(COUNT(J1061:J1065)=0,"",SUM(J1061:J1065))</f>
        <v/>
      </c>
      <c r="T1061" s="889"/>
      <c r="U1061" s="890"/>
    </row>
    <row r="1062" spans="2:32" ht="24" customHeight="1" x14ac:dyDescent="0.15">
      <c r="B1062" s="881"/>
      <c r="C1062" s="884"/>
      <c r="D1062" s="884"/>
      <c r="E1062" s="884"/>
      <c r="F1062" s="296"/>
      <c r="G1062" s="897"/>
      <c r="H1062" s="898"/>
      <c r="I1062" s="296"/>
      <c r="J1062" s="297"/>
      <c r="K1062" s="299"/>
      <c r="L1062" s="284" t="s">
        <v>220</v>
      </c>
      <c r="M1062" s="302"/>
      <c r="N1062" s="285" t="s">
        <v>225</v>
      </c>
      <c r="O1062" s="299"/>
      <c r="P1062" s="284" t="s">
        <v>220</v>
      </c>
      <c r="Q1062" s="302"/>
      <c r="R1062" s="285" t="s">
        <v>225</v>
      </c>
      <c r="S1062" s="891"/>
      <c r="T1062" s="892"/>
      <c r="U1062" s="893"/>
    </row>
    <row r="1063" spans="2:32" ht="24" customHeight="1" x14ac:dyDescent="0.15">
      <c r="B1063" s="881"/>
      <c r="C1063" s="884"/>
      <c r="D1063" s="884"/>
      <c r="E1063" s="884"/>
      <c r="F1063" s="296"/>
      <c r="G1063" s="897"/>
      <c r="H1063" s="898"/>
      <c r="I1063" s="296"/>
      <c r="J1063" s="297"/>
      <c r="K1063" s="299"/>
      <c r="L1063" s="284" t="s">
        <v>220</v>
      </c>
      <c r="M1063" s="302"/>
      <c r="N1063" s="285" t="s">
        <v>225</v>
      </c>
      <c r="O1063" s="299"/>
      <c r="P1063" s="284" t="s">
        <v>220</v>
      </c>
      <c r="Q1063" s="302"/>
      <c r="R1063" s="285" t="s">
        <v>225</v>
      </c>
      <c r="S1063" s="891"/>
      <c r="T1063" s="892"/>
      <c r="U1063" s="893"/>
    </row>
    <row r="1064" spans="2:32" ht="24" customHeight="1" x14ac:dyDescent="0.15">
      <c r="B1064" s="881"/>
      <c r="C1064" s="884"/>
      <c r="D1064" s="884"/>
      <c r="E1064" s="884"/>
      <c r="F1064" s="296"/>
      <c r="G1064" s="897"/>
      <c r="H1064" s="898"/>
      <c r="I1064" s="296"/>
      <c r="J1064" s="297"/>
      <c r="K1064" s="299"/>
      <c r="L1064" s="284" t="s">
        <v>220</v>
      </c>
      <c r="M1064" s="302"/>
      <c r="N1064" s="285" t="s">
        <v>225</v>
      </c>
      <c r="O1064" s="299"/>
      <c r="P1064" s="284" t="s">
        <v>220</v>
      </c>
      <c r="Q1064" s="302"/>
      <c r="R1064" s="285" t="s">
        <v>225</v>
      </c>
      <c r="S1064" s="891"/>
      <c r="T1064" s="892"/>
      <c r="U1064" s="893"/>
    </row>
    <row r="1065" spans="2:32" ht="24" customHeight="1" thickBot="1" x14ac:dyDescent="0.2">
      <c r="B1065" s="882"/>
      <c r="C1065" s="885"/>
      <c r="D1065" s="885"/>
      <c r="E1065" s="885"/>
      <c r="F1065" s="286" t="s">
        <v>232</v>
      </c>
      <c r="G1065" s="5"/>
      <c r="H1065" s="899" t="s">
        <v>239</v>
      </c>
      <c r="I1065" s="900"/>
      <c r="J1065" s="300"/>
      <c r="K1065" s="901"/>
      <c r="L1065" s="902"/>
      <c r="M1065" s="902"/>
      <c r="N1065" s="902"/>
      <c r="O1065" s="902"/>
      <c r="P1065" s="902"/>
      <c r="Q1065" s="902"/>
      <c r="R1065" s="903"/>
      <c r="S1065" s="894"/>
      <c r="T1065" s="895"/>
      <c r="U1065" s="896"/>
    </row>
    <row r="1066" spans="2:32" ht="24" customHeight="1" x14ac:dyDescent="0.15">
      <c r="B1066" s="880">
        <v>4</v>
      </c>
      <c r="C1066" s="883"/>
      <c r="D1066" s="883"/>
      <c r="E1066" s="883"/>
      <c r="F1066" s="294"/>
      <c r="G1066" s="886"/>
      <c r="H1066" s="887"/>
      <c r="I1066" s="294"/>
      <c r="J1066" s="295"/>
      <c r="K1066" s="298"/>
      <c r="L1066" s="279" t="s">
        <v>220</v>
      </c>
      <c r="M1066" s="301"/>
      <c r="N1066" s="280" t="s">
        <v>225</v>
      </c>
      <c r="O1066" s="298"/>
      <c r="P1066" s="279" t="s">
        <v>220</v>
      </c>
      <c r="Q1066" s="301"/>
      <c r="R1066" s="280" t="s">
        <v>225</v>
      </c>
      <c r="S1066" s="888" t="str">
        <f t="shared" ref="S1066" si="1473">IF(COUNT(J1066:J1070)=0,"",SUM(J1066:J1070))</f>
        <v/>
      </c>
      <c r="T1066" s="889"/>
      <c r="U1066" s="890"/>
    </row>
    <row r="1067" spans="2:32" ht="24" customHeight="1" x14ac:dyDescent="0.15">
      <c r="B1067" s="881"/>
      <c r="C1067" s="884"/>
      <c r="D1067" s="884"/>
      <c r="E1067" s="884"/>
      <c r="F1067" s="296"/>
      <c r="G1067" s="897"/>
      <c r="H1067" s="898"/>
      <c r="I1067" s="296"/>
      <c r="J1067" s="297"/>
      <c r="K1067" s="299"/>
      <c r="L1067" s="284" t="s">
        <v>220</v>
      </c>
      <c r="M1067" s="302"/>
      <c r="N1067" s="285" t="s">
        <v>225</v>
      </c>
      <c r="O1067" s="299"/>
      <c r="P1067" s="284" t="s">
        <v>220</v>
      </c>
      <c r="Q1067" s="302"/>
      <c r="R1067" s="285" t="s">
        <v>225</v>
      </c>
      <c r="S1067" s="891"/>
      <c r="T1067" s="892"/>
      <c r="U1067" s="893"/>
    </row>
    <row r="1068" spans="2:32" ht="24" customHeight="1" x14ac:dyDescent="0.15">
      <c r="B1068" s="881"/>
      <c r="C1068" s="884"/>
      <c r="D1068" s="884"/>
      <c r="E1068" s="884"/>
      <c r="F1068" s="296"/>
      <c r="G1068" s="897"/>
      <c r="H1068" s="898"/>
      <c r="I1068" s="296"/>
      <c r="J1068" s="297"/>
      <c r="K1068" s="299"/>
      <c r="L1068" s="284" t="s">
        <v>220</v>
      </c>
      <c r="M1068" s="302"/>
      <c r="N1068" s="285" t="s">
        <v>225</v>
      </c>
      <c r="O1068" s="299"/>
      <c r="P1068" s="284" t="s">
        <v>220</v>
      </c>
      <c r="Q1068" s="302"/>
      <c r="R1068" s="285" t="s">
        <v>225</v>
      </c>
      <c r="S1068" s="891"/>
      <c r="T1068" s="892"/>
      <c r="U1068" s="893"/>
    </row>
    <row r="1069" spans="2:32" ht="24" customHeight="1" x14ac:dyDescent="0.15">
      <c r="B1069" s="881"/>
      <c r="C1069" s="884"/>
      <c r="D1069" s="884"/>
      <c r="E1069" s="884"/>
      <c r="F1069" s="296"/>
      <c r="G1069" s="897"/>
      <c r="H1069" s="898"/>
      <c r="I1069" s="296"/>
      <c r="J1069" s="297"/>
      <c r="K1069" s="299"/>
      <c r="L1069" s="284" t="s">
        <v>220</v>
      </c>
      <c r="M1069" s="302"/>
      <c r="N1069" s="285" t="s">
        <v>225</v>
      </c>
      <c r="O1069" s="299"/>
      <c r="P1069" s="284" t="s">
        <v>220</v>
      </c>
      <c r="Q1069" s="302"/>
      <c r="R1069" s="285" t="s">
        <v>225</v>
      </c>
      <c r="S1069" s="891"/>
      <c r="T1069" s="892"/>
      <c r="U1069" s="893"/>
    </row>
    <row r="1070" spans="2:32" ht="24" customHeight="1" thickBot="1" x14ac:dyDescent="0.2">
      <c r="B1070" s="882"/>
      <c r="C1070" s="885"/>
      <c r="D1070" s="885"/>
      <c r="E1070" s="885"/>
      <c r="F1070" s="286" t="s">
        <v>232</v>
      </c>
      <c r="G1070" s="5"/>
      <c r="H1070" s="899" t="s">
        <v>239</v>
      </c>
      <c r="I1070" s="900"/>
      <c r="J1070" s="300"/>
      <c r="K1070" s="901"/>
      <c r="L1070" s="902"/>
      <c r="M1070" s="902"/>
      <c r="N1070" s="902"/>
      <c r="O1070" s="902"/>
      <c r="P1070" s="902"/>
      <c r="Q1070" s="902"/>
      <c r="R1070" s="903"/>
      <c r="S1070" s="894"/>
      <c r="T1070" s="895"/>
      <c r="U1070" s="896"/>
    </row>
    <row r="1071" spans="2:32" ht="19.5" customHeight="1" thickBot="1" x14ac:dyDescent="0.2">
      <c r="B1071" s="287" t="s">
        <v>112</v>
      </c>
      <c r="C1071" s="172"/>
      <c r="D1071" s="288"/>
      <c r="E1071" s="288"/>
      <c r="F1071" s="289"/>
      <c r="G1071" s="288"/>
      <c r="H1071" s="288"/>
      <c r="O1071" s="917" t="s">
        <v>496</v>
      </c>
      <c r="P1071" s="918"/>
      <c r="Q1071" s="918"/>
      <c r="R1071" s="918"/>
      <c r="S1071" s="919" t="str">
        <f>IF(COUNT(S1051:U1070)=0,"",SUMIFS(S1051:S1070,E1051:E1070,"&lt;&gt;"&amp;""))</f>
        <v/>
      </c>
      <c r="T1071" s="920"/>
      <c r="U1071" s="921"/>
    </row>
    <row r="1072" spans="2:32" ht="19.5" customHeight="1" thickBot="1" x14ac:dyDescent="0.2">
      <c r="B1072" s="486" t="s">
        <v>242</v>
      </c>
      <c r="C1072" s="172"/>
      <c r="D1072" s="171"/>
      <c r="E1072" s="290"/>
      <c r="F1072" s="485"/>
      <c r="G1072" s="485"/>
      <c r="H1072" s="485"/>
      <c r="O1072" s="922" t="s">
        <v>497</v>
      </c>
      <c r="P1072" s="923"/>
      <c r="Q1072" s="923"/>
      <c r="R1072" s="924"/>
      <c r="S1072" s="919" t="str">
        <f>IF(COUNT(S1051:U1070)=0,"",SUMIF(E1051:E1070,"元請",S1051:U1070))</f>
        <v/>
      </c>
      <c r="T1072" s="920"/>
      <c r="U1072" s="921"/>
      <c r="Z1072" s="264"/>
      <c r="AA1072" s="264"/>
      <c r="AB1072" s="264"/>
      <c r="AC1072" s="264"/>
      <c r="AD1072" s="264"/>
      <c r="AE1072" s="172"/>
      <c r="AF1072" s="172"/>
    </row>
    <row r="1073" spans="1:32" ht="19.5" customHeight="1" x14ac:dyDescent="0.15">
      <c r="B1073" s="287" t="s">
        <v>240</v>
      </c>
      <c r="C1073" s="172"/>
      <c r="D1073" s="171"/>
      <c r="E1073" s="172"/>
      <c r="F1073" s="172"/>
      <c r="G1073" s="485"/>
      <c r="H1073" s="485"/>
      <c r="Z1073" s="264"/>
      <c r="AA1073" s="264"/>
      <c r="AB1073" s="264"/>
      <c r="AC1073" s="264"/>
      <c r="AD1073" s="264"/>
      <c r="AE1073" s="172"/>
      <c r="AF1073" s="172"/>
    </row>
    <row r="1074" spans="1:32" ht="19.5" customHeight="1" x14ac:dyDescent="0.15">
      <c r="B1074" s="485"/>
      <c r="C1074" s="172"/>
      <c r="D1074" s="171"/>
      <c r="E1074" s="290"/>
      <c r="F1074" s="485"/>
      <c r="G1074" s="485"/>
      <c r="H1074" s="485"/>
    </row>
    <row r="1075" spans="1:32" s="172" customFormat="1" ht="20.25" customHeight="1" x14ac:dyDescent="0.15">
      <c r="A1075" s="171"/>
      <c r="B1075" s="171"/>
      <c r="C1075" s="172" t="s">
        <v>104</v>
      </c>
      <c r="G1075" s="262"/>
      <c r="H1075" s="262"/>
      <c r="I1075" s="171"/>
      <c r="J1075" s="171"/>
      <c r="K1075" s="171"/>
      <c r="L1075" s="171"/>
      <c r="M1075" s="171"/>
      <c r="N1075" s="171"/>
      <c r="O1075" s="171"/>
      <c r="P1075" s="171"/>
      <c r="Q1075" s="171"/>
      <c r="R1075" s="171"/>
      <c r="S1075" s="171"/>
      <c r="T1075" s="196" t="s">
        <v>241</v>
      </c>
      <c r="U1075" s="263" t="str">
        <f t="shared" ref="U1075" si="1474">IF(COUNT(S1051:U1070)=0,"",U1046+1)</f>
        <v/>
      </c>
      <c r="W1075" s="171"/>
      <c r="X1075" s="171"/>
      <c r="Y1075" s="171"/>
      <c r="Z1075" s="291"/>
      <c r="AA1075" s="291"/>
      <c r="AB1075" s="291"/>
      <c r="AC1075" s="291"/>
      <c r="AD1075" s="291"/>
      <c r="AE1075" s="171"/>
      <c r="AF1075" s="171"/>
    </row>
    <row r="1076" spans="1:32" s="172" customFormat="1" ht="27.75" x14ac:dyDescent="0.15">
      <c r="A1076" s="171"/>
      <c r="B1076" s="904" t="s">
        <v>105</v>
      </c>
      <c r="C1076" s="904"/>
      <c r="D1076" s="904"/>
      <c r="E1076" s="904"/>
      <c r="F1076" s="904"/>
      <c r="G1076" s="904"/>
      <c r="H1076" s="904"/>
      <c r="I1076" s="904"/>
      <c r="J1076" s="905" t="s">
        <v>388</v>
      </c>
      <c r="K1076" s="905"/>
      <c r="L1076" s="905"/>
      <c r="M1076" s="905"/>
      <c r="N1076" s="905"/>
      <c r="O1076" s="905"/>
      <c r="P1076" s="905"/>
      <c r="Q1076" s="905"/>
      <c r="R1076" s="905"/>
      <c r="S1076" s="905"/>
      <c r="T1076" s="905"/>
      <c r="U1076" s="905"/>
      <c r="W1076" s="171"/>
      <c r="X1076" s="171"/>
      <c r="Y1076" s="171"/>
      <c r="Z1076" s="291"/>
      <c r="AA1076" s="291"/>
      <c r="AB1076" s="291"/>
      <c r="AC1076" s="291"/>
      <c r="AD1076" s="291"/>
      <c r="AE1076" s="171"/>
      <c r="AF1076" s="171"/>
    </row>
    <row r="1077" spans="1:32" ht="21.75" thickBot="1" x14ac:dyDescent="0.2">
      <c r="D1077" s="265" t="s">
        <v>228</v>
      </c>
      <c r="E1077" s="906"/>
      <c r="F1077" s="906"/>
      <c r="G1077" s="266" t="s">
        <v>229</v>
      </c>
      <c r="H1077" s="267"/>
      <c r="L1077" s="268" t="s">
        <v>231</v>
      </c>
      <c r="M1077" s="482" t="str">
        <f>M$4</f>
        <v/>
      </c>
      <c r="N1077" s="269" t="s">
        <v>220</v>
      </c>
      <c r="O1077" s="482" t="str">
        <f>O$4</f>
        <v/>
      </c>
      <c r="P1077" s="269" t="s">
        <v>225</v>
      </c>
      <c r="Q1077" s="269" t="s">
        <v>205</v>
      </c>
      <c r="R1077" s="482" t="str">
        <f>R$4</f>
        <v/>
      </c>
      <c r="S1077" s="269" t="s">
        <v>220</v>
      </c>
      <c r="T1077" s="482" t="str">
        <f>T$4</f>
        <v/>
      </c>
      <c r="U1077" s="269" t="s">
        <v>230</v>
      </c>
    </row>
    <row r="1078" spans="1:32" ht="18" customHeight="1" x14ac:dyDescent="0.15">
      <c r="B1078" s="880" t="s">
        <v>227</v>
      </c>
      <c r="C1078" s="907" t="s">
        <v>224</v>
      </c>
      <c r="D1078" s="478" t="s">
        <v>237</v>
      </c>
      <c r="E1078" s="478" t="s">
        <v>222</v>
      </c>
      <c r="F1078" s="909" t="s">
        <v>106</v>
      </c>
      <c r="G1078" s="840" t="s">
        <v>107</v>
      </c>
      <c r="H1078" s="841"/>
      <c r="I1078" s="480" t="s">
        <v>108</v>
      </c>
      <c r="J1078" s="480" t="s">
        <v>235</v>
      </c>
      <c r="K1078" s="840" t="s">
        <v>109</v>
      </c>
      <c r="L1078" s="913"/>
      <c r="M1078" s="913"/>
      <c r="N1078" s="841"/>
      <c r="O1078" s="840" t="s">
        <v>226</v>
      </c>
      <c r="P1078" s="913"/>
      <c r="Q1078" s="913"/>
      <c r="R1078" s="841"/>
      <c r="S1078" s="840" t="s">
        <v>233</v>
      </c>
      <c r="T1078" s="913"/>
      <c r="U1078" s="914"/>
    </row>
    <row r="1079" spans="1:32" ht="18" customHeight="1" thickBot="1" x14ac:dyDescent="0.2">
      <c r="B1079" s="882"/>
      <c r="C1079" s="908"/>
      <c r="D1079" s="479" t="s">
        <v>221</v>
      </c>
      <c r="E1079" s="479" t="s">
        <v>223</v>
      </c>
      <c r="F1079" s="910"/>
      <c r="G1079" s="911"/>
      <c r="H1079" s="912"/>
      <c r="I1079" s="481" t="s">
        <v>110</v>
      </c>
      <c r="J1079" s="481" t="s">
        <v>236</v>
      </c>
      <c r="K1079" s="911"/>
      <c r="L1079" s="915"/>
      <c r="M1079" s="915"/>
      <c r="N1079" s="912"/>
      <c r="O1079" s="911"/>
      <c r="P1079" s="915"/>
      <c r="Q1079" s="915"/>
      <c r="R1079" s="912"/>
      <c r="S1079" s="911" t="s">
        <v>234</v>
      </c>
      <c r="T1079" s="915"/>
      <c r="U1079" s="916"/>
    </row>
    <row r="1080" spans="1:32" ht="24" customHeight="1" x14ac:dyDescent="0.15">
      <c r="B1080" s="880">
        <v>1</v>
      </c>
      <c r="C1080" s="883"/>
      <c r="D1080" s="883"/>
      <c r="E1080" s="883"/>
      <c r="F1080" s="294"/>
      <c r="G1080" s="886"/>
      <c r="H1080" s="887"/>
      <c r="I1080" s="294"/>
      <c r="J1080" s="295"/>
      <c r="K1080" s="298"/>
      <c r="L1080" s="279" t="s">
        <v>220</v>
      </c>
      <c r="M1080" s="301"/>
      <c r="N1080" s="280" t="s">
        <v>225</v>
      </c>
      <c r="O1080" s="298"/>
      <c r="P1080" s="279" t="s">
        <v>220</v>
      </c>
      <c r="Q1080" s="301"/>
      <c r="R1080" s="280" t="s">
        <v>225</v>
      </c>
      <c r="S1080" s="888" t="str">
        <f t="shared" ref="S1080" si="1475">IF(COUNT(J1080:J1084)=0,"",SUM(J1080:J1084))</f>
        <v/>
      </c>
      <c r="T1080" s="889"/>
      <c r="U1080" s="890"/>
    </row>
    <row r="1081" spans="1:32" ht="24" customHeight="1" x14ac:dyDescent="0.15">
      <c r="B1081" s="881"/>
      <c r="C1081" s="884"/>
      <c r="D1081" s="884"/>
      <c r="E1081" s="884"/>
      <c r="F1081" s="296"/>
      <c r="G1081" s="897"/>
      <c r="H1081" s="898"/>
      <c r="I1081" s="296"/>
      <c r="J1081" s="297"/>
      <c r="K1081" s="299"/>
      <c r="L1081" s="284" t="s">
        <v>220</v>
      </c>
      <c r="M1081" s="302"/>
      <c r="N1081" s="285" t="s">
        <v>225</v>
      </c>
      <c r="O1081" s="299"/>
      <c r="P1081" s="284" t="s">
        <v>220</v>
      </c>
      <c r="Q1081" s="302"/>
      <c r="R1081" s="285" t="s">
        <v>225</v>
      </c>
      <c r="S1081" s="891"/>
      <c r="T1081" s="892"/>
      <c r="U1081" s="893"/>
    </row>
    <row r="1082" spans="1:32" ht="23.25" customHeight="1" x14ac:dyDescent="0.15">
      <c r="B1082" s="881"/>
      <c r="C1082" s="884"/>
      <c r="D1082" s="884"/>
      <c r="E1082" s="884"/>
      <c r="F1082" s="296"/>
      <c r="G1082" s="897"/>
      <c r="H1082" s="898"/>
      <c r="I1082" s="296"/>
      <c r="J1082" s="297"/>
      <c r="K1082" s="299"/>
      <c r="L1082" s="284" t="s">
        <v>220</v>
      </c>
      <c r="M1082" s="302"/>
      <c r="N1082" s="285" t="s">
        <v>225</v>
      </c>
      <c r="O1082" s="299"/>
      <c r="P1082" s="284" t="s">
        <v>220</v>
      </c>
      <c r="Q1082" s="302"/>
      <c r="R1082" s="285" t="s">
        <v>225</v>
      </c>
      <c r="S1082" s="891"/>
      <c r="T1082" s="892"/>
      <c r="U1082" s="893"/>
    </row>
    <row r="1083" spans="1:32" ht="24" customHeight="1" x14ac:dyDescent="0.15">
      <c r="B1083" s="881"/>
      <c r="C1083" s="884"/>
      <c r="D1083" s="884"/>
      <c r="E1083" s="884"/>
      <c r="F1083" s="296"/>
      <c r="G1083" s="897"/>
      <c r="H1083" s="898"/>
      <c r="I1083" s="296"/>
      <c r="J1083" s="297"/>
      <c r="K1083" s="299"/>
      <c r="L1083" s="284" t="s">
        <v>220</v>
      </c>
      <c r="M1083" s="302"/>
      <c r="N1083" s="285" t="s">
        <v>225</v>
      </c>
      <c r="O1083" s="299"/>
      <c r="P1083" s="284" t="s">
        <v>220</v>
      </c>
      <c r="Q1083" s="302"/>
      <c r="R1083" s="285" t="s">
        <v>225</v>
      </c>
      <c r="S1083" s="891"/>
      <c r="T1083" s="892"/>
      <c r="U1083" s="893"/>
    </row>
    <row r="1084" spans="1:32" ht="24" customHeight="1" thickBot="1" x14ac:dyDescent="0.2">
      <c r="B1084" s="882"/>
      <c r="C1084" s="885"/>
      <c r="D1084" s="885"/>
      <c r="E1084" s="885"/>
      <c r="F1084" s="286" t="s">
        <v>232</v>
      </c>
      <c r="G1084" s="5"/>
      <c r="H1084" s="899" t="s">
        <v>239</v>
      </c>
      <c r="I1084" s="900"/>
      <c r="J1084" s="300"/>
      <c r="K1084" s="901"/>
      <c r="L1084" s="902"/>
      <c r="M1084" s="902"/>
      <c r="N1084" s="902"/>
      <c r="O1084" s="902"/>
      <c r="P1084" s="902"/>
      <c r="Q1084" s="902"/>
      <c r="R1084" s="903"/>
      <c r="S1084" s="894"/>
      <c r="T1084" s="895"/>
      <c r="U1084" s="896"/>
    </row>
    <row r="1085" spans="1:32" ht="24" customHeight="1" x14ac:dyDescent="0.15">
      <c r="B1085" s="880">
        <v>2</v>
      </c>
      <c r="C1085" s="883"/>
      <c r="D1085" s="883"/>
      <c r="E1085" s="883"/>
      <c r="F1085" s="294"/>
      <c r="G1085" s="886"/>
      <c r="H1085" s="887"/>
      <c r="I1085" s="294"/>
      <c r="J1085" s="295"/>
      <c r="K1085" s="298"/>
      <c r="L1085" s="279" t="s">
        <v>220</v>
      </c>
      <c r="M1085" s="301"/>
      <c r="N1085" s="280" t="s">
        <v>225</v>
      </c>
      <c r="O1085" s="298"/>
      <c r="P1085" s="279" t="s">
        <v>220</v>
      </c>
      <c r="Q1085" s="301"/>
      <c r="R1085" s="280" t="s">
        <v>225</v>
      </c>
      <c r="S1085" s="888" t="str">
        <f t="shared" ref="S1085" si="1476">IF(COUNT(J1085:J1089)=0,"",SUM(J1085:J1089))</f>
        <v/>
      </c>
      <c r="T1085" s="889"/>
      <c r="U1085" s="890"/>
    </row>
    <row r="1086" spans="1:32" ht="24" customHeight="1" x14ac:dyDescent="0.15">
      <c r="B1086" s="881"/>
      <c r="C1086" s="884"/>
      <c r="D1086" s="884"/>
      <c r="E1086" s="884"/>
      <c r="F1086" s="296"/>
      <c r="G1086" s="897"/>
      <c r="H1086" s="898"/>
      <c r="I1086" s="296"/>
      <c r="J1086" s="297"/>
      <c r="K1086" s="299"/>
      <c r="L1086" s="284" t="s">
        <v>220</v>
      </c>
      <c r="M1086" s="302"/>
      <c r="N1086" s="285" t="s">
        <v>225</v>
      </c>
      <c r="O1086" s="299"/>
      <c r="P1086" s="284" t="s">
        <v>220</v>
      </c>
      <c r="Q1086" s="302"/>
      <c r="R1086" s="285" t="s">
        <v>225</v>
      </c>
      <c r="S1086" s="891"/>
      <c r="T1086" s="892"/>
      <c r="U1086" s="893"/>
    </row>
    <row r="1087" spans="1:32" ht="24" customHeight="1" x14ac:dyDescent="0.15">
      <c r="B1087" s="881"/>
      <c r="C1087" s="884"/>
      <c r="D1087" s="884"/>
      <c r="E1087" s="884"/>
      <c r="F1087" s="296"/>
      <c r="G1087" s="897"/>
      <c r="H1087" s="898"/>
      <c r="I1087" s="296"/>
      <c r="J1087" s="297"/>
      <c r="K1087" s="299"/>
      <c r="L1087" s="284" t="s">
        <v>220</v>
      </c>
      <c r="M1087" s="302"/>
      <c r="N1087" s="285" t="s">
        <v>225</v>
      </c>
      <c r="O1087" s="299"/>
      <c r="P1087" s="284" t="s">
        <v>220</v>
      </c>
      <c r="Q1087" s="302"/>
      <c r="R1087" s="285" t="s">
        <v>225</v>
      </c>
      <c r="S1087" s="891"/>
      <c r="T1087" s="892"/>
      <c r="U1087" s="893"/>
    </row>
    <row r="1088" spans="1:32" ht="24" customHeight="1" x14ac:dyDescent="0.15">
      <c r="B1088" s="881"/>
      <c r="C1088" s="884"/>
      <c r="D1088" s="884"/>
      <c r="E1088" s="884"/>
      <c r="F1088" s="296"/>
      <c r="G1088" s="897"/>
      <c r="H1088" s="898"/>
      <c r="I1088" s="296"/>
      <c r="J1088" s="297"/>
      <c r="K1088" s="299"/>
      <c r="L1088" s="284" t="s">
        <v>220</v>
      </c>
      <c r="M1088" s="302"/>
      <c r="N1088" s="285" t="s">
        <v>225</v>
      </c>
      <c r="O1088" s="299"/>
      <c r="P1088" s="284" t="s">
        <v>220</v>
      </c>
      <c r="Q1088" s="302"/>
      <c r="R1088" s="285" t="s">
        <v>225</v>
      </c>
      <c r="S1088" s="891"/>
      <c r="T1088" s="892"/>
      <c r="U1088" s="893"/>
    </row>
    <row r="1089" spans="1:32" ht="24" customHeight="1" thickBot="1" x14ac:dyDescent="0.2">
      <c r="B1089" s="882"/>
      <c r="C1089" s="885"/>
      <c r="D1089" s="885"/>
      <c r="E1089" s="885"/>
      <c r="F1089" s="286" t="s">
        <v>232</v>
      </c>
      <c r="G1089" s="5"/>
      <c r="H1089" s="899" t="s">
        <v>239</v>
      </c>
      <c r="I1089" s="900"/>
      <c r="J1089" s="300"/>
      <c r="K1089" s="901"/>
      <c r="L1089" s="902"/>
      <c r="M1089" s="902"/>
      <c r="N1089" s="902"/>
      <c r="O1089" s="902"/>
      <c r="P1089" s="902"/>
      <c r="Q1089" s="902"/>
      <c r="R1089" s="903"/>
      <c r="S1089" s="894"/>
      <c r="T1089" s="895"/>
      <c r="U1089" s="896"/>
    </row>
    <row r="1090" spans="1:32" ht="24" customHeight="1" x14ac:dyDescent="0.15">
      <c r="B1090" s="880">
        <v>3</v>
      </c>
      <c r="C1090" s="883"/>
      <c r="D1090" s="883"/>
      <c r="E1090" s="883"/>
      <c r="F1090" s="294"/>
      <c r="G1090" s="886"/>
      <c r="H1090" s="887"/>
      <c r="I1090" s="294"/>
      <c r="J1090" s="295"/>
      <c r="K1090" s="298"/>
      <c r="L1090" s="279" t="s">
        <v>220</v>
      </c>
      <c r="M1090" s="301"/>
      <c r="N1090" s="280" t="s">
        <v>225</v>
      </c>
      <c r="O1090" s="298"/>
      <c r="P1090" s="279" t="s">
        <v>220</v>
      </c>
      <c r="Q1090" s="301"/>
      <c r="R1090" s="280" t="s">
        <v>225</v>
      </c>
      <c r="S1090" s="888" t="str">
        <f t="shared" ref="S1090" si="1477">IF(COUNT(J1090:J1094)=0,"",SUM(J1090:J1094))</f>
        <v/>
      </c>
      <c r="T1090" s="889"/>
      <c r="U1090" s="890"/>
    </row>
    <row r="1091" spans="1:32" ht="24" customHeight="1" x14ac:dyDescent="0.15">
      <c r="B1091" s="881"/>
      <c r="C1091" s="884"/>
      <c r="D1091" s="884"/>
      <c r="E1091" s="884"/>
      <c r="F1091" s="296"/>
      <c r="G1091" s="897"/>
      <c r="H1091" s="898"/>
      <c r="I1091" s="296"/>
      <c r="J1091" s="297"/>
      <c r="K1091" s="299"/>
      <c r="L1091" s="284" t="s">
        <v>220</v>
      </c>
      <c r="M1091" s="302"/>
      <c r="N1091" s="285" t="s">
        <v>225</v>
      </c>
      <c r="O1091" s="299"/>
      <c r="P1091" s="284" t="s">
        <v>220</v>
      </c>
      <c r="Q1091" s="302"/>
      <c r="R1091" s="285" t="s">
        <v>225</v>
      </c>
      <c r="S1091" s="891"/>
      <c r="T1091" s="892"/>
      <c r="U1091" s="893"/>
    </row>
    <row r="1092" spans="1:32" ht="24" customHeight="1" x14ac:dyDescent="0.15">
      <c r="B1092" s="881"/>
      <c r="C1092" s="884"/>
      <c r="D1092" s="884"/>
      <c r="E1092" s="884"/>
      <c r="F1092" s="296"/>
      <c r="G1092" s="897"/>
      <c r="H1092" s="898"/>
      <c r="I1092" s="296"/>
      <c r="J1092" s="297"/>
      <c r="K1092" s="299"/>
      <c r="L1092" s="284" t="s">
        <v>220</v>
      </c>
      <c r="M1092" s="302"/>
      <c r="N1092" s="285" t="s">
        <v>225</v>
      </c>
      <c r="O1092" s="299"/>
      <c r="P1092" s="284" t="s">
        <v>220</v>
      </c>
      <c r="Q1092" s="302"/>
      <c r="R1092" s="285" t="s">
        <v>225</v>
      </c>
      <c r="S1092" s="891"/>
      <c r="T1092" s="892"/>
      <c r="U1092" s="893"/>
    </row>
    <row r="1093" spans="1:32" ht="24" customHeight="1" x14ac:dyDescent="0.15">
      <c r="B1093" s="881"/>
      <c r="C1093" s="884"/>
      <c r="D1093" s="884"/>
      <c r="E1093" s="884"/>
      <c r="F1093" s="296"/>
      <c r="G1093" s="897"/>
      <c r="H1093" s="898"/>
      <c r="I1093" s="296"/>
      <c r="J1093" s="297"/>
      <c r="K1093" s="299"/>
      <c r="L1093" s="284" t="s">
        <v>220</v>
      </c>
      <c r="M1093" s="302"/>
      <c r="N1093" s="285" t="s">
        <v>225</v>
      </c>
      <c r="O1093" s="299"/>
      <c r="P1093" s="284" t="s">
        <v>220</v>
      </c>
      <c r="Q1093" s="302"/>
      <c r="R1093" s="285" t="s">
        <v>225</v>
      </c>
      <c r="S1093" s="891"/>
      <c r="T1093" s="892"/>
      <c r="U1093" s="893"/>
    </row>
    <row r="1094" spans="1:32" ht="24" customHeight="1" thickBot="1" x14ac:dyDescent="0.2">
      <c r="B1094" s="882"/>
      <c r="C1094" s="885"/>
      <c r="D1094" s="885"/>
      <c r="E1094" s="885"/>
      <c r="F1094" s="286" t="s">
        <v>232</v>
      </c>
      <c r="G1094" s="5"/>
      <c r="H1094" s="899" t="s">
        <v>239</v>
      </c>
      <c r="I1094" s="900"/>
      <c r="J1094" s="300"/>
      <c r="K1094" s="901"/>
      <c r="L1094" s="902"/>
      <c r="M1094" s="902"/>
      <c r="N1094" s="902"/>
      <c r="O1094" s="902"/>
      <c r="P1094" s="902"/>
      <c r="Q1094" s="902"/>
      <c r="R1094" s="903"/>
      <c r="S1094" s="894"/>
      <c r="T1094" s="895"/>
      <c r="U1094" s="896"/>
    </row>
    <row r="1095" spans="1:32" ht="24" customHeight="1" x14ac:dyDescent="0.15">
      <c r="B1095" s="880">
        <v>4</v>
      </c>
      <c r="C1095" s="883"/>
      <c r="D1095" s="883"/>
      <c r="E1095" s="883"/>
      <c r="F1095" s="294"/>
      <c r="G1095" s="886"/>
      <c r="H1095" s="887"/>
      <c r="I1095" s="294"/>
      <c r="J1095" s="295"/>
      <c r="K1095" s="298"/>
      <c r="L1095" s="279" t="s">
        <v>220</v>
      </c>
      <c r="M1095" s="301"/>
      <c r="N1095" s="280" t="s">
        <v>225</v>
      </c>
      <c r="O1095" s="298"/>
      <c r="P1095" s="279" t="s">
        <v>220</v>
      </c>
      <c r="Q1095" s="301"/>
      <c r="R1095" s="280" t="s">
        <v>225</v>
      </c>
      <c r="S1095" s="888" t="str">
        <f t="shared" ref="S1095" si="1478">IF(COUNT(J1095:J1099)=0,"",SUM(J1095:J1099))</f>
        <v/>
      </c>
      <c r="T1095" s="889"/>
      <c r="U1095" s="890"/>
    </row>
    <row r="1096" spans="1:32" ht="24" customHeight="1" x14ac:dyDescent="0.15">
      <c r="B1096" s="881"/>
      <c r="C1096" s="884"/>
      <c r="D1096" s="884"/>
      <c r="E1096" s="884"/>
      <c r="F1096" s="296"/>
      <c r="G1096" s="897"/>
      <c r="H1096" s="898"/>
      <c r="I1096" s="296"/>
      <c r="J1096" s="297"/>
      <c r="K1096" s="299"/>
      <c r="L1096" s="284" t="s">
        <v>220</v>
      </c>
      <c r="M1096" s="302"/>
      <c r="N1096" s="285" t="s">
        <v>225</v>
      </c>
      <c r="O1096" s="299"/>
      <c r="P1096" s="284" t="s">
        <v>220</v>
      </c>
      <c r="Q1096" s="302"/>
      <c r="R1096" s="285" t="s">
        <v>225</v>
      </c>
      <c r="S1096" s="891"/>
      <c r="T1096" s="892"/>
      <c r="U1096" s="893"/>
    </row>
    <row r="1097" spans="1:32" ht="24" customHeight="1" x14ac:dyDescent="0.15">
      <c r="B1097" s="881"/>
      <c r="C1097" s="884"/>
      <c r="D1097" s="884"/>
      <c r="E1097" s="884"/>
      <c r="F1097" s="296"/>
      <c r="G1097" s="897"/>
      <c r="H1097" s="898"/>
      <c r="I1097" s="296"/>
      <c r="J1097" s="297"/>
      <c r="K1097" s="299"/>
      <c r="L1097" s="284" t="s">
        <v>220</v>
      </c>
      <c r="M1097" s="302"/>
      <c r="N1097" s="285" t="s">
        <v>225</v>
      </c>
      <c r="O1097" s="299"/>
      <c r="P1097" s="284" t="s">
        <v>220</v>
      </c>
      <c r="Q1097" s="302"/>
      <c r="R1097" s="285" t="s">
        <v>225</v>
      </c>
      <c r="S1097" s="891"/>
      <c r="T1097" s="892"/>
      <c r="U1097" s="893"/>
    </row>
    <row r="1098" spans="1:32" ht="24" customHeight="1" x14ac:dyDescent="0.15">
      <c r="B1098" s="881"/>
      <c r="C1098" s="884"/>
      <c r="D1098" s="884"/>
      <c r="E1098" s="884"/>
      <c r="F1098" s="296"/>
      <c r="G1098" s="897"/>
      <c r="H1098" s="898"/>
      <c r="I1098" s="296"/>
      <c r="J1098" s="297"/>
      <c r="K1098" s="299"/>
      <c r="L1098" s="284" t="s">
        <v>220</v>
      </c>
      <c r="M1098" s="302"/>
      <c r="N1098" s="285" t="s">
        <v>225</v>
      </c>
      <c r="O1098" s="299"/>
      <c r="P1098" s="284" t="s">
        <v>220</v>
      </c>
      <c r="Q1098" s="302"/>
      <c r="R1098" s="285" t="s">
        <v>225</v>
      </c>
      <c r="S1098" s="891"/>
      <c r="T1098" s="892"/>
      <c r="U1098" s="893"/>
    </row>
    <row r="1099" spans="1:32" ht="24" customHeight="1" thickBot="1" x14ac:dyDescent="0.2">
      <c r="B1099" s="882"/>
      <c r="C1099" s="885"/>
      <c r="D1099" s="885"/>
      <c r="E1099" s="885"/>
      <c r="F1099" s="286" t="s">
        <v>232</v>
      </c>
      <c r="G1099" s="5"/>
      <c r="H1099" s="899" t="s">
        <v>239</v>
      </c>
      <c r="I1099" s="900"/>
      <c r="J1099" s="300"/>
      <c r="K1099" s="901"/>
      <c r="L1099" s="902"/>
      <c r="M1099" s="902"/>
      <c r="N1099" s="902"/>
      <c r="O1099" s="902"/>
      <c r="P1099" s="902"/>
      <c r="Q1099" s="902"/>
      <c r="R1099" s="903"/>
      <c r="S1099" s="894"/>
      <c r="T1099" s="895"/>
      <c r="U1099" s="896"/>
    </row>
    <row r="1100" spans="1:32" ht="19.5" customHeight="1" thickBot="1" x14ac:dyDescent="0.2">
      <c r="B1100" s="287" t="s">
        <v>112</v>
      </c>
      <c r="C1100" s="172"/>
      <c r="D1100" s="288"/>
      <c r="E1100" s="288"/>
      <c r="F1100" s="289"/>
      <c r="G1100" s="288"/>
      <c r="H1100" s="288"/>
      <c r="O1100" s="917" t="s">
        <v>496</v>
      </c>
      <c r="P1100" s="918"/>
      <c r="Q1100" s="918"/>
      <c r="R1100" s="918"/>
      <c r="S1100" s="919" t="str">
        <f>IF(COUNT(S1080:U1099)=0,"",SUMIFS(S1080:S1099,E1080:E1099,"&lt;&gt;"&amp;""))</f>
        <v/>
      </c>
      <c r="T1100" s="920"/>
      <c r="U1100" s="921"/>
    </row>
    <row r="1101" spans="1:32" ht="19.5" customHeight="1" thickBot="1" x14ac:dyDescent="0.2">
      <c r="B1101" s="486" t="s">
        <v>242</v>
      </c>
      <c r="C1101" s="172"/>
      <c r="D1101" s="171"/>
      <c r="E1101" s="290"/>
      <c r="F1101" s="485"/>
      <c r="G1101" s="485"/>
      <c r="H1101" s="485"/>
      <c r="O1101" s="922" t="s">
        <v>497</v>
      </c>
      <c r="P1101" s="923"/>
      <c r="Q1101" s="923"/>
      <c r="R1101" s="924"/>
      <c r="S1101" s="919" t="str">
        <f>IF(COUNT(S1080:U1099)=0,"",SUMIF(E1080:E1099,"元請",S1080:U1099))</f>
        <v/>
      </c>
      <c r="T1101" s="920"/>
      <c r="U1101" s="921"/>
      <c r="Z1101" s="264"/>
      <c r="AA1101" s="264"/>
      <c r="AB1101" s="264"/>
      <c r="AC1101" s="264"/>
      <c r="AD1101" s="264"/>
      <c r="AE1101" s="172"/>
      <c r="AF1101" s="172"/>
    </row>
    <row r="1102" spans="1:32" ht="19.5" customHeight="1" x14ac:dyDescent="0.15">
      <c r="B1102" s="287" t="s">
        <v>240</v>
      </c>
      <c r="C1102" s="172"/>
      <c r="D1102" s="171"/>
      <c r="E1102" s="172"/>
      <c r="F1102" s="172"/>
      <c r="G1102" s="485"/>
      <c r="H1102" s="485"/>
      <c r="Z1102" s="264"/>
      <c r="AA1102" s="264"/>
      <c r="AB1102" s="264"/>
      <c r="AC1102" s="264"/>
      <c r="AD1102" s="264"/>
      <c r="AE1102" s="172"/>
      <c r="AF1102" s="172"/>
    </row>
    <row r="1103" spans="1:32" ht="19.5" customHeight="1" x14ac:dyDescent="0.15">
      <c r="B1103" s="485"/>
      <c r="C1103" s="172"/>
      <c r="D1103" s="171"/>
      <c r="E1103" s="290"/>
      <c r="F1103" s="485"/>
      <c r="G1103" s="485"/>
      <c r="H1103" s="485"/>
    </row>
    <row r="1104" spans="1:32" s="172" customFormat="1" ht="20.25" customHeight="1" x14ac:dyDescent="0.15">
      <c r="A1104" s="171"/>
      <c r="B1104" s="171"/>
      <c r="C1104" s="172" t="s">
        <v>104</v>
      </c>
      <c r="G1104" s="262"/>
      <c r="H1104" s="262"/>
      <c r="I1104" s="171"/>
      <c r="J1104" s="171"/>
      <c r="K1104" s="171"/>
      <c r="L1104" s="171"/>
      <c r="M1104" s="171"/>
      <c r="N1104" s="171"/>
      <c r="O1104" s="171"/>
      <c r="P1104" s="171"/>
      <c r="Q1104" s="171"/>
      <c r="R1104" s="171"/>
      <c r="S1104" s="171"/>
      <c r="T1104" s="196" t="s">
        <v>241</v>
      </c>
      <c r="U1104" s="263" t="str">
        <f t="shared" ref="U1104" si="1479">IF(COUNT(S1080:U1099)=0,"",U1075+1)</f>
        <v/>
      </c>
      <c r="W1104" s="171"/>
      <c r="X1104" s="171"/>
      <c r="Y1104" s="171"/>
      <c r="Z1104" s="291"/>
      <c r="AA1104" s="291"/>
      <c r="AB1104" s="291"/>
      <c r="AC1104" s="291"/>
      <c r="AD1104" s="291"/>
      <c r="AE1104" s="171"/>
      <c r="AF1104" s="171"/>
    </row>
    <row r="1105" spans="1:32" s="172" customFormat="1" ht="27.75" x14ac:dyDescent="0.15">
      <c r="A1105" s="171"/>
      <c r="B1105" s="904" t="s">
        <v>105</v>
      </c>
      <c r="C1105" s="904"/>
      <c r="D1105" s="904"/>
      <c r="E1105" s="904"/>
      <c r="F1105" s="904"/>
      <c r="G1105" s="904"/>
      <c r="H1105" s="904"/>
      <c r="I1105" s="904"/>
      <c r="J1105" s="905" t="s">
        <v>388</v>
      </c>
      <c r="K1105" s="905"/>
      <c r="L1105" s="905"/>
      <c r="M1105" s="905"/>
      <c r="N1105" s="905"/>
      <c r="O1105" s="905"/>
      <c r="P1105" s="905"/>
      <c r="Q1105" s="905"/>
      <c r="R1105" s="905"/>
      <c r="S1105" s="905"/>
      <c r="T1105" s="905"/>
      <c r="U1105" s="905"/>
      <c r="W1105" s="171"/>
      <c r="X1105" s="171"/>
      <c r="Y1105" s="171"/>
      <c r="Z1105" s="291"/>
      <c r="AA1105" s="291"/>
      <c r="AB1105" s="291"/>
      <c r="AC1105" s="291"/>
      <c r="AD1105" s="291"/>
      <c r="AE1105" s="171"/>
      <c r="AF1105" s="171"/>
    </row>
    <row r="1106" spans="1:32" ht="21.75" thickBot="1" x14ac:dyDescent="0.2">
      <c r="D1106" s="265" t="s">
        <v>228</v>
      </c>
      <c r="E1106" s="906"/>
      <c r="F1106" s="906"/>
      <c r="G1106" s="266" t="s">
        <v>229</v>
      </c>
      <c r="H1106" s="267"/>
      <c r="L1106" s="268" t="s">
        <v>231</v>
      </c>
      <c r="M1106" s="482" t="str">
        <f>M$4</f>
        <v/>
      </c>
      <c r="N1106" s="269" t="s">
        <v>220</v>
      </c>
      <c r="O1106" s="482" t="str">
        <f>O$4</f>
        <v/>
      </c>
      <c r="P1106" s="269" t="s">
        <v>225</v>
      </c>
      <c r="Q1106" s="269" t="s">
        <v>205</v>
      </c>
      <c r="R1106" s="482" t="str">
        <f>R$4</f>
        <v/>
      </c>
      <c r="S1106" s="269" t="s">
        <v>220</v>
      </c>
      <c r="T1106" s="482" t="str">
        <f>T$4</f>
        <v/>
      </c>
      <c r="U1106" s="269" t="s">
        <v>230</v>
      </c>
    </row>
    <row r="1107" spans="1:32" ht="18" customHeight="1" x14ac:dyDescent="0.15">
      <c r="B1107" s="880" t="s">
        <v>227</v>
      </c>
      <c r="C1107" s="907" t="s">
        <v>224</v>
      </c>
      <c r="D1107" s="478" t="s">
        <v>237</v>
      </c>
      <c r="E1107" s="478" t="s">
        <v>222</v>
      </c>
      <c r="F1107" s="909" t="s">
        <v>106</v>
      </c>
      <c r="G1107" s="840" t="s">
        <v>107</v>
      </c>
      <c r="H1107" s="841"/>
      <c r="I1107" s="480" t="s">
        <v>108</v>
      </c>
      <c r="J1107" s="480" t="s">
        <v>235</v>
      </c>
      <c r="K1107" s="840" t="s">
        <v>109</v>
      </c>
      <c r="L1107" s="913"/>
      <c r="M1107" s="913"/>
      <c r="N1107" s="841"/>
      <c r="O1107" s="840" t="s">
        <v>226</v>
      </c>
      <c r="P1107" s="913"/>
      <c r="Q1107" s="913"/>
      <c r="R1107" s="841"/>
      <c r="S1107" s="840" t="s">
        <v>233</v>
      </c>
      <c r="T1107" s="913"/>
      <c r="U1107" s="914"/>
    </row>
    <row r="1108" spans="1:32" ht="18" customHeight="1" thickBot="1" x14ac:dyDescent="0.2">
      <c r="B1108" s="882"/>
      <c r="C1108" s="908"/>
      <c r="D1108" s="479" t="s">
        <v>221</v>
      </c>
      <c r="E1108" s="479" t="s">
        <v>223</v>
      </c>
      <c r="F1108" s="910"/>
      <c r="G1108" s="911"/>
      <c r="H1108" s="912"/>
      <c r="I1108" s="481" t="s">
        <v>110</v>
      </c>
      <c r="J1108" s="481" t="s">
        <v>236</v>
      </c>
      <c r="K1108" s="911"/>
      <c r="L1108" s="915"/>
      <c r="M1108" s="915"/>
      <c r="N1108" s="912"/>
      <c r="O1108" s="911"/>
      <c r="P1108" s="915"/>
      <c r="Q1108" s="915"/>
      <c r="R1108" s="912"/>
      <c r="S1108" s="911" t="s">
        <v>234</v>
      </c>
      <c r="T1108" s="915"/>
      <c r="U1108" s="916"/>
    </row>
    <row r="1109" spans="1:32" ht="24" customHeight="1" x14ac:dyDescent="0.15">
      <c r="B1109" s="880">
        <v>1</v>
      </c>
      <c r="C1109" s="883"/>
      <c r="D1109" s="883"/>
      <c r="E1109" s="883"/>
      <c r="F1109" s="294"/>
      <c r="G1109" s="886"/>
      <c r="H1109" s="887"/>
      <c r="I1109" s="294"/>
      <c r="J1109" s="295"/>
      <c r="K1109" s="298"/>
      <c r="L1109" s="279" t="s">
        <v>220</v>
      </c>
      <c r="M1109" s="301"/>
      <c r="N1109" s="280" t="s">
        <v>225</v>
      </c>
      <c r="O1109" s="298"/>
      <c r="P1109" s="279" t="s">
        <v>220</v>
      </c>
      <c r="Q1109" s="301"/>
      <c r="R1109" s="280" t="s">
        <v>225</v>
      </c>
      <c r="S1109" s="888" t="str">
        <f t="shared" ref="S1109" si="1480">IF(COUNT(J1109:J1113)=0,"",SUM(J1109:J1113))</f>
        <v/>
      </c>
      <c r="T1109" s="889"/>
      <c r="U1109" s="890"/>
    </row>
    <row r="1110" spans="1:32" ht="24" customHeight="1" x14ac:dyDescent="0.15">
      <c r="B1110" s="881"/>
      <c r="C1110" s="884"/>
      <c r="D1110" s="884"/>
      <c r="E1110" s="884"/>
      <c r="F1110" s="296"/>
      <c r="G1110" s="897"/>
      <c r="H1110" s="898"/>
      <c r="I1110" s="296"/>
      <c r="J1110" s="297"/>
      <c r="K1110" s="299"/>
      <c r="L1110" s="284" t="s">
        <v>220</v>
      </c>
      <c r="M1110" s="302"/>
      <c r="N1110" s="285" t="s">
        <v>225</v>
      </c>
      <c r="O1110" s="299"/>
      <c r="P1110" s="284" t="s">
        <v>220</v>
      </c>
      <c r="Q1110" s="302"/>
      <c r="R1110" s="285" t="s">
        <v>225</v>
      </c>
      <c r="S1110" s="891"/>
      <c r="T1110" s="892"/>
      <c r="U1110" s="893"/>
    </row>
    <row r="1111" spans="1:32" ht="23.25" customHeight="1" x14ac:dyDescent="0.15">
      <c r="B1111" s="881"/>
      <c r="C1111" s="884"/>
      <c r="D1111" s="884"/>
      <c r="E1111" s="884"/>
      <c r="F1111" s="296"/>
      <c r="G1111" s="897"/>
      <c r="H1111" s="898"/>
      <c r="I1111" s="296"/>
      <c r="J1111" s="297"/>
      <c r="K1111" s="299"/>
      <c r="L1111" s="284" t="s">
        <v>220</v>
      </c>
      <c r="M1111" s="302"/>
      <c r="N1111" s="285" t="s">
        <v>225</v>
      </c>
      <c r="O1111" s="299"/>
      <c r="P1111" s="284" t="s">
        <v>220</v>
      </c>
      <c r="Q1111" s="302"/>
      <c r="R1111" s="285" t="s">
        <v>225</v>
      </c>
      <c r="S1111" s="891"/>
      <c r="T1111" s="892"/>
      <c r="U1111" s="893"/>
    </row>
    <row r="1112" spans="1:32" ht="24" customHeight="1" x14ac:dyDescent="0.15">
      <c r="B1112" s="881"/>
      <c r="C1112" s="884"/>
      <c r="D1112" s="884"/>
      <c r="E1112" s="884"/>
      <c r="F1112" s="296"/>
      <c r="G1112" s="897"/>
      <c r="H1112" s="898"/>
      <c r="I1112" s="296"/>
      <c r="J1112" s="297"/>
      <c r="K1112" s="299"/>
      <c r="L1112" s="284" t="s">
        <v>220</v>
      </c>
      <c r="M1112" s="302"/>
      <c r="N1112" s="285" t="s">
        <v>225</v>
      </c>
      <c r="O1112" s="299"/>
      <c r="P1112" s="284" t="s">
        <v>220</v>
      </c>
      <c r="Q1112" s="302"/>
      <c r="R1112" s="285" t="s">
        <v>225</v>
      </c>
      <c r="S1112" s="891"/>
      <c r="T1112" s="892"/>
      <c r="U1112" s="893"/>
    </row>
    <row r="1113" spans="1:32" ht="24" customHeight="1" thickBot="1" x14ac:dyDescent="0.2">
      <c r="B1113" s="882"/>
      <c r="C1113" s="885"/>
      <c r="D1113" s="885"/>
      <c r="E1113" s="885"/>
      <c r="F1113" s="286" t="s">
        <v>232</v>
      </c>
      <c r="G1113" s="5"/>
      <c r="H1113" s="899" t="s">
        <v>239</v>
      </c>
      <c r="I1113" s="900"/>
      <c r="J1113" s="300"/>
      <c r="K1113" s="901"/>
      <c r="L1113" s="902"/>
      <c r="M1113" s="902"/>
      <c r="N1113" s="902"/>
      <c r="O1113" s="902"/>
      <c r="P1113" s="902"/>
      <c r="Q1113" s="902"/>
      <c r="R1113" s="903"/>
      <c r="S1113" s="894"/>
      <c r="T1113" s="895"/>
      <c r="U1113" s="896"/>
    </row>
    <row r="1114" spans="1:32" ht="24" customHeight="1" x14ac:dyDescent="0.15">
      <c r="B1114" s="880">
        <v>2</v>
      </c>
      <c r="C1114" s="883"/>
      <c r="D1114" s="883"/>
      <c r="E1114" s="883"/>
      <c r="F1114" s="294"/>
      <c r="G1114" s="886"/>
      <c r="H1114" s="887"/>
      <c r="I1114" s="294"/>
      <c r="J1114" s="295"/>
      <c r="K1114" s="298"/>
      <c r="L1114" s="279" t="s">
        <v>220</v>
      </c>
      <c r="M1114" s="301"/>
      <c r="N1114" s="280" t="s">
        <v>225</v>
      </c>
      <c r="O1114" s="298"/>
      <c r="P1114" s="279" t="s">
        <v>220</v>
      </c>
      <c r="Q1114" s="301"/>
      <c r="R1114" s="280" t="s">
        <v>225</v>
      </c>
      <c r="S1114" s="888" t="str">
        <f t="shared" ref="S1114" si="1481">IF(COUNT(J1114:J1118)=0,"",SUM(J1114:J1118))</f>
        <v/>
      </c>
      <c r="T1114" s="889"/>
      <c r="U1114" s="890"/>
    </row>
    <row r="1115" spans="1:32" ht="24" customHeight="1" x14ac:dyDescent="0.15">
      <c r="B1115" s="881"/>
      <c r="C1115" s="884"/>
      <c r="D1115" s="884"/>
      <c r="E1115" s="884"/>
      <c r="F1115" s="296"/>
      <c r="G1115" s="897"/>
      <c r="H1115" s="898"/>
      <c r="I1115" s="296"/>
      <c r="J1115" s="297"/>
      <c r="K1115" s="299"/>
      <c r="L1115" s="284" t="s">
        <v>220</v>
      </c>
      <c r="M1115" s="302"/>
      <c r="N1115" s="285" t="s">
        <v>225</v>
      </c>
      <c r="O1115" s="299"/>
      <c r="P1115" s="284" t="s">
        <v>220</v>
      </c>
      <c r="Q1115" s="302"/>
      <c r="R1115" s="285" t="s">
        <v>225</v>
      </c>
      <c r="S1115" s="891"/>
      <c r="T1115" s="892"/>
      <c r="U1115" s="893"/>
    </row>
    <row r="1116" spans="1:32" ht="24" customHeight="1" x14ac:dyDescent="0.15">
      <c r="B1116" s="881"/>
      <c r="C1116" s="884"/>
      <c r="D1116" s="884"/>
      <c r="E1116" s="884"/>
      <c r="F1116" s="296"/>
      <c r="G1116" s="897"/>
      <c r="H1116" s="898"/>
      <c r="I1116" s="296"/>
      <c r="J1116" s="297"/>
      <c r="K1116" s="299"/>
      <c r="L1116" s="284" t="s">
        <v>220</v>
      </c>
      <c r="M1116" s="302"/>
      <c r="N1116" s="285" t="s">
        <v>225</v>
      </c>
      <c r="O1116" s="299"/>
      <c r="P1116" s="284" t="s">
        <v>220</v>
      </c>
      <c r="Q1116" s="302"/>
      <c r="R1116" s="285" t="s">
        <v>225</v>
      </c>
      <c r="S1116" s="891"/>
      <c r="T1116" s="892"/>
      <c r="U1116" s="893"/>
    </row>
    <row r="1117" spans="1:32" ht="24" customHeight="1" x14ac:dyDescent="0.15">
      <c r="B1117" s="881"/>
      <c r="C1117" s="884"/>
      <c r="D1117" s="884"/>
      <c r="E1117" s="884"/>
      <c r="F1117" s="296"/>
      <c r="G1117" s="897"/>
      <c r="H1117" s="898"/>
      <c r="I1117" s="296"/>
      <c r="J1117" s="297"/>
      <c r="K1117" s="299"/>
      <c r="L1117" s="284" t="s">
        <v>220</v>
      </c>
      <c r="M1117" s="302"/>
      <c r="N1117" s="285" t="s">
        <v>225</v>
      </c>
      <c r="O1117" s="299"/>
      <c r="P1117" s="284" t="s">
        <v>220</v>
      </c>
      <c r="Q1117" s="302"/>
      <c r="R1117" s="285" t="s">
        <v>225</v>
      </c>
      <c r="S1117" s="891"/>
      <c r="T1117" s="892"/>
      <c r="U1117" s="893"/>
    </row>
    <row r="1118" spans="1:32" ht="24" customHeight="1" thickBot="1" x14ac:dyDescent="0.2">
      <c r="B1118" s="882"/>
      <c r="C1118" s="885"/>
      <c r="D1118" s="885"/>
      <c r="E1118" s="885"/>
      <c r="F1118" s="286" t="s">
        <v>232</v>
      </c>
      <c r="G1118" s="5"/>
      <c r="H1118" s="899" t="s">
        <v>239</v>
      </c>
      <c r="I1118" s="900"/>
      <c r="J1118" s="300"/>
      <c r="K1118" s="901"/>
      <c r="L1118" s="902"/>
      <c r="M1118" s="902"/>
      <c r="N1118" s="902"/>
      <c r="O1118" s="902"/>
      <c r="P1118" s="902"/>
      <c r="Q1118" s="902"/>
      <c r="R1118" s="903"/>
      <c r="S1118" s="894"/>
      <c r="T1118" s="895"/>
      <c r="U1118" s="896"/>
    </row>
    <row r="1119" spans="1:32" ht="24" customHeight="1" x14ac:dyDescent="0.15">
      <c r="B1119" s="880">
        <v>3</v>
      </c>
      <c r="C1119" s="883"/>
      <c r="D1119" s="883"/>
      <c r="E1119" s="883"/>
      <c r="F1119" s="294"/>
      <c r="G1119" s="886"/>
      <c r="H1119" s="887"/>
      <c r="I1119" s="294"/>
      <c r="J1119" s="295"/>
      <c r="K1119" s="298"/>
      <c r="L1119" s="279" t="s">
        <v>220</v>
      </c>
      <c r="M1119" s="301"/>
      <c r="N1119" s="280" t="s">
        <v>225</v>
      </c>
      <c r="O1119" s="298"/>
      <c r="P1119" s="279" t="s">
        <v>220</v>
      </c>
      <c r="Q1119" s="301"/>
      <c r="R1119" s="280" t="s">
        <v>225</v>
      </c>
      <c r="S1119" s="888" t="str">
        <f t="shared" ref="S1119" si="1482">IF(COUNT(J1119:J1123)=0,"",SUM(J1119:J1123))</f>
        <v/>
      </c>
      <c r="T1119" s="889"/>
      <c r="U1119" s="890"/>
    </row>
    <row r="1120" spans="1:32" ht="24" customHeight="1" x14ac:dyDescent="0.15">
      <c r="B1120" s="881"/>
      <c r="C1120" s="884"/>
      <c r="D1120" s="884"/>
      <c r="E1120" s="884"/>
      <c r="F1120" s="296"/>
      <c r="G1120" s="897"/>
      <c r="H1120" s="898"/>
      <c r="I1120" s="296"/>
      <c r="J1120" s="297"/>
      <c r="K1120" s="299"/>
      <c r="L1120" s="284" t="s">
        <v>220</v>
      </c>
      <c r="M1120" s="302"/>
      <c r="N1120" s="285" t="s">
        <v>225</v>
      </c>
      <c r="O1120" s="299"/>
      <c r="P1120" s="284" t="s">
        <v>220</v>
      </c>
      <c r="Q1120" s="302"/>
      <c r="R1120" s="285" t="s">
        <v>225</v>
      </c>
      <c r="S1120" s="891"/>
      <c r="T1120" s="892"/>
      <c r="U1120" s="893"/>
    </row>
    <row r="1121" spans="1:32" ht="24" customHeight="1" x14ac:dyDescent="0.15">
      <c r="B1121" s="881"/>
      <c r="C1121" s="884"/>
      <c r="D1121" s="884"/>
      <c r="E1121" s="884"/>
      <c r="F1121" s="296"/>
      <c r="G1121" s="897"/>
      <c r="H1121" s="898"/>
      <c r="I1121" s="296"/>
      <c r="J1121" s="297"/>
      <c r="K1121" s="299"/>
      <c r="L1121" s="284" t="s">
        <v>220</v>
      </c>
      <c r="M1121" s="302"/>
      <c r="N1121" s="285" t="s">
        <v>225</v>
      </c>
      <c r="O1121" s="299"/>
      <c r="P1121" s="284" t="s">
        <v>220</v>
      </c>
      <c r="Q1121" s="302"/>
      <c r="R1121" s="285" t="s">
        <v>225</v>
      </c>
      <c r="S1121" s="891"/>
      <c r="T1121" s="892"/>
      <c r="U1121" s="893"/>
    </row>
    <row r="1122" spans="1:32" ht="24" customHeight="1" x14ac:dyDescent="0.15">
      <c r="B1122" s="881"/>
      <c r="C1122" s="884"/>
      <c r="D1122" s="884"/>
      <c r="E1122" s="884"/>
      <c r="F1122" s="296"/>
      <c r="G1122" s="897"/>
      <c r="H1122" s="898"/>
      <c r="I1122" s="296"/>
      <c r="J1122" s="297"/>
      <c r="K1122" s="299"/>
      <c r="L1122" s="284" t="s">
        <v>220</v>
      </c>
      <c r="M1122" s="302"/>
      <c r="N1122" s="285" t="s">
        <v>225</v>
      </c>
      <c r="O1122" s="299"/>
      <c r="P1122" s="284" t="s">
        <v>220</v>
      </c>
      <c r="Q1122" s="302"/>
      <c r="R1122" s="285" t="s">
        <v>225</v>
      </c>
      <c r="S1122" s="891"/>
      <c r="T1122" s="892"/>
      <c r="U1122" s="893"/>
    </row>
    <row r="1123" spans="1:32" ht="24" customHeight="1" thickBot="1" x14ac:dyDescent="0.2">
      <c r="B1123" s="882"/>
      <c r="C1123" s="885"/>
      <c r="D1123" s="885"/>
      <c r="E1123" s="885"/>
      <c r="F1123" s="286" t="s">
        <v>232</v>
      </c>
      <c r="G1123" s="5"/>
      <c r="H1123" s="899" t="s">
        <v>239</v>
      </c>
      <c r="I1123" s="900"/>
      <c r="J1123" s="300"/>
      <c r="K1123" s="901"/>
      <c r="L1123" s="902"/>
      <c r="M1123" s="902"/>
      <c r="N1123" s="902"/>
      <c r="O1123" s="902"/>
      <c r="P1123" s="902"/>
      <c r="Q1123" s="902"/>
      <c r="R1123" s="903"/>
      <c r="S1123" s="894"/>
      <c r="T1123" s="895"/>
      <c r="U1123" s="896"/>
    </row>
    <row r="1124" spans="1:32" ht="24" customHeight="1" x14ac:dyDescent="0.15">
      <c r="B1124" s="880">
        <v>4</v>
      </c>
      <c r="C1124" s="883"/>
      <c r="D1124" s="883"/>
      <c r="E1124" s="883"/>
      <c r="F1124" s="294"/>
      <c r="G1124" s="886"/>
      <c r="H1124" s="887"/>
      <c r="I1124" s="294"/>
      <c r="J1124" s="295"/>
      <c r="K1124" s="298"/>
      <c r="L1124" s="279" t="s">
        <v>220</v>
      </c>
      <c r="M1124" s="301"/>
      <c r="N1124" s="280" t="s">
        <v>225</v>
      </c>
      <c r="O1124" s="298"/>
      <c r="P1124" s="279" t="s">
        <v>220</v>
      </c>
      <c r="Q1124" s="301"/>
      <c r="R1124" s="280" t="s">
        <v>225</v>
      </c>
      <c r="S1124" s="888" t="str">
        <f t="shared" ref="S1124" si="1483">IF(COUNT(J1124:J1128)=0,"",SUM(J1124:J1128))</f>
        <v/>
      </c>
      <c r="T1124" s="889"/>
      <c r="U1124" s="890"/>
    </row>
    <row r="1125" spans="1:32" ht="24" customHeight="1" x14ac:dyDescent="0.15">
      <c r="B1125" s="881"/>
      <c r="C1125" s="884"/>
      <c r="D1125" s="884"/>
      <c r="E1125" s="884"/>
      <c r="F1125" s="296"/>
      <c r="G1125" s="897"/>
      <c r="H1125" s="898"/>
      <c r="I1125" s="296"/>
      <c r="J1125" s="297"/>
      <c r="K1125" s="299"/>
      <c r="L1125" s="284" t="s">
        <v>220</v>
      </c>
      <c r="M1125" s="302"/>
      <c r="N1125" s="285" t="s">
        <v>225</v>
      </c>
      <c r="O1125" s="299"/>
      <c r="P1125" s="284" t="s">
        <v>220</v>
      </c>
      <c r="Q1125" s="302"/>
      <c r="R1125" s="285" t="s">
        <v>225</v>
      </c>
      <c r="S1125" s="891"/>
      <c r="T1125" s="892"/>
      <c r="U1125" s="893"/>
    </row>
    <row r="1126" spans="1:32" ht="24" customHeight="1" x14ac:dyDescent="0.15">
      <c r="B1126" s="881"/>
      <c r="C1126" s="884"/>
      <c r="D1126" s="884"/>
      <c r="E1126" s="884"/>
      <c r="F1126" s="296"/>
      <c r="G1126" s="897"/>
      <c r="H1126" s="898"/>
      <c r="I1126" s="296"/>
      <c r="J1126" s="297"/>
      <c r="K1126" s="299"/>
      <c r="L1126" s="284" t="s">
        <v>220</v>
      </c>
      <c r="M1126" s="302"/>
      <c r="N1126" s="285" t="s">
        <v>225</v>
      </c>
      <c r="O1126" s="299"/>
      <c r="P1126" s="284" t="s">
        <v>220</v>
      </c>
      <c r="Q1126" s="302"/>
      <c r="R1126" s="285" t="s">
        <v>225</v>
      </c>
      <c r="S1126" s="891"/>
      <c r="T1126" s="892"/>
      <c r="U1126" s="893"/>
    </row>
    <row r="1127" spans="1:32" ht="24" customHeight="1" x14ac:dyDescent="0.15">
      <c r="B1127" s="881"/>
      <c r="C1127" s="884"/>
      <c r="D1127" s="884"/>
      <c r="E1127" s="884"/>
      <c r="F1127" s="296"/>
      <c r="G1127" s="897"/>
      <c r="H1127" s="898"/>
      <c r="I1127" s="296"/>
      <c r="J1127" s="297"/>
      <c r="K1127" s="299"/>
      <c r="L1127" s="284" t="s">
        <v>220</v>
      </c>
      <c r="M1127" s="302"/>
      <c r="N1127" s="285" t="s">
        <v>225</v>
      </c>
      <c r="O1127" s="299"/>
      <c r="P1127" s="284" t="s">
        <v>220</v>
      </c>
      <c r="Q1127" s="302"/>
      <c r="R1127" s="285" t="s">
        <v>225</v>
      </c>
      <c r="S1127" s="891"/>
      <c r="T1127" s="892"/>
      <c r="U1127" s="893"/>
    </row>
    <row r="1128" spans="1:32" ht="24" customHeight="1" thickBot="1" x14ac:dyDescent="0.2">
      <c r="B1128" s="882"/>
      <c r="C1128" s="885"/>
      <c r="D1128" s="885"/>
      <c r="E1128" s="885"/>
      <c r="F1128" s="286" t="s">
        <v>232</v>
      </c>
      <c r="G1128" s="5"/>
      <c r="H1128" s="899" t="s">
        <v>239</v>
      </c>
      <c r="I1128" s="900"/>
      <c r="J1128" s="300"/>
      <c r="K1128" s="901"/>
      <c r="L1128" s="902"/>
      <c r="M1128" s="902"/>
      <c r="N1128" s="902"/>
      <c r="O1128" s="902"/>
      <c r="P1128" s="902"/>
      <c r="Q1128" s="902"/>
      <c r="R1128" s="903"/>
      <c r="S1128" s="894"/>
      <c r="T1128" s="895"/>
      <c r="U1128" s="896"/>
    </row>
    <row r="1129" spans="1:32" ht="19.5" customHeight="1" thickBot="1" x14ac:dyDescent="0.2">
      <c r="B1129" s="287" t="s">
        <v>112</v>
      </c>
      <c r="C1129" s="172"/>
      <c r="D1129" s="288"/>
      <c r="E1129" s="288"/>
      <c r="F1129" s="289"/>
      <c r="G1129" s="288"/>
      <c r="H1129" s="288"/>
      <c r="O1129" s="917" t="s">
        <v>496</v>
      </c>
      <c r="P1129" s="918"/>
      <c r="Q1129" s="918"/>
      <c r="R1129" s="918"/>
      <c r="S1129" s="919" t="str">
        <f>IF(COUNT(S1109:U1128)=0,"",SUMIFS(S1109:S1128,E1109:E1128,"&lt;&gt;"&amp;""))</f>
        <v/>
      </c>
      <c r="T1129" s="920"/>
      <c r="U1129" s="921"/>
    </row>
    <row r="1130" spans="1:32" ht="19.5" customHeight="1" thickBot="1" x14ac:dyDescent="0.2">
      <c r="B1130" s="486" t="s">
        <v>242</v>
      </c>
      <c r="C1130" s="172"/>
      <c r="D1130" s="171"/>
      <c r="E1130" s="290"/>
      <c r="F1130" s="485"/>
      <c r="G1130" s="485"/>
      <c r="H1130" s="485"/>
      <c r="O1130" s="922" t="s">
        <v>497</v>
      </c>
      <c r="P1130" s="923"/>
      <c r="Q1130" s="923"/>
      <c r="R1130" s="924"/>
      <c r="S1130" s="919" t="str">
        <f>IF(COUNT(S1109:U1128)=0,"",SUMIF(E1109:E1128,"元請",S1109:U1128))</f>
        <v/>
      </c>
      <c r="T1130" s="920"/>
      <c r="U1130" s="921"/>
      <c r="Z1130" s="264"/>
      <c r="AA1130" s="264"/>
      <c r="AB1130" s="264"/>
      <c r="AC1130" s="264"/>
      <c r="AD1130" s="264"/>
      <c r="AE1130" s="172"/>
      <c r="AF1130" s="172"/>
    </row>
    <row r="1131" spans="1:32" ht="19.5" customHeight="1" x14ac:dyDescent="0.15">
      <c r="B1131" s="287" t="s">
        <v>240</v>
      </c>
      <c r="C1131" s="172"/>
      <c r="D1131" s="171"/>
      <c r="E1131" s="172"/>
      <c r="F1131" s="172"/>
      <c r="G1131" s="485"/>
      <c r="H1131" s="485"/>
      <c r="Z1131" s="264"/>
      <c r="AA1131" s="264"/>
      <c r="AB1131" s="264"/>
      <c r="AC1131" s="264"/>
      <c r="AD1131" s="264"/>
      <c r="AE1131" s="172"/>
      <c r="AF1131" s="172"/>
    </row>
    <row r="1132" spans="1:32" ht="19.5" customHeight="1" x14ac:dyDescent="0.15">
      <c r="B1132" s="485"/>
      <c r="C1132" s="172"/>
      <c r="D1132" s="171"/>
      <c r="E1132" s="290"/>
      <c r="F1132" s="485"/>
      <c r="G1132" s="485"/>
      <c r="H1132" s="485"/>
    </row>
    <row r="1133" spans="1:32" s="172" customFormat="1" ht="20.25" customHeight="1" x14ac:dyDescent="0.15">
      <c r="A1133" s="171"/>
      <c r="B1133" s="171"/>
      <c r="C1133" s="172" t="s">
        <v>104</v>
      </c>
      <c r="G1133" s="262"/>
      <c r="H1133" s="262"/>
      <c r="I1133" s="171"/>
      <c r="J1133" s="171"/>
      <c r="K1133" s="171"/>
      <c r="L1133" s="171"/>
      <c r="M1133" s="171"/>
      <c r="N1133" s="171"/>
      <c r="O1133" s="171"/>
      <c r="P1133" s="171"/>
      <c r="Q1133" s="171"/>
      <c r="R1133" s="171"/>
      <c r="S1133" s="171"/>
      <c r="T1133" s="196" t="s">
        <v>241</v>
      </c>
      <c r="U1133" s="263" t="str">
        <f t="shared" ref="U1133" si="1484">IF(COUNT(S1109:U1128)=0,"",U1104+1)</f>
        <v/>
      </c>
      <c r="W1133" s="171"/>
      <c r="X1133" s="171"/>
      <c r="Y1133" s="171"/>
      <c r="Z1133" s="291"/>
      <c r="AA1133" s="291"/>
      <c r="AB1133" s="291"/>
      <c r="AC1133" s="291"/>
      <c r="AD1133" s="291"/>
      <c r="AE1133" s="171"/>
      <c r="AF1133" s="171"/>
    </row>
    <row r="1134" spans="1:32" s="172" customFormat="1" ht="27.75" x14ac:dyDescent="0.15">
      <c r="A1134" s="171"/>
      <c r="B1134" s="904" t="s">
        <v>105</v>
      </c>
      <c r="C1134" s="904"/>
      <c r="D1134" s="904"/>
      <c r="E1134" s="904"/>
      <c r="F1134" s="904"/>
      <c r="G1134" s="904"/>
      <c r="H1134" s="904"/>
      <c r="I1134" s="904"/>
      <c r="J1134" s="905" t="s">
        <v>388</v>
      </c>
      <c r="K1134" s="905"/>
      <c r="L1134" s="905"/>
      <c r="M1134" s="905"/>
      <c r="N1134" s="905"/>
      <c r="O1134" s="905"/>
      <c r="P1134" s="905"/>
      <c r="Q1134" s="905"/>
      <c r="R1134" s="905"/>
      <c r="S1134" s="905"/>
      <c r="T1134" s="905"/>
      <c r="U1134" s="905"/>
      <c r="W1134" s="171"/>
      <c r="X1134" s="171"/>
      <c r="Y1134" s="171"/>
      <c r="Z1134" s="291"/>
      <c r="AA1134" s="291"/>
      <c r="AB1134" s="291"/>
      <c r="AC1134" s="291"/>
      <c r="AD1134" s="291"/>
      <c r="AE1134" s="171"/>
      <c r="AF1134" s="171"/>
    </row>
    <row r="1135" spans="1:32" ht="21.75" thickBot="1" x14ac:dyDescent="0.2">
      <c r="D1135" s="265" t="s">
        <v>228</v>
      </c>
      <c r="E1135" s="906"/>
      <c r="F1135" s="906"/>
      <c r="G1135" s="266" t="s">
        <v>229</v>
      </c>
      <c r="H1135" s="267"/>
      <c r="L1135" s="268" t="s">
        <v>231</v>
      </c>
      <c r="M1135" s="482" t="str">
        <f>M$4</f>
        <v/>
      </c>
      <c r="N1135" s="269" t="s">
        <v>220</v>
      </c>
      <c r="O1135" s="482" t="str">
        <f>O$4</f>
        <v/>
      </c>
      <c r="P1135" s="269" t="s">
        <v>225</v>
      </c>
      <c r="Q1135" s="269" t="s">
        <v>205</v>
      </c>
      <c r="R1135" s="482" t="str">
        <f>R$4</f>
        <v/>
      </c>
      <c r="S1135" s="269" t="s">
        <v>220</v>
      </c>
      <c r="T1135" s="482" t="str">
        <f>T$4</f>
        <v/>
      </c>
      <c r="U1135" s="269" t="s">
        <v>230</v>
      </c>
    </row>
    <row r="1136" spans="1:32" ht="18" customHeight="1" x14ac:dyDescent="0.15">
      <c r="B1136" s="880" t="s">
        <v>227</v>
      </c>
      <c r="C1136" s="907" t="s">
        <v>224</v>
      </c>
      <c r="D1136" s="478" t="s">
        <v>237</v>
      </c>
      <c r="E1136" s="478" t="s">
        <v>222</v>
      </c>
      <c r="F1136" s="909" t="s">
        <v>106</v>
      </c>
      <c r="G1136" s="840" t="s">
        <v>107</v>
      </c>
      <c r="H1136" s="841"/>
      <c r="I1136" s="480" t="s">
        <v>108</v>
      </c>
      <c r="J1136" s="480" t="s">
        <v>235</v>
      </c>
      <c r="K1136" s="840" t="s">
        <v>109</v>
      </c>
      <c r="L1136" s="913"/>
      <c r="M1136" s="913"/>
      <c r="N1136" s="841"/>
      <c r="O1136" s="840" t="s">
        <v>226</v>
      </c>
      <c r="P1136" s="913"/>
      <c r="Q1136" s="913"/>
      <c r="R1136" s="841"/>
      <c r="S1136" s="840" t="s">
        <v>233</v>
      </c>
      <c r="T1136" s="913"/>
      <c r="U1136" s="914"/>
    </row>
    <row r="1137" spans="2:21" ht="18" customHeight="1" thickBot="1" x14ac:dyDescent="0.2">
      <c r="B1137" s="882"/>
      <c r="C1137" s="908"/>
      <c r="D1137" s="479" t="s">
        <v>221</v>
      </c>
      <c r="E1137" s="479" t="s">
        <v>223</v>
      </c>
      <c r="F1137" s="910"/>
      <c r="G1137" s="911"/>
      <c r="H1137" s="912"/>
      <c r="I1137" s="481" t="s">
        <v>110</v>
      </c>
      <c r="J1137" s="481" t="s">
        <v>236</v>
      </c>
      <c r="K1137" s="911"/>
      <c r="L1137" s="915"/>
      <c r="M1137" s="915"/>
      <c r="N1137" s="912"/>
      <c r="O1137" s="911"/>
      <c r="P1137" s="915"/>
      <c r="Q1137" s="915"/>
      <c r="R1137" s="912"/>
      <c r="S1137" s="911" t="s">
        <v>234</v>
      </c>
      <c r="T1137" s="915"/>
      <c r="U1137" s="916"/>
    </row>
    <row r="1138" spans="2:21" ht="24" customHeight="1" x14ac:dyDescent="0.15">
      <c r="B1138" s="880">
        <v>1</v>
      </c>
      <c r="C1138" s="883"/>
      <c r="D1138" s="883"/>
      <c r="E1138" s="883"/>
      <c r="F1138" s="294"/>
      <c r="G1138" s="886"/>
      <c r="H1138" s="887"/>
      <c r="I1138" s="294"/>
      <c r="J1138" s="295"/>
      <c r="K1138" s="298"/>
      <c r="L1138" s="279" t="s">
        <v>220</v>
      </c>
      <c r="M1138" s="301"/>
      <c r="N1138" s="280" t="s">
        <v>225</v>
      </c>
      <c r="O1138" s="298"/>
      <c r="P1138" s="279" t="s">
        <v>220</v>
      </c>
      <c r="Q1138" s="301"/>
      <c r="R1138" s="280" t="s">
        <v>225</v>
      </c>
      <c r="S1138" s="888" t="str">
        <f t="shared" ref="S1138" si="1485">IF(COUNT(J1138:J1142)=0,"",SUM(J1138:J1142))</f>
        <v/>
      </c>
      <c r="T1138" s="889"/>
      <c r="U1138" s="890"/>
    </row>
    <row r="1139" spans="2:21" ht="24" customHeight="1" x14ac:dyDescent="0.15">
      <c r="B1139" s="881"/>
      <c r="C1139" s="884"/>
      <c r="D1139" s="884"/>
      <c r="E1139" s="884"/>
      <c r="F1139" s="296"/>
      <c r="G1139" s="897"/>
      <c r="H1139" s="898"/>
      <c r="I1139" s="296"/>
      <c r="J1139" s="297"/>
      <c r="K1139" s="299"/>
      <c r="L1139" s="284" t="s">
        <v>220</v>
      </c>
      <c r="M1139" s="302"/>
      <c r="N1139" s="285" t="s">
        <v>225</v>
      </c>
      <c r="O1139" s="299"/>
      <c r="P1139" s="284" t="s">
        <v>220</v>
      </c>
      <c r="Q1139" s="302"/>
      <c r="R1139" s="285" t="s">
        <v>225</v>
      </c>
      <c r="S1139" s="891"/>
      <c r="T1139" s="892"/>
      <c r="U1139" s="893"/>
    </row>
    <row r="1140" spans="2:21" ht="23.25" customHeight="1" x14ac:dyDescent="0.15">
      <c r="B1140" s="881"/>
      <c r="C1140" s="884"/>
      <c r="D1140" s="884"/>
      <c r="E1140" s="884"/>
      <c r="F1140" s="296"/>
      <c r="G1140" s="897"/>
      <c r="H1140" s="898"/>
      <c r="I1140" s="296"/>
      <c r="J1140" s="297"/>
      <c r="K1140" s="299"/>
      <c r="L1140" s="284" t="s">
        <v>220</v>
      </c>
      <c r="M1140" s="302"/>
      <c r="N1140" s="285" t="s">
        <v>225</v>
      </c>
      <c r="O1140" s="299"/>
      <c r="P1140" s="284" t="s">
        <v>220</v>
      </c>
      <c r="Q1140" s="302"/>
      <c r="R1140" s="285" t="s">
        <v>225</v>
      </c>
      <c r="S1140" s="891"/>
      <c r="T1140" s="892"/>
      <c r="U1140" s="893"/>
    </row>
    <row r="1141" spans="2:21" ht="24" customHeight="1" x14ac:dyDescent="0.15">
      <c r="B1141" s="881"/>
      <c r="C1141" s="884"/>
      <c r="D1141" s="884"/>
      <c r="E1141" s="884"/>
      <c r="F1141" s="296"/>
      <c r="G1141" s="897"/>
      <c r="H1141" s="898"/>
      <c r="I1141" s="296"/>
      <c r="J1141" s="297"/>
      <c r="K1141" s="299"/>
      <c r="L1141" s="284" t="s">
        <v>220</v>
      </c>
      <c r="M1141" s="302"/>
      <c r="N1141" s="285" t="s">
        <v>225</v>
      </c>
      <c r="O1141" s="299"/>
      <c r="P1141" s="284" t="s">
        <v>220</v>
      </c>
      <c r="Q1141" s="302"/>
      <c r="R1141" s="285" t="s">
        <v>225</v>
      </c>
      <c r="S1141" s="891"/>
      <c r="T1141" s="892"/>
      <c r="U1141" s="893"/>
    </row>
    <row r="1142" spans="2:21" ht="24" customHeight="1" thickBot="1" x14ac:dyDescent="0.2">
      <c r="B1142" s="882"/>
      <c r="C1142" s="885"/>
      <c r="D1142" s="885"/>
      <c r="E1142" s="885"/>
      <c r="F1142" s="286" t="s">
        <v>232</v>
      </c>
      <c r="G1142" s="5"/>
      <c r="H1142" s="899" t="s">
        <v>239</v>
      </c>
      <c r="I1142" s="900"/>
      <c r="J1142" s="300"/>
      <c r="K1142" s="901"/>
      <c r="L1142" s="902"/>
      <c r="M1142" s="902"/>
      <c r="N1142" s="902"/>
      <c r="O1142" s="902"/>
      <c r="P1142" s="902"/>
      <c r="Q1142" s="902"/>
      <c r="R1142" s="903"/>
      <c r="S1142" s="894"/>
      <c r="T1142" s="895"/>
      <c r="U1142" s="896"/>
    </row>
    <row r="1143" spans="2:21" ht="24" customHeight="1" x14ac:dyDescent="0.15">
      <c r="B1143" s="880">
        <v>2</v>
      </c>
      <c r="C1143" s="883"/>
      <c r="D1143" s="883"/>
      <c r="E1143" s="883"/>
      <c r="F1143" s="294"/>
      <c r="G1143" s="886"/>
      <c r="H1143" s="887"/>
      <c r="I1143" s="294"/>
      <c r="J1143" s="295"/>
      <c r="K1143" s="298"/>
      <c r="L1143" s="279" t="s">
        <v>220</v>
      </c>
      <c r="M1143" s="301"/>
      <c r="N1143" s="280" t="s">
        <v>225</v>
      </c>
      <c r="O1143" s="298"/>
      <c r="P1143" s="279" t="s">
        <v>220</v>
      </c>
      <c r="Q1143" s="301"/>
      <c r="R1143" s="280" t="s">
        <v>225</v>
      </c>
      <c r="S1143" s="888" t="str">
        <f t="shared" ref="S1143" si="1486">IF(COUNT(J1143:J1147)=0,"",SUM(J1143:J1147))</f>
        <v/>
      </c>
      <c r="T1143" s="889"/>
      <c r="U1143" s="890"/>
    </row>
    <row r="1144" spans="2:21" ht="24" customHeight="1" x14ac:dyDescent="0.15">
      <c r="B1144" s="881"/>
      <c r="C1144" s="884"/>
      <c r="D1144" s="884"/>
      <c r="E1144" s="884"/>
      <c r="F1144" s="296"/>
      <c r="G1144" s="897"/>
      <c r="H1144" s="898"/>
      <c r="I1144" s="296"/>
      <c r="J1144" s="297"/>
      <c r="K1144" s="299"/>
      <c r="L1144" s="284" t="s">
        <v>220</v>
      </c>
      <c r="M1144" s="302"/>
      <c r="N1144" s="285" t="s">
        <v>225</v>
      </c>
      <c r="O1144" s="299"/>
      <c r="P1144" s="284" t="s">
        <v>220</v>
      </c>
      <c r="Q1144" s="302"/>
      <c r="R1144" s="285" t="s">
        <v>225</v>
      </c>
      <c r="S1144" s="891"/>
      <c r="T1144" s="892"/>
      <c r="U1144" s="893"/>
    </row>
    <row r="1145" spans="2:21" ht="24" customHeight="1" x14ac:dyDescent="0.15">
      <c r="B1145" s="881"/>
      <c r="C1145" s="884"/>
      <c r="D1145" s="884"/>
      <c r="E1145" s="884"/>
      <c r="F1145" s="296"/>
      <c r="G1145" s="897"/>
      <c r="H1145" s="898"/>
      <c r="I1145" s="296"/>
      <c r="J1145" s="297"/>
      <c r="K1145" s="299"/>
      <c r="L1145" s="284" t="s">
        <v>220</v>
      </c>
      <c r="M1145" s="302"/>
      <c r="N1145" s="285" t="s">
        <v>225</v>
      </c>
      <c r="O1145" s="299"/>
      <c r="P1145" s="284" t="s">
        <v>220</v>
      </c>
      <c r="Q1145" s="302"/>
      <c r="R1145" s="285" t="s">
        <v>225</v>
      </c>
      <c r="S1145" s="891"/>
      <c r="T1145" s="892"/>
      <c r="U1145" s="893"/>
    </row>
    <row r="1146" spans="2:21" ht="24" customHeight="1" x14ac:dyDescent="0.15">
      <c r="B1146" s="881"/>
      <c r="C1146" s="884"/>
      <c r="D1146" s="884"/>
      <c r="E1146" s="884"/>
      <c r="F1146" s="296"/>
      <c r="G1146" s="897"/>
      <c r="H1146" s="898"/>
      <c r="I1146" s="296"/>
      <c r="J1146" s="297"/>
      <c r="K1146" s="299"/>
      <c r="L1146" s="284" t="s">
        <v>220</v>
      </c>
      <c r="M1146" s="302"/>
      <c r="N1146" s="285" t="s">
        <v>225</v>
      </c>
      <c r="O1146" s="299"/>
      <c r="P1146" s="284" t="s">
        <v>220</v>
      </c>
      <c r="Q1146" s="302"/>
      <c r="R1146" s="285" t="s">
        <v>225</v>
      </c>
      <c r="S1146" s="891"/>
      <c r="T1146" s="892"/>
      <c r="U1146" s="893"/>
    </row>
    <row r="1147" spans="2:21" ht="24" customHeight="1" thickBot="1" x14ac:dyDescent="0.2">
      <c r="B1147" s="882"/>
      <c r="C1147" s="885"/>
      <c r="D1147" s="885"/>
      <c r="E1147" s="885"/>
      <c r="F1147" s="286" t="s">
        <v>232</v>
      </c>
      <c r="G1147" s="5"/>
      <c r="H1147" s="899" t="s">
        <v>239</v>
      </c>
      <c r="I1147" s="900"/>
      <c r="J1147" s="300"/>
      <c r="K1147" s="901"/>
      <c r="L1147" s="902"/>
      <c r="M1147" s="902"/>
      <c r="N1147" s="902"/>
      <c r="O1147" s="902"/>
      <c r="P1147" s="902"/>
      <c r="Q1147" s="902"/>
      <c r="R1147" s="903"/>
      <c r="S1147" s="894"/>
      <c r="T1147" s="895"/>
      <c r="U1147" s="896"/>
    </row>
    <row r="1148" spans="2:21" ht="24" customHeight="1" x14ac:dyDescent="0.15">
      <c r="B1148" s="880">
        <v>3</v>
      </c>
      <c r="C1148" s="883"/>
      <c r="D1148" s="883"/>
      <c r="E1148" s="883"/>
      <c r="F1148" s="294"/>
      <c r="G1148" s="886"/>
      <c r="H1148" s="887"/>
      <c r="I1148" s="294"/>
      <c r="J1148" s="295"/>
      <c r="K1148" s="298"/>
      <c r="L1148" s="279" t="s">
        <v>220</v>
      </c>
      <c r="M1148" s="301"/>
      <c r="N1148" s="280" t="s">
        <v>225</v>
      </c>
      <c r="O1148" s="298"/>
      <c r="P1148" s="279" t="s">
        <v>220</v>
      </c>
      <c r="Q1148" s="301"/>
      <c r="R1148" s="280" t="s">
        <v>225</v>
      </c>
      <c r="S1148" s="888" t="str">
        <f t="shared" ref="S1148" si="1487">IF(COUNT(J1148:J1152)=0,"",SUM(J1148:J1152))</f>
        <v/>
      </c>
      <c r="T1148" s="889"/>
      <c r="U1148" s="890"/>
    </row>
    <row r="1149" spans="2:21" ht="24" customHeight="1" x14ac:dyDescent="0.15">
      <c r="B1149" s="881"/>
      <c r="C1149" s="884"/>
      <c r="D1149" s="884"/>
      <c r="E1149" s="884"/>
      <c r="F1149" s="296"/>
      <c r="G1149" s="897"/>
      <c r="H1149" s="898"/>
      <c r="I1149" s="296"/>
      <c r="J1149" s="297"/>
      <c r="K1149" s="299"/>
      <c r="L1149" s="284" t="s">
        <v>220</v>
      </c>
      <c r="M1149" s="302"/>
      <c r="N1149" s="285" t="s">
        <v>225</v>
      </c>
      <c r="O1149" s="299"/>
      <c r="P1149" s="284" t="s">
        <v>220</v>
      </c>
      <c r="Q1149" s="302"/>
      <c r="R1149" s="285" t="s">
        <v>225</v>
      </c>
      <c r="S1149" s="891"/>
      <c r="T1149" s="892"/>
      <c r="U1149" s="893"/>
    </row>
    <row r="1150" spans="2:21" ht="24" customHeight="1" x14ac:dyDescent="0.15">
      <c r="B1150" s="881"/>
      <c r="C1150" s="884"/>
      <c r="D1150" s="884"/>
      <c r="E1150" s="884"/>
      <c r="F1150" s="296"/>
      <c r="G1150" s="897"/>
      <c r="H1150" s="898"/>
      <c r="I1150" s="296"/>
      <c r="J1150" s="297"/>
      <c r="K1150" s="299"/>
      <c r="L1150" s="284" t="s">
        <v>220</v>
      </c>
      <c r="M1150" s="302"/>
      <c r="N1150" s="285" t="s">
        <v>225</v>
      </c>
      <c r="O1150" s="299"/>
      <c r="P1150" s="284" t="s">
        <v>220</v>
      </c>
      <c r="Q1150" s="302"/>
      <c r="R1150" s="285" t="s">
        <v>225</v>
      </c>
      <c r="S1150" s="891"/>
      <c r="T1150" s="892"/>
      <c r="U1150" s="893"/>
    </row>
    <row r="1151" spans="2:21" ht="24" customHeight="1" x14ac:dyDescent="0.15">
      <c r="B1151" s="881"/>
      <c r="C1151" s="884"/>
      <c r="D1151" s="884"/>
      <c r="E1151" s="884"/>
      <c r="F1151" s="296"/>
      <c r="G1151" s="897"/>
      <c r="H1151" s="898"/>
      <c r="I1151" s="296"/>
      <c r="J1151" s="297"/>
      <c r="K1151" s="299"/>
      <c r="L1151" s="284" t="s">
        <v>220</v>
      </c>
      <c r="M1151" s="302"/>
      <c r="N1151" s="285" t="s">
        <v>225</v>
      </c>
      <c r="O1151" s="299"/>
      <c r="P1151" s="284" t="s">
        <v>220</v>
      </c>
      <c r="Q1151" s="302"/>
      <c r="R1151" s="285" t="s">
        <v>225</v>
      </c>
      <c r="S1151" s="891"/>
      <c r="T1151" s="892"/>
      <c r="U1151" s="893"/>
    </row>
    <row r="1152" spans="2:21" ht="24" customHeight="1" thickBot="1" x14ac:dyDescent="0.2">
      <c r="B1152" s="882"/>
      <c r="C1152" s="885"/>
      <c r="D1152" s="885"/>
      <c r="E1152" s="885"/>
      <c r="F1152" s="286" t="s">
        <v>232</v>
      </c>
      <c r="G1152" s="5"/>
      <c r="H1152" s="899" t="s">
        <v>239</v>
      </c>
      <c r="I1152" s="900"/>
      <c r="J1152" s="300"/>
      <c r="K1152" s="901"/>
      <c r="L1152" s="902"/>
      <c r="M1152" s="902"/>
      <c r="N1152" s="902"/>
      <c r="O1152" s="902"/>
      <c r="P1152" s="902"/>
      <c r="Q1152" s="902"/>
      <c r="R1152" s="903"/>
      <c r="S1152" s="894"/>
      <c r="T1152" s="895"/>
      <c r="U1152" s="896"/>
    </row>
    <row r="1153" spans="1:32" ht="24" customHeight="1" x14ac:dyDescent="0.15">
      <c r="B1153" s="880">
        <v>4</v>
      </c>
      <c r="C1153" s="883"/>
      <c r="D1153" s="883"/>
      <c r="E1153" s="883"/>
      <c r="F1153" s="294"/>
      <c r="G1153" s="886"/>
      <c r="H1153" s="887"/>
      <c r="I1153" s="294"/>
      <c r="J1153" s="295"/>
      <c r="K1153" s="298"/>
      <c r="L1153" s="279" t="s">
        <v>220</v>
      </c>
      <c r="M1153" s="301"/>
      <c r="N1153" s="280" t="s">
        <v>225</v>
      </c>
      <c r="O1153" s="298"/>
      <c r="P1153" s="279" t="s">
        <v>220</v>
      </c>
      <c r="Q1153" s="301"/>
      <c r="R1153" s="280" t="s">
        <v>225</v>
      </c>
      <c r="S1153" s="888" t="str">
        <f t="shared" ref="S1153" si="1488">IF(COUNT(J1153:J1157)=0,"",SUM(J1153:J1157))</f>
        <v/>
      </c>
      <c r="T1153" s="889"/>
      <c r="U1153" s="890"/>
    </row>
    <row r="1154" spans="1:32" ht="24" customHeight="1" x14ac:dyDescent="0.15">
      <c r="B1154" s="881"/>
      <c r="C1154" s="884"/>
      <c r="D1154" s="884"/>
      <c r="E1154" s="884"/>
      <c r="F1154" s="296"/>
      <c r="G1154" s="897"/>
      <c r="H1154" s="898"/>
      <c r="I1154" s="296"/>
      <c r="J1154" s="297"/>
      <c r="K1154" s="299"/>
      <c r="L1154" s="284" t="s">
        <v>220</v>
      </c>
      <c r="M1154" s="302"/>
      <c r="N1154" s="285" t="s">
        <v>225</v>
      </c>
      <c r="O1154" s="299"/>
      <c r="P1154" s="284" t="s">
        <v>220</v>
      </c>
      <c r="Q1154" s="302"/>
      <c r="R1154" s="285" t="s">
        <v>225</v>
      </c>
      <c r="S1154" s="891"/>
      <c r="T1154" s="892"/>
      <c r="U1154" s="893"/>
    </row>
    <row r="1155" spans="1:32" ht="24" customHeight="1" x14ac:dyDescent="0.15">
      <c r="B1155" s="881"/>
      <c r="C1155" s="884"/>
      <c r="D1155" s="884"/>
      <c r="E1155" s="884"/>
      <c r="F1155" s="296"/>
      <c r="G1155" s="897"/>
      <c r="H1155" s="898"/>
      <c r="I1155" s="296"/>
      <c r="J1155" s="297"/>
      <c r="K1155" s="299"/>
      <c r="L1155" s="284" t="s">
        <v>220</v>
      </c>
      <c r="M1155" s="302"/>
      <c r="N1155" s="285" t="s">
        <v>225</v>
      </c>
      <c r="O1155" s="299"/>
      <c r="P1155" s="284" t="s">
        <v>220</v>
      </c>
      <c r="Q1155" s="302"/>
      <c r="R1155" s="285" t="s">
        <v>225</v>
      </c>
      <c r="S1155" s="891"/>
      <c r="T1155" s="892"/>
      <c r="U1155" s="893"/>
    </row>
    <row r="1156" spans="1:32" ht="24" customHeight="1" x14ac:dyDescent="0.15">
      <c r="B1156" s="881"/>
      <c r="C1156" s="884"/>
      <c r="D1156" s="884"/>
      <c r="E1156" s="884"/>
      <c r="F1156" s="296"/>
      <c r="G1156" s="897"/>
      <c r="H1156" s="898"/>
      <c r="I1156" s="296"/>
      <c r="J1156" s="297"/>
      <c r="K1156" s="299"/>
      <c r="L1156" s="284" t="s">
        <v>220</v>
      </c>
      <c r="M1156" s="302"/>
      <c r="N1156" s="285" t="s">
        <v>225</v>
      </c>
      <c r="O1156" s="299"/>
      <c r="P1156" s="284" t="s">
        <v>220</v>
      </c>
      <c r="Q1156" s="302"/>
      <c r="R1156" s="285" t="s">
        <v>225</v>
      </c>
      <c r="S1156" s="891"/>
      <c r="T1156" s="892"/>
      <c r="U1156" s="893"/>
    </row>
    <row r="1157" spans="1:32" ht="24" customHeight="1" thickBot="1" x14ac:dyDescent="0.2">
      <c r="B1157" s="882"/>
      <c r="C1157" s="885"/>
      <c r="D1157" s="885"/>
      <c r="E1157" s="885"/>
      <c r="F1157" s="286" t="s">
        <v>232</v>
      </c>
      <c r="G1157" s="5"/>
      <c r="H1157" s="899" t="s">
        <v>239</v>
      </c>
      <c r="I1157" s="900"/>
      <c r="J1157" s="300"/>
      <c r="K1157" s="901"/>
      <c r="L1157" s="902"/>
      <c r="M1157" s="902"/>
      <c r="N1157" s="902"/>
      <c r="O1157" s="902"/>
      <c r="P1157" s="902"/>
      <c r="Q1157" s="902"/>
      <c r="R1157" s="903"/>
      <c r="S1157" s="894"/>
      <c r="T1157" s="895"/>
      <c r="U1157" s="896"/>
    </row>
    <row r="1158" spans="1:32" ht="19.5" customHeight="1" thickBot="1" x14ac:dyDescent="0.2">
      <c r="B1158" s="287" t="s">
        <v>112</v>
      </c>
      <c r="C1158" s="172"/>
      <c r="D1158" s="288"/>
      <c r="E1158" s="288"/>
      <c r="F1158" s="289"/>
      <c r="G1158" s="288"/>
      <c r="H1158" s="288"/>
      <c r="O1158" s="917" t="s">
        <v>496</v>
      </c>
      <c r="P1158" s="918"/>
      <c r="Q1158" s="918"/>
      <c r="R1158" s="918"/>
      <c r="S1158" s="919" t="str">
        <f>IF(COUNT(S1138:U1157)=0,"",SUMIFS(S1138:S1157,E1138:E1157,"&lt;&gt;"&amp;""))</f>
        <v/>
      </c>
      <c r="T1158" s="920"/>
      <c r="U1158" s="921"/>
    </row>
    <row r="1159" spans="1:32" ht="19.5" customHeight="1" thickBot="1" x14ac:dyDescent="0.2">
      <c r="B1159" s="486" t="s">
        <v>242</v>
      </c>
      <c r="C1159" s="172"/>
      <c r="D1159" s="171"/>
      <c r="E1159" s="290"/>
      <c r="F1159" s="485"/>
      <c r="G1159" s="485"/>
      <c r="H1159" s="485"/>
      <c r="O1159" s="922" t="s">
        <v>497</v>
      </c>
      <c r="P1159" s="923"/>
      <c r="Q1159" s="923"/>
      <c r="R1159" s="924"/>
      <c r="S1159" s="919" t="str">
        <f>IF(COUNT(S1138:U1157)=0,"",SUMIF(E1138:E1157,"元請",S1138:U1157))</f>
        <v/>
      </c>
      <c r="T1159" s="920"/>
      <c r="U1159" s="921"/>
      <c r="Z1159" s="264"/>
      <c r="AA1159" s="264"/>
      <c r="AB1159" s="264"/>
      <c r="AC1159" s="264"/>
      <c r="AD1159" s="264"/>
      <c r="AE1159" s="172"/>
      <c r="AF1159" s="172"/>
    </row>
    <row r="1160" spans="1:32" ht="19.5" customHeight="1" x14ac:dyDescent="0.15">
      <c r="B1160" s="287" t="s">
        <v>240</v>
      </c>
      <c r="C1160" s="172"/>
      <c r="D1160" s="171"/>
      <c r="E1160" s="172"/>
      <c r="F1160" s="172"/>
      <c r="G1160" s="485"/>
      <c r="H1160" s="485"/>
      <c r="Z1160" s="264"/>
      <c r="AA1160" s="264"/>
      <c r="AB1160" s="264"/>
      <c r="AC1160" s="264"/>
      <c r="AD1160" s="264"/>
      <c r="AE1160" s="172"/>
      <c r="AF1160" s="172"/>
    </row>
    <row r="1161" spans="1:32" ht="19.5" customHeight="1" x14ac:dyDescent="0.15">
      <c r="B1161" s="485"/>
      <c r="C1161" s="172"/>
      <c r="D1161" s="171"/>
      <c r="E1161" s="290"/>
      <c r="F1161" s="485"/>
      <c r="G1161" s="485"/>
      <c r="H1161" s="485"/>
    </row>
    <row r="1162" spans="1:32" s="172" customFormat="1" ht="20.25" customHeight="1" x14ac:dyDescent="0.15">
      <c r="A1162" s="171"/>
      <c r="B1162" s="171"/>
      <c r="C1162" s="172" t="s">
        <v>104</v>
      </c>
      <c r="G1162" s="262"/>
      <c r="H1162" s="262"/>
      <c r="I1162" s="171"/>
      <c r="J1162" s="171"/>
      <c r="K1162" s="171"/>
      <c r="L1162" s="171"/>
      <c r="M1162" s="171"/>
      <c r="N1162" s="171"/>
      <c r="O1162" s="171"/>
      <c r="P1162" s="171"/>
      <c r="Q1162" s="171"/>
      <c r="R1162" s="171"/>
      <c r="S1162" s="171"/>
      <c r="T1162" s="196" t="s">
        <v>241</v>
      </c>
      <c r="U1162" s="263" t="str">
        <f t="shared" ref="U1162" si="1489">IF(COUNT(S1138:U1157)=0,"",U1133+1)</f>
        <v/>
      </c>
      <c r="W1162" s="171"/>
      <c r="X1162" s="171"/>
      <c r="Y1162" s="171"/>
      <c r="Z1162" s="291"/>
      <c r="AA1162" s="291"/>
      <c r="AB1162" s="291"/>
      <c r="AC1162" s="291"/>
      <c r="AD1162" s="291"/>
      <c r="AE1162" s="171"/>
      <c r="AF1162" s="171"/>
    </row>
    <row r="1163" spans="1:32" s="172" customFormat="1" ht="27.75" x14ac:dyDescent="0.15">
      <c r="A1163" s="171"/>
      <c r="B1163" s="904" t="s">
        <v>105</v>
      </c>
      <c r="C1163" s="904"/>
      <c r="D1163" s="904"/>
      <c r="E1163" s="904"/>
      <c r="F1163" s="904"/>
      <c r="G1163" s="904"/>
      <c r="H1163" s="904"/>
      <c r="I1163" s="904"/>
      <c r="J1163" s="905" t="s">
        <v>388</v>
      </c>
      <c r="K1163" s="905"/>
      <c r="L1163" s="905"/>
      <c r="M1163" s="905"/>
      <c r="N1163" s="905"/>
      <c r="O1163" s="905"/>
      <c r="P1163" s="905"/>
      <c r="Q1163" s="905"/>
      <c r="R1163" s="905"/>
      <c r="S1163" s="905"/>
      <c r="T1163" s="905"/>
      <c r="U1163" s="905"/>
      <c r="W1163" s="171"/>
      <c r="X1163" s="171"/>
      <c r="Y1163" s="171"/>
      <c r="Z1163" s="291"/>
      <c r="AA1163" s="291"/>
      <c r="AB1163" s="291"/>
      <c r="AC1163" s="291"/>
      <c r="AD1163" s="291"/>
      <c r="AE1163" s="171"/>
      <c r="AF1163" s="171"/>
    </row>
    <row r="1164" spans="1:32" ht="21.75" thickBot="1" x14ac:dyDescent="0.2">
      <c r="D1164" s="265" t="s">
        <v>228</v>
      </c>
      <c r="E1164" s="906"/>
      <c r="F1164" s="906"/>
      <c r="G1164" s="266" t="s">
        <v>229</v>
      </c>
      <c r="H1164" s="267"/>
      <c r="L1164" s="268" t="s">
        <v>231</v>
      </c>
      <c r="M1164" s="482" t="str">
        <f>M$4</f>
        <v/>
      </c>
      <c r="N1164" s="269" t="s">
        <v>220</v>
      </c>
      <c r="O1164" s="482" t="str">
        <f>O$4</f>
        <v/>
      </c>
      <c r="P1164" s="269" t="s">
        <v>225</v>
      </c>
      <c r="Q1164" s="269" t="s">
        <v>205</v>
      </c>
      <c r="R1164" s="482" t="str">
        <f>R$4</f>
        <v/>
      </c>
      <c r="S1164" s="269" t="s">
        <v>220</v>
      </c>
      <c r="T1164" s="482" t="str">
        <f>T$4</f>
        <v/>
      </c>
      <c r="U1164" s="269" t="s">
        <v>230</v>
      </c>
    </row>
    <row r="1165" spans="1:32" ht="18" customHeight="1" x14ac:dyDescent="0.15">
      <c r="B1165" s="880" t="s">
        <v>227</v>
      </c>
      <c r="C1165" s="907" t="s">
        <v>224</v>
      </c>
      <c r="D1165" s="478" t="s">
        <v>237</v>
      </c>
      <c r="E1165" s="478" t="s">
        <v>222</v>
      </c>
      <c r="F1165" s="909" t="s">
        <v>106</v>
      </c>
      <c r="G1165" s="840" t="s">
        <v>107</v>
      </c>
      <c r="H1165" s="841"/>
      <c r="I1165" s="480" t="s">
        <v>108</v>
      </c>
      <c r="J1165" s="480" t="s">
        <v>235</v>
      </c>
      <c r="K1165" s="840" t="s">
        <v>109</v>
      </c>
      <c r="L1165" s="913"/>
      <c r="M1165" s="913"/>
      <c r="N1165" s="841"/>
      <c r="O1165" s="840" t="s">
        <v>226</v>
      </c>
      <c r="P1165" s="913"/>
      <c r="Q1165" s="913"/>
      <c r="R1165" s="841"/>
      <c r="S1165" s="840" t="s">
        <v>233</v>
      </c>
      <c r="T1165" s="913"/>
      <c r="U1165" s="914"/>
    </row>
    <row r="1166" spans="1:32" ht="18" customHeight="1" thickBot="1" x14ac:dyDescent="0.2">
      <c r="B1166" s="882"/>
      <c r="C1166" s="908"/>
      <c r="D1166" s="479" t="s">
        <v>221</v>
      </c>
      <c r="E1166" s="479" t="s">
        <v>223</v>
      </c>
      <c r="F1166" s="910"/>
      <c r="G1166" s="911"/>
      <c r="H1166" s="912"/>
      <c r="I1166" s="481" t="s">
        <v>110</v>
      </c>
      <c r="J1166" s="481" t="s">
        <v>236</v>
      </c>
      <c r="K1166" s="911"/>
      <c r="L1166" s="915"/>
      <c r="M1166" s="915"/>
      <c r="N1166" s="912"/>
      <c r="O1166" s="911"/>
      <c r="P1166" s="915"/>
      <c r="Q1166" s="915"/>
      <c r="R1166" s="912"/>
      <c r="S1166" s="911" t="s">
        <v>234</v>
      </c>
      <c r="T1166" s="915"/>
      <c r="U1166" s="916"/>
    </row>
    <row r="1167" spans="1:32" ht="24" customHeight="1" x14ac:dyDescent="0.15">
      <c r="B1167" s="880">
        <v>1</v>
      </c>
      <c r="C1167" s="883"/>
      <c r="D1167" s="883"/>
      <c r="E1167" s="883"/>
      <c r="F1167" s="294"/>
      <c r="G1167" s="886"/>
      <c r="H1167" s="887"/>
      <c r="I1167" s="294"/>
      <c r="J1167" s="295"/>
      <c r="K1167" s="298"/>
      <c r="L1167" s="279" t="s">
        <v>220</v>
      </c>
      <c r="M1167" s="301"/>
      <c r="N1167" s="280" t="s">
        <v>225</v>
      </c>
      <c r="O1167" s="298"/>
      <c r="P1167" s="279" t="s">
        <v>220</v>
      </c>
      <c r="Q1167" s="301"/>
      <c r="R1167" s="280" t="s">
        <v>225</v>
      </c>
      <c r="S1167" s="888" t="str">
        <f t="shared" ref="S1167" si="1490">IF(COUNT(J1167:J1171)=0,"",SUM(J1167:J1171))</f>
        <v/>
      </c>
      <c r="T1167" s="889"/>
      <c r="U1167" s="890"/>
    </row>
    <row r="1168" spans="1:32" ht="24" customHeight="1" x14ac:dyDescent="0.15">
      <c r="B1168" s="881"/>
      <c r="C1168" s="884"/>
      <c r="D1168" s="884"/>
      <c r="E1168" s="884"/>
      <c r="F1168" s="296"/>
      <c r="G1168" s="897"/>
      <c r="H1168" s="898"/>
      <c r="I1168" s="296"/>
      <c r="J1168" s="297"/>
      <c r="K1168" s="299"/>
      <c r="L1168" s="284" t="s">
        <v>220</v>
      </c>
      <c r="M1168" s="302"/>
      <c r="N1168" s="285" t="s">
        <v>225</v>
      </c>
      <c r="O1168" s="299"/>
      <c r="P1168" s="284" t="s">
        <v>220</v>
      </c>
      <c r="Q1168" s="302"/>
      <c r="R1168" s="285" t="s">
        <v>225</v>
      </c>
      <c r="S1168" s="891"/>
      <c r="T1168" s="892"/>
      <c r="U1168" s="893"/>
    </row>
    <row r="1169" spans="2:21" ht="23.25" customHeight="1" x14ac:dyDescent="0.15">
      <c r="B1169" s="881"/>
      <c r="C1169" s="884"/>
      <c r="D1169" s="884"/>
      <c r="E1169" s="884"/>
      <c r="F1169" s="296"/>
      <c r="G1169" s="897"/>
      <c r="H1169" s="898"/>
      <c r="I1169" s="296"/>
      <c r="J1169" s="297"/>
      <c r="K1169" s="299"/>
      <c r="L1169" s="284" t="s">
        <v>220</v>
      </c>
      <c r="M1169" s="302"/>
      <c r="N1169" s="285" t="s">
        <v>225</v>
      </c>
      <c r="O1169" s="299"/>
      <c r="P1169" s="284" t="s">
        <v>220</v>
      </c>
      <c r="Q1169" s="302"/>
      <c r="R1169" s="285" t="s">
        <v>225</v>
      </c>
      <c r="S1169" s="891"/>
      <c r="T1169" s="892"/>
      <c r="U1169" s="893"/>
    </row>
    <row r="1170" spans="2:21" ht="24" customHeight="1" x14ac:dyDescent="0.15">
      <c r="B1170" s="881"/>
      <c r="C1170" s="884"/>
      <c r="D1170" s="884"/>
      <c r="E1170" s="884"/>
      <c r="F1170" s="296"/>
      <c r="G1170" s="897"/>
      <c r="H1170" s="898"/>
      <c r="I1170" s="296"/>
      <c r="J1170" s="297"/>
      <c r="K1170" s="299"/>
      <c r="L1170" s="284" t="s">
        <v>220</v>
      </c>
      <c r="M1170" s="302"/>
      <c r="N1170" s="285" t="s">
        <v>225</v>
      </c>
      <c r="O1170" s="299"/>
      <c r="P1170" s="284" t="s">
        <v>220</v>
      </c>
      <c r="Q1170" s="302"/>
      <c r="R1170" s="285" t="s">
        <v>225</v>
      </c>
      <c r="S1170" s="891"/>
      <c r="T1170" s="892"/>
      <c r="U1170" s="893"/>
    </row>
    <row r="1171" spans="2:21" ht="24" customHeight="1" thickBot="1" x14ac:dyDescent="0.2">
      <c r="B1171" s="882"/>
      <c r="C1171" s="885"/>
      <c r="D1171" s="885"/>
      <c r="E1171" s="885"/>
      <c r="F1171" s="286" t="s">
        <v>232</v>
      </c>
      <c r="G1171" s="5"/>
      <c r="H1171" s="899" t="s">
        <v>239</v>
      </c>
      <c r="I1171" s="900"/>
      <c r="J1171" s="300"/>
      <c r="K1171" s="901"/>
      <c r="L1171" s="902"/>
      <c r="M1171" s="902"/>
      <c r="N1171" s="902"/>
      <c r="O1171" s="902"/>
      <c r="P1171" s="902"/>
      <c r="Q1171" s="902"/>
      <c r="R1171" s="903"/>
      <c r="S1171" s="894"/>
      <c r="T1171" s="895"/>
      <c r="U1171" s="896"/>
    </row>
    <row r="1172" spans="2:21" ht="24" customHeight="1" x14ac:dyDescent="0.15">
      <c r="B1172" s="880">
        <v>2</v>
      </c>
      <c r="C1172" s="883"/>
      <c r="D1172" s="883"/>
      <c r="E1172" s="883"/>
      <c r="F1172" s="294"/>
      <c r="G1172" s="886"/>
      <c r="H1172" s="887"/>
      <c r="I1172" s="294"/>
      <c r="J1172" s="295"/>
      <c r="K1172" s="298"/>
      <c r="L1172" s="279" t="s">
        <v>220</v>
      </c>
      <c r="M1172" s="301"/>
      <c r="N1172" s="280" t="s">
        <v>225</v>
      </c>
      <c r="O1172" s="298"/>
      <c r="P1172" s="279" t="s">
        <v>220</v>
      </c>
      <c r="Q1172" s="301"/>
      <c r="R1172" s="280" t="s">
        <v>225</v>
      </c>
      <c r="S1172" s="888" t="str">
        <f t="shared" ref="S1172" si="1491">IF(COUNT(J1172:J1176)=0,"",SUM(J1172:J1176))</f>
        <v/>
      </c>
      <c r="T1172" s="889"/>
      <c r="U1172" s="890"/>
    </row>
    <row r="1173" spans="2:21" ht="24" customHeight="1" x14ac:dyDescent="0.15">
      <c r="B1173" s="881"/>
      <c r="C1173" s="884"/>
      <c r="D1173" s="884"/>
      <c r="E1173" s="884"/>
      <c r="F1173" s="296"/>
      <c r="G1173" s="897"/>
      <c r="H1173" s="898"/>
      <c r="I1173" s="296"/>
      <c r="J1173" s="297"/>
      <c r="K1173" s="299"/>
      <c r="L1173" s="284" t="s">
        <v>220</v>
      </c>
      <c r="M1173" s="302"/>
      <c r="N1173" s="285" t="s">
        <v>225</v>
      </c>
      <c r="O1173" s="299"/>
      <c r="P1173" s="284" t="s">
        <v>220</v>
      </c>
      <c r="Q1173" s="302"/>
      <c r="R1173" s="285" t="s">
        <v>225</v>
      </c>
      <c r="S1173" s="891"/>
      <c r="T1173" s="892"/>
      <c r="U1173" s="893"/>
    </row>
    <row r="1174" spans="2:21" ht="24" customHeight="1" x14ac:dyDescent="0.15">
      <c r="B1174" s="881"/>
      <c r="C1174" s="884"/>
      <c r="D1174" s="884"/>
      <c r="E1174" s="884"/>
      <c r="F1174" s="296"/>
      <c r="G1174" s="897"/>
      <c r="H1174" s="898"/>
      <c r="I1174" s="296"/>
      <c r="J1174" s="297"/>
      <c r="K1174" s="299"/>
      <c r="L1174" s="284" t="s">
        <v>220</v>
      </c>
      <c r="M1174" s="302"/>
      <c r="N1174" s="285" t="s">
        <v>225</v>
      </c>
      <c r="O1174" s="299"/>
      <c r="P1174" s="284" t="s">
        <v>220</v>
      </c>
      <c r="Q1174" s="302"/>
      <c r="R1174" s="285" t="s">
        <v>225</v>
      </c>
      <c r="S1174" s="891"/>
      <c r="T1174" s="892"/>
      <c r="U1174" s="893"/>
    </row>
    <row r="1175" spans="2:21" ht="24" customHeight="1" x14ac:dyDescent="0.15">
      <c r="B1175" s="881"/>
      <c r="C1175" s="884"/>
      <c r="D1175" s="884"/>
      <c r="E1175" s="884"/>
      <c r="F1175" s="296"/>
      <c r="G1175" s="897"/>
      <c r="H1175" s="898"/>
      <c r="I1175" s="296"/>
      <c r="J1175" s="297"/>
      <c r="K1175" s="299"/>
      <c r="L1175" s="284" t="s">
        <v>220</v>
      </c>
      <c r="M1175" s="302"/>
      <c r="N1175" s="285" t="s">
        <v>225</v>
      </c>
      <c r="O1175" s="299"/>
      <c r="P1175" s="284" t="s">
        <v>220</v>
      </c>
      <c r="Q1175" s="302"/>
      <c r="R1175" s="285" t="s">
        <v>225</v>
      </c>
      <c r="S1175" s="891"/>
      <c r="T1175" s="892"/>
      <c r="U1175" s="893"/>
    </row>
    <row r="1176" spans="2:21" ht="24" customHeight="1" thickBot="1" x14ac:dyDescent="0.2">
      <c r="B1176" s="882"/>
      <c r="C1176" s="885"/>
      <c r="D1176" s="885"/>
      <c r="E1176" s="885"/>
      <c r="F1176" s="286" t="s">
        <v>232</v>
      </c>
      <c r="G1176" s="5"/>
      <c r="H1176" s="899" t="s">
        <v>239</v>
      </c>
      <c r="I1176" s="900"/>
      <c r="J1176" s="300"/>
      <c r="K1176" s="901"/>
      <c r="L1176" s="902"/>
      <c r="M1176" s="902"/>
      <c r="N1176" s="902"/>
      <c r="O1176" s="902"/>
      <c r="P1176" s="902"/>
      <c r="Q1176" s="902"/>
      <c r="R1176" s="903"/>
      <c r="S1176" s="894"/>
      <c r="T1176" s="895"/>
      <c r="U1176" s="896"/>
    </row>
    <row r="1177" spans="2:21" ht="24" customHeight="1" x14ac:dyDescent="0.15">
      <c r="B1177" s="880">
        <v>3</v>
      </c>
      <c r="C1177" s="883"/>
      <c r="D1177" s="883"/>
      <c r="E1177" s="883"/>
      <c r="F1177" s="294"/>
      <c r="G1177" s="886"/>
      <c r="H1177" s="887"/>
      <c r="I1177" s="294"/>
      <c r="J1177" s="295"/>
      <c r="K1177" s="298"/>
      <c r="L1177" s="279" t="s">
        <v>220</v>
      </c>
      <c r="M1177" s="301"/>
      <c r="N1177" s="280" t="s">
        <v>225</v>
      </c>
      <c r="O1177" s="298"/>
      <c r="P1177" s="279" t="s">
        <v>220</v>
      </c>
      <c r="Q1177" s="301"/>
      <c r="R1177" s="280" t="s">
        <v>225</v>
      </c>
      <c r="S1177" s="888" t="str">
        <f t="shared" ref="S1177" si="1492">IF(COUNT(J1177:J1181)=0,"",SUM(J1177:J1181))</f>
        <v/>
      </c>
      <c r="T1177" s="889"/>
      <c r="U1177" s="890"/>
    </row>
    <row r="1178" spans="2:21" ht="24" customHeight="1" x14ac:dyDescent="0.15">
      <c r="B1178" s="881"/>
      <c r="C1178" s="884"/>
      <c r="D1178" s="884"/>
      <c r="E1178" s="884"/>
      <c r="F1178" s="296"/>
      <c r="G1178" s="897"/>
      <c r="H1178" s="898"/>
      <c r="I1178" s="296"/>
      <c r="J1178" s="297"/>
      <c r="K1178" s="299"/>
      <c r="L1178" s="284" t="s">
        <v>220</v>
      </c>
      <c r="M1178" s="302"/>
      <c r="N1178" s="285" t="s">
        <v>225</v>
      </c>
      <c r="O1178" s="299"/>
      <c r="P1178" s="284" t="s">
        <v>220</v>
      </c>
      <c r="Q1178" s="302"/>
      <c r="R1178" s="285" t="s">
        <v>225</v>
      </c>
      <c r="S1178" s="891"/>
      <c r="T1178" s="892"/>
      <c r="U1178" s="893"/>
    </row>
    <row r="1179" spans="2:21" ht="24" customHeight="1" x14ac:dyDescent="0.15">
      <c r="B1179" s="881"/>
      <c r="C1179" s="884"/>
      <c r="D1179" s="884"/>
      <c r="E1179" s="884"/>
      <c r="F1179" s="296"/>
      <c r="G1179" s="897"/>
      <c r="H1179" s="898"/>
      <c r="I1179" s="296"/>
      <c r="J1179" s="297"/>
      <c r="K1179" s="299"/>
      <c r="L1179" s="284" t="s">
        <v>220</v>
      </c>
      <c r="M1179" s="302"/>
      <c r="N1179" s="285" t="s">
        <v>225</v>
      </c>
      <c r="O1179" s="299"/>
      <c r="P1179" s="284" t="s">
        <v>220</v>
      </c>
      <c r="Q1179" s="302"/>
      <c r="R1179" s="285" t="s">
        <v>225</v>
      </c>
      <c r="S1179" s="891"/>
      <c r="T1179" s="892"/>
      <c r="U1179" s="893"/>
    </row>
    <row r="1180" spans="2:21" ht="24" customHeight="1" x14ac:dyDescent="0.15">
      <c r="B1180" s="881"/>
      <c r="C1180" s="884"/>
      <c r="D1180" s="884"/>
      <c r="E1180" s="884"/>
      <c r="F1180" s="296"/>
      <c r="G1180" s="897"/>
      <c r="H1180" s="898"/>
      <c r="I1180" s="296"/>
      <c r="J1180" s="297"/>
      <c r="K1180" s="299"/>
      <c r="L1180" s="284" t="s">
        <v>220</v>
      </c>
      <c r="M1180" s="302"/>
      <c r="N1180" s="285" t="s">
        <v>225</v>
      </c>
      <c r="O1180" s="299"/>
      <c r="P1180" s="284" t="s">
        <v>220</v>
      </c>
      <c r="Q1180" s="302"/>
      <c r="R1180" s="285" t="s">
        <v>225</v>
      </c>
      <c r="S1180" s="891"/>
      <c r="T1180" s="892"/>
      <c r="U1180" s="893"/>
    </row>
    <row r="1181" spans="2:21" ht="24" customHeight="1" thickBot="1" x14ac:dyDescent="0.2">
      <c r="B1181" s="882"/>
      <c r="C1181" s="885"/>
      <c r="D1181" s="885"/>
      <c r="E1181" s="885"/>
      <c r="F1181" s="286" t="s">
        <v>232</v>
      </c>
      <c r="G1181" s="5"/>
      <c r="H1181" s="899" t="s">
        <v>239</v>
      </c>
      <c r="I1181" s="900"/>
      <c r="J1181" s="300"/>
      <c r="K1181" s="901"/>
      <c r="L1181" s="902"/>
      <c r="M1181" s="902"/>
      <c r="N1181" s="902"/>
      <c r="O1181" s="902"/>
      <c r="P1181" s="902"/>
      <c r="Q1181" s="902"/>
      <c r="R1181" s="903"/>
      <c r="S1181" s="894"/>
      <c r="T1181" s="895"/>
      <c r="U1181" s="896"/>
    </row>
    <row r="1182" spans="2:21" ht="24" customHeight="1" x14ac:dyDescent="0.15">
      <c r="B1182" s="880">
        <v>4</v>
      </c>
      <c r="C1182" s="883"/>
      <c r="D1182" s="883"/>
      <c r="E1182" s="883"/>
      <c r="F1182" s="294"/>
      <c r="G1182" s="886"/>
      <c r="H1182" s="887"/>
      <c r="I1182" s="294"/>
      <c r="J1182" s="295"/>
      <c r="K1182" s="298"/>
      <c r="L1182" s="279" t="s">
        <v>220</v>
      </c>
      <c r="M1182" s="301"/>
      <c r="N1182" s="280" t="s">
        <v>225</v>
      </c>
      <c r="O1182" s="298"/>
      <c r="P1182" s="279" t="s">
        <v>220</v>
      </c>
      <c r="Q1182" s="301"/>
      <c r="R1182" s="280" t="s">
        <v>225</v>
      </c>
      <c r="S1182" s="888" t="str">
        <f t="shared" ref="S1182" si="1493">IF(COUNT(J1182:J1186)=0,"",SUM(J1182:J1186))</f>
        <v/>
      </c>
      <c r="T1182" s="889"/>
      <c r="U1182" s="890"/>
    </row>
    <row r="1183" spans="2:21" ht="24" customHeight="1" x14ac:dyDescent="0.15">
      <c r="B1183" s="881"/>
      <c r="C1183" s="884"/>
      <c r="D1183" s="884"/>
      <c r="E1183" s="884"/>
      <c r="F1183" s="296"/>
      <c r="G1183" s="897"/>
      <c r="H1183" s="898"/>
      <c r="I1183" s="296"/>
      <c r="J1183" s="297"/>
      <c r="K1183" s="299"/>
      <c r="L1183" s="284" t="s">
        <v>220</v>
      </c>
      <c r="M1183" s="302"/>
      <c r="N1183" s="285" t="s">
        <v>225</v>
      </c>
      <c r="O1183" s="299"/>
      <c r="P1183" s="284" t="s">
        <v>220</v>
      </c>
      <c r="Q1183" s="302"/>
      <c r="R1183" s="285" t="s">
        <v>225</v>
      </c>
      <c r="S1183" s="891"/>
      <c r="T1183" s="892"/>
      <c r="U1183" s="893"/>
    </row>
    <row r="1184" spans="2:21" ht="24" customHeight="1" x14ac:dyDescent="0.15">
      <c r="B1184" s="881"/>
      <c r="C1184" s="884"/>
      <c r="D1184" s="884"/>
      <c r="E1184" s="884"/>
      <c r="F1184" s="296"/>
      <c r="G1184" s="897"/>
      <c r="H1184" s="898"/>
      <c r="I1184" s="296"/>
      <c r="J1184" s="297"/>
      <c r="K1184" s="299"/>
      <c r="L1184" s="284" t="s">
        <v>220</v>
      </c>
      <c r="M1184" s="302"/>
      <c r="N1184" s="285" t="s">
        <v>225</v>
      </c>
      <c r="O1184" s="299"/>
      <c r="P1184" s="284" t="s">
        <v>220</v>
      </c>
      <c r="Q1184" s="302"/>
      <c r="R1184" s="285" t="s">
        <v>225</v>
      </c>
      <c r="S1184" s="891"/>
      <c r="T1184" s="892"/>
      <c r="U1184" s="893"/>
    </row>
    <row r="1185" spans="1:32" ht="24" customHeight="1" x14ac:dyDescent="0.15">
      <c r="B1185" s="881"/>
      <c r="C1185" s="884"/>
      <c r="D1185" s="884"/>
      <c r="E1185" s="884"/>
      <c r="F1185" s="296"/>
      <c r="G1185" s="897"/>
      <c r="H1185" s="898"/>
      <c r="I1185" s="296"/>
      <c r="J1185" s="297"/>
      <c r="K1185" s="299"/>
      <c r="L1185" s="284" t="s">
        <v>220</v>
      </c>
      <c r="M1185" s="302"/>
      <c r="N1185" s="285" t="s">
        <v>225</v>
      </c>
      <c r="O1185" s="299"/>
      <c r="P1185" s="284" t="s">
        <v>220</v>
      </c>
      <c r="Q1185" s="302"/>
      <c r="R1185" s="285" t="s">
        <v>225</v>
      </c>
      <c r="S1185" s="891"/>
      <c r="T1185" s="892"/>
      <c r="U1185" s="893"/>
    </row>
    <row r="1186" spans="1:32" ht="24" customHeight="1" thickBot="1" x14ac:dyDescent="0.2">
      <c r="B1186" s="882"/>
      <c r="C1186" s="885"/>
      <c r="D1186" s="885"/>
      <c r="E1186" s="885"/>
      <c r="F1186" s="286" t="s">
        <v>232</v>
      </c>
      <c r="G1186" s="5"/>
      <c r="H1186" s="899" t="s">
        <v>239</v>
      </c>
      <c r="I1186" s="900"/>
      <c r="J1186" s="300"/>
      <c r="K1186" s="901"/>
      <c r="L1186" s="902"/>
      <c r="M1186" s="902"/>
      <c r="N1186" s="902"/>
      <c r="O1186" s="902"/>
      <c r="P1186" s="902"/>
      <c r="Q1186" s="902"/>
      <c r="R1186" s="903"/>
      <c r="S1186" s="894"/>
      <c r="T1186" s="895"/>
      <c r="U1186" s="896"/>
    </row>
    <row r="1187" spans="1:32" ht="19.5" customHeight="1" thickBot="1" x14ac:dyDescent="0.2">
      <c r="B1187" s="287" t="s">
        <v>112</v>
      </c>
      <c r="C1187" s="172"/>
      <c r="D1187" s="288"/>
      <c r="E1187" s="288"/>
      <c r="F1187" s="289"/>
      <c r="G1187" s="288"/>
      <c r="H1187" s="288"/>
      <c r="O1187" s="917" t="s">
        <v>496</v>
      </c>
      <c r="P1187" s="918"/>
      <c r="Q1187" s="918"/>
      <c r="R1187" s="918"/>
      <c r="S1187" s="919" t="str">
        <f>IF(COUNT(S1167:U1186)=0,"",SUMIFS(S1167:S1186,E1167:E1186,"&lt;&gt;"&amp;""))</f>
        <v/>
      </c>
      <c r="T1187" s="920"/>
      <c r="U1187" s="921"/>
    </row>
    <row r="1188" spans="1:32" ht="19.5" customHeight="1" thickBot="1" x14ac:dyDescent="0.2">
      <c r="B1188" s="486" t="s">
        <v>242</v>
      </c>
      <c r="C1188" s="172"/>
      <c r="D1188" s="171"/>
      <c r="E1188" s="290"/>
      <c r="F1188" s="485"/>
      <c r="G1188" s="485"/>
      <c r="H1188" s="485"/>
      <c r="O1188" s="922" t="s">
        <v>497</v>
      </c>
      <c r="P1188" s="923"/>
      <c r="Q1188" s="923"/>
      <c r="R1188" s="924"/>
      <c r="S1188" s="919" t="str">
        <f>IF(COUNT(S1167:U1186)=0,"",SUMIF(E1167:E1186,"元請",S1167:U1186))</f>
        <v/>
      </c>
      <c r="T1188" s="920"/>
      <c r="U1188" s="921"/>
      <c r="Z1188" s="264"/>
      <c r="AA1188" s="264"/>
      <c r="AB1188" s="264"/>
      <c r="AC1188" s="264"/>
      <c r="AD1188" s="264"/>
      <c r="AE1188" s="172"/>
      <c r="AF1188" s="172"/>
    </row>
    <row r="1189" spans="1:32" ht="19.5" customHeight="1" x14ac:dyDescent="0.15">
      <c r="B1189" s="287" t="s">
        <v>240</v>
      </c>
      <c r="C1189" s="172"/>
      <c r="D1189" s="171"/>
      <c r="E1189" s="172"/>
      <c r="F1189" s="172"/>
      <c r="G1189" s="485"/>
      <c r="H1189" s="485"/>
      <c r="Z1189" s="264"/>
      <c r="AA1189" s="264"/>
      <c r="AB1189" s="264"/>
      <c r="AC1189" s="264"/>
      <c r="AD1189" s="264"/>
      <c r="AE1189" s="172"/>
      <c r="AF1189" s="172"/>
    </row>
    <row r="1190" spans="1:32" ht="19.5" customHeight="1" x14ac:dyDescent="0.15">
      <c r="B1190" s="485"/>
      <c r="C1190" s="172"/>
      <c r="D1190" s="171"/>
      <c r="E1190" s="290"/>
      <c r="F1190" s="485"/>
      <c r="G1190" s="485"/>
      <c r="H1190" s="485"/>
    </row>
    <row r="1191" spans="1:32" s="172" customFormat="1" ht="20.25" customHeight="1" x14ac:dyDescent="0.15">
      <c r="A1191" s="171"/>
      <c r="B1191" s="171"/>
      <c r="C1191" s="172" t="s">
        <v>104</v>
      </c>
      <c r="G1191" s="262"/>
      <c r="H1191" s="262"/>
      <c r="I1191" s="171"/>
      <c r="J1191" s="171"/>
      <c r="K1191" s="171"/>
      <c r="L1191" s="171"/>
      <c r="M1191" s="171"/>
      <c r="N1191" s="171"/>
      <c r="O1191" s="171"/>
      <c r="P1191" s="171"/>
      <c r="Q1191" s="171"/>
      <c r="R1191" s="171"/>
      <c r="S1191" s="171"/>
      <c r="T1191" s="196" t="s">
        <v>241</v>
      </c>
      <c r="U1191" s="263" t="str">
        <f t="shared" ref="U1191" si="1494">IF(COUNT(S1167:U1186)=0,"",U1162+1)</f>
        <v/>
      </c>
      <c r="W1191" s="171"/>
      <c r="X1191" s="171"/>
      <c r="Y1191" s="171"/>
      <c r="Z1191" s="291"/>
      <c r="AA1191" s="291"/>
      <c r="AB1191" s="291"/>
      <c r="AC1191" s="291"/>
      <c r="AD1191" s="291"/>
      <c r="AE1191" s="171"/>
      <c r="AF1191" s="171"/>
    </row>
    <row r="1192" spans="1:32" s="172" customFormat="1" ht="27.75" x14ac:dyDescent="0.15">
      <c r="A1192" s="171"/>
      <c r="B1192" s="904" t="s">
        <v>105</v>
      </c>
      <c r="C1192" s="904"/>
      <c r="D1192" s="904"/>
      <c r="E1192" s="904"/>
      <c r="F1192" s="904"/>
      <c r="G1192" s="904"/>
      <c r="H1192" s="904"/>
      <c r="I1192" s="904"/>
      <c r="J1192" s="905" t="s">
        <v>388</v>
      </c>
      <c r="K1192" s="905"/>
      <c r="L1192" s="905"/>
      <c r="M1192" s="905"/>
      <c r="N1192" s="905"/>
      <c r="O1192" s="905"/>
      <c r="P1192" s="905"/>
      <c r="Q1192" s="905"/>
      <c r="R1192" s="905"/>
      <c r="S1192" s="905"/>
      <c r="T1192" s="905"/>
      <c r="U1192" s="905"/>
      <c r="W1192" s="171"/>
      <c r="X1192" s="171"/>
      <c r="Y1192" s="171"/>
      <c r="Z1192" s="291"/>
      <c r="AA1192" s="291"/>
      <c r="AB1192" s="291"/>
      <c r="AC1192" s="291"/>
      <c r="AD1192" s="291"/>
      <c r="AE1192" s="171"/>
      <c r="AF1192" s="171"/>
    </row>
    <row r="1193" spans="1:32" ht="21.75" thickBot="1" x14ac:dyDescent="0.2">
      <c r="D1193" s="265" t="s">
        <v>228</v>
      </c>
      <c r="E1193" s="906"/>
      <c r="F1193" s="906"/>
      <c r="G1193" s="266" t="s">
        <v>229</v>
      </c>
      <c r="H1193" s="267"/>
      <c r="L1193" s="268" t="s">
        <v>231</v>
      </c>
      <c r="M1193" s="482" t="str">
        <f>M$4</f>
        <v/>
      </c>
      <c r="N1193" s="269" t="s">
        <v>220</v>
      </c>
      <c r="O1193" s="482" t="str">
        <f>O$4</f>
        <v/>
      </c>
      <c r="P1193" s="269" t="s">
        <v>225</v>
      </c>
      <c r="Q1193" s="269" t="s">
        <v>205</v>
      </c>
      <c r="R1193" s="482" t="str">
        <f>R$4</f>
        <v/>
      </c>
      <c r="S1193" s="269" t="s">
        <v>220</v>
      </c>
      <c r="T1193" s="482" t="str">
        <f>T$4</f>
        <v/>
      </c>
      <c r="U1193" s="269" t="s">
        <v>230</v>
      </c>
    </row>
    <row r="1194" spans="1:32" ht="18" customHeight="1" x14ac:dyDescent="0.15">
      <c r="B1194" s="880" t="s">
        <v>227</v>
      </c>
      <c r="C1194" s="907" t="s">
        <v>224</v>
      </c>
      <c r="D1194" s="478" t="s">
        <v>237</v>
      </c>
      <c r="E1194" s="478" t="s">
        <v>222</v>
      </c>
      <c r="F1194" s="909" t="s">
        <v>106</v>
      </c>
      <c r="G1194" s="840" t="s">
        <v>107</v>
      </c>
      <c r="H1194" s="841"/>
      <c r="I1194" s="480" t="s">
        <v>108</v>
      </c>
      <c r="J1194" s="480" t="s">
        <v>235</v>
      </c>
      <c r="K1194" s="840" t="s">
        <v>109</v>
      </c>
      <c r="L1194" s="913"/>
      <c r="M1194" s="913"/>
      <c r="N1194" s="841"/>
      <c r="O1194" s="840" t="s">
        <v>226</v>
      </c>
      <c r="P1194" s="913"/>
      <c r="Q1194" s="913"/>
      <c r="R1194" s="841"/>
      <c r="S1194" s="840" t="s">
        <v>233</v>
      </c>
      <c r="T1194" s="913"/>
      <c r="U1194" s="914"/>
    </row>
    <row r="1195" spans="1:32" ht="18" customHeight="1" thickBot="1" x14ac:dyDescent="0.2">
      <c r="B1195" s="882"/>
      <c r="C1195" s="908"/>
      <c r="D1195" s="479" t="s">
        <v>221</v>
      </c>
      <c r="E1195" s="479" t="s">
        <v>223</v>
      </c>
      <c r="F1195" s="910"/>
      <c r="G1195" s="911"/>
      <c r="H1195" s="912"/>
      <c r="I1195" s="481" t="s">
        <v>110</v>
      </c>
      <c r="J1195" s="481" t="s">
        <v>236</v>
      </c>
      <c r="K1195" s="911"/>
      <c r="L1195" s="915"/>
      <c r="M1195" s="915"/>
      <c r="N1195" s="912"/>
      <c r="O1195" s="911"/>
      <c r="P1195" s="915"/>
      <c r="Q1195" s="915"/>
      <c r="R1195" s="912"/>
      <c r="S1195" s="911" t="s">
        <v>234</v>
      </c>
      <c r="T1195" s="915"/>
      <c r="U1195" s="916"/>
    </row>
    <row r="1196" spans="1:32" ht="24" customHeight="1" x14ac:dyDescent="0.15">
      <c r="B1196" s="880">
        <v>1</v>
      </c>
      <c r="C1196" s="883"/>
      <c r="D1196" s="883"/>
      <c r="E1196" s="883"/>
      <c r="F1196" s="294"/>
      <c r="G1196" s="886"/>
      <c r="H1196" s="887"/>
      <c r="I1196" s="294"/>
      <c r="J1196" s="295"/>
      <c r="K1196" s="298"/>
      <c r="L1196" s="279" t="s">
        <v>220</v>
      </c>
      <c r="M1196" s="301"/>
      <c r="N1196" s="280" t="s">
        <v>225</v>
      </c>
      <c r="O1196" s="298"/>
      <c r="P1196" s="279" t="s">
        <v>220</v>
      </c>
      <c r="Q1196" s="301"/>
      <c r="R1196" s="280" t="s">
        <v>225</v>
      </c>
      <c r="S1196" s="888" t="str">
        <f t="shared" ref="S1196" si="1495">IF(COUNT(J1196:J1200)=0,"",SUM(J1196:J1200))</f>
        <v/>
      </c>
      <c r="T1196" s="889"/>
      <c r="U1196" s="890"/>
    </row>
    <row r="1197" spans="1:32" ht="24" customHeight="1" x14ac:dyDescent="0.15">
      <c r="B1197" s="881"/>
      <c r="C1197" s="884"/>
      <c r="D1197" s="884"/>
      <c r="E1197" s="884"/>
      <c r="F1197" s="296"/>
      <c r="G1197" s="897"/>
      <c r="H1197" s="898"/>
      <c r="I1197" s="296"/>
      <c r="J1197" s="297"/>
      <c r="K1197" s="299"/>
      <c r="L1197" s="284" t="s">
        <v>220</v>
      </c>
      <c r="M1197" s="302"/>
      <c r="N1197" s="285" t="s">
        <v>225</v>
      </c>
      <c r="O1197" s="299"/>
      <c r="P1197" s="284" t="s">
        <v>220</v>
      </c>
      <c r="Q1197" s="302"/>
      <c r="R1197" s="285" t="s">
        <v>225</v>
      </c>
      <c r="S1197" s="891"/>
      <c r="T1197" s="892"/>
      <c r="U1197" s="893"/>
    </row>
    <row r="1198" spans="1:32" ht="23.25" customHeight="1" x14ac:dyDescent="0.15">
      <c r="B1198" s="881"/>
      <c r="C1198" s="884"/>
      <c r="D1198" s="884"/>
      <c r="E1198" s="884"/>
      <c r="F1198" s="296"/>
      <c r="G1198" s="897"/>
      <c r="H1198" s="898"/>
      <c r="I1198" s="296"/>
      <c r="J1198" s="297"/>
      <c r="K1198" s="299"/>
      <c r="L1198" s="284" t="s">
        <v>220</v>
      </c>
      <c r="M1198" s="302"/>
      <c r="N1198" s="285" t="s">
        <v>225</v>
      </c>
      <c r="O1198" s="299"/>
      <c r="P1198" s="284" t="s">
        <v>220</v>
      </c>
      <c r="Q1198" s="302"/>
      <c r="R1198" s="285" t="s">
        <v>225</v>
      </c>
      <c r="S1198" s="891"/>
      <c r="T1198" s="892"/>
      <c r="U1198" s="893"/>
    </row>
    <row r="1199" spans="1:32" ht="24" customHeight="1" x14ac:dyDescent="0.15">
      <c r="B1199" s="881"/>
      <c r="C1199" s="884"/>
      <c r="D1199" s="884"/>
      <c r="E1199" s="884"/>
      <c r="F1199" s="296"/>
      <c r="G1199" s="897"/>
      <c r="H1199" s="898"/>
      <c r="I1199" s="296"/>
      <c r="J1199" s="297"/>
      <c r="K1199" s="299"/>
      <c r="L1199" s="284" t="s">
        <v>220</v>
      </c>
      <c r="M1199" s="302"/>
      <c r="N1199" s="285" t="s">
        <v>225</v>
      </c>
      <c r="O1199" s="299"/>
      <c r="P1199" s="284" t="s">
        <v>220</v>
      </c>
      <c r="Q1199" s="302"/>
      <c r="R1199" s="285" t="s">
        <v>225</v>
      </c>
      <c r="S1199" s="891"/>
      <c r="T1199" s="892"/>
      <c r="U1199" s="893"/>
    </row>
    <row r="1200" spans="1:32" ht="24" customHeight="1" thickBot="1" x14ac:dyDescent="0.2">
      <c r="B1200" s="882"/>
      <c r="C1200" s="885"/>
      <c r="D1200" s="885"/>
      <c r="E1200" s="885"/>
      <c r="F1200" s="286" t="s">
        <v>232</v>
      </c>
      <c r="G1200" s="5"/>
      <c r="H1200" s="899" t="s">
        <v>239</v>
      </c>
      <c r="I1200" s="900"/>
      <c r="J1200" s="300"/>
      <c r="K1200" s="901"/>
      <c r="L1200" s="902"/>
      <c r="M1200" s="902"/>
      <c r="N1200" s="902"/>
      <c r="O1200" s="902"/>
      <c r="P1200" s="902"/>
      <c r="Q1200" s="902"/>
      <c r="R1200" s="903"/>
      <c r="S1200" s="894"/>
      <c r="T1200" s="895"/>
      <c r="U1200" s="896"/>
    </row>
    <row r="1201" spans="2:21" ht="24" customHeight="1" x14ac:dyDescent="0.15">
      <c r="B1201" s="880">
        <v>2</v>
      </c>
      <c r="C1201" s="883"/>
      <c r="D1201" s="883"/>
      <c r="E1201" s="883"/>
      <c r="F1201" s="294"/>
      <c r="G1201" s="886"/>
      <c r="H1201" s="887"/>
      <c r="I1201" s="294"/>
      <c r="J1201" s="295"/>
      <c r="K1201" s="298"/>
      <c r="L1201" s="279" t="s">
        <v>220</v>
      </c>
      <c r="M1201" s="301"/>
      <c r="N1201" s="280" t="s">
        <v>225</v>
      </c>
      <c r="O1201" s="298"/>
      <c r="P1201" s="279" t="s">
        <v>220</v>
      </c>
      <c r="Q1201" s="301"/>
      <c r="R1201" s="280" t="s">
        <v>225</v>
      </c>
      <c r="S1201" s="888" t="str">
        <f t="shared" ref="S1201" si="1496">IF(COUNT(J1201:J1205)=0,"",SUM(J1201:J1205))</f>
        <v/>
      </c>
      <c r="T1201" s="889"/>
      <c r="U1201" s="890"/>
    </row>
    <row r="1202" spans="2:21" ht="24" customHeight="1" x14ac:dyDescent="0.15">
      <c r="B1202" s="881"/>
      <c r="C1202" s="884"/>
      <c r="D1202" s="884"/>
      <c r="E1202" s="884"/>
      <c r="F1202" s="296"/>
      <c r="G1202" s="897"/>
      <c r="H1202" s="898"/>
      <c r="I1202" s="296"/>
      <c r="J1202" s="297"/>
      <c r="K1202" s="299"/>
      <c r="L1202" s="284" t="s">
        <v>220</v>
      </c>
      <c r="M1202" s="302"/>
      <c r="N1202" s="285" t="s">
        <v>225</v>
      </c>
      <c r="O1202" s="299"/>
      <c r="P1202" s="284" t="s">
        <v>220</v>
      </c>
      <c r="Q1202" s="302"/>
      <c r="R1202" s="285" t="s">
        <v>225</v>
      </c>
      <c r="S1202" s="891"/>
      <c r="T1202" s="892"/>
      <c r="U1202" s="893"/>
    </row>
    <row r="1203" spans="2:21" ht="24" customHeight="1" x14ac:dyDescent="0.15">
      <c r="B1203" s="881"/>
      <c r="C1203" s="884"/>
      <c r="D1203" s="884"/>
      <c r="E1203" s="884"/>
      <c r="F1203" s="296"/>
      <c r="G1203" s="897"/>
      <c r="H1203" s="898"/>
      <c r="I1203" s="296"/>
      <c r="J1203" s="297"/>
      <c r="K1203" s="299"/>
      <c r="L1203" s="284" t="s">
        <v>220</v>
      </c>
      <c r="M1203" s="302"/>
      <c r="N1203" s="285" t="s">
        <v>225</v>
      </c>
      <c r="O1203" s="299"/>
      <c r="P1203" s="284" t="s">
        <v>220</v>
      </c>
      <c r="Q1203" s="302"/>
      <c r="R1203" s="285" t="s">
        <v>225</v>
      </c>
      <c r="S1203" s="891"/>
      <c r="T1203" s="892"/>
      <c r="U1203" s="893"/>
    </row>
    <row r="1204" spans="2:21" ht="24" customHeight="1" x14ac:dyDescent="0.15">
      <c r="B1204" s="881"/>
      <c r="C1204" s="884"/>
      <c r="D1204" s="884"/>
      <c r="E1204" s="884"/>
      <c r="F1204" s="296"/>
      <c r="G1204" s="897"/>
      <c r="H1204" s="898"/>
      <c r="I1204" s="296"/>
      <c r="J1204" s="297"/>
      <c r="K1204" s="299"/>
      <c r="L1204" s="284" t="s">
        <v>220</v>
      </c>
      <c r="M1204" s="302"/>
      <c r="N1204" s="285" t="s">
        <v>225</v>
      </c>
      <c r="O1204" s="299"/>
      <c r="P1204" s="284" t="s">
        <v>220</v>
      </c>
      <c r="Q1204" s="302"/>
      <c r="R1204" s="285" t="s">
        <v>225</v>
      </c>
      <c r="S1204" s="891"/>
      <c r="T1204" s="892"/>
      <c r="U1204" s="893"/>
    </row>
    <row r="1205" spans="2:21" ht="24" customHeight="1" thickBot="1" x14ac:dyDescent="0.2">
      <c r="B1205" s="882"/>
      <c r="C1205" s="885"/>
      <c r="D1205" s="885"/>
      <c r="E1205" s="885"/>
      <c r="F1205" s="286" t="s">
        <v>232</v>
      </c>
      <c r="G1205" s="5"/>
      <c r="H1205" s="899" t="s">
        <v>239</v>
      </c>
      <c r="I1205" s="900"/>
      <c r="J1205" s="300"/>
      <c r="K1205" s="901"/>
      <c r="L1205" s="902"/>
      <c r="M1205" s="902"/>
      <c r="N1205" s="902"/>
      <c r="O1205" s="902"/>
      <c r="P1205" s="902"/>
      <c r="Q1205" s="902"/>
      <c r="R1205" s="903"/>
      <c r="S1205" s="894"/>
      <c r="T1205" s="895"/>
      <c r="U1205" s="896"/>
    </row>
    <row r="1206" spans="2:21" ht="24" customHeight="1" x14ac:dyDescent="0.15">
      <c r="B1206" s="880">
        <v>3</v>
      </c>
      <c r="C1206" s="883"/>
      <c r="D1206" s="883"/>
      <c r="E1206" s="883"/>
      <c r="F1206" s="294"/>
      <c r="G1206" s="886"/>
      <c r="H1206" s="887"/>
      <c r="I1206" s="294"/>
      <c r="J1206" s="295"/>
      <c r="K1206" s="298"/>
      <c r="L1206" s="279" t="s">
        <v>220</v>
      </c>
      <c r="M1206" s="301"/>
      <c r="N1206" s="280" t="s">
        <v>225</v>
      </c>
      <c r="O1206" s="298"/>
      <c r="P1206" s="279" t="s">
        <v>220</v>
      </c>
      <c r="Q1206" s="301"/>
      <c r="R1206" s="280" t="s">
        <v>225</v>
      </c>
      <c r="S1206" s="888" t="str">
        <f t="shared" ref="S1206" si="1497">IF(COUNT(J1206:J1210)=0,"",SUM(J1206:J1210))</f>
        <v/>
      </c>
      <c r="T1206" s="889"/>
      <c r="U1206" s="890"/>
    </row>
    <row r="1207" spans="2:21" ht="24" customHeight="1" x14ac:dyDescent="0.15">
      <c r="B1207" s="881"/>
      <c r="C1207" s="884"/>
      <c r="D1207" s="884"/>
      <c r="E1207" s="884"/>
      <c r="F1207" s="296"/>
      <c r="G1207" s="897"/>
      <c r="H1207" s="898"/>
      <c r="I1207" s="296"/>
      <c r="J1207" s="297"/>
      <c r="K1207" s="299"/>
      <c r="L1207" s="284" t="s">
        <v>220</v>
      </c>
      <c r="M1207" s="302"/>
      <c r="N1207" s="285" t="s">
        <v>225</v>
      </c>
      <c r="O1207" s="299"/>
      <c r="P1207" s="284" t="s">
        <v>220</v>
      </c>
      <c r="Q1207" s="302"/>
      <c r="R1207" s="285" t="s">
        <v>225</v>
      </c>
      <c r="S1207" s="891"/>
      <c r="T1207" s="892"/>
      <c r="U1207" s="893"/>
    </row>
    <row r="1208" spans="2:21" ht="24" customHeight="1" x14ac:dyDescent="0.15">
      <c r="B1208" s="881"/>
      <c r="C1208" s="884"/>
      <c r="D1208" s="884"/>
      <c r="E1208" s="884"/>
      <c r="F1208" s="296"/>
      <c r="G1208" s="897"/>
      <c r="H1208" s="898"/>
      <c r="I1208" s="296"/>
      <c r="J1208" s="297"/>
      <c r="K1208" s="299"/>
      <c r="L1208" s="284" t="s">
        <v>220</v>
      </c>
      <c r="M1208" s="302"/>
      <c r="N1208" s="285" t="s">
        <v>225</v>
      </c>
      <c r="O1208" s="299"/>
      <c r="P1208" s="284" t="s">
        <v>220</v>
      </c>
      <c r="Q1208" s="302"/>
      <c r="R1208" s="285" t="s">
        <v>225</v>
      </c>
      <c r="S1208" s="891"/>
      <c r="T1208" s="892"/>
      <c r="U1208" s="893"/>
    </row>
    <row r="1209" spans="2:21" ht="24" customHeight="1" x14ac:dyDescent="0.15">
      <c r="B1209" s="881"/>
      <c r="C1209" s="884"/>
      <c r="D1209" s="884"/>
      <c r="E1209" s="884"/>
      <c r="F1209" s="296"/>
      <c r="G1209" s="897"/>
      <c r="H1209" s="898"/>
      <c r="I1209" s="296"/>
      <c r="J1209" s="297"/>
      <c r="K1209" s="299"/>
      <c r="L1209" s="284" t="s">
        <v>220</v>
      </c>
      <c r="M1209" s="302"/>
      <c r="N1209" s="285" t="s">
        <v>225</v>
      </c>
      <c r="O1209" s="299"/>
      <c r="P1209" s="284" t="s">
        <v>220</v>
      </c>
      <c r="Q1209" s="302"/>
      <c r="R1209" s="285" t="s">
        <v>225</v>
      </c>
      <c r="S1209" s="891"/>
      <c r="T1209" s="892"/>
      <c r="U1209" s="893"/>
    </row>
    <row r="1210" spans="2:21" ht="24" customHeight="1" thickBot="1" x14ac:dyDescent="0.2">
      <c r="B1210" s="882"/>
      <c r="C1210" s="885"/>
      <c r="D1210" s="885"/>
      <c r="E1210" s="885"/>
      <c r="F1210" s="286" t="s">
        <v>232</v>
      </c>
      <c r="G1210" s="5"/>
      <c r="H1210" s="899" t="s">
        <v>239</v>
      </c>
      <c r="I1210" s="900"/>
      <c r="J1210" s="300"/>
      <c r="K1210" s="901"/>
      <c r="L1210" s="902"/>
      <c r="M1210" s="902"/>
      <c r="N1210" s="902"/>
      <c r="O1210" s="902"/>
      <c r="P1210" s="902"/>
      <c r="Q1210" s="902"/>
      <c r="R1210" s="903"/>
      <c r="S1210" s="894"/>
      <c r="T1210" s="895"/>
      <c r="U1210" s="896"/>
    </row>
    <row r="1211" spans="2:21" ht="24" customHeight="1" x14ac:dyDescent="0.15">
      <c r="B1211" s="880">
        <v>4</v>
      </c>
      <c r="C1211" s="883"/>
      <c r="D1211" s="883"/>
      <c r="E1211" s="883"/>
      <c r="F1211" s="294"/>
      <c r="G1211" s="886"/>
      <c r="H1211" s="887"/>
      <c r="I1211" s="294"/>
      <c r="J1211" s="295"/>
      <c r="K1211" s="298"/>
      <c r="L1211" s="279" t="s">
        <v>220</v>
      </c>
      <c r="M1211" s="301"/>
      <c r="N1211" s="280" t="s">
        <v>225</v>
      </c>
      <c r="O1211" s="298"/>
      <c r="P1211" s="279" t="s">
        <v>220</v>
      </c>
      <c r="Q1211" s="301"/>
      <c r="R1211" s="280" t="s">
        <v>225</v>
      </c>
      <c r="S1211" s="888" t="str">
        <f t="shared" ref="S1211" si="1498">IF(COUNT(J1211:J1215)=0,"",SUM(J1211:J1215))</f>
        <v/>
      </c>
      <c r="T1211" s="889"/>
      <c r="U1211" s="890"/>
    </row>
    <row r="1212" spans="2:21" ht="24" customHeight="1" x14ac:dyDescent="0.15">
      <c r="B1212" s="881"/>
      <c r="C1212" s="884"/>
      <c r="D1212" s="884"/>
      <c r="E1212" s="884"/>
      <c r="F1212" s="296"/>
      <c r="G1212" s="897"/>
      <c r="H1212" s="898"/>
      <c r="I1212" s="296"/>
      <c r="J1212" s="297"/>
      <c r="K1212" s="299"/>
      <c r="L1212" s="284" t="s">
        <v>220</v>
      </c>
      <c r="M1212" s="302"/>
      <c r="N1212" s="285" t="s">
        <v>225</v>
      </c>
      <c r="O1212" s="299"/>
      <c r="P1212" s="284" t="s">
        <v>220</v>
      </c>
      <c r="Q1212" s="302"/>
      <c r="R1212" s="285" t="s">
        <v>225</v>
      </c>
      <c r="S1212" s="891"/>
      <c r="T1212" s="892"/>
      <c r="U1212" s="893"/>
    </row>
    <row r="1213" spans="2:21" ht="24" customHeight="1" x14ac:dyDescent="0.15">
      <c r="B1213" s="881"/>
      <c r="C1213" s="884"/>
      <c r="D1213" s="884"/>
      <c r="E1213" s="884"/>
      <c r="F1213" s="296"/>
      <c r="G1213" s="897"/>
      <c r="H1213" s="898"/>
      <c r="I1213" s="296"/>
      <c r="J1213" s="297"/>
      <c r="K1213" s="299"/>
      <c r="L1213" s="284" t="s">
        <v>220</v>
      </c>
      <c r="M1213" s="302"/>
      <c r="N1213" s="285" t="s">
        <v>225</v>
      </c>
      <c r="O1213" s="299"/>
      <c r="P1213" s="284" t="s">
        <v>220</v>
      </c>
      <c r="Q1213" s="302"/>
      <c r="R1213" s="285" t="s">
        <v>225</v>
      </c>
      <c r="S1213" s="891"/>
      <c r="T1213" s="892"/>
      <c r="U1213" s="893"/>
    </row>
    <row r="1214" spans="2:21" ht="24" customHeight="1" x14ac:dyDescent="0.15">
      <c r="B1214" s="881"/>
      <c r="C1214" s="884"/>
      <c r="D1214" s="884"/>
      <c r="E1214" s="884"/>
      <c r="F1214" s="296"/>
      <c r="G1214" s="897"/>
      <c r="H1214" s="898"/>
      <c r="I1214" s="296"/>
      <c r="J1214" s="297"/>
      <c r="K1214" s="299"/>
      <c r="L1214" s="284" t="s">
        <v>220</v>
      </c>
      <c r="M1214" s="302"/>
      <c r="N1214" s="285" t="s">
        <v>225</v>
      </c>
      <c r="O1214" s="299"/>
      <c r="P1214" s="284" t="s">
        <v>220</v>
      </c>
      <c r="Q1214" s="302"/>
      <c r="R1214" s="285" t="s">
        <v>225</v>
      </c>
      <c r="S1214" s="891"/>
      <c r="T1214" s="892"/>
      <c r="U1214" s="893"/>
    </row>
    <row r="1215" spans="2:21" ht="24" customHeight="1" thickBot="1" x14ac:dyDescent="0.2">
      <c r="B1215" s="882"/>
      <c r="C1215" s="885"/>
      <c r="D1215" s="885"/>
      <c r="E1215" s="885"/>
      <c r="F1215" s="286" t="s">
        <v>232</v>
      </c>
      <c r="G1215" s="5"/>
      <c r="H1215" s="899" t="s">
        <v>239</v>
      </c>
      <c r="I1215" s="900"/>
      <c r="J1215" s="300"/>
      <c r="K1215" s="901"/>
      <c r="L1215" s="902"/>
      <c r="M1215" s="902"/>
      <c r="N1215" s="902"/>
      <c r="O1215" s="902"/>
      <c r="P1215" s="902"/>
      <c r="Q1215" s="902"/>
      <c r="R1215" s="903"/>
      <c r="S1215" s="894"/>
      <c r="T1215" s="895"/>
      <c r="U1215" s="896"/>
    </row>
    <row r="1216" spans="2:21" ht="19.5" customHeight="1" thickBot="1" x14ac:dyDescent="0.2">
      <c r="B1216" s="287" t="s">
        <v>112</v>
      </c>
      <c r="C1216" s="172"/>
      <c r="D1216" s="288"/>
      <c r="E1216" s="288"/>
      <c r="F1216" s="289"/>
      <c r="G1216" s="288"/>
      <c r="H1216" s="288"/>
      <c r="O1216" s="917" t="s">
        <v>496</v>
      </c>
      <c r="P1216" s="918"/>
      <c r="Q1216" s="918"/>
      <c r="R1216" s="918"/>
      <c r="S1216" s="919" t="str">
        <f>IF(COUNT(S1196:U1215)=0,"",SUMIFS(S1196:S1215,E1196:E1215,"&lt;&gt;"&amp;""))</f>
        <v/>
      </c>
      <c r="T1216" s="920"/>
      <c r="U1216" s="921"/>
    </row>
    <row r="1217" spans="1:32" ht="19.5" customHeight="1" thickBot="1" x14ac:dyDescent="0.2">
      <c r="B1217" s="486" t="s">
        <v>242</v>
      </c>
      <c r="C1217" s="172"/>
      <c r="D1217" s="171"/>
      <c r="E1217" s="290"/>
      <c r="F1217" s="485"/>
      <c r="G1217" s="485"/>
      <c r="H1217" s="485"/>
      <c r="O1217" s="922" t="s">
        <v>497</v>
      </c>
      <c r="P1217" s="923"/>
      <c r="Q1217" s="923"/>
      <c r="R1217" s="924"/>
      <c r="S1217" s="919" t="str">
        <f>IF(COUNT(S1196:U1215)=0,"",SUMIF(E1196:E1215,"元請",S1196:U1215))</f>
        <v/>
      </c>
      <c r="T1217" s="920"/>
      <c r="U1217" s="921"/>
      <c r="Z1217" s="264"/>
      <c r="AA1217" s="264"/>
      <c r="AB1217" s="264"/>
      <c r="AC1217" s="264"/>
      <c r="AD1217" s="264"/>
      <c r="AE1217" s="172"/>
      <c r="AF1217" s="172"/>
    </row>
    <row r="1218" spans="1:32" ht="19.5" customHeight="1" x14ac:dyDescent="0.15">
      <c r="B1218" s="287" t="s">
        <v>240</v>
      </c>
      <c r="C1218" s="172"/>
      <c r="D1218" s="171"/>
      <c r="E1218" s="172"/>
      <c r="F1218" s="172"/>
      <c r="G1218" s="485"/>
      <c r="H1218" s="485"/>
      <c r="Z1218" s="264"/>
      <c r="AA1218" s="264"/>
      <c r="AB1218" s="264"/>
      <c r="AC1218" s="264"/>
      <c r="AD1218" s="264"/>
      <c r="AE1218" s="172"/>
      <c r="AF1218" s="172"/>
    </row>
    <row r="1219" spans="1:32" ht="19.5" customHeight="1" x14ac:dyDescent="0.15">
      <c r="B1219" s="485"/>
      <c r="C1219" s="172"/>
      <c r="D1219" s="171"/>
      <c r="E1219" s="290"/>
      <c r="F1219" s="485"/>
      <c r="G1219" s="485"/>
      <c r="H1219" s="485"/>
    </row>
    <row r="1220" spans="1:32" s="172" customFormat="1" ht="20.25" customHeight="1" x14ac:dyDescent="0.15">
      <c r="A1220" s="171"/>
      <c r="B1220" s="171"/>
      <c r="C1220" s="172" t="s">
        <v>104</v>
      </c>
      <c r="G1220" s="262"/>
      <c r="H1220" s="262"/>
      <c r="I1220" s="171"/>
      <c r="J1220" s="171"/>
      <c r="K1220" s="171"/>
      <c r="L1220" s="171"/>
      <c r="M1220" s="171"/>
      <c r="N1220" s="171"/>
      <c r="O1220" s="171"/>
      <c r="P1220" s="171"/>
      <c r="Q1220" s="171"/>
      <c r="R1220" s="171"/>
      <c r="S1220" s="171"/>
      <c r="T1220" s="196" t="s">
        <v>241</v>
      </c>
      <c r="U1220" s="263" t="str">
        <f t="shared" ref="U1220" si="1499">IF(COUNT(S1196:U1215)=0,"",U1191+1)</f>
        <v/>
      </c>
      <c r="W1220" s="171"/>
      <c r="X1220" s="171"/>
      <c r="Y1220" s="171"/>
      <c r="Z1220" s="291"/>
      <c r="AA1220" s="291"/>
      <c r="AB1220" s="291"/>
      <c r="AC1220" s="291"/>
      <c r="AD1220" s="291"/>
      <c r="AE1220" s="171"/>
      <c r="AF1220" s="171"/>
    </row>
    <row r="1221" spans="1:32" s="172" customFormat="1" ht="27.75" x14ac:dyDescent="0.15">
      <c r="A1221" s="171"/>
      <c r="B1221" s="904" t="s">
        <v>105</v>
      </c>
      <c r="C1221" s="904"/>
      <c r="D1221" s="904"/>
      <c r="E1221" s="904"/>
      <c r="F1221" s="904"/>
      <c r="G1221" s="904"/>
      <c r="H1221" s="904"/>
      <c r="I1221" s="904"/>
      <c r="J1221" s="905" t="s">
        <v>388</v>
      </c>
      <c r="K1221" s="905"/>
      <c r="L1221" s="905"/>
      <c r="M1221" s="905"/>
      <c r="N1221" s="905"/>
      <c r="O1221" s="905"/>
      <c r="P1221" s="905"/>
      <c r="Q1221" s="905"/>
      <c r="R1221" s="905"/>
      <c r="S1221" s="905"/>
      <c r="T1221" s="905"/>
      <c r="U1221" s="905"/>
      <c r="W1221" s="171"/>
      <c r="X1221" s="171"/>
      <c r="Y1221" s="171"/>
      <c r="Z1221" s="291"/>
      <c r="AA1221" s="291"/>
      <c r="AB1221" s="291"/>
      <c r="AC1221" s="291"/>
      <c r="AD1221" s="291"/>
      <c r="AE1221" s="171"/>
      <c r="AF1221" s="171"/>
    </row>
    <row r="1222" spans="1:32" ht="21.75" thickBot="1" x14ac:dyDescent="0.2">
      <c r="D1222" s="265" t="s">
        <v>228</v>
      </c>
      <c r="E1222" s="906"/>
      <c r="F1222" s="906"/>
      <c r="G1222" s="266" t="s">
        <v>229</v>
      </c>
      <c r="H1222" s="267"/>
      <c r="L1222" s="268" t="s">
        <v>231</v>
      </c>
      <c r="M1222" s="482" t="str">
        <f>M$4</f>
        <v/>
      </c>
      <c r="N1222" s="269" t="s">
        <v>220</v>
      </c>
      <c r="O1222" s="482" t="str">
        <f>O$4</f>
        <v/>
      </c>
      <c r="P1222" s="269" t="s">
        <v>225</v>
      </c>
      <c r="Q1222" s="269" t="s">
        <v>205</v>
      </c>
      <c r="R1222" s="482" t="str">
        <f>R$4</f>
        <v/>
      </c>
      <c r="S1222" s="269" t="s">
        <v>220</v>
      </c>
      <c r="T1222" s="482" t="str">
        <f>T$4</f>
        <v/>
      </c>
      <c r="U1222" s="269" t="s">
        <v>230</v>
      </c>
    </row>
    <row r="1223" spans="1:32" ht="18" customHeight="1" x14ac:dyDescent="0.15">
      <c r="B1223" s="880" t="s">
        <v>227</v>
      </c>
      <c r="C1223" s="907" t="s">
        <v>224</v>
      </c>
      <c r="D1223" s="478" t="s">
        <v>237</v>
      </c>
      <c r="E1223" s="478" t="s">
        <v>222</v>
      </c>
      <c r="F1223" s="909" t="s">
        <v>106</v>
      </c>
      <c r="G1223" s="840" t="s">
        <v>107</v>
      </c>
      <c r="H1223" s="841"/>
      <c r="I1223" s="480" t="s">
        <v>108</v>
      </c>
      <c r="J1223" s="480" t="s">
        <v>235</v>
      </c>
      <c r="K1223" s="840" t="s">
        <v>109</v>
      </c>
      <c r="L1223" s="913"/>
      <c r="M1223" s="913"/>
      <c r="N1223" s="841"/>
      <c r="O1223" s="840" t="s">
        <v>226</v>
      </c>
      <c r="P1223" s="913"/>
      <c r="Q1223" s="913"/>
      <c r="R1223" s="841"/>
      <c r="S1223" s="840" t="s">
        <v>233</v>
      </c>
      <c r="T1223" s="913"/>
      <c r="U1223" s="914"/>
    </row>
    <row r="1224" spans="1:32" ht="18" customHeight="1" thickBot="1" x14ac:dyDescent="0.2">
      <c r="B1224" s="882"/>
      <c r="C1224" s="908"/>
      <c r="D1224" s="479" t="s">
        <v>221</v>
      </c>
      <c r="E1224" s="479" t="s">
        <v>223</v>
      </c>
      <c r="F1224" s="910"/>
      <c r="G1224" s="911"/>
      <c r="H1224" s="912"/>
      <c r="I1224" s="481" t="s">
        <v>110</v>
      </c>
      <c r="J1224" s="481" t="s">
        <v>236</v>
      </c>
      <c r="K1224" s="911"/>
      <c r="L1224" s="915"/>
      <c r="M1224" s="915"/>
      <c r="N1224" s="912"/>
      <c r="O1224" s="911"/>
      <c r="P1224" s="915"/>
      <c r="Q1224" s="915"/>
      <c r="R1224" s="912"/>
      <c r="S1224" s="911" t="s">
        <v>234</v>
      </c>
      <c r="T1224" s="915"/>
      <c r="U1224" s="916"/>
    </row>
    <row r="1225" spans="1:32" ht="24" customHeight="1" x14ac:dyDescent="0.15">
      <c r="B1225" s="880">
        <v>1</v>
      </c>
      <c r="C1225" s="883"/>
      <c r="D1225" s="883"/>
      <c r="E1225" s="883"/>
      <c r="F1225" s="294"/>
      <c r="G1225" s="886"/>
      <c r="H1225" s="887"/>
      <c r="I1225" s="294"/>
      <c r="J1225" s="295"/>
      <c r="K1225" s="298"/>
      <c r="L1225" s="279" t="s">
        <v>220</v>
      </c>
      <c r="M1225" s="301"/>
      <c r="N1225" s="280" t="s">
        <v>225</v>
      </c>
      <c r="O1225" s="298"/>
      <c r="P1225" s="279" t="s">
        <v>220</v>
      </c>
      <c r="Q1225" s="301"/>
      <c r="R1225" s="280" t="s">
        <v>225</v>
      </c>
      <c r="S1225" s="888" t="str">
        <f t="shared" ref="S1225" si="1500">IF(COUNT(J1225:J1229)=0,"",SUM(J1225:J1229))</f>
        <v/>
      </c>
      <c r="T1225" s="889"/>
      <c r="U1225" s="890"/>
    </row>
    <row r="1226" spans="1:32" ht="24" customHeight="1" x14ac:dyDescent="0.15">
      <c r="B1226" s="881"/>
      <c r="C1226" s="884"/>
      <c r="D1226" s="884"/>
      <c r="E1226" s="884"/>
      <c r="F1226" s="296"/>
      <c r="G1226" s="897"/>
      <c r="H1226" s="898"/>
      <c r="I1226" s="296"/>
      <c r="J1226" s="297"/>
      <c r="K1226" s="299"/>
      <c r="L1226" s="284" t="s">
        <v>220</v>
      </c>
      <c r="M1226" s="302"/>
      <c r="N1226" s="285" t="s">
        <v>225</v>
      </c>
      <c r="O1226" s="299"/>
      <c r="P1226" s="284" t="s">
        <v>220</v>
      </c>
      <c r="Q1226" s="302"/>
      <c r="R1226" s="285" t="s">
        <v>225</v>
      </c>
      <c r="S1226" s="891"/>
      <c r="T1226" s="892"/>
      <c r="U1226" s="893"/>
    </row>
    <row r="1227" spans="1:32" ht="23.25" customHeight="1" x14ac:dyDescent="0.15">
      <c r="B1227" s="881"/>
      <c r="C1227" s="884"/>
      <c r="D1227" s="884"/>
      <c r="E1227" s="884"/>
      <c r="F1227" s="296"/>
      <c r="G1227" s="897"/>
      <c r="H1227" s="898"/>
      <c r="I1227" s="296"/>
      <c r="J1227" s="297"/>
      <c r="K1227" s="299"/>
      <c r="L1227" s="284" t="s">
        <v>220</v>
      </c>
      <c r="M1227" s="302"/>
      <c r="N1227" s="285" t="s">
        <v>225</v>
      </c>
      <c r="O1227" s="299"/>
      <c r="P1227" s="284" t="s">
        <v>220</v>
      </c>
      <c r="Q1227" s="302"/>
      <c r="R1227" s="285" t="s">
        <v>225</v>
      </c>
      <c r="S1227" s="891"/>
      <c r="T1227" s="892"/>
      <c r="U1227" s="893"/>
    </row>
    <row r="1228" spans="1:32" ht="24" customHeight="1" x14ac:dyDescent="0.15">
      <c r="B1228" s="881"/>
      <c r="C1228" s="884"/>
      <c r="D1228" s="884"/>
      <c r="E1228" s="884"/>
      <c r="F1228" s="296"/>
      <c r="G1228" s="897"/>
      <c r="H1228" s="898"/>
      <c r="I1228" s="296"/>
      <c r="J1228" s="297"/>
      <c r="K1228" s="299"/>
      <c r="L1228" s="284" t="s">
        <v>220</v>
      </c>
      <c r="M1228" s="302"/>
      <c r="N1228" s="285" t="s">
        <v>225</v>
      </c>
      <c r="O1228" s="299"/>
      <c r="P1228" s="284" t="s">
        <v>220</v>
      </c>
      <c r="Q1228" s="302"/>
      <c r="R1228" s="285" t="s">
        <v>225</v>
      </c>
      <c r="S1228" s="891"/>
      <c r="T1228" s="892"/>
      <c r="U1228" s="893"/>
    </row>
    <row r="1229" spans="1:32" ht="24" customHeight="1" thickBot="1" x14ac:dyDescent="0.2">
      <c r="B1229" s="882"/>
      <c r="C1229" s="885"/>
      <c r="D1229" s="885"/>
      <c r="E1229" s="885"/>
      <c r="F1229" s="286" t="s">
        <v>232</v>
      </c>
      <c r="G1229" s="5"/>
      <c r="H1229" s="899" t="s">
        <v>239</v>
      </c>
      <c r="I1229" s="900"/>
      <c r="J1229" s="300"/>
      <c r="K1229" s="901"/>
      <c r="L1229" s="902"/>
      <c r="M1229" s="902"/>
      <c r="N1229" s="902"/>
      <c r="O1229" s="902"/>
      <c r="P1229" s="902"/>
      <c r="Q1229" s="902"/>
      <c r="R1229" s="903"/>
      <c r="S1229" s="894"/>
      <c r="T1229" s="895"/>
      <c r="U1229" s="896"/>
    </row>
    <row r="1230" spans="1:32" ht="24" customHeight="1" x14ac:dyDescent="0.15">
      <c r="B1230" s="880">
        <v>2</v>
      </c>
      <c r="C1230" s="883"/>
      <c r="D1230" s="883"/>
      <c r="E1230" s="883"/>
      <c r="F1230" s="294"/>
      <c r="G1230" s="886"/>
      <c r="H1230" s="887"/>
      <c r="I1230" s="294"/>
      <c r="J1230" s="295"/>
      <c r="K1230" s="298"/>
      <c r="L1230" s="279" t="s">
        <v>220</v>
      </c>
      <c r="M1230" s="301"/>
      <c r="N1230" s="280" t="s">
        <v>225</v>
      </c>
      <c r="O1230" s="298"/>
      <c r="P1230" s="279" t="s">
        <v>220</v>
      </c>
      <c r="Q1230" s="301"/>
      <c r="R1230" s="280" t="s">
        <v>225</v>
      </c>
      <c r="S1230" s="888" t="str">
        <f t="shared" ref="S1230" si="1501">IF(COUNT(J1230:J1234)=0,"",SUM(J1230:J1234))</f>
        <v/>
      </c>
      <c r="T1230" s="889"/>
      <c r="U1230" s="890"/>
    </row>
    <row r="1231" spans="1:32" ht="24" customHeight="1" x14ac:dyDescent="0.15">
      <c r="B1231" s="881"/>
      <c r="C1231" s="884"/>
      <c r="D1231" s="884"/>
      <c r="E1231" s="884"/>
      <c r="F1231" s="296"/>
      <c r="G1231" s="897"/>
      <c r="H1231" s="898"/>
      <c r="I1231" s="296"/>
      <c r="J1231" s="297"/>
      <c r="K1231" s="299"/>
      <c r="L1231" s="284" t="s">
        <v>220</v>
      </c>
      <c r="M1231" s="302"/>
      <c r="N1231" s="285" t="s">
        <v>225</v>
      </c>
      <c r="O1231" s="299"/>
      <c r="P1231" s="284" t="s">
        <v>220</v>
      </c>
      <c r="Q1231" s="302"/>
      <c r="R1231" s="285" t="s">
        <v>225</v>
      </c>
      <c r="S1231" s="891"/>
      <c r="T1231" s="892"/>
      <c r="U1231" s="893"/>
    </row>
    <row r="1232" spans="1:32" ht="24" customHeight="1" x14ac:dyDescent="0.15">
      <c r="B1232" s="881"/>
      <c r="C1232" s="884"/>
      <c r="D1232" s="884"/>
      <c r="E1232" s="884"/>
      <c r="F1232" s="296"/>
      <c r="G1232" s="897"/>
      <c r="H1232" s="898"/>
      <c r="I1232" s="296"/>
      <c r="J1232" s="297"/>
      <c r="K1232" s="299"/>
      <c r="L1232" s="284" t="s">
        <v>220</v>
      </c>
      <c r="M1232" s="302"/>
      <c r="N1232" s="285" t="s">
        <v>225</v>
      </c>
      <c r="O1232" s="299"/>
      <c r="P1232" s="284" t="s">
        <v>220</v>
      </c>
      <c r="Q1232" s="302"/>
      <c r="R1232" s="285" t="s">
        <v>225</v>
      </c>
      <c r="S1232" s="891"/>
      <c r="T1232" s="892"/>
      <c r="U1232" s="893"/>
    </row>
    <row r="1233" spans="2:32" ht="24" customHeight="1" x14ac:dyDescent="0.15">
      <c r="B1233" s="881"/>
      <c r="C1233" s="884"/>
      <c r="D1233" s="884"/>
      <c r="E1233" s="884"/>
      <c r="F1233" s="296"/>
      <c r="G1233" s="897"/>
      <c r="H1233" s="898"/>
      <c r="I1233" s="296"/>
      <c r="J1233" s="297"/>
      <c r="K1233" s="299"/>
      <c r="L1233" s="284" t="s">
        <v>220</v>
      </c>
      <c r="M1233" s="302"/>
      <c r="N1233" s="285" t="s">
        <v>225</v>
      </c>
      <c r="O1233" s="299"/>
      <c r="P1233" s="284" t="s">
        <v>220</v>
      </c>
      <c r="Q1233" s="302"/>
      <c r="R1233" s="285" t="s">
        <v>225</v>
      </c>
      <c r="S1233" s="891"/>
      <c r="T1233" s="892"/>
      <c r="U1233" s="893"/>
    </row>
    <row r="1234" spans="2:32" ht="24" customHeight="1" thickBot="1" x14ac:dyDescent="0.2">
      <c r="B1234" s="882"/>
      <c r="C1234" s="885"/>
      <c r="D1234" s="885"/>
      <c r="E1234" s="885"/>
      <c r="F1234" s="286" t="s">
        <v>232</v>
      </c>
      <c r="G1234" s="5"/>
      <c r="H1234" s="899" t="s">
        <v>239</v>
      </c>
      <c r="I1234" s="900"/>
      <c r="J1234" s="300"/>
      <c r="K1234" s="901"/>
      <c r="L1234" s="902"/>
      <c r="M1234" s="902"/>
      <c r="N1234" s="902"/>
      <c r="O1234" s="902"/>
      <c r="P1234" s="902"/>
      <c r="Q1234" s="902"/>
      <c r="R1234" s="903"/>
      <c r="S1234" s="894"/>
      <c r="T1234" s="895"/>
      <c r="U1234" s="896"/>
    </row>
    <row r="1235" spans="2:32" ht="24" customHeight="1" x14ac:dyDescent="0.15">
      <c r="B1235" s="880">
        <v>3</v>
      </c>
      <c r="C1235" s="883"/>
      <c r="D1235" s="883"/>
      <c r="E1235" s="883"/>
      <c r="F1235" s="294"/>
      <c r="G1235" s="886"/>
      <c r="H1235" s="887"/>
      <c r="I1235" s="294"/>
      <c r="J1235" s="295"/>
      <c r="K1235" s="298"/>
      <c r="L1235" s="279" t="s">
        <v>220</v>
      </c>
      <c r="M1235" s="301"/>
      <c r="N1235" s="280" t="s">
        <v>225</v>
      </c>
      <c r="O1235" s="298"/>
      <c r="P1235" s="279" t="s">
        <v>220</v>
      </c>
      <c r="Q1235" s="301"/>
      <c r="R1235" s="280" t="s">
        <v>225</v>
      </c>
      <c r="S1235" s="888" t="str">
        <f t="shared" ref="S1235" si="1502">IF(COUNT(J1235:J1239)=0,"",SUM(J1235:J1239))</f>
        <v/>
      </c>
      <c r="T1235" s="889"/>
      <c r="U1235" s="890"/>
    </row>
    <row r="1236" spans="2:32" ht="24" customHeight="1" x14ac:dyDescent="0.15">
      <c r="B1236" s="881"/>
      <c r="C1236" s="884"/>
      <c r="D1236" s="884"/>
      <c r="E1236" s="884"/>
      <c r="F1236" s="296"/>
      <c r="G1236" s="897"/>
      <c r="H1236" s="898"/>
      <c r="I1236" s="296"/>
      <c r="J1236" s="297"/>
      <c r="K1236" s="299"/>
      <c r="L1236" s="284" t="s">
        <v>220</v>
      </c>
      <c r="M1236" s="302"/>
      <c r="N1236" s="285" t="s">
        <v>225</v>
      </c>
      <c r="O1236" s="299"/>
      <c r="P1236" s="284" t="s">
        <v>220</v>
      </c>
      <c r="Q1236" s="302"/>
      <c r="R1236" s="285" t="s">
        <v>225</v>
      </c>
      <c r="S1236" s="891"/>
      <c r="T1236" s="892"/>
      <c r="U1236" s="893"/>
    </row>
    <row r="1237" spans="2:32" ht="24" customHeight="1" x14ac:dyDescent="0.15">
      <c r="B1237" s="881"/>
      <c r="C1237" s="884"/>
      <c r="D1237" s="884"/>
      <c r="E1237" s="884"/>
      <c r="F1237" s="296"/>
      <c r="G1237" s="897"/>
      <c r="H1237" s="898"/>
      <c r="I1237" s="296"/>
      <c r="J1237" s="297"/>
      <c r="K1237" s="299"/>
      <c r="L1237" s="284" t="s">
        <v>220</v>
      </c>
      <c r="M1237" s="302"/>
      <c r="N1237" s="285" t="s">
        <v>225</v>
      </c>
      <c r="O1237" s="299"/>
      <c r="P1237" s="284" t="s">
        <v>220</v>
      </c>
      <c r="Q1237" s="302"/>
      <c r="R1237" s="285" t="s">
        <v>225</v>
      </c>
      <c r="S1237" s="891"/>
      <c r="T1237" s="892"/>
      <c r="U1237" s="893"/>
    </row>
    <row r="1238" spans="2:32" ht="24" customHeight="1" x14ac:dyDescent="0.15">
      <c r="B1238" s="881"/>
      <c r="C1238" s="884"/>
      <c r="D1238" s="884"/>
      <c r="E1238" s="884"/>
      <c r="F1238" s="296"/>
      <c r="G1238" s="897"/>
      <c r="H1238" s="898"/>
      <c r="I1238" s="296"/>
      <c r="J1238" s="297"/>
      <c r="K1238" s="299"/>
      <c r="L1238" s="284" t="s">
        <v>220</v>
      </c>
      <c r="M1238" s="302"/>
      <c r="N1238" s="285" t="s">
        <v>225</v>
      </c>
      <c r="O1238" s="299"/>
      <c r="P1238" s="284" t="s">
        <v>220</v>
      </c>
      <c r="Q1238" s="302"/>
      <c r="R1238" s="285" t="s">
        <v>225</v>
      </c>
      <c r="S1238" s="891"/>
      <c r="T1238" s="892"/>
      <c r="U1238" s="893"/>
    </row>
    <row r="1239" spans="2:32" ht="24" customHeight="1" thickBot="1" x14ac:dyDescent="0.2">
      <c r="B1239" s="882"/>
      <c r="C1239" s="885"/>
      <c r="D1239" s="885"/>
      <c r="E1239" s="885"/>
      <c r="F1239" s="286" t="s">
        <v>232</v>
      </c>
      <c r="G1239" s="5"/>
      <c r="H1239" s="899" t="s">
        <v>239</v>
      </c>
      <c r="I1239" s="900"/>
      <c r="J1239" s="300"/>
      <c r="K1239" s="901"/>
      <c r="L1239" s="902"/>
      <c r="M1239" s="902"/>
      <c r="N1239" s="902"/>
      <c r="O1239" s="902"/>
      <c r="P1239" s="902"/>
      <c r="Q1239" s="902"/>
      <c r="R1239" s="903"/>
      <c r="S1239" s="894"/>
      <c r="T1239" s="895"/>
      <c r="U1239" s="896"/>
    </row>
    <row r="1240" spans="2:32" ht="24" customHeight="1" x14ac:dyDescent="0.15">
      <c r="B1240" s="880">
        <v>4</v>
      </c>
      <c r="C1240" s="883"/>
      <c r="D1240" s="883"/>
      <c r="E1240" s="883"/>
      <c r="F1240" s="294"/>
      <c r="G1240" s="886"/>
      <c r="H1240" s="887"/>
      <c r="I1240" s="294"/>
      <c r="J1240" s="295"/>
      <c r="K1240" s="298"/>
      <c r="L1240" s="279" t="s">
        <v>220</v>
      </c>
      <c r="M1240" s="301"/>
      <c r="N1240" s="280" t="s">
        <v>225</v>
      </c>
      <c r="O1240" s="298"/>
      <c r="P1240" s="279" t="s">
        <v>220</v>
      </c>
      <c r="Q1240" s="301"/>
      <c r="R1240" s="280" t="s">
        <v>225</v>
      </c>
      <c r="S1240" s="888" t="str">
        <f t="shared" ref="S1240" si="1503">IF(COUNT(J1240:J1244)=0,"",SUM(J1240:J1244))</f>
        <v/>
      </c>
      <c r="T1240" s="889"/>
      <c r="U1240" s="890"/>
    </row>
    <row r="1241" spans="2:32" ht="24" customHeight="1" x14ac:dyDescent="0.15">
      <c r="B1241" s="881"/>
      <c r="C1241" s="884"/>
      <c r="D1241" s="884"/>
      <c r="E1241" s="884"/>
      <c r="F1241" s="296"/>
      <c r="G1241" s="897"/>
      <c r="H1241" s="898"/>
      <c r="I1241" s="296"/>
      <c r="J1241" s="297"/>
      <c r="K1241" s="299"/>
      <c r="L1241" s="284" t="s">
        <v>220</v>
      </c>
      <c r="M1241" s="302"/>
      <c r="N1241" s="285" t="s">
        <v>225</v>
      </c>
      <c r="O1241" s="299"/>
      <c r="P1241" s="284" t="s">
        <v>220</v>
      </c>
      <c r="Q1241" s="302"/>
      <c r="R1241" s="285" t="s">
        <v>225</v>
      </c>
      <c r="S1241" s="891"/>
      <c r="T1241" s="892"/>
      <c r="U1241" s="893"/>
    </row>
    <row r="1242" spans="2:32" ht="24" customHeight="1" x14ac:dyDescent="0.15">
      <c r="B1242" s="881"/>
      <c r="C1242" s="884"/>
      <c r="D1242" s="884"/>
      <c r="E1242" s="884"/>
      <c r="F1242" s="296"/>
      <c r="G1242" s="897"/>
      <c r="H1242" s="898"/>
      <c r="I1242" s="296"/>
      <c r="J1242" s="297"/>
      <c r="K1242" s="299"/>
      <c r="L1242" s="284" t="s">
        <v>220</v>
      </c>
      <c r="M1242" s="302"/>
      <c r="N1242" s="285" t="s">
        <v>225</v>
      </c>
      <c r="O1242" s="299"/>
      <c r="P1242" s="284" t="s">
        <v>220</v>
      </c>
      <c r="Q1242" s="302"/>
      <c r="R1242" s="285" t="s">
        <v>225</v>
      </c>
      <c r="S1242" s="891"/>
      <c r="T1242" s="892"/>
      <c r="U1242" s="893"/>
    </row>
    <row r="1243" spans="2:32" ht="24" customHeight="1" x14ac:dyDescent="0.15">
      <c r="B1243" s="881"/>
      <c r="C1243" s="884"/>
      <c r="D1243" s="884"/>
      <c r="E1243" s="884"/>
      <c r="F1243" s="296"/>
      <c r="G1243" s="897"/>
      <c r="H1243" s="898"/>
      <c r="I1243" s="296"/>
      <c r="J1243" s="297"/>
      <c r="K1243" s="299"/>
      <c r="L1243" s="284" t="s">
        <v>220</v>
      </c>
      <c r="M1243" s="302"/>
      <c r="N1243" s="285" t="s">
        <v>225</v>
      </c>
      <c r="O1243" s="299"/>
      <c r="P1243" s="284" t="s">
        <v>220</v>
      </c>
      <c r="Q1243" s="302"/>
      <c r="R1243" s="285" t="s">
        <v>225</v>
      </c>
      <c r="S1243" s="891"/>
      <c r="T1243" s="892"/>
      <c r="U1243" s="893"/>
    </row>
    <row r="1244" spans="2:32" ht="24" customHeight="1" thickBot="1" x14ac:dyDescent="0.2">
      <c r="B1244" s="882"/>
      <c r="C1244" s="885"/>
      <c r="D1244" s="885"/>
      <c r="E1244" s="885"/>
      <c r="F1244" s="286" t="s">
        <v>232</v>
      </c>
      <c r="G1244" s="5"/>
      <c r="H1244" s="899" t="s">
        <v>239</v>
      </c>
      <c r="I1244" s="900"/>
      <c r="J1244" s="300"/>
      <c r="K1244" s="901"/>
      <c r="L1244" s="902"/>
      <c r="M1244" s="902"/>
      <c r="N1244" s="902"/>
      <c r="O1244" s="902"/>
      <c r="P1244" s="902"/>
      <c r="Q1244" s="902"/>
      <c r="R1244" s="903"/>
      <c r="S1244" s="894"/>
      <c r="T1244" s="895"/>
      <c r="U1244" s="896"/>
    </row>
    <row r="1245" spans="2:32" ht="19.5" customHeight="1" thickBot="1" x14ac:dyDescent="0.2">
      <c r="B1245" s="287" t="s">
        <v>112</v>
      </c>
      <c r="C1245" s="172"/>
      <c r="D1245" s="288"/>
      <c r="E1245" s="288"/>
      <c r="F1245" s="289"/>
      <c r="G1245" s="288"/>
      <c r="H1245" s="288"/>
      <c r="O1245" s="917" t="s">
        <v>496</v>
      </c>
      <c r="P1245" s="918"/>
      <c r="Q1245" s="918"/>
      <c r="R1245" s="918"/>
      <c r="S1245" s="919" t="str">
        <f>IF(COUNT(S1225:U1244)=0,"",SUMIFS(S1225:S1244,E1225:E1244,"&lt;&gt;"&amp;""))</f>
        <v/>
      </c>
      <c r="T1245" s="920"/>
      <c r="U1245" s="921"/>
    </row>
    <row r="1246" spans="2:32" ht="19.5" customHeight="1" thickBot="1" x14ac:dyDescent="0.2">
      <c r="B1246" s="486" t="s">
        <v>242</v>
      </c>
      <c r="C1246" s="172"/>
      <c r="D1246" s="171"/>
      <c r="E1246" s="290"/>
      <c r="F1246" s="485"/>
      <c r="G1246" s="485"/>
      <c r="H1246" s="485"/>
      <c r="O1246" s="922" t="s">
        <v>497</v>
      </c>
      <c r="P1246" s="923"/>
      <c r="Q1246" s="923"/>
      <c r="R1246" s="924"/>
      <c r="S1246" s="919" t="str">
        <f>IF(COUNT(S1225:U1244)=0,"",SUMIF(E1225:E1244,"元請",S1225:U1244))</f>
        <v/>
      </c>
      <c r="T1246" s="920"/>
      <c r="U1246" s="921"/>
      <c r="Z1246" s="264"/>
      <c r="AA1246" s="264"/>
      <c r="AB1246" s="264"/>
      <c r="AC1246" s="264"/>
      <c r="AD1246" s="264"/>
      <c r="AE1246" s="172"/>
      <c r="AF1246" s="172"/>
    </row>
    <row r="1247" spans="2:32" ht="19.5" customHeight="1" x14ac:dyDescent="0.15">
      <c r="B1247" s="287" t="s">
        <v>240</v>
      </c>
      <c r="C1247" s="172"/>
      <c r="D1247" s="171"/>
      <c r="E1247" s="172"/>
      <c r="F1247" s="172"/>
      <c r="G1247" s="485"/>
      <c r="H1247" s="485"/>
      <c r="Z1247" s="264"/>
      <c r="AA1247" s="264"/>
      <c r="AB1247" s="264"/>
      <c r="AC1247" s="264"/>
      <c r="AD1247" s="264"/>
      <c r="AE1247" s="172"/>
      <c r="AF1247" s="172"/>
    </row>
    <row r="1248" spans="2:32" ht="19.5" customHeight="1" x14ac:dyDescent="0.15">
      <c r="B1248" s="485"/>
      <c r="C1248" s="172"/>
      <c r="D1248" s="171"/>
      <c r="E1248" s="290"/>
      <c r="F1248" s="485"/>
      <c r="G1248" s="485"/>
      <c r="H1248" s="485"/>
    </row>
    <row r="1249" spans="1:32" s="172" customFormat="1" ht="20.25" customHeight="1" x14ac:dyDescent="0.15">
      <c r="A1249" s="171"/>
      <c r="B1249" s="171"/>
      <c r="C1249" s="172" t="s">
        <v>104</v>
      </c>
      <c r="G1249" s="262"/>
      <c r="H1249" s="262"/>
      <c r="I1249" s="171"/>
      <c r="J1249" s="171"/>
      <c r="K1249" s="171"/>
      <c r="L1249" s="171"/>
      <c r="M1249" s="171"/>
      <c r="N1249" s="171"/>
      <c r="O1249" s="171"/>
      <c r="P1249" s="171"/>
      <c r="Q1249" s="171"/>
      <c r="R1249" s="171"/>
      <c r="S1249" s="171"/>
      <c r="T1249" s="196" t="s">
        <v>241</v>
      </c>
      <c r="U1249" s="263" t="str">
        <f t="shared" ref="U1249" si="1504">IF(COUNT(S1225:U1244)=0,"",U1220+1)</f>
        <v/>
      </c>
      <c r="W1249" s="171"/>
      <c r="X1249" s="171"/>
      <c r="Y1249" s="171"/>
      <c r="Z1249" s="291"/>
      <c r="AA1249" s="291"/>
      <c r="AB1249" s="291"/>
      <c r="AC1249" s="291"/>
      <c r="AD1249" s="291"/>
      <c r="AE1249" s="171"/>
      <c r="AF1249" s="171"/>
    </row>
    <row r="1250" spans="1:32" s="172" customFormat="1" ht="27.75" x14ac:dyDescent="0.15">
      <c r="A1250" s="171"/>
      <c r="B1250" s="904" t="s">
        <v>105</v>
      </c>
      <c r="C1250" s="904"/>
      <c r="D1250" s="904"/>
      <c r="E1250" s="904"/>
      <c r="F1250" s="904"/>
      <c r="G1250" s="904"/>
      <c r="H1250" s="904"/>
      <c r="I1250" s="904"/>
      <c r="J1250" s="905" t="s">
        <v>388</v>
      </c>
      <c r="K1250" s="905"/>
      <c r="L1250" s="905"/>
      <c r="M1250" s="905"/>
      <c r="N1250" s="905"/>
      <c r="O1250" s="905"/>
      <c r="P1250" s="905"/>
      <c r="Q1250" s="905"/>
      <c r="R1250" s="905"/>
      <c r="S1250" s="905"/>
      <c r="T1250" s="905"/>
      <c r="U1250" s="905"/>
      <c r="W1250" s="171"/>
      <c r="X1250" s="171"/>
      <c r="Y1250" s="171"/>
      <c r="Z1250" s="291"/>
      <c r="AA1250" s="291"/>
      <c r="AB1250" s="291"/>
      <c r="AC1250" s="291"/>
      <c r="AD1250" s="291"/>
      <c r="AE1250" s="171"/>
      <c r="AF1250" s="171"/>
    </row>
    <row r="1251" spans="1:32" ht="21.75" thickBot="1" x14ac:dyDescent="0.2">
      <c r="D1251" s="265" t="s">
        <v>228</v>
      </c>
      <c r="E1251" s="906"/>
      <c r="F1251" s="906"/>
      <c r="G1251" s="266" t="s">
        <v>229</v>
      </c>
      <c r="H1251" s="267"/>
      <c r="L1251" s="268" t="s">
        <v>231</v>
      </c>
      <c r="M1251" s="482" t="str">
        <f>M$4</f>
        <v/>
      </c>
      <c r="N1251" s="269" t="s">
        <v>220</v>
      </c>
      <c r="O1251" s="482" t="str">
        <f>O$4</f>
        <v/>
      </c>
      <c r="P1251" s="269" t="s">
        <v>225</v>
      </c>
      <c r="Q1251" s="269" t="s">
        <v>205</v>
      </c>
      <c r="R1251" s="482" t="str">
        <f>R$4</f>
        <v/>
      </c>
      <c r="S1251" s="269" t="s">
        <v>220</v>
      </c>
      <c r="T1251" s="482" t="str">
        <f>T$4</f>
        <v/>
      </c>
      <c r="U1251" s="269" t="s">
        <v>230</v>
      </c>
    </row>
    <row r="1252" spans="1:32" ht="18" customHeight="1" x14ac:dyDescent="0.15">
      <c r="B1252" s="880" t="s">
        <v>227</v>
      </c>
      <c r="C1252" s="907" t="s">
        <v>224</v>
      </c>
      <c r="D1252" s="478" t="s">
        <v>237</v>
      </c>
      <c r="E1252" s="478" t="s">
        <v>222</v>
      </c>
      <c r="F1252" s="909" t="s">
        <v>106</v>
      </c>
      <c r="G1252" s="840" t="s">
        <v>107</v>
      </c>
      <c r="H1252" s="841"/>
      <c r="I1252" s="480" t="s">
        <v>108</v>
      </c>
      <c r="J1252" s="480" t="s">
        <v>235</v>
      </c>
      <c r="K1252" s="840" t="s">
        <v>109</v>
      </c>
      <c r="L1252" s="913"/>
      <c r="M1252" s="913"/>
      <c r="N1252" s="841"/>
      <c r="O1252" s="840" t="s">
        <v>226</v>
      </c>
      <c r="P1252" s="913"/>
      <c r="Q1252" s="913"/>
      <c r="R1252" s="841"/>
      <c r="S1252" s="840" t="s">
        <v>233</v>
      </c>
      <c r="T1252" s="913"/>
      <c r="U1252" s="914"/>
    </row>
    <row r="1253" spans="1:32" ht="18" customHeight="1" thickBot="1" x14ac:dyDescent="0.2">
      <c r="B1253" s="882"/>
      <c r="C1253" s="908"/>
      <c r="D1253" s="479" t="s">
        <v>221</v>
      </c>
      <c r="E1253" s="479" t="s">
        <v>223</v>
      </c>
      <c r="F1253" s="910"/>
      <c r="G1253" s="911"/>
      <c r="H1253" s="912"/>
      <c r="I1253" s="481" t="s">
        <v>110</v>
      </c>
      <c r="J1253" s="481" t="s">
        <v>236</v>
      </c>
      <c r="K1253" s="911"/>
      <c r="L1253" s="915"/>
      <c r="M1253" s="915"/>
      <c r="N1253" s="912"/>
      <c r="O1253" s="911"/>
      <c r="P1253" s="915"/>
      <c r="Q1253" s="915"/>
      <c r="R1253" s="912"/>
      <c r="S1253" s="911" t="s">
        <v>234</v>
      </c>
      <c r="T1253" s="915"/>
      <c r="U1253" s="916"/>
    </row>
    <row r="1254" spans="1:32" ht="24" customHeight="1" x14ac:dyDescent="0.15">
      <c r="B1254" s="880">
        <v>1</v>
      </c>
      <c r="C1254" s="883"/>
      <c r="D1254" s="883"/>
      <c r="E1254" s="883"/>
      <c r="F1254" s="294"/>
      <c r="G1254" s="886"/>
      <c r="H1254" s="887"/>
      <c r="I1254" s="294"/>
      <c r="J1254" s="295"/>
      <c r="K1254" s="298"/>
      <c r="L1254" s="279" t="s">
        <v>220</v>
      </c>
      <c r="M1254" s="301"/>
      <c r="N1254" s="280" t="s">
        <v>225</v>
      </c>
      <c r="O1254" s="298"/>
      <c r="P1254" s="279" t="s">
        <v>220</v>
      </c>
      <c r="Q1254" s="301"/>
      <c r="R1254" s="280" t="s">
        <v>225</v>
      </c>
      <c r="S1254" s="888" t="str">
        <f t="shared" ref="S1254" si="1505">IF(COUNT(J1254:J1258)=0,"",SUM(J1254:J1258))</f>
        <v/>
      </c>
      <c r="T1254" s="889"/>
      <c r="U1254" s="890"/>
    </row>
    <row r="1255" spans="1:32" ht="24" customHeight="1" x14ac:dyDescent="0.15">
      <c r="B1255" s="881"/>
      <c r="C1255" s="884"/>
      <c r="D1255" s="884"/>
      <c r="E1255" s="884"/>
      <c r="F1255" s="296"/>
      <c r="G1255" s="897"/>
      <c r="H1255" s="898"/>
      <c r="I1255" s="296"/>
      <c r="J1255" s="297"/>
      <c r="K1255" s="299"/>
      <c r="L1255" s="284" t="s">
        <v>220</v>
      </c>
      <c r="M1255" s="302"/>
      <c r="N1255" s="285" t="s">
        <v>225</v>
      </c>
      <c r="O1255" s="299"/>
      <c r="P1255" s="284" t="s">
        <v>220</v>
      </c>
      <c r="Q1255" s="302"/>
      <c r="R1255" s="285" t="s">
        <v>225</v>
      </c>
      <c r="S1255" s="891"/>
      <c r="T1255" s="892"/>
      <c r="U1255" s="893"/>
    </row>
    <row r="1256" spans="1:32" ht="23.25" customHeight="1" x14ac:dyDescent="0.15">
      <c r="B1256" s="881"/>
      <c r="C1256" s="884"/>
      <c r="D1256" s="884"/>
      <c r="E1256" s="884"/>
      <c r="F1256" s="296"/>
      <c r="G1256" s="897"/>
      <c r="H1256" s="898"/>
      <c r="I1256" s="296"/>
      <c r="J1256" s="297"/>
      <c r="K1256" s="299"/>
      <c r="L1256" s="284" t="s">
        <v>220</v>
      </c>
      <c r="M1256" s="302"/>
      <c r="N1256" s="285" t="s">
        <v>225</v>
      </c>
      <c r="O1256" s="299"/>
      <c r="P1256" s="284" t="s">
        <v>220</v>
      </c>
      <c r="Q1256" s="302"/>
      <c r="R1256" s="285" t="s">
        <v>225</v>
      </c>
      <c r="S1256" s="891"/>
      <c r="T1256" s="892"/>
      <c r="U1256" s="893"/>
    </row>
    <row r="1257" spans="1:32" ht="24" customHeight="1" x14ac:dyDescent="0.15">
      <c r="B1257" s="881"/>
      <c r="C1257" s="884"/>
      <c r="D1257" s="884"/>
      <c r="E1257" s="884"/>
      <c r="F1257" s="296"/>
      <c r="G1257" s="897"/>
      <c r="H1257" s="898"/>
      <c r="I1257" s="296"/>
      <c r="J1257" s="297"/>
      <c r="K1257" s="299"/>
      <c r="L1257" s="284" t="s">
        <v>220</v>
      </c>
      <c r="M1257" s="302"/>
      <c r="N1257" s="285" t="s">
        <v>225</v>
      </c>
      <c r="O1257" s="299"/>
      <c r="P1257" s="284" t="s">
        <v>220</v>
      </c>
      <c r="Q1257" s="302"/>
      <c r="R1257" s="285" t="s">
        <v>225</v>
      </c>
      <c r="S1257" s="891"/>
      <c r="T1257" s="892"/>
      <c r="U1257" s="893"/>
    </row>
    <row r="1258" spans="1:32" ht="24" customHeight="1" thickBot="1" x14ac:dyDescent="0.2">
      <c r="B1258" s="882"/>
      <c r="C1258" s="885"/>
      <c r="D1258" s="885"/>
      <c r="E1258" s="885"/>
      <c r="F1258" s="286" t="s">
        <v>232</v>
      </c>
      <c r="G1258" s="5"/>
      <c r="H1258" s="899" t="s">
        <v>239</v>
      </c>
      <c r="I1258" s="900"/>
      <c r="J1258" s="300"/>
      <c r="K1258" s="901"/>
      <c r="L1258" s="902"/>
      <c r="M1258" s="902"/>
      <c r="N1258" s="902"/>
      <c r="O1258" s="902"/>
      <c r="P1258" s="902"/>
      <c r="Q1258" s="902"/>
      <c r="R1258" s="903"/>
      <c r="S1258" s="894"/>
      <c r="T1258" s="895"/>
      <c r="U1258" s="896"/>
    </row>
    <row r="1259" spans="1:32" ht="24" customHeight="1" x14ac:dyDescent="0.15">
      <c r="B1259" s="880">
        <v>2</v>
      </c>
      <c r="C1259" s="883"/>
      <c r="D1259" s="883"/>
      <c r="E1259" s="883"/>
      <c r="F1259" s="294"/>
      <c r="G1259" s="886"/>
      <c r="H1259" s="887"/>
      <c r="I1259" s="294"/>
      <c r="J1259" s="295"/>
      <c r="K1259" s="298"/>
      <c r="L1259" s="279" t="s">
        <v>220</v>
      </c>
      <c r="M1259" s="301"/>
      <c r="N1259" s="280" t="s">
        <v>225</v>
      </c>
      <c r="O1259" s="298"/>
      <c r="P1259" s="279" t="s">
        <v>220</v>
      </c>
      <c r="Q1259" s="301"/>
      <c r="R1259" s="280" t="s">
        <v>225</v>
      </c>
      <c r="S1259" s="888" t="str">
        <f t="shared" ref="S1259" si="1506">IF(COUNT(J1259:J1263)=0,"",SUM(J1259:J1263))</f>
        <v/>
      </c>
      <c r="T1259" s="889"/>
      <c r="U1259" s="890"/>
    </row>
    <row r="1260" spans="1:32" ht="24" customHeight="1" x14ac:dyDescent="0.15">
      <c r="B1260" s="881"/>
      <c r="C1260" s="884"/>
      <c r="D1260" s="884"/>
      <c r="E1260" s="884"/>
      <c r="F1260" s="296"/>
      <c r="G1260" s="897"/>
      <c r="H1260" s="898"/>
      <c r="I1260" s="296"/>
      <c r="J1260" s="297"/>
      <c r="K1260" s="299"/>
      <c r="L1260" s="284" t="s">
        <v>220</v>
      </c>
      <c r="M1260" s="302"/>
      <c r="N1260" s="285" t="s">
        <v>225</v>
      </c>
      <c r="O1260" s="299"/>
      <c r="P1260" s="284" t="s">
        <v>220</v>
      </c>
      <c r="Q1260" s="302"/>
      <c r="R1260" s="285" t="s">
        <v>225</v>
      </c>
      <c r="S1260" s="891"/>
      <c r="T1260" s="892"/>
      <c r="U1260" s="893"/>
    </row>
    <row r="1261" spans="1:32" ht="24" customHeight="1" x14ac:dyDescent="0.15">
      <c r="B1261" s="881"/>
      <c r="C1261" s="884"/>
      <c r="D1261" s="884"/>
      <c r="E1261" s="884"/>
      <c r="F1261" s="296"/>
      <c r="G1261" s="897"/>
      <c r="H1261" s="898"/>
      <c r="I1261" s="296"/>
      <c r="J1261" s="297"/>
      <c r="K1261" s="299"/>
      <c r="L1261" s="284" t="s">
        <v>220</v>
      </c>
      <c r="M1261" s="302"/>
      <c r="N1261" s="285" t="s">
        <v>225</v>
      </c>
      <c r="O1261" s="299"/>
      <c r="P1261" s="284" t="s">
        <v>220</v>
      </c>
      <c r="Q1261" s="302"/>
      <c r="R1261" s="285" t="s">
        <v>225</v>
      </c>
      <c r="S1261" s="891"/>
      <c r="T1261" s="892"/>
      <c r="U1261" s="893"/>
    </row>
    <row r="1262" spans="1:32" ht="24" customHeight="1" x14ac:dyDescent="0.15">
      <c r="B1262" s="881"/>
      <c r="C1262" s="884"/>
      <c r="D1262" s="884"/>
      <c r="E1262" s="884"/>
      <c r="F1262" s="296"/>
      <c r="G1262" s="897"/>
      <c r="H1262" s="898"/>
      <c r="I1262" s="296"/>
      <c r="J1262" s="297"/>
      <c r="K1262" s="299"/>
      <c r="L1262" s="284" t="s">
        <v>220</v>
      </c>
      <c r="M1262" s="302"/>
      <c r="N1262" s="285" t="s">
        <v>225</v>
      </c>
      <c r="O1262" s="299"/>
      <c r="P1262" s="284" t="s">
        <v>220</v>
      </c>
      <c r="Q1262" s="302"/>
      <c r="R1262" s="285" t="s">
        <v>225</v>
      </c>
      <c r="S1262" s="891"/>
      <c r="T1262" s="892"/>
      <c r="U1262" s="893"/>
    </row>
    <row r="1263" spans="1:32" ht="24" customHeight="1" thickBot="1" x14ac:dyDescent="0.2">
      <c r="B1263" s="882"/>
      <c r="C1263" s="885"/>
      <c r="D1263" s="885"/>
      <c r="E1263" s="885"/>
      <c r="F1263" s="286" t="s">
        <v>232</v>
      </c>
      <c r="G1263" s="5"/>
      <c r="H1263" s="899" t="s">
        <v>239</v>
      </c>
      <c r="I1263" s="900"/>
      <c r="J1263" s="300"/>
      <c r="K1263" s="901"/>
      <c r="L1263" s="902"/>
      <c r="M1263" s="902"/>
      <c r="N1263" s="902"/>
      <c r="O1263" s="902"/>
      <c r="P1263" s="902"/>
      <c r="Q1263" s="902"/>
      <c r="R1263" s="903"/>
      <c r="S1263" s="894"/>
      <c r="T1263" s="895"/>
      <c r="U1263" s="896"/>
    </row>
    <row r="1264" spans="1:32" ht="24" customHeight="1" x14ac:dyDescent="0.15">
      <c r="B1264" s="880">
        <v>3</v>
      </c>
      <c r="C1264" s="883"/>
      <c r="D1264" s="883"/>
      <c r="E1264" s="883"/>
      <c r="F1264" s="294"/>
      <c r="G1264" s="886"/>
      <c r="H1264" s="887"/>
      <c r="I1264" s="294"/>
      <c r="J1264" s="295"/>
      <c r="K1264" s="298"/>
      <c r="L1264" s="279" t="s">
        <v>220</v>
      </c>
      <c r="M1264" s="301"/>
      <c r="N1264" s="280" t="s">
        <v>225</v>
      </c>
      <c r="O1264" s="298"/>
      <c r="P1264" s="279" t="s">
        <v>220</v>
      </c>
      <c r="Q1264" s="301"/>
      <c r="R1264" s="280" t="s">
        <v>225</v>
      </c>
      <c r="S1264" s="888" t="str">
        <f t="shared" ref="S1264" si="1507">IF(COUNT(J1264:J1268)=0,"",SUM(J1264:J1268))</f>
        <v/>
      </c>
      <c r="T1264" s="889"/>
      <c r="U1264" s="890"/>
    </row>
    <row r="1265" spans="1:32" ht="24" customHeight="1" x14ac:dyDescent="0.15">
      <c r="B1265" s="881"/>
      <c r="C1265" s="884"/>
      <c r="D1265" s="884"/>
      <c r="E1265" s="884"/>
      <c r="F1265" s="296"/>
      <c r="G1265" s="897"/>
      <c r="H1265" s="898"/>
      <c r="I1265" s="296"/>
      <c r="J1265" s="297"/>
      <c r="K1265" s="299"/>
      <c r="L1265" s="284" t="s">
        <v>220</v>
      </c>
      <c r="M1265" s="302"/>
      <c r="N1265" s="285" t="s">
        <v>225</v>
      </c>
      <c r="O1265" s="299"/>
      <c r="P1265" s="284" t="s">
        <v>220</v>
      </c>
      <c r="Q1265" s="302"/>
      <c r="R1265" s="285" t="s">
        <v>225</v>
      </c>
      <c r="S1265" s="891"/>
      <c r="T1265" s="892"/>
      <c r="U1265" s="893"/>
    </row>
    <row r="1266" spans="1:32" ht="24" customHeight="1" x14ac:dyDescent="0.15">
      <c r="B1266" s="881"/>
      <c r="C1266" s="884"/>
      <c r="D1266" s="884"/>
      <c r="E1266" s="884"/>
      <c r="F1266" s="296"/>
      <c r="G1266" s="897"/>
      <c r="H1266" s="898"/>
      <c r="I1266" s="296"/>
      <c r="J1266" s="297"/>
      <c r="K1266" s="299"/>
      <c r="L1266" s="284" t="s">
        <v>220</v>
      </c>
      <c r="M1266" s="302"/>
      <c r="N1266" s="285" t="s">
        <v>225</v>
      </c>
      <c r="O1266" s="299"/>
      <c r="P1266" s="284" t="s">
        <v>220</v>
      </c>
      <c r="Q1266" s="302"/>
      <c r="R1266" s="285" t="s">
        <v>225</v>
      </c>
      <c r="S1266" s="891"/>
      <c r="T1266" s="892"/>
      <c r="U1266" s="893"/>
    </row>
    <row r="1267" spans="1:32" ht="24" customHeight="1" x14ac:dyDescent="0.15">
      <c r="B1267" s="881"/>
      <c r="C1267" s="884"/>
      <c r="D1267" s="884"/>
      <c r="E1267" s="884"/>
      <c r="F1267" s="296"/>
      <c r="G1267" s="897"/>
      <c r="H1267" s="898"/>
      <c r="I1267" s="296"/>
      <c r="J1267" s="297"/>
      <c r="K1267" s="299"/>
      <c r="L1267" s="284" t="s">
        <v>220</v>
      </c>
      <c r="M1267" s="302"/>
      <c r="N1267" s="285" t="s">
        <v>225</v>
      </c>
      <c r="O1267" s="299"/>
      <c r="P1267" s="284" t="s">
        <v>220</v>
      </c>
      <c r="Q1267" s="302"/>
      <c r="R1267" s="285" t="s">
        <v>225</v>
      </c>
      <c r="S1267" s="891"/>
      <c r="T1267" s="892"/>
      <c r="U1267" s="893"/>
    </row>
    <row r="1268" spans="1:32" ht="24" customHeight="1" thickBot="1" x14ac:dyDescent="0.2">
      <c r="B1268" s="882"/>
      <c r="C1268" s="885"/>
      <c r="D1268" s="885"/>
      <c r="E1268" s="885"/>
      <c r="F1268" s="286" t="s">
        <v>232</v>
      </c>
      <c r="G1268" s="5"/>
      <c r="H1268" s="899" t="s">
        <v>239</v>
      </c>
      <c r="I1268" s="900"/>
      <c r="J1268" s="300"/>
      <c r="K1268" s="901"/>
      <c r="L1268" s="902"/>
      <c r="M1268" s="902"/>
      <c r="N1268" s="902"/>
      <c r="O1268" s="902"/>
      <c r="P1268" s="902"/>
      <c r="Q1268" s="902"/>
      <c r="R1268" s="903"/>
      <c r="S1268" s="894"/>
      <c r="T1268" s="895"/>
      <c r="U1268" s="896"/>
    </row>
    <row r="1269" spans="1:32" ht="24" customHeight="1" x14ac:dyDescent="0.15">
      <c r="B1269" s="880">
        <v>4</v>
      </c>
      <c r="C1269" s="883"/>
      <c r="D1269" s="883"/>
      <c r="E1269" s="883"/>
      <c r="F1269" s="294"/>
      <c r="G1269" s="886"/>
      <c r="H1269" s="887"/>
      <c r="I1269" s="294"/>
      <c r="J1269" s="295"/>
      <c r="K1269" s="298"/>
      <c r="L1269" s="279" t="s">
        <v>220</v>
      </c>
      <c r="M1269" s="301"/>
      <c r="N1269" s="280" t="s">
        <v>225</v>
      </c>
      <c r="O1269" s="298"/>
      <c r="P1269" s="279" t="s">
        <v>220</v>
      </c>
      <c r="Q1269" s="301"/>
      <c r="R1269" s="280" t="s">
        <v>225</v>
      </c>
      <c r="S1269" s="888" t="str">
        <f t="shared" ref="S1269" si="1508">IF(COUNT(J1269:J1273)=0,"",SUM(J1269:J1273))</f>
        <v/>
      </c>
      <c r="T1269" s="889"/>
      <c r="U1269" s="890"/>
    </row>
    <row r="1270" spans="1:32" ht="24" customHeight="1" x14ac:dyDescent="0.15">
      <c r="B1270" s="881"/>
      <c r="C1270" s="884"/>
      <c r="D1270" s="884"/>
      <c r="E1270" s="884"/>
      <c r="F1270" s="296"/>
      <c r="G1270" s="897"/>
      <c r="H1270" s="898"/>
      <c r="I1270" s="296"/>
      <c r="J1270" s="297"/>
      <c r="K1270" s="299"/>
      <c r="L1270" s="284" t="s">
        <v>220</v>
      </c>
      <c r="M1270" s="302"/>
      <c r="N1270" s="285" t="s">
        <v>225</v>
      </c>
      <c r="O1270" s="299"/>
      <c r="P1270" s="284" t="s">
        <v>220</v>
      </c>
      <c r="Q1270" s="302"/>
      <c r="R1270" s="285" t="s">
        <v>225</v>
      </c>
      <c r="S1270" s="891"/>
      <c r="T1270" s="892"/>
      <c r="U1270" s="893"/>
    </row>
    <row r="1271" spans="1:32" ht="24" customHeight="1" x14ac:dyDescent="0.15">
      <c r="B1271" s="881"/>
      <c r="C1271" s="884"/>
      <c r="D1271" s="884"/>
      <c r="E1271" s="884"/>
      <c r="F1271" s="296"/>
      <c r="G1271" s="897"/>
      <c r="H1271" s="898"/>
      <c r="I1271" s="296"/>
      <c r="J1271" s="297"/>
      <c r="K1271" s="299"/>
      <c r="L1271" s="284" t="s">
        <v>220</v>
      </c>
      <c r="M1271" s="302"/>
      <c r="N1271" s="285" t="s">
        <v>225</v>
      </c>
      <c r="O1271" s="299"/>
      <c r="P1271" s="284" t="s">
        <v>220</v>
      </c>
      <c r="Q1271" s="302"/>
      <c r="R1271" s="285" t="s">
        <v>225</v>
      </c>
      <c r="S1271" s="891"/>
      <c r="T1271" s="892"/>
      <c r="U1271" s="893"/>
    </row>
    <row r="1272" spans="1:32" ht="24" customHeight="1" x14ac:dyDescent="0.15">
      <c r="B1272" s="881"/>
      <c r="C1272" s="884"/>
      <c r="D1272" s="884"/>
      <c r="E1272" s="884"/>
      <c r="F1272" s="296"/>
      <c r="G1272" s="897"/>
      <c r="H1272" s="898"/>
      <c r="I1272" s="296"/>
      <c r="J1272" s="297"/>
      <c r="K1272" s="299"/>
      <c r="L1272" s="284" t="s">
        <v>220</v>
      </c>
      <c r="M1272" s="302"/>
      <c r="N1272" s="285" t="s">
        <v>225</v>
      </c>
      <c r="O1272" s="299"/>
      <c r="P1272" s="284" t="s">
        <v>220</v>
      </c>
      <c r="Q1272" s="302"/>
      <c r="R1272" s="285" t="s">
        <v>225</v>
      </c>
      <c r="S1272" s="891"/>
      <c r="T1272" s="892"/>
      <c r="U1272" s="893"/>
    </row>
    <row r="1273" spans="1:32" ht="24" customHeight="1" thickBot="1" x14ac:dyDescent="0.2">
      <c r="B1273" s="882"/>
      <c r="C1273" s="885"/>
      <c r="D1273" s="885"/>
      <c r="E1273" s="885"/>
      <c r="F1273" s="286" t="s">
        <v>232</v>
      </c>
      <c r="G1273" s="5"/>
      <c r="H1273" s="899" t="s">
        <v>239</v>
      </c>
      <c r="I1273" s="900"/>
      <c r="J1273" s="300"/>
      <c r="K1273" s="901"/>
      <c r="L1273" s="902"/>
      <c r="M1273" s="902"/>
      <c r="N1273" s="902"/>
      <c r="O1273" s="902"/>
      <c r="P1273" s="902"/>
      <c r="Q1273" s="902"/>
      <c r="R1273" s="903"/>
      <c r="S1273" s="894"/>
      <c r="T1273" s="895"/>
      <c r="U1273" s="896"/>
    </row>
    <row r="1274" spans="1:32" ht="19.5" customHeight="1" thickBot="1" x14ac:dyDescent="0.2">
      <c r="B1274" s="287" t="s">
        <v>112</v>
      </c>
      <c r="C1274" s="172"/>
      <c r="D1274" s="288"/>
      <c r="E1274" s="288"/>
      <c r="F1274" s="289"/>
      <c r="G1274" s="288"/>
      <c r="H1274" s="288"/>
      <c r="O1274" s="917" t="s">
        <v>496</v>
      </c>
      <c r="P1274" s="918"/>
      <c r="Q1274" s="918"/>
      <c r="R1274" s="918"/>
      <c r="S1274" s="919" t="str">
        <f>IF(COUNT(S1254:U1273)=0,"",SUMIFS(S1254:S1273,E1254:E1273,"&lt;&gt;"&amp;""))</f>
        <v/>
      </c>
      <c r="T1274" s="920"/>
      <c r="U1274" s="921"/>
    </row>
    <row r="1275" spans="1:32" ht="19.5" customHeight="1" thickBot="1" x14ac:dyDescent="0.2">
      <c r="B1275" s="486" t="s">
        <v>242</v>
      </c>
      <c r="C1275" s="172"/>
      <c r="D1275" s="171"/>
      <c r="E1275" s="290"/>
      <c r="F1275" s="485"/>
      <c r="G1275" s="485"/>
      <c r="H1275" s="485"/>
      <c r="O1275" s="922" t="s">
        <v>497</v>
      </c>
      <c r="P1275" s="923"/>
      <c r="Q1275" s="923"/>
      <c r="R1275" s="924"/>
      <c r="S1275" s="919" t="str">
        <f>IF(COUNT(S1254:U1273)=0,"",SUMIF(E1254:E1273,"元請",S1254:U1273))</f>
        <v/>
      </c>
      <c r="T1275" s="920"/>
      <c r="U1275" s="921"/>
      <c r="Z1275" s="264"/>
      <c r="AA1275" s="264"/>
      <c r="AB1275" s="264"/>
      <c r="AC1275" s="264"/>
      <c r="AD1275" s="264"/>
      <c r="AE1275" s="172"/>
      <c r="AF1275" s="172"/>
    </row>
    <row r="1276" spans="1:32" ht="19.5" customHeight="1" x14ac:dyDescent="0.15">
      <c r="B1276" s="287" t="s">
        <v>240</v>
      </c>
      <c r="C1276" s="172"/>
      <c r="D1276" s="171"/>
      <c r="E1276" s="172"/>
      <c r="F1276" s="172"/>
      <c r="G1276" s="485"/>
      <c r="H1276" s="485"/>
      <c r="Z1276" s="264"/>
      <c r="AA1276" s="264"/>
      <c r="AB1276" s="264"/>
      <c r="AC1276" s="264"/>
      <c r="AD1276" s="264"/>
      <c r="AE1276" s="172"/>
      <c r="AF1276" s="172"/>
    </row>
    <row r="1277" spans="1:32" ht="19.5" customHeight="1" x14ac:dyDescent="0.15">
      <c r="B1277" s="485"/>
      <c r="C1277" s="172"/>
      <c r="D1277" s="171"/>
      <c r="E1277" s="290"/>
      <c r="F1277" s="485"/>
      <c r="G1277" s="485"/>
      <c r="H1277" s="485"/>
    </row>
    <row r="1278" spans="1:32" s="172" customFormat="1" ht="20.25" customHeight="1" x14ac:dyDescent="0.15">
      <c r="A1278" s="171"/>
      <c r="B1278" s="171"/>
      <c r="C1278" s="172" t="s">
        <v>104</v>
      </c>
      <c r="G1278" s="262"/>
      <c r="H1278" s="262"/>
      <c r="I1278" s="171"/>
      <c r="J1278" s="171"/>
      <c r="K1278" s="171"/>
      <c r="L1278" s="171"/>
      <c r="M1278" s="171"/>
      <c r="N1278" s="171"/>
      <c r="O1278" s="171"/>
      <c r="P1278" s="171"/>
      <c r="Q1278" s="171"/>
      <c r="R1278" s="171"/>
      <c r="S1278" s="171"/>
      <c r="T1278" s="196" t="s">
        <v>241</v>
      </c>
      <c r="U1278" s="263" t="str">
        <f t="shared" ref="U1278" si="1509">IF(COUNT(S1254:U1273)=0,"",U1249+1)</f>
        <v/>
      </c>
      <c r="W1278" s="171"/>
      <c r="X1278" s="171"/>
      <c r="Y1278" s="171"/>
      <c r="Z1278" s="291"/>
      <c r="AA1278" s="291"/>
      <c r="AB1278" s="291"/>
      <c r="AC1278" s="291"/>
      <c r="AD1278" s="291"/>
      <c r="AE1278" s="171"/>
      <c r="AF1278" s="171"/>
    </row>
    <row r="1279" spans="1:32" s="172" customFormat="1" ht="27.75" x14ac:dyDescent="0.15">
      <c r="A1279" s="171"/>
      <c r="B1279" s="904" t="s">
        <v>105</v>
      </c>
      <c r="C1279" s="904"/>
      <c r="D1279" s="904"/>
      <c r="E1279" s="904"/>
      <c r="F1279" s="904"/>
      <c r="G1279" s="904"/>
      <c r="H1279" s="904"/>
      <c r="I1279" s="904"/>
      <c r="J1279" s="905" t="s">
        <v>388</v>
      </c>
      <c r="K1279" s="905"/>
      <c r="L1279" s="905"/>
      <c r="M1279" s="905"/>
      <c r="N1279" s="905"/>
      <c r="O1279" s="905"/>
      <c r="P1279" s="905"/>
      <c r="Q1279" s="905"/>
      <c r="R1279" s="905"/>
      <c r="S1279" s="905"/>
      <c r="T1279" s="905"/>
      <c r="U1279" s="905"/>
      <c r="W1279" s="171"/>
      <c r="X1279" s="171"/>
      <c r="Y1279" s="171"/>
      <c r="Z1279" s="291"/>
      <c r="AA1279" s="291"/>
      <c r="AB1279" s="291"/>
      <c r="AC1279" s="291"/>
      <c r="AD1279" s="291"/>
      <c r="AE1279" s="171"/>
      <c r="AF1279" s="171"/>
    </row>
    <row r="1280" spans="1:32" ht="21.75" thickBot="1" x14ac:dyDescent="0.2">
      <c r="D1280" s="265" t="s">
        <v>228</v>
      </c>
      <c r="E1280" s="906"/>
      <c r="F1280" s="906"/>
      <c r="G1280" s="266" t="s">
        <v>229</v>
      </c>
      <c r="H1280" s="267"/>
      <c r="L1280" s="268" t="s">
        <v>231</v>
      </c>
      <c r="M1280" s="482" t="str">
        <f>M$4</f>
        <v/>
      </c>
      <c r="N1280" s="269" t="s">
        <v>220</v>
      </c>
      <c r="O1280" s="482" t="str">
        <f>O$4</f>
        <v/>
      </c>
      <c r="P1280" s="269" t="s">
        <v>225</v>
      </c>
      <c r="Q1280" s="269" t="s">
        <v>205</v>
      </c>
      <c r="R1280" s="482" t="str">
        <f>R$4</f>
        <v/>
      </c>
      <c r="S1280" s="269" t="s">
        <v>220</v>
      </c>
      <c r="T1280" s="482" t="str">
        <f>T$4</f>
        <v/>
      </c>
      <c r="U1280" s="269" t="s">
        <v>230</v>
      </c>
    </row>
    <row r="1281" spans="2:21" ht="18" customHeight="1" x14ac:dyDescent="0.15">
      <c r="B1281" s="880" t="s">
        <v>227</v>
      </c>
      <c r="C1281" s="907" t="s">
        <v>224</v>
      </c>
      <c r="D1281" s="478" t="s">
        <v>237</v>
      </c>
      <c r="E1281" s="478" t="s">
        <v>222</v>
      </c>
      <c r="F1281" s="909" t="s">
        <v>106</v>
      </c>
      <c r="G1281" s="840" t="s">
        <v>107</v>
      </c>
      <c r="H1281" s="841"/>
      <c r="I1281" s="480" t="s">
        <v>108</v>
      </c>
      <c r="J1281" s="480" t="s">
        <v>235</v>
      </c>
      <c r="K1281" s="840" t="s">
        <v>109</v>
      </c>
      <c r="L1281" s="913"/>
      <c r="M1281" s="913"/>
      <c r="N1281" s="841"/>
      <c r="O1281" s="840" t="s">
        <v>226</v>
      </c>
      <c r="P1281" s="913"/>
      <c r="Q1281" s="913"/>
      <c r="R1281" s="841"/>
      <c r="S1281" s="840" t="s">
        <v>233</v>
      </c>
      <c r="T1281" s="913"/>
      <c r="U1281" s="914"/>
    </row>
    <row r="1282" spans="2:21" ht="18" customHeight="1" thickBot="1" x14ac:dyDescent="0.2">
      <c r="B1282" s="882"/>
      <c r="C1282" s="908"/>
      <c r="D1282" s="479" t="s">
        <v>221</v>
      </c>
      <c r="E1282" s="479" t="s">
        <v>223</v>
      </c>
      <c r="F1282" s="910"/>
      <c r="G1282" s="911"/>
      <c r="H1282" s="912"/>
      <c r="I1282" s="481" t="s">
        <v>110</v>
      </c>
      <c r="J1282" s="481" t="s">
        <v>236</v>
      </c>
      <c r="K1282" s="911"/>
      <c r="L1282" s="915"/>
      <c r="M1282" s="915"/>
      <c r="N1282" s="912"/>
      <c r="O1282" s="911"/>
      <c r="P1282" s="915"/>
      <c r="Q1282" s="915"/>
      <c r="R1282" s="912"/>
      <c r="S1282" s="911" t="s">
        <v>234</v>
      </c>
      <c r="T1282" s="915"/>
      <c r="U1282" s="916"/>
    </row>
    <row r="1283" spans="2:21" ht="24" customHeight="1" x14ac:dyDescent="0.15">
      <c r="B1283" s="880">
        <v>1</v>
      </c>
      <c r="C1283" s="883"/>
      <c r="D1283" s="883"/>
      <c r="E1283" s="883"/>
      <c r="F1283" s="294"/>
      <c r="G1283" s="886"/>
      <c r="H1283" s="887"/>
      <c r="I1283" s="294"/>
      <c r="J1283" s="295"/>
      <c r="K1283" s="298"/>
      <c r="L1283" s="279" t="s">
        <v>220</v>
      </c>
      <c r="M1283" s="301"/>
      <c r="N1283" s="280" t="s">
        <v>225</v>
      </c>
      <c r="O1283" s="298"/>
      <c r="P1283" s="279" t="s">
        <v>220</v>
      </c>
      <c r="Q1283" s="301"/>
      <c r="R1283" s="280" t="s">
        <v>225</v>
      </c>
      <c r="S1283" s="888" t="str">
        <f t="shared" ref="S1283" si="1510">IF(COUNT(J1283:J1287)=0,"",SUM(J1283:J1287))</f>
        <v/>
      </c>
      <c r="T1283" s="889"/>
      <c r="U1283" s="890"/>
    </row>
    <row r="1284" spans="2:21" ht="24" customHeight="1" x14ac:dyDescent="0.15">
      <c r="B1284" s="881"/>
      <c r="C1284" s="884"/>
      <c r="D1284" s="884"/>
      <c r="E1284" s="884"/>
      <c r="F1284" s="296"/>
      <c r="G1284" s="897"/>
      <c r="H1284" s="898"/>
      <c r="I1284" s="296"/>
      <c r="J1284" s="297"/>
      <c r="K1284" s="299"/>
      <c r="L1284" s="284" t="s">
        <v>220</v>
      </c>
      <c r="M1284" s="302"/>
      <c r="N1284" s="285" t="s">
        <v>225</v>
      </c>
      <c r="O1284" s="299"/>
      <c r="P1284" s="284" t="s">
        <v>220</v>
      </c>
      <c r="Q1284" s="302"/>
      <c r="R1284" s="285" t="s">
        <v>225</v>
      </c>
      <c r="S1284" s="891"/>
      <c r="T1284" s="892"/>
      <c r="U1284" s="893"/>
    </row>
    <row r="1285" spans="2:21" ht="23.25" customHeight="1" x14ac:dyDescent="0.15">
      <c r="B1285" s="881"/>
      <c r="C1285" s="884"/>
      <c r="D1285" s="884"/>
      <c r="E1285" s="884"/>
      <c r="F1285" s="296"/>
      <c r="G1285" s="897"/>
      <c r="H1285" s="898"/>
      <c r="I1285" s="296"/>
      <c r="J1285" s="297"/>
      <c r="K1285" s="299"/>
      <c r="L1285" s="284" t="s">
        <v>220</v>
      </c>
      <c r="M1285" s="302"/>
      <c r="N1285" s="285" t="s">
        <v>225</v>
      </c>
      <c r="O1285" s="299"/>
      <c r="P1285" s="284" t="s">
        <v>220</v>
      </c>
      <c r="Q1285" s="302"/>
      <c r="R1285" s="285" t="s">
        <v>225</v>
      </c>
      <c r="S1285" s="891"/>
      <c r="T1285" s="892"/>
      <c r="U1285" s="893"/>
    </row>
    <row r="1286" spans="2:21" ht="24" customHeight="1" x14ac:dyDescent="0.15">
      <c r="B1286" s="881"/>
      <c r="C1286" s="884"/>
      <c r="D1286" s="884"/>
      <c r="E1286" s="884"/>
      <c r="F1286" s="296"/>
      <c r="G1286" s="897"/>
      <c r="H1286" s="898"/>
      <c r="I1286" s="296"/>
      <c r="J1286" s="297"/>
      <c r="K1286" s="299"/>
      <c r="L1286" s="284" t="s">
        <v>220</v>
      </c>
      <c r="M1286" s="302"/>
      <c r="N1286" s="285" t="s">
        <v>225</v>
      </c>
      <c r="O1286" s="299"/>
      <c r="P1286" s="284" t="s">
        <v>220</v>
      </c>
      <c r="Q1286" s="302"/>
      <c r="R1286" s="285" t="s">
        <v>225</v>
      </c>
      <c r="S1286" s="891"/>
      <c r="T1286" s="892"/>
      <c r="U1286" s="893"/>
    </row>
    <row r="1287" spans="2:21" ht="24" customHeight="1" thickBot="1" x14ac:dyDescent="0.2">
      <c r="B1287" s="882"/>
      <c r="C1287" s="885"/>
      <c r="D1287" s="885"/>
      <c r="E1287" s="885"/>
      <c r="F1287" s="286" t="s">
        <v>232</v>
      </c>
      <c r="G1287" s="5"/>
      <c r="H1287" s="899" t="s">
        <v>239</v>
      </c>
      <c r="I1287" s="900"/>
      <c r="J1287" s="300"/>
      <c r="K1287" s="901"/>
      <c r="L1287" s="902"/>
      <c r="M1287" s="902"/>
      <c r="N1287" s="902"/>
      <c r="O1287" s="902"/>
      <c r="P1287" s="902"/>
      <c r="Q1287" s="902"/>
      <c r="R1287" s="903"/>
      <c r="S1287" s="894"/>
      <c r="T1287" s="895"/>
      <c r="U1287" s="896"/>
    </row>
    <row r="1288" spans="2:21" ht="24" customHeight="1" x14ac:dyDescent="0.15">
      <c r="B1288" s="880">
        <v>2</v>
      </c>
      <c r="C1288" s="883"/>
      <c r="D1288" s="883"/>
      <c r="E1288" s="883"/>
      <c r="F1288" s="294"/>
      <c r="G1288" s="886"/>
      <c r="H1288" s="887"/>
      <c r="I1288" s="294"/>
      <c r="J1288" s="295"/>
      <c r="K1288" s="298"/>
      <c r="L1288" s="279" t="s">
        <v>220</v>
      </c>
      <c r="M1288" s="301"/>
      <c r="N1288" s="280" t="s">
        <v>225</v>
      </c>
      <c r="O1288" s="298"/>
      <c r="P1288" s="279" t="s">
        <v>220</v>
      </c>
      <c r="Q1288" s="301"/>
      <c r="R1288" s="280" t="s">
        <v>225</v>
      </c>
      <c r="S1288" s="888" t="str">
        <f t="shared" ref="S1288" si="1511">IF(COUNT(J1288:J1292)=0,"",SUM(J1288:J1292))</f>
        <v/>
      </c>
      <c r="T1288" s="889"/>
      <c r="U1288" s="890"/>
    </row>
    <row r="1289" spans="2:21" ht="24" customHeight="1" x14ac:dyDescent="0.15">
      <c r="B1289" s="881"/>
      <c r="C1289" s="884"/>
      <c r="D1289" s="884"/>
      <c r="E1289" s="884"/>
      <c r="F1289" s="296"/>
      <c r="G1289" s="897"/>
      <c r="H1289" s="898"/>
      <c r="I1289" s="296"/>
      <c r="J1289" s="297"/>
      <c r="K1289" s="299"/>
      <c r="L1289" s="284" t="s">
        <v>220</v>
      </c>
      <c r="M1289" s="302"/>
      <c r="N1289" s="285" t="s">
        <v>225</v>
      </c>
      <c r="O1289" s="299"/>
      <c r="P1289" s="284" t="s">
        <v>220</v>
      </c>
      <c r="Q1289" s="302"/>
      <c r="R1289" s="285" t="s">
        <v>225</v>
      </c>
      <c r="S1289" s="891"/>
      <c r="T1289" s="892"/>
      <c r="U1289" s="893"/>
    </row>
    <row r="1290" spans="2:21" ht="24" customHeight="1" x14ac:dyDescent="0.15">
      <c r="B1290" s="881"/>
      <c r="C1290" s="884"/>
      <c r="D1290" s="884"/>
      <c r="E1290" s="884"/>
      <c r="F1290" s="296"/>
      <c r="G1290" s="897"/>
      <c r="H1290" s="898"/>
      <c r="I1290" s="296"/>
      <c r="J1290" s="297"/>
      <c r="K1290" s="299"/>
      <c r="L1290" s="284" t="s">
        <v>220</v>
      </c>
      <c r="M1290" s="302"/>
      <c r="N1290" s="285" t="s">
        <v>225</v>
      </c>
      <c r="O1290" s="299"/>
      <c r="P1290" s="284" t="s">
        <v>220</v>
      </c>
      <c r="Q1290" s="302"/>
      <c r="R1290" s="285" t="s">
        <v>225</v>
      </c>
      <c r="S1290" s="891"/>
      <c r="T1290" s="892"/>
      <c r="U1290" s="893"/>
    </row>
    <row r="1291" spans="2:21" ht="24" customHeight="1" x14ac:dyDescent="0.15">
      <c r="B1291" s="881"/>
      <c r="C1291" s="884"/>
      <c r="D1291" s="884"/>
      <c r="E1291" s="884"/>
      <c r="F1291" s="296"/>
      <c r="G1291" s="897"/>
      <c r="H1291" s="898"/>
      <c r="I1291" s="296"/>
      <c r="J1291" s="297"/>
      <c r="K1291" s="299"/>
      <c r="L1291" s="284" t="s">
        <v>220</v>
      </c>
      <c r="M1291" s="302"/>
      <c r="N1291" s="285" t="s">
        <v>225</v>
      </c>
      <c r="O1291" s="299"/>
      <c r="P1291" s="284" t="s">
        <v>220</v>
      </c>
      <c r="Q1291" s="302"/>
      <c r="R1291" s="285" t="s">
        <v>225</v>
      </c>
      <c r="S1291" s="891"/>
      <c r="T1291" s="892"/>
      <c r="U1291" s="893"/>
    </row>
    <row r="1292" spans="2:21" ht="24" customHeight="1" thickBot="1" x14ac:dyDescent="0.2">
      <c r="B1292" s="882"/>
      <c r="C1292" s="885"/>
      <c r="D1292" s="885"/>
      <c r="E1292" s="885"/>
      <c r="F1292" s="286" t="s">
        <v>232</v>
      </c>
      <c r="G1292" s="5"/>
      <c r="H1292" s="899" t="s">
        <v>239</v>
      </c>
      <c r="I1292" s="900"/>
      <c r="J1292" s="300"/>
      <c r="K1292" s="901"/>
      <c r="L1292" s="902"/>
      <c r="M1292" s="902"/>
      <c r="N1292" s="902"/>
      <c r="O1292" s="902"/>
      <c r="P1292" s="902"/>
      <c r="Q1292" s="902"/>
      <c r="R1292" s="903"/>
      <c r="S1292" s="894"/>
      <c r="T1292" s="895"/>
      <c r="U1292" s="896"/>
    </row>
    <row r="1293" spans="2:21" ht="24" customHeight="1" x14ac:dyDescent="0.15">
      <c r="B1293" s="880">
        <v>3</v>
      </c>
      <c r="C1293" s="883"/>
      <c r="D1293" s="883"/>
      <c r="E1293" s="883"/>
      <c r="F1293" s="294"/>
      <c r="G1293" s="886"/>
      <c r="H1293" s="887"/>
      <c r="I1293" s="294"/>
      <c r="J1293" s="295"/>
      <c r="K1293" s="298"/>
      <c r="L1293" s="279" t="s">
        <v>220</v>
      </c>
      <c r="M1293" s="301"/>
      <c r="N1293" s="280" t="s">
        <v>225</v>
      </c>
      <c r="O1293" s="298"/>
      <c r="P1293" s="279" t="s">
        <v>220</v>
      </c>
      <c r="Q1293" s="301"/>
      <c r="R1293" s="280" t="s">
        <v>225</v>
      </c>
      <c r="S1293" s="888" t="str">
        <f t="shared" ref="S1293" si="1512">IF(COUNT(J1293:J1297)=0,"",SUM(J1293:J1297))</f>
        <v/>
      </c>
      <c r="T1293" s="889"/>
      <c r="U1293" s="890"/>
    </row>
    <row r="1294" spans="2:21" ht="24" customHeight="1" x14ac:dyDescent="0.15">
      <c r="B1294" s="881"/>
      <c r="C1294" s="884"/>
      <c r="D1294" s="884"/>
      <c r="E1294" s="884"/>
      <c r="F1294" s="296"/>
      <c r="G1294" s="897"/>
      <c r="H1294" s="898"/>
      <c r="I1294" s="296"/>
      <c r="J1294" s="297"/>
      <c r="K1294" s="299"/>
      <c r="L1294" s="284" t="s">
        <v>220</v>
      </c>
      <c r="M1294" s="302"/>
      <c r="N1294" s="285" t="s">
        <v>225</v>
      </c>
      <c r="O1294" s="299"/>
      <c r="P1294" s="284" t="s">
        <v>220</v>
      </c>
      <c r="Q1294" s="302"/>
      <c r="R1294" s="285" t="s">
        <v>225</v>
      </c>
      <c r="S1294" s="891"/>
      <c r="T1294" s="892"/>
      <c r="U1294" s="893"/>
    </row>
    <row r="1295" spans="2:21" ht="24" customHeight="1" x14ac:dyDescent="0.15">
      <c r="B1295" s="881"/>
      <c r="C1295" s="884"/>
      <c r="D1295" s="884"/>
      <c r="E1295" s="884"/>
      <c r="F1295" s="296"/>
      <c r="G1295" s="897"/>
      <c r="H1295" s="898"/>
      <c r="I1295" s="296"/>
      <c r="J1295" s="297"/>
      <c r="K1295" s="299"/>
      <c r="L1295" s="284" t="s">
        <v>220</v>
      </c>
      <c r="M1295" s="302"/>
      <c r="N1295" s="285" t="s">
        <v>225</v>
      </c>
      <c r="O1295" s="299"/>
      <c r="P1295" s="284" t="s">
        <v>220</v>
      </c>
      <c r="Q1295" s="302"/>
      <c r="R1295" s="285" t="s">
        <v>225</v>
      </c>
      <c r="S1295" s="891"/>
      <c r="T1295" s="892"/>
      <c r="U1295" s="893"/>
    </row>
    <row r="1296" spans="2:21" ht="24" customHeight="1" x14ac:dyDescent="0.15">
      <c r="B1296" s="881"/>
      <c r="C1296" s="884"/>
      <c r="D1296" s="884"/>
      <c r="E1296" s="884"/>
      <c r="F1296" s="296"/>
      <c r="G1296" s="897"/>
      <c r="H1296" s="898"/>
      <c r="I1296" s="296"/>
      <c r="J1296" s="297"/>
      <c r="K1296" s="299"/>
      <c r="L1296" s="284" t="s">
        <v>220</v>
      </c>
      <c r="M1296" s="302"/>
      <c r="N1296" s="285" t="s">
        <v>225</v>
      </c>
      <c r="O1296" s="299"/>
      <c r="P1296" s="284" t="s">
        <v>220</v>
      </c>
      <c r="Q1296" s="302"/>
      <c r="R1296" s="285" t="s">
        <v>225</v>
      </c>
      <c r="S1296" s="891"/>
      <c r="T1296" s="892"/>
      <c r="U1296" s="893"/>
    </row>
    <row r="1297" spans="1:32" ht="24" customHeight="1" thickBot="1" x14ac:dyDescent="0.2">
      <c r="B1297" s="882"/>
      <c r="C1297" s="885"/>
      <c r="D1297" s="885"/>
      <c r="E1297" s="885"/>
      <c r="F1297" s="286" t="s">
        <v>232</v>
      </c>
      <c r="G1297" s="5"/>
      <c r="H1297" s="899" t="s">
        <v>239</v>
      </c>
      <c r="I1297" s="900"/>
      <c r="J1297" s="300"/>
      <c r="K1297" s="901"/>
      <c r="L1297" s="902"/>
      <c r="M1297" s="902"/>
      <c r="N1297" s="902"/>
      <c r="O1297" s="902"/>
      <c r="P1297" s="902"/>
      <c r="Q1297" s="902"/>
      <c r="R1297" s="903"/>
      <c r="S1297" s="894"/>
      <c r="T1297" s="895"/>
      <c r="U1297" s="896"/>
    </row>
    <row r="1298" spans="1:32" ht="24" customHeight="1" x14ac:dyDescent="0.15">
      <c r="B1298" s="880">
        <v>4</v>
      </c>
      <c r="C1298" s="883"/>
      <c r="D1298" s="883"/>
      <c r="E1298" s="883"/>
      <c r="F1298" s="294"/>
      <c r="G1298" s="886"/>
      <c r="H1298" s="887"/>
      <c r="I1298" s="294"/>
      <c r="J1298" s="295"/>
      <c r="K1298" s="298"/>
      <c r="L1298" s="279" t="s">
        <v>220</v>
      </c>
      <c r="M1298" s="301"/>
      <c r="N1298" s="280" t="s">
        <v>225</v>
      </c>
      <c r="O1298" s="298"/>
      <c r="P1298" s="279" t="s">
        <v>220</v>
      </c>
      <c r="Q1298" s="301"/>
      <c r="R1298" s="280" t="s">
        <v>225</v>
      </c>
      <c r="S1298" s="888" t="str">
        <f t="shared" ref="S1298" si="1513">IF(COUNT(J1298:J1302)=0,"",SUM(J1298:J1302))</f>
        <v/>
      </c>
      <c r="T1298" s="889"/>
      <c r="U1298" s="890"/>
    </row>
    <row r="1299" spans="1:32" ht="24" customHeight="1" x14ac:dyDescent="0.15">
      <c r="B1299" s="881"/>
      <c r="C1299" s="884"/>
      <c r="D1299" s="884"/>
      <c r="E1299" s="884"/>
      <c r="F1299" s="296"/>
      <c r="G1299" s="897"/>
      <c r="H1299" s="898"/>
      <c r="I1299" s="296"/>
      <c r="J1299" s="297"/>
      <c r="K1299" s="299"/>
      <c r="L1299" s="284" t="s">
        <v>220</v>
      </c>
      <c r="M1299" s="302"/>
      <c r="N1299" s="285" t="s">
        <v>225</v>
      </c>
      <c r="O1299" s="299"/>
      <c r="P1299" s="284" t="s">
        <v>220</v>
      </c>
      <c r="Q1299" s="302"/>
      <c r="R1299" s="285" t="s">
        <v>225</v>
      </c>
      <c r="S1299" s="891"/>
      <c r="T1299" s="892"/>
      <c r="U1299" s="893"/>
    </row>
    <row r="1300" spans="1:32" ht="24" customHeight="1" x14ac:dyDescent="0.15">
      <c r="B1300" s="881"/>
      <c r="C1300" s="884"/>
      <c r="D1300" s="884"/>
      <c r="E1300" s="884"/>
      <c r="F1300" s="296"/>
      <c r="G1300" s="897"/>
      <c r="H1300" s="898"/>
      <c r="I1300" s="296"/>
      <c r="J1300" s="297"/>
      <c r="K1300" s="299"/>
      <c r="L1300" s="284" t="s">
        <v>220</v>
      </c>
      <c r="M1300" s="302"/>
      <c r="N1300" s="285" t="s">
        <v>225</v>
      </c>
      <c r="O1300" s="299"/>
      <c r="P1300" s="284" t="s">
        <v>220</v>
      </c>
      <c r="Q1300" s="302"/>
      <c r="R1300" s="285" t="s">
        <v>225</v>
      </c>
      <c r="S1300" s="891"/>
      <c r="T1300" s="892"/>
      <c r="U1300" s="893"/>
    </row>
    <row r="1301" spans="1:32" ht="24" customHeight="1" x14ac:dyDescent="0.15">
      <c r="B1301" s="881"/>
      <c r="C1301" s="884"/>
      <c r="D1301" s="884"/>
      <c r="E1301" s="884"/>
      <c r="F1301" s="296"/>
      <c r="G1301" s="897"/>
      <c r="H1301" s="898"/>
      <c r="I1301" s="296"/>
      <c r="J1301" s="297"/>
      <c r="K1301" s="299"/>
      <c r="L1301" s="284" t="s">
        <v>220</v>
      </c>
      <c r="M1301" s="302"/>
      <c r="N1301" s="285" t="s">
        <v>225</v>
      </c>
      <c r="O1301" s="299"/>
      <c r="P1301" s="284" t="s">
        <v>220</v>
      </c>
      <c r="Q1301" s="302"/>
      <c r="R1301" s="285" t="s">
        <v>225</v>
      </c>
      <c r="S1301" s="891"/>
      <c r="T1301" s="892"/>
      <c r="U1301" s="893"/>
    </row>
    <row r="1302" spans="1:32" ht="24" customHeight="1" thickBot="1" x14ac:dyDescent="0.2">
      <c r="B1302" s="882"/>
      <c r="C1302" s="885"/>
      <c r="D1302" s="885"/>
      <c r="E1302" s="885"/>
      <c r="F1302" s="286" t="s">
        <v>232</v>
      </c>
      <c r="G1302" s="5"/>
      <c r="H1302" s="899" t="s">
        <v>239</v>
      </c>
      <c r="I1302" s="900"/>
      <c r="J1302" s="300"/>
      <c r="K1302" s="901"/>
      <c r="L1302" s="902"/>
      <c r="M1302" s="902"/>
      <c r="N1302" s="902"/>
      <c r="O1302" s="902"/>
      <c r="P1302" s="902"/>
      <c r="Q1302" s="902"/>
      <c r="R1302" s="903"/>
      <c r="S1302" s="894"/>
      <c r="T1302" s="895"/>
      <c r="U1302" s="896"/>
    </row>
    <row r="1303" spans="1:32" ht="19.5" customHeight="1" thickBot="1" x14ac:dyDescent="0.2">
      <c r="B1303" s="287" t="s">
        <v>112</v>
      </c>
      <c r="C1303" s="172"/>
      <c r="D1303" s="288"/>
      <c r="E1303" s="288"/>
      <c r="F1303" s="289"/>
      <c r="G1303" s="288"/>
      <c r="H1303" s="288"/>
      <c r="O1303" s="917" t="s">
        <v>496</v>
      </c>
      <c r="P1303" s="918"/>
      <c r="Q1303" s="918"/>
      <c r="R1303" s="918"/>
      <c r="S1303" s="919" t="str">
        <f>IF(COUNT(S1283:U1302)=0,"",SUMIFS(S1283:S1302,E1283:E1302,"&lt;&gt;"&amp;""))</f>
        <v/>
      </c>
      <c r="T1303" s="920"/>
      <c r="U1303" s="921"/>
    </row>
    <row r="1304" spans="1:32" ht="19.5" customHeight="1" thickBot="1" x14ac:dyDescent="0.2">
      <c r="B1304" s="486" t="s">
        <v>242</v>
      </c>
      <c r="C1304" s="172"/>
      <c r="D1304" s="171"/>
      <c r="E1304" s="290"/>
      <c r="F1304" s="485"/>
      <c r="G1304" s="485"/>
      <c r="H1304" s="485"/>
      <c r="O1304" s="922" t="s">
        <v>497</v>
      </c>
      <c r="P1304" s="923"/>
      <c r="Q1304" s="923"/>
      <c r="R1304" s="924"/>
      <c r="S1304" s="919" t="str">
        <f>IF(COUNT(S1283:U1302)=0,"",SUMIF(E1283:E1302,"元請",S1283:U1302))</f>
        <v/>
      </c>
      <c r="T1304" s="920"/>
      <c r="U1304" s="921"/>
      <c r="Z1304" s="264"/>
      <c r="AA1304" s="264"/>
      <c r="AB1304" s="264"/>
      <c r="AC1304" s="264"/>
      <c r="AD1304" s="264"/>
      <c r="AE1304" s="172"/>
      <c r="AF1304" s="172"/>
    </row>
    <row r="1305" spans="1:32" ht="19.5" customHeight="1" x14ac:dyDescent="0.15">
      <c r="B1305" s="287" t="s">
        <v>240</v>
      </c>
      <c r="C1305" s="172"/>
      <c r="D1305" s="171"/>
      <c r="E1305" s="172"/>
      <c r="F1305" s="172"/>
      <c r="G1305" s="485"/>
      <c r="H1305" s="485"/>
      <c r="Z1305" s="264"/>
      <c r="AA1305" s="264"/>
      <c r="AB1305" s="264"/>
      <c r="AC1305" s="264"/>
      <c r="AD1305" s="264"/>
      <c r="AE1305" s="172"/>
      <c r="AF1305" s="172"/>
    </row>
    <row r="1306" spans="1:32" ht="19.5" customHeight="1" x14ac:dyDescent="0.15">
      <c r="B1306" s="485"/>
      <c r="C1306" s="172"/>
      <c r="D1306" s="171"/>
      <c r="E1306" s="290"/>
      <c r="F1306" s="485"/>
      <c r="G1306" s="485"/>
      <c r="H1306" s="485"/>
    </row>
    <row r="1307" spans="1:32" s="172" customFormat="1" ht="20.25" customHeight="1" x14ac:dyDescent="0.15">
      <c r="A1307" s="171"/>
      <c r="B1307" s="171"/>
      <c r="C1307" s="172" t="s">
        <v>104</v>
      </c>
      <c r="G1307" s="262"/>
      <c r="H1307" s="262"/>
      <c r="I1307" s="171"/>
      <c r="J1307" s="171"/>
      <c r="K1307" s="171"/>
      <c r="L1307" s="171"/>
      <c r="M1307" s="171"/>
      <c r="N1307" s="171"/>
      <c r="O1307" s="171"/>
      <c r="P1307" s="171"/>
      <c r="Q1307" s="171"/>
      <c r="R1307" s="171"/>
      <c r="S1307" s="171"/>
      <c r="T1307" s="196" t="s">
        <v>241</v>
      </c>
      <c r="U1307" s="263" t="str">
        <f t="shared" ref="U1307" si="1514">IF(COUNT(S1283:U1302)=0,"",U1278+1)</f>
        <v/>
      </c>
      <c r="W1307" s="171"/>
      <c r="X1307" s="171"/>
      <c r="Y1307" s="171"/>
      <c r="Z1307" s="291"/>
      <c r="AA1307" s="291"/>
      <c r="AB1307" s="291"/>
      <c r="AC1307" s="291"/>
      <c r="AD1307" s="291"/>
      <c r="AE1307" s="171"/>
      <c r="AF1307" s="171"/>
    </row>
    <row r="1308" spans="1:32" s="172" customFormat="1" ht="27.75" x14ac:dyDescent="0.15">
      <c r="A1308" s="171"/>
      <c r="B1308" s="904" t="s">
        <v>105</v>
      </c>
      <c r="C1308" s="904"/>
      <c r="D1308" s="904"/>
      <c r="E1308" s="904"/>
      <c r="F1308" s="904"/>
      <c r="G1308" s="904"/>
      <c r="H1308" s="904"/>
      <c r="I1308" s="904"/>
      <c r="J1308" s="905" t="s">
        <v>388</v>
      </c>
      <c r="K1308" s="905"/>
      <c r="L1308" s="905"/>
      <c r="M1308" s="905"/>
      <c r="N1308" s="905"/>
      <c r="O1308" s="905"/>
      <c r="P1308" s="905"/>
      <c r="Q1308" s="905"/>
      <c r="R1308" s="905"/>
      <c r="S1308" s="905"/>
      <c r="T1308" s="905"/>
      <c r="U1308" s="905"/>
      <c r="W1308" s="171"/>
      <c r="X1308" s="171"/>
      <c r="Y1308" s="171"/>
      <c r="Z1308" s="291"/>
      <c r="AA1308" s="291"/>
      <c r="AB1308" s="291"/>
      <c r="AC1308" s="291"/>
      <c r="AD1308" s="291"/>
      <c r="AE1308" s="171"/>
      <c r="AF1308" s="171"/>
    </row>
    <row r="1309" spans="1:32" ht="21.75" thickBot="1" x14ac:dyDescent="0.2">
      <c r="D1309" s="265" t="s">
        <v>228</v>
      </c>
      <c r="E1309" s="906"/>
      <c r="F1309" s="906"/>
      <c r="G1309" s="266" t="s">
        <v>229</v>
      </c>
      <c r="H1309" s="267"/>
      <c r="L1309" s="268" t="s">
        <v>231</v>
      </c>
      <c r="M1309" s="482" t="str">
        <f>M$4</f>
        <v/>
      </c>
      <c r="N1309" s="269" t="s">
        <v>220</v>
      </c>
      <c r="O1309" s="482" t="str">
        <f>O$4</f>
        <v/>
      </c>
      <c r="P1309" s="269" t="s">
        <v>225</v>
      </c>
      <c r="Q1309" s="269" t="s">
        <v>205</v>
      </c>
      <c r="R1309" s="482" t="str">
        <f>R$4</f>
        <v/>
      </c>
      <c r="S1309" s="269" t="s">
        <v>220</v>
      </c>
      <c r="T1309" s="482" t="str">
        <f>T$4</f>
        <v/>
      </c>
      <c r="U1309" s="269" t="s">
        <v>230</v>
      </c>
    </row>
    <row r="1310" spans="1:32" ht="18" customHeight="1" x14ac:dyDescent="0.15">
      <c r="B1310" s="880" t="s">
        <v>227</v>
      </c>
      <c r="C1310" s="907" t="s">
        <v>224</v>
      </c>
      <c r="D1310" s="478" t="s">
        <v>237</v>
      </c>
      <c r="E1310" s="478" t="s">
        <v>222</v>
      </c>
      <c r="F1310" s="909" t="s">
        <v>106</v>
      </c>
      <c r="G1310" s="840" t="s">
        <v>107</v>
      </c>
      <c r="H1310" s="841"/>
      <c r="I1310" s="480" t="s">
        <v>108</v>
      </c>
      <c r="J1310" s="480" t="s">
        <v>235</v>
      </c>
      <c r="K1310" s="840" t="s">
        <v>109</v>
      </c>
      <c r="L1310" s="913"/>
      <c r="M1310" s="913"/>
      <c r="N1310" s="841"/>
      <c r="O1310" s="840" t="s">
        <v>226</v>
      </c>
      <c r="P1310" s="913"/>
      <c r="Q1310" s="913"/>
      <c r="R1310" s="841"/>
      <c r="S1310" s="840" t="s">
        <v>233</v>
      </c>
      <c r="T1310" s="913"/>
      <c r="U1310" s="914"/>
    </row>
    <row r="1311" spans="1:32" ht="18" customHeight="1" thickBot="1" x14ac:dyDescent="0.2">
      <c r="B1311" s="882"/>
      <c r="C1311" s="908"/>
      <c r="D1311" s="479" t="s">
        <v>221</v>
      </c>
      <c r="E1311" s="479" t="s">
        <v>223</v>
      </c>
      <c r="F1311" s="910"/>
      <c r="G1311" s="911"/>
      <c r="H1311" s="912"/>
      <c r="I1311" s="481" t="s">
        <v>110</v>
      </c>
      <c r="J1311" s="481" t="s">
        <v>236</v>
      </c>
      <c r="K1311" s="911"/>
      <c r="L1311" s="915"/>
      <c r="M1311" s="915"/>
      <c r="N1311" s="912"/>
      <c r="O1311" s="911"/>
      <c r="P1311" s="915"/>
      <c r="Q1311" s="915"/>
      <c r="R1311" s="912"/>
      <c r="S1311" s="911" t="s">
        <v>234</v>
      </c>
      <c r="T1311" s="915"/>
      <c r="U1311" s="916"/>
    </row>
    <row r="1312" spans="1:32" ht="24" customHeight="1" x14ac:dyDescent="0.15">
      <c r="B1312" s="880">
        <v>1</v>
      </c>
      <c r="C1312" s="883"/>
      <c r="D1312" s="883"/>
      <c r="E1312" s="883"/>
      <c r="F1312" s="294"/>
      <c r="G1312" s="886"/>
      <c r="H1312" s="887"/>
      <c r="I1312" s="294"/>
      <c r="J1312" s="295"/>
      <c r="K1312" s="298"/>
      <c r="L1312" s="279" t="s">
        <v>220</v>
      </c>
      <c r="M1312" s="301"/>
      <c r="N1312" s="280" t="s">
        <v>225</v>
      </c>
      <c r="O1312" s="298"/>
      <c r="P1312" s="279" t="s">
        <v>220</v>
      </c>
      <c r="Q1312" s="301"/>
      <c r="R1312" s="280" t="s">
        <v>225</v>
      </c>
      <c r="S1312" s="888" t="str">
        <f t="shared" ref="S1312" si="1515">IF(COUNT(J1312:J1316)=0,"",SUM(J1312:J1316))</f>
        <v/>
      </c>
      <c r="T1312" s="889"/>
      <c r="U1312" s="890"/>
    </row>
    <row r="1313" spans="2:21" ht="24" customHeight="1" x14ac:dyDescent="0.15">
      <c r="B1313" s="881"/>
      <c r="C1313" s="884"/>
      <c r="D1313" s="884"/>
      <c r="E1313" s="884"/>
      <c r="F1313" s="296"/>
      <c r="G1313" s="897"/>
      <c r="H1313" s="898"/>
      <c r="I1313" s="296"/>
      <c r="J1313" s="297"/>
      <c r="K1313" s="299"/>
      <c r="L1313" s="284" t="s">
        <v>220</v>
      </c>
      <c r="M1313" s="302"/>
      <c r="N1313" s="285" t="s">
        <v>225</v>
      </c>
      <c r="O1313" s="299"/>
      <c r="P1313" s="284" t="s">
        <v>220</v>
      </c>
      <c r="Q1313" s="302"/>
      <c r="R1313" s="285" t="s">
        <v>225</v>
      </c>
      <c r="S1313" s="891"/>
      <c r="T1313" s="892"/>
      <c r="U1313" s="893"/>
    </row>
    <row r="1314" spans="2:21" ht="23.25" customHeight="1" x14ac:dyDescent="0.15">
      <c r="B1314" s="881"/>
      <c r="C1314" s="884"/>
      <c r="D1314" s="884"/>
      <c r="E1314" s="884"/>
      <c r="F1314" s="296"/>
      <c r="G1314" s="897"/>
      <c r="H1314" s="898"/>
      <c r="I1314" s="296"/>
      <c r="J1314" s="297"/>
      <c r="K1314" s="299"/>
      <c r="L1314" s="284" t="s">
        <v>220</v>
      </c>
      <c r="M1314" s="302"/>
      <c r="N1314" s="285" t="s">
        <v>225</v>
      </c>
      <c r="O1314" s="299"/>
      <c r="P1314" s="284" t="s">
        <v>220</v>
      </c>
      <c r="Q1314" s="302"/>
      <c r="R1314" s="285" t="s">
        <v>225</v>
      </c>
      <c r="S1314" s="891"/>
      <c r="T1314" s="892"/>
      <c r="U1314" s="893"/>
    </row>
    <row r="1315" spans="2:21" ht="24" customHeight="1" x14ac:dyDescent="0.15">
      <c r="B1315" s="881"/>
      <c r="C1315" s="884"/>
      <c r="D1315" s="884"/>
      <c r="E1315" s="884"/>
      <c r="F1315" s="296"/>
      <c r="G1315" s="897"/>
      <c r="H1315" s="898"/>
      <c r="I1315" s="296"/>
      <c r="J1315" s="297"/>
      <c r="K1315" s="299"/>
      <c r="L1315" s="284" t="s">
        <v>220</v>
      </c>
      <c r="M1315" s="302"/>
      <c r="N1315" s="285" t="s">
        <v>225</v>
      </c>
      <c r="O1315" s="299"/>
      <c r="P1315" s="284" t="s">
        <v>220</v>
      </c>
      <c r="Q1315" s="302"/>
      <c r="R1315" s="285" t="s">
        <v>225</v>
      </c>
      <c r="S1315" s="891"/>
      <c r="T1315" s="892"/>
      <c r="U1315" s="893"/>
    </row>
    <row r="1316" spans="2:21" ht="24" customHeight="1" thickBot="1" x14ac:dyDescent="0.2">
      <c r="B1316" s="882"/>
      <c r="C1316" s="885"/>
      <c r="D1316" s="885"/>
      <c r="E1316" s="885"/>
      <c r="F1316" s="286" t="s">
        <v>232</v>
      </c>
      <c r="G1316" s="5"/>
      <c r="H1316" s="899" t="s">
        <v>239</v>
      </c>
      <c r="I1316" s="900"/>
      <c r="J1316" s="300"/>
      <c r="K1316" s="901"/>
      <c r="L1316" s="902"/>
      <c r="M1316" s="902"/>
      <c r="N1316" s="902"/>
      <c r="O1316" s="902"/>
      <c r="P1316" s="902"/>
      <c r="Q1316" s="902"/>
      <c r="R1316" s="903"/>
      <c r="S1316" s="894"/>
      <c r="T1316" s="895"/>
      <c r="U1316" s="896"/>
    </row>
    <row r="1317" spans="2:21" ht="24" customHeight="1" x14ac:dyDescent="0.15">
      <c r="B1317" s="880">
        <v>2</v>
      </c>
      <c r="C1317" s="883"/>
      <c r="D1317" s="883"/>
      <c r="E1317" s="883"/>
      <c r="F1317" s="294"/>
      <c r="G1317" s="886"/>
      <c r="H1317" s="887"/>
      <c r="I1317" s="294"/>
      <c r="J1317" s="295"/>
      <c r="K1317" s="298"/>
      <c r="L1317" s="279" t="s">
        <v>220</v>
      </c>
      <c r="M1317" s="301"/>
      <c r="N1317" s="280" t="s">
        <v>225</v>
      </c>
      <c r="O1317" s="298"/>
      <c r="P1317" s="279" t="s">
        <v>220</v>
      </c>
      <c r="Q1317" s="301"/>
      <c r="R1317" s="280" t="s">
        <v>225</v>
      </c>
      <c r="S1317" s="888" t="str">
        <f t="shared" ref="S1317" si="1516">IF(COUNT(J1317:J1321)=0,"",SUM(J1317:J1321))</f>
        <v/>
      </c>
      <c r="T1317" s="889"/>
      <c r="U1317" s="890"/>
    </row>
    <row r="1318" spans="2:21" ht="24" customHeight="1" x14ac:dyDescent="0.15">
      <c r="B1318" s="881"/>
      <c r="C1318" s="884"/>
      <c r="D1318" s="884"/>
      <c r="E1318" s="884"/>
      <c r="F1318" s="296"/>
      <c r="G1318" s="897"/>
      <c r="H1318" s="898"/>
      <c r="I1318" s="296"/>
      <c r="J1318" s="297"/>
      <c r="K1318" s="299"/>
      <c r="L1318" s="284" t="s">
        <v>220</v>
      </c>
      <c r="M1318" s="302"/>
      <c r="N1318" s="285" t="s">
        <v>225</v>
      </c>
      <c r="O1318" s="299"/>
      <c r="P1318" s="284" t="s">
        <v>220</v>
      </c>
      <c r="Q1318" s="302"/>
      <c r="R1318" s="285" t="s">
        <v>225</v>
      </c>
      <c r="S1318" s="891"/>
      <c r="T1318" s="892"/>
      <c r="U1318" s="893"/>
    </row>
    <row r="1319" spans="2:21" ht="24" customHeight="1" x14ac:dyDescent="0.15">
      <c r="B1319" s="881"/>
      <c r="C1319" s="884"/>
      <c r="D1319" s="884"/>
      <c r="E1319" s="884"/>
      <c r="F1319" s="296"/>
      <c r="G1319" s="897"/>
      <c r="H1319" s="898"/>
      <c r="I1319" s="296"/>
      <c r="J1319" s="297"/>
      <c r="K1319" s="299"/>
      <c r="L1319" s="284" t="s">
        <v>220</v>
      </c>
      <c r="M1319" s="302"/>
      <c r="N1319" s="285" t="s">
        <v>225</v>
      </c>
      <c r="O1319" s="299"/>
      <c r="P1319" s="284" t="s">
        <v>220</v>
      </c>
      <c r="Q1319" s="302"/>
      <c r="R1319" s="285" t="s">
        <v>225</v>
      </c>
      <c r="S1319" s="891"/>
      <c r="T1319" s="892"/>
      <c r="U1319" s="893"/>
    </row>
    <row r="1320" spans="2:21" ht="24" customHeight="1" x14ac:dyDescent="0.15">
      <c r="B1320" s="881"/>
      <c r="C1320" s="884"/>
      <c r="D1320" s="884"/>
      <c r="E1320" s="884"/>
      <c r="F1320" s="296"/>
      <c r="G1320" s="897"/>
      <c r="H1320" s="898"/>
      <c r="I1320" s="296"/>
      <c r="J1320" s="297"/>
      <c r="K1320" s="299"/>
      <c r="L1320" s="284" t="s">
        <v>220</v>
      </c>
      <c r="M1320" s="302"/>
      <c r="N1320" s="285" t="s">
        <v>225</v>
      </c>
      <c r="O1320" s="299"/>
      <c r="P1320" s="284" t="s">
        <v>220</v>
      </c>
      <c r="Q1320" s="302"/>
      <c r="R1320" s="285" t="s">
        <v>225</v>
      </c>
      <c r="S1320" s="891"/>
      <c r="T1320" s="892"/>
      <c r="U1320" s="893"/>
    </row>
    <row r="1321" spans="2:21" ht="24" customHeight="1" thickBot="1" x14ac:dyDescent="0.2">
      <c r="B1321" s="882"/>
      <c r="C1321" s="885"/>
      <c r="D1321" s="885"/>
      <c r="E1321" s="885"/>
      <c r="F1321" s="286" t="s">
        <v>232</v>
      </c>
      <c r="G1321" s="5"/>
      <c r="H1321" s="899" t="s">
        <v>239</v>
      </c>
      <c r="I1321" s="900"/>
      <c r="J1321" s="300"/>
      <c r="K1321" s="901"/>
      <c r="L1321" s="902"/>
      <c r="M1321" s="902"/>
      <c r="N1321" s="902"/>
      <c r="O1321" s="902"/>
      <c r="P1321" s="902"/>
      <c r="Q1321" s="902"/>
      <c r="R1321" s="903"/>
      <c r="S1321" s="894"/>
      <c r="T1321" s="895"/>
      <c r="U1321" s="896"/>
    </row>
    <row r="1322" spans="2:21" ht="24" customHeight="1" x14ac:dyDescent="0.15">
      <c r="B1322" s="880">
        <v>3</v>
      </c>
      <c r="C1322" s="883"/>
      <c r="D1322" s="883"/>
      <c r="E1322" s="883"/>
      <c r="F1322" s="294"/>
      <c r="G1322" s="886"/>
      <c r="H1322" s="887"/>
      <c r="I1322" s="294"/>
      <c r="J1322" s="295"/>
      <c r="K1322" s="298"/>
      <c r="L1322" s="279" t="s">
        <v>220</v>
      </c>
      <c r="M1322" s="301"/>
      <c r="N1322" s="280" t="s">
        <v>225</v>
      </c>
      <c r="O1322" s="298"/>
      <c r="P1322" s="279" t="s">
        <v>220</v>
      </c>
      <c r="Q1322" s="301"/>
      <c r="R1322" s="280" t="s">
        <v>225</v>
      </c>
      <c r="S1322" s="888" t="str">
        <f t="shared" ref="S1322" si="1517">IF(COUNT(J1322:J1326)=0,"",SUM(J1322:J1326))</f>
        <v/>
      </c>
      <c r="T1322" s="889"/>
      <c r="U1322" s="890"/>
    </row>
    <row r="1323" spans="2:21" ht="24" customHeight="1" x14ac:dyDescent="0.15">
      <c r="B1323" s="881"/>
      <c r="C1323" s="884"/>
      <c r="D1323" s="884"/>
      <c r="E1323" s="884"/>
      <c r="F1323" s="296"/>
      <c r="G1323" s="897"/>
      <c r="H1323" s="898"/>
      <c r="I1323" s="296"/>
      <c r="J1323" s="297"/>
      <c r="K1323" s="299"/>
      <c r="L1323" s="284" t="s">
        <v>220</v>
      </c>
      <c r="M1323" s="302"/>
      <c r="N1323" s="285" t="s">
        <v>225</v>
      </c>
      <c r="O1323" s="299"/>
      <c r="P1323" s="284" t="s">
        <v>220</v>
      </c>
      <c r="Q1323" s="302"/>
      <c r="R1323" s="285" t="s">
        <v>225</v>
      </c>
      <c r="S1323" s="891"/>
      <c r="T1323" s="892"/>
      <c r="U1323" s="893"/>
    </row>
    <row r="1324" spans="2:21" ht="24" customHeight="1" x14ac:dyDescent="0.15">
      <c r="B1324" s="881"/>
      <c r="C1324" s="884"/>
      <c r="D1324" s="884"/>
      <c r="E1324" s="884"/>
      <c r="F1324" s="296"/>
      <c r="G1324" s="897"/>
      <c r="H1324" s="898"/>
      <c r="I1324" s="296"/>
      <c r="J1324" s="297"/>
      <c r="K1324" s="299"/>
      <c r="L1324" s="284" t="s">
        <v>220</v>
      </c>
      <c r="M1324" s="302"/>
      <c r="N1324" s="285" t="s">
        <v>225</v>
      </c>
      <c r="O1324" s="299"/>
      <c r="P1324" s="284" t="s">
        <v>220</v>
      </c>
      <c r="Q1324" s="302"/>
      <c r="R1324" s="285" t="s">
        <v>225</v>
      </c>
      <c r="S1324" s="891"/>
      <c r="T1324" s="892"/>
      <c r="U1324" s="893"/>
    </row>
    <row r="1325" spans="2:21" ht="24" customHeight="1" x14ac:dyDescent="0.15">
      <c r="B1325" s="881"/>
      <c r="C1325" s="884"/>
      <c r="D1325" s="884"/>
      <c r="E1325" s="884"/>
      <c r="F1325" s="296"/>
      <c r="G1325" s="897"/>
      <c r="H1325" s="898"/>
      <c r="I1325" s="296"/>
      <c r="J1325" s="297"/>
      <c r="K1325" s="299"/>
      <c r="L1325" s="284" t="s">
        <v>220</v>
      </c>
      <c r="M1325" s="302"/>
      <c r="N1325" s="285" t="s">
        <v>225</v>
      </c>
      <c r="O1325" s="299"/>
      <c r="P1325" s="284" t="s">
        <v>220</v>
      </c>
      <c r="Q1325" s="302"/>
      <c r="R1325" s="285" t="s">
        <v>225</v>
      </c>
      <c r="S1325" s="891"/>
      <c r="T1325" s="892"/>
      <c r="U1325" s="893"/>
    </row>
    <row r="1326" spans="2:21" ht="24" customHeight="1" thickBot="1" x14ac:dyDescent="0.2">
      <c r="B1326" s="882"/>
      <c r="C1326" s="885"/>
      <c r="D1326" s="885"/>
      <c r="E1326" s="885"/>
      <c r="F1326" s="286" t="s">
        <v>232</v>
      </c>
      <c r="G1326" s="5"/>
      <c r="H1326" s="899" t="s">
        <v>239</v>
      </c>
      <c r="I1326" s="900"/>
      <c r="J1326" s="300"/>
      <c r="K1326" s="901"/>
      <c r="L1326" s="902"/>
      <c r="M1326" s="902"/>
      <c r="N1326" s="902"/>
      <c r="O1326" s="902"/>
      <c r="P1326" s="902"/>
      <c r="Q1326" s="902"/>
      <c r="R1326" s="903"/>
      <c r="S1326" s="894"/>
      <c r="T1326" s="895"/>
      <c r="U1326" s="896"/>
    </row>
    <row r="1327" spans="2:21" ht="24" customHeight="1" x14ac:dyDescent="0.15">
      <c r="B1327" s="880">
        <v>4</v>
      </c>
      <c r="C1327" s="883"/>
      <c r="D1327" s="883"/>
      <c r="E1327" s="883"/>
      <c r="F1327" s="294"/>
      <c r="G1327" s="886"/>
      <c r="H1327" s="887"/>
      <c r="I1327" s="294"/>
      <c r="J1327" s="295"/>
      <c r="K1327" s="298"/>
      <c r="L1327" s="279" t="s">
        <v>220</v>
      </c>
      <c r="M1327" s="301"/>
      <c r="N1327" s="280" t="s">
        <v>225</v>
      </c>
      <c r="O1327" s="298"/>
      <c r="P1327" s="279" t="s">
        <v>220</v>
      </c>
      <c r="Q1327" s="301"/>
      <c r="R1327" s="280" t="s">
        <v>225</v>
      </c>
      <c r="S1327" s="888" t="str">
        <f t="shared" ref="S1327" si="1518">IF(COUNT(J1327:J1331)=0,"",SUM(J1327:J1331))</f>
        <v/>
      </c>
      <c r="T1327" s="889"/>
      <c r="U1327" s="890"/>
    </row>
    <row r="1328" spans="2:21" ht="24" customHeight="1" x14ac:dyDescent="0.15">
      <c r="B1328" s="881"/>
      <c r="C1328" s="884"/>
      <c r="D1328" s="884"/>
      <c r="E1328" s="884"/>
      <c r="F1328" s="296"/>
      <c r="G1328" s="897"/>
      <c r="H1328" s="898"/>
      <c r="I1328" s="296"/>
      <c r="J1328" s="297"/>
      <c r="K1328" s="299"/>
      <c r="L1328" s="284" t="s">
        <v>220</v>
      </c>
      <c r="M1328" s="302"/>
      <c r="N1328" s="285" t="s">
        <v>225</v>
      </c>
      <c r="O1328" s="299"/>
      <c r="P1328" s="284" t="s">
        <v>220</v>
      </c>
      <c r="Q1328" s="302"/>
      <c r="R1328" s="285" t="s">
        <v>225</v>
      </c>
      <c r="S1328" s="891"/>
      <c r="T1328" s="892"/>
      <c r="U1328" s="893"/>
    </row>
    <row r="1329" spans="1:32" ht="24" customHeight="1" x14ac:dyDescent="0.15">
      <c r="B1329" s="881"/>
      <c r="C1329" s="884"/>
      <c r="D1329" s="884"/>
      <c r="E1329" s="884"/>
      <c r="F1329" s="296"/>
      <c r="G1329" s="897"/>
      <c r="H1329" s="898"/>
      <c r="I1329" s="296"/>
      <c r="J1329" s="297"/>
      <c r="K1329" s="299"/>
      <c r="L1329" s="284" t="s">
        <v>220</v>
      </c>
      <c r="M1329" s="302"/>
      <c r="N1329" s="285" t="s">
        <v>225</v>
      </c>
      <c r="O1329" s="299"/>
      <c r="P1329" s="284" t="s">
        <v>220</v>
      </c>
      <c r="Q1329" s="302"/>
      <c r="R1329" s="285" t="s">
        <v>225</v>
      </c>
      <c r="S1329" s="891"/>
      <c r="T1329" s="892"/>
      <c r="U1329" s="893"/>
    </row>
    <row r="1330" spans="1:32" ht="24" customHeight="1" x14ac:dyDescent="0.15">
      <c r="B1330" s="881"/>
      <c r="C1330" s="884"/>
      <c r="D1330" s="884"/>
      <c r="E1330" s="884"/>
      <c r="F1330" s="296"/>
      <c r="G1330" s="897"/>
      <c r="H1330" s="898"/>
      <c r="I1330" s="296"/>
      <c r="J1330" s="297"/>
      <c r="K1330" s="299"/>
      <c r="L1330" s="284" t="s">
        <v>220</v>
      </c>
      <c r="M1330" s="302"/>
      <c r="N1330" s="285" t="s">
        <v>225</v>
      </c>
      <c r="O1330" s="299"/>
      <c r="P1330" s="284" t="s">
        <v>220</v>
      </c>
      <c r="Q1330" s="302"/>
      <c r="R1330" s="285" t="s">
        <v>225</v>
      </c>
      <c r="S1330" s="891"/>
      <c r="T1330" s="892"/>
      <c r="U1330" s="893"/>
    </row>
    <row r="1331" spans="1:32" ht="24" customHeight="1" thickBot="1" x14ac:dyDescent="0.2">
      <c r="B1331" s="882"/>
      <c r="C1331" s="885"/>
      <c r="D1331" s="885"/>
      <c r="E1331" s="885"/>
      <c r="F1331" s="286" t="s">
        <v>232</v>
      </c>
      <c r="G1331" s="5"/>
      <c r="H1331" s="899" t="s">
        <v>239</v>
      </c>
      <c r="I1331" s="900"/>
      <c r="J1331" s="300"/>
      <c r="K1331" s="901"/>
      <c r="L1331" s="902"/>
      <c r="M1331" s="902"/>
      <c r="N1331" s="902"/>
      <c r="O1331" s="902"/>
      <c r="P1331" s="902"/>
      <c r="Q1331" s="902"/>
      <c r="R1331" s="903"/>
      <c r="S1331" s="894"/>
      <c r="T1331" s="895"/>
      <c r="U1331" s="896"/>
    </row>
    <row r="1332" spans="1:32" ht="19.5" customHeight="1" thickBot="1" x14ac:dyDescent="0.2">
      <c r="B1332" s="287" t="s">
        <v>112</v>
      </c>
      <c r="C1332" s="172"/>
      <c r="D1332" s="288"/>
      <c r="E1332" s="288"/>
      <c r="F1332" s="289"/>
      <c r="G1332" s="288"/>
      <c r="H1332" s="288"/>
      <c r="O1332" s="917" t="s">
        <v>496</v>
      </c>
      <c r="P1332" s="918"/>
      <c r="Q1332" s="918"/>
      <c r="R1332" s="918"/>
      <c r="S1332" s="919" t="str">
        <f>IF(COUNT(S1312:U1331)=0,"",SUMIFS(S1312:S1331,E1312:E1331,"&lt;&gt;"&amp;""))</f>
        <v/>
      </c>
      <c r="T1332" s="920"/>
      <c r="U1332" s="921"/>
    </row>
    <row r="1333" spans="1:32" ht="19.5" customHeight="1" thickBot="1" x14ac:dyDescent="0.2">
      <c r="B1333" s="486" t="s">
        <v>242</v>
      </c>
      <c r="C1333" s="172"/>
      <c r="D1333" s="171"/>
      <c r="E1333" s="290"/>
      <c r="F1333" s="485"/>
      <c r="G1333" s="485"/>
      <c r="H1333" s="485"/>
      <c r="O1333" s="922" t="s">
        <v>497</v>
      </c>
      <c r="P1333" s="923"/>
      <c r="Q1333" s="923"/>
      <c r="R1333" s="924"/>
      <c r="S1333" s="919" t="str">
        <f>IF(COUNT(S1312:U1331)=0,"",SUMIF(E1312:E1331,"元請",S1312:U1331))</f>
        <v/>
      </c>
      <c r="T1333" s="920"/>
      <c r="U1333" s="921"/>
      <c r="Z1333" s="264"/>
      <c r="AA1333" s="264"/>
      <c r="AB1333" s="264"/>
      <c r="AC1333" s="264"/>
      <c r="AD1333" s="264"/>
      <c r="AE1333" s="172"/>
      <c r="AF1333" s="172"/>
    </row>
    <row r="1334" spans="1:32" ht="19.5" customHeight="1" x14ac:dyDescent="0.15">
      <c r="B1334" s="287" t="s">
        <v>240</v>
      </c>
      <c r="C1334" s="172"/>
      <c r="D1334" s="171"/>
      <c r="E1334" s="172"/>
      <c r="F1334" s="172"/>
      <c r="G1334" s="485"/>
      <c r="H1334" s="485"/>
      <c r="Z1334" s="264"/>
      <c r="AA1334" s="264"/>
      <c r="AB1334" s="264"/>
      <c r="AC1334" s="264"/>
      <c r="AD1334" s="264"/>
      <c r="AE1334" s="172"/>
      <c r="AF1334" s="172"/>
    </row>
    <row r="1335" spans="1:32" ht="19.5" customHeight="1" x14ac:dyDescent="0.15">
      <c r="B1335" s="485"/>
      <c r="C1335" s="172"/>
      <c r="D1335" s="171"/>
      <c r="E1335" s="290"/>
      <c r="F1335" s="485"/>
      <c r="G1335" s="485"/>
      <c r="H1335" s="485"/>
    </row>
    <row r="1336" spans="1:32" s="172" customFormat="1" ht="20.25" customHeight="1" x14ac:dyDescent="0.15">
      <c r="A1336" s="171"/>
      <c r="B1336" s="171"/>
      <c r="C1336" s="172" t="s">
        <v>104</v>
      </c>
      <c r="G1336" s="262"/>
      <c r="H1336" s="262"/>
      <c r="I1336" s="171"/>
      <c r="J1336" s="171"/>
      <c r="K1336" s="171"/>
      <c r="L1336" s="171"/>
      <c r="M1336" s="171"/>
      <c r="N1336" s="171"/>
      <c r="O1336" s="171"/>
      <c r="P1336" s="171"/>
      <c r="Q1336" s="171"/>
      <c r="R1336" s="171"/>
      <c r="S1336" s="171"/>
      <c r="T1336" s="196" t="s">
        <v>241</v>
      </c>
      <c r="U1336" s="263" t="str">
        <f t="shared" ref="U1336" si="1519">IF(COUNT(S1312:U1331)=0,"",U1307+1)</f>
        <v/>
      </c>
      <c r="W1336" s="171"/>
      <c r="X1336" s="171"/>
      <c r="Y1336" s="171"/>
      <c r="Z1336" s="291"/>
      <c r="AA1336" s="291"/>
      <c r="AB1336" s="291"/>
      <c r="AC1336" s="291"/>
      <c r="AD1336" s="291"/>
      <c r="AE1336" s="171"/>
      <c r="AF1336" s="171"/>
    </row>
    <row r="1337" spans="1:32" s="172" customFormat="1" ht="27.75" x14ac:dyDescent="0.15">
      <c r="A1337" s="171"/>
      <c r="B1337" s="904" t="s">
        <v>105</v>
      </c>
      <c r="C1337" s="904"/>
      <c r="D1337" s="904"/>
      <c r="E1337" s="904"/>
      <c r="F1337" s="904"/>
      <c r="G1337" s="904"/>
      <c r="H1337" s="904"/>
      <c r="I1337" s="904"/>
      <c r="J1337" s="905" t="s">
        <v>388</v>
      </c>
      <c r="K1337" s="905"/>
      <c r="L1337" s="905"/>
      <c r="M1337" s="905"/>
      <c r="N1337" s="905"/>
      <c r="O1337" s="905"/>
      <c r="P1337" s="905"/>
      <c r="Q1337" s="905"/>
      <c r="R1337" s="905"/>
      <c r="S1337" s="905"/>
      <c r="T1337" s="905"/>
      <c r="U1337" s="905"/>
      <c r="W1337" s="171"/>
      <c r="X1337" s="171"/>
      <c r="Y1337" s="171"/>
      <c r="Z1337" s="291"/>
      <c r="AA1337" s="291"/>
      <c r="AB1337" s="291"/>
      <c r="AC1337" s="291"/>
      <c r="AD1337" s="291"/>
      <c r="AE1337" s="171"/>
      <c r="AF1337" s="171"/>
    </row>
    <row r="1338" spans="1:32" ht="21.75" thickBot="1" x14ac:dyDescent="0.2">
      <c r="D1338" s="265" t="s">
        <v>228</v>
      </c>
      <c r="E1338" s="906"/>
      <c r="F1338" s="906"/>
      <c r="G1338" s="266" t="s">
        <v>229</v>
      </c>
      <c r="H1338" s="267"/>
      <c r="L1338" s="268" t="s">
        <v>231</v>
      </c>
      <c r="M1338" s="482" t="str">
        <f>M$4</f>
        <v/>
      </c>
      <c r="N1338" s="269" t="s">
        <v>220</v>
      </c>
      <c r="O1338" s="482" t="str">
        <f>O$4</f>
        <v/>
      </c>
      <c r="P1338" s="269" t="s">
        <v>225</v>
      </c>
      <c r="Q1338" s="269" t="s">
        <v>205</v>
      </c>
      <c r="R1338" s="482" t="str">
        <f>R$4</f>
        <v/>
      </c>
      <c r="S1338" s="269" t="s">
        <v>220</v>
      </c>
      <c r="T1338" s="482" t="str">
        <f>T$4</f>
        <v/>
      </c>
      <c r="U1338" s="269" t="s">
        <v>230</v>
      </c>
    </row>
    <row r="1339" spans="1:32" ht="18" customHeight="1" x14ac:dyDescent="0.15">
      <c r="B1339" s="880" t="s">
        <v>227</v>
      </c>
      <c r="C1339" s="907" t="s">
        <v>224</v>
      </c>
      <c r="D1339" s="478" t="s">
        <v>237</v>
      </c>
      <c r="E1339" s="478" t="s">
        <v>222</v>
      </c>
      <c r="F1339" s="909" t="s">
        <v>106</v>
      </c>
      <c r="G1339" s="840" t="s">
        <v>107</v>
      </c>
      <c r="H1339" s="841"/>
      <c r="I1339" s="480" t="s">
        <v>108</v>
      </c>
      <c r="J1339" s="480" t="s">
        <v>235</v>
      </c>
      <c r="K1339" s="840" t="s">
        <v>109</v>
      </c>
      <c r="L1339" s="913"/>
      <c r="M1339" s="913"/>
      <c r="N1339" s="841"/>
      <c r="O1339" s="840" t="s">
        <v>226</v>
      </c>
      <c r="P1339" s="913"/>
      <c r="Q1339" s="913"/>
      <c r="R1339" s="841"/>
      <c r="S1339" s="840" t="s">
        <v>233</v>
      </c>
      <c r="T1339" s="913"/>
      <c r="U1339" s="914"/>
    </row>
    <row r="1340" spans="1:32" ht="18" customHeight="1" thickBot="1" x14ac:dyDescent="0.2">
      <c r="B1340" s="882"/>
      <c r="C1340" s="908"/>
      <c r="D1340" s="479" t="s">
        <v>221</v>
      </c>
      <c r="E1340" s="479" t="s">
        <v>223</v>
      </c>
      <c r="F1340" s="910"/>
      <c r="G1340" s="911"/>
      <c r="H1340" s="912"/>
      <c r="I1340" s="481" t="s">
        <v>110</v>
      </c>
      <c r="J1340" s="481" t="s">
        <v>236</v>
      </c>
      <c r="K1340" s="911"/>
      <c r="L1340" s="915"/>
      <c r="M1340" s="915"/>
      <c r="N1340" s="912"/>
      <c r="O1340" s="911"/>
      <c r="P1340" s="915"/>
      <c r="Q1340" s="915"/>
      <c r="R1340" s="912"/>
      <c r="S1340" s="911" t="s">
        <v>234</v>
      </c>
      <c r="T1340" s="915"/>
      <c r="U1340" s="916"/>
    </row>
    <row r="1341" spans="1:32" ht="24" customHeight="1" x14ac:dyDescent="0.15">
      <c r="B1341" s="880">
        <v>1</v>
      </c>
      <c r="C1341" s="883"/>
      <c r="D1341" s="883"/>
      <c r="E1341" s="883"/>
      <c r="F1341" s="294"/>
      <c r="G1341" s="886"/>
      <c r="H1341" s="887"/>
      <c r="I1341" s="294"/>
      <c r="J1341" s="295"/>
      <c r="K1341" s="298"/>
      <c r="L1341" s="279" t="s">
        <v>220</v>
      </c>
      <c r="M1341" s="301"/>
      <c r="N1341" s="280" t="s">
        <v>225</v>
      </c>
      <c r="O1341" s="298"/>
      <c r="P1341" s="279" t="s">
        <v>220</v>
      </c>
      <c r="Q1341" s="301"/>
      <c r="R1341" s="280" t="s">
        <v>225</v>
      </c>
      <c r="S1341" s="888" t="str">
        <f t="shared" ref="S1341" si="1520">IF(COUNT(J1341:J1345)=0,"",SUM(J1341:J1345))</f>
        <v/>
      </c>
      <c r="T1341" s="889"/>
      <c r="U1341" s="890"/>
    </row>
    <row r="1342" spans="1:32" ht="24" customHeight="1" x14ac:dyDescent="0.15">
      <c r="B1342" s="881"/>
      <c r="C1342" s="884"/>
      <c r="D1342" s="884"/>
      <c r="E1342" s="884"/>
      <c r="F1342" s="296"/>
      <c r="G1342" s="897"/>
      <c r="H1342" s="898"/>
      <c r="I1342" s="296"/>
      <c r="J1342" s="297"/>
      <c r="K1342" s="299"/>
      <c r="L1342" s="284" t="s">
        <v>220</v>
      </c>
      <c r="M1342" s="302"/>
      <c r="N1342" s="285" t="s">
        <v>225</v>
      </c>
      <c r="O1342" s="299"/>
      <c r="P1342" s="284" t="s">
        <v>220</v>
      </c>
      <c r="Q1342" s="302"/>
      <c r="R1342" s="285" t="s">
        <v>225</v>
      </c>
      <c r="S1342" s="891"/>
      <c r="T1342" s="892"/>
      <c r="U1342" s="893"/>
    </row>
    <row r="1343" spans="1:32" ht="23.25" customHeight="1" x14ac:dyDescent="0.15">
      <c r="B1343" s="881"/>
      <c r="C1343" s="884"/>
      <c r="D1343" s="884"/>
      <c r="E1343" s="884"/>
      <c r="F1343" s="296"/>
      <c r="G1343" s="897"/>
      <c r="H1343" s="898"/>
      <c r="I1343" s="296"/>
      <c r="J1343" s="297"/>
      <c r="K1343" s="299"/>
      <c r="L1343" s="284" t="s">
        <v>220</v>
      </c>
      <c r="M1343" s="302"/>
      <c r="N1343" s="285" t="s">
        <v>225</v>
      </c>
      <c r="O1343" s="299"/>
      <c r="P1343" s="284" t="s">
        <v>220</v>
      </c>
      <c r="Q1343" s="302"/>
      <c r="R1343" s="285" t="s">
        <v>225</v>
      </c>
      <c r="S1343" s="891"/>
      <c r="T1343" s="892"/>
      <c r="U1343" s="893"/>
    </row>
    <row r="1344" spans="1:32" ht="24" customHeight="1" x14ac:dyDescent="0.15">
      <c r="B1344" s="881"/>
      <c r="C1344" s="884"/>
      <c r="D1344" s="884"/>
      <c r="E1344" s="884"/>
      <c r="F1344" s="296"/>
      <c r="G1344" s="897"/>
      <c r="H1344" s="898"/>
      <c r="I1344" s="296"/>
      <c r="J1344" s="297"/>
      <c r="K1344" s="299"/>
      <c r="L1344" s="284" t="s">
        <v>220</v>
      </c>
      <c r="M1344" s="302"/>
      <c r="N1344" s="285" t="s">
        <v>225</v>
      </c>
      <c r="O1344" s="299"/>
      <c r="P1344" s="284" t="s">
        <v>220</v>
      </c>
      <c r="Q1344" s="302"/>
      <c r="R1344" s="285" t="s">
        <v>225</v>
      </c>
      <c r="S1344" s="891"/>
      <c r="T1344" s="892"/>
      <c r="U1344" s="893"/>
    </row>
    <row r="1345" spans="2:21" ht="24" customHeight="1" thickBot="1" x14ac:dyDescent="0.2">
      <c r="B1345" s="882"/>
      <c r="C1345" s="885"/>
      <c r="D1345" s="885"/>
      <c r="E1345" s="885"/>
      <c r="F1345" s="286" t="s">
        <v>232</v>
      </c>
      <c r="G1345" s="5"/>
      <c r="H1345" s="899" t="s">
        <v>239</v>
      </c>
      <c r="I1345" s="900"/>
      <c r="J1345" s="300"/>
      <c r="K1345" s="901"/>
      <c r="L1345" s="902"/>
      <c r="M1345" s="902"/>
      <c r="N1345" s="902"/>
      <c r="O1345" s="902"/>
      <c r="P1345" s="902"/>
      <c r="Q1345" s="902"/>
      <c r="R1345" s="903"/>
      <c r="S1345" s="894"/>
      <c r="T1345" s="895"/>
      <c r="U1345" s="896"/>
    </row>
    <row r="1346" spans="2:21" ht="24" customHeight="1" x14ac:dyDescent="0.15">
      <c r="B1346" s="880">
        <v>2</v>
      </c>
      <c r="C1346" s="883"/>
      <c r="D1346" s="883"/>
      <c r="E1346" s="883"/>
      <c r="F1346" s="294"/>
      <c r="G1346" s="886"/>
      <c r="H1346" s="887"/>
      <c r="I1346" s="294"/>
      <c r="J1346" s="295"/>
      <c r="K1346" s="298"/>
      <c r="L1346" s="279" t="s">
        <v>220</v>
      </c>
      <c r="M1346" s="301"/>
      <c r="N1346" s="280" t="s">
        <v>225</v>
      </c>
      <c r="O1346" s="298"/>
      <c r="P1346" s="279" t="s">
        <v>220</v>
      </c>
      <c r="Q1346" s="301"/>
      <c r="R1346" s="280" t="s">
        <v>225</v>
      </c>
      <c r="S1346" s="888" t="str">
        <f t="shared" ref="S1346" si="1521">IF(COUNT(J1346:J1350)=0,"",SUM(J1346:J1350))</f>
        <v/>
      </c>
      <c r="T1346" s="889"/>
      <c r="U1346" s="890"/>
    </row>
    <row r="1347" spans="2:21" ht="24" customHeight="1" x14ac:dyDescent="0.15">
      <c r="B1347" s="881"/>
      <c r="C1347" s="884"/>
      <c r="D1347" s="884"/>
      <c r="E1347" s="884"/>
      <c r="F1347" s="296"/>
      <c r="G1347" s="897"/>
      <c r="H1347" s="898"/>
      <c r="I1347" s="296"/>
      <c r="J1347" s="297"/>
      <c r="K1347" s="299"/>
      <c r="L1347" s="284" t="s">
        <v>220</v>
      </c>
      <c r="M1347" s="302"/>
      <c r="N1347" s="285" t="s">
        <v>225</v>
      </c>
      <c r="O1347" s="299"/>
      <c r="P1347" s="284" t="s">
        <v>220</v>
      </c>
      <c r="Q1347" s="302"/>
      <c r="R1347" s="285" t="s">
        <v>225</v>
      </c>
      <c r="S1347" s="891"/>
      <c r="T1347" s="892"/>
      <c r="U1347" s="893"/>
    </row>
    <row r="1348" spans="2:21" ht="24" customHeight="1" x14ac:dyDescent="0.15">
      <c r="B1348" s="881"/>
      <c r="C1348" s="884"/>
      <c r="D1348" s="884"/>
      <c r="E1348" s="884"/>
      <c r="F1348" s="296"/>
      <c r="G1348" s="897"/>
      <c r="H1348" s="898"/>
      <c r="I1348" s="296"/>
      <c r="J1348" s="297"/>
      <c r="K1348" s="299"/>
      <c r="L1348" s="284" t="s">
        <v>220</v>
      </c>
      <c r="M1348" s="302"/>
      <c r="N1348" s="285" t="s">
        <v>225</v>
      </c>
      <c r="O1348" s="299"/>
      <c r="P1348" s="284" t="s">
        <v>220</v>
      </c>
      <c r="Q1348" s="302"/>
      <c r="R1348" s="285" t="s">
        <v>225</v>
      </c>
      <c r="S1348" s="891"/>
      <c r="T1348" s="892"/>
      <c r="U1348" s="893"/>
    </row>
    <row r="1349" spans="2:21" ht="24" customHeight="1" x14ac:dyDescent="0.15">
      <c r="B1349" s="881"/>
      <c r="C1349" s="884"/>
      <c r="D1349" s="884"/>
      <c r="E1349" s="884"/>
      <c r="F1349" s="296"/>
      <c r="G1349" s="897"/>
      <c r="H1349" s="898"/>
      <c r="I1349" s="296"/>
      <c r="J1349" s="297"/>
      <c r="K1349" s="299"/>
      <c r="L1349" s="284" t="s">
        <v>220</v>
      </c>
      <c r="M1349" s="302"/>
      <c r="N1349" s="285" t="s">
        <v>225</v>
      </c>
      <c r="O1349" s="299"/>
      <c r="P1349" s="284" t="s">
        <v>220</v>
      </c>
      <c r="Q1349" s="302"/>
      <c r="R1349" s="285" t="s">
        <v>225</v>
      </c>
      <c r="S1349" s="891"/>
      <c r="T1349" s="892"/>
      <c r="U1349" s="893"/>
    </row>
    <row r="1350" spans="2:21" ht="24" customHeight="1" thickBot="1" x14ac:dyDescent="0.2">
      <c r="B1350" s="882"/>
      <c r="C1350" s="885"/>
      <c r="D1350" s="885"/>
      <c r="E1350" s="885"/>
      <c r="F1350" s="286" t="s">
        <v>232</v>
      </c>
      <c r="G1350" s="5"/>
      <c r="H1350" s="899" t="s">
        <v>239</v>
      </c>
      <c r="I1350" s="900"/>
      <c r="J1350" s="300"/>
      <c r="K1350" s="901"/>
      <c r="L1350" s="902"/>
      <c r="M1350" s="902"/>
      <c r="N1350" s="902"/>
      <c r="O1350" s="902"/>
      <c r="P1350" s="902"/>
      <c r="Q1350" s="902"/>
      <c r="R1350" s="903"/>
      <c r="S1350" s="894"/>
      <c r="T1350" s="895"/>
      <c r="U1350" s="896"/>
    </row>
    <row r="1351" spans="2:21" ht="24" customHeight="1" x14ac:dyDescent="0.15">
      <c r="B1351" s="880">
        <v>3</v>
      </c>
      <c r="C1351" s="883"/>
      <c r="D1351" s="883"/>
      <c r="E1351" s="883"/>
      <c r="F1351" s="294"/>
      <c r="G1351" s="886"/>
      <c r="H1351" s="887"/>
      <c r="I1351" s="294"/>
      <c r="J1351" s="295"/>
      <c r="K1351" s="298"/>
      <c r="L1351" s="279" t="s">
        <v>220</v>
      </c>
      <c r="M1351" s="301"/>
      <c r="N1351" s="280" t="s">
        <v>225</v>
      </c>
      <c r="O1351" s="298"/>
      <c r="P1351" s="279" t="s">
        <v>220</v>
      </c>
      <c r="Q1351" s="301"/>
      <c r="R1351" s="280" t="s">
        <v>225</v>
      </c>
      <c r="S1351" s="888" t="str">
        <f t="shared" ref="S1351" si="1522">IF(COUNT(J1351:J1355)=0,"",SUM(J1351:J1355))</f>
        <v/>
      </c>
      <c r="T1351" s="889"/>
      <c r="U1351" s="890"/>
    </row>
    <row r="1352" spans="2:21" ht="24" customHeight="1" x14ac:dyDescent="0.15">
      <c r="B1352" s="881"/>
      <c r="C1352" s="884"/>
      <c r="D1352" s="884"/>
      <c r="E1352" s="884"/>
      <c r="F1352" s="296"/>
      <c r="G1352" s="897"/>
      <c r="H1352" s="898"/>
      <c r="I1352" s="296"/>
      <c r="J1352" s="297"/>
      <c r="K1352" s="299"/>
      <c r="L1352" s="284" t="s">
        <v>220</v>
      </c>
      <c r="M1352" s="302"/>
      <c r="N1352" s="285" t="s">
        <v>225</v>
      </c>
      <c r="O1352" s="299"/>
      <c r="P1352" s="284" t="s">
        <v>220</v>
      </c>
      <c r="Q1352" s="302"/>
      <c r="R1352" s="285" t="s">
        <v>225</v>
      </c>
      <c r="S1352" s="891"/>
      <c r="T1352" s="892"/>
      <c r="U1352" s="893"/>
    </row>
    <row r="1353" spans="2:21" ht="24" customHeight="1" x14ac:dyDescent="0.15">
      <c r="B1353" s="881"/>
      <c r="C1353" s="884"/>
      <c r="D1353" s="884"/>
      <c r="E1353" s="884"/>
      <c r="F1353" s="296"/>
      <c r="G1353" s="897"/>
      <c r="H1353" s="898"/>
      <c r="I1353" s="296"/>
      <c r="J1353" s="297"/>
      <c r="K1353" s="299"/>
      <c r="L1353" s="284" t="s">
        <v>220</v>
      </c>
      <c r="M1353" s="302"/>
      <c r="N1353" s="285" t="s">
        <v>225</v>
      </c>
      <c r="O1353" s="299"/>
      <c r="P1353" s="284" t="s">
        <v>220</v>
      </c>
      <c r="Q1353" s="302"/>
      <c r="R1353" s="285" t="s">
        <v>225</v>
      </c>
      <c r="S1353" s="891"/>
      <c r="T1353" s="892"/>
      <c r="U1353" s="893"/>
    </row>
    <row r="1354" spans="2:21" ht="24" customHeight="1" x14ac:dyDescent="0.15">
      <c r="B1354" s="881"/>
      <c r="C1354" s="884"/>
      <c r="D1354" s="884"/>
      <c r="E1354" s="884"/>
      <c r="F1354" s="296"/>
      <c r="G1354" s="897"/>
      <c r="H1354" s="898"/>
      <c r="I1354" s="296"/>
      <c r="J1354" s="297"/>
      <c r="K1354" s="299"/>
      <c r="L1354" s="284" t="s">
        <v>220</v>
      </c>
      <c r="M1354" s="302"/>
      <c r="N1354" s="285" t="s">
        <v>225</v>
      </c>
      <c r="O1354" s="299"/>
      <c r="P1354" s="284" t="s">
        <v>220</v>
      </c>
      <c r="Q1354" s="302"/>
      <c r="R1354" s="285" t="s">
        <v>225</v>
      </c>
      <c r="S1354" s="891"/>
      <c r="T1354" s="892"/>
      <c r="U1354" s="893"/>
    </row>
    <row r="1355" spans="2:21" ht="24" customHeight="1" thickBot="1" x14ac:dyDescent="0.2">
      <c r="B1355" s="882"/>
      <c r="C1355" s="885"/>
      <c r="D1355" s="885"/>
      <c r="E1355" s="885"/>
      <c r="F1355" s="286" t="s">
        <v>232</v>
      </c>
      <c r="G1355" s="5"/>
      <c r="H1355" s="899" t="s">
        <v>239</v>
      </c>
      <c r="I1355" s="900"/>
      <c r="J1355" s="300"/>
      <c r="K1355" s="901"/>
      <c r="L1355" s="902"/>
      <c r="M1355" s="902"/>
      <c r="N1355" s="902"/>
      <c r="O1355" s="902"/>
      <c r="P1355" s="902"/>
      <c r="Q1355" s="902"/>
      <c r="R1355" s="903"/>
      <c r="S1355" s="894"/>
      <c r="T1355" s="895"/>
      <c r="U1355" s="896"/>
    </row>
    <row r="1356" spans="2:21" ht="24" customHeight="1" x14ac:dyDescent="0.15">
      <c r="B1356" s="880">
        <v>4</v>
      </c>
      <c r="C1356" s="883"/>
      <c r="D1356" s="883"/>
      <c r="E1356" s="883"/>
      <c r="F1356" s="294"/>
      <c r="G1356" s="886"/>
      <c r="H1356" s="887"/>
      <c r="I1356" s="294"/>
      <c r="J1356" s="295"/>
      <c r="K1356" s="298"/>
      <c r="L1356" s="279" t="s">
        <v>220</v>
      </c>
      <c r="M1356" s="301"/>
      <c r="N1356" s="280" t="s">
        <v>225</v>
      </c>
      <c r="O1356" s="298"/>
      <c r="P1356" s="279" t="s">
        <v>220</v>
      </c>
      <c r="Q1356" s="301"/>
      <c r="R1356" s="280" t="s">
        <v>225</v>
      </c>
      <c r="S1356" s="888" t="str">
        <f t="shared" ref="S1356" si="1523">IF(COUNT(J1356:J1360)=0,"",SUM(J1356:J1360))</f>
        <v/>
      </c>
      <c r="T1356" s="889"/>
      <c r="U1356" s="890"/>
    </row>
    <row r="1357" spans="2:21" ht="24" customHeight="1" x14ac:dyDescent="0.15">
      <c r="B1357" s="881"/>
      <c r="C1357" s="884"/>
      <c r="D1357" s="884"/>
      <c r="E1357" s="884"/>
      <c r="F1357" s="296"/>
      <c r="G1357" s="897"/>
      <c r="H1357" s="898"/>
      <c r="I1357" s="296"/>
      <c r="J1357" s="297"/>
      <c r="K1357" s="299"/>
      <c r="L1357" s="284" t="s">
        <v>220</v>
      </c>
      <c r="M1357" s="302"/>
      <c r="N1357" s="285" t="s">
        <v>225</v>
      </c>
      <c r="O1357" s="299"/>
      <c r="P1357" s="284" t="s">
        <v>220</v>
      </c>
      <c r="Q1357" s="302"/>
      <c r="R1357" s="285" t="s">
        <v>225</v>
      </c>
      <c r="S1357" s="891"/>
      <c r="T1357" s="892"/>
      <c r="U1357" s="893"/>
    </row>
    <row r="1358" spans="2:21" ht="24" customHeight="1" x14ac:dyDescent="0.15">
      <c r="B1358" s="881"/>
      <c r="C1358" s="884"/>
      <c r="D1358" s="884"/>
      <c r="E1358" s="884"/>
      <c r="F1358" s="296"/>
      <c r="G1358" s="897"/>
      <c r="H1358" s="898"/>
      <c r="I1358" s="296"/>
      <c r="J1358" s="297"/>
      <c r="K1358" s="299"/>
      <c r="L1358" s="284" t="s">
        <v>220</v>
      </c>
      <c r="M1358" s="302"/>
      <c r="N1358" s="285" t="s">
        <v>225</v>
      </c>
      <c r="O1358" s="299"/>
      <c r="P1358" s="284" t="s">
        <v>220</v>
      </c>
      <c r="Q1358" s="302"/>
      <c r="R1358" s="285" t="s">
        <v>225</v>
      </c>
      <c r="S1358" s="891"/>
      <c r="T1358" s="892"/>
      <c r="U1358" s="893"/>
    </row>
    <row r="1359" spans="2:21" ht="24" customHeight="1" x14ac:dyDescent="0.15">
      <c r="B1359" s="881"/>
      <c r="C1359" s="884"/>
      <c r="D1359" s="884"/>
      <c r="E1359" s="884"/>
      <c r="F1359" s="296"/>
      <c r="G1359" s="897"/>
      <c r="H1359" s="898"/>
      <c r="I1359" s="296"/>
      <c r="J1359" s="297"/>
      <c r="K1359" s="299"/>
      <c r="L1359" s="284" t="s">
        <v>220</v>
      </c>
      <c r="M1359" s="302"/>
      <c r="N1359" s="285" t="s">
        <v>225</v>
      </c>
      <c r="O1359" s="299"/>
      <c r="P1359" s="284" t="s">
        <v>220</v>
      </c>
      <c r="Q1359" s="302"/>
      <c r="R1359" s="285" t="s">
        <v>225</v>
      </c>
      <c r="S1359" s="891"/>
      <c r="T1359" s="892"/>
      <c r="U1359" s="893"/>
    </row>
    <row r="1360" spans="2:21" ht="24" customHeight="1" thickBot="1" x14ac:dyDescent="0.2">
      <c r="B1360" s="882"/>
      <c r="C1360" s="885"/>
      <c r="D1360" s="885"/>
      <c r="E1360" s="885"/>
      <c r="F1360" s="286" t="s">
        <v>232</v>
      </c>
      <c r="G1360" s="5"/>
      <c r="H1360" s="899" t="s">
        <v>239</v>
      </c>
      <c r="I1360" s="900"/>
      <c r="J1360" s="300"/>
      <c r="K1360" s="901"/>
      <c r="L1360" s="902"/>
      <c r="M1360" s="902"/>
      <c r="N1360" s="902"/>
      <c r="O1360" s="902"/>
      <c r="P1360" s="902"/>
      <c r="Q1360" s="902"/>
      <c r="R1360" s="903"/>
      <c r="S1360" s="894"/>
      <c r="T1360" s="895"/>
      <c r="U1360" s="896"/>
    </row>
    <row r="1361" spans="1:32" ht="19.5" customHeight="1" thickBot="1" x14ac:dyDescent="0.2">
      <c r="B1361" s="287" t="s">
        <v>112</v>
      </c>
      <c r="C1361" s="172"/>
      <c r="D1361" s="288"/>
      <c r="E1361" s="288"/>
      <c r="F1361" s="289"/>
      <c r="G1361" s="288"/>
      <c r="H1361" s="288"/>
      <c r="O1361" s="917" t="s">
        <v>496</v>
      </c>
      <c r="P1361" s="918"/>
      <c r="Q1361" s="918"/>
      <c r="R1361" s="918"/>
      <c r="S1361" s="919" t="str">
        <f>IF(COUNT(S1341:U1360)=0,"",SUMIFS(S1341:S1360,E1341:E1360,"&lt;&gt;"&amp;""))</f>
        <v/>
      </c>
      <c r="T1361" s="920"/>
      <c r="U1361" s="921"/>
    </row>
    <row r="1362" spans="1:32" ht="19.5" customHeight="1" thickBot="1" x14ac:dyDescent="0.2">
      <c r="B1362" s="486" t="s">
        <v>242</v>
      </c>
      <c r="C1362" s="172"/>
      <c r="D1362" s="171"/>
      <c r="E1362" s="290"/>
      <c r="F1362" s="485"/>
      <c r="G1362" s="485"/>
      <c r="H1362" s="485"/>
      <c r="O1362" s="922" t="s">
        <v>497</v>
      </c>
      <c r="P1362" s="923"/>
      <c r="Q1362" s="923"/>
      <c r="R1362" s="924"/>
      <c r="S1362" s="919" t="str">
        <f>IF(COUNT(S1341:U1360)=0,"",SUMIF(E1341:E1360,"元請",S1341:U1360))</f>
        <v/>
      </c>
      <c r="T1362" s="920"/>
      <c r="U1362" s="921"/>
      <c r="Z1362" s="264"/>
      <c r="AA1362" s="264"/>
      <c r="AB1362" s="264"/>
      <c r="AC1362" s="264"/>
      <c r="AD1362" s="264"/>
      <c r="AE1362" s="172"/>
      <c r="AF1362" s="172"/>
    </row>
    <row r="1363" spans="1:32" ht="19.5" customHeight="1" x14ac:dyDescent="0.15">
      <c r="B1363" s="287" t="s">
        <v>240</v>
      </c>
      <c r="C1363" s="172"/>
      <c r="D1363" s="171"/>
      <c r="E1363" s="172"/>
      <c r="F1363" s="172"/>
      <c r="G1363" s="485"/>
      <c r="H1363" s="485"/>
      <c r="Z1363" s="264"/>
      <c r="AA1363" s="264"/>
      <c r="AB1363" s="264"/>
      <c r="AC1363" s="264"/>
      <c r="AD1363" s="264"/>
      <c r="AE1363" s="172"/>
      <c r="AF1363" s="172"/>
    </row>
    <row r="1364" spans="1:32" ht="19.5" customHeight="1" x14ac:dyDescent="0.15">
      <c r="B1364" s="485"/>
      <c r="C1364" s="172"/>
      <c r="D1364" s="171"/>
      <c r="E1364" s="290"/>
      <c r="F1364" s="485"/>
      <c r="G1364" s="485"/>
      <c r="H1364" s="485"/>
    </row>
    <row r="1365" spans="1:32" s="172" customFormat="1" ht="20.25" customHeight="1" x14ac:dyDescent="0.15">
      <c r="A1365" s="171"/>
      <c r="B1365" s="171"/>
      <c r="C1365" s="172" t="s">
        <v>104</v>
      </c>
      <c r="G1365" s="262"/>
      <c r="H1365" s="262"/>
      <c r="I1365" s="171"/>
      <c r="J1365" s="171"/>
      <c r="K1365" s="171"/>
      <c r="L1365" s="171"/>
      <c r="M1365" s="171"/>
      <c r="N1365" s="171"/>
      <c r="O1365" s="171"/>
      <c r="P1365" s="171"/>
      <c r="Q1365" s="171"/>
      <c r="R1365" s="171"/>
      <c r="S1365" s="171"/>
      <c r="T1365" s="196" t="s">
        <v>241</v>
      </c>
      <c r="U1365" s="263" t="str">
        <f t="shared" ref="U1365" si="1524">IF(COUNT(S1341:U1360)=0,"",U1336+1)</f>
        <v/>
      </c>
      <c r="W1365" s="171"/>
      <c r="X1365" s="171"/>
      <c r="Y1365" s="171"/>
      <c r="Z1365" s="291"/>
      <c r="AA1365" s="291"/>
      <c r="AB1365" s="291"/>
      <c r="AC1365" s="291"/>
      <c r="AD1365" s="291"/>
      <c r="AE1365" s="171"/>
      <c r="AF1365" s="171"/>
    </row>
    <row r="1366" spans="1:32" s="172" customFormat="1" ht="27.75" x14ac:dyDescent="0.15">
      <c r="A1366" s="171"/>
      <c r="B1366" s="904" t="s">
        <v>105</v>
      </c>
      <c r="C1366" s="904"/>
      <c r="D1366" s="904"/>
      <c r="E1366" s="904"/>
      <c r="F1366" s="904"/>
      <c r="G1366" s="904"/>
      <c r="H1366" s="904"/>
      <c r="I1366" s="904"/>
      <c r="J1366" s="905" t="s">
        <v>388</v>
      </c>
      <c r="K1366" s="905"/>
      <c r="L1366" s="905"/>
      <c r="M1366" s="905"/>
      <c r="N1366" s="905"/>
      <c r="O1366" s="905"/>
      <c r="P1366" s="905"/>
      <c r="Q1366" s="905"/>
      <c r="R1366" s="905"/>
      <c r="S1366" s="905"/>
      <c r="T1366" s="905"/>
      <c r="U1366" s="905"/>
      <c r="W1366" s="171"/>
      <c r="X1366" s="171"/>
      <c r="Y1366" s="171"/>
      <c r="Z1366" s="291"/>
      <c r="AA1366" s="291"/>
      <c r="AB1366" s="291"/>
      <c r="AC1366" s="291"/>
      <c r="AD1366" s="291"/>
      <c r="AE1366" s="171"/>
      <c r="AF1366" s="171"/>
    </row>
    <row r="1367" spans="1:32" ht="21.75" thickBot="1" x14ac:dyDescent="0.2">
      <c r="D1367" s="265" t="s">
        <v>228</v>
      </c>
      <c r="E1367" s="906"/>
      <c r="F1367" s="906"/>
      <c r="G1367" s="266" t="s">
        <v>229</v>
      </c>
      <c r="H1367" s="267"/>
      <c r="L1367" s="268" t="s">
        <v>231</v>
      </c>
      <c r="M1367" s="482" t="str">
        <f>M$4</f>
        <v/>
      </c>
      <c r="N1367" s="269" t="s">
        <v>220</v>
      </c>
      <c r="O1367" s="482" t="str">
        <f>O$4</f>
        <v/>
      </c>
      <c r="P1367" s="269" t="s">
        <v>225</v>
      </c>
      <c r="Q1367" s="269" t="s">
        <v>205</v>
      </c>
      <c r="R1367" s="482" t="str">
        <f>R$4</f>
        <v/>
      </c>
      <c r="S1367" s="269" t="s">
        <v>220</v>
      </c>
      <c r="T1367" s="482" t="str">
        <f>T$4</f>
        <v/>
      </c>
      <c r="U1367" s="269" t="s">
        <v>230</v>
      </c>
    </row>
    <row r="1368" spans="1:32" ht="18" customHeight="1" x14ac:dyDescent="0.15">
      <c r="B1368" s="880" t="s">
        <v>227</v>
      </c>
      <c r="C1368" s="907" t="s">
        <v>224</v>
      </c>
      <c r="D1368" s="478" t="s">
        <v>237</v>
      </c>
      <c r="E1368" s="478" t="s">
        <v>222</v>
      </c>
      <c r="F1368" s="909" t="s">
        <v>106</v>
      </c>
      <c r="G1368" s="840" t="s">
        <v>107</v>
      </c>
      <c r="H1368" s="841"/>
      <c r="I1368" s="480" t="s">
        <v>108</v>
      </c>
      <c r="J1368" s="480" t="s">
        <v>235</v>
      </c>
      <c r="K1368" s="840" t="s">
        <v>109</v>
      </c>
      <c r="L1368" s="913"/>
      <c r="M1368" s="913"/>
      <c r="N1368" s="841"/>
      <c r="O1368" s="840" t="s">
        <v>226</v>
      </c>
      <c r="P1368" s="913"/>
      <c r="Q1368" s="913"/>
      <c r="R1368" s="841"/>
      <c r="S1368" s="840" t="s">
        <v>233</v>
      </c>
      <c r="T1368" s="913"/>
      <c r="U1368" s="914"/>
    </row>
    <row r="1369" spans="1:32" ht="18" customHeight="1" thickBot="1" x14ac:dyDescent="0.2">
      <c r="B1369" s="882"/>
      <c r="C1369" s="908"/>
      <c r="D1369" s="479" t="s">
        <v>221</v>
      </c>
      <c r="E1369" s="479" t="s">
        <v>223</v>
      </c>
      <c r="F1369" s="910"/>
      <c r="G1369" s="911"/>
      <c r="H1369" s="912"/>
      <c r="I1369" s="481" t="s">
        <v>110</v>
      </c>
      <c r="J1369" s="481" t="s">
        <v>236</v>
      </c>
      <c r="K1369" s="911"/>
      <c r="L1369" s="915"/>
      <c r="M1369" s="915"/>
      <c r="N1369" s="912"/>
      <c r="O1369" s="911"/>
      <c r="P1369" s="915"/>
      <c r="Q1369" s="915"/>
      <c r="R1369" s="912"/>
      <c r="S1369" s="911" t="s">
        <v>234</v>
      </c>
      <c r="T1369" s="915"/>
      <c r="U1369" s="916"/>
    </row>
    <row r="1370" spans="1:32" ht="24" customHeight="1" x14ac:dyDescent="0.15">
      <c r="B1370" s="880">
        <v>1</v>
      </c>
      <c r="C1370" s="883"/>
      <c r="D1370" s="883"/>
      <c r="E1370" s="883"/>
      <c r="F1370" s="294"/>
      <c r="G1370" s="886"/>
      <c r="H1370" s="887"/>
      <c r="I1370" s="294"/>
      <c r="J1370" s="295"/>
      <c r="K1370" s="298"/>
      <c r="L1370" s="279" t="s">
        <v>220</v>
      </c>
      <c r="M1370" s="301"/>
      <c r="N1370" s="280" t="s">
        <v>225</v>
      </c>
      <c r="O1370" s="298"/>
      <c r="P1370" s="279" t="s">
        <v>220</v>
      </c>
      <c r="Q1370" s="301"/>
      <c r="R1370" s="280" t="s">
        <v>225</v>
      </c>
      <c r="S1370" s="888" t="str">
        <f t="shared" ref="S1370" si="1525">IF(COUNT(J1370:J1374)=0,"",SUM(J1370:J1374))</f>
        <v/>
      </c>
      <c r="T1370" s="889"/>
      <c r="U1370" s="890"/>
    </row>
    <row r="1371" spans="1:32" ht="24" customHeight="1" x14ac:dyDescent="0.15">
      <c r="B1371" s="881"/>
      <c r="C1371" s="884"/>
      <c r="D1371" s="884"/>
      <c r="E1371" s="884"/>
      <c r="F1371" s="296"/>
      <c r="G1371" s="897"/>
      <c r="H1371" s="898"/>
      <c r="I1371" s="296"/>
      <c r="J1371" s="297"/>
      <c r="K1371" s="299"/>
      <c r="L1371" s="284" t="s">
        <v>220</v>
      </c>
      <c r="M1371" s="302"/>
      <c r="N1371" s="285" t="s">
        <v>225</v>
      </c>
      <c r="O1371" s="299"/>
      <c r="P1371" s="284" t="s">
        <v>220</v>
      </c>
      <c r="Q1371" s="302"/>
      <c r="R1371" s="285" t="s">
        <v>225</v>
      </c>
      <c r="S1371" s="891"/>
      <c r="T1371" s="892"/>
      <c r="U1371" s="893"/>
    </row>
    <row r="1372" spans="1:32" ht="23.25" customHeight="1" x14ac:dyDescent="0.15">
      <c r="B1372" s="881"/>
      <c r="C1372" s="884"/>
      <c r="D1372" s="884"/>
      <c r="E1372" s="884"/>
      <c r="F1372" s="296"/>
      <c r="G1372" s="897"/>
      <c r="H1372" s="898"/>
      <c r="I1372" s="296"/>
      <c r="J1372" s="297"/>
      <c r="K1372" s="299"/>
      <c r="L1372" s="284" t="s">
        <v>220</v>
      </c>
      <c r="M1372" s="302"/>
      <c r="N1372" s="285" t="s">
        <v>225</v>
      </c>
      <c r="O1372" s="299"/>
      <c r="P1372" s="284" t="s">
        <v>220</v>
      </c>
      <c r="Q1372" s="302"/>
      <c r="R1372" s="285" t="s">
        <v>225</v>
      </c>
      <c r="S1372" s="891"/>
      <c r="T1372" s="892"/>
      <c r="U1372" s="893"/>
    </row>
    <row r="1373" spans="1:32" ht="24" customHeight="1" x14ac:dyDescent="0.15">
      <c r="B1373" s="881"/>
      <c r="C1373" s="884"/>
      <c r="D1373" s="884"/>
      <c r="E1373" s="884"/>
      <c r="F1373" s="296"/>
      <c r="G1373" s="897"/>
      <c r="H1373" s="898"/>
      <c r="I1373" s="296"/>
      <c r="J1373" s="297"/>
      <c r="K1373" s="299"/>
      <c r="L1373" s="284" t="s">
        <v>220</v>
      </c>
      <c r="M1373" s="302"/>
      <c r="N1373" s="285" t="s">
        <v>225</v>
      </c>
      <c r="O1373" s="299"/>
      <c r="P1373" s="284" t="s">
        <v>220</v>
      </c>
      <c r="Q1373" s="302"/>
      <c r="R1373" s="285" t="s">
        <v>225</v>
      </c>
      <c r="S1373" s="891"/>
      <c r="T1373" s="892"/>
      <c r="U1373" s="893"/>
    </row>
    <row r="1374" spans="1:32" ht="24" customHeight="1" thickBot="1" x14ac:dyDescent="0.2">
      <c r="B1374" s="882"/>
      <c r="C1374" s="885"/>
      <c r="D1374" s="885"/>
      <c r="E1374" s="885"/>
      <c r="F1374" s="286" t="s">
        <v>232</v>
      </c>
      <c r="G1374" s="5"/>
      <c r="H1374" s="899" t="s">
        <v>239</v>
      </c>
      <c r="I1374" s="900"/>
      <c r="J1374" s="300"/>
      <c r="K1374" s="901"/>
      <c r="L1374" s="902"/>
      <c r="M1374" s="902"/>
      <c r="N1374" s="902"/>
      <c r="O1374" s="902"/>
      <c r="P1374" s="902"/>
      <c r="Q1374" s="902"/>
      <c r="R1374" s="903"/>
      <c r="S1374" s="894"/>
      <c r="T1374" s="895"/>
      <c r="U1374" s="896"/>
    </row>
    <row r="1375" spans="1:32" ht="24" customHeight="1" x14ac:dyDescent="0.15">
      <c r="B1375" s="880">
        <v>2</v>
      </c>
      <c r="C1375" s="883"/>
      <c r="D1375" s="883"/>
      <c r="E1375" s="883"/>
      <c r="F1375" s="294"/>
      <c r="G1375" s="886"/>
      <c r="H1375" s="887"/>
      <c r="I1375" s="294"/>
      <c r="J1375" s="295"/>
      <c r="K1375" s="298"/>
      <c r="L1375" s="279" t="s">
        <v>220</v>
      </c>
      <c r="M1375" s="301"/>
      <c r="N1375" s="280" t="s">
        <v>225</v>
      </c>
      <c r="O1375" s="298"/>
      <c r="P1375" s="279" t="s">
        <v>220</v>
      </c>
      <c r="Q1375" s="301"/>
      <c r="R1375" s="280" t="s">
        <v>225</v>
      </c>
      <c r="S1375" s="888" t="str">
        <f t="shared" ref="S1375" si="1526">IF(COUNT(J1375:J1379)=0,"",SUM(J1375:J1379))</f>
        <v/>
      </c>
      <c r="T1375" s="889"/>
      <c r="U1375" s="890"/>
    </row>
    <row r="1376" spans="1:32" ht="24" customHeight="1" x14ac:dyDescent="0.15">
      <c r="B1376" s="881"/>
      <c r="C1376" s="884"/>
      <c r="D1376" s="884"/>
      <c r="E1376" s="884"/>
      <c r="F1376" s="296"/>
      <c r="G1376" s="897"/>
      <c r="H1376" s="898"/>
      <c r="I1376" s="296"/>
      <c r="J1376" s="297"/>
      <c r="K1376" s="299"/>
      <c r="L1376" s="284" t="s">
        <v>220</v>
      </c>
      <c r="M1376" s="302"/>
      <c r="N1376" s="285" t="s">
        <v>225</v>
      </c>
      <c r="O1376" s="299"/>
      <c r="P1376" s="284" t="s">
        <v>220</v>
      </c>
      <c r="Q1376" s="302"/>
      <c r="R1376" s="285" t="s">
        <v>225</v>
      </c>
      <c r="S1376" s="891"/>
      <c r="T1376" s="892"/>
      <c r="U1376" s="893"/>
    </row>
    <row r="1377" spans="2:32" ht="24" customHeight="1" x14ac:dyDescent="0.15">
      <c r="B1377" s="881"/>
      <c r="C1377" s="884"/>
      <c r="D1377" s="884"/>
      <c r="E1377" s="884"/>
      <c r="F1377" s="296"/>
      <c r="G1377" s="897"/>
      <c r="H1377" s="898"/>
      <c r="I1377" s="296"/>
      <c r="J1377" s="297"/>
      <c r="K1377" s="299"/>
      <c r="L1377" s="284" t="s">
        <v>220</v>
      </c>
      <c r="M1377" s="302"/>
      <c r="N1377" s="285" t="s">
        <v>225</v>
      </c>
      <c r="O1377" s="299"/>
      <c r="P1377" s="284" t="s">
        <v>220</v>
      </c>
      <c r="Q1377" s="302"/>
      <c r="R1377" s="285" t="s">
        <v>225</v>
      </c>
      <c r="S1377" s="891"/>
      <c r="T1377" s="892"/>
      <c r="U1377" s="893"/>
    </row>
    <row r="1378" spans="2:32" ht="24" customHeight="1" x14ac:dyDescent="0.15">
      <c r="B1378" s="881"/>
      <c r="C1378" s="884"/>
      <c r="D1378" s="884"/>
      <c r="E1378" s="884"/>
      <c r="F1378" s="296"/>
      <c r="G1378" s="897"/>
      <c r="H1378" s="898"/>
      <c r="I1378" s="296"/>
      <c r="J1378" s="297"/>
      <c r="K1378" s="299"/>
      <c r="L1378" s="284" t="s">
        <v>220</v>
      </c>
      <c r="M1378" s="302"/>
      <c r="N1378" s="285" t="s">
        <v>225</v>
      </c>
      <c r="O1378" s="299"/>
      <c r="P1378" s="284" t="s">
        <v>220</v>
      </c>
      <c r="Q1378" s="302"/>
      <c r="R1378" s="285" t="s">
        <v>225</v>
      </c>
      <c r="S1378" s="891"/>
      <c r="T1378" s="892"/>
      <c r="U1378" s="893"/>
    </row>
    <row r="1379" spans="2:32" ht="24" customHeight="1" thickBot="1" x14ac:dyDescent="0.2">
      <c r="B1379" s="882"/>
      <c r="C1379" s="885"/>
      <c r="D1379" s="885"/>
      <c r="E1379" s="885"/>
      <c r="F1379" s="286" t="s">
        <v>232</v>
      </c>
      <c r="G1379" s="5"/>
      <c r="H1379" s="899" t="s">
        <v>239</v>
      </c>
      <c r="I1379" s="900"/>
      <c r="J1379" s="300"/>
      <c r="K1379" s="901"/>
      <c r="L1379" s="902"/>
      <c r="M1379" s="902"/>
      <c r="N1379" s="902"/>
      <c r="O1379" s="902"/>
      <c r="P1379" s="902"/>
      <c r="Q1379" s="902"/>
      <c r="R1379" s="903"/>
      <c r="S1379" s="894"/>
      <c r="T1379" s="895"/>
      <c r="U1379" s="896"/>
    </row>
    <row r="1380" spans="2:32" ht="24" customHeight="1" x14ac:dyDescent="0.15">
      <c r="B1380" s="880">
        <v>3</v>
      </c>
      <c r="C1380" s="883"/>
      <c r="D1380" s="883"/>
      <c r="E1380" s="883"/>
      <c r="F1380" s="294"/>
      <c r="G1380" s="886"/>
      <c r="H1380" s="887"/>
      <c r="I1380" s="294"/>
      <c r="J1380" s="295"/>
      <c r="K1380" s="298"/>
      <c r="L1380" s="279" t="s">
        <v>220</v>
      </c>
      <c r="M1380" s="301"/>
      <c r="N1380" s="280" t="s">
        <v>225</v>
      </c>
      <c r="O1380" s="298"/>
      <c r="P1380" s="279" t="s">
        <v>220</v>
      </c>
      <c r="Q1380" s="301"/>
      <c r="R1380" s="280" t="s">
        <v>225</v>
      </c>
      <c r="S1380" s="888" t="str">
        <f t="shared" ref="S1380" si="1527">IF(COUNT(J1380:J1384)=0,"",SUM(J1380:J1384))</f>
        <v/>
      </c>
      <c r="T1380" s="889"/>
      <c r="U1380" s="890"/>
    </row>
    <row r="1381" spans="2:32" ht="24" customHeight="1" x14ac:dyDescent="0.15">
      <c r="B1381" s="881"/>
      <c r="C1381" s="884"/>
      <c r="D1381" s="884"/>
      <c r="E1381" s="884"/>
      <c r="F1381" s="296"/>
      <c r="G1381" s="897"/>
      <c r="H1381" s="898"/>
      <c r="I1381" s="296"/>
      <c r="J1381" s="297"/>
      <c r="K1381" s="299"/>
      <c r="L1381" s="284" t="s">
        <v>220</v>
      </c>
      <c r="M1381" s="302"/>
      <c r="N1381" s="285" t="s">
        <v>225</v>
      </c>
      <c r="O1381" s="299"/>
      <c r="P1381" s="284" t="s">
        <v>220</v>
      </c>
      <c r="Q1381" s="302"/>
      <c r="R1381" s="285" t="s">
        <v>225</v>
      </c>
      <c r="S1381" s="891"/>
      <c r="T1381" s="892"/>
      <c r="U1381" s="893"/>
    </row>
    <row r="1382" spans="2:32" ht="24" customHeight="1" x14ac:dyDescent="0.15">
      <c r="B1382" s="881"/>
      <c r="C1382" s="884"/>
      <c r="D1382" s="884"/>
      <c r="E1382" s="884"/>
      <c r="F1382" s="296"/>
      <c r="G1382" s="897"/>
      <c r="H1382" s="898"/>
      <c r="I1382" s="296"/>
      <c r="J1382" s="297"/>
      <c r="K1382" s="299"/>
      <c r="L1382" s="284" t="s">
        <v>220</v>
      </c>
      <c r="M1382" s="302"/>
      <c r="N1382" s="285" t="s">
        <v>225</v>
      </c>
      <c r="O1382" s="299"/>
      <c r="P1382" s="284" t="s">
        <v>220</v>
      </c>
      <c r="Q1382" s="302"/>
      <c r="R1382" s="285" t="s">
        <v>225</v>
      </c>
      <c r="S1382" s="891"/>
      <c r="T1382" s="892"/>
      <c r="U1382" s="893"/>
    </row>
    <row r="1383" spans="2:32" ht="24" customHeight="1" x14ac:dyDescent="0.15">
      <c r="B1383" s="881"/>
      <c r="C1383" s="884"/>
      <c r="D1383" s="884"/>
      <c r="E1383" s="884"/>
      <c r="F1383" s="296"/>
      <c r="G1383" s="897"/>
      <c r="H1383" s="898"/>
      <c r="I1383" s="296"/>
      <c r="J1383" s="297"/>
      <c r="K1383" s="299"/>
      <c r="L1383" s="284" t="s">
        <v>220</v>
      </c>
      <c r="M1383" s="302"/>
      <c r="N1383" s="285" t="s">
        <v>225</v>
      </c>
      <c r="O1383" s="299"/>
      <c r="P1383" s="284" t="s">
        <v>220</v>
      </c>
      <c r="Q1383" s="302"/>
      <c r="R1383" s="285" t="s">
        <v>225</v>
      </c>
      <c r="S1383" s="891"/>
      <c r="T1383" s="892"/>
      <c r="U1383" s="893"/>
    </row>
    <row r="1384" spans="2:32" ht="24" customHeight="1" thickBot="1" x14ac:dyDescent="0.2">
      <c r="B1384" s="882"/>
      <c r="C1384" s="885"/>
      <c r="D1384" s="885"/>
      <c r="E1384" s="885"/>
      <c r="F1384" s="286" t="s">
        <v>232</v>
      </c>
      <c r="G1384" s="5"/>
      <c r="H1384" s="899" t="s">
        <v>239</v>
      </c>
      <c r="I1384" s="900"/>
      <c r="J1384" s="300"/>
      <c r="K1384" s="901"/>
      <c r="L1384" s="902"/>
      <c r="M1384" s="902"/>
      <c r="N1384" s="902"/>
      <c r="O1384" s="902"/>
      <c r="P1384" s="902"/>
      <c r="Q1384" s="902"/>
      <c r="R1384" s="903"/>
      <c r="S1384" s="894"/>
      <c r="T1384" s="895"/>
      <c r="U1384" s="896"/>
    </row>
    <row r="1385" spans="2:32" ht="24" customHeight="1" x14ac:dyDescent="0.15">
      <c r="B1385" s="880">
        <v>4</v>
      </c>
      <c r="C1385" s="883"/>
      <c r="D1385" s="883"/>
      <c r="E1385" s="883"/>
      <c r="F1385" s="294"/>
      <c r="G1385" s="886"/>
      <c r="H1385" s="887"/>
      <c r="I1385" s="294"/>
      <c r="J1385" s="295"/>
      <c r="K1385" s="298"/>
      <c r="L1385" s="279" t="s">
        <v>220</v>
      </c>
      <c r="M1385" s="301"/>
      <c r="N1385" s="280" t="s">
        <v>225</v>
      </c>
      <c r="O1385" s="298"/>
      <c r="P1385" s="279" t="s">
        <v>220</v>
      </c>
      <c r="Q1385" s="301"/>
      <c r="R1385" s="280" t="s">
        <v>225</v>
      </c>
      <c r="S1385" s="888" t="str">
        <f t="shared" ref="S1385" si="1528">IF(COUNT(J1385:J1389)=0,"",SUM(J1385:J1389))</f>
        <v/>
      </c>
      <c r="T1385" s="889"/>
      <c r="U1385" s="890"/>
    </row>
    <row r="1386" spans="2:32" ht="24" customHeight="1" x14ac:dyDescent="0.15">
      <c r="B1386" s="881"/>
      <c r="C1386" s="884"/>
      <c r="D1386" s="884"/>
      <c r="E1386" s="884"/>
      <c r="F1386" s="296"/>
      <c r="G1386" s="897"/>
      <c r="H1386" s="898"/>
      <c r="I1386" s="296"/>
      <c r="J1386" s="297"/>
      <c r="K1386" s="299"/>
      <c r="L1386" s="284" t="s">
        <v>220</v>
      </c>
      <c r="M1386" s="302"/>
      <c r="N1386" s="285" t="s">
        <v>225</v>
      </c>
      <c r="O1386" s="299"/>
      <c r="P1386" s="284" t="s">
        <v>220</v>
      </c>
      <c r="Q1386" s="302"/>
      <c r="R1386" s="285" t="s">
        <v>225</v>
      </c>
      <c r="S1386" s="891"/>
      <c r="T1386" s="892"/>
      <c r="U1386" s="893"/>
    </row>
    <row r="1387" spans="2:32" ht="24" customHeight="1" x14ac:dyDescent="0.15">
      <c r="B1387" s="881"/>
      <c r="C1387" s="884"/>
      <c r="D1387" s="884"/>
      <c r="E1387" s="884"/>
      <c r="F1387" s="296"/>
      <c r="G1387" s="897"/>
      <c r="H1387" s="898"/>
      <c r="I1387" s="296"/>
      <c r="J1387" s="297"/>
      <c r="K1387" s="299"/>
      <c r="L1387" s="284" t="s">
        <v>220</v>
      </c>
      <c r="M1387" s="302"/>
      <c r="N1387" s="285" t="s">
        <v>225</v>
      </c>
      <c r="O1387" s="299"/>
      <c r="P1387" s="284" t="s">
        <v>220</v>
      </c>
      <c r="Q1387" s="302"/>
      <c r="R1387" s="285" t="s">
        <v>225</v>
      </c>
      <c r="S1387" s="891"/>
      <c r="T1387" s="892"/>
      <c r="U1387" s="893"/>
    </row>
    <row r="1388" spans="2:32" ht="24" customHeight="1" x14ac:dyDescent="0.15">
      <c r="B1388" s="881"/>
      <c r="C1388" s="884"/>
      <c r="D1388" s="884"/>
      <c r="E1388" s="884"/>
      <c r="F1388" s="296"/>
      <c r="G1388" s="897"/>
      <c r="H1388" s="898"/>
      <c r="I1388" s="296"/>
      <c r="J1388" s="297"/>
      <c r="K1388" s="299"/>
      <c r="L1388" s="284" t="s">
        <v>220</v>
      </c>
      <c r="M1388" s="302"/>
      <c r="N1388" s="285" t="s">
        <v>225</v>
      </c>
      <c r="O1388" s="299"/>
      <c r="P1388" s="284" t="s">
        <v>220</v>
      </c>
      <c r="Q1388" s="302"/>
      <c r="R1388" s="285" t="s">
        <v>225</v>
      </c>
      <c r="S1388" s="891"/>
      <c r="T1388" s="892"/>
      <c r="U1388" s="893"/>
    </row>
    <row r="1389" spans="2:32" ht="24" customHeight="1" thickBot="1" x14ac:dyDescent="0.2">
      <c r="B1389" s="882"/>
      <c r="C1389" s="885"/>
      <c r="D1389" s="885"/>
      <c r="E1389" s="885"/>
      <c r="F1389" s="286" t="s">
        <v>232</v>
      </c>
      <c r="G1389" s="5"/>
      <c r="H1389" s="899" t="s">
        <v>239</v>
      </c>
      <c r="I1389" s="900"/>
      <c r="J1389" s="300"/>
      <c r="K1389" s="901"/>
      <c r="L1389" s="902"/>
      <c r="M1389" s="902"/>
      <c r="N1389" s="902"/>
      <c r="O1389" s="902"/>
      <c r="P1389" s="902"/>
      <c r="Q1389" s="902"/>
      <c r="R1389" s="903"/>
      <c r="S1389" s="894"/>
      <c r="T1389" s="895"/>
      <c r="U1389" s="896"/>
    </row>
    <row r="1390" spans="2:32" ht="19.5" customHeight="1" thickBot="1" x14ac:dyDescent="0.2">
      <c r="B1390" s="287" t="s">
        <v>112</v>
      </c>
      <c r="C1390" s="172"/>
      <c r="D1390" s="288"/>
      <c r="E1390" s="288"/>
      <c r="F1390" s="289"/>
      <c r="G1390" s="288"/>
      <c r="H1390" s="288"/>
      <c r="O1390" s="917" t="s">
        <v>496</v>
      </c>
      <c r="P1390" s="918"/>
      <c r="Q1390" s="918"/>
      <c r="R1390" s="918"/>
      <c r="S1390" s="919" t="str">
        <f>IF(COUNT(S1370:U1389)=0,"",SUMIFS(S1370:S1389,E1370:E1389,"&lt;&gt;"&amp;""))</f>
        <v/>
      </c>
      <c r="T1390" s="920"/>
      <c r="U1390" s="921"/>
    </row>
    <row r="1391" spans="2:32" ht="19.5" customHeight="1" thickBot="1" x14ac:dyDescent="0.2">
      <c r="B1391" s="486" t="s">
        <v>242</v>
      </c>
      <c r="C1391" s="172"/>
      <c r="D1391" s="171"/>
      <c r="E1391" s="290"/>
      <c r="F1391" s="485"/>
      <c r="G1391" s="485"/>
      <c r="H1391" s="485"/>
      <c r="O1391" s="922" t="s">
        <v>497</v>
      </c>
      <c r="P1391" s="923"/>
      <c r="Q1391" s="923"/>
      <c r="R1391" s="924"/>
      <c r="S1391" s="919" t="str">
        <f>IF(COUNT(S1370:U1389)=0,"",SUMIF(E1370:E1389,"元請",S1370:U1389))</f>
        <v/>
      </c>
      <c r="T1391" s="920"/>
      <c r="U1391" s="921"/>
      <c r="Z1391" s="264"/>
      <c r="AA1391" s="264"/>
      <c r="AB1391" s="264"/>
      <c r="AC1391" s="264"/>
      <c r="AD1391" s="264"/>
      <c r="AE1391" s="172"/>
      <c r="AF1391" s="172"/>
    </row>
    <row r="1392" spans="2:32" ht="19.5" customHeight="1" x14ac:dyDescent="0.15">
      <c r="B1392" s="287" t="s">
        <v>240</v>
      </c>
      <c r="C1392" s="172"/>
      <c r="D1392" s="171"/>
      <c r="E1392" s="172"/>
      <c r="F1392" s="172"/>
      <c r="G1392" s="485"/>
      <c r="H1392" s="485"/>
      <c r="Z1392" s="264"/>
      <c r="AA1392" s="264"/>
      <c r="AB1392" s="264"/>
      <c r="AC1392" s="264"/>
      <c r="AD1392" s="264"/>
      <c r="AE1392" s="172"/>
      <c r="AF1392" s="172"/>
    </row>
    <row r="1393" spans="1:32" ht="19.5" customHeight="1" x14ac:dyDescent="0.15">
      <c r="B1393" s="485"/>
      <c r="C1393" s="172"/>
      <c r="D1393" s="171"/>
      <c r="E1393" s="290"/>
      <c r="F1393" s="485"/>
      <c r="G1393" s="485"/>
      <c r="H1393" s="485"/>
    </row>
    <row r="1394" spans="1:32" s="172" customFormat="1" ht="20.25" customHeight="1" x14ac:dyDescent="0.15">
      <c r="A1394" s="171"/>
      <c r="B1394" s="171"/>
      <c r="C1394" s="172" t="s">
        <v>104</v>
      </c>
      <c r="G1394" s="262"/>
      <c r="H1394" s="262"/>
      <c r="I1394" s="171"/>
      <c r="J1394" s="171"/>
      <c r="K1394" s="171"/>
      <c r="L1394" s="171"/>
      <c r="M1394" s="171"/>
      <c r="N1394" s="171"/>
      <c r="O1394" s="171"/>
      <c r="P1394" s="171"/>
      <c r="Q1394" s="171"/>
      <c r="R1394" s="171"/>
      <c r="S1394" s="171"/>
      <c r="T1394" s="196" t="s">
        <v>241</v>
      </c>
      <c r="U1394" s="263" t="str">
        <f t="shared" ref="U1394" si="1529">IF(COUNT(S1370:U1389)=0,"",U1365+1)</f>
        <v/>
      </c>
      <c r="W1394" s="171"/>
      <c r="X1394" s="171"/>
      <c r="Y1394" s="171"/>
      <c r="Z1394" s="291"/>
      <c r="AA1394" s="291"/>
      <c r="AB1394" s="291"/>
      <c r="AC1394" s="291"/>
      <c r="AD1394" s="291"/>
      <c r="AE1394" s="171"/>
      <c r="AF1394" s="171"/>
    </row>
    <row r="1395" spans="1:32" s="172" customFormat="1" ht="27.75" x14ac:dyDescent="0.15">
      <c r="A1395" s="171"/>
      <c r="B1395" s="904" t="s">
        <v>105</v>
      </c>
      <c r="C1395" s="904"/>
      <c r="D1395" s="904"/>
      <c r="E1395" s="904"/>
      <c r="F1395" s="904"/>
      <c r="G1395" s="904"/>
      <c r="H1395" s="904"/>
      <c r="I1395" s="904"/>
      <c r="J1395" s="905" t="s">
        <v>388</v>
      </c>
      <c r="K1395" s="905"/>
      <c r="L1395" s="905"/>
      <c r="M1395" s="905"/>
      <c r="N1395" s="905"/>
      <c r="O1395" s="905"/>
      <c r="P1395" s="905"/>
      <c r="Q1395" s="905"/>
      <c r="R1395" s="905"/>
      <c r="S1395" s="905"/>
      <c r="T1395" s="905"/>
      <c r="U1395" s="905"/>
      <c r="W1395" s="171"/>
      <c r="X1395" s="171"/>
      <c r="Y1395" s="171"/>
      <c r="Z1395" s="291"/>
      <c r="AA1395" s="291"/>
      <c r="AB1395" s="291"/>
      <c r="AC1395" s="291"/>
      <c r="AD1395" s="291"/>
      <c r="AE1395" s="171"/>
      <c r="AF1395" s="171"/>
    </row>
    <row r="1396" spans="1:32" ht="21.75" thickBot="1" x14ac:dyDescent="0.2">
      <c r="D1396" s="265" t="s">
        <v>228</v>
      </c>
      <c r="E1396" s="906"/>
      <c r="F1396" s="906"/>
      <c r="G1396" s="266" t="s">
        <v>229</v>
      </c>
      <c r="H1396" s="267"/>
      <c r="L1396" s="268" t="s">
        <v>231</v>
      </c>
      <c r="M1396" s="482" t="str">
        <f>M$4</f>
        <v/>
      </c>
      <c r="N1396" s="269" t="s">
        <v>220</v>
      </c>
      <c r="O1396" s="482" t="str">
        <f>O$4</f>
        <v/>
      </c>
      <c r="P1396" s="269" t="s">
        <v>225</v>
      </c>
      <c r="Q1396" s="269" t="s">
        <v>205</v>
      </c>
      <c r="R1396" s="482" t="str">
        <f>R$4</f>
        <v/>
      </c>
      <c r="S1396" s="269" t="s">
        <v>220</v>
      </c>
      <c r="T1396" s="482" t="str">
        <f>T$4</f>
        <v/>
      </c>
      <c r="U1396" s="269" t="s">
        <v>230</v>
      </c>
    </row>
    <row r="1397" spans="1:32" ht="18" customHeight="1" x14ac:dyDescent="0.15">
      <c r="B1397" s="880" t="s">
        <v>227</v>
      </c>
      <c r="C1397" s="907" t="s">
        <v>224</v>
      </c>
      <c r="D1397" s="478" t="s">
        <v>237</v>
      </c>
      <c r="E1397" s="478" t="s">
        <v>222</v>
      </c>
      <c r="F1397" s="909" t="s">
        <v>106</v>
      </c>
      <c r="G1397" s="840" t="s">
        <v>107</v>
      </c>
      <c r="H1397" s="841"/>
      <c r="I1397" s="480" t="s">
        <v>108</v>
      </c>
      <c r="J1397" s="480" t="s">
        <v>235</v>
      </c>
      <c r="K1397" s="840" t="s">
        <v>109</v>
      </c>
      <c r="L1397" s="913"/>
      <c r="M1397" s="913"/>
      <c r="N1397" s="841"/>
      <c r="O1397" s="840" t="s">
        <v>226</v>
      </c>
      <c r="P1397" s="913"/>
      <c r="Q1397" s="913"/>
      <c r="R1397" s="841"/>
      <c r="S1397" s="840" t="s">
        <v>233</v>
      </c>
      <c r="T1397" s="913"/>
      <c r="U1397" s="914"/>
    </row>
    <row r="1398" spans="1:32" ht="18" customHeight="1" thickBot="1" x14ac:dyDescent="0.2">
      <c r="B1398" s="882"/>
      <c r="C1398" s="908"/>
      <c r="D1398" s="479" t="s">
        <v>221</v>
      </c>
      <c r="E1398" s="479" t="s">
        <v>223</v>
      </c>
      <c r="F1398" s="910"/>
      <c r="G1398" s="911"/>
      <c r="H1398" s="912"/>
      <c r="I1398" s="481" t="s">
        <v>110</v>
      </c>
      <c r="J1398" s="481" t="s">
        <v>236</v>
      </c>
      <c r="K1398" s="911"/>
      <c r="L1398" s="915"/>
      <c r="M1398" s="915"/>
      <c r="N1398" s="912"/>
      <c r="O1398" s="911"/>
      <c r="P1398" s="915"/>
      <c r="Q1398" s="915"/>
      <c r="R1398" s="912"/>
      <c r="S1398" s="911" t="s">
        <v>234</v>
      </c>
      <c r="T1398" s="915"/>
      <c r="U1398" s="916"/>
    </row>
    <row r="1399" spans="1:32" ht="24" customHeight="1" x14ac:dyDescent="0.15">
      <c r="B1399" s="880">
        <v>1</v>
      </c>
      <c r="C1399" s="883"/>
      <c r="D1399" s="883"/>
      <c r="E1399" s="883"/>
      <c r="F1399" s="294"/>
      <c r="G1399" s="886"/>
      <c r="H1399" s="887"/>
      <c r="I1399" s="294"/>
      <c r="J1399" s="295"/>
      <c r="K1399" s="298"/>
      <c r="L1399" s="279" t="s">
        <v>220</v>
      </c>
      <c r="M1399" s="301"/>
      <c r="N1399" s="280" t="s">
        <v>225</v>
      </c>
      <c r="O1399" s="298"/>
      <c r="P1399" s="279" t="s">
        <v>220</v>
      </c>
      <c r="Q1399" s="301"/>
      <c r="R1399" s="280" t="s">
        <v>225</v>
      </c>
      <c r="S1399" s="888" t="str">
        <f t="shared" ref="S1399" si="1530">IF(COUNT(J1399:J1403)=0,"",SUM(J1399:J1403))</f>
        <v/>
      </c>
      <c r="T1399" s="889"/>
      <c r="U1399" s="890"/>
    </row>
    <row r="1400" spans="1:32" ht="24" customHeight="1" x14ac:dyDescent="0.15">
      <c r="B1400" s="881"/>
      <c r="C1400" s="884"/>
      <c r="D1400" s="884"/>
      <c r="E1400" s="884"/>
      <c r="F1400" s="296"/>
      <c r="G1400" s="897"/>
      <c r="H1400" s="898"/>
      <c r="I1400" s="296"/>
      <c r="J1400" s="297"/>
      <c r="K1400" s="299"/>
      <c r="L1400" s="284" t="s">
        <v>220</v>
      </c>
      <c r="M1400" s="302"/>
      <c r="N1400" s="285" t="s">
        <v>225</v>
      </c>
      <c r="O1400" s="299"/>
      <c r="P1400" s="284" t="s">
        <v>220</v>
      </c>
      <c r="Q1400" s="302"/>
      <c r="R1400" s="285" t="s">
        <v>225</v>
      </c>
      <c r="S1400" s="891"/>
      <c r="T1400" s="892"/>
      <c r="U1400" s="893"/>
    </row>
    <row r="1401" spans="1:32" ht="23.25" customHeight="1" x14ac:dyDescent="0.15">
      <c r="B1401" s="881"/>
      <c r="C1401" s="884"/>
      <c r="D1401" s="884"/>
      <c r="E1401" s="884"/>
      <c r="F1401" s="296"/>
      <c r="G1401" s="897"/>
      <c r="H1401" s="898"/>
      <c r="I1401" s="296"/>
      <c r="J1401" s="297"/>
      <c r="K1401" s="299"/>
      <c r="L1401" s="284" t="s">
        <v>220</v>
      </c>
      <c r="M1401" s="302"/>
      <c r="N1401" s="285" t="s">
        <v>225</v>
      </c>
      <c r="O1401" s="299"/>
      <c r="P1401" s="284" t="s">
        <v>220</v>
      </c>
      <c r="Q1401" s="302"/>
      <c r="R1401" s="285" t="s">
        <v>225</v>
      </c>
      <c r="S1401" s="891"/>
      <c r="T1401" s="892"/>
      <c r="U1401" s="893"/>
    </row>
    <row r="1402" spans="1:32" ht="24" customHeight="1" x14ac:dyDescent="0.15">
      <c r="B1402" s="881"/>
      <c r="C1402" s="884"/>
      <c r="D1402" s="884"/>
      <c r="E1402" s="884"/>
      <c r="F1402" s="296"/>
      <c r="G1402" s="897"/>
      <c r="H1402" s="898"/>
      <c r="I1402" s="296"/>
      <c r="J1402" s="297"/>
      <c r="K1402" s="299"/>
      <c r="L1402" s="284" t="s">
        <v>220</v>
      </c>
      <c r="M1402" s="302"/>
      <c r="N1402" s="285" t="s">
        <v>225</v>
      </c>
      <c r="O1402" s="299"/>
      <c r="P1402" s="284" t="s">
        <v>220</v>
      </c>
      <c r="Q1402" s="302"/>
      <c r="R1402" s="285" t="s">
        <v>225</v>
      </c>
      <c r="S1402" s="891"/>
      <c r="T1402" s="892"/>
      <c r="U1402" s="893"/>
    </row>
    <row r="1403" spans="1:32" ht="24" customHeight="1" thickBot="1" x14ac:dyDescent="0.2">
      <c r="B1403" s="882"/>
      <c r="C1403" s="885"/>
      <c r="D1403" s="885"/>
      <c r="E1403" s="885"/>
      <c r="F1403" s="286" t="s">
        <v>232</v>
      </c>
      <c r="G1403" s="5"/>
      <c r="H1403" s="899" t="s">
        <v>239</v>
      </c>
      <c r="I1403" s="900"/>
      <c r="J1403" s="300"/>
      <c r="K1403" s="901"/>
      <c r="L1403" s="902"/>
      <c r="M1403" s="902"/>
      <c r="N1403" s="902"/>
      <c r="O1403" s="902"/>
      <c r="P1403" s="902"/>
      <c r="Q1403" s="902"/>
      <c r="R1403" s="903"/>
      <c r="S1403" s="894"/>
      <c r="T1403" s="895"/>
      <c r="U1403" s="896"/>
    </row>
    <row r="1404" spans="1:32" ht="24" customHeight="1" x14ac:dyDescent="0.15">
      <c r="B1404" s="880">
        <v>2</v>
      </c>
      <c r="C1404" s="883"/>
      <c r="D1404" s="883"/>
      <c r="E1404" s="883"/>
      <c r="F1404" s="294"/>
      <c r="G1404" s="886"/>
      <c r="H1404" s="887"/>
      <c r="I1404" s="294"/>
      <c r="J1404" s="295"/>
      <c r="K1404" s="298"/>
      <c r="L1404" s="279" t="s">
        <v>220</v>
      </c>
      <c r="M1404" s="301"/>
      <c r="N1404" s="280" t="s">
        <v>225</v>
      </c>
      <c r="O1404" s="298"/>
      <c r="P1404" s="279" t="s">
        <v>220</v>
      </c>
      <c r="Q1404" s="301"/>
      <c r="R1404" s="280" t="s">
        <v>225</v>
      </c>
      <c r="S1404" s="888" t="str">
        <f t="shared" ref="S1404" si="1531">IF(COUNT(J1404:J1408)=0,"",SUM(J1404:J1408))</f>
        <v/>
      </c>
      <c r="T1404" s="889"/>
      <c r="U1404" s="890"/>
    </row>
    <row r="1405" spans="1:32" ht="24" customHeight="1" x14ac:dyDescent="0.15">
      <c r="B1405" s="881"/>
      <c r="C1405" s="884"/>
      <c r="D1405" s="884"/>
      <c r="E1405" s="884"/>
      <c r="F1405" s="296"/>
      <c r="G1405" s="897"/>
      <c r="H1405" s="898"/>
      <c r="I1405" s="296"/>
      <c r="J1405" s="297"/>
      <c r="K1405" s="299"/>
      <c r="L1405" s="284" t="s">
        <v>220</v>
      </c>
      <c r="M1405" s="302"/>
      <c r="N1405" s="285" t="s">
        <v>225</v>
      </c>
      <c r="O1405" s="299"/>
      <c r="P1405" s="284" t="s">
        <v>220</v>
      </c>
      <c r="Q1405" s="302"/>
      <c r="R1405" s="285" t="s">
        <v>225</v>
      </c>
      <c r="S1405" s="891"/>
      <c r="T1405" s="892"/>
      <c r="U1405" s="893"/>
    </row>
    <row r="1406" spans="1:32" ht="24" customHeight="1" x14ac:dyDescent="0.15">
      <c r="B1406" s="881"/>
      <c r="C1406" s="884"/>
      <c r="D1406" s="884"/>
      <c r="E1406" s="884"/>
      <c r="F1406" s="296"/>
      <c r="G1406" s="897"/>
      <c r="H1406" s="898"/>
      <c r="I1406" s="296"/>
      <c r="J1406" s="297"/>
      <c r="K1406" s="299"/>
      <c r="L1406" s="284" t="s">
        <v>220</v>
      </c>
      <c r="M1406" s="302"/>
      <c r="N1406" s="285" t="s">
        <v>225</v>
      </c>
      <c r="O1406" s="299"/>
      <c r="P1406" s="284" t="s">
        <v>220</v>
      </c>
      <c r="Q1406" s="302"/>
      <c r="R1406" s="285" t="s">
        <v>225</v>
      </c>
      <c r="S1406" s="891"/>
      <c r="T1406" s="892"/>
      <c r="U1406" s="893"/>
    </row>
    <row r="1407" spans="1:32" ht="24" customHeight="1" x14ac:dyDescent="0.15">
      <c r="B1407" s="881"/>
      <c r="C1407" s="884"/>
      <c r="D1407" s="884"/>
      <c r="E1407" s="884"/>
      <c r="F1407" s="296"/>
      <c r="G1407" s="897"/>
      <c r="H1407" s="898"/>
      <c r="I1407" s="296"/>
      <c r="J1407" s="297"/>
      <c r="K1407" s="299"/>
      <c r="L1407" s="284" t="s">
        <v>220</v>
      </c>
      <c r="M1407" s="302"/>
      <c r="N1407" s="285" t="s">
        <v>225</v>
      </c>
      <c r="O1407" s="299"/>
      <c r="P1407" s="284" t="s">
        <v>220</v>
      </c>
      <c r="Q1407" s="302"/>
      <c r="R1407" s="285" t="s">
        <v>225</v>
      </c>
      <c r="S1407" s="891"/>
      <c r="T1407" s="892"/>
      <c r="U1407" s="893"/>
    </row>
    <row r="1408" spans="1:32" ht="24" customHeight="1" thickBot="1" x14ac:dyDescent="0.2">
      <c r="B1408" s="882"/>
      <c r="C1408" s="885"/>
      <c r="D1408" s="885"/>
      <c r="E1408" s="885"/>
      <c r="F1408" s="286" t="s">
        <v>232</v>
      </c>
      <c r="G1408" s="5"/>
      <c r="H1408" s="899" t="s">
        <v>239</v>
      </c>
      <c r="I1408" s="900"/>
      <c r="J1408" s="300"/>
      <c r="K1408" s="901"/>
      <c r="L1408" s="902"/>
      <c r="M1408" s="902"/>
      <c r="N1408" s="902"/>
      <c r="O1408" s="902"/>
      <c r="P1408" s="902"/>
      <c r="Q1408" s="902"/>
      <c r="R1408" s="903"/>
      <c r="S1408" s="894"/>
      <c r="T1408" s="895"/>
      <c r="U1408" s="896"/>
    </row>
    <row r="1409" spans="1:32" ht="24" customHeight="1" x14ac:dyDescent="0.15">
      <c r="B1409" s="880">
        <v>3</v>
      </c>
      <c r="C1409" s="883"/>
      <c r="D1409" s="883"/>
      <c r="E1409" s="883"/>
      <c r="F1409" s="294"/>
      <c r="G1409" s="886"/>
      <c r="H1409" s="887"/>
      <c r="I1409" s="294"/>
      <c r="J1409" s="295"/>
      <c r="K1409" s="298"/>
      <c r="L1409" s="279" t="s">
        <v>220</v>
      </c>
      <c r="M1409" s="301"/>
      <c r="N1409" s="280" t="s">
        <v>225</v>
      </c>
      <c r="O1409" s="298"/>
      <c r="P1409" s="279" t="s">
        <v>220</v>
      </c>
      <c r="Q1409" s="301"/>
      <c r="R1409" s="280" t="s">
        <v>225</v>
      </c>
      <c r="S1409" s="888" t="str">
        <f t="shared" ref="S1409" si="1532">IF(COUNT(J1409:J1413)=0,"",SUM(J1409:J1413))</f>
        <v/>
      </c>
      <c r="T1409" s="889"/>
      <c r="U1409" s="890"/>
    </row>
    <row r="1410" spans="1:32" ht="24" customHeight="1" x14ac:dyDescent="0.15">
      <c r="B1410" s="881"/>
      <c r="C1410" s="884"/>
      <c r="D1410" s="884"/>
      <c r="E1410" s="884"/>
      <c r="F1410" s="296"/>
      <c r="G1410" s="897"/>
      <c r="H1410" s="898"/>
      <c r="I1410" s="296"/>
      <c r="J1410" s="297"/>
      <c r="K1410" s="299"/>
      <c r="L1410" s="284" t="s">
        <v>220</v>
      </c>
      <c r="M1410" s="302"/>
      <c r="N1410" s="285" t="s">
        <v>225</v>
      </c>
      <c r="O1410" s="299"/>
      <c r="P1410" s="284" t="s">
        <v>220</v>
      </c>
      <c r="Q1410" s="302"/>
      <c r="R1410" s="285" t="s">
        <v>225</v>
      </c>
      <c r="S1410" s="891"/>
      <c r="T1410" s="892"/>
      <c r="U1410" s="893"/>
    </row>
    <row r="1411" spans="1:32" ht="24" customHeight="1" x14ac:dyDescent="0.15">
      <c r="B1411" s="881"/>
      <c r="C1411" s="884"/>
      <c r="D1411" s="884"/>
      <c r="E1411" s="884"/>
      <c r="F1411" s="296"/>
      <c r="G1411" s="897"/>
      <c r="H1411" s="898"/>
      <c r="I1411" s="296"/>
      <c r="J1411" s="297"/>
      <c r="K1411" s="299"/>
      <c r="L1411" s="284" t="s">
        <v>220</v>
      </c>
      <c r="M1411" s="302"/>
      <c r="N1411" s="285" t="s">
        <v>225</v>
      </c>
      <c r="O1411" s="299"/>
      <c r="P1411" s="284" t="s">
        <v>220</v>
      </c>
      <c r="Q1411" s="302"/>
      <c r="R1411" s="285" t="s">
        <v>225</v>
      </c>
      <c r="S1411" s="891"/>
      <c r="T1411" s="892"/>
      <c r="U1411" s="893"/>
    </row>
    <row r="1412" spans="1:32" ht="24" customHeight="1" x14ac:dyDescent="0.15">
      <c r="B1412" s="881"/>
      <c r="C1412" s="884"/>
      <c r="D1412" s="884"/>
      <c r="E1412" s="884"/>
      <c r="F1412" s="296"/>
      <c r="G1412" s="897"/>
      <c r="H1412" s="898"/>
      <c r="I1412" s="296"/>
      <c r="J1412" s="297"/>
      <c r="K1412" s="299"/>
      <c r="L1412" s="284" t="s">
        <v>220</v>
      </c>
      <c r="M1412" s="302"/>
      <c r="N1412" s="285" t="s">
        <v>225</v>
      </c>
      <c r="O1412" s="299"/>
      <c r="P1412" s="284" t="s">
        <v>220</v>
      </c>
      <c r="Q1412" s="302"/>
      <c r="R1412" s="285" t="s">
        <v>225</v>
      </c>
      <c r="S1412" s="891"/>
      <c r="T1412" s="892"/>
      <c r="U1412" s="893"/>
    </row>
    <row r="1413" spans="1:32" ht="24" customHeight="1" thickBot="1" x14ac:dyDescent="0.2">
      <c r="B1413" s="882"/>
      <c r="C1413" s="885"/>
      <c r="D1413" s="885"/>
      <c r="E1413" s="885"/>
      <c r="F1413" s="286" t="s">
        <v>232</v>
      </c>
      <c r="G1413" s="5"/>
      <c r="H1413" s="899" t="s">
        <v>239</v>
      </c>
      <c r="I1413" s="900"/>
      <c r="J1413" s="300"/>
      <c r="K1413" s="901"/>
      <c r="L1413" s="902"/>
      <c r="M1413" s="902"/>
      <c r="N1413" s="902"/>
      <c r="O1413" s="902"/>
      <c r="P1413" s="902"/>
      <c r="Q1413" s="902"/>
      <c r="R1413" s="903"/>
      <c r="S1413" s="894"/>
      <c r="T1413" s="895"/>
      <c r="U1413" s="896"/>
    </row>
    <row r="1414" spans="1:32" ht="24" customHeight="1" x14ac:dyDescent="0.15">
      <c r="B1414" s="880">
        <v>4</v>
      </c>
      <c r="C1414" s="883"/>
      <c r="D1414" s="883"/>
      <c r="E1414" s="883"/>
      <c r="F1414" s="294"/>
      <c r="G1414" s="886"/>
      <c r="H1414" s="887"/>
      <c r="I1414" s="294"/>
      <c r="J1414" s="295"/>
      <c r="K1414" s="298"/>
      <c r="L1414" s="279" t="s">
        <v>220</v>
      </c>
      <c r="M1414" s="301"/>
      <c r="N1414" s="280" t="s">
        <v>225</v>
      </c>
      <c r="O1414" s="298"/>
      <c r="P1414" s="279" t="s">
        <v>220</v>
      </c>
      <c r="Q1414" s="301"/>
      <c r="R1414" s="280" t="s">
        <v>225</v>
      </c>
      <c r="S1414" s="888" t="str">
        <f t="shared" ref="S1414" si="1533">IF(COUNT(J1414:J1418)=0,"",SUM(J1414:J1418))</f>
        <v/>
      </c>
      <c r="T1414" s="889"/>
      <c r="U1414" s="890"/>
    </row>
    <row r="1415" spans="1:32" ht="24" customHeight="1" x14ac:dyDescent="0.15">
      <c r="B1415" s="881"/>
      <c r="C1415" s="884"/>
      <c r="D1415" s="884"/>
      <c r="E1415" s="884"/>
      <c r="F1415" s="296"/>
      <c r="G1415" s="897"/>
      <c r="H1415" s="898"/>
      <c r="I1415" s="296"/>
      <c r="J1415" s="297"/>
      <c r="K1415" s="299"/>
      <c r="L1415" s="284" t="s">
        <v>220</v>
      </c>
      <c r="M1415" s="302"/>
      <c r="N1415" s="285" t="s">
        <v>225</v>
      </c>
      <c r="O1415" s="299"/>
      <c r="P1415" s="284" t="s">
        <v>220</v>
      </c>
      <c r="Q1415" s="302"/>
      <c r="R1415" s="285" t="s">
        <v>225</v>
      </c>
      <c r="S1415" s="891"/>
      <c r="T1415" s="892"/>
      <c r="U1415" s="893"/>
    </row>
    <row r="1416" spans="1:32" ht="24" customHeight="1" x14ac:dyDescent="0.15">
      <c r="B1416" s="881"/>
      <c r="C1416" s="884"/>
      <c r="D1416" s="884"/>
      <c r="E1416" s="884"/>
      <c r="F1416" s="296"/>
      <c r="G1416" s="897"/>
      <c r="H1416" s="898"/>
      <c r="I1416" s="296"/>
      <c r="J1416" s="297"/>
      <c r="K1416" s="299"/>
      <c r="L1416" s="284" t="s">
        <v>220</v>
      </c>
      <c r="M1416" s="302"/>
      <c r="N1416" s="285" t="s">
        <v>225</v>
      </c>
      <c r="O1416" s="299"/>
      <c r="P1416" s="284" t="s">
        <v>220</v>
      </c>
      <c r="Q1416" s="302"/>
      <c r="R1416" s="285" t="s">
        <v>225</v>
      </c>
      <c r="S1416" s="891"/>
      <c r="T1416" s="892"/>
      <c r="U1416" s="893"/>
    </row>
    <row r="1417" spans="1:32" ht="24" customHeight="1" x14ac:dyDescent="0.15">
      <c r="B1417" s="881"/>
      <c r="C1417" s="884"/>
      <c r="D1417" s="884"/>
      <c r="E1417" s="884"/>
      <c r="F1417" s="296"/>
      <c r="G1417" s="897"/>
      <c r="H1417" s="898"/>
      <c r="I1417" s="296"/>
      <c r="J1417" s="297"/>
      <c r="K1417" s="299"/>
      <c r="L1417" s="284" t="s">
        <v>220</v>
      </c>
      <c r="M1417" s="302"/>
      <c r="N1417" s="285" t="s">
        <v>225</v>
      </c>
      <c r="O1417" s="299"/>
      <c r="P1417" s="284" t="s">
        <v>220</v>
      </c>
      <c r="Q1417" s="302"/>
      <c r="R1417" s="285" t="s">
        <v>225</v>
      </c>
      <c r="S1417" s="891"/>
      <c r="T1417" s="892"/>
      <c r="U1417" s="893"/>
    </row>
    <row r="1418" spans="1:32" ht="24" customHeight="1" thickBot="1" x14ac:dyDescent="0.2">
      <c r="B1418" s="882"/>
      <c r="C1418" s="885"/>
      <c r="D1418" s="885"/>
      <c r="E1418" s="885"/>
      <c r="F1418" s="286" t="s">
        <v>232</v>
      </c>
      <c r="G1418" s="5"/>
      <c r="H1418" s="899" t="s">
        <v>239</v>
      </c>
      <c r="I1418" s="900"/>
      <c r="J1418" s="300"/>
      <c r="K1418" s="901"/>
      <c r="L1418" s="902"/>
      <c r="M1418" s="902"/>
      <c r="N1418" s="902"/>
      <c r="O1418" s="902"/>
      <c r="P1418" s="902"/>
      <c r="Q1418" s="902"/>
      <c r="R1418" s="903"/>
      <c r="S1418" s="894"/>
      <c r="T1418" s="895"/>
      <c r="U1418" s="896"/>
    </row>
    <row r="1419" spans="1:32" ht="19.5" customHeight="1" thickBot="1" x14ac:dyDescent="0.2">
      <c r="B1419" s="287" t="s">
        <v>112</v>
      </c>
      <c r="C1419" s="172"/>
      <c r="D1419" s="288"/>
      <c r="E1419" s="288"/>
      <c r="F1419" s="289"/>
      <c r="G1419" s="288"/>
      <c r="H1419" s="288"/>
      <c r="O1419" s="917" t="s">
        <v>496</v>
      </c>
      <c r="P1419" s="918"/>
      <c r="Q1419" s="918"/>
      <c r="R1419" s="918"/>
      <c r="S1419" s="919" t="str">
        <f>IF(COUNT(S1399:U1418)=0,"",SUMIFS(S1399:S1418,E1399:E1418,"&lt;&gt;"&amp;""))</f>
        <v/>
      </c>
      <c r="T1419" s="920"/>
      <c r="U1419" s="921"/>
    </row>
    <row r="1420" spans="1:32" ht="19.5" customHeight="1" thickBot="1" x14ac:dyDescent="0.2">
      <c r="B1420" s="486" t="s">
        <v>242</v>
      </c>
      <c r="C1420" s="172"/>
      <c r="D1420" s="171"/>
      <c r="E1420" s="290"/>
      <c r="F1420" s="485"/>
      <c r="G1420" s="485"/>
      <c r="H1420" s="485"/>
      <c r="O1420" s="922" t="s">
        <v>497</v>
      </c>
      <c r="P1420" s="923"/>
      <c r="Q1420" s="923"/>
      <c r="R1420" s="924"/>
      <c r="S1420" s="919" t="str">
        <f>IF(COUNT(S1399:U1418)=0,"",SUMIF(E1399:E1418,"元請",S1399:U1418))</f>
        <v/>
      </c>
      <c r="T1420" s="920"/>
      <c r="U1420" s="921"/>
      <c r="Z1420" s="264"/>
      <c r="AA1420" s="264"/>
      <c r="AB1420" s="264"/>
      <c r="AC1420" s="264"/>
      <c r="AD1420" s="264"/>
      <c r="AE1420" s="172"/>
      <c r="AF1420" s="172"/>
    </row>
    <row r="1421" spans="1:32" ht="19.5" customHeight="1" x14ac:dyDescent="0.15">
      <c r="B1421" s="287" t="s">
        <v>240</v>
      </c>
      <c r="C1421" s="172"/>
      <c r="D1421" s="171"/>
      <c r="E1421" s="172"/>
      <c r="F1421" s="172"/>
      <c r="G1421" s="485"/>
      <c r="H1421" s="485"/>
      <c r="Z1421" s="264"/>
      <c r="AA1421" s="264"/>
      <c r="AB1421" s="264"/>
      <c r="AC1421" s="264"/>
      <c r="AD1421" s="264"/>
      <c r="AE1421" s="172"/>
      <c r="AF1421" s="172"/>
    </row>
    <row r="1422" spans="1:32" ht="19.5" customHeight="1" x14ac:dyDescent="0.15">
      <c r="B1422" s="485"/>
      <c r="C1422" s="172"/>
      <c r="D1422" s="171"/>
      <c r="E1422" s="290"/>
      <c r="F1422" s="485"/>
      <c r="G1422" s="485"/>
      <c r="H1422" s="485"/>
    </row>
    <row r="1423" spans="1:32" s="172" customFormat="1" ht="20.25" customHeight="1" x14ac:dyDescent="0.15">
      <c r="A1423" s="171"/>
      <c r="B1423" s="171"/>
      <c r="C1423" s="172" t="s">
        <v>104</v>
      </c>
      <c r="G1423" s="262"/>
      <c r="H1423" s="262"/>
      <c r="I1423" s="171"/>
      <c r="J1423" s="171"/>
      <c r="K1423" s="171"/>
      <c r="L1423" s="171"/>
      <c r="M1423" s="171"/>
      <c r="N1423" s="171"/>
      <c r="O1423" s="171"/>
      <c r="P1423" s="171"/>
      <c r="Q1423" s="171"/>
      <c r="R1423" s="171"/>
      <c r="S1423" s="171"/>
      <c r="T1423" s="196" t="s">
        <v>241</v>
      </c>
      <c r="U1423" s="263" t="str">
        <f t="shared" ref="U1423" si="1534">IF(COUNT(S1399:U1418)=0,"",U1394+1)</f>
        <v/>
      </c>
      <c r="W1423" s="171"/>
      <c r="X1423" s="171"/>
      <c r="Y1423" s="171"/>
      <c r="Z1423" s="291"/>
      <c r="AA1423" s="291"/>
      <c r="AB1423" s="291"/>
      <c r="AC1423" s="291"/>
      <c r="AD1423" s="291"/>
      <c r="AE1423" s="171"/>
      <c r="AF1423" s="171"/>
    </row>
    <row r="1424" spans="1:32" s="172" customFormat="1" ht="27.75" x14ac:dyDescent="0.15">
      <c r="A1424" s="171"/>
      <c r="B1424" s="904" t="s">
        <v>105</v>
      </c>
      <c r="C1424" s="904"/>
      <c r="D1424" s="904"/>
      <c r="E1424" s="904"/>
      <c r="F1424" s="904"/>
      <c r="G1424" s="904"/>
      <c r="H1424" s="904"/>
      <c r="I1424" s="904"/>
      <c r="J1424" s="905" t="s">
        <v>388</v>
      </c>
      <c r="K1424" s="905"/>
      <c r="L1424" s="905"/>
      <c r="M1424" s="905"/>
      <c r="N1424" s="905"/>
      <c r="O1424" s="905"/>
      <c r="P1424" s="905"/>
      <c r="Q1424" s="905"/>
      <c r="R1424" s="905"/>
      <c r="S1424" s="905"/>
      <c r="T1424" s="905"/>
      <c r="U1424" s="905"/>
      <c r="W1424" s="171"/>
      <c r="X1424" s="171"/>
      <c r="Y1424" s="171"/>
      <c r="Z1424" s="291"/>
      <c r="AA1424" s="291"/>
      <c r="AB1424" s="291"/>
      <c r="AC1424" s="291"/>
      <c r="AD1424" s="291"/>
      <c r="AE1424" s="171"/>
      <c r="AF1424" s="171"/>
    </row>
    <row r="1425" spans="2:21" ht="21.75" thickBot="1" x14ac:dyDescent="0.2">
      <c r="D1425" s="265" t="s">
        <v>228</v>
      </c>
      <c r="E1425" s="906"/>
      <c r="F1425" s="906"/>
      <c r="G1425" s="266" t="s">
        <v>229</v>
      </c>
      <c r="H1425" s="267"/>
      <c r="L1425" s="268" t="s">
        <v>231</v>
      </c>
      <c r="M1425" s="482" t="str">
        <f>M$4</f>
        <v/>
      </c>
      <c r="N1425" s="269" t="s">
        <v>220</v>
      </c>
      <c r="O1425" s="482" t="str">
        <f>O$4</f>
        <v/>
      </c>
      <c r="P1425" s="269" t="s">
        <v>225</v>
      </c>
      <c r="Q1425" s="269" t="s">
        <v>205</v>
      </c>
      <c r="R1425" s="482" t="str">
        <f>R$4</f>
        <v/>
      </c>
      <c r="S1425" s="269" t="s">
        <v>220</v>
      </c>
      <c r="T1425" s="482" t="str">
        <f>T$4</f>
        <v/>
      </c>
      <c r="U1425" s="269" t="s">
        <v>230</v>
      </c>
    </row>
    <row r="1426" spans="2:21" ht="18" customHeight="1" x14ac:dyDescent="0.15">
      <c r="B1426" s="880" t="s">
        <v>227</v>
      </c>
      <c r="C1426" s="907" t="s">
        <v>224</v>
      </c>
      <c r="D1426" s="478" t="s">
        <v>237</v>
      </c>
      <c r="E1426" s="478" t="s">
        <v>222</v>
      </c>
      <c r="F1426" s="909" t="s">
        <v>106</v>
      </c>
      <c r="G1426" s="840" t="s">
        <v>107</v>
      </c>
      <c r="H1426" s="841"/>
      <c r="I1426" s="480" t="s">
        <v>108</v>
      </c>
      <c r="J1426" s="480" t="s">
        <v>235</v>
      </c>
      <c r="K1426" s="840" t="s">
        <v>109</v>
      </c>
      <c r="L1426" s="913"/>
      <c r="M1426" s="913"/>
      <c r="N1426" s="841"/>
      <c r="O1426" s="840" t="s">
        <v>226</v>
      </c>
      <c r="P1426" s="913"/>
      <c r="Q1426" s="913"/>
      <c r="R1426" s="841"/>
      <c r="S1426" s="840" t="s">
        <v>233</v>
      </c>
      <c r="T1426" s="913"/>
      <c r="U1426" s="914"/>
    </row>
    <row r="1427" spans="2:21" ht="18" customHeight="1" thickBot="1" x14ac:dyDescent="0.2">
      <c r="B1427" s="882"/>
      <c r="C1427" s="908"/>
      <c r="D1427" s="479" t="s">
        <v>221</v>
      </c>
      <c r="E1427" s="479" t="s">
        <v>223</v>
      </c>
      <c r="F1427" s="910"/>
      <c r="G1427" s="911"/>
      <c r="H1427" s="912"/>
      <c r="I1427" s="481" t="s">
        <v>110</v>
      </c>
      <c r="J1427" s="481" t="s">
        <v>236</v>
      </c>
      <c r="K1427" s="911"/>
      <c r="L1427" s="915"/>
      <c r="M1427" s="915"/>
      <c r="N1427" s="912"/>
      <c r="O1427" s="911"/>
      <c r="P1427" s="915"/>
      <c r="Q1427" s="915"/>
      <c r="R1427" s="912"/>
      <c r="S1427" s="911" t="s">
        <v>234</v>
      </c>
      <c r="T1427" s="915"/>
      <c r="U1427" s="916"/>
    </row>
    <row r="1428" spans="2:21" ht="24" customHeight="1" x14ac:dyDescent="0.15">
      <c r="B1428" s="880">
        <v>1</v>
      </c>
      <c r="C1428" s="883"/>
      <c r="D1428" s="883"/>
      <c r="E1428" s="883"/>
      <c r="F1428" s="294"/>
      <c r="G1428" s="886"/>
      <c r="H1428" s="887"/>
      <c r="I1428" s="294"/>
      <c r="J1428" s="295"/>
      <c r="K1428" s="298"/>
      <c r="L1428" s="279" t="s">
        <v>220</v>
      </c>
      <c r="M1428" s="301"/>
      <c r="N1428" s="280" t="s">
        <v>225</v>
      </c>
      <c r="O1428" s="298"/>
      <c r="P1428" s="279" t="s">
        <v>220</v>
      </c>
      <c r="Q1428" s="301"/>
      <c r="R1428" s="280" t="s">
        <v>225</v>
      </c>
      <c r="S1428" s="888" t="str">
        <f t="shared" ref="S1428" si="1535">IF(COUNT(J1428:J1432)=0,"",SUM(J1428:J1432))</f>
        <v/>
      </c>
      <c r="T1428" s="889"/>
      <c r="U1428" s="890"/>
    </row>
    <row r="1429" spans="2:21" ht="24" customHeight="1" x14ac:dyDescent="0.15">
      <c r="B1429" s="881"/>
      <c r="C1429" s="884"/>
      <c r="D1429" s="884"/>
      <c r="E1429" s="884"/>
      <c r="F1429" s="296"/>
      <c r="G1429" s="897"/>
      <c r="H1429" s="898"/>
      <c r="I1429" s="296"/>
      <c r="J1429" s="297"/>
      <c r="K1429" s="299"/>
      <c r="L1429" s="284" t="s">
        <v>220</v>
      </c>
      <c r="M1429" s="302"/>
      <c r="N1429" s="285" t="s">
        <v>225</v>
      </c>
      <c r="O1429" s="299"/>
      <c r="P1429" s="284" t="s">
        <v>220</v>
      </c>
      <c r="Q1429" s="302"/>
      <c r="R1429" s="285" t="s">
        <v>225</v>
      </c>
      <c r="S1429" s="891"/>
      <c r="T1429" s="892"/>
      <c r="U1429" s="893"/>
    </row>
    <row r="1430" spans="2:21" ht="23.25" customHeight="1" x14ac:dyDescent="0.15">
      <c r="B1430" s="881"/>
      <c r="C1430" s="884"/>
      <c r="D1430" s="884"/>
      <c r="E1430" s="884"/>
      <c r="F1430" s="296"/>
      <c r="G1430" s="897"/>
      <c r="H1430" s="898"/>
      <c r="I1430" s="296"/>
      <c r="J1430" s="297"/>
      <c r="K1430" s="299"/>
      <c r="L1430" s="284" t="s">
        <v>220</v>
      </c>
      <c r="M1430" s="302"/>
      <c r="N1430" s="285" t="s">
        <v>225</v>
      </c>
      <c r="O1430" s="299"/>
      <c r="P1430" s="284" t="s">
        <v>220</v>
      </c>
      <c r="Q1430" s="302"/>
      <c r="R1430" s="285" t="s">
        <v>225</v>
      </c>
      <c r="S1430" s="891"/>
      <c r="T1430" s="892"/>
      <c r="U1430" s="893"/>
    </row>
    <row r="1431" spans="2:21" ht="24" customHeight="1" x14ac:dyDescent="0.15">
      <c r="B1431" s="881"/>
      <c r="C1431" s="884"/>
      <c r="D1431" s="884"/>
      <c r="E1431" s="884"/>
      <c r="F1431" s="296"/>
      <c r="G1431" s="897"/>
      <c r="H1431" s="898"/>
      <c r="I1431" s="296"/>
      <c r="J1431" s="297"/>
      <c r="K1431" s="299"/>
      <c r="L1431" s="284" t="s">
        <v>220</v>
      </c>
      <c r="M1431" s="302"/>
      <c r="N1431" s="285" t="s">
        <v>225</v>
      </c>
      <c r="O1431" s="299"/>
      <c r="P1431" s="284" t="s">
        <v>220</v>
      </c>
      <c r="Q1431" s="302"/>
      <c r="R1431" s="285" t="s">
        <v>225</v>
      </c>
      <c r="S1431" s="891"/>
      <c r="T1431" s="892"/>
      <c r="U1431" s="893"/>
    </row>
    <row r="1432" spans="2:21" ht="24" customHeight="1" thickBot="1" x14ac:dyDescent="0.2">
      <c r="B1432" s="882"/>
      <c r="C1432" s="885"/>
      <c r="D1432" s="885"/>
      <c r="E1432" s="885"/>
      <c r="F1432" s="286" t="s">
        <v>232</v>
      </c>
      <c r="G1432" s="5"/>
      <c r="H1432" s="899" t="s">
        <v>239</v>
      </c>
      <c r="I1432" s="900"/>
      <c r="J1432" s="300"/>
      <c r="K1432" s="901"/>
      <c r="L1432" s="902"/>
      <c r="M1432" s="902"/>
      <c r="N1432" s="902"/>
      <c r="O1432" s="902"/>
      <c r="P1432" s="902"/>
      <c r="Q1432" s="902"/>
      <c r="R1432" s="903"/>
      <c r="S1432" s="894"/>
      <c r="T1432" s="895"/>
      <c r="U1432" s="896"/>
    </row>
    <row r="1433" spans="2:21" ht="24" customHeight="1" x14ac:dyDescent="0.15">
      <c r="B1433" s="880">
        <v>2</v>
      </c>
      <c r="C1433" s="883"/>
      <c r="D1433" s="883"/>
      <c r="E1433" s="883"/>
      <c r="F1433" s="294"/>
      <c r="G1433" s="886"/>
      <c r="H1433" s="887"/>
      <c r="I1433" s="294"/>
      <c r="J1433" s="295"/>
      <c r="K1433" s="298"/>
      <c r="L1433" s="279" t="s">
        <v>220</v>
      </c>
      <c r="M1433" s="301"/>
      <c r="N1433" s="280" t="s">
        <v>225</v>
      </c>
      <c r="O1433" s="298"/>
      <c r="P1433" s="279" t="s">
        <v>220</v>
      </c>
      <c r="Q1433" s="301"/>
      <c r="R1433" s="280" t="s">
        <v>225</v>
      </c>
      <c r="S1433" s="888" t="str">
        <f t="shared" ref="S1433" si="1536">IF(COUNT(J1433:J1437)=0,"",SUM(J1433:J1437))</f>
        <v/>
      </c>
      <c r="T1433" s="889"/>
      <c r="U1433" s="890"/>
    </row>
    <row r="1434" spans="2:21" ht="24" customHeight="1" x14ac:dyDescent="0.15">
      <c r="B1434" s="881"/>
      <c r="C1434" s="884"/>
      <c r="D1434" s="884"/>
      <c r="E1434" s="884"/>
      <c r="F1434" s="296"/>
      <c r="G1434" s="897"/>
      <c r="H1434" s="898"/>
      <c r="I1434" s="296"/>
      <c r="J1434" s="297"/>
      <c r="K1434" s="299"/>
      <c r="L1434" s="284" t="s">
        <v>220</v>
      </c>
      <c r="M1434" s="302"/>
      <c r="N1434" s="285" t="s">
        <v>225</v>
      </c>
      <c r="O1434" s="299"/>
      <c r="P1434" s="284" t="s">
        <v>220</v>
      </c>
      <c r="Q1434" s="302"/>
      <c r="R1434" s="285" t="s">
        <v>225</v>
      </c>
      <c r="S1434" s="891"/>
      <c r="T1434" s="892"/>
      <c r="U1434" s="893"/>
    </row>
    <row r="1435" spans="2:21" ht="24" customHeight="1" x14ac:dyDescent="0.15">
      <c r="B1435" s="881"/>
      <c r="C1435" s="884"/>
      <c r="D1435" s="884"/>
      <c r="E1435" s="884"/>
      <c r="F1435" s="296"/>
      <c r="G1435" s="897"/>
      <c r="H1435" s="898"/>
      <c r="I1435" s="296"/>
      <c r="J1435" s="297"/>
      <c r="K1435" s="299"/>
      <c r="L1435" s="284" t="s">
        <v>220</v>
      </c>
      <c r="M1435" s="302"/>
      <c r="N1435" s="285" t="s">
        <v>225</v>
      </c>
      <c r="O1435" s="299"/>
      <c r="P1435" s="284" t="s">
        <v>220</v>
      </c>
      <c r="Q1435" s="302"/>
      <c r="R1435" s="285" t="s">
        <v>225</v>
      </c>
      <c r="S1435" s="891"/>
      <c r="T1435" s="892"/>
      <c r="U1435" s="893"/>
    </row>
    <row r="1436" spans="2:21" ht="24" customHeight="1" x14ac:dyDescent="0.15">
      <c r="B1436" s="881"/>
      <c r="C1436" s="884"/>
      <c r="D1436" s="884"/>
      <c r="E1436" s="884"/>
      <c r="F1436" s="296"/>
      <c r="G1436" s="897"/>
      <c r="H1436" s="898"/>
      <c r="I1436" s="296"/>
      <c r="J1436" s="297"/>
      <c r="K1436" s="299"/>
      <c r="L1436" s="284" t="s">
        <v>220</v>
      </c>
      <c r="M1436" s="302"/>
      <c r="N1436" s="285" t="s">
        <v>225</v>
      </c>
      <c r="O1436" s="299"/>
      <c r="P1436" s="284" t="s">
        <v>220</v>
      </c>
      <c r="Q1436" s="302"/>
      <c r="R1436" s="285" t="s">
        <v>225</v>
      </c>
      <c r="S1436" s="891"/>
      <c r="T1436" s="892"/>
      <c r="U1436" s="893"/>
    </row>
    <row r="1437" spans="2:21" ht="24" customHeight="1" thickBot="1" x14ac:dyDescent="0.2">
      <c r="B1437" s="882"/>
      <c r="C1437" s="885"/>
      <c r="D1437" s="885"/>
      <c r="E1437" s="885"/>
      <c r="F1437" s="286" t="s">
        <v>232</v>
      </c>
      <c r="G1437" s="5"/>
      <c r="H1437" s="899" t="s">
        <v>239</v>
      </c>
      <c r="I1437" s="900"/>
      <c r="J1437" s="300"/>
      <c r="K1437" s="901"/>
      <c r="L1437" s="902"/>
      <c r="M1437" s="902"/>
      <c r="N1437" s="902"/>
      <c r="O1437" s="902"/>
      <c r="P1437" s="902"/>
      <c r="Q1437" s="902"/>
      <c r="R1437" s="903"/>
      <c r="S1437" s="894"/>
      <c r="T1437" s="895"/>
      <c r="U1437" s="896"/>
    </row>
    <row r="1438" spans="2:21" ht="24" customHeight="1" x14ac:dyDescent="0.15">
      <c r="B1438" s="880">
        <v>3</v>
      </c>
      <c r="C1438" s="883"/>
      <c r="D1438" s="883"/>
      <c r="E1438" s="883"/>
      <c r="F1438" s="294"/>
      <c r="G1438" s="886"/>
      <c r="H1438" s="887"/>
      <c r="I1438" s="294"/>
      <c r="J1438" s="295"/>
      <c r="K1438" s="298"/>
      <c r="L1438" s="279" t="s">
        <v>220</v>
      </c>
      <c r="M1438" s="301"/>
      <c r="N1438" s="280" t="s">
        <v>225</v>
      </c>
      <c r="O1438" s="298"/>
      <c r="P1438" s="279" t="s">
        <v>220</v>
      </c>
      <c r="Q1438" s="301"/>
      <c r="R1438" s="280" t="s">
        <v>225</v>
      </c>
      <c r="S1438" s="888" t="str">
        <f t="shared" ref="S1438" si="1537">IF(COUNT(J1438:J1442)=0,"",SUM(J1438:J1442))</f>
        <v/>
      </c>
      <c r="T1438" s="889"/>
      <c r="U1438" s="890"/>
    </row>
    <row r="1439" spans="2:21" ht="24" customHeight="1" x14ac:dyDescent="0.15">
      <c r="B1439" s="881"/>
      <c r="C1439" s="884"/>
      <c r="D1439" s="884"/>
      <c r="E1439" s="884"/>
      <c r="F1439" s="296"/>
      <c r="G1439" s="897"/>
      <c r="H1439" s="898"/>
      <c r="I1439" s="296"/>
      <c r="J1439" s="297"/>
      <c r="K1439" s="299"/>
      <c r="L1439" s="284" t="s">
        <v>220</v>
      </c>
      <c r="M1439" s="302"/>
      <c r="N1439" s="285" t="s">
        <v>225</v>
      </c>
      <c r="O1439" s="299"/>
      <c r="P1439" s="284" t="s">
        <v>220</v>
      </c>
      <c r="Q1439" s="302"/>
      <c r="R1439" s="285" t="s">
        <v>225</v>
      </c>
      <c r="S1439" s="891"/>
      <c r="T1439" s="892"/>
      <c r="U1439" s="893"/>
    </row>
    <row r="1440" spans="2:21" ht="24" customHeight="1" x14ac:dyDescent="0.15">
      <c r="B1440" s="881"/>
      <c r="C1440" s="884"/>
      <c r="D1440" s="884"/>
      <c r="E1440" s="884"/>
      <c r="F1440" s="296"/>
      <c r="G1440" s="897"/>
      <c r="H1440" s="898"/>
      <c r="I1440" s="296"/>
      <c r="J1440" s="297"/>
      <c r="K1440" s="299"/>
      <c r="L1440" s="284" t="s">
        <v>220</v>
      </c>
      <c r="M1440" s="302"/>
      <c r="N1440" s="285" t="s">
        <v>225</v>
      </c>
      <c r="O1440" s="299"/>
      <c r="P1440" s="284" t="s">
        <v>220</v>
      </c>
      <c r="Q1440" s="302"/>
      <c r="R1440" s="285" t="s">
        <v>225</v>
      </c>
      <c r="S1440" s="891"/>
      <c r="T1440" s="892"/>
      <c r="U1440" s="893"/>
    </row>
    <row r="1441" spans="1:32" ht="24" customHeight="1" x14ac:dyDescent="0.15">
      <c r="B1441" s="881"/>
      <c r="C1441" s="884"/>
      <c r="D1441" s="884"/>
      <c r="E1441" s="884"/>
      <c r="F1441" s="296"/>
      <c r="G1441" s="897"/>
      <c r="H1441" s="898"/>
      <c r="I1441" s="296"/>
      <c r="J1441" s="297"/>
      <c r="K1441" s="299"/>
      <c r="L1441" s="284" t="s">
        <v>220</v>
      </c>
      <c r="M1441" s="302"/>
      <c r="N1441" s="285" t="s">
        <v>225</v>
      </c>
      <c r="O1441" s="299"/>
      <c r="P1441" s="284" t="s">
        <v>220</v>
      </c>
      <c r="Q1441" s="302"/>
      <c r="R1441" s="285" t="s">
        <v>225</v>
      </c>
      <c r="S1441" s="891"/>
      <c r="T1441" s="892"/>
      <c r="U1441" s="893"/>
    </row>
    <row r="1442" spans="1:32" ht="24" customHeight="1" thickBot="1" x14ac:dyDescent="0.2">
      <c r="B1442" s="882"/>
      <c r="C1442" s="885"/>
      <c r="D1442" s="885"/>
      <c r="E1442" s="885"/>
      <c r="F1442" s="286" t="s">
        <v>232</v>
      </c>
      <c r="G1442" s="5"/>
      <c r="H1442" s="899" t="s">
        <v>239</v>
      </c>
      <c r="I1442" s="900"/>
      <c r="J1442" s="300"/>
      <c r="K1442" s="901"/>
      <c r="L1442" s="902"/>
      <c r="M1442" s="902"/>
      <c r="N1442" s="902"/>
      <c r="O1442" s="902"/>
      <c r="P1442" s="902"/>
      <c r="Q1442" s="902"/>
      <c r="R1442" s="903"/>
      <c r="S1442" s="894"/>
      <c r="T1442" s="895"/>
      <c r="U1442" s="896"/>
    </row>
    <row r="1443" spans="1:32" ht="24" customHeight="1" x14ac:dyDescent="0.15">
      <c r="B1443" s="880">
        <v>4</v>
      </c>
      <c r="C1443" s="883"/>
      <c r="D1443" s="883"/>
      <c r="E1443" s="883"/>
      <c r="F1443" s="294"/>
      <c r="G1443" s="886"/>
      <c r="H1443" s="887"/>
      <c r="I1443" s="294"/>
      <c r="J1443" s="295"/>
      <c r="K1443" s="298"/>
      <c r="L1443" s="279" t="s">
        <v>220</v>
      </c>
      <c r="M1443" s="301"/>
      <c r="N1443" s="280" t="s">
        <v>225</v>
      </c>
      <c r="O1443" s="298"/>
      <c r="P1443" s="279" t="s">
        <v>220</v>
      </c>
      <c r="Q1443" s="301"/>
      <c r="R1443" s="280" t="s">
        <v>225</v>
      </c>
      <c r="S1443" s="888" t="str">
        <f t="shared" ref="S1443" si="1538">IF(COUNT(J1443:J1447)=0,"",SUM(J1443:J1447))</f>
        <v/>
      </c>
      <c r="T1443" s="889"/>
      <c r="U1443" s="890"/>
    </row>
    <row r="1444" spans="1:32" ht="24" customHeight="1" x14ac:dyDescent="0.15">
      <c r="B1444" s="881"/>
      <c r="C1444" s="884"/>
      <c r="D1444" s="884"/>
      <c r="E1444" s="884"/>
      <c r="F1444" s="296"/>
      <c r="G1444" s="897"/>
      <c r="H1444" s="898"/>
      <c r="I1444" s="296"/>
      <c r="J1444" s="297"/>
      <c r="K1444" s="299"/>
      <c r="L1444" s="284" t="s">
        <v>220</v>
      </c>
      <c r="M1444" s="302"/>
      <c r="N1444" s="285" t="s">
        <v>225</v>
      </c>
      <c r="O1444" s="299"/>
      <c r="P1444" s="284" t="s">
        <v>220</v>
      </c>
      <c r="Q1444" s="302"/>
      <c r="R1444" s="285" t="s">
        <v>225</v>
      </c>
      <c r="S1444" s="891"/>
      <c r="T1444" s="892"/>
      <c r="U1444" s="893"/>
    </row>
    <row r="1445" spans="1:32" ht="24" customHeight="1" x14ac:dyDescent="0.15">
      <c r="B1445" s="881"/>
      <c r="C1445" s="884"/>
      <c r="D1445" s="884"/>
      <c r="E1445" s="884"/>
      <c r="F1445" s="296"/>
      <c r="G1445" s="897"/>
      <c r="H1445" s="898"/>
      <c r="I1445" s="296"/>
      <c r="J1445" s="297"/>
      <c r="K1445" s="299"/>
      <c r="L1445" s="284" t="s">
        <v>220</v>
      </c>
      <c r="M1445" s="302"/>
      <c r="N1445" s="285" t="s">
        <v>225</v>
      </c>
      <c r="O1445" s="299"/>
      <c r="P1445" s="284" t="s">
        <v>220</v>
      </c>
      <c r="Q1445" s="302"/>
      <c r="R1445" s="285" t="s">
        <v>225</v>
      </c>
      <c r="S1445" s="891"/>
      <c r="T1445" s="892"/>
      <c r="U1445" s="893"/>
    </row>
    <row r="1446" spans="1:32" ht="24" customHeight="1" x14ac:dyDescent="0.15">
      <c r="B1446" s="881"/>
      <c r="C1446" s="884"/>
      <c r="D1446" s="884"/>
      <c r="E1446" s="884"/>
      <c r="F1446" s="296"/>
      <c r="G1446" s="897"/>
      <c r="H1446" s="898"/>
      <c r="I1446" s="296"/>
      <c r="J1446" s="297"/>
      <c r="K1446" s="299"/>
      <c r="L1446" s="284" t="s">
        <v>220</v>
      </c>
      <c r="M1446" s="302"/>
      <c r="N1446" s="285" t="s">
        <v>225</v>
      </c>
      <c r="O1446" s="299"/>
      <c r="P1446" s="284" t="s">
        <v>220</v>
      </c>
      <c r="Q1446" s="302"/>
      <c r="R1446" s="285" t="s">
        <v>225</v>
      </c>
      <c r="S1446" s="891"/>
      <c r="T1446" s="892"/>
      <c r="U1446" s="893"/>
    </row>
    <row r="1447" spans="1:32" ht="24" customHeight="1" thickBot="1" x14ac:dyDescent="0.2">
      <c r="B1447" s="882"/>
      <c r="C1447" s="885"/>
      <c r="D1447" s="885"/>
      <c r="E1447" s="885"/>
      <c r="F1447" s="286" t="s">
        <v>232</v>
      </c>
      <c r="G1447" s="5"/>
      <c r="H1447" s="899" t="s">
        <v>239</v>
      </c>
      <c r="I1447" s="900"/>
      <c r="J1447" s="300"/>
      <c r="K1447" s="901"/>
      <c r="L1447" s="902"/>
      <c r="M1447" s="902"/>
      <c r="N1447" s="902"/>
      <c r="O1447" s="902"/>
      <c r="P1447" s="902"/>
      <c r="Q1447" s="902"/>
      <c r="R1447" s="903"/>
      <c r="S1447" s="894"/>
      <c r="T1447" s="895"/>
      <c r="U1447" s="896"/>
    </row>
    <row r="1448" spans="1:32" ht="19.5" customHeight="1" thickBot="1" x14ac:dyDescent="0.2">
      <c r="B1448" s="287" t="s">
        <v>112</v>
      </c>
      <c r="C1448" s="172"/>
      <c r="D1448" s="288"/>
      <c r="E1448" s="288"/>
      <c r="F1448" s="289"/>
      <c r="G1448" s="288"/>
      <c r="H1448" s="288"/>
      <c r="O1448" s="917" t="s">
        <v>496</v>
      </c>
      <c r="P1448" s="918"/>
      <c r="Q1448" s="918"/>
      <c r="R1448" s="918"/>
      <c r="S1448" s="919" t="str">
        <f>IF(COUNT(S1428:U1447)=0,"",SUMIFS(S1428:S1447,E1428:E1447,"&lt;&gt;"&amp;""))</f>
        <v/>
      </c>
      <c r="T1448" s="920"/>
      <c r="U1448" s="921"/>
    </row>
    <row r="1449" spans="1:32" ht="19.5" customHeight="1" thickBot="1" x14ac:dyDescent="0.2">
      <c r="B1449" s="486" t="s">
        <v>242</v>
      </c>
      <c r="C1449" s="172"/>
      <c r="D1449" s="171"/>
      <c r="E1449" s="290"/>
      <c r="F1449" s="485"/>
      <c r="G1449" s="485"/>
      <c r="H1449" s="485"/>
      <c r="O1449" s="922" t="s">
        <v>497</v>
      </c>
      <c r="P1449" s="923"/>
      <c r="Q1449" s="923"/>
      <c r="R1449" s="924"/>
      <c r="S1449" s="919" t="str">
        <f>IF(COUNT(S1428:U1447)=0,"",SUMIF(E1428:E1447,"元請",S1428:U1447))</f>
        <v/>
      </c>
      <c r="T1449" s="920"/>
      <c r="U1449" s="921"/>
      <c r="Z1449" s="264"/>
      <c r="AA1449" s="264"/>
      <c r="AB1449" s="264"/>
      <c r="AC1449" s="264"/>
      <c r="AD1449" s="264"/>
      <c r="AE1449" s="172"/>
      <c r="AF1449" s="172"/>
    </row>
    <row r="1450" spans="1:32" ht="19.5" customHeight="1" x14ac:dyDescent="0.15">
      <c r="B1450" s="287" t="s">
        <v>240</v>
      </c>
      <c r="C1450" s="172"/>
      <c r="D1450" s="171"/>
      <c r="E1450" s="172"/>
      <c r="F1450" s="172"/>
      <c r="G1450" s="485"/>
      <c r="H1450" s="485"/>
      <c r="Z1450" s="264"/>
      <c r="AA1450" s="264"/>
      <c r="AB1450" s="264"/>
      <c r="AC1450" s="264"/>
      <c r="AD1450" s="264"/>
      <c r="AE1450" s="172"/>
      <c r="AF1450" s="172"/>
    </row>
    <row r="1451" spans="1:32" ht="19.5" customHeight="1" x14ac:dyDescent="0.15">
      <c r="B1451" s="485"/>
      <c r="C1451" s="172"/>
      <c r="D1451" s="171"/>
      <c r="E1451" s="290"/>
      <c r="F1451" s="485"/>
      <c r="G1451" s="485"/>
      <c r="H1451" s="485"/>
    </row>
    <row r="1452" spans="1:32" s="172" customFormat="1" ht="20.25" customHeight="1" x14ac:dyDescent="0.15">
      <c r="A1452" s="171"/>
      <c r="B1452" s="171"/>
      <c r="C1452" s="172" t="s">
        <v>104</v>
      </c>
      <c r="G1452" s="262"/>
      <c r="H1452" s="262"/>
      <c r="I1452" s="171"/>
      <c r="J1452" s="171"/>
      <c r="K1452" s="171"/>
      <c r="L1452" s="171"/>
      <c r="M1452" s="171"/>
      <c r="N1452" s="171"/>
      <c r="O1452" s="171"/>
      <c r="P1452" s="171"/>
      <c r="Q1452" s="171"/>
      <c r="R1452" s="171"/>
      <c r="S1452" s="171"/>
      <c r="T1452" s="196" t="s">
        <v>241</v>
      </c>
      <c r="U1452" s="263" t="str">
        <f t="shared" ref="U1452" si="1539">IF(COUNT(S1428:U1447)=0,"",U1423+1)</f>
        <v/>
      </c>
      <c r="W1452" s="171"/>
      <c r="X1452" s="171"/>
      <c r="Y1452" s="171"/>
      <c r="Z1452" s="291"/>
      <c r="AA1452" s="291"/>
      <c r="AB1452" s="291"/>
      <c r="AC1452" s="291"/>
      <c r="AD1452" s="291"/>
      <c r="AE1452" s="171"/>
      <c r="AF1452" s="171"/>
    </row>
    <row r="1453" spans="1:32" s="172" customFormat="1" ht="27.75" x14ac:dyDescent="0.15">
      <c r="A1453" s="171"/>
      <c r="B1453" s="904" t="s">
        <v>105</v>
      </c>
      <c r="C1453" s="904"/>
      <c r="D1453" s="904"/>
      <c r="E1453" s="904"/>
      <c r="F1453" s="904"/>
      <c r="G1453" s="904"/>
      <c r="H1453" s="904"/>
      <c r="I1453" s="904"/>
      <c r="J1453" s="905" t="s">
        <v>388</v>
      </c>
      <c r="K1453" s="905"/>
      <c r="L1453" s="905"/>
      <c r="M1453" s="905"/>
      <c r="N1453" s="905"/>
      <c r="O1453" s="905"/>
      <c r="P1453" s="905"/>
      <c r="Q1453" s="905"/>
      <c r="R1453" s="905"/>
      <c r="S1453" s="905"/>
      <c r="T1453" s="905"/>
      <c r="U1453" s="905"/>
      <c r="W1453" s="171"/>
      <c r="X1453" s="171"/>
      <c r="Y1453" s="171"/>
      <c r="Z1453" s="291"/>
      <c r="AA1453" s="291"/>
      <c r="AB1453" s="291"/>
      <c r="AC1453" s="291"/>
      <c r="AD1453" s="291"/>
      <c r="AE1453" s="171"/>
      <c r="AF1453" s="171"/>
    </row>
    <row r="1454" spans="1:32" ht="21.75" thickBot="1" x14ac:dyDescent="0.2">
      <c r="D1454" s="265" t="s">
        <v>228</v>
      </c>
      <c r="E1454" s="906"/>
      <c r="F1454" s="906"/>
      <c r="G1454" s="266" t="s">
        <v>229</v>
      </c>
      <c r="H1454" s="267"/>
      <c r="L1454" s="268" t="s">
        <v>231</v>
      </c>
      <c r="M1454" s="482" t="str">
        <f>M$4</f>
        <v/>
      </c>
      <c r="N1454" s="269" t="s">
        <v>220</v>
      </c>
      <c r="O1454" s="482" t="str">
        <f>O$4</f>
        <v/>
      </c>
      <c r="P1454" s="269" t="s">
        <v>225</v>
      </c>
      <c r="Q1454" s="269" t="s">
        <v>205</v>
      </c>
      <c r="R1454" s="482" t="str">
        <f>R$4</f>
        <v/>
      </c>
      <c r="S1454" s="269" t="s">
        <v>220</v>
      </c>
      <c r="T1454" s="482" t="str">
        <f>T$4</f>
        <v/>
      </c>
      <c r="U1454" s="269" t="s">
        <v>230</v>
      </c>
    </row>
    <row r="1455" spans="1:32" ht="18" customHeight="1" x14ac:dyDescent="0.15">
      <c r="B1455" s="880" t="s">
        <v>227</v>
      </c>
      <c r="C1455" s="907" t="s">
        <v>224</v>
      </c>
      <c r="D1455" s="478" t="s">
        <v>237</v>
      </c>
      <c r="E1455" s="478" t="s">
        <v>222</v>
      </c>
      <c r="F1455" s="909" t="s">
        <v>106</v>
      </c>
      <c r="G1455" s="840" t="s">
        <v>107</v>
      </c>
      <c r="H1455" s="841"/>
      <c r="I1455" s="480" t="s">
        <v>108</v>
      </c>
      <c r="J1455" s="480" t="s">
        <v>235</v>
      </c>
      <c r="K1455" s="840" t="s">
        <v>109</v>
      </c>
      <c r="L1455" s="913"/>
      <c r="M1455" s="913"/>
      <c r="N1455" s="841"/>
      <c r="O1455" s="840" t="s">
        <v>226</v>
      </c>
      <c r="P1455" s="913"/>
      <c r="Q1455" s="913"/>
      <c r="R1455" s="841"/>
      <c r="S1455" s="840" t="s">
        <v>233</v>
      </c>
      <c r="T1455" s="913"/>
      <c r="U1455" s="914"/>
    </row>
    <row r="1456" spans="1:32" ht="18" customHeight="1" thickBot="1" x14ac:dyDescent="0.2">
      <c r="B1456" s="882"/>
      <c r="C1456" s="908"/>
      <c r="D1456" s="479" t="s">
        <v>221</v>
      </c>
      <c r="E1456" s="479" t="s">
        <v>223</v>
      </c>
      <c r="F1456" s="910"/>
      <c r="G1456" s="911"/>
      <c r="H1456" s="912"/>
      <c r="I1456" s="481" t="s">
        <v>110</v>
      </c>
      <c r="J1456" s="481" t="s">
        <v>236</v>
      </c>
      <c r="K1456" s="911"/>
      <c r="L1456" s="915"/>
      <c r="M1456" s="915"/>
      <c r="N1456" s="912"/>
      <c r="O1456" s="911"/>
      <c r="P1456" s="915"/>
      <c r="Q1456" s="915"/>
      <c r="R1456" s="912"/>
      <c r="S1456" s="911" t="s">
        <v>234</v>
      </c>
      <c r="T1456" s="915"/>
      <c r="U1456" s="916"/>
    </row>
    <row r="1457" spans="2:21" ht="24" customHeight="1" x14ac:dyDescent="0.15">
      <c r="B1457" s="880">
        <v>1</v>
      </c>
      <c r="C1457" s="883"/>
      <c r="D1457" s="883"/>
      <c r="E1457" s="883"/>
      <c r="F1457" s="294"/>
      <c r="G1457" s="886"/>
      <c r="H1457" s="887"/>
      <c r="I1457" s="294"/>
      <c r="J1457" s="295"/>
      <c r="K1457" s="298"/>
      <c r="L1457" s="279" t="s">
        <v>220</v>
      </c>
      <c r="M1457" s="301"/>
      <c r="N1457" s="280" t="s">
        <v>225</v>
      </c>
      <c r="O1457" s="298"/>
      <c r="P1457" s="279" t="s">
        <v>220</v>
      </c>
      <c r="Q1457" s="301"/>
      <c r="R1457" s="280" t="s">
        <v>225</v>
      </c>
      <c r="S1457" s="888" t="str">
        <f t="shared" ref="S1457" si="1540">IF(COUNT(J1457:J1461)=0,"",SUM(J1457:J1461))</f>
        <v/>
      </c>
      <c r="T1457" s="889"/>
      <c r="U1457" s="890"/>
    </row>
    <row r="1458" spans="2:21" ht="24" customHeight="1" x14ac:dyDescent="0.15">
      <c r="B1458" s="881"/>
      <c r="C1458" s="884"/>
      <c r="D1458" s="884"/>
      <c r="E1458" s="884"/>
      <c r="F1458" s="296"/>
      <c r="G1458" s="897"/>
      <c r="H1458" s="898"/>
      <c r="I1458" s="296"/>
      <c r="J1458" s="297"/>
      <c r="K1458" s="299"/>
      <c r="L1458" s="284" t="s">
        <v>220</v>
      </c>
      <c r="M1458" s="302"/>
      <c r="N1458" s="285" t="s">
        <v>225</v>
      </c>
      <c r="O1458" s="299"/>
      <c r="P1458" s="284" t="s">
        <v>220</v>
      </c>
      <c r="Q1458" s="302"/>
      <c r="R1458" s="285" t="s">
        <v>225</v>
      </c>
      <c r="S1458" s="891"/>
      <c r="T1458" s="892"/>
      <c r="U1458" s="893"/>
    </row>
    <row r="1459" spans="2:21" ht="23.25" customHeight="1" x14ac:dyDescent="0.15">
      <c r="B1459" s="881"/>
      <c r="C1459" s="884"/>
      <c r="D1459" s="884"/>
      <c r="E1459" s="884"/>
      <c r="F1459" s="296"/>
      <c r="G1459" s="897"/>
      <c r="H1459" s="898"/>
      <c r="I1459" s="296"/>
      <c r="J1459" s="297"/>
      <c r="K1459" s="299"/>
      <c r="L1459" s="284" t="s">
        <v>220</v>
      </c>
      <c r="M1459" s="302"/>
      <c r="N1459" s="285" t="s">
        <v>225</v>
      </c>
      <c r="O1459" s="299"/>
      <c r="P1459" s="284" t="s">
        <v>220</v>
      </c>
      <c r="Q1459" s="302"/>
      <c r="R1459" s="285" t="s">
        <v>225</v>
      </c>
      <c r="S1459" s="891"/>
      <c r="T1459" s="892"/>
      <c r="U1459" s="893"/>
    </row>
    <row r="1460" spans="2:21" ht="24" customHeight="1" x14ac:dyDescent="0.15">
      <c r="B1460" s="881"/>
      <c r="C1460" s="884"/>
      <c r="D1460" s="884"/>
      <c r="E1460" s="884"/>
      <c r="F1460" s="296"/>
      <c r="G1460" s="897"/>
      <c r="H1460" s="898"/>
      <c r="I1460" s="296"/>
      <c r="J1460" s="297"/>
      <c r="K1460" s="299"/>
      <c r="L1460" s="284" t="s">
        <v>220</v>
      </c>
      <c r="M1460" s="302"/>
      <c r="N1460" s="285" t="s">
        <v>225</v>
      </c>
      <c r="O1460" s="299"/>
      <c r="P1460" s="284" t="s">
        <v>220</v>
      </c>
      <c r="Q1460" s="302"/>
      <c r="R1460" s="285" t="s">
        <v>225</v>
      </c>
      <c r="S1460" s="891"/>
      <c r="T1460" s="892"/>
      <c r="U1460" s="893"/>
    </row>
    <row r="1461" spans="2:21" ht="24" customHeight="1" thickBot="1" x14ac:dyDescent="0.2">
      <c r="B1461" s="882"/>
      <c r="C1461" s="885"/>
      <c r="D1461" s="885"/>
      <c r="E1461" s="885"/>
      <c r="F1461" s="286" t="s">
        <v>232</v>
      </c>
      <c r="G1461" s="5"/>
      <c r="H1461" s="899" t="s">
        <v>239</v>
      </c>
      <c r="I1461" s="900"/>
      <c r="J1461" s="300"/>
      <c r="K1461" s="901"/>
      <c r="L1461" s="902"/>
      <c r="M1461" s="902"/>
      <c r="N1461" s="902"/>
      <c r="O1461" s="902"/>
      <c r="P1461" s="902"/>
      <c r="Q1461" s="902"/>
      <c r="R1461" s="903"/>
      <c r="S1461" s="894"/>
      <c r="T1461" s="895"/>
      <c r="U1461" s="896"/>
    </row>
    <row r="1462" spans="2:21" ht="24" customHeight="1" x14ac:dyDescent="0.15">
      <c r="B1462" s="880">
        <v>2</v>
      </c>
      <c r="C1462" s="883"/>
      <c r="D1462" s="883"/>
      <c r="E1462" s="883"/>
      <c r="F1462" s="294"/>
      <c r="G1462" s="886"/>
      <c r="H1462" s="887"/>
      <c r="I1462" s="294"/>
      <c r="J1462" s="295"/>
      <c r="K1462" s="298"/>
      <c r="L1462" s="279" t="s">
        <v>220</v>
      </c>
      <c r="M1462" s="301"/>
      <c r="N1462" s="280" t="s">
        <v>225</v>
      </c>
      <c r="O1462" s="298"/>
      <c r="P1462" s="279" t="s">
        <v>220</v>
      </c>
      <c r="Q1462" s="301"/>
      <c r="R1462" s="280" t="s">
        <v>225</v>
      </c>
      <c r="S1462" s="888" t="str">
        <f t="shared" ref="S1462" si="1541">IF(COUNT(J1462:J1466)=0,"",SUM(J1462:J1466))</f>
        <v/>
      </c>
      <c r="T1462" s="889"/>
      <c r="U1462" s="890"/>
    </row>
    <row r="1463" spans="2:21" ht="24" customHeight="1" x14ac:dyDescent="0.15">
      <c r="B1463" s="881"/>
      <c r="C1463" s="884"/>
      <c r="D1463" s="884"/>
      <c r="E1463" s="884"/>
      <c r="F1463" s="296"/>
      <c r="G1463" s="897"/>
      <c r="H1463" s="898"/>
      <c r="I1463" s="296"/>
      <c r="J1463" s="297"/>
      <c r="K1463" s="299"/>
      <c r="L1463" s="284" t="s">
        <v>220</v>
      </c>
      <c r="M1463" s="302"/>
      <c r="N1463" s="285" t="s">
        <v>225</v>
      </c>
      <c r="O1463" s="299"/>
      <c r="P1463" s="284" t="s">
        <v>220</v>
      </c>
      <c r="Q1463" s="302"/>
      <c r="R1463" s="285" t="s">
        <v>225</v>
      </c>
      <c r="S1463" s="891"/>
      <c r="T1463" s="892"/>
      <c r="U1463" s="893"/>
    </row>
    <row r="1464" spans="2:21" ht="24" customHeight="1" x14ac:dyDescent="0.15">
      <c r="B1464" s="881"/>
      <c r="C1464" s="884"/>
      <c r="D1464" s="884"/>
      <c r="E1464" s="884"/>
      <c r="F1464" s="296"/>
      <c r="G1464" s="897"/>
      <c r="H1464" s="898"/>
      <c r="I1464" s="296"/>
      <c r="J1464" s="297"/>
      <c r="K1464" s="299"/>
      <c r="L1464" s="284" t="s">
        <v>220</v>
      </c>
      <c r="M1464" s="302"/>
      <c r="N1464" s="285" t="s">
        <v>225</v>
      </c>
      <c r="O1464" s="299"/>
      <c r="P1464" s="284" t="s">
        <v>220</v>
      </c>
      <c r="Q1464" s="302"/>
      <c r="R1464" s="285" t="s">
        <v>225</v>
      </c>
      <c r="S1464" s="891"/>
      <c r="T1464" s="892"/>
      <c r="U1464" s="893"/>
    </row>
    <row r="1465" spans="2:21" ht="24" customHeight="1" x14ac:dyDescent="0.15">
      <c r="B1465" s="881"/>
      <c r="C1465" s="884"/>
      <c r="D1465" s="884"/>
      <c r="E1465" s="884"/>
      <c r="F1465" s="296"/>
      <c r="G1465" s="897"/>
      <c r="H1465" s="898"/>
      <c r="I1465" s="296"/>
      <c r="J1465" s="297"/>
      <c r="K1465" s="299"/>
      <c r="L1465" s="284" t="s">
        <v>220</v>
      </c>
      <c r="M1465" s="302"/>
      <c r="N1465" s="285" t="s">
        <v>225</v>
      </c>
      <c r="O1465" s="299"/>
      <c r="P1465" s="284" t="s">
        <v>220</v>
      </c>
      <c r="Q1465" s="302"/>
      <c r="R1465" s="285" t="s">
        <v>225</v>
      </c>
      <c r="S1465" s="891"/>
      <c r="T1465" s="892"/>
      <c r="U1465" s="893"/>
    </row>
    <row r="1466" spans="2:21" ht="24" customHeight="1" thickBot="1" x14ac:dyDescent="0.2">
      <c r="B1466" s="882"/>
      <c r="C1466" s="885"/>
      <c r="D1466" s="885"/>
      <c r="E1466" s="885"/>
      <c r="F1466" s="286" t="s">
        <v>232</v>
      </c>
      <c r="G1466" s="5"/>
      <c r="H1466" s="899" t="s">
        <v>239</v>
      </c>
      <c r="I1466" s="900"/>
      <c r="J1466" s="300"/>
      <c r="K1466" s="901"/>
      <c r="L1466" s="902"/>
      <c r="M1466" s="902"/>
      <c r="N1466" s="902"/>
      <c r="O1466" s="902"/>
      <c r="P1466" s="902"/>
      <c r="Q1466" s="902"/>
      <c r="R1466" s="903"/>
      <c r="S1466" s="894"/>
      <c r="T1466" s="895"/>
      <c r="U1466" s="896"/>
    </row>
    <row r="1467" spans="2:21" ht="24" customHeight="1" x14ac:dyDescent="0.15">
      <c r="B1467" s="880">
        <v>3</v>
      </c>
      <c r="C1467" s="883"/>
      <c r="D1467" s="883"/>
      <c r="E1467" s="883"/>
      <c r="F1467" s="294"/>
      <c r="G1467" s="886"/>
      <c r="H1467" s="887"/>
      <c r="I1467" s="294"/>
      <c r="J1467" s="295"/>
      <c r="K1467" s="298"/>
      <c r="L1467" s="279" t="s">
        <v>220</v>
      </c>
      <c r="M1467" s="301"/>
      <c r="N1467" s="280" t="s">
        <v>225</v>
      </c>
      <c r="O1467" s="298"/>
      <c r="P1467" s="279" t="s">
        <v>220</v>
      </c>
      <c r="Q1467" s="301"/>
      <c r="R1467" s="280" t="s">
        <v>225</v>
      </c>
      <c r="S1467" s="888" t="str">
        <f t="shared" ref="S1467" si="1542">IF(COUNT(J1467:J1471)=0,"",SUM(J1467:J1471))</f>
        <v/>
      </c>
      <c r="T1467" s="889"/>
      <c r="U1467" s="890"/>
    </row>
    <row r="1468" spans="2:21" ht="24" customHeight="1" x14ac:dyDescent="0.15">
      <c r="B1468" s="881"/>
      <c r="C1468" s="884"/>
      <c r="D1468" s="884"/>
      <c r="E1468" s="884"/>
      <c r="F1468" s="296"/>
      <c r="G1468" s="897"/>
      <c r="H1468" s="898"/>
      <c r="I1468" s="296"/>
      <c r="J1468" s="297"/>
      <c r="K1468" s="299"/>
      <c r="L1468" s="284" t="s">
        <v>220</v>
      </c>
      <c r="M1468" s="302"/>
      <c r="N1468" s="285" t="s">
        <v>225</v>
      </c>
      <c r="O1468" s="299"/>
      <c r="P1468" s="284" t="s">
        <v>220</v>
      </c>
      <c r="Q1468" s="302"/>
      <c r="R1468" s="285" t="s">
        <v>225</v>
      </c>
      <c r="S1468" s="891"/>
      <c r="T1468" s="892"/>
      <c r="U1468" s="893"/>
    </row>
    <row r="1469" spans="2:21" ht="24" customHeight="1" x14ac:dyDescent="0.15">
      <c r="B1469" s="881"/>
      <c r="C1469" s="884"/>
      <c r="D1469" s="884"/>
      <c r="E1469" s="884"/>
      <c r="F1469" s="296"/>
      <c r="G1469" s="897"/>
      <c r="H1469" s="898"/>
      <c r="I1469" s="296"/>
      <c r="J1469" s="297"/>
      <c r="K1469" s="299"/>
      <c r="L1469" s="284" t="s">
        <v>220</v>
      </c>
      <c r="M1469" s="302"/>
      <c r="N1469" s="285" t="s">
        <v>225</v>
      </c>
      <c r="O1469" s="299"/>
      <c r="P1469" s="284" t="s">
        <v>220</v>
      </c>
      <c r="Q1469" s="302"/>
      <c r="R1469" s="285" t="s">
        <v>225</v>
      </c>
      <c r="S1469" s="891"/>
      <c r="T1469" s="892"/>
      <c r="U1469" s="893"/>
    </row>
    <row r="1470" spans="2:21" ht="24" customHeight="1" x14ac:dyDescent="0.15">
      <c r="B1470" s="881"/>
      <c r="C1470" s="884"/>
      <c r="D1470" s="884"/>
      <c r="E1470" s="884"/>
      <c r="F1470" s="296"/>
      <c r="G1470" s="897"/>
      <c r="H1470" s="898"/>
      <c r="I1470" s="296"/>
      <c r="J1470" s="297"/>
      <c r="K1470" s="299"/>
      <c r="L1470" s="284" t="s">
        <v>220</v>
      </c>
      <c r="M1470" s="302"/>
      <c r="N1470" s="285" t="s">
        <v>225</v>
      </c>
      <c r="O1470" s="299"/>
      <c r="P1470" s="284" t="s">
        <v>220</v>
      </c>
      <c r="Q1470" s="302"/>
      <c r="R1470" s="285" t="s">
        <v>225</v>
      </c>
      <c r="S1470" s="891"/>
      <c r="T1470" s="892"/>
      <c r="U1470" s="893"/>
    </row>
    <row r="1471" spans="2:21" ht="24" customHeight="1" thickBot="1" x14ac:dyDescent="0.2">
      <c r="B1471" s="882"/>
      <c r="C1471" s="885"/>
      <c r="D1471" s="885"/>
      <c r="E1471" s="885"/>
      <c r="F1471" s="286" t="s">
        <v>232</v>
      </c>
      <c r="G1471" s="5"/>
      <c r="H1471" s="899" t="s">
        <v>239</v>
      </c>
      <c r="I1471" s="900"/>
      <c r="J1471" s="300"/>
      <c r="K1471" s="901"/>
      <c r="L1471" s="902"/>
      <c r="M1471" s="902"/>
      <c r="N1471" s="902"/>
      <c r="O1471" s="902"/>
      <c r="P1471" s="902"/>
      <c r="Q1471" s="902"/>
      <c r="R1471" s="903"/>
      <c r="S1471" s="894"/>
      <c r="T1471" s="895"/>
      <c r="U1471" s="896"/>
    </row>
    <row r="1472" spans="2:21" ht="24" customHeight="1" x14ac:dyDescent="0.15">
      <c r="B1472" s="880">
        <v>4</v>
      </c>
      <c r="C1472" s="883"/>
      <c r="D1472" s="883"/>
      <c r="E1472" s="883"/>
      <c r="F1472" s="294"/>
      <c r="G1472" s="886"/>
      <c r="H1472" s="887"/>
      <c r="I1472" s="294"/>
      <c r="J1472" s="295"/>
      <c r="K1472" s="298"/>
      <c r="L1472" s="279" t="s">
        <v>220</v>
      </c>
      <c r="M1472" s="301"/>
      <c r="N1472" s="280" t="s">
        <v>225</v>
      </c>
      <c r="O1472" s="298"/>
      <c r="P1472" s="279" t="s">
        <v>220</v>
      </c>
      <c r="Q1472" s="301"/>
      <c r="R1472" s="280" t="s">
        <v>225</v>
      </c>
      <c r="S1472" s="888" t="str">
        <f t="shared" ref="S1472" si="1543">IF(COUNT(J1472:J1476)=0,"",SUM(J1472:J1476))</f>
        <v/>
      </c>
      <c r="T1472" s="889"/>
      <c r="U1472" s="890"/>
    </row>
    <row r="1473" spans="1:32" ht="24" customHeight="1" x14ac:dyDescent="0.15">
      <c r="B1473" s="881"/>
      <c r="C1473" s="884"/>
      <c r="D1473" s="884"/>
      <c r="E1473" s="884"/>
      <c r="F1473" s="296"/>
      <c r="G1473" s="897"/>
      <c r="H1473" s="898"/>
      <c r="I1473" s="296"/>
      <c r="J1473" s="297"/>
      <c r="K1473" s="299"/>
      <c r="L1473" s="284" t="s">
        <v>220</v>
      </c>
      <c r="M1473" s="302"/>
      <c r="N1473" s="285" t="s">
        <v>225</v>
      </c>
      <c r="O1473" s="299"/>
      <c r="P1473" s="284" t="s">
        <v>220</v>
      </c>
      <c r="Q1473" s="302"/>
      <c r="R1473" s="285" t="s">
        <v>225</v>
      </c>
      <c r="S1473" s="891"/>
      <c r="T1473" s="892"/>
      <c r="U1473" s="893"/>
    </row>
    <row r="1474" spans="1:32" ht="24" customHeight="1" x14ac:dyDescent="0.15">
      <c r="B1474" s="881"/>
      <c r="C1474" s="884"/>
      <c r="D1474" s="884"/>
      <c r="E1474" s="884"/>
      <c r="F1474" s="296"/>
      <c r="G1474" s="897"/>
      <c r="H1474" s="898"/>
      <c r="I1474" s="296"/>
      <c r="J1474" s="297"/>
      <c r="K1474" s="299"/>
      <c r="L1474" s="284" t="s">
        <v>220</v>
      </c>
      <c r="M1474" s="302"/>
      <c r="N1474" s="285" t="s">
        <v>225</v>
      </c>
      <c r="O1474" s="299"/>
      <c r="P1474" s="284" t="s">
        <v>220</v>
      </c>
      <c r="Q1474" s="302"/>
      <c r="R1474" s="285" t="s">
        <v>225</v>
      </c>
      <c r="S1474" s="891"/>
      <c r="T1474" s="892"/>
      <c r="U1474" s="893"/>
    </row>
    <row r="1475" spans="1:32" ht="24" customHeight="1" x14ac:dyDescent="0.15">
      <c r="B1475" s="881"/>
      <c r="C1475" s="884"/>
      <c r="D1475" s="884"/>
      <c r="E1475" s="884"/>
      <c r="F1475" s="296"/>
      <c r="G1475" s="897"/>
      <c r="H1475" s="898"/>
      <c r="I1475" s="296"/>
      <c r="J1475" s="297"/>
      <c r="K1475" s="299"/>
      <c r="L1475" s="284" t="s">
        <v>220</v>
      </c>
      <c r="M1475" s="302"/>
      <c r="N1475" s="285" t="s">
        <v>225</v>
      </c>
      <c r="O1475" s="299"/>
      <c r="P1475" s="284" t="s">
        <v>220</v>
      </c>
      <c r="Q1475" s="302"/>
      <c r="R1475" s="285" t="s">
        <v>225</v>
      </c>
      <c r="S1475" s="891"/>
      <c r="T1475" s="892"/>
      <c r="U1475" s="893"/>
    </row>
    <row r="1476" spans="1:32" ht="24" customHeight="1" thickBot="1" x14ac:dyDescent="0.2">
      <c r="B1476" s="882"/>
      <c r="C1476" s="885"/>
      <c r="D1476" s="885"/>
      <c r="E1476" s="885"/>
      <c r="F1476" s="286" t="s">
        <v>232</v>
      </c>
      <c r="G1476" s="5"/>
      <c r="H1476" s="899" t="s">
        <v>239</v>
      </c>
      <c r="I1476" s="900"/>
      <c r="J1476" s="300"/>
      <c r="K1476" s="901"/>
      <c r="L1476" s="902"/>
      <c r="M1476" s="902"/>
      <c r="N1476" s="902"/>
      <c r="O1476" s="902"/>
      <c r="P1476" s="902"/>
      <c r="Q1476" s="902"/>
      <c r="R1476" s="903"/>
      <c r="S1476" s="894"/>
      <c r="T1476" s="895"/>
      <c r="U1476" s="896"/>
    </row>
    <row r="1477" spans="1:32" ht="19.5" customHeight="1" thickBot="1" x14ac:dyDescent="0.2">
      <c r="B1477" s="287" t="s">
        <v>112</v>
      </c>
      <c r="C1477" s="172"/>
      <c r="D1477" s="288"/>
      <c r="E1477" s="288"/>
      <c r="F1477" s="289"/>
      <c r="G1477" s="288"/>
      <c r="H1477" s="288"/>
      <c r="O1477" s="917" t="s">
        <v>496</v>
      </c>
      <c r="P1477" s="918"/>
      <c r="Q1477" s="918"/>
      <c r="R1477" s="918"/>
      <c r="S1477" s="919" t="str">
        <f>IF(COUNT(S1457:U1476)=0,"",SUMIFS(S1457:S1476,E1457:E1476,"&lt;&gt;"&amp;""))</f>
        <v/>
      </c>
      <c r="T1477" s="920"/>
      <c r="U1477" s="921"/>
    </row>
    <row r="1478" spans="1:32" ht="19.5" customHeight="1" thickBot="1" x14ac:dyDescent="0.2">
      <c r="B1478" s="486" t="s">
        <v>242</v>
      </c>
      <c r="C1478" s="172"/>
      <c r="D1478" s="171"/>
      <c r="E1478" s="290"/>
      <c r="F1478" s="485"/>
      <c r="G1478" s="485"/>
      <c r="H1478" s="485"/>
      <c r="O1478" s="922" t="s">
        <v>497</v>
      </c>
      <c r="P1478" s="923"/>
      <c r="Q1478" s="923"/>
      <c r="R1478" s="924"/>
      <c r="S1478" s="919" t="str">
        <f>IF(COUNT(S1457:U1476)=0,"",SUMIF(E1457:E1476,"元請",S1457:U1476))</f>
        <v/>
      </c>
      <c r="T1478" s="920"/>
      <c r="U1478" s="921"/>
      <c r="Z1478" s="264"/>
      <c r="AA1478" s="264"/>
      <c r="AB1478" s="264"/>
      <c r="AC1478" s="264"/>
      <c r="AD1478" s="264"/>
      <c r="AE1478" s="172"/>
      <c r="AF1478" s="172"/>
    </row>
    <row r="1479" spans="1:32" ht="19.5" customHeight="1" x14ac:dyDescent="0.15">
      <c r="B1479" s="287" t="s">
        <v>240</v>
      </c>
      <c r="C1479" s="172"/>
      <c r="D1479" s="171"/>
      <c r="E1479" s="172"/>
      <c r="F1479" s="172"/>
      <c r="G1479" s="485"/>
      <c r="H1479" s="485"/>
      <c r="Z1479" s="264"/>
      <c r="AA1479" s="264"/>
      <c r="AB1479" s="264"/>
      <c r="AC1479" s="264"/>
      <c r="AD1479" s="264"/>
      <c r="AE1479" s="172"/>
      <c r="AF1479" s="172"/>
    </row>
    <row r="1480" spans="1:32" ht="19.5" customHeight="1" x14ac:dyDescent="0.15">
      <c r="B1480" s="485"/>
      <c r="C1480" s="172"/>
      <c r="D1480" s="171"/>
      <c r="E1480" s="290"/>
      <c r="F1480" s="485"/>
      <c r="G1480" s="485"/>
      <c r="H1480" s="485"/>
    </row>
    <row r="1481" spans="1:32" s="172" customFormat="1" ht="20.25" customHeight="1" x14ac:dyDescent="0.15">
      <c r="A1481" s="171"/>
      <c r="B1481" s="171"/>
      <c r="C1481" s="172" t="s">
        <v>104</v>
      </c>
      <c r="G1481" s="262"/>
      <c r="H1481" s="262"/>
      <c r="I1481" s="171"/>
      <c r="J1481" s="171"/>
      <c r="K1481" s="171"/>
      <c r="L1481" s="171"/>
      <c r="M1481" s="171"/>
      <c r="N1481" s="171"/>
      <c r="O1481" s="171"/>
      <c r="P1481" s="171"/>
      <c r="Q1481" s="171"/>
      <c r="R1481" s="171"/>
      <c r="S1481" s="171"/>
      <c r="T1481" s="196" t="s">
        <v>241</v>
      </c>
      <c r="U1481" s="263" t="str">
        <f t="shared" ref="U1481" si="1544">IF(COUNT(S1457:U1476)=0,"",U1452+1)</f>
        <v/>
      </c>
      <c r="W1481" s="171"/>
      <c r="X1481" s="171"/>
      <c r="Y1481" s="171"/>
      <c r="Z1481" s="291"/>
      <c r="AA1481" s="291"/>
      <c r="AB1481" s="291"/>
      <c r="AC1481" s="291"/>
      <c r="AD1481" s="291"/>
      <c r="AE1481" s="171"/>
      <c r="AF1481" s="171"/>
    </row>
    <row r="1482" spans="1:32" s="172" customFormat="1" ht="27.75" x14ac:dyDescent="0.15">
      <c r="A1482" s="171"/>
      <c r="B1482" s="904" t="s">
        <v>105</v>
      </c>
      <c r="C1482" s="904"/>
      <c r="D1482" s="904"/>
      <c r="E1482" s="904"/>
      <c r="F1482" s="904"/>
      <c r="G1482" s="904"/>
      <c r="H1482" s="904"/>
      <c r="I1482" s="904"/>
      <c r="J1482" s="905" t="s">
        <v>388</v>
      </c>
      <c r="K1482" s="905"/>
      <c r="L1482" s="905"/>
      <c r="M1482" s="905"/>
      <c r="N1482" s="905"/>
      <c r="O1482" s="905"/>
      <c r="P1482" s="905"/>
      <c r="Q1482" s="905"/>
      <c r="R1482" s="905"/>
      <c r="S1482" s="905"/>
      <c r="T1482" s="905"/>
      <c r="U1482" s="905"/>
      <c r="W1482" s="171"/>
      <c r="X1482" s="171"/>
      <c r="Y1482" s="171"/>
      <c r="Z1482" s="291"/>
      <c r="AA1482" s="291"/>
      <c r="AB1482" s="291"/>
      <c r="AC1482" s="291"/>
      <c r="AD1482" s="291"/>
      <c r="AE1482" s="171"/>
      <c r="AF1482" s="171"/>
    </row>
    <row r="1483" spans="1:32" ht="21.75" thickBot="1" x14ac:dyDescent="0.2">
      <c r="D1483" s="265" t="s">
        <v>228</v>
      </c>
      <c r="E1483" s="906"/>
      <c r="F1483" s="906"/>
      <c r="G1483" s="266" t="s">
        <v>229</v>
      </c>
      <c r="H1483" s="267"/>
      <c r="L1483" s="268" t="s">
        <v>231</v>
      </c>
      <c r="M1483" s="482" t="str">
        <f>M$4</f>
        <v/>
      </c>
      <c r="N1483" s="269" t="s">
        <v>220</v>
      </c>
      <c r="O1483" s="482" t="str">
        <f>O$4</f>
        <v/>
      </c>
      <c r="P1483" s="269" t="s">
        <v>225</v>
      </c>
      <c r="Q1483" s="269" t="s">
        <v>205</v>
      </c>
      <c r="R1483" s="482" t="str">
        <f>R$4</f>
        <v/>
      </c>
      <c r="S1483" s="269" t="s">
        <v>220</v>
      </c>
      <c r="T1483" s="482" t="str">
        <f>T$4</f>
        <v/>
      </c>
      <c r="U1483" s="269" t="s">
        <v>230</v>
      </c>
    </row>
    <row r="1484" spans="1:32" ht="18" customHeight="1" x14ac:dyDescent="0.15">
      <c r="B1484" s="880" t="s">
        <v>227</v>
      </c>
      <c r="C1484" s="907" t="s">
        <v>224</v>
      </c>
      <c r="D1484" s="478" t="s">
        <v>237</v>
      </c>
      <c r="E1484" s="478" t="s">
        <v>222</v>
      </c>
      <c r="F1484" s="909" t="s">
        <v>106</v>
      </c>
      <c r="G1484" s="840" t="s">
        <v>107</v>
      </c>
      <c r="H1484" s="841"/>
      <c r="I1484" s="480" t="s">
        <v>108</v>
      </c>
      <c r="J1484" s="480" t="s">
        <v>235</v>
      </c>
      <c r="K1484" s="840" t="s">
        <v>109</v>
      </c>
      <c r="L1484" s="913"/>
      <c r="M1484" s="913"/>
      <c r="N1484" s="841"/>
      <c r="O1484" s="840" t="s">
        <v>226</v>
      </c>
      <c r="P1484" s="913"/>
      <c r="Q1484" s="913"/>
      <c r="R1484" s="841"/>
      <c r="S1484" s="840" t="s">
        <v>233</v>
      </c>
      <c r="T1484" s="913"/>
      <c r="U1484" s="914"/>
    </row>
    <row r="1485" spans="1:32" ht="18" customHeight="1" thickBot="1" x14ac:dyDescent="0.2">
      <c r="B1485" s="882"/>
      <c r="C1485" s="908"/>
      <c r="D1485" s="479" t="s">
        <v>221</v>
      </c>
      <c r="E1485" s="479" t="s">
        <v>223</v>
      </c>
      <c r="F1485" s="910"/>
      <c r="G1485" s="911"/>
      <c r="H1485" s="912"/>
      <c r="I1485" s="481" t="s">
        <v>110</v>
      </c>
      <c r="J1485" s="481" t="s">
        <v>236</v>
      </c>
      <c r="K1485" s="911"/>
      <c r="L1485" s="915"/>
      <c r="M1485" s="915"/>
      <c r="N1485" s="912"/>
      <c r="O1485" s="911"/>
      <c r="P1485" s="915"/>
      <c r="Q1485" s="915"/>
      <c r="R1485" s="912"/>
      <c r="S1485" s="911" t="s">
        <v>234</v>
      </c>
      <c r="T1485" s="915"/>
      <c r="U1485" s="916"/>
    </row>
    <row r="1486" spans="1:32" ht="24" customHeight="1" x14ac:dyDescent="0.15">
      <c r="B1486" s="880">
        <v>1</v>
      </c>
      <c r="C1486" s="883"/>
      <c r="D1486" s="883"/>
      <c r="E1486" s="883"/>
      <c r="F1486" s="294"/>
      <c r="G1486" s="886"/>
      <c r="H1486" s="887"/>
      <c r="I1486" s="294"/>
      <c r="J1486" s="295"/>
      <c r="K1486" s="298"/>
      <c r="L1486" s="279" t="s">
        <v>220</v>
      </c>
      <c r="M1486" s="301"/>
      <c r="N1486" s="280" t="s">
        <v>225</v>
      </c>
      <c r="O1486" s="298"/>
      <c r="P1486" s="279" t="s">
        <v>220</v>
      </c>
      <c r="Q1486" s="301"/>
      <c r="R1486" s="280" t="s">
        <v>225</v>
      </c>
      <c r="S1486" s="888" t="str">
        <f t="shared" ref="S1486" si="1545">IF(COUNT(J1486:J1490)=0,"",SUM(J1486:J1490))</f>
        <v/>
      </c>
      <c r="T1486" s="889"/>
      <c r="U1486" s="890"/>
    </row>
    <row r="1487" spans="1:32" ht="24" customHeight="1" x14ac:dyDescent="0.15">
      <c r="B1487" s="881"/>
      <c r="C1487" s="884"/>
      <c r="D1487" s="884"/>
      <c r="E1487" s="884"/>
      <c r="F1487" s="296"/>
      <c r="G1487" s="897"/>
      <c r="H1487" s="898"/>
      <c r="I1487" s="296"/>
      <c r="J1487" s="297"/>
      <c r="K1487" s="299"/>
      <c r="L1487" s="284" t="s">
        <v>220</v>
      </c>
      <c r="M1487" s="302"/>
      <c r="N1487" s="285" t="s">
        <v>225</v>
      </c>
      <c r="O1487" s="299"/>
      <c r="P1487" s="284" t="s">
        <v>220</v>
      </c>
      <c r="Q1487" s="302"/>
      <c r="R1487" s="285" t="s">
        <v>225</v>
      </c>
      <c r="S1487" s="891"/>
      <c r="T1487" s="892"/>
      <c r="U1487" s="893"/>
    </row>
    <row r="1488" spans="1:32" ht="23.25" customHeight="1" x14ac:dyDescent="0.15">
      <c r="B1488" s="881"/>
      <c r="C1488" s="884"/>
      <c r="D1488" s="884"/>
      <c r="E1488" s="884"/>
      <c r="F1488" s="296"/>
      <c r="G1488" s="897"/>
      <c r="H1488" s="898"/>
      <c r="I1488" s="296"/>
      <c r="J1488" s="297"/>
      <c r="K1488" s="299"/>
      <c r="L1488" s="284" t="s">
        <v>220</v>
      </c>
      <c r="M1488" s="302"/>
      <c r="N1488" s="285" t="s">
        <v>225</v>
      </c>
      <c r="O1488" s="299"/>
      <c r="P1488" s="284" t="s">
        <v>220</v>
      </c>
      <c r="Q1488" s="302"/>
      <c r="R1488" s="285" t="s">
        <v>225</v>
      </c>
      <c r="S1488" s="891"/>
      <c r="T1488" s="892"/>
      <c r="U1488" s="893"/>
    </row>
    <row r="1489" spans="2:21" ht="24" customHeight="1" x14ac:dyDescent="0.15">
      <c r="B1489" s="881"/>
      <c r="C1489" s="884"/>
      <c r="D1489" s="884"/>
      <c r="E1489" s="884"/>
      <c r="F1489" s="296"/>
      <c r="G1489" s="897"/>
      <c r="H1489" s="898"/>
      <c r="I1489" s="296"/>
      <c r="J1489" s="297"/>
      <c r="K1489" s="299"/>
      <c r="L1489" s="284" t="s">
        <v>220</v>
      </c>
      <c r="M1489" s="302"/>
      <c r="N1489" s="285" t="s">
        <v>225</v>
      </c>
      <c r="O1489" s="299"/>
      <c r="P1489" s="284" t="s">
        <v>220</v>
      </c>
      <c r="Q1489" s="302"/>
      <c r="R1489" s="285" t="s">
        <v>225</v>
      </c>
      <c r="S1489" s="891"/>
      <c r="T1489" s="892"/>
      <c r="U1489" s="893"/>
    </row>
    <row r="1490" spans="2:21" ht="24" customHeight="1" thickBot="1" x14ac:dyDescent="0.2">
      <c r="B1490" s="882"/>
      <c r="C1490" s="885"/>
      <c r="D1490" s="885"/>
      <c r="E1490" s="885"/>
      <c r="F1490" s="286" t="s">
        <v>232</v>
      </c>
      <c r="G1490" s="5"/>
      <c r="H1490" s="899" t="s">
        <v>239</v>
      </c>
      <c r="I1490" s="900"/>
      <c r="J1490" s="300"/>
      <c r="K1490" s="901"/>
      <c r="L1490" s="902"/>
      <c r="M1490" s="902"/>
      <c r="N1490" s="902"/>
      <c r="O1490" s="902"/>
      <c r="P1490" s="902"/>
      <c r="Q1490" s="902"/>
      <c r="R1490" s="903"/>
      <c r="S1490" s="894"/>
      <c r="T1490" s="895"/>
      <c r="U1490" s="896"/>
    </row>
    <row r="1491" spans="2:21" ht="24" customHeight="1" x14ac:dyDescent="0.15">
      <c r="B1491" s="880">
        <v>2</v>
      </c>
      <c r="C1491" s="883"/>
      <c r="D1491" s="883"/>
      <c r="E1491" s="883"/>
      <c r="F1491" s="294"/>
      <c r="G1491" s="886"/>
      <c r="H1491" s="887"/>
      <c r="I1491" s="294"/>
      <c r="J1491" s="295"/>
      <c r="K1491" s="298"/>
      <c r="L1491" s="279" t="s">
        <v>220</v>
      </c>
      <c r="M1491" s="301"/>
      <c r="N1491" s="280" t="s">
        <v>225</v>
      </c>
      <c r="O1491" s="298"/>
      <c r="P1491" s="279" t="s">
        <v>220</v>
      </c>
      <c r="Q1491" s="301"/>
      <c r="R1491" s="280" t="s">
        <v>225</v>
      </c>
      <c r="S1491" s="888" t="str">
        <f t="shared" ref="S1491" si="1546">IF(COUNT(J1491:J1495)=0,"",SUM(J1491:J1495))</f>
        <v/>
      </c>
      <c r="T1491" s="889"/>
      <c r="U1491" s="890"/>
    </row>
    <row r="1492" spans="2:21" ht="24" customHeight="1" x14ac:dyDescent="0.15">
      <c r="B1492" s="881"/>
      <c r="C1492" s="884"/>
      <c r="D1492" s="884"/>
      <c r="E1492" s="884"/>
      <c r="F1492" s="296"/>
      <c r="G1492" s="897"/>
      <c r="H1492" s="898"/>
      <c r="I1492" s="296"/>
      <c r="J1492" s="297"/>
      <c r="K1492" s="299"/>
      <c r="L1492" s="284" t="s">
        <v>220</v>
      </c>
      <c r="M1492" s="302"/>
      <c r="N1492" s="285" t="s">
        <v>225</v>
      </c>
      <c r="O1492" s="299"/>
      <c r="P1492" s="284" t="s">
        <v>220</v>
      </c>
      <c r="Q1492" s="302"/>
      <c r="R1492" s="285" t="s">
        <v>225</v>
      </c>
      <c r="S1492" s="891"/>
      <c r="T1492" s="892"/>
      <c r="U1492" s="893"/>
    </row>
    <row r="1493" spans="2:21" ht="24" customHeight="1" x14ac:dyDescent="0.15">
      <c r="B1493" s="881"/>
      <c r="C1493" s="884"/>
      <c r="D1493" s="884"/>
      <c r="E1493" s="884"/>
      <c r="F1493" s="296"/>
      <c r="G1493" s="897"/>
      <c r="H1493" s="898"/>
      <c r="I1493" s="296"/>
      <c r="J1493" s="297"/>
      <c r="K1493" s="299"/>
      <c r="L1493" s="284" t="s">
        <v>220</v>
      </c>
      <c r="M1493" s="302"/>
      <c r="N1493" s="285" t="s">
        <v>225</v>
      </c>
      <c r="O1493" s="299"/>
      <c r="P1493" s="284" t="s">
        <v>220</v>
      </c>
      <c r="Q1493" s="302"/>
      <c r="R1493" s="285" t="s">
        <v>225</v>
      </c>
      <c r="S1493" s="891"/>
      <c r="T1493" s="892"/>
      <c r="U1493" s="893"/>
    </row>
    <row r="1494" spans="2:21" ht="24" customHeight="1" x14ac:dyDescent="0.15">
      <c r="B1494" s="881"/>
      <c r="C1494" s="884"/>
      <c r="D1494" s="884"/>
      <c r="E1494" s="884"/>
      <c r="F1494" s="296"/>
      <c r="G1494" s="897"/>
      <c r="H1494" s="898"/>
      <c r="I1494" s="296"/>
      <c r="J1494" s="297"/>
      <c r="K1494" s="299"/>
      <c r="L1494" s="284" t="s">
        <v>220</v>
      </c>
      <c r="M1494" s="302"/>
      <c r="N1494" s="285" t="s">
        <v>225</v>
      </c>
      <c r="O1494" s="299"/>
      <c r="P1494" s="284" t="s">
        <v>220</v>
      </c>
      <c r="Q1494" s="302"/>
      <c r="R1494" s="285" t="s">
        <v>225</v>
      </c>
      <c r="S1494" s="891"/>
      <c r="T1494" s="892"/>
      <c r="U1494" s="893"/>
    </row>
    <row r="1495" spans="2:21" ht="24" customHeight="1" thickBot="1" x14ac:dyDescent="0.2">
      <c r="B1495" s="882"/>
      <c r="C1495" s="885"/>
      <c r="D1495" s="885"/>
      <c r="E1495" s="885"/>
      <c r="F1495" s="286" t="s">
        <v>232</v>
      </c>
      <c r="G1495" s="5"/>
      <c r="H1495" s="899" t="s">
        <v>239</v>
      </c>
      <c r="I1495" s="900"/>
      <c r="J1495" s="300"/>
      <c r="K1495" s="901"/>
      <c r="L1495" s="902"/>
      <c r="M1495" s="902"/>
      <c r="N1495" s="902"/>
      <c r="O1495" s="902"/>
      <c r="P1495" s="902"/>
      <c r="Q1495" s="902"/>
      <c r="R1495" s="903"/>
      <c r="S1495" s="894"/>
      <c r="T1495" s="895"/>
      <c r="U1495" s="896"/>
    </row>
    <row r="1496" spans="2:21" ht="24" customHeight="1" x14ac:dyDescent="0.15">
      <c r="B1496" s="880">
        <v>3</v>
      </c>
      <c r="C1496" s="883"/>
      <c r="D1496" s="883"/>
      <c r="E1496" s="883"/>
      <c r="F1496" s="294"/>
      <c r="G1496" s="886"/>
      <c r="H1496" s="887"/>
      <c r="I1496" s="294"/>
      <c r="J1496" s="295"/>
      <c r="K1496" s="298"/>
      <c r="L1496" s="279" t="s">
        <v>220</v>
      </c>
      <c r="M1496" s="301"/>
      <c r="N1496" s="280" t="s">
        <v>225</v>
      </c>
      <c r="O1496" s="298"/>
      <c r="P1496" s="279" t="s">
        <v>220</v>
      </c>
      <c r="Q1496" s="301"/>
      <c r="R1496" s="280" t="s">
        <v>225</v>
      </c>
      <c r="S1496" s="888" t="str">
        <f t="shared" ref="S1496" si="1547">IF(COUNT(J1496:J1500)=0,"",SUM(J1496:J1500))</f>
        <v/>
      </c>
      <c r="T1496" s="889"/>
      <c r="U1496" s="890"/>
    </row>
    <row r="1497" spans="2:21" ht="24" customHeight="1" x14ac:dyDescent="0.15">
      <c r="B1497" s="881"/>
      <c r="C1497" s="884"/>
      <c r="D1497" s="884"/>
      <c r="E1497" s="884"/>
      <c r="F1497" s="296"/>
      <c r="G1497" s="897"/>
      <c r="H1497" s="898"/>
      <c r="I1497" s="296"/>
      <c r="J1497" s="297"/>
      <c r="K1497" s="299"/>
      <c r="L1497" s="284" t="s">
        <v>220</v>
      </c>
      <c r="M1497" s="302"/>
      <c r="N1497" s="285" t="s">
        <v>225</v>
      </c>
      <c r="O1497" s="299"/>
      <c r="P1497" s="284" t="s">
        <v>220</v>
      </c>
      <c r="Q1497" s="302"/>
      <c r="R1497" s="285" t="s">
        <v>225</v>
      </c>
      <c r="S1497" s="891"/>
      <c r="T1497" s="892"/>
      <c r="U1497" s="893"/>
    </row>
    <row r="1498" spans="2:21" ht="24" customHeight="1" x14ac:dyDescent="0.15">
      <c r="B1498" s="881"/>
      <c r="C1498" s="884"/>
      <c r="D1498" s="884"/>
      <c r="E1498" s="884"/>
      <c r="F1498" s="296"/>
      <c r="G1498" s="897"/>
      <c r="H1498" s="898"/>
      <c r="I1498" s="296"/>
      <c r="J1498" s="297"/>
      <c r="K1498" s="299"/>
      <c r="L1498" s="284" t="s">
        <v>220</v>
      </c>
      <c r="M1498" s="302"/>
      <c r="N1498" s="285" t="s">
        <v>225</v>
      </c>
      <c r="O1498" s="299"/>
      <c r="P1498" s="284" t="s">
        <v>220</v>
      </c>
      <c r="Q1498" s="302"/>
      <c r="R1498" s="285" t="s">
        <v>225</v>
      </c>
      <c r="S1498" s="891"/>
      <c r="T1498" s="892"/>
      <c r="U1498" s="893"/>
    </row>
    <row r="1499" spans="2:21" ht="24" customHeight="1" x14ac:dyDescent="0.15">
      <c r="B1499" s="881"/>
      <c r="C1499" s="884"/>
      <c r="D1499" s="884"/>
      <c r="E1499" s="884"/>
      <c r="F1499" s="296"/>
      <c r="G1499" s="897"/>
      <c r="H1499" s="898"/>
      <c r="I1499" s="296"/>
      <c r="J1499" s="297"/>
      <c r="K1499" s="299"/>
      <c r="L1499" s="284" t="s">
        <v>220</v>
      </c>
      <c r="M1499" s="302"/>
      <c r="N1499" s="285" t="s">
        <v>225</v>
      </c>
      <c r="O1499" s="299"/>
      <c r="P1499" s="284" t="s">
        <v>220</v>
      </c>
      <c r="Q1499" s="302"/>
      <c r="R1499" s="285" t="s">
        <v>225</v>
      </c>
      <c r="S1499" s="891"/>
      <c r="T1499" s="892"/>
      <c r="U1499" s="893"/>
    </row>
    <row r="1500" spans="2:21" ht="24" customHeight="1" thickBot="1" x14ac:dyDescent="0.2">
      <c r="B1500" s="882"/>
      <c r="C1500" s="885"/>
      <c r="D1500" s="885"/>
      <c r="E1500" s="885"/>
      <c r="F1500" s="286" t="s">
        <v>232</v>
      </c>
      <c r="G1500" s="5"/>
      <c r="H1500" s="899" t="s">
        <v>239</v>
      </c>
      <c r="I1500" s="900"/>
      <c r="J1500" s="300"/>
      <c r="K1500" s="901"/>
      <c r="L1500" s="902"/>
      <c r="M1500" s="902"/>
      <c r="N1500" s="902"/>
      <c r="O1500" s="902"/>
      <c r="P1500" s="902"/>
      <c r="Q1500" s="902"/>
      <c r="R1500" s="903"/>
      <c r="S1500" s="894"/>
      <c r="T1500" s="895"/>
      <c r="U1500" s="896"/>
    </row>
    <row r="1501" spans="2:21" ht="24" customHeight="1" x14ac:dyDescent="0.15">
      <c r="B1501" s="880">
        <v>4</v>
      </c>
      <c r="C1501" s="883"/>
      <c r="D1501" s="883"/>
      <c r="E1501" s="883"/>
      <c r="F1501" s="294"/>
      <c r="G1501" s="886"/>
      <c r="H1501" s="887"/>
      <c r="I1501" s="294"/>
      <c r="J1501" s="295"/>
      <c r="K1501" s="298"/>
      <c r="L1501" s="279" t="s">
        <v>220</v>
      </c>
      <c r="M1501" s="301"/>
      <c r="N1501" s="280" t="s">
        <v>225</v>
      </c>
      <c r="O1501" s="298"/>
      <c r="P1501" s="279" t="s">
        <v>220</v>
      </c>
      <c r="Q1501" s="301"/>
      <c r="R1501" s="280" t="s">
        <v>225</v>
      </c>
      <c r="S1501" s="888" t="str">
        <f t="shared" ref="S1501" si="1548">IF(COUNT(J1501:J1505)=0,"",SUM(J1501:J1505))</f>
        <v/>
      </c>
      <c r="T1501" s="889"/>
      <c r="U1501" s="890"/>
    </row>
    <row r="1502" spans="2:21" ht="24" customHeight="1" x14ac:dyDescent="0.15">
      <c r="B1502" s="881"/>
      <c r="C1502" s="884"/>
      <c r="D1502" s="884"/>
      <c r="E1502" s="884"/>
      <c r="F1502" s="296"/>
      <c r="G1502" s="897"/>
      <c r="H1502" s="898"/>
      <c r="I1502" s="296"/>
      <c r="J1502" s="297"/>
      <c r="K1502" s="299"/>
      <c r="L1502" s="284" t="s">
        <v>220</v>
      </c>
      <c r="M1502" s="302"/>
      <c r="N1502" s="285" t="s">
        <v>225</v>
      </c>
      <c r="O1502" s="299"/>
      <c r="P1502" s="284" t="s">
        <v>220</v>
      </c>
      <c r="Q1502" s="302"/>
      <c r="R1502" s="285" t="s">
        <v>225</v>
      </c>
      <c r="S1502" s="891"/>
      <c r="T1502" s="892"/>
      <c r="U1502" s="893"/>
    </row>
    <row r="1503" spans="2:21" ht="24" customHeight="1" x14ac:dyDescent="0.15">
      <c r="B1503" s="881"/>
      <c r="C1503" s="884"/>
      <c r="D1503" s="884"/>
      <c r="E1503" s="884"/>
      <c r="F1503" s="296"/>
      <c r="G1503" s="897"/>
      <c r="H1503" s="898"/>
      <c r="I1503" s="296"/>
      <c r="J1503" s="297"/>
      <c r="K1503" s="299"/>
      <c r="L1503" s="284" t="s">
        <v>220</v>
      </c>
      <c r="M1503" s="302"/>
      <c r="N1503" s="285" t="s">
        <v>225</v>
      </c>
      <c r="O1503" s="299"/>
      <c r="P1503" s="284" t="s">
        <v>220</v>
      </c>
      <c r="Q1503" s="302"/>
      <c r="R1503" s="285" t="s">
        <v>225</v>
      </c>
      <c r="S1503" s="891"/>
      <c r="T1503" s="892"/>
      <c r="U1503" s="893"/>
    </row>
    <row r="1504" spans="2:21" ht="24" customHeight="1" x14ac:dyDescent="0.15">
      <c r="B1504" s="881"/>
      <c r="C1504" s="884"/>
      <c r="D1504" s="884"/>
      <c r="E1504" s="884"/>
      <c r="F1504" s="296"/>
      <c r="G1504" s="897"/>
      <c r="H1504" s="898"/>
      <c r="I1504" s="296"/>
      <c r="J1504" s="297"/>
      <c r="K1504" s="299"/>
      <c r="L1504" s="284" t="s">
        <v>220</v>
      </c>
      <c r="M1504" s="302"/>
      <c r="N1504" s="285" t="s">
        <v>225</v>
      </c>
      <c r="O1504" s="299"/>
      <c r="P1504" s="284" t="s">
        <v>220</v>
      </c>
      <c r="Q1504" s="302"/>
      <c r="R1504" s="285" t="s">
        <v>225</v>
      </c>
      <c r="S1504" s="891"/>
      <c r="T1504" s="892"/>
      <c r="U1504" s="893"/>
    </row>
    <row r="1505" spans="1:32" ht="24" customHeight="1" thickBot="1" x14ac:dyDescent="0.2">
      <c r="B1505" s="882"/>
      <c r="C1505" s="885"/>
      <c r="D1505" s="885"/>
      <c r="E1505" s="885"/>
      <c r="F1505" s="286" t="s">
        <v>232</v>
      </c>
      <c r="G1505" s="5"/>
      <c r="H1505" s="899" t="s">
        <v>239</v>
      </c>
      <c r="I1505" s="900"/>
      <c r="J1505" s="300"/>
      <c r="K1505" s="901"/>
      <c r="L1505" s="902"/>
      <c r="M1505" s="902"/>
      <c r="N1505" s="902"/>
      <c r="O1505" s="902"/>
      <c r="P1505" s="902"/>
      <c r="Q1505" s="902"/>
      <c r="R1505" s="903"/>
      <c r="S1505" s="894"/>
      <c r="T1505" s="895"/>
      <c r="U1505" s="896"/>
    </row>
    <row r="1506" spans="1:32" ht="19.5" customHeight="1" thickBot="1" x14ac:dyDescent="0.2">
      <c r="B1506" s="287" t="s">
        <v>112</v>
      </c>
      <c r="C1506" s="172"/>
      <c r="D1506" s="288"/>
      <c r="E1506" s="288"/>
      <c r="F1506" s="289"/>
      <c r="G1506" s="288"/>
      <c r="H1506" s="288"/>
      <c r="O1506" s="917" t="s">
        <v>496</v>
      </c>
      <c r="P1506" s="918"/>
      <c r="Q1506" s="918"/>
      <c r="R1506" s="918"/>
      <c r="S1506" s="919" t="str">
        <f>IF(COUNT(S1486:U1505)=0,"",SUMIFS(S1486:S1505,E1486:E1505,"&lt;&gt;"&amp;""))</f>
        <v/>
      </c>
      <c r="T1506" s="920"/>
      <c r="U1506" s="921"/>
    </row>
    <row r="1507" spans="1:32" ht="19.5" customHeight="1" thickBot="1" x14ac:dyDescent="0.2">
      <c r="B1507" s="486" t="s">
        <v>242</v>
      </c>
      <c r="C1507" s="172"/>
      <c r="D1507" s="171"/>
      <c r="E1507" s="290"/>
      <c r="F1507" s="485"/>
      <c r="G1507" s="485"/>
      <c r="H1507" s="485"/>
      <c r="O1507" s="922" t="s">
        <v>497</v>
      </c>
      <c r="P1507" s="923"/>
      <c r="Q1507" s="923"/>
      <c r="R1507" s="924"/>
      <c r="S1507" s="919" t="str">
        <f>IF(COUNT(S1486:U1505)=0,"",SUMIF(E1486:E1505,"元請",S1486:U1505))</f>
        <v/>
      </c>
      <c r="T1507" s="920"/>
      <c r="U1507" s="921"/>
      <c r="Z1507" s="264"/>
      <c r="AA1507" s="264"/>
      <c r="AB1507" s="264"/>
      <c r="AC1507" s="264"/>
      <c r="AD1507" s="264"/>
      <c r="AE1507" s="172"/>
      <c r="AF1507" s="172"/>
    </row>
    <row r="1508" spans="1:32" ht="19.5" customHeight="1" x14ac:dyDescent="0.15">
      <c r="B1508" s="287" t="s">
        <v>240</v>
      </c>
      <c r="C1508" s="172"/>
      <c r="D1508" s="171"/>
      <c r="E1508" s="172"/>
      <c r="F1508" s="172"/>
      <c r="G1508" s="485"/>
      <c r="H1508" s="485"/>
      <c r="Z1508" s="264"/>
      <c r="AA1508" s="264"/>
      <c r="AB1508" s="264"/>
      <c r="AC1508" s="264"/>
      <c r="AD1508" s="264"/>
      <c r="AE1508" s="172"/>
      <c r="AF1508" s="172"/>
    </row>
    <row r="1509" spans="1:32" ht="19.5" customHeight="1" x14ac:dyDescent="0.15">
      <c r="B1509" s="485"/>
      <c r="C1509" s="172"/>
      <c r="D1509" s="171"/>
      <c r="E1509" s="290"/>
      <c r="F1509" s="485"/>
      <c r="G1509" s="485"/>
      <c r="H1509" s="485"/>
    </row>
    <row r="1510" spans="1:32" s="172" customFormat="1" ht="20.25" customHeight="1" x14ac:dyDescent="0.15">
      <c r="A1510" s="171"/>
      <c r="B1510" s="171"/>
      <c r="C1510" s="172" t="s">
        <v>104</v>
      </c>
      <c r="G1510" s="262"/>
      <c r="H1510" s="262"/>
      <c r="I1510" s="171"/>
      <c r="J1510" s="171"/>
      <c r="K1510" s="171"/>
      <c r="L1510" s="171"/>
      <c r="M1510" s="171"/>
      <c r="N1510" s="171"/>
      <c r="O1510" s="171"/>
      <c r="P1510" s="171"/>
      <c r="Q1510" s="171"/>
      <c r="R1510" s="171"/>
      <c r="S1510" s="171"/>
      <c r="T1510" s="196" t="s">
        <v>241</v>
      </c>
      <c r="U1510" s="263" t="str">
        <f t="shared" ref="U1510" si="1549">IF(COUNT(S1486:U1505)=0,"",U1481+1)</f>
        <v/>
      </c>
      <c r="W1510" s="171"/>
      <c r="X1510" s="171"/>
      <c r="Y1510" s="171"/>
      <c r="Z1510" s="291"/>
      <c r="AA1510" s="291"/>
      <c r="AB1510" s="291"/>
      <c r="AC1510" s="291"/>
      <c r="AD1510" s="291"/>
      <c r="AE1510" s="171"/>
      <c r="AF1510" s="171"/>
    </row>
    <row r="1511" spans="1:32" s="172" customFormat="1" ht="27.75" x14ac:dyDescent="0.15">
      <c r="A1511" s="171"/>
      <c r="B1511" s="904" t="s">
        <v>105</v>
      </c>
      <c r="C1511" s="904"/>
      <c r="D1511" s="904"/>
      <c r="E1511" s="904"/>
      <c r="F1511" s="904"/>
      <c r="G1511" s="904"/>
      <c r="H1511" s="904"/>
      <c r="I1511" s="904"/>
      <c r="J1511" s="905" t="s">
        <v>388</v>
      </c>
      <c r="K1511" s="905"/>
      <c r="L1511" s="905"/>
      <c r="M1511" s="905"/>
      <c r="N1511" s="905"/>
      <c r="O1511" s="905"/>
      <c r="P1511" s="905"/>
      <c r="Q1511" s="905"/>
      <c r="R1511" s="905"/>
      <c r="S1511" s="905"/>
      <c r="T1511" s="905"/>
      <c r="U1511" s="905"/>
      <c r="W1511" s="171"/>
      <c r="X1511" s="171"/>
      <c r="Y1511" s="171"/>
      <c r="Z1511" s="291"/>
      <c r="AA1511" s="291"/>
      <c r="AB1511" s="291"/>
      <c r="AC1511" s="291"/>
      <c r="AD1511" s="291"/>
      <c r="AE1511" s="171"/>
      <c r="AF1511" s="171"/>
    </row>
    <row r="1512" spans="1:32" ht="21.75" thickBot="1" x14ac:dyDescent="0.2">
      <c r="D1512" s="265" t="s">
        <v>228</v>
      </c>
      <c r="E1512" s="906"/>
      <c r="F1512" s="906"/>
      <c r="G1512" s="266" t="s">
        <v>229</v>
      </c>
      <c r="H1512" s="267"/>
      <c r="L1512" s="268" t="s">
        <v>231</v>
      </c>
      <c r="M1512" s="482" t="str">
        <f>M$4</f>
        <v/>
      </c>
      <c r="N1512" s="269" t="s">
        <v>220</v>
      </c>
      <c r="O1512" s="482" t="str">
        <f>O$4</f>
        <v/>
      </c>
      <c r="P1512" s="269" t="s">
        <v>225</v>
      </c>
      <c r="Q1512" s="269" t="s">
        <v>205</v>
      </c>
      <c r="R1512" s="482" t="str">
        <f>R$4</f>
        <v/>
      </c>
      <c r="S1512" s="269" t="s">
        <v>220</v>
      </c>
      <c r="T1512" s="482" t="str">
        <f>T$4</f>
        <v/>
      </c>
      <c r="U1512" s="269" t="s">
        <v>230</v>
      </c>
    </row>
    <row r="1513" spans="1:32" ht="18" customHeight="1" x14ac:dyDescent="0.15">
      <c r="B1513" s="880" t="s">
        <v>227</v>
      </c>
      <c r="C1513" s="907" t="s">
        <v>224</v>
      </c>
      <c r="D1513" s="478" t="s">
        <v>237</v>
      </c>
      <c r="E1513" s="478" t="s">
        <v>222</v>
      </c>
      <c r="F1513" s="909" t="s">
        <v>106</v>
      </c>
      <c r="G1513" s="840" t="s">
        <v>107</v>
      </c>
      <c r="H1513" s="841"/>
      <c r="I1513" s="480" t="s">
        <v>108</v>
      </c>
      <c r="J1513" s="480" t="s">
        <v>235</v>
      </c>
      <c r="K1513" s="840" t="s">
        <v>109</v>
      </c>
      <c r="L1513" s="913"/>
      <c r="M1513" s="913"/>
      <c r="N1513" s="841"/>
      <c r="O1513" s="840" t="s">
        <v>226</v>
      </c>
      <c r="P1513" s="913"/>
      <c r="Q1513" s="913"/>
      <c r="R1513" s="841"/>
      <c r="S1513" s="840" t="s">
        <v>233</v>
      </c>
      <c r="T1513" s="913"/>
      <c r="U1513" s="914"/>
    </row>
    <row r="1514" spans="1:32" ht="18" customHeight="1" thickBot="1" x14ac:dyDescent="0.2">
      <c r="B1514" s="882"/>
      <c r="C1514" s="908"/>
      <c r="D1514" s="479" t="s">
        <v>221</v>
      </c>
      <c r="E1514" s="479" t="s">
        <v>223</v>
      </c>
      <c r="F1514" s="910"/>
      <c r="G1514" s="911"/>
      <c r="H1514" s="912"/>
      <c r="I1514" s="481" t="s">
        <v>110</v>
      </c>
      <c r="J1514" s="481" t="s">
        <v>236</v>
      </c>
      <c r="K1514" s="911"/>
      <c r="L1514" s="915"/>
      <c r="M1514" s="915"/>
      <c r="N1514" s="912"/>
      <c r="O1514" s="911"/>
      <c r="P1514" s="915"/>
      <c r="Q1514" s="915"/>
      <c r="R1514" s="912"/>
      <c r="S1514" s="911" t="s">
        <v>234</v>
      </c>
      <c r="T1514" s="915"/>
      <c r="U1514" s="916"/>
    </row>
    <row r="1515" spans="1:32" ht="24" customHeight="1" x14ac:dyDescent="0.15">
      <c r="B1515" s="880">
        <v>1</v>
      </c>
      <c r="C1515" s="883"/>
      <c r="D1515" s="883"/>
      <c r="E1515" s="883"/>
      <c r="F1515" s="294"/>
      <c r="G1515" s="886"/>
      <c r="H1515" s="887"/>
      <c r="I1515" s="294"/>
      <c r="J1515" s="295"/>
      <c r="K1515" s="298"/>
      <c r="L1515" s="279" t="s">
        <v>220</v>
      </c>
      <c r="M1515" s="301"/>
      <c r="N1515" s="280" t="s">
        <v>225</v>
      </c>
      <c r="O1515" s="298"/>
      <c r="P1515" s="279" t="s">
        <v>220</v>
      </c>
      <c r="Q1515" s="301"/>
      <c r="R1515" s="280" t="s">
        <v>225</v>
      </c>
      <c r="S1515" s="888" t="str">
        <f t="shared" ref="S1515" si="1550">IF(COUNT(J1515:J1519)=0,"",SUM(J1515:J1519))</f>
        <v/>
      </c>
      <c r="T1515" s="889"/>
      <c r="U1515" s="890"/>
    </row>
    <row r="1516" spans="1:32" ht="24" customHeight="1" x14ac:dyDescent="0.15">
      <c r="B1516" s="881"/>
      <c r="C1516" s="884"/>
      <c r="D1516" s="884"/>
      <c r="E1516" s="884"/>
      <c r="F1516" s="296"/>
      <c r="G1516" s="897"/>
      <c r="H1516" s="898"/>
      <c r="I1516" s="296"/>
      <c r="J1516" s="297"/>
      <c r="K1516" s="299"/>
      <c r="L1516" s="284" t="s">
        <v>220</v>
      </c>
      <c r="M1516" s="302"/>
      <c r="N1516" s="285" t="s">
        <v>225</v>
      </c>
      <c r="O1516" s="299"/>
      <c r="P1516" s="284" t="s">
        <v>220</v>
      </c>
      <c r="Q1516" s="302"/>
      <c r="R1516" s="285" t="s">
        <v>225</v>
      </c>
      <c r="S1516" s="891"/>
      <c r="T1516" s="892"/>
      <c r="U1516" s="893"/>
    </row>
    <row r="1517" spans="1:32" ht="23.25" customHeight="1" x14ac:dyDescent="0.15">
      <c r="B1517" s="881"/>
      <c r="C1517" s="884"/>
      <c r="D1517" s="884"/>
      <c r="E1517" s="884"/>
      <c r="F1517" s="296"/>
      <c r="G1517" s="897"/>
      <c r="H1517" s="898"/>
      <c r="I1517" s="296"/>
      <c r="J1517" s="297"/>
      <c r="K1517" s="299"/>
      <c r="L1517" s="284" t="s">
        <v>220</v>
      </c>
      <c r="M1517" s="302"/>
      <c r="N1517" s="285" t="s">
        <v>225</v>
      </c>
      <c r="O1517" s="299"/>
      <c r="P1517" s="284" t="s">
        <v>220</v>
      </c>
      <c r="Q1517" s="302"/>
      <c r="R1517" s="285" t="s">
        <v>225</v>
      </c>
      <c r="S1517" s="891"/>
      <c r="T1517" s="892"/>
      <c r="U1517" s="893"/>
    </row>
    <row r="1518" spans="1:32" ht="24" customHeight="1" x14ac:dyDescent="0.15">
      <c r="B1518" s="881"/>
      <c r="C1518" s="884"/>
      <c r="D1518" s="884"/>
      <c r="E1518" s="884"/>
      <c r="F1518" s="296"/>
      <c r="G1518" s="897"/>
      <c r="H1518" s="898"/>
      <c r="I1518" s="296"/>
      <c r="J1518" s="297"/>
      <c r="K1518" s="299"/>
      <c r="L1518" s="284" t="s">
        <v>220</v>
      </c>
      <c r="M1518" s="302"/>
      <c r="N1518" s="285" t="s">
        <v>225</v>
      </c>
      <c r="O1518" s="299"/>
      <c r="P1518" s="284" t="s">
        <v>220</v>
      </c>
      <c r="Q1518" s="302"/>
      <c r="R1518" s="285" t="s">
        <v>225</v>
      </c>
      <c r="S1518" s="891"/>
      <c r="T1518" s="892"/>
      <c r="U1518" s="893"/>
    </row>
    <row r="1519" spans="1:32" ht="24" customHeight="1" thickBot="1" x14ac:dyDescent="0.2">
      <c r="B1519" s="882"/>
      <c r="C1519" s="885"/>
      <c r="D1519" s="885"/>
      <c r="E1519" s="885"/>
      <c r="F1519" s="286" t="s">
        <v>232</v>
      </c>
      <c r="G1519" s="5"/>
      <c r="H1519" s="899" t="s">
        <v>239</v>
      </c>
      <c r="I1519" s="900"/>
      <c r="J1519" s="300"/>
      <c r="K1519" s="901"/>
      <c r="L1519" s="902"/>
      <c r="M1519" s="902"/>
      <c r="N1519" s="902"/>
      <c r="O1519" s="902"/>
      <c r="P1519" s="902"/>
      <c r="Q1519" s="902"/>
      <c r="R1519" s="903"/>
      <c r="S1519" s="894"/>
      <c r="T1519" s="895"/>
      <c r="U1519" s="896"/>
    </row>
    <row r="1520" spans="1:32" ht="24" customHeight="1" x14ac:dyDescent="0.15">
      <c r="B1520" s="880">
        <v>2</v>
      </c>
      <c r="C1520" s="883"/>
      <c r="D1520" s="883"/>
      <c r="E1520" s="883"/>
      <c r="F1520" s="294"/>
      <c r="G1520" s="886"/>
      <c r="H1520" s="887"/>
      <c r="I1520" s="294"/>
      <c r="J1520" s="295"/>
      <c r="K1520" s="298"/>
      <c r="L1520" s="279" t="s">
        <v>220</v>
      </c>
      <c r="M1520" s="301"/>
      <c r="N1520" s="280" t="s">
        <v>225</v>
      </c>
      <c r="O1520" s="298"/>
      <c r="P1520" s="279" t="s">
        <v>220</v>
      </c>
      <c r="Q1520" s="301"/>
      <c r="R1520" s="280" t="s">
        <v>225</v>
      </c>
      <c r="S1520" s="888" t="str">
        <f t="shared" ref="S1520" si="1551">IF(COUNT(J1520:J1524)=0,"",SUM(J1520:J1524))</f>
        <v/>
      </c>
      <c r="T1520" s="889"/>
      <c r="U1520" s="890"/>
    </row>
    <row r="1521" spans="2:32" ht="24" customHeight="1" x14ac:dyDescent="0.15">
      <c r="B1521" s="881"/>
      <c r="C1521" s="884"/>
      <c r="D1521" s="884"/>
      <c r="E1521" s="884"/>
      <c r="F1521" s="296"/>
      <c r="G1521" s="897"/>
      <c r="H1521" s="898"/>
      <c r="I1521" s="296"/>
      <c r="J1521" s="297"/>
      <c r="K1521" s="299"/>
      <c r="L1521" s="284" t="s">
        <v>220</v>
      </c>
      <c r="M1521" s="302"/>
      <c r="N1521" s="285" t="s">
        <v>225</v>
      </c>
      <c r="O1521" s="299"/>
      <c r="P1521" s="284" t="s">
        <v>220</v>
      </c>
      <c r="Q1521" s="302"/>
      <c r="R1521" s="285" t="s">
        <v>225</v>
      </c>
      <c r="S1521" s="891"/>
      <c r="T1521" s="892"/>
      <c r="U1521" s="893"/>
    </row>
    <row r="1522" spans="2:32" ht="24" customHeight="1" x14ac:dyDescent="0.15">
      <c r="B1522" s="881"/>
      <c r="C1522" s="884"/>
      <c r="D1522" s="884"/>
      <c r="E1522" s="884"/>
      <c r="F1522" s="296"/>
      <c r="G1522" s="897"/>
      <c r="H1522" s="898"/>
      <c r="I1522" s="296"/>
      <c r="J1522" s="297"/>
      <c r="K1522" s="299"/>
      <c r="L1522" s="284" t="s">
        <v>220</v>
      </c>
      <c r="M1522" s="302"/>
      <c r="N1522" s="285" t="s">
        <v>225</v>
      </c>
      <c r="O1522" s="299"/>
      <c r="P1522" s="284" t="s">
        <v>220</v>
      </c>
      <c r="Q1522" s="302"/>
      <c r="R1522" s="285" t="s">
        <v>225</v>
      </c>
      <c r="S1522" s="891"/>
      <c r="T1522" s="892"/>
      <c r="U1522" s="893"/>
    </row>
    <row r="1523" spans="2:32" ht="24" customHeight="1" x14ac:dyDescent="0.15">
      <c r="B1523" s="881"/>
      <c r="C1523" s="884"/>
      <c r="D1523" s="884"/>
      <c r="E1523" s="884"/>
      <c r="F1523" s="296"/>
      <c r="G1523" s="897"/>
      <c r="H1523" s="898"/>
      <c r="I1523" s="296"/>
      <c r="J1523" s="297"/>
      <c r="K1523" s="299"/>
      <c r="L1523" s="284" t="s">
        <v>220</v>
      </c>
      <c r="M1523" s="302"/>
      <c r="N1523" s="285" t="s">
        <v>225</v>
      </c>
      <c r="O1523" s="299"/>
      <c r="P1523" s="284" t="s">
        <v>220</v>
      </c>
      <c r="Q1523" s="302"/>
      <c r="R1523" s="285" t="s">
        <v>225</v>
      </c>
      <c r="S1523" s="891"/>
      <c r="T1523" s="892"/>
      <c r="U1523" s="893"/>
    </row>
    <row r="1524" spans="2:32" ht="24" customHeight="1" thickBot="1" x14ac:dyDescent="0.2">
      <c r="B1524" s="882"/>
      <c r="C1524" s="885"/>
      <c r="D1524" s="885"/>
      <c r="E1524" s="885"/>
      <c r="F1524" s="286" t="s">
        <v>232</v>
      </c>
      <c r="G1524" s="5"/>
      <c r="H1524" s="899" t="s">
        <v>239</v>
      </c>
      <c r="I1524" s="900"/>
      <c r="J1524" s="300"/>
      <c r="K1524" s="901"/>
      <c r="L1524" s="902"/>
      <c r="M1524" s="902"/>
      <c r="N1524" s="902"/>
      <c r="O1524" s="902"/>
      <c r="P1524" s="902"/>
      <c r="Q1524" s="902"/>
      <c r="R1524" s="903"/>
      <c r="S1524" s="894"/>
      <c r="T1524" s="895"/>
      <c r="U1524" s="896"/>
    </row>
    <row r="1525" spans="2:32" ht="24" customHeight="1" x14ac:dyDescent="0.15">
      <c r="B1525" s="880">
        <v>3</v>
      </c>
      <c r="C1525" s="883"/>
      <c r="D1525" s="883"/>
      <c r="E1525" s="883"/>
      <c r="F1525" s="294"/>
      <c r="G1525" s="886"/>
      <c r="H1525" s="887"/>
      <c r="I1525" s="294"/>
      <c r="J1525" s="295"/>
      <c r="K1525" s="298"/>
      <c r="L1525" s="279" t="s">
        <v>220</v>
      </c>
      <c r="M1525" s="301"/>
      <c r="N1525" s="280" t="s">
        <v>225</v>
      </c>
      <c r="O1525" s="298"/>
      <c r="P1525" s="279" t="s">
        <v>220</v>
      </c>
      <c r="Q1525" s="301"/>
      <c r="R1525" s="280" t="s">
        <v>225</v>
      </c>
      <c r="S1525" s="888" t="str">
        <f t="shared" ref="S1525" si="1552">IF(COUNT(J1525:J1529)=0,"",SUM(J1525:J1529))</f>
        <v/>
      </c>
      <c r="T1525" s="889"/>
      <c r="U1525" s="890"/>
    </row>
    <row r="1526" spans="2:32" ht="24" customHeight="1" x14ac:dyDescent="0.15">
      <c r="B1526" s="881"/>
      <c r="C1526" s="884"/>
      <c r="D1526" s="884"/>
      <c r="E1526" s="884"/>
      <c r="F1526" s="296"/>
      <c r="G1526" s="897"/>
      <c r="H1526" s="898"/>
      <c r="I1526" s="296"/>
      <c r="J1526" s="297"/>
      <c r="K1526" s="299"/>
      <c r="L1526" s="284" t="s">
        <v>220</v>
      </c>
      <c r="M1526" s="302"/>
      <c r="N1526" s="285" t="s">
        <v>225</v>
      </c>
      <c r="O1526" s="299"/>
      <c r="P1526" s="284" t="s">
        <v>220</v>
      </c>
      <c r="Q1526" s="302"/>
      <c r="R1526" s="285" t="s">
        <v>225</v>
      </c>
      <c r="S1526" s="891"/>
      <c r="T1526" s="892"/>
      <c r="U1526" s="893"/>
    </row>
    <row r="1527" spans="2:32" ht="24" customHeight="1" x14ac:dyDescent="0.15">
      <c r="B1527" s="881"/>
      <c r="C1527" s="884"/>
      <c r="D1527" s="884"/>
      <c r="E1527" s="884"/>
      <c r="F1527" s="296"/>
      <c r="G1527" s="897"/>
      <c r="H1527" s="898"/>
      <c r="I1527" s="296"/>
      <c r="J1527" s="297"/>
      <c r="K1527" s="299"/>
      <c r="L1527" s="284" t="s">
        <v>220</v>
      </c>
      <c r="M1527" s="302"/>
      <c r="N1527" s="285" t="s">
        <v>225</v>
      </c>
      <c r="O1527" s="299"/>
      <c r="P1527" s="284" t="s">
        <v>220</v>
      </c>
      <c r="Q1527" s="302"/>
      <c r="R1527" s="285" t="s">
        <v>225</v>
      </c>
      <c r="S1527" s="891"/>
      <c r="T1527" s="892"/>
      <c r="U1527" s="893"/>
    </row>
    <row r="1528" spans="2:32" ht="24" customHeight="1" x14ac:dyDescent="0.15">
      <c r="B1528" s="881"/>
      <c r="C1528" s="884"/>
      <c r="D1528" s="884"/>
      <c r="E1528" s="884"/>
      <c r="F1528" s="296"/>
      <c r="G1528" s="897"/>
      <c r="H1528" s="898"/>
      <c r="I1528" s="296"/>
      <c r="J1528" s="297"/>
      <c r="K1528" s="299"/>
      <c r="L1528" s="284" t="s">
        <v>220</v>
      </c>
      <c r="M1528" s="302"/>
      <c r="N1528" s="285" t="s">
        <v>225</v>
      </c>
      <c r="O1528" s="299"/>
      <c r="P1528" s="284" t="s">
        <v>220</v>
      </c>
      <c r="Q1528" s="302"/>
      <c r="R1528" s="285" t="s">
        <v>225</v>
      </c>
      <c r="S1528" s="891"/>
      <c r="T1528" s="892"/>
      <c r="U1528" s="893"/>
    </row>
    <row r="1529" spans="2:32" ht="24" customHeight="1" thickBot="1" x14ac:dyDescent="0.2">
      <c r="B1529" s="882"/>
      <c r="C1529" s="885"/>
      <c r="D1529" s="885"/>
      <c r="E1529" s="885"/>
      <c r="F1529" s="286" t="s">
        <v>232</v>
      </c>
      <c r="G1529" s="5"/>
      <c r="H1529" s="899" t="s">
        <v>239</v>
      </c>
      <c r="I1529" s="900"/>
      <c r="J1529" s="300"/>
      <c r="K1529" s="901"/>
      <c r="L1529" s="902"/>
      <c r="M1529" s="902"/>
      <c r="N1529" s="902"/>
      <c r="O1529" s="902"/>
      <c r="P1529" s="902"/>
      <c r="Q1529" s="902"/>
      <c r="R1529" s="903"/>
      <c r="S1529" s="894"/>
      <c r="T1529" s="895"/>
      <c r="U1529" s="896"/>
    </row>
    <row r="1530" spans="2:32" ht="24" customHeight="1" x14ac:dyDescent="0.15">
      <c r="B1530" s="880">
        <v>4</v>
      </c>
      <c r="C1530" s="883"/>
      <c r="D1530" s="883"/>
      <c r="E1530" s="883"/>
      <c r="F1530" s="294"/>
      <c r="G1530" s="886"/>
      <c r="H1530" s="887"/>
      <c r="I1530" s="294"/>
      <c r="J1530" s="295"/>
      <c r="K1530" s="298"/>
      <c r="L1530" s="279" t="s">
        <v>220</v>
      </c>
      <c r="M1530" s="301"/>
      <c r="N1530" s="280" t="s">
        <v>225</v>
      </c>
      <c r="O1530" s="298"/>
      <c r="P1530" s="279" t="s">
        <v>220</v>
      </c>
      <c r="Q1530" s="301"/>
      <c r="R1530" s="280" t="s">
        <v>225</v>
      </c>
      <c r="S1530" s="888" t="str">
        <f t="shared" ref="S1530" si="1553">IF(COUNT(J1530:J1534)=0,"",SUM(J1530:J1534))</f>
        <v/>
      </c>
      <c r="T1530" s="889"/>
      <c r="U1530" s="890"/>
    </row>
    <row r="1531" spans="2:32" ht="24" customHeight="1" x14ac:dyDescent="0.15">
      <c r="B1531" s="881"/>
      <c r="C1531" s="884"/>
      <c r="D1531" s="884"/>
      <c r="E1531" s="884"/>
      <c r="F1531" s="296"/>
      <c r="G1531" s="897"/>
      <c r="H1531" s="898"/>
      <c r="I1531" s="296"/>
      <c r="J1531" s="297"/>
      <c r="K1531" s="299"/>
      <c r="L1531" s="284" t="s">
        <v>220</v>
      </c>
      <c r="M1531" s="302"/>
      <c r="N1531" s="285" t="s">
        <v>225</v>
      </c>
      <c r="O1531" s="299"/>
      <c r="P1531" s="284" t="s">
        <v>220</v>
      </c>
      <c r="Q1531" s="302"/>
      <c r="R1531" s="285" t="s">
        <v>225</v>
      </c>
      <c r="S1531" s="891"/>
      <c r="T1531" s="892"/>
      <c r="U1531" s="893"/>
    </row>
    <row r="1532" spans="2:32" ht="24" customHeight="1" x14ac:dyDescent="0.15">
      <c r="B1532" s="881"/>
      <c r="C1532" s="884"/>
      <c r="D1532" s="884"/>
      <c r="E1532" s="884"/>
      <c r="F1532" s="296"/>
      <c r="G1532" s="897"/>
      <c r="H1532" s="898"/>
      <c r="I1532" s="296"/>
      <c r="J1532" s="297"/>
      <c r="K1532" s="299"/>
      <c r="L1532" s="284" t="s">
        <v>220</v>
      </c>
      <c r="M1532" s="302"/>
      <c r="N1532" s="285" t="s">
        <v>225</v>
      </c>
      <c r="O1532" s="299"/>
      <c r="P1532" s="284" t="s">
        <v>220</v>
      </c>
      <c r="Q1532" s="302"/>
      <c r="R1532" s="285" t="s">
        <v>225</v>
      </c>
      <c r="S1532" s="891"/>
      <c r="T1532" s="892"/>
      <c r="U1532" s="893"/>
    </row>
    <row r="1533" spans="2:32" ht="24" customHeight="1" x14ac:dyDescent="0.15">
      <c r="B1533" s="881"/>
      <c r="C1533" s="884"/>
      <c r="D1533" s="884"/>
      <c r="E1533" s="884"/>
      <c r="F1533" s="296"/>
      <c r="G1533" s="897"/>
      <c r="H1533" s="898"/>
      <c r="I1533" s="296"/>
      <c r="J1533" s="297"/>
      <c r="K1533" s="299"/>
      <c r="L1533" s="284" t="s">
        <v>220</v>
      </c>
      <c r="M1533" s="302"/>
      <c r="N1533" s="285" t="s">
        <v>225</v>
      </c>
      <c r="O1533" s="299"/>
      <c r="P1533" s="284" t="s">
        <v>220</v>
      </c>
      <c r="Q1533" s="302"/>
      <c r="R1533" s="285" t="s">
        <v>225</v>
      </c>
      <c r="S1533" s="891"/>
      <c r="T1533" s="892"/>
      <c r="U1533" s="893"/>
    </row>
    <row r="1534" spans="2:32" ht="24" customHeight="1" thickBot="1" x14ac:dyDescent="0.2">
      <c r="B1534" s="882"/>
      <c r="C1534" s="885"/>
      <c r="D1534" s="885"/>
      <c r="E1534" s="885"/>
      <c r="F1534" s="286" t="s">
        <v>232</v>
      </c>
      <c r="G1534" s="5"/>
      <c r="H1534" s="899" t="s">
        <v>239</v>
      </c>
      <c r="I1534" s="900"/>
      <c r="J1534" s="300"/>
      <c r="K1534" s="901"/>
      <c r="L1534" s="902"/>
      <c r="M1534" s="902"/>
      <c r="N1534" s="902"/>
      <c r="O1534" s="902"/>
      <c r="P1534" s="902"/>
      <c r="Q1534" s="902"/>
      <c r="R1534" s="903"/>
      <c r="S1534" s="894"/>
      <c r="T1534" s="895"/>
      <c r="U1534" s="896"/>
    </row>
    <row r="1535" spans="2:32" ht="19.5" customHeight="1" thickBot="1" x14ac:dyDescent="0.2">
      <c r="B1535" s="287" t="s">
        <v>112</v>
      </c>
      <c r="C1535" s="172"/>
      <c r="D1535" s="288"/>
      <c r="E1535" s="288"/>
      <c r="F1535" s="289"/>
      <c r="G1535" s="288"/>
      <c r="H1535" s="288"/>
      <c r="O1535" s="917" t="s">
        <v>496</v>
      </c>
      <c r="P1535" s="918"/>
      <c r="Q1535" s="918"/>
      <c r="R1535" s="918"/>
      <c r="S1535" s="919" t="str">
        <f>IF(COUNT(S1515:U1534)=0,"",SUMIFS(S1515:S1534,E1515:E1534,"&lt;&gt;"&amp;""))</f>
        <v/>
      </c>
      <c r="T1535" s="920"/>
      <c r="U1535" s="921"/>
    </row>
    <row r="1536" spans="2:32" ht="19.5" customHeight="1" thickBot="1" x14ac:dyDescent="0.2">
      <c r="B1536" s="486" t="s">
        <v>242</v>
      </c>
      <c r="C1536" s="172"/>
      <c r="D1536" s="171"/>
      <c r="E1536" s="290"/>
      <c r="F1536" s="485"/>
      <c r="G1536" s="485"/>
      <c r="H1536" s="485"/>
      <c r="O1536" s="922" t="s">
        <v>497</v>
      </c>
      <c r="P1536" s="923"/>
      <c r="Q1536" s="923"/>
      <c r="R1536" s="924"/>
      <c r="S1536" s="919" t="str">
        <f>IF(COUNT(S1515:U1534)=0,"",SUMIF(E1515:E1534,"元請",S1515:U1534))</f>
        <v/>
      </c>
      <c r="T1536" s="920"/>
      <c r="U1536" s="921"/>
      <c r="Z1536" s="264"/>
      <c r="AA1536" s="264"/>
      <c r="AB1536" s="264"/>
      <c r="AC1536" s="264"/>
      <c r="AD1536" s="264"/>
      <c r="AE1536" s="172"/>
      <c r="AF1536" s="172"/>
    </row>
    <row r="1537" spans="1:32" ht="19.5" customHeight="1" x14ac:dyDescent="0.15">
      <c r="B1537" s="287" t="s">
        <v>240</v>
      </c>
      <c r="C1537" s="172"/>
      <c r="D1537" s="171"/>
      <c r="E1537" s="172"/>
      <c r="F1537" s="172"/>
      <c r="G1537" s="485"/>
      <c r="H1537" s="485"/>
      <c r="Z1537" s="264"/>
      <c r="AA1537" s="264"/>
      <c r="AB1537" s="264"/>
      <c r="AC1537" s="264"/>
      <c r="AD1537" s="264"/>
      <c r="AE1537" s="172"/>
      <c r="AF1537" s="172"/>
    </row>
    <row r="1538" spans="1:32" ht="19.5" customHeight="1" x14ac:dyDescent="0.15">
      <c r="B1538" s="485"/>
      <c r="C1538" s="172"/>
      <c r="D1538" s="171"/>
      <c r="E1538" s="290"/>
      <c r="F1538" s="485"/>
      <c r="G1538" s="485"/>
      <c r="H1538" s="485"/>
    </row>
    <row r="1539" spans="1:32" s="172" customFormat="1" ht="20.25" customHeight="1" x14ac:dyDescent="0.15">
      <c r="A1539" s="171"/>
      <c r="B1539" s="171"/>
      <c r="C1539" s="172" t="s">
        <v>104</v>
      </c>
      <c r="G1539" s="262"/>
      <c r="H1539" s="262"/>
      <c r="I1539" s="171"/>
      <c r="J1539" s="171"/>
      <c r="K1539" s="171"/>
      <c r="L1539" s="171"/>
      <c r="M1539" s="171"/>
      <c r="N1539" s="171"/>
      <c r="O1539" s="171"/>
      <c r="P1539" s="171"/>
      <c r="Q1539" s="171"/>
      <c r="R1539" s="171"/>
      <c r="S1539" s="171"/>
      <c r="T1539" s="196" t="s">
        <v>241</v>
      </c>
      <c r="U1539" s="263" t="str">
        <f t="shared" ref="U1539" si="1554">IF(COUNT(S1515:U1534)=0,"",U1510+1)</f>
        <v/>
      </c>
      <c r="W1539" s="171"/>
      <c r="X1539" s="171"/>
      <c r="Y1539" s="171"/>
      <c r="Z1539" s="291"/>
      <c r="AA1539" s="291"/>
      <c r="AB1539" s="291"/>
      <c r="AC1539" s="291"/>
      <c r="AD1539" s="291"/>
      <c r="AE1539" s="171"/>
      <c r="AF1539" s="171"/>
    </row>
    <row r="1540" spans="1:32" s="172" customFormat="1" ht="27.75" x14ac:dyDescent="0.15">
      <c r="A1540" s="171"/>
      <c r="B1540" s="904" t="s">
        <v>105</v>
      </c>
      <c r="C1540" s="904"/>
      <c r="D1540" s="904"/>
      <c r="E1540" s="904"/>
      <c r="F1540" s="904"/>
      <c r="G1540" s="904"/>
      <c r="H1540" s="904"/>
      <c r="I1540" s="904"/>
      <c r="J1540" s="905" t="s">
        <v>388</v>
      </c>
      <c r="K1540" s="905"/>
      <c r="L1540" s="905"/>
      <c r="M1540" s="905"/>
      <c r="N1540" s="905"/>
      <c r="O1540" s="905"/>
      <c r="P1540" s="905"/>
      <c r="Q1540" s="905"/>
      <c r="R1540" s="905"/>
      <c r="S1540" s="905"/>
      <c r="T1540" s="905"/>
      <c r="U1540" s="905"/>
      <c r="W1540" s="171"/>
      <c r="X1540" s="171"/>
      <c r="Y1540" s="171"/>
      <c r="Z1540" s="291"/>
      <c r="AA1540" s="291"/>
      <c r="AB1540" s="291"/>
      <c r="AC1540" s="291"/>
      <c r="AD1540" s="291"/>
      <c r="AE1540" s="171"/>
      <c r="AF1540" s="171"/>
    </row>
    <row r="1541" spans="1:32" ht="21.75" thickBot="1" x14ac:dyDescent="0.2">
      <c r="D1541" s="265" t="s">
        <v>228</v>
      </c>
      <c r="E1541" s="906"/>
      <c r="F1541" s="906"/>
      <c r="G1541" s="266" t="s">
        <v>229</v>
      </c>
      <c r="H1541" s="267"/>
      <c r="L1541" s="268" t="s">
        <v>231</v>
      </c>
      <c r="M1541" s="482" t="str">
        <f>M$4</f>
        <v/>
      </c>
      <c r="N1541" s="269" t="s">
        <v>220</v>
      </c>
      <c r="O1541" s="482" t="str">
        <f>O$4</f>
        <v/>
      </c>
      <c r="P1541" s="269" t="s">
        <v>225</v>
      </c>
      <c r="Q1541" s="269" t="s">
        <v>205</v>
      </c>
      <c r="R1541" s="482" t="str">
        <f>R$4</f>
        <v/>
      </c>
      <c r="S1541" s="269" t="s">
        <v>220</v>
      </c>
      <c r="T1541" s="482" t="str">
        <f>T$4</f>
        <v/>
      </c>
      <c r="U1541" s="269" t="s">
        <v>230</v>
      </c>
    </row>
    <row r="1542" spans="1:32" ht="18" customHeight="1" x14ac:dyDescent="0.15">
      <c r="B1542" s="880" t="s">
        <v>227</v>
      </c>
      <c r="C1542" s="907" t="s">
        <v>224</v>
      </c>
      <c r="D1542" s="478" t="s">
        <v>237</v>
      </c>
      <c r="E1542" s="478" t="s">
        <v>222</v>
      </c>
      <c r="F1542" s="909" t="s">
        <v>106</v>
      </c>
      <c r="G1542" s="840" t="s">
        <v>107</v>
      </c>
      <c r="H1542" s="841"/>
      <c r="I1542" s="480" t="s">
        <v>108</v>
      </c>
      <c r="J1542" s="480" t="s">
        <v>235</v>
      </c>
      <c r="K1542" s="840" t="s">
        <v>109</v>
      </c>
      <c r="L1542" s="913"/>
      <c r="M1542" s="913"/>
      <c r="N1542" s="841"/>
      <c r="O1542" s="840" t="s">
        <v>226</v>
      </c>
      <c r="P1542" s="913"/>
      <c r="Q1542" s="913"/>
      <c r="R1542" s="841"/>
      <c r="S1542" s="840" t="s">
        <v>233</v>
      </c>
      <c r="T1542" s="913"/>
      <c r="U1542" s="914"/>
    </row>
    <row r="1543" spans="1:32" ht="18" customHeight="1" thickBot="1" x14ac:dyDescent="0.2">
      <c r="B1543" s="882"/>
      <c r="C1543" s="908"/>
      <c r="D1543" s="479" t="s">
        <v>221</v>
      </c>
      <c r="E1543" s="479" t="s">
        <v>223</v>
      </c>
      <c r="F1543" s="910"/>
      <c r="G1543" s="911"/>
      <c r="H1543" s="912"/>
      <c r="I1543" s="481" t="s">
        <v>110</v>
      </c>
      <c r="J1543" s="481" t="s">
        <v>236</v>
      </c>
      <c r="K1543" s="911"/>
      <c r="L1543" s="915"/>
      <c r="M1543" s="915"/>
      <c r="N1543" s="912"/>
      <c r="O1543" s="911"/>
      <c r="P1543" s="915"/>
      <c r="Q1543" s="915"/>
      <c r="R1543" s="912"/>
      <c r="S1543" s="911" t="s">
        <v>234</v>
      </c>
      <c r="T1543" s="915"/>
      <c r="U1543" s="916"/>
    </row>
    <row r="1544" spans="1:32" ht="24" customHeight="1" x14ac:dyDescent="0.15">
      <c r="B1544" s="880">
        <v>1</v>
      </c>
      <c r="C1544" s="883"/>
      <c r="D1544" s="883"/>
      <c r="E1544" s="883"/>
      <c r="F1544" s="294"/>
      <c r="G1544" s="886"/>
      <c r="H1544" s="887"/>
      <c r="I1544" s="294"/>
      <c r="J1544" s="295"/>
      <c r="K1544" s="298"/>
      <c r="L1544" s="279" t="s">
        <v>220</v>
      </c>
      <c r="M1544" s="301"/>
      <c r="N1544" s="280" t="s">
        <v>225</v>
      </c>
      <c r="O1544" s="298"/>
      <c r="P1544" s="279" t="s">
        <v>220</v>
      </c>
      <c r="Q1544" s="301"/>
      <c r="R1544" s="280" t="s">
        <v>225</v>
      </c>
      <c r="S1544" s="888" t="str">
        <f t="shared" ref="S1544" si="1555">IF(COUNT(J1544:J1548)=0,"",SUM(J1544:J1548))</f>
        <v/>
      </c>
      <c r="T1544" s="889"/>
      <c r="U1544" s="890"/>
    </row>
    <row r="1545" spans="1:32" ht="24" customHeight="1" x14ac:dyDescent="0.15">
      <c r="B1545" s="881"/>
      <c r="C1545" s="884"/>
      <c r="D1545" s="884"/>
      <c r="E1545" s="884"/>
      <c r="F1545" s="296"/>
      <c r="G1545" s="897"/>
      <c r="H1545" s="898"/>
      <c r="I1545" s="296"/>
      <c r="J1545" s="297"/>
      <c r="K1545" s="299"/>
      <c r="L1545" s="284" t="s">
        <v>220</v>
      </c>
      <c r="M1545" s="302"/>
      <c r="N1545" s="285" t="s">
        <v>225</v>
      </c>
      <c r="O1545" s="299"/>
      <c r="P1545" s="284" t="s">
        <v>220</v>
      </c>
      <c r="Q1545" s="302"/>
      <c r="R1545" s="285" t="s">
        <v>225</v>
      </c>
      <c r="S1545" s="891"/>
      <c r="T1545" s="892"/>
      <c r="U1545" s="893"/>
    </row>
    <row r="1546" spans="1:32" ht="23.25" customHeight="1" x14ac:dyDescent="0.15">
      <c r="B1546" s="881"/>
      <c r="C1546" s="884"/>
      <c r="D1546" s="884"/>
      <c r="E1546" s="884"/>
      <c r="F1546" s="296"/>
      <c r="G1546" s="897"/>
      <c r="H1546" s="898"/>
      <c r="I1546" s="296"/>
      <c r="J1546" s="297"/>
      <c r="K1546" s="299"/>
      <c r="L1546" s="284" t="s">
        <v>220</v>
      </c>
      <c r="M1546" s="302"/>
      <c r="N1546" s="285" t="s">
        <v>225</v>
      </c>
      <c r="O1546" s="299"/>
      <c r="P1546" s="284" t="s">
        <v>220</v>
      </c>
      <c r="Q1546" s="302"/>
      <c r="R1546" s="285" t="s">
        <v>225</v>
      </c>
      <c r="S1546" s="891"/>
      <c r="T1546" s="892"/>
      <c r="U1546" s="893"/>
    </row>
    <row r="1547" spans="1:32" ht="24" customHeight="1" x14ac:dyDescent="0.15">
      <c r="B1547" s="881"/>
      <c r="C1547" s="884"/>
      <c r="D1547" s="884"/>
      <c r="E1547" s="884"/>
      <c r="F1547" s="296"/>
      <c r="G1547" s="897"/>
      <c r="H1547" s="898"/>
      <c r="I1547" s="296"/>
      <c r="J1547" s="297"/>
      <c r="K1547" s="299"/>
      <c r="L1547" s="284" t="s">
        <v>220</v>
      </c>
      <c r="M1547" s="302"/>
      <c r="N1547" s="285" t="s">
        <v>225</v>
      </c>
      <c r="O1547" s="299"/>
      <c r="P1547" s="284" t="s">
        <v>220</v>
      </c>
      <c r="Q1547" s="302"/>
      <c r="R1547" s="285" t="s">
        <v>225</v>
      </c>
      <c r="S1547" s="891"/>
      <c r="T1547" s="892"/>
      <c r="U1547" s="893"/>
    </row>
    <row r="1548" spans="1:32" ht="24" customHeight="1" thickBot="1" x14ac:dyDescent="0.2">
      <c r="B1548" s="882"/>
      <c r="C1548" s="885"/>
      <c r="D1548" s="885"/>
      <c r="E1548" s="885"/>
      <c r="F1548" s="286" t="s">
        <v>232</v>
      </c>
      <c r="G1548" s="5"/>
      <c r="H1548" s="899" t="s">
        <v>239</v>
      </c>
      <c r="I1548" s="900"/>
      <c r="J1548" s="300"/>
      <c r="K1548" s="901"/>
      <c r="L1548" s="902"/>
      <c r="M1548" s="902"/>
      <c r="N1548" s="902"/>
      <c r="O1548" s="902"/>
      <c r="P1548" s="902"/>
      <c r="Q1548" s="902"/>
      <c r="R1548" s="903"/>
      <c r="S1548" s="894"/>
      <c r="T1548" s="895"/>
      <c r="U1548" s="896"/>
    </row>
    <row r="1549" spans="1:32" ht="24" customHeight="1" x14ac:dyDescent="0.15">
      <c r="B1549" s="880">
        <v>2</v>
      </c>
      <c r="C1549" s="883"/>
      <c r="D1549" s="883"/>
      <c r="E1549" s="883"/>
      <c r="F1549" s="294"/>
      <c r="G1549" s="886"/>
      <c r="H1549" s="887"/>
      <c r="I1549" s="294"/>
      <c r="J1549" s="295"/>
      <c r="K1549" s="298"/>
      <c r="L1549" s="279" t="s">
        <v>220</v>
      </c>
      <c r="M1549" s="301"/>
      <c r="N1549" s="280" t="s">
        <v>225</v>
      </c>
      <c r="O1549" s="298"/>
      <c r="P1549" s="279" t="s">
        <v>220</v>
      </c>
      <c r="Q1549" s="301"/>
      <c r="R1549" s="280" t="s">
        <v>225</v>
      </c>
      <c r="S1549" s="888" t="str">
        <f t="shared" ref="S1549" si="1556">IF(COUNT(J1549:J1553)=0,"",SUM(J1549:J1553))</f>
        <v/>
      </c>
      <c r="T1549" s="889"/>
      <c r="U1549" s="890"/>
    </row>
    <row r="1550" spans="1:32" ht="24" customHeight="1" x14ac:dyDescent="0.15">
      <c r="B1550" s="881"/>
      <c r="C1550" s="884"/>
      <c r="D1550" s="884"/>
      <c r="E1550" s="884"/>
      <c r="F1550" s="296"/>
      <c r="G1550" s="897"/>
      <c r="H1550" s="898"/>
      <c r="I1550" s="296"/>
      <c r="J1550" s="297"/>
      <c r="K1550" s="299"/>
      <c r="L1550" s="284" t="s">
        <v>220</v>
      </c>
      <c r="M1550" s="302"/>
      <c r="N1550" s="285" t="s">
        <v>225</v>
      </c>
      <c r="O1550" s="299"/>
      <c r="P1550" s="284" t="s">
        <v>220</v>
      </c>
      <c r="Q1550" s="302"/>
      <c r="R1550" s="285" t="s">
        <v>225</v>
      </c>
      <c r="S1550" s="891"/>
      <c r="T1550" s="892"/>
      <c r="U1550" s="893"/>
    </row>
    <row r="1551" spans="1:32" ht="24" customHeight="1" x14ac:dyDescent="0.15">
      <c r="B1551" s="881"/>
      <c r="C1551" s="884"/>
      <c r="D1551" s="884"/>
      <c r="E1551" s="884"/>
      <c r="F1551" s="296"/>
      <c r="G1551" s="897"/>
      <c r="H1551" s="898"/>
      <c r="I1551" s="296"/>
      <c r="J1551" s="297"/>
      <c r="K1551" s="299"/>
      <c r="L1551" s="284" t="s">
        <v>220</v>
      </c>
      <c r="M1551" s="302"/>
      <c r="N1551" s="285" t="s">
        <v>225</v>
      </c>
      <c r="O1551" s="299"/>
      <c r="P1551" s="284" t="s">
        <v>220</v>
      </c>
      <c r="Q1551" s="302"/>
      <c r="R1551" s="285" t="s">
        <v>225</v>
      </c>
      <c r="S1551" s="891"/>
      <c r="T1551" s="892"/>
      <c r="U1551" s="893"/>
    </row>
    <row r="1552" spans="1:32" ht="24" customHeight="1" x14ac:dyDescent="0.15">
      <c r="B1552" s="881"/>
      <c r="C1552" s="884"/>
      <c r="D1552" s="884"/>
      <c r="E1552" s="884"/>
      <c r="F1552" s="296"/>
      <c r="G1552" s="897"/>
      <c r="H1552" s="898"/>
      <c r="I1552" s="296"/>
      <c r="J1552" s="297"/>
      <c r="K1552" s="299"/>
      <c r="L1552" s="284" t="s">
        <v>220</v>
      </c>
      <c r="M1552" s="302"/>
      <c r="N1552" s="285" t="s">
        <v>225</v>
      </c>
      <c r="O1552" s="299"/>
      <c r="P1552" s="284" t="s">
        <v>220</v>
      </c>
      <c r="Q1552" s="302"/>
      <c r="R1552" s="285" t="s">
        <v>225</v>
      </c>
      <c r="S1552" s="891"/>
      <c r="T1552" s="892"/>
      <c r="U1552" s="893"/>
    </row>
    <row r="1553" spans="1:32" ht="24" customHeight="1" thickBot="1" x14ac:dyDescent="0.2">
      <c r="B1553" s="882"/>
      <c r="C1553" s="885"/>
      <c r="D1553" s="885"/>
      <c r="E1553" s="885"/>
      <c r="F1553" s="286" t="s">
        <v>232</v>
      </c>
      <c r="G1553" s="5"/>
      <c r="H1553" s="899" t="s">
        <v>239</v>
      </c>
      <c r="I1553" s="900"/>
      <c r="J1553" s="300"/>
      <c r="K1553" s="901"/>
      <c r="L1553" s="902"/>
      <c r="M1553" s="902"/>
      <c r="N1553" s="902"/>
      <c r="O1553" s="902"/>
      <c r="P1553" s="902"/>
      <c r="Q1553" s="902"/>
      <c r="R1553" s="903"/>
      <c r="S1553" s="894"/>
      <c r="T1553" s="895"/>
      <c r="U1553" s="896"/>
    </row>
    <row r="1554" spans="1:32" ht="24" customHeight="1" x14ac:dyDescent="0.15">
      <c r="B1554" s="880">
        <v>3</v>
      </c>
      <c r="C1554" s="883"/>
      <c r="D1554" s="883"/>
      <c r="E1554" s="883"/>
      <c r="F1554" s="294"/>
      <c r="G1554" s="886"/>
      <c r="H1554" s="887"/>
      <c r="I1554" s="294"/>
      <c r="J1554" s="295"/>
      <c r="K1554" s="298"/>
      <c r="L1554" s="279" t="s">
        <v>220</v>
      </c>
      <c r="M1554" s="301"/>
      <c r="N1554" s="280" t="s">
        <v>225</v>
      </c>
      <c r="O1554" s="298"/>
      <c r="P1554" s="279" t="s">
        <v>220</v>
      </c>
      <c r="Q1554" s="301"/>
      <c r="R1554" s="280" t="s">
        <v>225</v>
      </c>
      <c r="S1554" s="888" t="str">
        <f t="shared" ref="S1554" si="1557">IF(COUNT(J1554:J1558)=0,"",SUM(J1554:J1558))</f>
        <v/>
      </c>
      <c r="T1554" s="889"/>
      <c r="U1554" s="890"/>
    </row>
    <row r="1555" spans="1:32" ht="24" customHeight="1" x14ac:dyDescent="0.15">
      <c r="B1555" s="881"/>
      <c r="C1555" s="884"/>
      <c r="D1555" s="884"/>
      <c r="E1555" s="884"/>
      <c r="F1555" s="296"/>
      <c r="G1555" s="897"/>
      <c r="H1555" s="898"/>
      <c r="I1555" s="296"/>
      <c r="J1555" s="297"/>
      <c r="K1555" s="299"/>
      <c r="L1555" s="284" t="s">
        <v>220</v>
      </c>
      <c r="M1555" s="302"/>
      <c r="N1555" s="285" t="s">
        <v>225</v>
      </c>
      <c r="O1555" s="299"/>
      <c r="P1555" s="284" t="s">
        <v>220</v>
      </c>
      <c r="Q1555" s="302"/>
      <c r="R1555" s="285" t="s">
        <v>225</v>
      </c>
      <c r="S1555" s="891"/>
      <c r="T1555" s="892"/>
      <c r="U1555" s="893"/>
    </row>
    <row r="1556" spans="1:32" ht="24" customHeight="1" x14ac:dyDescent="0.15">
      <c r="B1556" s="881"/>
      <c r="C1556" s="884"/>
      <c r="D1556" s="884"/>
      <c r="E1556" s="884"/>
      <c r="F1556" s="296"/>
      <c r="G1556" s="897"/>
      <c r="H1556" s="898"/>
      <c r="I1556" s="296"/>
      <c r="J1556" s="297"/>
      <c r="K1556" s="299"/>
      <c r="L1556" s="284" t="s">
        <v>220</v>
      </c>
      <c r="M1556" s="302"/>
      <c r="N1556" s="285" t="s">
        <v>225</v>
      </c>
      <c r="O1556" s="299"/>
      <c r="P1556" s="284" t="s">
        <v>220</v>
      </c>
      <c r="Q1556" s="302"/>
      <c r="R1556" s="285" t="s">
        <v>225</v>
      </c>
      <c r="S1556" s="891"/>
      <c r="T1556" s="892"/>
      <c r="U1556" s="893"/>
    </row>
    <row r="1557" spans="1:32" ht="24" customHeight="1" x14ac:dyDescent="0.15">
      <c r="B1557" s="881"/>
      <c r="C1557" s="884"/>
      <c r="D1557" s="884"/>
      <c r="E1557" s="884"/>
      <c r="F1557" s="296"/>
      <c r="G1557" s="897"/>
      <c r="H1557" s="898"/>
      <c r="I1557" s="296"/>
      <c r="J1557" s="297"/>
      <c r="K1557" s="299"/>
      <c r="L1557" s="284" t="s">
        <v>220</v>
      </c>
      <c r="M1557" s="302"/>
      <c r="N1557" s="285" t="s">
        <v>225</v>
      </c>
      <c r="O1557" s="299"/>
      <c r="P1557" s="284" t="s">
        <v>220</v>
      </c>
      <c r="Q1557" s="302"/>
      <c r="R1557" s="285" t="s">
        <v>225</v>
      </c>
      <c r="S1557" s="891"/>
      <c r="T1557" s="892"/>
      <c r="U1557" s="893"/>
    </row>
    <row r="1558" spans="1:32" ht="24" customHeight="1" thickBot="1" x14ac:dyDescent="0.2">
      <c r="B1558" s="882"/>
      <c r="C1558" s="885"/>
      <c r="D1558" s="885"/>
      <c r="E1558" s="885"/>
      <c r="F1558" s="286" t="s">
        <v>232</v>
      </c>
      <c r="G1558" s="5"/>
      <c r="H1558" s="899" t="s">
        <v>239</v>
      </c>
      <c r="I1558" s="900"/>
      <c r="J1558" s="300"/>
      <c r="K1558" s="901"/>
      <c r="L1558" s="902"/>
      <c r="M1558" s="902"/>
      <c r="N1558" s="902"/>
      <c r="O1558" s="902"/>
      <c r="P1558" s="902"/>
      <c r="Q1558" s="902"/>
      <c r="R1558" s="903"/>
      <c r="S1558" s="894"/>
      <c r="T1558" s="895"/>
      <c r="U1558" s="896"/>
    </row>
    <row r="1559" spans="1:32" ht="24" customHeight="1" x14ac:dyDescent="0.15">
      <c r="B1559" s="880">
        <v>4</v>
      </c>
      <c r="C1559" s="883"/>
      <c r="D1559" s="883"/>
      <c r="E1559" s="883"/>
      <c r="F1559" s="294"/>
      <c r="G1559" s="886"/>
      <c r="H1559" s="887"/>
      <c r="I1559" s="294"/>
      <c r="J1559" s="295"/>
      <c r="K1559" s="298"/>
      <c r="L1559" s="279" t="s">
        <v>220</v>
      </c>
      <c r="M1559" s="301"/>
      <c r="N1559" s="280" t="s">
        <v>225</v>
      </c>
      <c r="O1559" s="298"/>
      <c r="P1559" s="279" t="s">
        <v>220</v>
      </c>
      <c r="Q1559" s="301"/>
      <c r="R1559" s="280" t="s">
        <v>225</v>
      </c>
      <c r="S1559" s="888" t="str">
        <f t="shared" ref="S1559" si="1558">IF(COUNT(J1559:J1563)=0,"",SUM(J1559:J1563))</f>
        <v/>
      </c>
      <c r="T1559" s="889"/>
      <c r="U1559" s="890"/>
    </row>
    <row r="1560" spans="1:32" ht="24" customHeight="1" x14ac:dyDescent="0.15">
      <c r="B1560" s="881"/>
      <c r="C1560" s="884"/>
      <c r="D1560" s="884"/>
      <c r="E1560" s="884"/>
      <c r="F1560" s="296"/>
      <c r="G1560" s="897"/>
      <c r="H1560" s="898"/>
      <c r="I1560" s="296"/>
      <c r="J1560" s="297"/>
      <c r="K1560" s="299"/>
      <c r="L1560" s="284" t="s">
        <v>220</v>
      </c>
      <c r="M1560" s="302"/>
      <c r="N1560" s="285" t="s">
        <v>225</v>
      </c>
      <c r="O1560" s="299"/>
      <c r="P1560" s="284" t="s">
        <v>220</v>
      </c>
      <c r="Q1560" s="302"/>
      <c r="R1560" s="285" t="s">
        <v>225</v>
      </c>
      <c r="S1560" s="891"/>
      <c r="T1560" s="892"/>
      <c r="U1560" s="893"/>
    </row>
    <row r="1561" spans="1:32" ht="24" customHeight="1" x14ac:dyDescent="0.15">
      <c r="B1561" s="881"/>
      <c r="C1561" s="884"/>
      <c r="D1561" s="884"/>
      <c r="E1561" s="884"/>
      <c r="F1561" s="296"/>
      <c r="G1561" s="897"/>
      <c r="H1561" s="898"/>
      <c r="I1561" s="296"/>
      <c r="J1561" s="297"/>
      <c r="K1561" s="299"/>
      <c r="L1561" s="284" t="s">
        <v>220</v>
      </c>
      <c r="M1561" s="302"/>
      <c r="N1561" s="285" t="s">
        <v>225</v>
      </c>
      <c r="O1561" s="299"/>
      <c r="P1561" s="284" t="s">
        <v>220</v>
      </c>
      <c r="Q1561" s="302"/>
      <c r="R1561" s="285" t="s">
        <v>225</v>
      </c>
      <c r="S1561" s="891"/>
      <c r="T1561" s="892"/>
      <c r="U1561" s="893"/>
    </row>
    <row r="1562" spans="1:32" ht="24" customHeight="1" x14ac:dyDescent="0.15">
      <c r="B1562" s="881"/>
      <c r="C1562" s="884"/>
      <c r="D1562" s="884"/>
      <c r="E1562" s="884"/>
      <c r="F1562" s="296"/>
      <c r="G1562" s="897"/>
      <c r="H1562" s="898"/>
      <c r="I1562" s="296"/>
      <c r="J1562" s="297"/>
      <c r="K1562" s="299"/>
      <c r="L1562" s="284" t="s">
        <v>220</v>
      </c>
      <c r="M1562" s="302"/>
      <c r="N1562" s="285" t="s">
        <v>225</v>
      </c>
      <c r="O1562" s="299"/>
      <c r="P1562" s="284" t="s">
        <v>220</v>
      </c>
      <c r="Q1562" s="302"/>
      <c r="R1562" s="285" t="s">
        <v>225</v>
      </c>
      <c r="S1562" s="891"/>
      <c r="T1562" s="892"/>
      <c r="U1562" s="893"/>
    </row>
    <row r="1563" spans="1:32" ht="24" customHeight="1" thickBot="1" x14ac:dyDescent="0.2">
      <c r="B1563" s="882"/>
      <c r="C1563" s="885"/>
      <c r="D1563" s="885"/>
      <c r="E1563" s="885"/>
      <c r="F1563" s="286" t="s">
        <v>232</v>
      </c>
      <c r="G1563" s="5"/>
      <c r="H1563" s="899" t="s">
        <v>239</v>
      </c>
      <c r="I1563" s="900"/>
      <c r="J1563" s="300"/>
      <c r="K1563" s="901"/>
      <c r="L1563" s="902"/>
      <c r="M1563" s="902"/>
      <c r="N1563" s="902"/>
      <c r="O1563" s="902"/>
      <c r="P1563" s="902"/>
      <c r="Q1563" s="902"/>
      <c r="R1563" s="903"/>
      <c r="S1563" s="894"/>
      <c r="T1563" s="895"/>
      <c r="U1563" s="896"/>
    </row>
    <row r="1564" spans="1:32" ht="19.5" customHeight="1" thickBot="1" x14ac:dyDescent="0.2">
      <c r="B1564" s="287" t="s">
        <v>112</v>
      </c>
      <c r="C1564" s="172"/>
      <c r="D1564" s="288"/>
      <c r="E1564" s="288"/>
      <c r="F1564" s="289"/>
      <c r="G1564" s="288"/>
      <c r="H1564" s="288"/>
      <c r="O1564" s="917" t="s">
        <v>496</v>
      </c>
      <c r="P1564" s="918"/>
      <c r="Q1564" s="918"/>
      <c r="R1564" s="918"/>
      <c r="S1564" s="919" t="str">
        <f>IF(COUNT(S1544:U1563)=0,"",SUMIFS(S1544:S1563,E1544:E1563,"&lt;&gt;"&amp;""))</f>
        <v/>
      </c>
      <c r="T1564" s="920"/>
      <c r="U1564" s="921"/>
    </row>
    <row r="1565" spans="1:32" ht="19.5" customHeight="1" thickBot="1" x14ac:dyDescent="0.2">
      <c r="B1565" s="486" t="s">
        <v>242</v>
      </c>
      <c r="C1565" s="172"/>
      <c r="D1565" s="171"/>
      <c r="E1565" s="290"/>
      <c r="F1565" s="485"/>
      <c r="G1565" s="485"/>
      <c r="H1565" s="485"/>
      <c r="O1565" s="922" t="s">
        <v>497</v>
      </c>
      <c r="P1565" s="923"/>
      <c r="Q1565" s="923"/>
      <c r="R1565" s="924"/>
      <c r="S1565" s="919" t="str">
        <f>IF(COUNT(S1544:U1563)=0,"",SUMIF(E1544:E1563,"元請",S1544:U1563))</f>
        <v/>
      </c>
      <c r="T1565" s="920"/>
      <c r="U1565" s="921"/>
      <c r="Z1565" s="264"/>
      <c r="AA1565" s="264"/>
      <c r="AB1565" s="264"/>
      <c r="AC1565" s="264"/>
      <c r="AD1565" s="264"/>
      <c r="AE1565" s="172"/>
      <c r="AF1565" s="172"/>
    </row>
    <row r="1566" spans="1:32" ht="19.5" customHeight="1" x14ac:dyDescent="0.15">
      <c r="B1566" s="287" t="s">
        <v>240</v>
      </c>
      <c r="C1566" s="172"/>
      <c r="D1566" s="171"/>
      <c r="E1566" s="172"/>
      <c r="F1566" s="172"/>
      <c r="G1566" s="485"/>
      <c r="H1566" s="485"/>
      <c r="Z1566" s="264"/>
      <c r="AA1566" s="264"/>
      <c r="AB1566" s="264"/>
      <c r="AC1566" s="264"/>
      <c r="AD1566" s="264"/>
      <c r="AE1566" s="172"/>
      <c r="AF1566" s="172"/>
    </row>
    <row r="1567" spans="1:32" ht="19.5" customHeight="1" x14ac:dyDescent="0.15">
      <c r="B1567" s="485"/>
      <c r="C1567" s="172"/>
      <c r="D1567" s="171"/>
      <c r="E1567" s="290"/>
      <c r="F1567" s="485"/>
      <c r="G1567" s="485"/>
      <c r="H1567" s="485"/>
    </row>
    <row r="1568" spans="1:32" s="172" customFormat="1" ht="20.25" customHeight="1" x14ac:dyDescent="0.15">
      <c r="A1568" s="171"/>
      <c r="B1568" s="171"/>
      <c r="C1568" s="172" t="s">
        <v>104</v>
      </c>
      <c r="G1568" s="262"/>
      <c r="H1568" s="262"/>
      <c r="I1568" s="171"/>
      <c r="J1568" s="171"/>
      <c r="K1568" s="171"/>
      <c r="L1568" s="171"/>
      <c r="M1568" s="171"/>
      <c r="N1568" s="171"/>
      <c r="O1568" s="171"/>
      <c r="P1568" s="171"/>
      <c r="Q1568" s="171"/>
      <c r="R1568" s="171"/>
      <c r="S1568" s="171"/>
      <c r="T1568" s="196" t="s">
        <v>241</v>
      </c>
      <c r="U1568" s="263" t="str">
        <f t="shared" ref="U1568" si="1559">IF(COUNT(S1544:U1563)=0,"",U1539+1)</f>
        <v/>
      </c>
      <c r="W1568" s="171"/>
      <c r="X1568" s="171"/>
      <c r="Y1568" s="171"/>
      <c r="Z1568" s="291"/>
      <c r="AA1568" s="291"/>
      <c r="AB1568" s="291"/>
      <c r="AC1568" s="291"/>
      <c r="AD1568" s="291"/>
      <c r="AE1568" s="171"/>
      <c r="AF1568" s="171"/>
    </row>
    <row r="1569" spans="1:32" s="172" customFormat="1" ht="27.75" x14ac:dyDescent="0.15">
      <c r="A1569" s="171"/>
      <c r="B1569" s="904" t="s">
        <v>105</v>
      </c>
      <c r="C1569" s="904"/>
      <c r="D1569" s="904"/>
      <c r="E1569" s="904"/>
      <c r="F1569" s="904"/>
      <c r="G1569" s="904"/>
      <c r="H1569" s="904"/>
      <c r="I1569" s="904"/>
      <c r="J1569" s="905" t="s">
        <v>388</v>
      </c>
      <c r="K1569" s="905"/>
      <c r="L1569" s="905"/>
      <c r="M1569" s="905"/>
      <c r="N1569" s="905"/>
      <c r="O1569" s="905"/>
      <c r="P1569" s="905"/>
      <c r="Q1569" s="905"/>
      <c r="R1569" s="905"/>
      <c r="S1569" s="905"/>
      <c r="T1569" s="905"/>
      <c r="U1569" s="905"/>
      <c r="W1569" s="171"/>
      <c r="X1569" s="171"/>
      <c r="Y1569" s="171"/>
      <c r="Z1569" s="291"/>
      <c r="AA1569" s="291"/>
      <c r="AB1569" s="291"/>
      <c r="AC1569" s="291"/>
      <c r="AD1569" s="291"/>
      <c r="AE1569" s="171"/>
      <c r="AF1569" s="171"/>
    </row>
    <row r="1570" spans="1:32" ht="21.75" thickBot="1" x14ac:dyDescent="0.2">
      <c r="D1570" s="265" t="s">
        <v>228</v>
      </c>
      <c r="E1570" s="906"/>
      <c r="F1570" s="906"/>
      <c r="G1570" s="266" t="s">
        <v>229</v>
      </c>
      <c r="H1570" s="267"/>
      <c r="L1570" s="268" t="s">
        <v>231</v>
      </c>
      <c r="M1570" s="482" t="str">
        <f>M$4</f>
        <v/>
      </c>
      <c r="N1570" s="269" t="s">
        <v>220</v>
      </c>
      <c r="O1570" s="482" t="str">
        <f>O$4</f>
        <v/>
      </c>
      <c r="P1570" s="269" t="s">
        <v>225</v>
      </c>
      <c r="Q1570" s="269" t="s">
        <v>205</v>
      </c>
      <c r="R1570" s="482" t="str">
        <f>R$4</f>
        <v/>
      </c>
      <c r="S1570" s="269" t="s">
        <v>220</v>
      </c>
      <c r="T1570" s="482" t="str">
        <f>T$4</f>
        <v/>
      </c>
      <c r="U1570" s="269" t="s">
        <v>230</v>
      </c>
    </row>
    <row r="1571" spans="1:32" ht="18" customHeight="1" x14ac:dyDescent="0.15">
      <c r="B1571" s="880" t="s">
        <v>227</v>
      </c>
      <c r="C1571" s="907" t="s">
        <v>224</v>
      </c>
      <c r="D1571" s="478" t="s">
        <v>237</v>
      </c>
      <c r="E1571" s="478" t="s">
        <v>222</v>
      </c>
      <c r="F1571" s="909" t="s">
        <v>106</v>
      </c>
      <c r="G1571" s="840" t="s">
        <v>107</v>
      </c>
      <c r="H1571" s="841"/>
      <c r="I1571" s="480" t="s">
        <v>108</v>
      </c>
      <c r="J1571" s="480" t="s">
        <v>235</v>
      </c>
      <c r="K1571" s="840" t="s">
        <v>109</v>
      </c>
      <c r="L1571" s="913"/>
      <c r="M1571" s="913"/>
      <c r="N1571" s="841"/>
      <c r="O1571" s="840" t="s">
        <v>226</v>
      </c>
      <c r="P1571" s="913"/>
      <c r="Q1571" s="913"/>
      <c r="R1571" s="841"/>
      <c r="S1571" s="840" t="s">
        <v>233</v>
      </c>
      <c r="T1571" s="913"/>
      <c r="U1571" s="914"/>
    </row>
    <row r="1572" spans="1:32" ht="18" customHeight="1" thickBot="1" x14ac:dyDescent="0.2">
      <c r="B1572" s="882"/>
      <c r="C1572" s="908"/>
      <c r="D1572" s="479" t="s">
        <v>221</v>
      </c>
      <c r="E1572" s="479" t="s">
        <v>223</v>
      </c>
      <c r="F1572" s="910"/>
      <c r="G1572" s="911"/>
      <c r="H1572" s="912"/>
      <c r="I1572" s="481" t="s">
        <v>110</v>
      </c>
      <c r="J1572" s="481" t="s">
        <v>236</v>
      </c>
      <c r="K1572" s="911"/>
      <c r="L1572" s="915"/>
      <c r="M1572" s="915"/>
      <c r="N1572" s="912"/>
      <c r="O1572" s="911"/>
      <c r="P1572" s="915"/>
      <c r="Q1572" s="915"/>
      <c r="R1572" s="912"/>
      <c r="S1572" s="911" t="s">
        <v>234</v>
      </c>
      <c r="T1572" s="915"/>
      <c r="U1572" s="916"/>
    </row>
    <row r="1573" spans="1:32" ht="24" customHeight="1" x14ac:dyDescent="0.15">
      <c r="B1573" s="880">
        <v>1</v>
      </c>
      <c r="C1573" s="883"/>
      <c r="D1573" s="883"/>
      <c r="E1573" s="883"/>
      <c r="F1573" s="294"/>
      <c r="G1573" s="886"/>
      <c r="H1573" s="887"/>
      <c r="I1573" s="294"/>
      <c r="J1573" s="295"/>
      <c r="K1573" s="298"/>
      <c r="L1573" s="279" t="s">
        <v>220</v>
      </c>
      <c r="M1573" s="301"/>
      <c r="N1573" s="280" t="s">
        <v>225</v>
      </c>
      <c r="O1573" s="298"/>
      <c r="P1573" s="279" t="s">
        <v>220</v>
      </c>
      <c r="Q1573" s="301"/>
      <c r="R1573" s="280" t="s">
        <v>225</v>
      </c>
      <c r="S1573" s="888" t="str">
        <f t="shared" ref="S1573" si="1560">IF(COUNT(J1573:J1577)=0,"",SUM(J1573:J1577))</f>
        <v/>
      </c>
      <c r="T1573" s="889"/>
      <c r="U1573" s="890"/>
    </row>
    <row r="1574" spans="1:32" ht="24" customHeight="1" x14ac:dyDescent="0.15">
      <c r="B1574" s="881"/>
      <c r="C1574" s="884"/>
      <c r="D1574" s="884"/>
      <c r="E1574" s="884"/>
      <c r="F1574" s="296"/>
      <c r="G1574" s="897"/>
      <c r="H1574" s="898"/>
      <c r="I1574" s="296"/>
      <c r="J1574" s="297"/>
      <c r="K1574" s="299"/>
      <c r="L1574" s="284" t="s">
        <v>220</v>
      </c>
      <c r="M1574" s="302"/>
      <c r="N1574" s="285" t="s">
        <v>225</v>
      </c>
      <c r="O1574" s="299"/>
      <c r="P1574" s="284" t="s">
        <v>220</v>
      </c>
      <c r="Q1574" s="302"/>
      <c r="R1574" s="285" t="s">
        <v>225</v>
      </c>
      <c r="S1574" s="891"/>
      <c r="T1574" s="892"/>
      <c r="U1574" s="893"/>
    </row>
    <row r="1575" spans="1:32" ht="23.25" customHeight="1" x14ac:dyDescent="0.15">
      <c r="B1575" s="881"/>
      <c r="C1575" s="884"/>
      <c r="D1575" s="884"/>
      <c r="E1575" s="884"/>
      <c r="F1575" s="296"/>
      <c r="G1575" s="897"/>
      <c r="H1575" s="898"/>
      <c r="I1575" s="296"/>
      <c r="J1575" s="297"/>
      <c r="K1575" s="299"/>
      <c r="L1575" s="284" t="s">
        <v>220</v>
      </c>
      <c r="M1575" s="302"/>
      <c r="N1575" s="285" t="s">
        <v>225</v>
      </c>
      <c r="O1575" s="299"/>
      <c r="P1575" s="284" t="s">
        <v>220</v>
      </c>
      <c r="Q1575" s="302"/>
      <c r="R1575" s="285" t="s">
        <v>225</v>
      </c>
      <c r="S1575" s="891"/>
      <c r="T1575" s="892"/>
      <c r="U1575" s="893"/>
    </row>
    <row r="1576" spans="1:32" ht="24" customHeight="1" x14ac:dyDescent="0.15">
      <c r="B1576" s="881"/>
      <c r="C1576" s="884"/>
      <c r="D1576" s="884"/>
      <c r="E1576" s="884"/>
      <c r="F1576" s="296"/>
      <c r="G1576" s="897"/>
      <c r="H1576" s="898"/>
      <c r="I1576" s="296"/>
      <c r="J1576" s="297"/>
      <c r="K1576" s="299"/>
      <c r="L1576" s="284" t="s">
        <v>220</v>
      </c>
      <c r="M1576" s="302"/>
      <c r="N1576" s="285" t="s">
        <v>225</v>
      </c>
      <c r="O1576" s="299"/>
      <c r="P1576" s="284" t="s">
        <v>220</v>
      </c>
      <c r="Q1576" s="302"/>
      <c r="R1576" s="285" t="s">
        <v>225</v>
      </c>
      <c r="S1576" s="891"/>
      <c r="T1576" s="892"/>
      <c r="U1576" s="893"/>
    </row>
    <row r="1577" spans="1:32" ht="24" customHeight="1" thickBot="1" x14ac:dyDescent="0.2">
      <c r="B1577" s="882"/>
      <c r="C1577" s="885"/>
      <c r="D1577" s="885"/>
      <c r="E1577" s="885"/>
      <c r="F1577" s="286" t="s">
        <v>232</v>
      </c>
      <c r="G1577" s="5"/>
      <c r="H1577" s="899" t="s">
        <v>239</v>
      </c>
      <c r="I1577" s="900"/>
      <c r="J1577" s="300"/>
      <c r="K1577" s="901"/>
      <c r="L1577" s="902"/>
      <c r="M1577" s="902"/>
      <c r="N1577" s="902"/>
      <c r="O1577" s="902"/>
      <c r="P1577" s="902"/>
      <c r="Q1577" s="902"/>
      <c r="R1577" s="903"/>
      <c r="S1577" s="894"/>
      <c r="T1577" s="895"/>
      <c r="U1577" s="896"/>
    </row>
    <row r="1578" spans="1:32" ht="24" customHeight="1" x14ac:dyDescent="0.15">
      <c r="B1578" s="880">
        <v>2</v>
      </c>
      <c r="C1578" s="883"/>
      <c r="D1578" s="883"/>
      <c r="E1578" s="883"/>
      <c r="F1578" s="294"/>
      <c r="G1578" s="886"/>
      <c r="H1578" s="887"/>
      <c r="I1578" s="294"/>
      <c r="J1578" s="295"/>
      <c r="K1578" s="298"/>
      <c r="L1578" s="279" t="s">
        <v>220</v>
      </c>
      <c r="M1578" s="301"/>
      <c r="N1578" s="280" t="s">
        <v>225</v>
      </c>
      <c r="O1578" s="298"/>
      <c r="P1578" s="279" t="s">
        <v>220</v>
      </c>
      <c r="Q1578" s="301"/>
      <c r="R1578" s="280" t="s">
        <v>225</v>
      </c>
      <c r="S1578" s="888" t="str">
        <f t="shared" ref="S1578" si="1561">IF(COUNT(J1578:J1582)=0,"",SUM(J1578:J1582))</f>
        <v/>
      </c>
      <c r="T1578" s="889"/>
      <c r="U1578" s="890"/>
    </row>
    <row r="1579" spans="1:32" ht="24" customHeight="1" x14ac:dyDescent="0.15">
      <c r="B1579" s="881"/>
      <c r="C1579" s="884"/>
      <c r="D1579" s="884"/>
      <c r="E1579" s="884"/>
      <c r="F1579" s="296"/>
      <c r="G1579" s="897"/>
      <c r="H1579" s="898"/>
      <c r="I1579" s="296"/>
      <c r="J1579" s="297"/>
      <c r="K1579" s="299"/>
      <c r="L1579" s="284" t="s">
        <v>220</v>
      </c>
      <c r="M1579" s="302"/>
      <c r="N1579" s="285" t="s">
        <v>225</v>
      </c>
      <c r="O1579" s="299"/>
      <c r="P1579" s="284" t="s">
        <v>220</v>
      </c>
      <c r="Q1579" s="302"/>
      <c r="R1579" s="285" t="s">
        <v>225</v>
      </c>
      <c r="S1579" s="891"/>
      <c r="T1579" s="892"/>
      <c r="U1579" s="893"/>
    </row>
    <row r="1580" spans="1:32" ht="24" customHeight="1" x14ac:dyDescent="0.15">
      <c r="B1580" s="881"/>
      <c r="C1580" s="884"/>
      <c r="D1580" s="884"/>
      <c r="E1580" s="884"/>
      <c r="F1580" s="296"/>
      <c r="G1580" s="897"/>
      <c r="H1580" s="898"/>
      <c r="I1580" s="296"/>
      <c r="J1580" s="297"/>
      <c r="K1580" s="299"/>
      <c r="L1580" s="284" t="s">
        <v>220</v>
      </c>
      <c r="M1580" s="302"/>
      <c r="N1580" s="285" t="s">
        <v>225</v>
      </c>
      <c r="O1580" s="299"/>
      <c r="P1580" s="284" t="s">
        <v>220</v>
      </c>
      <c r="Q1580" s="302"/>
      <c r="R1580" s="285" t="s">
        <v>225</v>
      </c>
      <c r="S1580" s="891"/>
      <c r="T1580" s="892"/>
      <c r="U1580" s="893"/>
    </row>
    <row r="1581" spans="1:32" ht="24" customHeight="1" x14ac:dyDescent="0.15">
      <c r="B1581" s="881"/>
      <c r="C1581" s="884"/>
      <c r="D1581" s="884"/>
      <c r="E1581" s="884"/>
      <c r="F1581" s="296"/>
      <c r="G1581" s="897"/>
      <c r="H1581" s="898"/>
      <c r="I1581" s="296"/>
      <c r="J1581" s="297"/>
      <c r="K1581" s="299"/>
      <c r="L1581" s="284" t="s">
        <v>220</v>
      </c>
      <c r="M1581" s="302"/>
      <c r="N1581" s="285" t="s">
        <v>225</v>
      </c>
      <c r="O1581" s="299"/>
      <c r="P1581" s="284" t="s">
        <v>220</v>
      </c>
      <c r="Q1581" s="302"/>
      <c r="R1581" s="285" t="s">
        <v>225</v>
      </c>
      <c r="S1581" s="891"/>
      <c r="T1581" s="892"/>
      <c r="U1581" s="893"/>
    </row>
    <row r="1582" spans="1:32" ht="24" customHeight="1" thickBot="1" x14ac:dyDescent="0.2">
      <c r="B1582" s="882"/>
      <c r="C1582" s="885"/>
      <c r="D1582" s="885"/>
      <c r="E1582" s="885"/>
      <c r="F1582" s="286" t="s">
        <v>232</v>
      </c>
      <c r="G1582" s="5"/>
      <c r="H1582" s="899" t="s">
        <v>239</v>
      </c>
      <c r="I1582" s="900"/>
      <c r="J1582" s="300"/>
      <c r="K1582" s="901"/>
      <c r="L1582" s="902"/>
      <c r="M1582" s="902"/>
      <c r="N1582" s="902"/>
      <c r="O1582" s="902"/>
      <c r="P1582" s="902"/>
      <c r="Q1582" s="902"/>
      <c r="R1582" s="903"/>
      <c r="S1582" s="894"/>
      <c r="T1582" s="895"/>
      <c r="U1582" s="896"/>
    </row>
    <row r="1583" spans="1:32" ht="24" customHeight="1" x14ac:dyDescent="0.15">
      <c r="B1583" s="880">
        <v>3</v>
      </c>
      <c r="C1583" s="883"/>
      <c r="D1583" s="883"/>
      <c r="E1583" s="883"/>
      <c r="F1583" s="294"/>
      <c r="G1583" s="886"/>
      <c r="H1583" s="887"/>
      <c r="I1583" s="294"/>
      <c r="J1583" s="295"/>
      <c r="K1583" s="298"/>
      <c r="L1583" s="279" t="s">
        <v>220</v>
      </c>
      <c r="M1583" s="301"/>
      <c r="N1583" s="280" t="s">
        <v>225</v>
      </c>
      <c r="O1583" s="298"/>
      <c r="P1583" s="279" t="s">
        <v>220</v>
      </c>
      <c r="Q1583" s="301"/>
      <c r="R1583" s="280" t="s">
        <v>225</v>
      </c>
      <c r="S1583" s="888" t="str">
        <f t="shared" ref="S1583" si="1562">IF(COUNT(J1583:J1587)=0,"",SUM(J1583:J1587))</f>
        <v/>
      </c>
      <c r="T1583" s="889"/>
      <c r="U1583" s="890"/>
    </row>
    <row r="1584" spans="1:32" ht="24" customHeight="1" x14ac:dyDescent="0.15">
      <c r="B1584" s="881"/>
      <c r="C1584" s="884"/>
      <c r="D1584" s="884"/>
      <c r="E1584" s="884"/>
      <c r="F1584" s="296"/>
      <c r="G1584" s="897"/>
      <c r="H1584" s="898"/>
      <c r="I1584" s="296"/>
      <c r="J1584" s="297"/>
      <c r="K1584" s="299"/>
      <c r="L1584" s="284" t="s">
        <v>220</v>
      </c>
      <c r="M1584" s="302"/>
      <c r="N1584" s="285" t="s">
        <v>225</v>
      </c>
      <c r="O1584" s="299"/>
      <c r="P1584" s="284" t="s">
        <v>220</v>
      </c>
      <c r="Q1584" s="302"/>
      <c r="R1584" s="285" t="s">
        <v>225</v>
      </c>
      <c r="S1584" s="891"/>
      <c r="T1584" s="892"/>
      <c r="U1584" s="893"/>
    </row>
    <row r="1585" spans="1:32" ht="24" customHeight="1" x14ac:dyDescent="0.15">
      <c r="B1585" s="881"/>
      <c r="C1585" s="884"/>
      <c r="D1585" s="884"/>
      <c r="E1585" s="884"/>
      <c r="F1585" s="296"/>
      <c r="G1585" s="897"/>
      <c r="H1585" s="898"/>
      <c r="I1585" s="296"/>
      <c r="J1585" s="297"/>
      <c r="K1585" s="299"/>
      <c r="L1585" s="284" t="s">
        <v>220</v>
      </c>
      <c r="M1585" s="302"/>
      <c r="N1585" s="285" t="s">
        <v>225</v>
      </c>
      <c r="O1585" s="299"/>
      <c r="P1585" s="284" t="s">
        <v>220</v>
      </c>
      <c r="Q1585" s="302"/>
      <c r="R1585" s="285" t="s">
        <v>225</v>
      </c>
      <c r="S1585" s="891"/>
      <c r="T1585" s="892"/>
      <c r="U1585" s="893"/>
    </row>
    <row r="1586" spans="1:32" ht="24" customHeight="1" x14ac:dyDescent="0.15">
      <c r="B1586" s="881"/>
      <c r="C1586" s="884"/>
      <c r="D1586" s="884"/>
      <c r="E1586" s="884"/>
      <c r="F1586" s="296"/>
      <c r="G1586" s="897"/>
      <c r="H1586" s="898"/>
      <c r="I1586" s="296"/>
      <c r="J1586" s="297"/>
      <c r="K1586" s="299"/>
      <c r="L1586" s="284" t="s">
        <v>220</v>
      </c>
      <c r="M1586" s="302"/>
      <c r="N1586" s="285" t="s">
        <v>225</v>
      </c>
      <c r="O1586" s="299"/>
      <c r="P1586" s="284" t="s">
        <v>220</v>
      </c>
      <c r="Q1586" s="302"/>
      <c r="R1586" s="285" t="s">
        <v>225</v>
      </c>
      <c r="S1586" s="891"/>
      <c r="T1586" s="892"/>
      <c r="U1586" s="893"/>
    </row>
    <row r="1587" spans="1:32" ht="24" customHeight="1" thickBot="1" x14ac:dyDescent="0.2">
      <c r="B1587" s="882"/>
      <c r="C1587" s="885"/>
      <c r="D1587" s="885"/>
      <c r="E1587" s="885"/>
      <c r="F1587" s="286" t="s">
        <v>232</v>
      </c>
      <c r="G1587" s="5"/>
      <c r="H1587" s="899" t="s">
        <v>239</v>
      </c>
      <c r="I1587" s="900"/>
      <c r="J1587" s="300"/>
      <c r="K1587" s="901"/>
      <c r="L1587" s="902"/>
      <c r="M1587" s="902"/>
      <c r="N1587" s="902"/>
      <c r="O1587" s="902"/>
      <c r="P1587" s="902"/>
      <c r="Q1587" s="902"/>
      <c r="R1587" s="903"/>
      <c r="S1587" s="894"/>
      <c r="T1587" s="895"/>
      <c r="U1587" s="896"/>
    </row>
    <row r="1588" spans="1:32" ht="24" customHeight="1" x14ac:dyDescent="0.15">
      <c r="B1588" s="880">
        <v>4</v>
      </c>
      <c r="C1588" s="883"/>
      <c r="D1588" s="883"/>
      <c r="E1588" s="883"/>
      <c r="F1588" s="294"/>
      <c r="G1588" s="886"/>
      <c r="H1588" s="887"/>
      <c r="I1588" s="294"/>
      <c r="J1588" s="295"/>
      <c r="K1588" s="298"/>
      <c r="L1588" s="279" t="s">
        <v>220</v>
      </c>
      <c r="M1588" s="301"/>
      <c r="N1588" s="280" t="s">
        <v>225</v>
      </c>
      <c r="O1588" s="298"/>
      <c r="P1588" s="279" t="s">
        <v>220</v>
      </c>
      <c r="Q1588" s="301"/>
      <c r="R1588" s="280" t="s">
        <v>225</v>
      </c>
      <c r="S1588" s="888" t="str">
        <f t="shared" ref="S1588" si="1563">IF(COUNT(J1588:J1592)=0,"",SUM(J1588:J1592))</f>
        <v/>
      </c>
      <c r="T1588" s="889"/>
      <c r="U1588" s="890"/>
    </row>
    <row r="1589" spans="1:32" ht="24" customHeight="1" x14ac:dyDescent="0.15">
      <c r="B1589" s="881"/>
      <c r="C1589" s="884"/>
      <c r="D1589" s="884"/>
      <c r="E1589" s="884"/>
      <c r="F1589" s="296"/>
      <c r="G1589" s="897"/>
      <c r="H1589" s="898"/>
      <c r="I1589" s="296"/>
      <c r="J1589" s="297"/>
      <c r="K1589" s="299"/>
      <c r="L1589" s="284" t="s">
        <v>220</v>
      </c>
      <c r="M1589" s="302"/>
      <c r="N1589" s="285" t="s">
        <v>225</v>
      </c>
      <c r="O1589" s="299"/>
      <c r="P1589" s="284" t="s">
        <v>220</v>
      </c>
      <c r="Q1589" s="302"/>
      <c r="R1589" s="285" t="s">
        <v>225</v>
      </c>
      <c r="S1589" s="891"/>
      <c r="T1589" s="892"/>
      <c r="U1589" s="893"/>
    </row>
    <row r="1590" spans="1:32" ht="24" customHeight="1" x14ac:dyDescent="0.15">
      <c r="B1590" s="881"/>
      <c r="C1590" s="884"/>
      <c r="D1590" s="884"/>
      <c r="E1590" s="884"/>
      <c r="F1590" s="296"/>
      <c r="G1590" s="897"/>
      <c r="H1590" s="898"/>
      <c r="I1590" s="296"/>
      <c r="J1590" s="297"/>
      <c r="K1590" s="299"/>
      <c r="L1590" s="284" t="s">
        <v>220</v>
      </c>
      <c r="M1590" s="302"/>
      <c r="N1590" s="285" t="s">
        <v>225</v>
      </c>
      <c r="O1590" s="299"/>
      <c r="P1590" s="284" t="s">
        <v>220</v>
      </c>
      <c r="Q1590" s="302"/>
      <c r="R1590" s="285" t="s">
        <v>225</v>
      </c>
      <c r="S1590" s="891"/>
      <c r="T1590" s="892"/>
      <c r="U1590" s="893"/>
    </row>
    <row r="1591" spans="1:32" ht="24" customHeight="1" x14ac:dyDescent="0.15">
      <c r="B1591" s="881"/>
      <c r="C1591" s="884"/>
      <c r="D1591" s="884"/>
      <c r="E1591" s="884"/>
      <c r="F1591" s="296"/>
      <c r="G1591" s="897"/>
      <c r="H1591" s="898"/>
      <c r="I1591" s="296"/>
      <c r="J1591" s="297"/>
      <c r="K1591" s="299"/>
      <c r="L1591" s="284" t="s">
        <v>220</v>
      </c>
      <c r="M1591" s="302"/>
      <c r="N1591" s="285" t="s">
        <v>225</v>
      </c>
      <c r="O1591" s="299"/>
      <c r="P1591" s="284" t="s">
        <v>220</v>
      </c>
      <c r="Q1591" s="302"/>
      <c r="R1591" s="285" t="s">
        <v>225</v>
      </c>
      <c r="S1591" s="891"/>
      <c r="T1591" s="892"/>
      <c r="U1591" s="893"/>
    </row>
    <row r="1592" spans="1:32" ht="24" customHeight="1" thickBot="1" x14ac:dyDescent="0.2">
      <c r="B1592" s="882"/>
      <c r="C1592" s="885"/>
      <c r="D1592" s="885"/>
      <c r="E1592" s="885"/>
      <c r="F1592" s="286" t="s">
        <v>232</v>
      </c>
      <c r="G1592" s="5"/>
      <c r="H1592" s="899" t="s">
        <v>239</v>
      </c>
      <c r="I1592" s="900"/>
      <c r="J1592" s="300"/>
      <c r="K1592" s="901"/>
      <c r="L1592" s="902"/>
      <c r="M1592" s="902"/>
      <c r="N1592" s="902"/>
      <c r="O1592" s="902"/>
      <c r="P1592" s="902"/>
      <c r="Q1592" s="902"/>
      <c r="R1592" s="903"/>
      <c r="S1592" s="894"/>
      <c r="T1592" s="895"/>
      <c r="U1592" s="896"/>
    </row>
    <row r="1593" spans="1:32" ht="19.5" customHeight="1" thickBot="1" x14ac:dyDescent="0.2">
      <c r="B1593" s="287" t="s">
        <v>112</v>
      </c>
      <c r="C1593" s="172"/>
      <c r="D1593" s="288"/>
      <c r="E1593" s="288"/>
      <c r="F1593" s="289"/>
      <c r="G1593" s="288"/>
      <c r="H1593" s="288"/>
      <c r="O1593" s="917" t="s">
        <v>496</v>
      </c>
      <c r="P1593" s="918"/>
      <c r="Q1593" s="918"/>
      <c r="R1593" s="918"/>
      <c r="S1593" s="919" t="str">
        <f>IF(COUNT(S1573:U1592)=0,"",SUMIFS(S1573:S1592,E1573:E1592,"&lt;&gt;"&amp;""))</f>
        <v/>
      </c>
      <c r="T1593" s="920"/>
      <c r="U1593" s="921"/>
    </row>
    <row r="1594" spans="1:32" ht="19.5" customHeight="1" thickBot="1" x14ac:dyDescent="0.2">
      <c r="B1594" s="486" t="s">
        <v>242</v>
      </c>
      <c r="C1594" s="172"/>
      <c r="D1594" s="171"/>
      <c r="E1594" s="290"/>
      <c r="F1594" s="485"/>
      <c r="G1594" s="485"/>
      <c r="H1594" s="485"/>
      <c r="O1594" s="922" t="s">
        <v>497</v>
      </c>
      <c r="P1594" s="923"/>
      <c r="Q1594" s="923"/>
      <c r="R1594" s="924"/>
      <c r="S1594" s="919" t="str">
        <f>IF(COUNT(S1573:U1592)=0,"",SUMIF(E1573:E1592,"元請",S1573:U1592))</f>
        <v/>
      </c>
      <c r="T1594" s="920"/>
      <c r="U1594" s="921"/>
      <c r="Z1594" s="264"/>
      <c r="AA1594" s="264"/>
      <c r="AB1594" s="264"/>
      <c r="AC1594" s="264"/>
      <c r="AD1594" s="264"/>
      <c r="AE1594" s="172"/>
      <c r="AF1594" s="172"/>
    </row>
    <row r="1595" spans="1:32" ht="19.5" customHeight="1" x14ac:dyDescent="0.15">
      <c r="B1595" s="287" t="s">
        <v>240</v>
      </c>
      <c r="C1595" s="172"/>
      <c r="D1595" s="171"/>
      <c r="E1595" s="172"/>
      <c r="F1595" s="172"/>
      <c r="G1595" s="485"/>
      <c r="H1595" s="485"/>
      <c r="Z1595" s="264"/>
      <c r="AA1595" s="264"/>
      <c r="AB1595" s="264"/>
      <c r="AC1595" s="264"/>
      <c r="AD1595" s="264"/>
      <c r="AE1595" s="172"/>
      <c r="AF1595" s="172"/>
    </row>
    <row r="1596" spans="1:32" ht="19.5" customHeight="1" x14ac:dyDescent="0.15">
      <c r="B1596" s="485"/>
      <c r="C1596" s="172"/>
      <c r="D1596" s="171"/>
      <c r="E1596" s="290"/>
      <c r="F1596" s="485"/>
      <c r="G1596" s="485"/>
      <c r="H1596" s="485"/>
    </row>
    <row r="1597" spans="1:32" s="172" customFormat="1" ht="20.25" customHeight="1" x14ac:dyDescent="0.15">
      <c r="A1597" s="171"/>
      <c r="B1597" s="171"/>
      <c r="C1597" s="172" t="s">
        <v>104</v>
      </c>
      <c r="G1597" s="262"/>
      <c r="H1597" s="262"/>
      <c r="I1597" s="171"/>
      <c r="J1597" s="171"/>
      <c r="K1597" s="171"/>
      <c r="L1597" s="171"/>
      <c r="M1597" s="171"/>
      <c r="N1597" s="171"/>
      <c r="O1597" s="171"/>
      <c r="P1597" s="171"/>
      <c r="Q1597" s="171"/>
      <c r="R1597" s="171"/>
      <c r="S1597" s="171"/>
      <c r="T1597" s="196" t="s">
        <v>241</v>
      </c>
      <c r="U1597" s="263" t="str">
        <f t="shared" ref="U1597" si="1564">IF(COUNT(S1573:U1592)=0,"",U1568+1)</f>
        <v/>
      </c>
      <c r="W1597" s="171"/>
      <c r="X1597" s="171"/>
      <c r="Y1597" s="171"/>
      <c r="Z1597" s="291"/>
      <c r="AA1597" s="291"/>
      <c r="AB1597" s="291"/>
      <c r="AC1597" s="291"/>
      <c r="AD1597" s="291"/>
      <c r="AE1597" s="171"/>
      <c r="AF1597" s="171"/>
    </row>
    <row r="1598" spans="1:32" s="172" customFormat="1" ht="27.75" x14ac:dyDescent="0.15">
      <c r="A1598" s="171"/>
      <c r="B1598" s="904" t="s">
        <v>105</v>
      </c>
      <c r="C1598" s="904"/>
      <c r="D1598" s="904"/>
      <c r="E1598" s="904"/>
      <c r="F1598" s="904"/>
      <c r="G1598" s="904"/>
      <c r="H1598" s="904"/>
      <c r="I1598" s="904"/>
      <c r="J1598" s="905" t="s">
        <v>388</v>
      </c>
      <c r="K1598" s="905"/>
      <c r="L1598" s="905"/>
      <c r="M1598" s="905"/>
      <c r="N1598" s="905"/>
      <c r="O1598" s="905"/>
      <c r="P1598" s="905"/>
      <c r="Q1598" s="905"/>
      <c r="R1598" s="905"/>
      <c r="S1598" s="905"/>
      <c r="T1598" s="905"/>
      <c r="U1598" s="905"/>
      <c r="W1598" s="171"/>
      <c r="X1598" s="171"/>
      <c r="Y1598" s="171"/>
      <c r="Z1598" s="291"/>
      <c r="AA1598" s="291"/>
      <c r="AB1598" s="291"/>
      <c r="AC1598" s="291"/>
      <c r="AD1598" s="291"/>
      <c r="AE1598" s="171"/>
      <c r="AF1598" s="171"/>
    </row>
    <row r="1599" spans="1:32" ht="21.75" thickBot="1" x14ac:dyDescent="0.2">
      <c r="D1599" s="265" t="s">
        <v>228</v>
      </c>
      <c r="E1599" s="906"/>
      <c r="F1599" s="906"/>
      <c r="G1599" s="266" t="s">
        <v>229</v>
      </c>
      <c r="H1599" s="267"/>
      <c r="L1599" s="268" t="s">
        <v>231</v>
      </c>
      <c r="M1599" s="482" t="str">
        <f>M$4</f>
        <v/>
      </c>
      <c r="N1599" s="269" t="s">
        <v>220</v>
      </c>
      <c r="O1599" s="482" t="str">
        <f>O$4</f>
        <v/>
      </c>
      <c r="P1599" s="269" t="s">
        <v>225</v>
      </c>
      <c r="Q1599" s="269" t="s">
        <v>205</v>
      </c>
      <c r="R1599" s="482" t="str">
        <f>R$4</f>
        <v/>
      </c>
      <c r="S1599" s="269" t="s">
        <v>220</v>
      </c>
      <c r="T1599" s="482" t="str">
        <f>T$4</f>
        <v/>
      </c>
      <c r="U1599" s="269" t="s">
        <v>230</v>
      </c>
    </row>
    <row r="1600" spans="1:32" ht="18" customHeight="1" x14ac:dyDescent="0.15">
      <c r="B1600" s="880" t="s">
        <v>227</v>
      </c>
      <c r="C1600" s="907" t="s">
        <v>224</v>
      </c>
      <c r="D1600" s="478" t="s">
        <v>237</v>
      </c>
      <c r="E1600" s="478" t="s">
        <v>222</v>
      </c>
      <c r="F1600" s="909" t="s">
        <v>106</v>
      </c>
      <c r="G1600" s="840" t="s">
        <v>107</v>
      </c>
      <c r="H1600" s="841"/>
      <c r="I1600" s="480" t="s">
        <v>108</v>
      </c>
      <c r="J1600" s="480" t="s">
        <v>235</v>
      </c>
      <c r="K1600" s="840" t="s">
        <v>109</v>
      </c>
      <c r="L1600" s="913"/>
      <c r="M1600" s="913"/>
      <c r="N1600" s="841"/>
      <c r="O1600" s="840" t="s">
        <v>226</v>
      </c>
      <c r="P1600" s="913"/>
      <c r="Q1600" s="913"/>
      <c r="R1600" s="841"/>
      <c r="S1600" s="840" t="s">
        <v>233</v>
      </c>
      <c r="T1600" s="913"/>
      <c r="U1600" s="914"/>
    </row>
    <row r="1601" spans="2:21" ht="18" customHeight="1" thickBot="1" x14ac:dyDescent="0.2">
      <c r="B1601" s="882"/>
      <c r="C1601" s="908"/>
      <c r="D1601" s="479" t="s">
        <v>221</v>
      </c>
      <c r="E1601" s="479" t="s">
        <v>223</v>
      </c>
      <c r="F1601" s="910"/>
      <c r="G1601" s="911"/>
      <c r="H1601" s="912"/>
      <c r="I1601" s="481" t="s">
        <v>110</v>
      </c>
      <c r="J1601" s="481" t="s">
        <v>236</v>
      </c>
      <c r="K1601" s="911"/>
      <c r="L1601" s="915"/>
      <c r="M1601" s="915"/>
      <c r="N1601" s="912"/>
      <c r="O1601" s="911"/>
      <c r="P1601" s="915"/>
      <c r="Q1601" s="915"/>
      <c r="R1601" s="912"/>
      <c r="S1601" s="911" t="s">
        <v>234</v>
      </c>
      <c r="T1601" s="915"/>
      <c r="U1601" s="916"/>
    </row>
    <row r="1602" spans="2:21" ht="24" customHeight="1" x14ac:dyDescent="0.15">
      <c r="B1602" s="880">
        <v>1</v>
      </c>
      <c r="C1602" s="883"/>
      <c r="D1602" s="883"/>
      <c r="E1602" s="883"/>
      <c r="F1602" s="294"/>
      <c r="G1602" s="886"/>
      <c r="H1602" s="887"/>
      <c r="I1602" s="294"/>
      <c r="J1602" s="295"/>
      <c r="K1602" s="298"/>
      <c r="L1602" s="279" t="s">
        <v>220</v>
      </c>
      <c r="M1602" s="301"/>
      <c r="N1602" s="280" t="s">
        <v>225</v>
      </c>
      <c r="O1602" s="298"/>
      <c r="P1602" s="279" t="s">
        <v>220</v>
      </c>
      <c r="Q1602" s="301"/>
      <c r="R1602" s="280" t="s">
        <v>225</v>
      </c>
      <c r="S1602" s="888" t="str">
        <f t="shared" ref="S1602" si="1565">IF(COUNT(J1602:J1606)=0,"",SUM(J1602:J1606))</f>
        <v/>
      </c>
      <c r="T1602" s="889"/>
      <c r="U1602" s="890"/>
    </row>
    <row r="1603" spans="2:21" ht="24" customHeight="1" x14ac:dyDescent="0.15">
      <c r="B1603" s="881"/>
      <c r="C1603" s="884"/>
      <c r="D1603" s="884"/>
      <c r="E1603" s="884"/>
      <c r="F1603" s="296"/>
      <c r="G1603" s="897"/>
      <c r="H1603" s="898"/>
      <c r="I1603" s="296"/>
      <c r="J1603" s="297"/>
      <c r="K1603" s="299"/>
      <c r="L1603" s="284" t="s">
        <v>220</v>
      </c>
      <c r="M1603" s="302"/>
      <c r="N1603" s="285" t="s">
        <v>225</v>
      </c>
      <c r="O1603" s="299"/>
      <c r="P1603" s="284" t="s">
        <v>220</v>
      </c>
      <c r="Q1603" s="302"/>
      <c r="R1603" s="285" t="s">
        <v>225</v>
      </c>
      <c r="S1603" s="891"/>
      <c r="T1603" s="892"/>
      <c r="U1603" s="893"/>
    </row>
    <row r="1604" spans="2:21" ht="23.25" customHeight="1" x14ac:dyDescent="0.15">
      <c r="B1604" s="881"/>
      <c r="C1604" s="884"/>
      <c r="D1604" s="884"/>
      <c r="E1604" s="884"/>
      <c r="F1604" s="296"/>
      <c r="G1604" s="897"/>
      <c r="H1604" s="898"/>
      <c r="I1604" s="296"/>
      <c r="J1604" s="297"/>
      <c r="K1604" s="299"/>
      <c r="L1604" s="284" t="s">
        <v>220</v>
      </c>
      <c r="M1604" s="302"/>
      <c r="N1604" s="285" t="s">
        <v>225</v>
      </c>
      <c r="O1604" s="299"/>
      <c r="P1604" s="284" t="s">
        <v>220</v>
      </c>
      <c r="Q1604" s="302"/>
      <c r="R1604" s="285" t="s">
        <v>225</v>
      </c>
      <c r="S1604" s="891"/>
      <c r="T1604" s="892"/>
      <c r="U1604" s="893"/>
    </row>
    <row r="1605" spans="2:21" ht="24" customHeight="1" x14ac:dyDescent="0.15">
      <c r="B1605" s="881"/>
      <c r="C1605" s="884"/>
      <c r="D1605" s="884"/>
      <c r="E1605" s="884"/>
      <c r="F1605" s="296"/>
      <c r="G1605" s="897"/>
      <c r="H1605" s="898"/>
      <c r="I1605" s="296"/>
      <c r="J1605" s="297"/>
      <c r="K1605" s="299"/>
      <c r="L1605" s="284" t="s">
        <v>220</v>
      </c>
      <c r="M1605" s="302"/>
      <c r="N1605" s="285" t="s">
        <v>225</v>
      </c>
      <c r="O1605" s="299"/>
      <c r="P1605" s="284" t="s">
        <v>220</v>
      </c>
      <c r="Q1605" s="302"/>
      <c r="R1605" s="285" t="s">
        <v>225</v>
      </c>
      <c r="S1605" s="891"/>
      <c r="T1605" s="892"/>
      <c r="U1605" s="893"/>
    </row>
    <row r="1606" spans="2:21" ht="24" customHeight="1" thickBot="1" x14ac:dyDescent="0.2">
      <c r="B1606" s="882"/>
      <c r="C1606" s="885"/>
      <c r="D1606" s="885"/>
      <c r="E1606" s="885"/>
      <c r="F1606" s="286" t="s">
        <v>232</v>
      </c>
      <c r="G1606" s="5"/>
      <c r="H1606" s="899" t="s">
        <v>239</v>
      </c>
      <c r="I1606" s="900"/>
      <c r="J1606" s="300"/>
      <c r="K1606" s="901"/>
      <c r="L1606" s="902"/>
      <c r="M1606" s="902"/>
      <c r="N1606" s="902"/>
      <c r="O1606" s="902"/>
      <c r="P1606" s="902"/>
      <c r="Q1606" s="902"/>
      <c r="R1606" s="903"/>
      <c r="S1606" s="894"/>
      <c r="T1606" s="895"/>
      <c r="U1606" s="896"/>
    </row>
    <row r="1607" spans="2:21" ht="24" customHeight="1" x14ac:dyDescent="0.15">
      <c r="B1607" s="880">
        <v>2</v>
      </c>
      <c r="C1607" s="883"/>
      <c r="D1607" s="883"/>
      <c r="E1607" s="883"/>
      <c r="F1607" s="294"/>
      <c r="G1607" s="886"/>
      <c r="H1607" s="887"/>
      <c r="I1607" s="294"/>
      <c r="J1607" s="295"/>
      <c r="K1607" s="298"/>
      <c r="L1607" s="279" t="s">
        <v>220</v>
      </c>
      <c r="M1607" s="301"/>
      <c r="N1607" s="280" t="s">
        <v>225</v>
      </c>
      <c r="O1607" s="298"/>
      <c r="P1607" s="279" t="s">
        <v>220</v>
      </c>
      <c r="Q1607" s="301"/>
      <c r="R1607" s="280" t="s">
        <v>225</v>
      </c>
      <c r="S1607" s="888" t="str">
        <f t="shared" ref="S1607" si="1566">IF(COUNT(J1607:J1611)=0,"",SUM(J1607:J1611))</f>
        <v/>
      </c>
      <c r="T1607" s="889"/>
      <c r="U1607" s="890"/>
    </row>
    <row r="1608" spans="2:21" ht="24" customHeight="1" x14ac:dyDescent="0.15">
      <c r="B1608" s="881"/>
      <c r="C1608" s="884"/>
      <c r="D1608" s="884"/>
      <c r="E1608" s="884"/>
      <c r="F1608" s="296"/>
      <c r="G1608" s="897"/>
      <c r="H1608" s="898"/>
      <c r="I1608" s="296"/>
      <c r="J1608" s="297"/>
      <c r="K1608" s="299"/>
      <c r="L1608" s="284" t="s">
        <v>220</v>
      </c>
      <c r="M1608" s="302"/>
      <c r="N1608" s="285" t="s">
        <v>225</v>
      </c>
      <c r="O1608" s="299"/>
      <c r="P1608" s="284" t="s">
        <v>220</v>
      </c>
      <c r="Q1608" s="302"/>
      <c r="R1608" s="285" t="s">
        <v>225</v>
      </c>
      <c r="S1608" s="891"/>
      <c r="T1608" s="892"/>
      <c r="U1608" s="893"/>
    </row>
    <row r="1609" spans="2:21" ht="24" customHeight="1" x14ac:dyDescent="0.15">
      <c r="B1609" s="881"/>
      <c r="C1609" s="884"/>
      <c r="D1609" s="884"/>
      <c r="E1609" s="884"/>
      <c r="F1609" s="296"/>
      <c r="G1609" s="897"/>
      <c r="H1609" s="898"/>
      <c r="I1609" s="296"/>
      <c r="J1609" s="297"/>
      <c r="K1609" s="299"/>
      <c r="L1609" s="284" t="s">
        <v>220</v>
      </c>
      <c r="M1609" s="302"/>
      <c r="N1609" s="285" t="s">
        <v>225</v>
      </c>
      <c r="O1609" s="299"/>
      <c r="P1609" s="284" t="s">
        <v>220</v>
      </c>
      <c r="Q1609" s="302"/>
      <c r="R1609" s="285" t="s">
        <v>225</v>
      </c>
      <c r="S1609" s="891"/>
      <c r="T1609" s="892"/>
      <c r="U1609" s="893"/>
    </row>
    <row r="1610" spans="2:21" ht="24" customHeight="1" x14ac:dyDescent="0.15">
      <c r="B1610" s="881"/>
      <c r="C1610" s="884"/>
      <c r="D1610" s="884"/>
      <c r="E1610" s="884"/>
      <c r="F1610" s="296"/>
      <c r="G1610" s="897"/>
      <c r="H1610" s="898"/>
      <c r="I1610" s="296"/>
      <c r="J1610" s="297"/>
      <c r="K1610" s="299"/>
      <c r="L1610" s="284" t="s">
        <v>220</v>
      </c>
      <c r="M1610" s="302"/>
      <c r="N1610" s="285" t="s">
        <v>225</v>
      </c>
      <c r="O1610" s="299"/>
      <c r="P1610" s="284" t="s">
        <v>220</v>
      </c>
      <c r="Q1610" s="302"/>
      <c r="R1610" s="285" t="s">
        <v>225</v>
      </c>
      <c r="S1610" s="891"/>
      <c r="T1610" s="892"/>
      <c r="U1610" s="893"/>
    </row>
    <row r="1611" spans="2:21" ht="24" customHeight="1" thickBot="1" x14ac:dyDescent="0.2">
      <c r="B1611" s="882"/>
      <c r="C1611" s="885"/>
      <c r="D1611" s="885"/>
      <c r="E1611" s="885"/>
      <c r="F1611" s="286" t="s">
        <v>232</v>
      </c>
      <c r="G1611" s="5"/>
      <c r="H1611" s="899" t="s">
        <v>239</v>
      </c>
      <c r="I1611" s="900"/>
      <c r="J1611" s="300"/>
      <c r="K1611" s="901"/>
      <c r="L1611" s="902"/>
      <c r="M1611" s="902"/>
      <c r="N1611" s="902"/>
      <c r="O1611" s="902"/>
      <c r="P1611" s="902"/>
      <c r="Q1611" s="902"/>
      <c r="R1611" s="903"/>
      <c r="S1611" s="894"/>
      <c r="T1611" s="895"/>
      <c r="U1611" s="896"/>
    </row>
    <row r="1612" spans="2:21" ht="24" customHeight="1" x14ac:dyDescent="0.15">
      <c r="B1612" s="880">
        <v>3</v>
      </c>
      <c r="C1612" s="883"/>
      <c r="D1612" s="883"/>
      <c r="E1612" s="883"/>
      <c r="F1612" s="294"/>
      <c r="G1612" s="886"/>
      <c r="H1612" s="887"/>
      <c r="I1612" s="294"/>
      <c r="J1612" s="295"/>
      <c r="K1612" s="298"/>
      <c r="L1612" s="279" t="s">
        <v>220</v>
      </c>
      <c r="M1612" s="301"/>
      <c r="N1612" s="280" t="s">
        <v>225</v>
      </c>
      <c r="O1612" s="298"/>
      <c r="P1612" s="279" t="s">
        <v>220</v>
      </c>
      <c r="Q1612" s="301"/>
      <c r="R1612" s="280" t="s">
        <v>225</v>
      </c>
      <c r="S1612" s="888" t="str">
        <f t="shared" ref="S1612" si="1567">IF(COUNT(J1612:J1616)=0,"",SUM(J1612:J1616))</f>
        <v/>
      </c>
      <c r="T1612" s="889"/>
      <c r="U1612" s="890"/>
    </row>
    <row r="1613" spans="2:21" ht="24" customHeight="1" x14ac:dyDescent="0.15">
      <c r="B1613" s="881"/>
      <c r="C1613" s="884"/>
      <c r="D1613" s="884"/>
      <c r="E1613" s="884"/>
      <c r="F1613" s="296"/>
      <c r="G1613" s="897"/>
      <c r="H1613" s="898"/>
      <c r="I1613" s="296"/>
      <c r="J1613" s="297"/>
      <c r="K1613" s="299"/>
      <c r="L1613" s="284" t="s">
        <v>220</v>
      </c>
      <c r="M1613" s="302"/>
      <c r="N1613" s="285" t="s">
        <v>225</v>
      </c>
      <c r="O1613" s="299"/>
      <c r="P1613" s="284" t="s">
        <v>220</v>
      </c>
      <c r="Q1613" s="302"/>
      <c r="R1613" s="285" t="s">
        <v>225</v>
      </c>
      <c r="S1613" s="891"/>
      <c r="T1613" s="892"/>
      <c r="U1613" s="893"/>
    </row>
    <row r="1614" spans="2:21" ht="24" customHeight="1" x14ac:dyDescent="0.15">
      <c r="B1614" s="881"/>
      <c r="C1614" s="884"/>
      <c r="D1614" s="884"/>
      <c r="E1614" s="884"/>
      <c r="F1614" s="296"/>
      <c r="G1614" s="897"/>
      <c r="H1614" s="898"/>
      <c r="I1614" s="296"/>
      <c r="J1614" s="297"/>
      <c r="K1614" s="299"/>
      <c r="L1614" s="284" t="s">
        <v>220</v>
      </c>
      <c r="M1614" s="302"/>
      <c r="N1614" s="285" t="s">
        <v>225</v>
      </c>
      <c r="O1614" s="299"/>
      <c r="P1614" s="284" t="s">
        <v>220</v>
      </c>
      <c r="Q1614" s="302"/>
      <c r="R1614" s="285" t="s">
        <v>225</v>
      </c>
      <c r="S1614" s="891"/>
      <c r="T1614" s="892"/>
      <c r="U1614" s="893"/>
    </row>
    <row r="1615" spans="2:21" ht="24" customHeight="1" x14ac:dyDescent="0.15">
      <c r="B1615" s="881"/>
      <c r="C1615" s="884"/>
      <c r="D1615" s="884"/>
      <c r="E1615" s="884"/>
      <c r="F1615" s="296"/>
      <c r="G1615" s="897"/>
      <c r="H1615" s="898"/>
      <c r="I1615" s="296"/>
      <c r="J1615" s="297"/>
      <c r="K1615" s="299"/>
      <c r="L1615" s="284" t="s">
        <v>220</v>
      </c>
      <c r="M1615" s="302"/>
      <c r="N1615" s="285" t="s">
        <v>225</v>
      </c>
      <c r="O1615" s="299"/>
      <c r="P1615" s="284" t="s">
        <v>220</v>
      </c>
      <c r="Q1615" s="302"/>
      <c r="R1615" s="285" t="s">
        <v>225</v>
      </c>
      <c r="S1615" s="891"/>
      <c r="T1615" s="892"/>
      <c r="U1615" s="893"/>
    </row>
    <row r="1616" spans="2:21" ht="24" customHeight="1" thickBot="1" x14ac:dyDescent="0.2">
      <c r="B1616" s="882"/>
      <c r="C1616" s="885"/>
      <c r="D1616" s="885"/>
      <c r="E1616" s="885"/>
      <c r="F1616" s="286" t="s">
        <v>232</v>
      </c>
      <c r="G1616" s="5"/>
      <c r="H1616" s="899" t="s">
        <v>239</v>
      </c>
      <c r="I1616" s="900"/>
      <c r="J1616" s="300"/>
      <c r="K1616" s="901"/>
      <c r="L1616" s="902"/>
      <c r="M1616" s="902"/>
      <c r="N1616" s="902"/>
      <c r="O1616" s="902"/>
      <c r="P1616" s="902"/>
      <c r="Q1616" s="902"/>
      <c r="R1616" s="903"/>
      <c r="S1616" s="894"/>
      <c r="T1616" s="895"/>
      <c r="U1616" s="896"/>
    </row>
    <row r="1617" spans="1:32" ht="24" customHeight="1" x14ac:dyDescent="0.15">
      <c r="B1617" s="880">
        <v>4</v>
      </c>
      <c r="C1617" s="883"/>
      <c r="D1617" s="883"/>
      <c r="E1617" s="883"/>
      <c r="F1617" s="294"/>
      <c r="G1617" s="886"/>
      <c r="H1617" s="887"/>
      <c r="I1617" s="294"/>
      <c r="J1617" s="295"/>
      <c r="K1617" s="298"/>
      <c r="L1617" s="279" t="s">
        <v>220</v>
      </c>
      <c r="M1617" s="301"/>
      <c r="N1617" s="280" t="s">
        <v>225</v>
      </c>
      <c r="O1617" s="298"/>
      <c r="P1617" s="279" t="s">
        <v>220</v>
      </c>
      <c r="Q1617" s="301"/>
      <c r="R1617" s="280" t="s">
        <v>225</v>
      </c>
      <c r="S1617" s="888" t="str">
        <f t="shared" ref="S1617" si="1568">IF(COUNT(J1617:J1621)=0,"",SUM(J1617:J1621))</f>
        <v/>
      </c>
      <c r="T1617" s="889"/>
      <c r="U1617" s="890"/>
    </row>
    <row r="1618" spans="1:32" ht="24" customHeight="1" x14ac:dyDescent="0.15">
      <c r="B1618" s="881"/>
      <c r="C1618" s="884"/>
      <c r="D1618" s="884"/>
      <c r="E1618" s="884"/>
      <c r="F1618" s="296"/>
      <c r="G1618" s="897"/>
      <c r="H1618" s="898"/>
      <c r="I1618" s="296"/>
      <c r="J1618" s="297"/>
      <c r="K1618" s="299"/>
      <c r="L1618" s="284" t="s">
        <v>220</v>
      </c>
      <c r="M1618" s="302"/>
      <c r="N1618" s="285" t="s">
        <v>225</v>
      </c>
      <c r="O1618" s="299"/>
      <c r="P1618" s="284" t="s">
        <v>220</v>
      </c>
      <c r="Q1618" s="302"/>
      <c r="R1618" s="285" t="s">
        <v>225</v>
      </c>
      <c r="S1618" s="891"/>
      <c r="T1618" s="892"/>
      <c r="U1618" s="893"/>
    </row>
    <row r="1619" spans="1:32" ht="24" customHeight="1" x14ac:dyDescent="0.15">
      <c r="B1619" s="881"/>
      <c r="C1619" s="884"/>
      <c r="D1619" s="884"/>
      <c r="E1619" s="884"/>
      <c r="F1619" s="296"/>
      <c r="G1619" s="897"/>
      <c r="H1619" s="898"/>
      <c r="I1619" s="296"/>
      <c r="J1619" s="297"/>
      <c r="K1619" s="299"/>
      <c r="L1619" s="284" t="s">
        <v>220</v>
      </c>
      <c r="M1619" s="302"/>
      <c r="N1619" s="285" t="s">
        <v>225</v>
      </c>
      <c r="O1619" s="299"/>
      <c r="P1619" s="284" t="s">
        <v>220</v>
      </c>
      <c r="Q1619" s="302"/>
      <c r="R1619" s="285" t="s">
        <v>225</v>
      </c>
      <c r="S1619" s="891"/>
      <c r="T1619" s="892"/>
      <c r="U1619" s="893"/>
    </row>
    <row r="1620" spans="1:32" ht="24" customHeight="1" x14ac:dyDescent="0.15">
      <c r="B1620" s="881"/>
      <c r="C1620" s="884"/>
      <c r="D1620" s="884"/>
      <c r="E1620" s="884"/>
      <c r="F1620" s="296"/>
      <c r="G1620" s="897"/>
      <c r="H1620" s="898"/>
      <c r="I1620" s="296"/>
      <c r="J1620" s="297"/>
      <c r="K1620" s="299"/>
      <c r="L1620" s="284" t="s">
        <v>220</v>
      </c>
      <c r="M1620" s="302"/>
      <c r="N1620" s="285" t="s">
        <v>225</v>
      </c>
      <c r="O1620" s="299"/>
      <c r="P1620" s="284" t="s">
        <v>220</v>
      </c>
      <c r="Q1620" s="302"/>
      <c r="R1620" s="285" t="s">
        <v>225</v>
      </c>
      <c r="S1620" s="891"/>
      <c r="T1620" s="892"/>
      <c r="U1620" s="893"/>
    </row>
    <row r="1621" spans="1:32" ht="24" customHeight="1" thickBot="1" x14ac:dyDescent="0.2">
      <c r="B1621" s="882"/>
      <c r="C1621" s="885"/>
      <c r="D1621" s="885"/>
      <c r="E1621" s="885"/>
      <c r="F1621" s="286" t="s">
        <v>232</v>
      </c>
      <c r="G1621" s="5"/>
      <c r="H1621" s="899" t="s">
        <v>239</v>
      </c>
      <c r="I1621" s="900"/>
      <c r="J1621" s="300"/>
      <c r="K1621" s="901"/>
      <c r="L1621" s="902"/>
      <c r="M1621" s="902"/>
      <c r="N1621" s="902"/>
      <c r="O1621" s="902"/>
      <c r="P1621" s="902"/>
      <c r="Q1621" s="902"/>
      <c r="R1621" s="903"/>
      <c r="S1621" s="894"/>
      <c r="T1621" s="895"/>
      <c r="U1621" s="896"/>
    </row>
    <row r="1622" spans="1:32" ht="19.5" customHeight="1" thickBot="1" x14ac:dyDescent="0.2">
      <c r="B1622" s="287" t="s">
        <v>112</v>
      </c>
      <c r="C1622" s="172"/>
      <c r="D1622" s="288"/>
      <c r="E1622" s="288"/>
      <c r="F1622" s="289"/>
      <c r="G1622" s="288"/>
      <c r="H1622" s="288"/>
      <c r="O1622" s="917" t="s">
        <v>496</v>
      </c>
      <c r="P1622" s="918"/>
      <c r="Q1622" s="918"/>
      <c r="R1622" s="918"/>
      <c r="S1622" s="919" t="str">
        <f>IF(COUNT(S1602:U1621)=0,"",SUMIFS(S1602:S1621,E1602:E1621,"&lt;&gt;"&amp;""))</f>
        <v/>
      </c>
      <c r="T1622" s="920"/>
      <c r="U1622" s="921"/>
    </row>
    <row r="1623" spans="1:32" ht="19.5" customHeight="1" thickBot="1" x14ac:dyDescent="0.2">
      <c r="B1623" s="486" t="s">
        <v>242</v>
      </c>
      <c r="C1623" s="172"/>
      <c r="D1623" s="171"/>
      <c r="E1623" s="290"/>
      <c r="F1623" s="485"/>
      <c r="G1623" s="485"/>
      <c r="H1623" s="485"/>
      <c r="O1623" s="922" t="s">
        <v>497</v>
      </c>
      <c r="P1623" s="923"/>
      <c r="Q1623" s="923"/>
      <c r="R1623" s="924"/>
      <c r="S1623" s="919" t="str">
        <f>IF(COUNT(S1602:U1621)=0,"",SUMIF(E1602:E1621,"元請",S1602:U1621))</f>
        <v/>
      </c>
      <c r="T1623" s="920"/>
      <c r="U1623" s="921"/>
      <c r="Z1623" s="264"/>
      <c r="AA1623" s="264"/>
      <c r="AB1623" s="264"/>
      <c r="AC1623" s="264"/>
      <c r="AD1623" s="264"/>
      <c r="AE1623" s="172"/>
      <c r="AF1623" s="172"/>
    </row>
    <row r="1624" spans="1:32" ht="19.5" customHeight="1" x14ac:dyDescent="0.15">
      <c r="B1624" s="287" t="s">
        <v>240</v>
      </c>
      <c r="C1624" s="172"/>
      <c r="D1624" s="171"/>
      <c r="E1624" s="172"/>
      <c r="F1624" s="172"/>
      <c r="G1624" s="485"/>
      <c r="H1624" s="485"/>
      <c r="Z1624" s="264"/>
      <c r="AA1624" s="264"/>
      <c r="AB1624" s="264"/>
      <c r="AC1624" s="264"/>
      <c r="AD1624" s="264"/>
      <c r="AE1624" s="172"/>
      <c r="AF1624" s="172"/>
    </row>
    <row r="1625" spans="1:32" ht="19.5" customHeight="1" x14ac:dyDescent="0.15">
      <c r="B1625" s="485"/>
      <c r="C1625" s="172"/>
      <c r="D1625" s="171"/>
      <c r="E1625" s="290"/>
      <c r="F1625" s="485"/>
      <c r="G1625" s="485"/>
      <c r="H1625" s="485"/>
    </row>
    <row r="1626" spans="1:32" s="172" customFormat="1" ht="20.25" customHeight="1" x14ac:dyDescent="0.15">
      <c r="A1626" s="171"/>
      <c r="B1626" s="171"/>
      <c r="C1626" s="172" t="s">
        <v>104</v>
      </c>
      <c r="G1626" s="262"/>
      <c r="H1626" s="262"/>
      <c r="I1626" s="171"/>
      <c r="J1626" s="171"/>
      <c r="K1626" s="171"/>
      <c r="L1626" s="171"/>
      <c r="M1626" s="171"/>
      <c r="N1626" s="171"/>
      <c r="O1626" s="171"/>
      <c r="P1626" s="171"/>
      <c r="Q1626" s="171"/>
      <c r="R1626" s="171"/>
      <c r="S1626" s="171"/>
      <c r="T1626" s="196" t="s">
        <v>241</v>
      </c>
      <c r="U1626" s="263" t="str">
        <f t="shared" ref="U1626" si="1569">IF(COUNT(S1602:U1621)=0,"",U1597+1)</f>
        <v/>
      </c>
      <c r="W1626" s="171"/>
      <c r="X1626" s="171"/>
      <c r="Y1626" s="171"/>
      <c r="Z1626" s="291"/>
      <c r="AA1626" s="291"/>
      <c r="AB1626" s="291"/>
      <c r="AC1626" s="291"/>
      <c r="AD1626" s="291"/>
      <c r="AE1626" s="171"/>
      <c r="AF1626" s="171"/>
    </row>
    <row r="1627" spans="1:32" s="172" customFormat="1" ht="27.75" x14ac:dyDescent="0.15">
      <c r="A1627" s="171"/>
      <c r="B1627" s="904" t="s">
        <v>105</v>
      </c>
      <c r="C1627" s="904"/>
      <c r="D1627" s="904"/>
      <c r="E1627" s="904"/>
      <c r="F1627" s="904"/>
      <c r="G1627" s="904"/>
      <c r="H1627" s="904"/>
      <c r="I1627" s="904"/>
      <c r="J1627" s="905" t="s">
        <v>388</v>
      </c>
      <c r="K1627" s="905"/>
      <c r="L1627" s="905"/>
      <c r="M1627" s="905"/>
      <c r="N1627" s="905"/>
      <c r="O1627" s="905"/>
      <c r="P1627" s="905"/>
      <c r="Q1627" s="905"/>
      <c r="R1627" s="905"/>
      <c r="S1627" s="905"/>
      <c r="T1627" s="905"/>
      <c r="U1627" s="905"/>
      <c r="W1627" s="171"/>
      <c r="X1627" s="171"/>
      <c r="Y1627" s="171"/>
      <c r="Z1627" s="291"/>
      <c r="AA1627" s="291"/>
      <c r="AB1627" s="291"/>
      <c r="AC1627" s="291"/>
      <c r="AD1627" s="291"/>
      <c r="AE1627" s="171"/>
      <c r="AF1627" s="171"/>
    </row>
    <row r="1628" spans="1:32" ht="21.75" thickBot="1" x14ac:dyDescent="0.2">
      <c r="D1628" s="265" t="s">
        <v>228</v>
      </c>
      <c r="E1628" s="906"/>
      <c r="F1628" s="906"/>
      <c r="G1628" s="266" t="s">
        <v>229</v>
      </c>
      <c r="H1628" s="267"/>
      <c r="L1628" s="268" t="s">
        <v>231</v>
      </c>
      <c r="M1628" s="482" t="str">
        <f>M$4</f>
        <v/>
      </c>
      <c r="N1628" s="269" t="s">
        <v>220</v>
      </c>
      <c r="O1628" s="482" t="str">
        <f>O$4</f>
        <v/>
      </c>
      <c r="P1628" s="269" t="s">
        <v>225</v>
      </c>
      <c r="Q1628" s="269" t="s">
        <v>205</v>
      </c>
      <c r="R1628" s="482" t="str">
        <f>R$4</f>
        <v/>
      </c>
      <c r="S1628" s="269" t="s">
        <v>220</v>
      </c>
      <c r="T1628" s="482" t="str">
        <f>T$4</f>
        <v/>
      </c>
      <c r="U1628" s="269" t="s">
        <v>230</v>
      </c>
    </row>
    <row r="1629" spans="1:32" ht="18" customHeight="1" x14ac:dyDescent="0.15">
      <c r="B1629" s="880" t="s">
        <v>227</v>
      </c>
      <c r="C1629" s="907" t="s">
        <v>224</v>
      </c>
      <c r="D1629" s="478" t="s">
        <v>237</v>
      </c>
      <c r="E1629" s="478" t="s">
        <v>222</v>
      </c>
      <c r="F1629" s="909" t="s">
        <v>106</v>
      </c>
      <c r="G1629" s="840" t="s">
        <v>107</v>
      </c>
      <c r="H1629" s="841"/>
      <c r="I1629" s="480" t="s">
        <v>108</v>
      </c>
      <c r="J1629" s="480" t="s">
        <v>235</v>
      </c>
      <c r="K1629" s="840" t="s">
        <v>109</v>
      </c>
      <c r="L1629" s="913"/>
      <c r="M1629" s="913"/>
      <c r="N1629" s="841"/>
      <c r="O1629" s="840" t="s">
        <v>226</v>
      </c>
      <c r="P1629" s="913"/>
      <c r="Q1629" s="913"/>
      <c r="R1629" s="841"/>
      <c r="S1629" s="840" t="s">
        <v>233</v>
      </c>
      <c r="T1629" s="913"/>
      <c r="U1629" s="914"/>
    </row>
    <row r="1630" spans="1:32" ht="18" customHeight="1" thickBot="1" x14ac:dyDescent="0.2">
      <c r="B1630" s="882"/>
      <c r="C1630" s="908"/>
      <c r="D1630" s="479" t="s">
        <v>221</v>
      </c>
      <c r="E1630" s="479" t="s">
        <v>223</v>
      </c>
      <c r="F1630" s="910"/>
      <c r="G1630" s="911"/>
      <c r="H1630" s="912"/>
      <c r="I1630" s="481" t="s">
        <v>110</v>
      </c>
      <c r="J1630" s="481" t="s">
        <v>236</v>
      </c>
      <c r="K1630" s="911"/>
      <c r="L1630" s="915"/>
      <c r="M1630" s="915"/>
      <c r="N1630" s="912"/>
      <c r="O1630" s="911"/>
      <c r="P1630" s="915"/>
      <c r="Q1630" s="915"/>
      <c r="R1630" s="912"/>
      <c r="S1630" s="911" t="s">
        <v>234</v>
      </c>
      <c r="T1630" s="915"/>
      <c r="U1630" s="916"/>
    </row>
    <row r="1631" spans="1:32" ht="24" customHeight="1" x14ac:dyDescent="0.15">
      <c r="B1631" s="880">
        <v>1</v>
      </c>
      <c r="C1631" s="883"/>
      <c r="D1631" s="883"/>
      <c r="E1631" s="883"/>
      <c r="F1631" s="294"/>
      <c r="G1631" s="886"/>
      <c r="H1631" s="887"/>
      <c r="I1631" s="294"/>
      <c r="J1631" s="295"/>
      <c r="K1631" s="298"/>
      <c r="L1631" s="279" t="s">
        <v>220</v>
      </c>
      <c r="M1631" s="301"/>
      <c r="N1631" s="280" t="s">
        <v>225</v>
      </c>
      <c r="O1631" s="298"/>
      <c r="P1631" s="279" t="s">
        <v>220</v>
      </c>
      <c r="Q1631" s="301"/>
      <c r="R1631" s="280" t="s">
        <v>225</v>
      </c>
      <c r="S1631" s="888" t="str">
        <f t="shared" ref="S1631" si="1570">IF(COUNT(J1631:J1635)=0,"",SUM(J1631:J1635))</f>
        <v/>
      </c>
      <c r="T1631" s="889"/>
      <c r="U1631" s="890"/>
    </row>
    <row r="1632" spans="1:32" ht="24" customHeight="1" x14ac:dyDescent="0.15">
      <c r="B1632" s="881"/>
      <c r="C1632" s="884"/>
      <c r="D1632" s="884"/>
      <c r="E1632" s="884"/>
      <c r="F1632" s="296"/>
      <c r="G1632" s="897"/>
      <c r="H1632" s="898"/>
      <c r="I1632" s="296"/>
      <c r="J1632" s="297"/>
      <c r="K1632" s="299"/>
      <c r="L1632" s="284" t="s">
        <v>220</v>
      </c>
      <c r="M1632" s="302"/>
      <c r="N1632" s="285" t="s">
        <v>225</v>
      </c>
      <c r="O1632" s="299"/>
      <c r="P1632" s="284" t="s">
        <v>220</v>
      </c>
      <c r="Q1632" s="302"/>
      <c r="R1632" s="285" t="s">
        <v>225</v>
      </c>
      <c r="S1632" s="891"/>
      <c r="T1632" s="892"/>
      <c r="U1632" s="893"/>
    </row>
    <row r="1633" spans="2:21" ht="23.25" customHeight="1" x14ac:dyDescent="0.15">
      <c r="B1633" s="881"/>
      <c r="C1633" s="884"/>
      <c r="D1633" s="884"/>
      <c r="E1633" s="884"/>
      <c r="F1633" s="296"/>
      <c r="G1633" s="897"/>
      <c r="H1633" s="898"/>
      <c r="I1633" s="296"/>
      <c r="J1633" s="297"/>
      <c r="K1633" s="299"/>
      <c r="L1633" s="284" t="s">
        <v>220</v>
      </c>
      <c r="M1633" s="302"/>
      <c r="N1633" s="285" t="s">
        <v>225</v>
      </c>
      <c r="O1633" s="299"/>
      <c r="P1633" s="284" t="s">
        <v>220</v>
      </c>
      <c r="Q1633" s="302"/>
      <c r="R1633" s="285" t="s">
        <v>225</v>
      </c>
      <c r="S1633" s="891"/>
      <c r="T1633" s="892"/>
      <c r="U1633" s="893"/>
    </row>
    <row r="1634" spans="2:21" ht="24" customHeight="1" x14ac:dyDescent="0.15">
      <c r="B1634" s="881"/>
      <c r="C1634" s="884"/>
      <c r="D1634" s="884"/>
      <c r="E1634" s="884"/>
      <c r="F1634" s="296"/>
      <c r="G1634" s="897"/>
      <c r="H1634" s="898"/>
      <c r="I1634" s="296"/>
      <c r="J1634" s="297"/>
      <c r="K1634" s="299"/>
      <c r="L1634" s="284" t="s">
        <v>220</v>
      </c>
      <c r="M1634" s="302"/>
      <c r="N1634" s="285" t="s">
        <v>225</v>
      </c>
      <c r="O1634" s="299"/>
      <c r="P1634" s="284" t="s">
        <v>220</v>
      </c>
      <c r="Q1634" s="302"/>
      <c r="R1634" s="285" t="s">
        <v>225</v>
      </c>
      <c r="S1634" s="891"/>
      <c r="T1634" s="892"/>
      <c r="U1634" s="893"/>
    </row>
    <row r="1635" spans="2:21" ht="24" customHeight="1" thickBot="1" x14ac:dyDescent="0.2">
      <c r="B1635" s="882"/>
      <c r="C1635" s="885"/>
      <c r="D1635" s="885"/>
      <c r="E1635" s="885"/>
      <c r="F1635" s="286" t="s">
        <v>232</v>
      </c>
      <c r="G1635" s="5"/>
      <c r="H1635" s="899" t="s">
        <v>239</v>
      </c>
      <c r="I1635" s="900"/>
      <c r="J1635" s="300"/>
      <c r="K1635" s="901"/>
      <c r="L1635" s="902"/>
      <c r="M1635" s="902"/>
      <c r="N1635" s="902"/>
      <c r="O1635" s="902"/>
      <c r="P1635" s="902"/>
      <c r="Q1635" s="902"/>
      <c r="R1635" s="903"/>
      <c r="S1635" s="894"/>
      <c r="T1635" s="895"/>
      <c r="U1635" s="896"/>
    </row>
    <row r="1636" spans="2:21" ht="24" customHeight="1" x14ac:dyDescent="0.15">
      <c r="B1636" s="880">
        <v>2</v>
      </c>
      <c r="C1636" s="883"/>
      <c r="D1636" s="883"/>
      <c r="E1636" s="883"/>
      <c r="F1636" s="294"/>
      <c r="G1636" s="886"/>
      <c r="H1636" s="887"/>
      <c r="I1636" s="294"/>
      <c r="J1636" s="295"/>
      <c r="K1636" s="298"/>
      <c r="L1636" s="279" t="s">
        <v>220</v>
      </c>
      <c r="M1636" s="301"/>
      <c r="N1636" s="280" t="s">
        <v>225</v>
      </c>
      <c r="O1636" s="298"/>
      <c r="P1636" s="279" t="s">
        <v>220</v>
      </c>
      <c r="Q1636" s="301"/>
      <c r="R1636" s="280" t="s">
        <v>225</v>
      </c>
      <c r="S1636" s="888" t="str">
        <f t="shared" ref="S1636" si="1571">IF(COUNT(J1636:J1640)=0,"",SUM(J1636:J1640))</f>
        <v/>
      </c>
      <c r="T1636" s="889"/>
      <c r="U1636" s="890"/>
    </row>
    <row r="1637" spans="2:21" ht="24" customHeight="1" x14ac:dyDescent="0.15">
      <c r="B1637" s="881"/>
      <c r="C1637" s="884"/>
      <c r="D1637" s="884"/>
      <c r="E1637" s="884"/>
      <c r="F1637" s="296"/>
      <c r="G1637" s="897"/>
      <c r="H1637" s="898"/>
      <c r="I1637" s="296"/>
      <c r="J1637" s="297"/>
      <c r="K1637" s="299"/>
      <c r="L1637" s="284" t="s">
        <v>220</v>
      </c>
      <c r="M1637" s="302"/>
      <c r="N1637" s="285" t="s">
        <v>225</v>
      </c>
      <c r="O1637" s="299"/>
      <c r="P1637" s="284" t="s">
        <v>220</v>
      </c>
      <c r="Q1637" s="302"/>
      <c r="R1637" s="285" t="s">
        <v>225</v>
      </c>
      <c r="S1637" s="891"/>
      <c r="T1637" s="892"/>
      <c r="U1637" s="893"/>
    </row>
    <row r="1638" spans="2:21" ht="24" customHeight="1" x14ac:dyDescent="0.15">
      <c r="B1638" s="881"/>
      <c r="C1638" s="884"/>
      <c r="D1638" s="884"/>
      <c r="E1638" s="884"/>
      <c r="F1638" s="296"/>
      <c r="G1638" s="897"/>
      <c r="H1638" s="898"/>
      <c r="I1638" s="296"/>
      <c r="J1638" s="297"/>
      <c r="K1638" s="299"/>
      <c r="L1638" s="284" t="s">
        <v>220</v>
      </c>
      <c r="M1638" s="302"/>
      <c r="N1638" s="285" t="s">
        <v>225</v>
      </c>
      <c r="O1638" s="299"/>
      <c r="P1638" s="284" t="s">
        <v>220</v>
      </c>
      <c r="Q1638" s="302"/>
      <c r="R1638" s="285" t="s">
        <v>225</v>
      </c>
      <c r="S1638" s="891"/>
      <c r="T1638" s="892"/>
      <c r="U1638" s="893"/>
    </row>
    <row r="1639" spans="2:21" ht="24" customHeight="1" x14ac:dyDescent="0.15">
      <c r="B1639" s="881"/>
      <c r="C1639" s="884"/>
      <c r="D1639" s="884"/>
      <c r="E1639" s="884"/>
      <c r="F1639" s="296"/>
      <c r="G1639" s="897"/>
      <c r="H1639" s="898"/>
      <c r="I1639" s="296"/>
      <c r="J1639" s="297"/>
      <c r="K1639" s="299"/>
      <c r="L1639" s="284" t="s">
        <v>220</v>
      </c>
      <c r="M1639" s="302"/>
      <c r="N1639" s="285" t="s">
        <v>225</v>
      </c>
      <c r="O1639" s="299"/>
      <c r="P1639" s="284" t="s">
        <v>220</v>
      </c>
      <c r="Q1639" s="302"/>
      <c r="R1639" s="285" t="s">
        <v>225</v>
      </c>
      <c r="S1639" s="891"/>
      <c r="T1639" s="892"/>
      <c r="U1639" s="893"/>
    </row>
    <row r="1640" spans="2:21" ht="24" customHeight="1" thickBot="1" x14ac:dyDescent="0.2">
      <c r="B1640" s="882"/>
      <c r="C1640" s="885"/>
      <c r="D1640" s="885"/>
      <c r="E1640" s="885"/>
      <c r="F1640" s="286" t="s">
        <v>232</v>
      </c>
      <c r="G1640" s="5"/>
      <c r="H1640" s="899" t="s">
        <v>239</v>
      </c>
      <c r="I1640" s="900"/>
      <c r="J1640" s="300"/>
      <c r="K1640" s="901"/>
      <c r="L1640" s="902"/>
      <c r="M1640" s="902"/>
      <c r="N1640" s="902"/>
      <c r="O1640" s="902"/>
      <c r="P1640" s="902"/>
      <c r="Q1640" s="902"/>
      <c r="R1640" s="903"/>
      <c r="S1640" s="894"/>
      <c r="T1640" s="895"/>
      <c r="U1640" s="896"/>
    </row>
    <row r="1641" spans="2:21" ht="24" customHeight="1" x14ac:dyDescent="0.15">
      <c r="B1641" s="880">
        <v>3</v>
      </c>
      <c r="C1641" s="883"/>
      <c r="D1641" s="883"/>
      <c r="E1641" s="883"/>
      <c r="F1641" s="294"/>
      <c r="G1641" s="886"/>
      <c r="H1641" s="887"/>
      <c r="I1641" s="294"/>
      <c r="J1641" s="295"/>
      <c r="K1641" s="298"/>
      <c r="L1641" s="279" t="s">
        <v>220</v>
      </c>
      <c r="M1641" s="301"/>
      <c r="N1641" s="280" t="s">
        <v>225</v>
      </c>
      <c r="O1641" s="298"/>
      <c r="P1641" s="279" t="s">
        <v>220</v>
      </c>
      <c r="Q1641" s="301"/>
      <c r="R1641" s="280" t="s">
        <v>225</v>
      </c>
      <c r="S1641" s="888" t="str">
        <f t="shared" ref="S1641" si="1572">IF(COUNT(J1641:J1645)=0,"",SUM(J1641:J1645))</f>
        <v/>
      </c>
      <c r="T1641" s="889"/>
      <c r="U1641" s="890"/>
    </row>
    <row r="1642" spans="2:21" ht="24" customHeight="1" x14ac:dyDescent="0.15">
      <c r="B1642" s="881"/>
      <c r="C1642" s="884"/>
      <c r="D1642" s="884"/>
      <c r="E1642" s="884"/>
      <c r="F1642" s="296"/>
      <c r="G1642" s="897"/>
      <c r="H1642" s="898"/>
      <c r="I1642" s="296"/>
      <c r="J1642" s="297"/>
      <c r="K1642" s="299"/>
      <c r="L1642" s="284" t="s">
        <v>220</v>
      </c>
      <c r="M1642" s="302"/>
      <c r="N1642" s="285" t="s">
        <v>225</v>
      </c>
      <c r="O1642" s="299"/>
      <c r="P1642" s="284" t="s">
        <v>220</v>
      </c>
      <c r="Q1642" s="302"/>
      <c r="R1642" s="285" t="s">
        <v>225</v>
      </c>
      <c r="S1642" s="891"/>
      <c r="T1642" s="892"/>
      <c r="U1642" s="893"/>
    </row>
    <row r="1643" spans="2:21" ht="24" customHeight="1" x14ac:dyDescent="0.15">
      <c r="B1643" s="881"/>
      <c r="C1643" s="884"/>
      <c r="D1643" s="884"/>
      <c r="E1643" s="884"/>
      <c r="F1643" s="296"/>
      <c r="G1643" s="897"/>
      <c r="H1643" s="898"/>
      <c r="I1643" s="296"/>
      <c r="J1643" s="297"/>
      <c r="K1643" s="299"/>
      <c r="L1643" s="284" t="s">
        <v>220</v>
      </c>
      <c r="M1643" s="302"/>
      <c r="N1643" s="285" t="s">
        <v>225</v>
      </c>
      <c r="O1643" s="299"/>
      <c r="P1643" s="284" t="s">
        <v>220</v>
      </c>
      <c r="Q1643" s="302"/>
      <c r="R1643" s="285" t="s">
        <v>225</v>
      </c>
      <c r="S1643" s="891"/>
      <c r="T1643" s="892"/>
      <c r="U1643" s="893"/>
    </row>
    <row r="1644" spans="2:21" ht="24" customHeight="1" x14ac:dyDescent="0.15">
      <c r="B1644" s="881"/>
      <c r="C1644" s="884"/>
      <c r="D1644" s="884"/>
      <c r="E1644" s="884"/>
      <c r="F1644" s="296"/>
      <c r="G1644" s="897"/>
      <c r="H1644" s="898"/>
      <c r="I1644" s="296"/>
      <c r="J1644" s="297"/>
      <c r="K1644" s="299"/>
      <c r="L1644" s="284" t="s">
        <v>220</v>
      </c>
      <c r="M1644" s="302"/>
      <c r="N1644" s="285" t="s">
        <v>225</v>
      </c>
      <c r="O1644" s="299"/>
      <c r="P1644" s="284" t="s">
        <v>220</v>
      </c>
      <c r="Q1644" s="302"/>
      <c r="R1644" s="285" t="s">
        <v>225</v>
      </c>
      <c r="S1644" s="891"/>
      <c r="T1644" s="892"/>
      <c r="U1644" s="893"/>
    </row>
    <row r="1645" spans="2:21" ht="24" customHeight="1" thickBot="1" x14ac:dyDescent="0.2">
      <c r="B1645" s="882"/>
      <c r="C1645" s="885"/>
      <c r="D1645" s="885"/>
      <c r="E1645" s="885"/>
      <c r="F1645" s="286" t="s">
        <v>232</v>
      </c>
      <c r="G1645" s="5"/>
      <c r="H1645" s="899" t="s">
        <v>239</v>
      </c>
      <c r="I1645" s="900"/>
      <c r="J1645" s="300"/>
      <c r="K1645" s="901"/>
      <c r="L1645" s="902"/>
      <c r="M1645" s="902"/>
      <c r="N1645" s="902"/>
      <c r="O1645" s="902"/>
      <c r="P1645" s="902"/>
      <c r="Q1645" s="902"/>
      <c r="R1645" s="903"/>
      <c r="S1645" s="894"/>
      <c r="T1645" s="895"/>
      <c r="U1645" s="896"/>
    </row>
    <row r="1646" spans="2:21" ht="24" customHeight="1" x14ac:dyDescent="0.15">
      <c r="B1646" s="880">
        <v>4</v>
      </c>
      <c r="C1646" s="883"/>
      <c r="D1646" s="883"/>
      <c r="E1646" s="883"/>
      <c r="F1646" s="294"/>
      <c r="G1646" s="886"/>
      <c r="H1646" s="887"/>
      <c r="I1646" s="294"/>
      <c r="J1646" s="295"/>
      <c r="K1646" s="298"/>
      <c r="L1646" s="279" t="s">
        <v>220</v>
      </c>
      <c r="M1646" s="301"/>
      <c r="N1646" s="280" t="s">
        <v>225</v>
      </c>
      <c r="O1646" s="298"/>
      <c r="P1646" s="279" t="s">
        <v>220</v>
      </c>
      <c r="Q1646" s="301"/>
      <c r="R1646" s="280" t="s">
        <v>225</v>
      </c>
      <c r="S1646" s="888" t="str">
        <f t="shared" ref="S1646" si="1573">IF(COUNT(J1646:J1650)=0,"",SUM(J1646:J1650))</f>
        <v/>
      </c>
      <c r="T1646" s="889"/>
      <c r="U1646" s="890"/>
    </row>
    <row r="1647" spans="2:21" ht="24" customHeight="1" x14ac:dyDescent="0.15">
      <c r="B1647" s="881"/>
      <c r="C1647" s="884"/>
      <c r="D1647" s="884"/>
      <c r="E1647" s="884"/>
      <c r="F1647" s="296"/>
      <c r="G1647" s="897"/>
      <c r="H1647" s="898"/>
      <c r="I1647" s="296"/>
      <c r="J1647" s="297"/>
      <c r="K1647" s="299"/>
      <c r="L1647" s="284" t="s">
        <v>220</v>
      </c>
      <c r="M1647" s="302"/>
      <c r="N1647" s="285" t="s">
        <v>225</v>
      </c>
      <c r="O1647" s="299"/>
      <c r="P1647" s="284" t="s">
        <v>220</v>
      </c>
      <c r="Q1647" s="302"/>
      <c r="R1647" s="285" t="s">
        <v>225</v>
      </c>
      <c r="S1647" s="891"/>
      <c r="T1647" s="892"/>
      <c r="U1647" s="893"/>
    </row>
    <row r="1648" spans="2:21" ht="24" customHeight="1" x14ac:dyDescent="0.15">
      <c r="B1648" s="881"/>
      <c r="C1648" s="884"/>
      <c r="D1648" s="884"/>
      <c r="E1648" s="884"/>
      <c r="F1648" s="296"/>
      <c r="G1648" s="897"/>
      <c r="H1648" s="898"/>
      <c r="I1648" s="296"/>
      <c r="J1648" s="297"/>
      <c r="K1648" s="299"/>
      <c r="L1648" s="284" t="s">
        <v>220</v>
      </c>
      <c r="M1648" s="302"/>
      <c r="N1648" s="285" t="s">
        <v>225</v>
      </c>
      <c r="O1648" s="299"/>
      <c r="P1648" s="284" t="s">
        <v>220</v>
      </c>
      <c r="Q1648" s="302"/>
      <c r="R1648" s="285" t="s">
        <v>225</v>
      </c>
      <c r="S1648" s="891"/>
      <c r="T1648" s="892"/>
      <c r="U1648" s="893"/>
    </row>
    <row r="1649" spans="1:32" ht="24" customHeight="1" x14ac:dyDescent="0.15">
      <c r="B1649" s="881"/>
      <c r="C1649" s="884"/>
      <c r="D1649" s="884"/>
      <c r="E1649" s="884"/>
      <c r="F1649" s="296"/>
      <c r="G1649" s="897"/>
      <c r="H1649" s="898"/>
      <c r="I1649" s="296"/>
      <c r="J1649" s="297"/>
      <c r="K1649" s="299"/>
      <c r="L1649" s="284" t="s">
        <v>220</v>
      </c>
      <c r="M1649" s="302"/>
      <c r="N1649" s="285" t="s">
        <v>225</v>
      </c>
      <c r="O1649" s="299"/>
      <c r="P1649" s="284" t="s">
        <v>220</v>
      </c>
      <c r="Q1649" s="302"/>
      <c r="R1649" s="285" t="s">
        <v>225</v>
      </c>
      <c r="S1649" s="891"/>
      <c r="T1649" s="892"/>
      <c r="U1649" s="893"/>
    </row>
    <row r="1650" spans="1:32" ht="24" customHeight="1" thickBot="1" x14ac:dyDescent="0.2">
      <c r="B1650" s="882"/>
      <c r="C1650" s="885"/>
      <c r="D1650" s="885"/>
      <c r="E1650" s="885"/>
      <c r="F1650" s="286" t="s">
        <v>232</v>
      </c>
      <c r="G1650" s="5"/>
      <c r="H1650" s="899" t="s">
        <v>239</v>
      </c>
      <c r="I1650" s="900"/>
      <c r="J1650" s="300"/>
      <c r="K1650" s="901"/>
      <c r="L1650" s="902"/>
      <c r="M1650" s="902"/>
      <c r="N1650" s="902"/>
      <c r="O1650" s="902"/>
      <c r="P1650" s="902"/>
      <c r="Q1650" s="902"/>
      <c r="R1650" s="903"/>
      <c r="S1650" s="894"/>
      <c r="T1650" s="895"/>
      <c r="U1650" s="896"/>
    </row>
    <row r="1651" spans="1:32" ht="19.5" customHeight="1" thickBot="1" x14ac:dyDescent="0.2">
      <c r="B1651" s="287" t="s">
        <v>112</v>
      </c>
      <c r="C1651" s="172"/>
      <c r="D1651" s="288"/>
      <c r="E1651" s="288"/>
      <c r="F1651" s="289"/>
      <c r="G1651" s="288"/>
      <c r="H1651" s="288"/>
      <c r="O1651" s="917" t="s">
        <v>496</v>
      </c>
      <c r="P1651" s="918"/>
      <c r="Q1651" s="918"/>
      <c r="R1651" s="918"/>
      <c r="S1651" s="919" t="str">
        <f>IF(COUNT(S1631:U1650)=0,"",SUMIFS(S1631:S1650,E1631:E1650,"&lt;&gt;"&amp;""))</f>
        <v/>
      </c>
      <c r="T1651" s="920"/>
      <c r="U1651" s="921"/>
    </row>
    <row r="1652" spans="1:32" ht="19.5" customHeight="1" thickBot="1" x14ac:dyDescent="0.2">
      <c r="B1652" s="486" t="s">
        <v>242</v>
      </c>
      <c r="C1652" s="172"/>
      <c r="D1652" s="171"/>
      <c r="E1652" s="290"/>
      <c r="F1652" s="485"/>
      <c r="G1652" s="485"/>
      <c r="H1652" s="485"/>
      <c r="O1652" s="922" t="s">
        <v>497</v>
      </c>
      <c r="P1652" s="923"/>
      <c r="Q1652" s="923"/>
      <c r="R1652" s="924"/>
      <c r="S1652" s="919" t="str">
        <f>IF(COUNT(S1631:U1650)=0,"",SUMIF(E1631:E1650,"元請",S1631:U1650))</f>
        <v/>
      </c>
      <c r="T1652" s="920"/>
      <c r="U1652" s="921"/>
      <c r="Z1652" s="264"/>
      <c r="AA1652" s="264"/>
      <c r="AB1652" s="264"/>
      <c r="AC1652" s="264"/>
      <c r="AD1652" s="264"/>
      <c r="AE1652" s="172"/>
      <c r="AF1652" s="172"/>
    </row>
    <row r="1653" spans="1:32" ht="19.5" customHeight="1" x14ac:dyDescent="0.15">
      <c r="B1653" s="287" t="s">
        <v>240</v>
      </c>
      <c r="C1653" s="172"/>
      <c r="D1653" s="171"/>
      <c r="E1653" s="172"/>
      <c r="F1653" s="172"/>
      <c r="G1653" s="485"/>
      <c r="H1653" s="485"/>
      <c r="Z1653" s="264"/>
      <c r="AA1653" s="264"/>
      <c r="AB1653" s="264"/>
      <c r="AC1653" s="264"/>
      <c r="AD1653" s="264"/>
      <c r="AE1653" s="172"/>
      <c r="AF1653" s="172"/>
    </row>
    <row r="1654" spans="1:32" ht="19.5" customHeight="1" x14ac:dyDescent="0.15">
      <c r="B1654" s="485"/>
      <c r="C1654" s="172"/>
      <c r="D1654" s="171"/>
      <c r="E1654" s="290"/>
      <c r="F1654" s="485"/>
      <c r="G1654" s="485"/>
      <c r="H1654" s="485"/>
    </row>
    <row r="1655" spans="1:32" s="172" customFormat="1" ht="20.25" customHeight="1" x14ac:dyDescent="0.15">
      <c r="A1655" s="171"/>
      <c r="B1655" s="171"/>
      <c r="C1655" s="172" t="s">
        <v>104</v>
      </c>
      <c r="G1655" s="262"/>
      <c r="H1655" s="262"/>
      <c r="I1655" s="171"/>
      <c r="J1655" s="171"/>
      <c r="K1655" s="171"/>
      <c r="L1655" s="171"/>
      <c r="M1655" s="171"/>
      <c r="N1655" s="171"/>
      <c r="O1655" s="171"/>
      <c r="P1655" s="171"/>
      <c r="Q1655" s="171"/>
      <c r="R1655" s="171"/>
      <c r="S1655" s="171"/>
      <c r="T1655" s="196" t="s">
        <v>241</v>
      </c>
      <c r="U1655" s="263" t="str">
        <f t="shared" ref="U1655" si="1574">IF(COUNT(S1631:U1650)=0,"",U1626+1)</f>
        <v/>
      </c>
      <c r="W1655" s="171"/>
      <c r="X1655" s="171"/>
      <c r="Y1655" s="171"/>
      <c r="Z1655" s="291"/>
      <c r="AA1655" s="291"/>
      <c r="AB1655" s="291"/>
      <c r="AC1655" s="291"/>
      <c r="AD1655" s="291"/>
      <c r="AE1655" s="171"/>
      <c r="AF1655" s="171"/>
    </row>
    <row r="1656" spans="1:32" s="172" customFormat="1" ht="27.75" x14ac:dyDescent="0.15">
      <c r="A1656" s="171"/>
      <c r="B1656" s="904" t="s">
        <v>105</v>
      </c>
      <c r="C1656" s="904"/>
      <c r="D1656" s="904"/>
      <c r="E1656" s="904"/>
      <c r="F1656" s="904"/>
      <c r="G1656" s="904"/>
      <c r="H1656" s="904"/>
      <c r="I1656" s="904"/>
      <c r="J1656" s="905" t="s">
        <v>388</v>
      </c>
      <c r="K1656" s="905"/>
      <c r="L1656" s="905"/>
      <c r="M1656" s="905"/>
      <c r="N1656" s="905"/>
      <c r="O1656" s="905"/>
      <c r="P1656" s="905"/>
      <c r="Q1656" s="905"/>
      <c r="R1656" s="905"/>
      <c r="S1656" s="905"/>
      <c r="T1656" s="905"/>
      <c r="U1656" s="905"/>
      <c r="W1656" s="171"/>
      <c r="X1656" s="171"/>
      <c r="Y1656" s="171"/>
      <c r="Z1656" s="291"/>
      <c r="AA1656" s="291"/>
      <c r="AB1656" s="291"/>
      <c r="AC1656" s="291"/>
      <c r="AD1656" s="291"/>
      <c r="AE1656" s="171"/>
      <c r="AF1656" s="171"/>
    </row>
    <row r="1657" spans="1:32" ht="21.75" thickBot="1" x14ac:dyDescent="0.2">
      <c r="D1657" s="265" t="s">
        <v>228</v>
      </c>
      <c r="E1657" s="906"/>
      <c r="F1657" s="906"/>
      <c r="G1657" s="266" t="s">
        <v>229</v>
      </c>
      <c r="H1657" s="267"/>
      <c r="L1657" s="268" t="s">
        <v>231</v>
      </c>
      <c r="M1657" s="482" t="str">
        <f>M$4</f>
        <v/>
      </c>
      <c r="N1657" s="269" t="s">
        <v>220</v>
      </c>
      <c r="O1657" s="482" t="str">
        <f>O$4</f>
        <v/>
      </c>
      <c r="P1657" s="269" t="s">
        <v>225</v>
      </c>
      <c r="Q1657" s="269" t="s">
        <v>205</v>
      </c>
      <c r="R1657" s="482" t="str">
        <f>R$4</f>
        <v/>
      </c>
      <c r="S1657" s="269" t="s">
        <v>220</v>
      </c>
      <c r="T1657" s="482" t="str">
        <f>T$4</f>
        <v/>
      </c>
      <c r="U1657" s="269" t="s">
        <v>230</v>
      </c>
    </row>
    <row r="1658" spans="1:32" ht="18" customHeight="1" x14ac:dyDescent="0.15">
      <c r="B1658" s="880" t="s">
        <v>227</v>
      </c>
      <c r="C1658" s="907" t="s">
        <v>224</v>
      </c>
      <c r="D1658" s="478" t="s">
        <v>237</v>
      </c>
      <c r="E1658" s="478" t="s">
        <v>222</v>
      </c>
      <c r="F1658" s="909" t="s">
        <v>106</v>
      </c>
      <c r="G1658" s="840" t="s">
        <v>107</v>
      </c>
      <c r="H1658" s="841"/>
      <c r="I1658" s="480" t="s">
        <v>108</v>
      </c>
      <c r="J1658" s="480" t="s">
        <v>235</v>
      </c>
      <c r="K1658" s="840" t="s">
        <v>109</v>
      </c>
      <c r="L1658" s="913"/>
      <c r="M1658" s="913"/>
      <c r="N1658" s="841"/>
      <c r="O1658" s="840" t="s">
        <v>226</v>
      </c>
      <c r="P1658" s="913"/>
      <c r="Q1658" s="913"/>
      <c r="R1658" s="841"/>
      <c r="S1658" s="840" t="s">
        <v>233</v>
      </c>
      <c r="T1658" s="913"/>
      <c r="U1658" s="914"/>
    </row>
    <row r="1659" spans="1:32" ht="18" customHeight="1" thickBot="1" x14ac:dyDescent="0.2">
      <c r="B1659" s="882"/>
      <c r="C1659" s="908"/>
      <c r="D1659" s="479" t="s">
        <v>221</v>
      </c>
      <c r="E1659" s="479" t="s">
        <v>223</v>
      </c>
      <c r="F1659" s="910"/>
      <c r="G1659" s="911"/>
      <c r="H1659" s="912"/>
      <c r="I1659" s="481" t="s">
        <v>110</v>
      </c>
      <c r="J1659" s="481" t="s">
        <v>236</v>
      </c>
      <c r="K1659" s="911"/>
      <c r="L1659" s="915"/>
      <c r="M1659" s="915"/>
      <c r="N1659" s="912"/>
      <c r="O1659" s="911"/>
      <c r="P1659" s="915"/>
      <c r="Q1659" s="915"/>
      <c r="R1659" s="912"/>
      <c r="S1659" s="911" t="s">
        <v>234</v>
      </c>
      <c r="T1659" s="915"/>
      <c r="U1659" s="916"/>
    </row>
    <row r="1660" spans="1:32" ht="24" customHeight="1" x14ac:dyDescent="0.15">
      <c r="B1660" s="880">
        <v>1</v>
      </c>
      <c r="C1660" s="883"/>
      <c r="D1660" s="883"/>
      <c r="E1660" s="883"/>
      <c r="F1660" s="294"/>
      <c r="G1660" s="886"/>
      <c r="H1660" s="887"/>
      <c r="I1660" s="294"/>
      <c r="J1660" s="295"/>
      <c r="K1660" s="298"/>
      <c r="L1660" s="279" t="s">
        <v>220</v>
      </c>
      <c r="M1660" s="301"/>
      <c r="N1660" s="280" t="s">
        <v>225</v>
      </c>
      <c r="O1660" s="298"/>
      <c r="P1660" s="279" t="s">
        <v>220</v>
      </c>
      <c r="Q1660" s="301"/>
      <c r="R1660" s="280" t="s">
        <v>225</v>
      </c>
      <c r="S1660" s="888" t="str">
        <f t="shared" ref="S1660" si="1575">IF(COUNT(J1660:J1664)=0,"",SUM(J1660:J1664))</f>
        <v/>
      </c>
      <c r="T1660" s="889"/>
      <c r="U1660" s="890"/>
    </row>
    <row r="1661" spans="1:32" ht="24" customHeight="1" x14ac:dyDescent="0.15">
      <c r="B1661" s="881"/>
      <c r="C1661" s="884"/>
      <c r="D1661" s="884"/>
      <c r="E1661" s="884"/>
      <c r="F1661" s="296"/>
      <c r="G1661" s="897"/>
      <c r="H1661" s="898"/>
      <c r="I1661" s="296"/>
      <c r="J1661" s="297"/>
      <c r="K1661" s="299"/>
      <c r="L1661" s="284" t="s">
        <v>220</v>
      </c>
      <c r="M1661" s="302"/>
      <c r="N1661" s="285" t="s">
        <v>225</v>
      </c>
      <c r="O1661" s="299"/>
      <c r="P1661" s="284" t="s">
        <v>220</v>
      </c>
      <c r="Q1661" s="302"/>
      <c r="R1661" s="285" t="s">
        <v>225</v>
      </c>
      <c r="S1661" s="891"/>
      <c r="T1661" s="892"/>
      <c r="U1661" s="893"/>
    </row>
    <row r="1662" spans="1:32" ht="23.25" customHeight="1" x14ac:dyDescent="0.15">
      <c r="B1662" s="881"/>
      <c r="C1662" s="884"/>
      <c r="D1662" s="884"/>
      <c r="E1662" s="884"/>
      <c r="F1662" s="296"/>
      <c r="G1662" s="897"/>
      <c r="H1662" s="898"/>
      <c r="I1662" s="296"/>
      <c r="J1662" s="297"/>
      <c r="K1662" s="299"/>
      <c r="L1662" s="284" t="s">
        <v>220</v>
      </c>
      <c r="M1662" s="302"/>
      <c r="N1662" s="285" t="s">
        <v>225</v>
      </c>
      <c r="O1662" s="299"/>
      <c r="P1662" s="284" t="s">
        <v>220</v>
      </c>
      <c r="Q1662" s="302"/>
      <c r="R1662" s="285" t="s">
        <v>225</v>
      </c>
      <c r="S1662" s="891"/>
      <c r="T1662" s="892"/>
      <c r="U1662" s="893"/>
    </row>
    <row r="1663" spans="1:32" ht="24" customHeight="1" x14ac:dyDescent="0.15">
      <c r="B1663" s="881"/>
      <c r="C1663" s="884"/>
      <c r="D1663" s="884"/>
      <c r="E1663" s="884"/>
      <c r="F1663" s="296"/>
      <c r="G1663" s="897"/>
      <c r="H1663" s="898"/>
      <c r="I1663" s="296"/>
      <c r="J1663" s="297"/>
      <c r="K1663" s="299"/>
      <c r="L1663" s="284" t="s">
        <v>220</v>
      </c>
      <c r="M1663" s="302"/>
      <c r="N1663" s="285" t="s">
        <v>225</v>
      </c>
      <c r="O1663" s="299"/>
      <c r="P1663" s="284" t="s">
        <v>220</v>
      </c>
      <c r="Q1663" s="302"/>
      <c r="R1663" s="285" t="s">
        <v>225</v>
      </c>
      <c r="S1663" s="891"/>
      <c r="T1663" s="892"/>
      <c r="U1663" s="893"/>
    </row>
    <row r="1664" spans="1:32" ht="24" customHeight="1" thickBot="1" x14ac:dyDescent="0.2">
      <c r="B1664" s="882"/>
      <c r="C1664" s="885"/>
      <c r="D1664" s="885"/>
      <c r="E1664" s="885"/>
      <c r="F1664" s="286" t="s">
        <v>232</v>
      </c>
      <c r="G1664" s="5"/>
      <c r="H1664" s="899" t="s">
        <v>239</v>
      </c>
      <c r="I1664" s="900"/>
      <c r="J1664" s="300"/>
      <c r="K1664" s="901"/>
      <c r="L1664" s="902"/>
      <c r="M1664" s="902"/>
      <c r="N1664" s="902"/>
      <c r="O1664" s="902"/>
      <c r="P1664" s="902"/>
      <c r="Q1664" s="902"/>
      <c r="R1664" s="903"/>
      <c r="S1664" s="894"/>
      <c r="T1664" s="895"/>
      <c r="U1664" s="896"/>
    </row>
    <row r="1665" spans="2:21" ht="24" customHeight="1" x14ac:dyDescent="0.15">
      <c r="B1665" s="880">
        <v>2</v>
      </c>
      <c r="C1665" s="883"/>
      <c r="D1665" s="883"/>
      <c r="E1665" s="883"/>
      <c r="F1665" s="294"/>
      <c r="G1665" s="886"/>
      <c r="H1665" s="887"/>
      <c r="I1665" s="294"/>
      <c r="J1665" s="295"/>
      <c r="K1665" s="298"/>
      <c r="L1665" s="279" t="s">
        <v>220</v>
      </c>
      <c r="M1665" s="301"/>
      <c r="N1665" s="280" t="s">
        <v>225</v>
      </c>
      <c r="O1665" s="298"/>
      <c r="P1665" s="279" t="s">
        <v>220</v>
      </c>
      <c r="Q1665" s="301"/>
      <c r="R1665" s="280" t="s">
        <v>225</v>
      </c>
      <c r="S1665" s="888" t="str">
        <f t="shared" ref="S1665" si="1576">IF(COUNT(J1665:J1669)=0,"",SUM(J1665:J1669))</f>
        <v/>
      </c>
      <c r="T1665" s="889"/>
      <c r="U1665" s="890"/>
    </row>
    <row r="1666" spans="2:21" ht="24" customHeight="1" x14ac:dyDescent="0.15">
      <c r="B1666" s="881"/>
      <c r="C1666" s="884"/>
      <c r="D1666" s="884"/>
      <c r="E1666" s="884"/>
      <c r="F1666" s="296"/>
      <c r="G1666" s="897"/>
      <c r="H1666" s="898"/>
      <c r="I1666" s="296"/>
      <c r="J1666" s="297"/>
      <c r="K1666" s="299"/>
      <c r="L1666" s="284" t="s">
        <v>220</v>
      </c>
      <c r="M1666" s="302"/>
      <c r="N1666" s="285" t="s">
        <v>225</v>
      </c>
      <c r="O1666" s="299"/>
      <c r="P1666" s="284" t="s">
        <v>220</v>
      </c>
      <c r="Q1666" s="302"/>
      <c r="R1666" s="285" t="s">
        <v>225</v>
      </c>
      <c r="S1666" s="891"/>
      <c r="T1666" s="892"/>
      <c r="U1666" s="893"/>
    </row>
    <row r="1667" spans="2:21" ht="24" customHeight="1" x14ac:dyDescent="0.15">
      <c r="B1667" s="881"/>
      <c r="C1667" s="884"/>
      <c r="D1667" s="884"/>
      <c r="E1667" s="884"/>
      <c r="F1667" s="296"/>
      <c r="G1667" s="897"/>
      <c r="H1667" s="898"/>
      <c r="I1667" s="296"/>
      <c r="J1667" s="297"/>
      <c r="K1667" s="299"/>
      <c r="L1667" s="284" t="s">
        <v>220</v>
      </c>
      <c r="M1667" s="302"/>
      <c r="N1667" s="285" t="s">
        <v>225</v>
      </c>
      <c r="O1667" s="299"/>
      <c r="P1667" s="284" t="s">
        <v>220</v>
      </c>
      <c r="Q1667" s="302"/>
      <c r="R1667" s="285" t="s">
        <v>225</v>
      </c>
      <c r="S1667" s="891"/>
      <c r="T1667" s="892"/>
      <c r="U1667" s="893"/>
    </row>
    <row r="1668" spans="2:21" ht="24" customHeight="1" x14ac:dyDescent="0.15">
      <c r="B1668" s="881"/>
      <c r="C1668" s="884"/>
      <c r="D1668" s="884"/>
      <c r="E1668" s="884"/>
      <c r="F1668" s="296"/>
      <c r="G1668" s="897"/>
      <c r="H1668" s="898"/>
      <c r="I1668" s="296"/>
      <c r="J1668" s="297"/>
      <c r="K1668" s="299"/>
      <c r="L1668" s="284" t="s">
        <v>220</v>
      </c>
      <c r="M1668" s="302"/>
      <c r="N1668" s="285" t="s">
        <v>225</v>
      </c>
      <c r="O1668" s="299"/>
      <c r="P1668" s="284" t="s">
        <v>220</v>
      </c>
      <c r="Q1668" s="302"/>
      <c r="R1668" s="285" t="s">
        <v>225</v>
      </c>
      <c r="S1668" s="891"/>
      <c r="T1668" s="892"/>
      <c r="U1668" s="893"/>
    </row>
    <row r="1669" spans="2:21" ht="24" customHeight="1" thickBot="1" x14ac:dyDescent="0.2">
      <c r="B1669" s="882"/>
      <c r="C1669" s="885"/>
      <c r="D1669" s="885"/>
      <c r="E1669" s="885"/>
      <c r="F1669" s="286" t="s">
        <v>232</v>
      </c>
      <c r="G1669" s="5"/>
      <c r="H1669" s="899" t="s">
        <v>239</v>
      </c>
      <c r="I1669" s="900"/>
      <c r="J1669" s="300"/>
      <c r="K1669" s="901"/>
      <c r="L1669" s="902"/>
      <c r="M1669" s="902"/>
      <c r="N1669" s="902"/>
      <c r="O1669" s="902"/>
      <c r="P1669" s="902"/>
      <c r="Q1669" s="902"/>
      <c r="R1669" s="903"/>
      <c r="S1669" s="894"/>
      <c r="T1669" s="895"/>
      <c r="U1669" s="896"/>
    </row>
    <row r="1670" spans="2:21" ht="24" customHeight="1" x14ac:dyDescent="0.15">
      <c r="B1670" s="880">
        <v>3</v>
      </c>
      <c r="C1670" s="883"/>
      <c r="D1670" s="883"/>
      <c r="E1670" s="883"/>
      <c r="F1670" s="294"/>
      <c r="G1670" s="886"/>
      <c r="H1670" s="887"/>
      <c r="I1670" s="294"/>
      <c r="J1670" s="295"/>
      <c r="K1670" s="298"/>
      <c r="L1670" s="279" t="s">
        <v>220</v>
      </c>
      <c r="M1670" s="301"/>
      <c r="N1670" s="280" t="s">
        <v>225</v>
      </c>
      <c r="O1670" s="298"/>
      <c r="P1670" s="279" t="s">
        <v>220</v>
      </c>
      <c r="Q1670" s="301"/>
      <c r="R1670" s="280" t="s">
        <v>225</v>
      </c>
      <c r="S1670" s="888" t="str">
        <f t="shared" ref="S1670" si="1577">IF(COUNT(J1670:J1674)=0,"",SUM(J1670:J1674))</f>
        <v/>
      </c>
      <c r="T1670" s="889"/>
      <c r="U1670" s="890"/>
    </row>
    <row r="1671" spans="2:21" ht="24" customHeight="1" x14ac:dyDescent="0.15">
      <c r="B1671" s="881"/>
      <c r="C1671" s="884"/>
      <c r="D1671" s="884"/>
      <c r="E1671" s="884"/>
      <c r="F1671" s="296"/>
      <c r="G1671" s="897"/>
      <c r="H1671" s="898"/>
      <c r="I1671" s="296"/>
      <c r="J1671" s="297"/>
      <c r="K1671" s="299"/>
      <c r="L1671" s="284" t="s">
        <v>220</v>
      </c>
      <c r="M1671" s="302"/>
      <c r="N1671" s="285" t="s">
        <v>225</v>
      </c>
      <c r="O1671" s="299"/>
      <c r="P1671" s="284" t="s">
        <v>220</v>
      </c>
      <c r="Q1671" s="302"/>
      <c r="R1671" s="285" t="s">
        <v>225</v>
      </c>
      <c r="S1671" s="891"/>
      <c r="T1671" s="892"/>
      <c r="U1671" s="893"/>
    </row>
    <row r="1672" spans="2:21" ht="24" customHeight="1" x14ac:dyDescent="0.15">
      <c r="B1672" s="881"/>
      <c r="C1672" s="884"/>
      <c r="D1672" s="884"/>
      <c r="E1672" s="884"/>
      <c r="F1672" s="296"/>
      <c r="G1672" s="897"/>
      <c r="H1672" s="898"/>
      <c r="I1672" s="296"/>
      <c r="J1672" s="297"/>
      <c r="K1672" s="299"/>
      <c r="L1672" s="284" t="s">
        <v>220</v>
      </c>
      <c r="M1672" s="302"/>
      <c r="N1672" s="285" t="s">
        <v>225</v>
      </c>
      <c r="O1672" s="299"/>
      <c r="P1672" s="284" t="s">
        <v>220</v>
      </c>
      <c r="Q1672" s="302"/>
      <c r="R1672" s="285" t="s">
        <v>225</v>
      </c>
      <c r="S1672" s="891"/>
      <c r="T1672" s="892"/>
      <c r="U1672" s="893"/>
    </row>
    <row r="1673" spans="2:21" ht="24" customHeight="1" x14ac:dyDescent="0.15">
      <c r="B1673" s="881"/>
      <c r="C1673" s="884"/>
      <c r="D1673" s="884"/>
      <c r="E1673" s="884"/>
      <c r="F1673" s="296"/>
      <c r="G1673" s="897"/>
      <c r="H1673" s="898"/>
      <c r="I1673" s="296"/>
      <c r="J1673" s="297"/>
      <c r="K1673" s="299"/>
      <c r="L1673" s="284" t="s">
        <v>220</v>
      </c>
      <c r="M1673" s="302"/>
      <c r="N1673" s="285" t="s">
        <v>225</v>
      </c>
      <c r="O1673" s="299"/>
      <c r="P1673" s="284" t="s">
        <v>220</v>
      </c>
      <c r="Q1673" s="302"/>
      <c r="R1673" s="285" t="s">
        <v>225</v>
      </c>
      <c r="S1673" s="891"/>
      <c r="T1673" s="892"/>
      <c r="U1673" s="893"/>
    </row>
    <row r="1674" spans="2:21" ht="24" customHeight="1" thickBot="1" x14ac:dyDescent="0.2">
      <c r="B1674" s="882"/>
      <c r="C1674" s="885"/>
      <c r="D1674" s="885"/>
      <c r="E1674" s="885"/>
      <c r="F1674" s="286" t="s">
        <v>232</v>
      </c>
      <c r="G1674" s="5"/>
      <c r="H1674" s="899" t="s">
        <v>239</v>
      </c>
      <c r="I1674" s="900"/>
      <c r="J1674" s="300"/>
      <c r="K1674" s="901"/>
      <c r="L1674" s="902"/>
      <c r="M1674" s="902"/>
      <c r="N1674" s="902"/>
      <c r="O1674" s="902"/>
      <c r="P1674" s="902"/>
      <c r="Q1674" s="902"/>
      <c r="R1674" s="903"/>
      <c r="S1674" s="894"/>
      <c r="T1674" s="895"/>
      <c r="U1674" s="896"/>
    </row>
    <row r="1675" spans="2:21" ht="24" customHeight="1" x14ac:dyDescent="0.15">
      <c r="B1675" s="880">
        <v>4</v>
      </c>
      <c r="C1675" s="883"/>
      <c r="D1675" s="883"/>
      <c r="E1675" s="883"/>
      <c r="F1675" s="294"/>
      <c r="G1675" s="886"/>
      <c r="H1675" s="887"/>
      <c r="I1675" s="294"/>
      <c r="J1675" s="295"/>
      <c r="K1675" s="298"/>
      <c r="L1675" s="279" t="s">
        <v>220</v>
      </c>
      <c r="M1675" s="301"/>
      <c r="N1675" s="280" t="s">
        <v>225</v>
      </c>
      <c r="O1675" s="298"/>
      <c r="P1675" s="279" t="s">
        <v>220</v>
      </c>
      <c r="Q1675" s="301"/>
      <c r="R1675" s="280" t="s">
        <v>225</v>
      </c>
      <c r="S1675" s="888" t="str">
        <f t="shared" ref="S1675" si="1578">IF(COUNT(J1675:J1679)=0,"",SUM(J1675:J1679))</f>
        <v/>
      </c>
      <c r="T1675" s="889"/>
      <c r="U1675" s="890"/>
    </row>
    <row r="1676" spans="2:21" ht="24" customHeight="1" x14ac:dyDescent="0.15">
      <c r="B1676" s="881"/>
      <c r="C1676" s="884"/>
      <c r="D1676" s="884"/>
      <c r="E1676" s="884"/>
      <c r="F1676" s="296"/>
      <c r="G1676" s="897"/>
      <c r="H1676" s="898"/>
      <c r="I1676" s="296"/>
      <c r="J1676" s="297"/>
      <c r="K1676" s="299"/>
      <c r="L1676" s="284" t="s">
        <v>220</v>
      </c>
      <c r="M1676" s="302"/>
      <c r="N1676" s="285" t="s">
        <v>225</v>
      </c>
      <c r="O1676" s="299"/>
      <c r="P1676" s="284" t="s">
        <v>220</v>
      </c>
      <c r="Q1676" s="302"/>
      <c r="R1676" s="285" t="s">
        <v>225</v>
      </c>
      <c r="S1676" s="891"/>
      <c r="T1676" s="892"/>
      <c r="U1676" s="893"/>
    </row>
    <row r="1677" spans="2:21" ht="24" customHeight="1" x14ac:dyDescent="0.15">
      <c r="B1677" s="881"/>
      <c r="C1677" s="884"/>
      <c r="D1677" s="884"/>
      <c r="E1677" s="884"/>
      <c r="F1677" s="296"/>
      <c r="G1677" s="897"/>
      <c r="H1677" s="898"/>
      <c r="I1677" s="296"/>
      <c r="J1677" s="297"/>
      <c r="K1677" s="299"/>
      <c r="L1677" s="284" t="s">
        <v>220</v>
      </c>
      <c r="M1677" s="302"/>
      <c r="N1677" s="285" t="s">
        <v>225</v>
      </c>
      <c r="O1677" s="299"/>
      <c r="P1677" s="284" t="s">
        <v>220</v>
      </c>
      <c r="Q1677" s="302"/>
      <c r="R1677" s="285" t="s">
        <v>225</v>
      </c>
      <c r="S1677" s="891"/>
      <c r="T1677" s="892"/>
      <c r="U1677" s="893"/>
    </row>
    <row r="1678" spans="2:21" ht="24" customHeight="1" x14ac:dyDescent="0.15">
      <c r="B1678" s="881"/>
      <c r="C1678" s="884"/>
      <c r="D1678" s="884"/>
      <c r="E1678" s="884"/>
      <c r="F1678" s="296"/>
      <c r="G1678" s="897"/>
      <c r="H1678" s="898"/>
      <c r="I1678" s="296"/>
      <c r="J1678" s="297"/>
      <c r="K1678" s="299"/>
      <c r="L1678" s="284" t="s">
        <v>220</v>
      </c>
      <c r="M1678" s="302"/>
      <c r="N1678" s="285" t="s">
        <v>225</v>
      </c>
      <c r="O1678" s="299"/>
      <c r="P1678" s="284" t="s">
        <v>220</v>
      </c>
      <c r="Q1678" s="302"/>
      <c r="R1678" s="285" t="s">
        <v>225</v>
      </c>
      <c r="S1678" s="891"/>
      <c r="T1678" s="892"/>
      <c r="U1678" s="893"/>
    </row>
    <row r="1679" spans="2:21" ht="24" customHeight="1" thickBot="1" x14ac:dyDescent="0.2">
      <c r="B1679" s="882"/>
      <c r="C1679" s="885"/>
      <c r="D1679" s="885"/>
      <c r="E1679" s="885"/>
      <c r="F1679" s="286" t="s">
        <v>232</v>
      </c>
      <c r="G1679" s="5"/>
      <c r="H1679" s="899" t="s">
        <v>239</v>
      </c>
      <c r="I1679" s="900"/>
      <c r="J1679" s="300"/>
      <c r="K1679" s="901"/>
      <c r="L1679" s="902"/>
      <c r="M1679" s="902"/>
      <c r="N1679" s="902"/>
      <c r="O1679" s="902"/>
      <c r="P1679" s="902"/>
      <c r="Q1679" s="902"/>
      <c r="R1679" s="903"/>
      <c r="S1679" s="894"/>
      <c r="T1679" s="895"/>
      <c r="U1679" s="896"/>
    </row>
    <row r="1680" spans="2:21" ht="19.5" customHeight="1" thickBot="1" x14ac:dyDescent="0.2">
      <c r="B1680" s="287" t="s">
        <v>112</v>
      </c>
      <c r="C1680" s="172"/>
      <c r="D1680" s="288"/>
      <c r="E1680" s="288"/>
      <c r="F1680" s="289"/>
      <c r="G1680" s="288"/>
      <c r="H1680" s="288"/>
      <c r="O1680" s="917" t="s">
        <v>496</v>
      </c>
      <c r="P1680" s="918"/>
      <c r="Q1680" s="918"/>
      <c r="R1680" s="918"/>
      <c r="S1680" s="919" t="str">
        <f>IF(COUNT(S1660:U1679)=0,"",SUMIFS(S1660:S1679,E1660:E1679,"&lt;&gt;"&amp;""))</f>
        <v/>
      </c>
      <c r="T1680" s="920"/>
      <c r="U1680" s="921"/>
    </row>
    <row r="1681" spans="1:32" ht="19.5" customHeight="1" thickBot="1" x14ac:dyDescent="0.2">
      <c r="B1681" s="486" t="s">
        <v>242</v>
      </c>
      <c r="C1681" s="172"/>
      <c r="D1681" s="171"/>
      <c r="E1681" s="290"/>
      <c r="F1681" s="485"/>
      <c r="G1681" s="485"/>
      <c r="H1681" s="485"/>
      <c r="O1681" s="922" t="s">
        <v>497</v>
      </c>
      <c r="P1681" s="923"/>
      <c r="Q1681" s="923"/>
      <c r="R1681" s="924"/>
      <c r="S1681" s="919" t="str">
        <f>IF(COUNT(S1660:U1679)=0,"",SUMIF(E1660:E1679,"元請",S1660:U1679))</f>
        <v/>
      </c>
      <c r="T1681" s="920"/>
      <c r="U1681" s="921"/>
      <c r="Z1681" s="264"/>
      <c r="AA1681" s="264"/>
      <c r="AB1681" s="264"/>
      <c r="AC1681" s="264"/>
      <c r="AD1681" s="264"/>
      <c r="AE1681" s="172"/>
      <c r="AF1681" s="172"/>
    </row>
    <row r="1682" spans="1:32" ht="19.5" customHeight="1" x14ac:dyDescent="0.15">
      <c r="B1682" s="287" t="s">
        <v>240</v>
      </c>
      <c r="C1682" s="172"/>
      <c r="D1682" s="171"/>
      <c r="E1682" s="172"/>
      <c r="F1682" s="172"/>
      <c r="G1682" s="485"/>
      <c r="H1682" s="485"/>
      <c r="Z1682" s="264"/>
      <c r="AA1682" s="264"/>
      <c r="AB1682" s="264"/>
      <c r="AC1682" s="264"/>
      <c r="AD1682" s="264"/>
      <c r="AE1682" s="172"/>
      <c r="AF1682" s="172"/>
    </row>
    <row r="1683" spans="1:32" ht="19.5" customHeight="1" x14ac:dyDescent="0.15">
      <c r="B1683" s="485"/>
      <c r="C1683" s="172"/>
      <c r="D1683" s="171"/>
      <c r="E1683" s="290"/>
      <c r="F1683" s="485"/>
      <c r="G1683" s="485"/>
      <c r="H1683" s="485"/>
    </row>
    <row r="1684" spans="1:32" s="172" customFormat="1" ht="20.25" customHeight="1" x14ac:dyDescent="0.15">
      <c r="A1684" s="171"/>
      <c r="B1684" s="171"/>
      <c r="C1684" s="172" t="s">
        <v>104</v>
      </c>
      <c r="G1684" s="262"/>
      <c r="H1684" s="262"/>
      <c r="I1684" s="171"/>
      <c r="J1684" s="171"/>
      <c r="K1684" s="171"/>
      <c r="L1684" s="171"/>
      <c r="M1684" s="171"/>
      <c r="N1684" s="171"/>
      <c r="O1684" s="171"/>
      <c r="P1684" s="171"/>
      <c r="Q1684" s="171"/>
      <c r="R1684" s="171"/>
      <c r="S1684" s="171"/>
      <c r="T1684" s="196" t="s">
        <v>241</v>
      </c>
      <c r="U1684" s="263" t="str">
        <f t="shared" ref="U1684" si="1579">IF(COUNT(S1660:U1679)=0,"",U1655+1)</f>
        <v/>
      </c>
      <c r="W1684" s="171"/>
      <c r="X1684" s="171"/>
      <c r="Y1684" s="171"/>
      <c r="Z1684" s="291"/>
      <c r="AA1684" s="291"/>
      <c r="AB1684" s="291"/>
      <c r="AC1684" s="291"/>
      <c r="AD1684" s="291"/>
      <c r="AE1684" s="171"/>
      <c r="AF1684" s="171"/>
    </row>
    <row r="1685" spans="1:32" s="172" customFormat="1" ht="27.75" x14ac:dyDescent="0.15">
      <c r="A1685" s="171"/>
      <c r="B1685" s="904" t="s">
        <v>105</v>
      </c>
      <c r="C1685" s="904"/>
      <c r="D1685" s="904"/>
      <c r="E1685" s="904"/>
      <c r="F1685" s="904"/>
      <c r="G1685" s="904"/>
      <c r="H1685" s="904"/>
      <c r="I1685" s="904"/>
      <c r="J1685" s="905" t="s">
        <v>388</v>
      </c>
      <c r="K1685" s="905"/>
      <c r="L1685" s="905"/>
      <c r="M1685" s="905"/>
      <c r="N1685" s="905"/>
      <c r="O1685" s="905"/>
      <c r="P1685" s="905"/>
      <c r="Q1685" s="905"/>
      <c r="R1685" s="905"/>
      <c r="S1685" s="905"/>
      <c r="T1685" s="905"/>
      <c r="U1685" s="905"/>
      <c r="W1685" s="171"/>
      <c r="X1685" s="171"/>
      <c r="Y1685" s="171"/>
      <c r="Z1685" s="291"/>
      <c r="AA1685" s="291"/>
      <c r="AB1685" s="291"/>
      <c r="AC1685" s="291"/>
      <c r="AD1685" s="291"/>
      <c r="AE1685" s="171"/>
      <c r="AF1685" s="171"/>
    </row>
    <row r="1686" spans="1:32" ht="21.75" thickBot="1" x14ac:dyDescent="0.2">
      <c r="D1686" s="265" t="s">
        <v>228</v>
      </c>
      <c r="E1686" s="906"/>
      <c r="F1686" s="906"/>
      <c r="G1686" s="266" t="s">
        <v>229</v>
      </c>
      <c r="H1686" s="267"/>
      <c r="L1686" s="268" t="s">
        <v>231</v>
      </c>
      <c r="M1686" s="482" t="str">
        <f>M$4</f>
        <v/>
      </c>
      <c r="N1686" s="269" t="s">
        <v>220</v>
      </c>
      <c r="O1686" s="482" t="str">
        <f>O$4</f>
        <v/>
      </c>
      <c r="P1686" s="269" t="s">
        <v>225</v>
      </c>
      <c r="Q1686" s="269" t="s">
        <v>205</v>
      </c>
      <c r="R1686" s="482" t="str">
        <f>R$4</f>
        <v/>
      </c>
      <c r="S1686" s="269" t="s">
        <v>220</v>
      </c>
      <c r="T1686" s="482" t="str">
        <f>T$4</f>
        <v/>
      </c>
      <c r="U1686" s="269" t="s">
        <v>230</v>
      </c>
    </row>
    <row r="1687" spans="1:32" ht="18" customHeight="1" x14ac:dyDescent="0.15">
      <c r="B1687" s="880" t="s">
        <v>227</v>
      </c>
      <c r="C1687" s="907" t="s">
        <v>224</v>
      </c>
      <c r="D1687" s="478" t="s">
        <v>237</v>
      </c>
      <c r="E1687" s="478" t="s">
        <v>222</v>
      </c>
      <c r="F1687" s="909" t="s">
        <v>106</v>
      </c>
      <c r="G1687" s="840" t="s">
        <v>107</v>
      </c>
      <c r="H1687" s="841"/>
      <c r="I1687" s="480" t="s">
        <v>108</v>
      </c>
      <c r="J1687" s="480" t="s">
        <v>235</v>
      </c>
      <c r="K1687" s="840" t="s">
        <v>109</v>
      </c>
      <c r="L1687" s="913"/>
      <c r="M1687" s="913"/>
      <c r="N1687" s="841"/>
      <c r="O1687" s="840" t="s">
        <v>226</v>
      </c>
      <c r="P1687" s="913"/>
      <c r="Q1687" s="913"/>
      <c r="R1687" s="841"/>
      <c r="S1687" s="840" t="s">
        <v>233</v>
      </c>
      <c r="T1687" s="913"/>
      <c r="U1687" s="914"/>
    </row>
    <row r="1688" spans="1:32" ht="18" customHeight="1" thickBot="1" x14ac:dyDescent="0.2">
      <c r="B1688" s="882"/>
      <c r="C1688" s="908"/>
      <c r="D1688" s="479" t="s">
        <v>221</v>
      </c>
      <c r="E1688" s="479" t="s">
        <v>223</v>
      </c>
      <c r="F1688" s="910"/>
      <c r="G1688" s="911"/>
      <c r="H1688" s="912"/>
      <c r="I1688" s="481" t="s">
        <v>110</v>
      </c>
      <c r="J1688" s="481" t="s">
        <v>236</v>
      </c>
      <c r="K1688" s="911"/>
      <c r="L1688" s="915"/>
      <c r="M1688" s="915"/>
      <c r="N1688" s="912"/>
      <c r="O1688" s="911"/>
      <c r="P1688" s="915"/>
      <c r="Q1688" s="915"/>
      <c r="R1688" s="912"/>
      <c r="S1688" s="911" t="s">
        <v>234</v>
      </c>
      <c r="T1688" s="915"/>
      <c r="U1688" s="916"/>
    </row>
    <row r="1689" spans="1:32" ht="24" customHeight="1" x14ac:dyDescent="0.15">
      <c r="B1689" s="880">
        <v>1</v>
      </c>
      <c r="C1689" s="883"/>
      <c r="D1689" s="883"/>
      <c r="E1689" s="883"/>
      <c r="F1689" s="294"/>
      <c r="G1689" s="886"/>
      <c r="H1689" s="887"/>
      <c r="I1689" s="294"/>
      <c r="J1689" s="295"/>
      <c r="K1689" s="298"/>
      <c r="L1689" s="279" t="s">
        <v>220</v>
      </c>
      <c r="M1689" s="301"/>
      <c r="N1689" s="280" t="s">
        <v>225</v>
      </c>
      <c r="O1689" s="298"/>
      <c r="P1689" s="279" t="s">
        <v>220</v>
      </c>
      <c r="Q1689" s="301"/>
      <c r="R1689" s="280" t="s">
        <v>225</v>
      </c>
      <c r="S1689" s="888" t="str">
        <f t="shared" ref="S1689" si="1580">IF(COUNT(J1689:J1693)=0,"",SUM(J1689:J1693))</f>
        <v/>
      </c>
      <c r="T1689" s="889"/>
      <c r="U1689" s="890"/>
    </row>
    <row r="1690" spans="1:32" ht="24" customHeight="1" x14ac:dyDescent="0.15">
      <c r="B1690" s="881"/>
      <c r="C1690" s="884"/>
      <c r="D1690" s="884"/>
      <c r="E1690" s="884"/>
      <c r="F1690" s="296"/>
      <c r="G1690" s="897"/>
      <c r="H1690" s="898"/>
      <c r="I1690" s="296"/>
      <c r="J1690" s="297"/>
      <c r="K1690" s="299"/>
      <c r="L1690" s="284" t="s">
        <v>220</v>
      </c>
      <c r="M1690" s="302"/>
      <c r="N1690" s="285" t="s">
        <v>225</v>
      </c>
      <c r="O1690" s="299"/>
      <c r="P1690" s="284" t="s">
        <v>220</v>
      </c>
      <c r="Q1690" s="302"/>
      <c r="R1690" s="285" t="s">
        <v>225</v>
      </c>
      <c r="S1690" s="891"/>
      <c r="T1690" s="892"/>
      <c r="U1690" s="893"/>
    </row>
    <row r="1691" spans="1:32" ht="23.25" customHeight="1" x14ac:dyDescent="0.15">
      <c r="B1691" s="881"/>
      <c r="C1691" s="884"/>
      <c r="D1691" s="884"/>
      <c r="E1691" s="884"/>
      <c r="F1691" s="296"/>
      <c r="G1691" s="897"/>
      <c r="H1691" s="898"/>
      <c r="I1691" s="296"/>
      <c r="J1691" s="297"/>
      <c r="K1691" s="299"/>
      <c r="L1691" s="284" t="s">
        <v>220</v>
      </c>
      <c r="M1691" s="302"/>
      <c r="N1691" s="285" t="s">
        <v>225</v>
      </c>
      <c r="O1691" s="299"/>
      <c r="P1691" s="284" t="s">
        <v>220</v>
      </c>
      <c r="Q1691" s="302"/>
      <c r="R1691" s="285" t="s">
        <v>225</v>
      </c>
      <c r="S1691" s="891"/>
      <c r="T1691" s="892"/>
      <c r="U1691" s="893"/>
    </row>
    <row r="1692" spans="1:32" ht="24" customHeight="1" x14ac:dyDescent="0.15">
      <c r="B1692" s="881"/>
      <c r="C1692" s="884"/>
      <c r="D1692" s="884"/>
      <c r="E1692" s="884"/>
      <c r="F1692" s="296"/>
      <c r="G1692" s="897"/>
      <c r="H1692" s="898"/>
      <c r="I1692" s="296"/>
      <c r="J1692" s="297"/>
      <c r="K1692" s="299"/>
      <c r="L1692" s="284" t="s">
        <v>220</v>
      </c>
      <c r="M1692" s="302"/>
      <c r="N1692" s="285" t="s">
        <v>225</v>
      </c>
      <c r="O1692" s="299"/>
      <c r="P1692" s="284" t="s">
        <v>220</v>
      </c>
      <c r="Q1692" s="302"/>
      <c r="R1692" s="285" t="s">
        <v>225</v>
      </c>
      <c r="S1692" s="891"/>
      <c r="T1692" s="892"/>
      <c r="U1692" s="893"/>
    </row>
    <row r="1693" spans="1:32" ht="24" customHeight="1" thickBot="1" x14ac:dyDescent="0.2">
      <c r="B1693" s="882"/>
      <c r="C1693" s="885"/>
      <c r="D1693" s="885"/>
      <c r="E1693" s="885"/>
      <c r="F1693" s="286" t="s">
        <v>232</v>
      </c>
      <c r="G1693" s="5"/>
      <c r="H1693" s="899" t="s">
        <v>239</v>
      </c>
      <c r="I1693" s="900"/>
      <c r="J1693" s="300"/>
      <c r="K1693" s="901"/>
      <c r="L1693" s="902"/>
      <c r="M1693" s="902"/>
      <c r="N1693" s="902"/>
      <c r="O1693" s="902"/>
      <c r="P1693" s="902"/>
      <c r="Q1693" s="902"/>
      <c r="R1693" s="903"/>
      <c r="S1693" s="894"/>
      <c r="T1693" s="895"/>
      <c r="U1693" s="896"/>
    </row>
    <row r="1694" spans="1:32" ht="24" customHeight="1" x14ac:dyDescent="0.15">
      <c r="B1694" s="880">
        <v>2</v>
      </c>
      <c r="C1694" s="883"/>
      <c r="D1694" s="883"/>
      <c r="E1694" s="883"/>
      <c r="F1694" s="294"/>
      <c r="G1694" s="886"/>
      <c r="H1694" s="887"/>
      <c r="I1694" s="294"/>
      <c r="J1694" s="295"/>
      <c r="K1694" s="298"/>
      <c r="L1694" s="279" t="s">
        <v>220</v>
      </c>
      <c r="M1694" s="301"/>
      <c r="N1694" s="280" t="s">
        <v>225</v>
      </c>
      <c r="O1694" s="298"/>
      <c r="P1694" s="279" t="s">
        <v>220</v>
      </c>
      <c r="Q1694" s="301"/>
      <c r="R1694" s="280" t="s">
        <v>225</v>
      </c>
      <c r="S1694" s="888" t="str">
        <f t="shared" ref="S1694" si="1581">IF(COUNT(J1694:J1698)=0,"",SUM(J1694:J1698))</f>
        <v/>
      </c>
      <c r="T1694" s="889"/>
      <c r="U1694" s="890"/>
    </row>
    <row r="1695" spans="1:32" ht="24" customHeight="1" x14ac:dyDescent="0.15">
      <c r="B1695" s="881"/>
      <c r="C1695" s="884"/>
      <c r="D1695" s="884"/>
      <c r="E1695" s="884"/>
      <c r="F1695" s="296"/>
      <c r="G1695" s="897"/>
      <c r="H1695" s="898"/>
      <c r="I1695" s="296"/>
      <c r="J1695" s="297"/>
      <c r="K1695" s="299"/>
      <c r="L1695" s="284" t="s">
        <v>220</v>
      </c>
      <c r="M1695" s="302"/>
      <c r="N1695" s="285" t="s">
        <v>225</v>
      </c>
      <c r="O1695" s="299"/>
      <c r="P1695" s="284" t="s">
        <v>220</v>
      </c>
      <c r="Q1695" s="302"/>
      <c r="R1695" s="285" t="s">
        <v>225</v>
      </c>
      <c r="S1695" s="891"/>
      <c r="T1695" s="892"/>
      <c r="U1695" s="893"/>
    </row>
    <row r="1696" spans="1:32" ht="24" customHeight="1" x14ac:dyDescent="0.15">
      <c r="B1696" s="881"/>
      <c r="C1696" s="884"/>
      <c r="D1696" s="884"/>
      <c r="E1696" s="884"/>
      <c r="F1696" s="296"/>
      <c r="G1696" s="897"/>
      <c r="H1696" s="898"/>
      <c r="I1696" s="296"/>
      <c r="J1696" s="297"/>
      <c r="K1696" s="299"/>
      <c r="L1696" s="284" t="s">
        <v>220</v>
      </c>
      <c r="M1696" s="302"/>
      <c r="N1696" s="285" t="s">
        <v>225</v>
      </c>
      <c r="O1696" s="299"/>
      <c r="P1696" s="284" t="s">
        <v>220</v>
      </c>
      <c r="Q1696" s="302"/>
      <c r="R1696" s="285" t="s">
        <v>225</v>
      </c>
      <c r="S1696" s="891"/>
      <c r="T1696" s="892"/>
      <c r="U1696" s="893"/>
    </row>
    <row r="1697" spans="2:32" ht="24" customHeight="1" x14ac:dyDescent="0.15">
      <c r="B1697" s="881"/>
      <c r="C1697" s="884"/>
      <c r="D1697" s="884"/>
      <c r="E1697" s="884"/>
      <c r="F1697" s="296"/>
      <c r="G1697" s="897"/>
      <c r="H1697" s="898"/>
      <c r="I1697" s="296"/>
      <c r="J1697" s="297"/>
      <c r="K1697" s="299"/>
      <c r="L1697" s="284" t="s">
        <v>220</v>
      </c>
      <c r="M1697" s="302"/>
      <c r="N1697" s="285" t="s">
        <v>225</v>
      </c>
      <c r="O1697" s="299"/>
      <c r="P1697" s="284" t="s">
        <v>220</v>
      </c>
      <c r="Q1697" s="302"/>
      <c r="R1697" s="285" t="s">
        <v>225</v>
      </c>
      <c r="S1697" s="891"/>
      <c r="T1697" s="892"/>
      <c r="U1697" s="893"/>
    </row>
    <row r="1698" spans="2:32" ht="24" customHeight="1" thickBot="1" x14ac:dyDescent="0.2">
      <c r="B1698" s="882"/>
      <c r="C1698" s="885"/>
      <c r="D1698" s="885"/>
      <c r="E1698" s="885"/>
      <c r="F1698" s="286" t="s">
        <v>232</v>
      </c>
      <c r="G1698" s="5"/>
      <c r="H1698" s="899" t="s">
        <v>239</v>
      </c>
      <c r="I1698" s="900"/>
      <c r="J1698" s="300"/>
      <c r="K1698" s="901"/>
      <c r="L1698" s="902"/>
      <c r="M1698" s="902"/>
      <c r="N1698" s="902"/>
      <c r="O1698" s="902"/>
      <c r="P1698" s="902"/>
      <c r="Q1698" s="902"/>
      <c r="R1698" s="903"/>
      <c r="S1698" s="894"/>
      <c r="T1698" s="895"/>
      <c r="U1698" s="896"/>
    </row>
    <row r="1699" spans="2:32" ht="24" customHeight="1" x14ac:dyDescent="0.15">
      <c r="B1699" s="880">
        <v>3</v>
      </c>
      <c r="C1699" s="883"/>
      <c r="D1699" s="883"/>
      <c r="E1699" s="883"/>
      <c r="F1699" s="294"/>
      <c r="G1699" s="886"/>
      <c r="H1699" s="887"/>
      <c r="I1699" s="294"/>
      <c r="J1699" s="295"/>
      <c r="K1699" s="298"/>
      <c r="L1699" s="279" t="s">
        <v>220</v>
      </c>
      <c r="M1699" s="301"/>
      <c r="N1699" s="280" t="s">
        <v>225</v>
      </c>
      <c r="O1699" s="298"/>
      <c r="P1699" s="279" t="s">
        <v>220</v>
      </c>
      <c r="Q1699" s="301"/>
      <c r="R1699" s="280" t="s">
        <v>225</v>
      </c>
      <c r="S1699" s="888" t="str">
        <f t="shared" ref="S1699" si="1582">IF(COUNT(J1699:J1703)=0,"",SUM(J1699:J1703))</f>
        <v/>
      </c>
      <c r="T1699" s="889"/>
      <c r="U1699" s="890"/>
    </row>
    <row r="1700" spans="2:32" ht="24" customHeight="1" x14ac:dyDescent="0.15">
      <c r="B1700" s="881"/>
      <c r="C1700" s="884"/>
      <c r="D1700" s="884"/>
      <c r="E1700" s="884"/>
      <c r="F1700" s="296"/>
      <c r="G1700" s="897"/>
      <c r="H1700" s="898"/>
      <c r="I1700" s="296"/>
      <c r="J1700" s="297"/>
      <c r="K1700" s="299"/>
      <c r="L1700" s="284" t="s">
        <v>220</v>
      </c>
      <c r="M1700" s="302"/>
      <c r="N1700" s="285" t="s">
        <v>225</v>
      </c>
      <c r="O1700" s="299"/>
      <c r="P1700" s="284" t="s">
        <v>220</v>
      </c>
      <c r="Q1700" s="302"/>
      <c r="R1700" s="285" t="s">
        <v>225</v>
      </c>
      <c r="S1700" s="891"/>
      <c r="T1700" s="892"/>
      <c r="U1700" s="893"/>
    </row>
    <row r="1701" spans="2:32" ht="24" customHeight="1" x14ac:dyDescent="0.15">
      <c r="B1701" s="881"/>
      <c r="C1701" s="884"/>
      <c r="D1701" s="884"/>
      <c r="E1701" s="884"/>
      <c r="F1701" s="296"/>
      <c r="G1701" s="897"/>
      <c r="H1701" s="898"/>
      <c r="I1701" s="296"/>
      <c r="J1701" s="297"/>
      <c r="K1701" s="299"/>
      <c r="L1701" s="284" t="s">
        <v>220</v>
      </c>
      <c r="M1701" s="302"/>
      <c r="N1701" s="285" t="s">
        <v>225</v>
      </c>
      <c r="O1701" s="299"/>
      <c r="P1701" s="284" t="s">
        <v>220</v>
      </c>
      <c r="Q1701" s="302"/>
      <c r="R1701" s="285" t="s">
        <v>225</v>
      </c>
      <c r="S1701" s="891"/>
      <c r="T1701" s="892"/>
      <c r="U1701" s="893"/>
    </row>
    <row r="1702" spans="2:32" ht="24" customHeight="1" x14ac:dyDescent="0.15">
      <c r="B1702" s="881"/>
      <c r="C1702" s="884"/>
      <c r="D1702" s="884"/>
      <c r="E1702" s="884"/>
      <c r="F1702" s="296"/>
      <c r="G1702" s="897"/>
      <c r="H1702" s="898"/>
      <c r="I1702" s="296"/>
      <c r="J1702" s="297"/>
      <c r="K1702" s="299"/>
      <c r="L1702" s="284" t="s">
        <v>220</v>
      </c>
      <c r="M1702" s="302"/>
      <c r="N1702" s="285" t="s">
        <v>225</v>
      </c>
      <c r="O1702" s="299"/>
      <c r="P1702" s="284" t="s">
        <v>220</v>
      </c>
      <c r="Q1702" s="302"/>
      <c r="R1702" s="285" t="s">
        <v>225</v>
      </c>
      <c r="S1702" s="891"/>
      <c r="T1702" s="892"/>
      <c r="U1702" s="893"/>
    </row>
    <row r="1703" spans="2:32" ht="24" customHeight="1" thickBot="1" x14ac:dyDescent="0.2">
      <c r="B1703" s="882"/>
      <c r="C1703" s="885"/>
      <c r="D1703" s="885"/>
      <c r="E1703" s="885"/>
      <c r="F1703" s="286" t="s">
        <v>232</v>
      </c>
      <c r="G1703" s="5"/>
      <c r="H1703" s="899" t="s">
        <v>239</v>
      </c>
      <c r="I1703" s="900"/>
      <c r="J1703" s="300"/>
      <c r="K1703" s="901"/>
      <c r="L1703" s="902"/>
      <c r="M1703" s="902"/>
      <c r="N1703" s="902"/>
      <c r="O1703" s="902"/>
      <c r="P1703" s="902"/>
      <c r="Q1703" s="902"/>
      <c r="R1703" s="903"/>
      <c r="S1703" s="894"/>
      <c r="T1703" s="895"/>
      <c r="U1703" s="896"/>
    </row>
    <row r="1704" spans="2:32" ht="24" customHeight="1" x14ac:dyDescent="0.15">
      <c r="B1704" s="880">
        <v>4</v>
      </c>
      <c r="C1704" s="883"/>
      <c r="D1704" s="883"/>
      <c r="E1704" s="883"/>
      <c r="F1704" s="294"/>
      <c r="G1704" s="886"/>
      <c r="H1704" s="887"/>
      <c r="I1704" s="294"/>
      <c r="J1704" s="295"/>
      <c r="K1704" s="298"/>
      <c r="L1704" s="279" t="s">
        <v>220</v>
      </c>
      <c r="M1704" s="301"/>
      <c r="N1704" s="280" t="s">
        <v>225</v>
      </c>
      <c r="O1704" s="298"/>
      <c r="P1704" s="279" t="s">
        <v>220</v>
      </c>
      <c r="Q1704" s="301"/>
      <c r="R1704" s="280" t="s">
        <v>225</v>
      </c>
      <c r="S1704" s="888" t="str">
        <f t="shared" ref="S1704" si="1583">IF(COUNT(J1704:J1708)=0,"",SUM(J1704:J1708))</f>
        <v/>
      </c>
      <c r="T1704" s="889"/>
      <c r="U1704" s="890"/>
    </row>
    <row r="1705" spans="2:32" ht="24" customHeight="1" x14ac:dyDescent="0.15">
      <c r="B1705" s="881"/>
      <c r="C1705" s="884"/>
      <c r="D1705" s="884"/>
      <c r="E1705" s="884"/>
      <c r="F1705" s="296"/>
      <c r="G1705" s="897"/>
      <c r="H1705" s="898"/>
      <c r="I1705" s="296"/>
      <c r="J1705" s="297"/>
      <c r="K1705" s="299"/>
      <c r="L1705" s="284" t="s">
        <v>220</v>
      </c>
      <c r="M1705" s="302"/>
      <c r="N1705" s="285" t="s">
        <v>225</v>
      </c>
      <c r="O1705" s="299"/>
      <c r="P1705" s="284" t="s">
        <v>220</v>
      </c>
      <c r="Q1705" s="302"/>
      <c r="R1705" s="285" t="s">
        <v>225</v>
      </c>
      <c r="S1705" s="891"/>
      <c r="T1705" s="892"/>
      <c r="U1705" s="893"/>
    </row>
    <row r="1706" spans="2:32" ht="24" customHeight="1" x14ac:dyDescent="0.15">
      <c r="B1706" s="881"/>
      <c r="C1706" s="884"/>
      <c r="D1706" s="884"/>
      <c r="E1706" s="884"/>
      <c r="F1706" s="296"/>
      <c r="G1706" s="897"/>
      <c r="H1706" s="898"/>
      <c r="I1706" s="296"/>
      <c r="J1706" s="297"/>
      <c r="K1706" s="299"/>
      <c r="L1706" s="284" t="s">
        <v>220</v>
      </c>
      <c r="M1706" s="302"/>
      <c r="N1706" s="285" t="s">
        <v>225</v>
      </c>
      <c r="O1706" s="299"/>
      <c r="P1706" s="284" t="s">
        <v>220</v>
      </c>
      <c r="Q1706" s="302"/>
      <c r="R1706" s="285" t="s">
        <v>225</v>
      </c>
      <c r="S1706" s="891"/>
      <c r="T1706" s="892"/>
      <c r="U1706" s="893"/>
    </row>
    <row r="1707" spans="2:32" ht="24" customHeight="1" x14ac:dyDescent="0.15">
      <c r="B1707" s="881"/>
      <c r="C1707" s="884"/>
      <c r="D1707" s="884"/>
      <c r="E1707" s="884"/>
      <c r="F1707" s="296"/>
      <c r="G1707" s="897"/>
      <c r="H1707" s="898"/>
      <c r="I1707" s="296"/>
      <c r="J1707" s="297"/>
      <c r="K1707" s="299"/>
      <c r="L1707" s="284" t="s">
        <v>220</v>
      </c>
      <c r="M1707" s="302"/>
      <c r="N1707" s="285" t="s">
        <v>225</v>
      </c>
      <c r="O1707" s="299"/>
      <c r="P1707" s="284" t="s">
        <v>220</v>
      </c>
      <c r="Q1707" s="302"/>
      <c r="R1707" s="285" t="s">
        <v>225</v>
      </c>
      <c r="S1707" s="891"/>
      <c r="T1707" s="892"/>
      <c r="U1707" s="893"/>
    </row>
    <row r="1708" spans="2:32" ht="24" customHeight="1" thickBot="1" x14ac:dyDescent="0.2">
      <c r="B1708" s="882"/>
      <c r="C1708" s="885"/>
      <c r="D1708" s="885"/>
      <c r="E1708" s="885"/>
      <c r="F1708" s="286" t="s">
        <v>232</v>
      </c>
      <c r="G1708" s="5"/>
      <c r="H1708" s="899" t="s">
        <v>239</v>
      </c>
      <c r="I1708" s="900"/>
      <c r="J1708" s="300"/>
      <c r="K1708" s="901"/>
      <c r="L1708" s="902"/>
      <c r="M1708" s="902"/>
      <c r="N1708" s="902"/>
      <c r="O1708" s="902"/>
      <c r="P1708" s="902"/>
      <c r="Q1708" s="902"/>
      <c r="R1708" s="903"/>
      <c r="S1708" s="894"/>
      <c r="T1708" s="895"/>
      <c r="U1708" s="896"/>
    </row>
    <row r="1709" spans="2:32" ht="19.5" customHeight="1" thickBot="1" x14ac:dyDescent="0.2">
      <c r="B1709" s="287" t="s">
        <v>112</v>
      </c>
      <c r="C1709" s="172"/>
      <c r="D1709" s="288"/>
      <c r="E1709" s="288"/>
      <c r="F1709" s="289"/>
      <c r="G1709" s="288"/>
      <c r="H1709" s="288"/>
      <c r="O1709" s="917" t="s">
        <v>496</v>
      </c>
      <c r="P1709" s="918"/>
      <c r="Q1709" s="918"/>
      <c r="R1709" s="918"/>
      <c r="S1709" s="919" t="str">
        <f>IF(COUNT(S1689:U1708)=0,"",SUMIFS(S1689:S1708,E1689:E1708,"&lt;&gt;"&amp;""))</f>
        <v/>
      </c>
      <c r="T1709" s="920"/>
      <c r="U1709" s="921"/>
    </row>
    <row r="1710" spans="2:32" ht="19.5" customHeight="1" thickBot="1" x14ac:dyDescent="0.2">
      <c r="B1710" s="486" t="s">
        <v>242</v>
      </c>
      <c r="C1710" s="172"/>
      <c r="D1710" s="171"/>
      <c r="E1710" s="290"/>
      <c r="F1710" s="485"/>
      <c r="G1710" s="485"/>
      <c r="H1710" s="485"/>
      <c r="O1710" s="922" t="s">
        <v>497</v>
      </c>
      <c r="P1710" s="923"/>
      <c r="Q1710" s="923"/>
      <c r="R1710" s="924"/>
      <c r="S1710" s="919" t="str">
        <f>IF(COUNT(S1689:U1708)=0,"",SUMIF(E1689:E1708,"元請",S1689:U1708))</f>
        <v/>
      </c>
      <c r="T1710" s="920"/>
      <c r="U1710" s="921"/>
      <c r="Z1710" s="264"/>
      <c r="AA1710" s="264"/>
      <c r="AB1710" s="264"/>
      <c r="AC1710" s="264"/>
      <c r="AD1710" s="264"/>
      <c r="AE1710" s="172"/>
      <c r="AF1710" s="172"/>
    </row>
    <row r="1711" spans="2:32" ht="19.5" customHeight="1" x14ac:dyDescent="0.15">
      <c r="B1711" s="287" t="s">
        <v>240</v>
      </c>
      <c r="C1711" s="172"/>
      <c r="D1711" s="171"/>
      <c r="E1711" s="172"/>
      <c r="F1711" s="172"/>
      <c r="G1711" s="485"/>
      <c r="H1711" s="485"/>
      <c r="Z1711" s="264"/>
      <c r="AA1711" s="264"/>
      <c r="AB1711" s="264"/>
      <c r="AC1711" s="264"/>
      <c r="AD1711" s="264"/>
      <c r="AE1711" s="172"/>
      <c r="AF1711" s="172"/>
    </row>
    <row r="1712" spans="2:32" ht="19.5" customHeight="1" x14ac:dyDescent="0.15">
      <c r="B1712" s="485"/>
      <c r="C1712" s="172"/>
      <c r="D1712" s="171"/>
      <c r="E1712" s="290"/>
      <c r="F1712" s="485"/>
      <c r="G1712" s="485"/>
      <c r="H1712" s="485"/>
    </row>
    <row r="1713" spans="1:32" s="172" customFormat="1" ht="20.25" customHeight="1" x14ac:dyDescent="0.15">
      <c r="A1713" s="171"/>
      <c r="B1713" s="171"/>
      <c r="C1713" s="172" t="s">
        <v>104</v>
      </c>
      <c r="G1713" s="262"/>
      <c r="H1713" s="262"/>
      <c r="I1713" s="171"/>
      <c r="J1713" s="171"/>
      <c r="K1713" s="171"/>
      <c r="L1713" s="171"/>
      <c r="M1713" s="171"/>
      <c r="N1713" s="171"/>
      <c r="O1713" s="171"/>
      <c r="P1713" s="171"/>
      <c r="Q1713" s="171"/>
      <c r="R1713" s="171"/>
      <c r="S1713" s="171"/>
      <c r="T1713" s="196" t="s">
        <v>241</v>
      </c>
      <c r="U1713" s="263" t="str">
        <f t="shared" ref="U1713" si="1584">IF(COUNT(S1689:U1708)=0,"",U1684+1)</f>
        <v/>
      </c>
      <c r="W1713" s="171"/>
      <c r="X1713" s="171"/>
      <c r="Y1713" s="171"/>
      <c r="Z1713" s="291"/>
      <c r="AA1713" s="291"/>
      <c r="AB1713" s="291"/>
      <c r="AC1713" s="291"/>
      <c r="AD1713" s="291"/>
      <c r="AE1713" s="171"/>
      <c r="AF1713" s="171"/>
    </row>
    <row r="1714" spans="1:32" s="172" customFormat="1" ht="27.75" x14ac:dyDescent="0.15">
      <c r="A1714" s="171"/>
      <c r="B1714" s="904" t="s">
        <v>105</v>
      </c>
      <c r="C1714" s="904"/>
      <c r="D1714" s="904"/>
      <c r="E1714" s="904"/>
      <c r="F1714" s="904"/>
      <c r="G1714" s="904"/>
      <c r="H1714" s="904"/>
      <c r="I1714" s="904"/>
      <c r="J1714" s="905" t="s">
        <v>388</v>
      </c>
      <c r="K1714" s="905"/>
      <c r="L1714" s="905"/>
      <c r="M1714" s="905"/>
      <c r="N1714" s="905"/>
      <c r="O1714" s="905"/>
      <c r="P1714" s="905"/>
      <c r="Q1714" s="905"/>
      <c r="R1714" s="905"/>
      <c r="S1714" s="905"/>
      <c r="T1714" s="905"/>
      <c r="U1714" s="905"/>
      <c r="W1714" s="171"/>
      <c r="X1714" s="171"/>
      <c r="Y1714" s="171"/>
      <c r="Z1714" s="291"/>
      <c r="AA1714" s="291"/>
      <c r="AB1714" s="291"/>
      <c r="AC1714" s="291"/>
      <c r="AD1714" s="291"/>
      <c r="AE1714" s="171"/>
      <c r="AF1714" s="171"/>
    </row>
    <row r="1715" spans="1:32" ht="21.75" thickBot="1" x14ac:dyDescent="0.2">
      <c r="D1715" s="265" t="s">
        <v>228</v>
      </c>
      <c r="E1715" s="906"/>
      <c r="F1715" s="906"/>
      <c r="G1715" s="266" t="s">
        <v>229</v>
      </c>
      <c r="H1715" s="267"/>
      <c r="L1715" s="268" t="s">
        <v>231</v>
      </c>
      <c r="M1715" s="482" t="str">
        <f>M$4</f>
        <v/>
      </c>
      <c r="N1715" s="269" t="s">
        <v>220</v>
      </c>
      <c r="O1715" s="482" t="str">
        <f>O$4</f>
        <v/>
      </c>
      <c r="P1715" s="269" t="s">
        <v>225</v>
      </c>
      <c r="Q1715" s="269" t="s">
        <v>205</v>
      </c>
      <c r="R1715" s="482" t="str">
        <f>R$4</f>
        <v/>
      </c>
      <c r="S1715" s="269" t="s">
        <v>220</v>
      </c>
      <c r="T1715" s="482" t="str">
        <f>T$4</f>
        <v/>
      </c>
      <c r="U1715" s="269" t="s">
        <v>230</v>
      </c>
    </row>
    <row r="1716" spans="1:32" ht="18" customHeight="1" x14ac:dyDescent="0.15">
      <c r="B1716" s="880" t="s">
        <v>227</v>
      </c>
      <c r="C1716" s="907" t="s">
        <v>224</v>
      </c>
      <c r="D1716" s="478" t="s">
        <v>237</v>
      </c>
      <c r="E1716" s="478" t="s">
        <v>222</v>
      </c>
      <c r="F1716" s="909" t="s">
        <v>106</v>
      </c>
      <c r="G1716" s="840" t="s">
        <v>107</v>
      </c>
      <c r="H1716" s="841"/>
      <c r="I1716" s="480" t="s">
        <v>108</v>
      </c>
      <c r="J1716" s="480" t="s">
        <v>235</v>
      </c>
      <c r="K1716" s="840" t="s">
        <v>109</v>
      </c>
      <c r="L1716" s="913"/>
      <c r="M1716" s="913"/>
      <c r="N1716" s="841"/>
      <c r="O1716" s="840" t="s">
        <v>226</v>
      </c>
      <c r="P1716" s="913"/>
      <c r="Q1716" s="913"/>
      <c r="R1716" s="841"/>
      <c r="S1716" s="840" t="s">
        <v>233</v>
      </c>
      <c r="T1716" s="913"/>
      <c r="U1716" s="914"/>
    </row>
    <row r="1717" spans="1:32" ht="18" customHeight="1" thickBot="1" x14ac:dyDescent="0.2">
      <c r="B1717" s="882"/>
      <c r="C1717" s="908"/>
      <c r="D1717" s="479" t="s">
        <v>221</v>
      </c>
      <c r="E1717" s="479" t="s">
        <v>223</v>
      </c>
      <c r="F1717" s="910"/>
      <c r="G1717" s="911"/>
      <c r="H1717" s="912"/>
      <c r="I1717" s="481" t="s">
        <v>110</v>
      </c>
      <c r="J1717" s="481" t="s">
        <v>236</v>
      </c>
      <c r="K1717" s="911"/>
      <c r="L1717" s="915"/>
      <c r="M1717" s="915"/>
      <c r="N1717" s="912"/>
      <c r="O1717" s="911"/>
      <c r="P1717" s="915"/>
      <c r="Q1717" s="915"/>
      <c r="R1717" s="912"/>
      <c r="S1717" s="911" t="s">
        <v>234</v>
      </c>
      <c r="T1717" s="915"/>
      <c r="U1717" s="916"/>
    </row>
    <row r="1718" spans="1:32" ht="24" customHeight="1" x14ac:dyDescent="0.15">
      <c r="B1718" s="880">
        <v>1</v>
      </c>
      <c r="C1718" s="883"/>
      <c r="D1718" s="883"/>
      <c r="E1718" s="883"/>
      <c r="F1718" s="294"/>
      <c r="G1718" s="886"/>
      <c r="H1718" s="887"/>
      <c r="I1718" s="294"/>
      <c r="J1718" s="295"/>
      <c r="K1718" s="298"/>
      <c r="L1718" s="279" t="s">
        <v>220</v>
      </c>
      <c r="M1718" s="301"/>
      <c r="N1718" s="280" t="s">
        <v>225</v>
      </c>
      <c r="O1718" s="298"/>
      <c r="P1718" s="279" t="s">
        <v>220</v>
      </c>
      <c r="Q1718" s="301"/>
      <c r="R1718" s="280" t="s">
        <v>225</v>
      </c>
      <c r="S1718" s="888" t="str">
        <f t="shared" ref="S1718" si="1585">IF(COUNT(J1718:J1722)=0,"",SUM(J1718:J1722))</f>
        <v/>
      </c>
      <c r="T1718" s="889"/>
      <c r="U1718" s="890"/>
    </row>
    <row r="1719" spans="1:32" ht="24" customHeight="1" x14ac:dyDescent="0.15">
      <c r="B1719" s="881"/>
      <c r="C1719" s="884"/>
      <c r="D1719" s="884"/>
      <c r="E1719" s="884"/>
      <c r="F1719" s="296"/>
      <c r="G1719" s="897"/>
      <c r="H1719" s="898"/>
      <c r="I1719" s="296"/>
      <c r="J1719" s="297"/>
      <c r="K1719" s="299"/>
      <c r="L1719" s="284" t="s">
        <v>220</v>
      </c>
      <c r="M1719" s="302"/>
      <c r="N1719" s="285" t="s">
        <v>225</v>
      </c>
      <c r="O1719" s="299"/>
      <c r="P1719" s="284" t="s">
        <v>220</v>
      </c>
      <c r="Q1719" s="302"/>
      <c r="R1719" s="285" t="s">
        <v>225</v>
      </c>
      <c r="S1719" s="891"/>
      <c r="T1719" s="892"/>
      <c r="U1719" s="893"/>
    </row>
    <row r="1720" spans="1:32" ht="23.25" customHeight="1" x14ac:dyDescent="0.15">
      <c r="B1720" s="881"/>
      <c r="C1720" s="884"/>
      <c r="D1720" s="884"/>
      <c r="E1720" s="884"/>
      <c r="F1720" s="296"/>
      <c r="G1720" s="897"/>
      <c r="H1720" s="898"/>
      <c r="I1720" s="296"/>
      <c r="J1720" s="297"/>
      <c r="K1720" s="299"/>
      <c r="L1720" s="284" t="s">
        <v>220</v>
      </c>
      <c r="M1720" s="302"/>
      <c r="N1720" s="285" t="s">
        <v>225</v>
      </c>
      <c r="O1720" s="299"/>
      <c r="P1720" s="284" t="s">
        <v>220</v>
      </c>
      <c r="Q1720" s="302"/>
      <c r="R1720" s="285" t="s">
        <v>225</v>
      </c>
      <c r="S1720" s="891"/>
      <c r="T1720" s="892"/>
      <c r="U1720" s="893"/>
    </row>
    <row r="1721" spans="1:32" ht="24" customHeight="1" x14ac:dyDescent="0.15">
      <c r="B1721" s="881"/>
      <c r="C1721" s="884"/>
      <c r="D1721" s="884"/>
      <c r="E1721" s="884"/>
      <c r="F1721" s="296"/>
      <c r="G1721" s="897"/>
      <c r="H1721" s="898"/>
      <c r="I1721" s="296"/>
      <c r="J1721" s="297"/>
      <c r="K1721" s="299"/>
      <c r="L1721" s="284" t="s">
        <v>220</v>
      </c>
      <c r="M1721" s="302"/>
      <c r="N1721" s="285" t="s">
        <v>225</v>
      </c>
      <c r="O1721" s="299"/>
      <c r="P1721" s="284" t="s">
        <v>220</v>
      </c>
      <c r="Q1721" s="302"/>
      <c r="R1721" s="285" t="s">
        <v>225</v>
      </c>
      <c r="S1721" s="891"/>
      <c r="T1721" s="892"/>
      <c r="U1721" s="893"/>
    </row>
    <row r="1722" spans="1:32" ht="24" customHeight="1" thickBot="1" x14ac:dyDescent="0.2">
      <c r="B1722" s="882"/>
      <c r="C1722" s="885"/>
      <c r="D1722" s="885"/>
      <c r="E1722" s="885"/>
      <c r="F1722" s="286" t="s">
        <v>232</v>
      </c>
      <c r="G1722" s="5"/>
      <c r="H1722" s="899" t="s">
        <v>239</v>
      </c>
      <c r="I1722" s="900"/>
      <c r="J1722" s="300"/>
      <c r="K1722" s="901"/>
      <c r="L1722" s="902"/>
      <c r="M1722" s="902"/>
      <c r="N1722" s="902"/>
      <c r="O1722" s="902"/>
      <c r="P1722" s="902"/>
      <c r="Q1722" s="902"/>
      <c r="R1722" s="903"/>
      <c r="S1722" s="894"/>
      <c r="T1722" s="895"/>
      <c r="U1722" s="896"/>
    </row>
    <row r="1723" spans="1:32" ht="24" customHeight="1" x14ac:dyDescent="0.15">
      <c r="B1723" s="880">
        <v>2</v>
      </c>
      <c r="C1723" s="883"/>
      <c r="D1723" s="883"/>
      <c r="E1723" s="883"/>
      <c r="F1723" s="294"/>
      <c r="G1723" s="886"/>
      <c r="H1723" s="887"/>
      <c r="I1723" s="294"/>
      <c r="J1723" s="295"/>
      <c r="K1723" s="298"/>
      <c r="L1723" s="279" t="s">
        <v>220</v>
      </c>
      <c r="M1723" s="301"/>
      <c r="N1723" s="280" t="s">
        <v>225</v>
      </c>
      <c r="O1723" s="298"/>
      <c r="P1723" s="279" t="s">
        <v>220</v>
      </c>
      <c r="Q1723" s="301"/>
      <c r="R1723" s="280" t="s">
        <v>225</v>
      </c>
      <c r="S1723" s="888" t="str">
        <f t="shared" ref="S1723" si="1586">IF(COUNT(J1723:J1727)=0,"",SUM(J1723:J1727))</f>
        <v/>
      </c>
      <c r="T1723" s="889"/>
      <c r="U1723" s="890"/>
    </row>
    <row r="1724" spans="1:32" ht="24" customHeight="1" x14ac:dyDescent="0.15">
      <c r="B1724" s="881"/>
      <c r="C1724" s="884"/>
      <c r="D1724" s="884"/>
      <c r="E1724" s="884"/>
      <c r="F1724" s="296"/>
      <c r="G1724" s="897"/>
      <c r="H1724" s="898"/>
      <c r="I1724" s="296"/>
      <c r="J1724" s="297"/>
      <c r="K1724" s="299"/>
      <c r="L1724" s="284" t="s">
        <v>220</v>
      </c>
      <c r="M1724" s="302"/>
      <c r="N1724" s="285" t="s">
        <v>225</v>
      </c>
      <c r="O1724" s="299"/>
      <c r="P1724" s="284" t="s">
        <v>220</v>
      </c>
      <c r="Q1724" s="302"/>
      <c r="R1724" s="285" t="s">
        <v>225</v>
      </c>
      <c r="S1724" s="891"/>
      <c r="T1724" s="892"/>
      <c r="U1724" s="893"/>
    </row>
    <row r="1725" spans="1:32" ht="24" customHeight="1" x14ac:dyDescent="0.15">
      <c r="B1725" s="881"/>
      <c r="C1725" s="884"/>
      <c r="D1725" s="884"/>
      <c r="E1725" s="884"/>
      <c r="F1725" s="296"/>
      <c r="G1725" s="897"/>
      <c r="H1725" s="898"/>
      <c r="I1725" s="296"/>
      <c r="J1725" s="297"/>
      <c r="K1725" s="299"/>
      <c r="L1725" s="284" t="s">
        <v>220</v>
      </c>
      <c r="M1725" s="302"/>
      <c r="N1725" s="285" t="s">
        <v>225</v>
      </c>
      <c r="O1725" s="299"/>
      <c r="P1725" s="284" t="s">
        <v>220</v>
      </c>
      <c r="Q1725" s="302"/>
      <c r="R1725" s="285" t="s">
        <v>225</v>
      </c>
      <c r="S1725" s="891"/>
      <c r="T1725" s="892"/>
      <c r="U1725" s="893"/>
    </row>
    <row r="1726" spans="1:32" ht="24" customHeight="1" x14ac:dyDescent="0.15">
      <c r="B1726" s="881"/>
      <c r="C1726" s="884"/>
      <c r="D1726" s="884"/>
      <c r="E1726" s="884"/>
      <c r="F1726" s="296"/>
      <c r="G1726" s="897"/>
      <c r="H1726" s="898"/>
      <c r="I1726" s="296"/>
      <c r="J1726" s="297"/>
      <c r="K1726" s="299"/>
      <c r="L1726" s="284" t="s">
        <v>220</v>
      </c>
      <c r="M1726" s="302"/>
      <c r="N1726" s="285" t="s">
        <v>225</v>
      </c>
      <c r="O1726" s="299"/>
      <c r="P1726" s="284" t="s">
        <v>220</v>
      </c>
      <c r="Q1726" s="302"/>
      <c r="R1726" s="285" t="s">
        <v>225</v>
      </c>
      <c r="S1726" s="891"/>
      <c r="T1726" s="892"/>
      <c r="U1726" s="893"/>
    </row>
    <row r="1727" spans="1:32" ht="24" customHeight="1" thickBot="1" x14ac:dyDescent="0.2">
      <c r="B1727" s="882"/>
      <c r="C1727" s="885"/>
      <c r="D1727" s="885"/>
      <c r="E1727" s="885"/>
      <c r="F1727" s="286" t="s">
        <v>232</v>
      </c>
      <c r="G1727" s="5"/>
      <c r="H1727" s="899" t="s">
        <v>239</v>
      </c>
      <c r="I1727" s="900"/>
      <c r="J1727" s="300"/>
      <c r="K1727" s="901"/>
      <c r="L1727" s="902"/>
      <c r="M1727" s="902"/>
      <c r="N1727" s="902"/>
      <c r="O1727" s="902"/>
      <c r="P1727" s="902"/>
      <c r="Q1727" s="902"/>
      <c r="R1727" s="903"/>
      <c r="S1727" s="894"/>
      <c r="T1727" s="895"/>
      <c r="U1727" s="896"/>
    </row>
    <row r="1728" spans="1:32" ht="24" customHeight="1" x14ac:dyDescent="0.15">
      <c r="B1728" s="880">
        <v>3</v>
      </c>
      <c r="C1728" s="883"/>
      <c r="D1728" s="883"/>
      <c r="E1728" s="883"/>
      <c r="F1728" s="294"/>
      <c r="G1728" s="886"/>
      <c r="H1728" s="887"/>
      <c r="I1728" s="294"/>
      <c r="J1728" s="295"/>
      <c r="K1728" s="298"/>
      <c r="L1728" s="279" t="s">
        <v>220</v>
      </c>
      <c r="M1728" s="301"/>
      <c r="N1728" s="280" t="s">
        <v>225</v>
      </c>
      <c r="O1728" s="298"/>
      <c r="P1728" s="279" t="s">
        <v>220</v>
      </c>
      <c r="Q1728" s="301"/>
      <c r="R1728" s="280" t="s">
        <v>225</v>
      </c>
      <c r="S1728" s="888" t="str">
        <f t="shared" ref="S1728" si="1587">IF(COUNT(J1728:J1732)=0,"",SUM(J1728:J1732))</f>
        <v/>
      </c>
      <c r="T1728" s="889"/>
      <c r="U1728" s="890"/>
    </row>
    <row r="1729" spans="1:32" ht="24" customHeight="1" x14ac:dyDescent="0.15">
      <c r="B1729" s="881"/>
      <c r="C1729" s="884"/>
      <c r="D1729" s="884"/>
      <c r="E1729" s="884"/>
      <c r="F1729" s="296"/>
      <c r="G1729" s="897"/>
      <c r="H1729" s="898"/>
      <c r="I1729" s="296"/>
      <c r="J1729" s="297"/>
      <c r="K1729" s="299"/>
      <c r="L1729" s="284" t="s">
        <v>220</v>
      </c>
      <c r="M1729" s="302"/>
      <c r="N1729" s="285" t="s">
        <v>225</v>
      </c>
      <c r="O1729" s="299"/>
      <c r="P1729" s="284" t="s">
        <v>220</v>
      </c>
      <c r="Q1729" s="302"/>
      <c r="R1729" s="285" t="s">
        <v>225</v>
      </c>
      <c r="S1729" s="891"/>
      <c r="T1729" s="892"/>
      <c r="U1729" s="893"/>
    </row>
    <row r="1730" spans="1:32" ht="24" customHeight="1" x14ac:dyDescent="0.15">
      <c r="B1730" s="881"/>
      <c r="C1730" s="884"/>
      <c r="D1730" s="884"/>
      <c r="E1730" s="884"/>
      <c r="F1730" s="296"/>
      <c r="G1730" s="897"/>
      <c r="H1730" s="898"/>
      <c r="I1730" s="296"/>
      <c r="J1730" s="297"/>
      <c r="K1730" s="299"/>
      <c r="L1730" s="284" t="s">
        <v>220</v>
      </c>
      <c r="M1730" s="302"/>
      <c r="N1730" s="285" t="s">
        <v>225</v>
      </c>
      <c r="O1730" s="299"/>
      <c r="P1730" s="284" t="s">
        <v>220</v>
      </c>
      <c r="Q1730" s="302"/>
      <c r="R1730" s="285" t="s">
        <v>225</v>
      </c>
      <c r="S1730" s="891"/>
      <c r="T1730" s="892"/>
      <c r="U1730" s="893"/>
    </row>
    <row r="1731" spans="1:32" ht="24" customHeight="1" x14ac:dyDescent="0.15">
      <c r="B1731" s="881"/>
      <c r="C1731" s="884"/>
      <c r="D1731" s="884"/>
      <c r="E1731" s="884"/>
      <c r="F1731" s="296"/>
      <c r="G1731" s="897"/>
      <c r="H1731" s="898"/>
      <c r="I1731" s="296"/>
      <c r="J1731" s="297"/>
      <c r="K1731" s="299"/>
      <c r="L1731" s="284" t="s">
        <v>220</v>
      </c>
      <c r="M1731" s="302"/>
      <c r="N1731" s="285" t="s">
        <v>225</v>
      </c>
      <c r="O1731" s="299"/>
      <c r="P1731" s="284" t="s">
        <v>220</v>
      </c>
      <c r="Q1731" s="302"/>
      <c r="R1731" s="285" t="s">
        <v>225</v>
      </c>
      <c r="S1731" s="891"/>
      <c r="T1731" s="892"/>
      <c r="U1731" s="893"/>
    </row>
    <row r="1732" spans="1:32" ht="24" customHeight="1" thickBot="1" x14ac:dyDescent="0.2">
      <c r="B1732" s="882"/>
      <c r="C1732" s="885"/>
      <c r="D1732" s="885"/>
      <c r="E1732" s="885"/>
      <c r="F1732" s="286" t="s">
        <v>232</v>
      </c>
      <c r="G1732" s="5"/>
      <c r="H1732" s="899" t="s">
        <v>239</v>
      </c>
      <c r="I1732" s="900"/>
      <c r="J1732" s="300"/>
      <c r="K1732" s="901"/>
      <c r="L1732" s="902"/>
      <c r="M1732" s="902"/>
      <c r="N1732" s="902"/>
      <c r="O1732" s="902"/>
      <c r="P1732" s="902"/>
      <c r="Q1732" s="902"/>
      <c r="R1732" s="903"/>
      <c r="S1732" s="894"/>
      <c r="T1732" s="895"/>
      <c r="U1732" s="896"/>
    </row>
    <row r="1733" spans="1:32" ht="24" customHeight="1" x14ac:dyDescent="0.15">
      <c r="B1733" s="880">
        <v>4</v>
      </c>
      <c r="C1733" s="883"/>
      <c r="D1733" s="883"/>
      <c r="E1733" s="883"/>
      <c r="F1733" s="294"/>
      <c r="G1733" s="886"/>
      <c r="H1733" s="887"/>
      <c r="I1733" s="294"/>
      <c r="J1733" s="295"/>
      <c r="K1733" s="298"/>
      <c r="L1733" s="279" t="s">
        <v>220</v>
      </c>
      <c r="M1733" s="301"/>
      <c r="N1733" s="280" t="s">
        <v>225</v>
      </c>
      <c r="O1733" s="298"/>
      <c r="P1733" s="279" t="s">
        <v>220</v>
      </c>
      <c r="Q1733" s="301"/>
      <c r="R1733" s="280" t="s">
        <v>225</v>
      </c>
      <c r="S1733" s="888" t="str">
        <f t="shared" ref="S1733" si="1588">IF(COUNT(J1733:J1737)=0,"",SUM(J1733:J1737))</f>
        <v/>
      </c>
      <c r="T1733" s="889"/>
      <c r="U1733" s="890"/>
    </row>
    <row r="1734" spans="1:32" ht="24" customHeight="1" x14ac:dyDescent="0.15">
      <c r="B1734" s="881"/>
      <c r="C1734" s="884"/>
      <c r="D1734" s="884"/>
      <c r="E1734" s="884"/>
      <c r="F1734" s="296"/>
      <c r="G1734" s="897"/>
      <c r="H1734" s="898"/>
      <c r="I1734" s="296"/>
      <c r="J1734" s="297"/>
      <c r="K1734" s="299"/>
      <c r="L1734" s="284" t="s">
        <v>220</v>
      </c>
      <c r="M1734" s="302"/>
      <c r="N1734" s="285" t="s">
        <v>225</v>
      </c>
      <c r="O1734" s="299"/>
      <c r="P1734" s="284" t="s">
        <v>220</v>
      </c>
      <c r="Q1734" s="302"/>
      <c r="R1734" s="285" t="s">
        <v>225</v>
      </c>
      <c r="S1734" s="891"/>
      <c r="T1734" s="892"/>
      <c r="U1734" s="893"/>
    </row>
    <row r="1735" spans="1:32" ht="24" customHeight="1" x14ac:dyDescent="0.15">
      <c r="B1735" s="881"/>
      <c r="C1735" s="884"/>
      <c r="D1735" s="884"/>
      <c r="E1735" s="884"/>
      <c r="F1735" s="296"/>
      <c r="G1735" s="897"/>
      <c r="H1735" s="898"/>
      <c r="I1735" s="296"/>
      <c r="J1735" s="297"/>
      <c r="K1735" s="299"/>
      <c r="L1735" s="284" t="s">
        <v>220</v>
      </c>
      <c r="M1735" s="302"/>
      <c r="N1735" s="285" t="s">
        <v>225</v>
      </c>
      <c r="O1735" s="299"/>
      <c r="P1735" s="284" t="s">
        <v>220</v>
      </c>
      <c r="Q1735" s="302"/>
      <c r="R1735" s="285" t="s">
        <v>225</v>
      </c>
      <c r="S1735" s="891"/>
      <c r="T1735" s="892"/>
      <c r="U1735" s="893"/>
    </row>
    <row r="1736" spans="1:32" ht="24" customHeight="1" x14ac:dyDescent="0.15">
      <c r="B1736" s="881"/>
      <c r="C1736" s="884"/>
      <c r="D1736" s="884"/>
      <c r="E1736" s="884"/>
      <c r="F1736" s="296"/>
      <c r="G1736" s="897"/>
      <c r="H1736" s="898"/>
      <c r="I1736" s="296"/>
      <c r="J1736" s="297"/>
      <c r="K1736" s="299"/>
      <c r="L1736" s="284" t="s">
        <v>220</v>
      </c>
      <c r="M1736" s="302"/>
      <c r="N1736" s="285" t="s">
        <v>225</v>
      </c>
      <c r="O1736" s="299"/>
      <c r="P1736" s="284" t="s">
        <v>220</v>
      </c>
      <c r="Q1736" s="302"/>
      <c r="R1736" s="285" t="s">
        <v>225</v>
      </c>
      <c r="S1736" s="891"/>
      <c r="T1736" s="892"/>
      <c r="U1736" s="893"/>
    </row>
    <row r="1737" spans="1:32" ht="24" customHeight="1" thickBot="1" x14ac:dyDescent="0.2">
      <c r="B1737" s="882"/>
      <c r="C1737" s="885"/>
      <c r="D1737" s="885"/>
      <c r="E1737" s="885"/>
      <c r="F1737" s="286" t="s">
        <v>232</v>
      </c>
      <c r="G1737" s="5"/>
      <c r="H1737" s="899" t="s">
        <v>239</v>
      </c>
      <c r="I1737" s="900"/>
      <c r="J1737" s="300"/>
      <c r="K1737" s="901"/>
      <c r="L1737" s="902"/>
      <c r="M1737" s="902"/>
      <c r="N1737" s="902"/>
      <c r="O1737" s="902"/>
      <c r="P1737" s="902"/>
      <c r="Q1737" s="902"/>
      <c r="R1737" s="903"/>
      <c r="S1737" s="894"/>
      <c r="T1737" s="895"/>
      <c r="U1737" s="896"/>
    </row>
    <row r="1738" spans="1:32" ht="19.5" customHeight="1" thickBot="1" x14ac:dyDescent="0.2">
      <c r="B1738" s="287" t="s">
        <v>112</v>
      </c>
      <c r="C1738" s="172"/>
      <c r="D1738" s="288"/>
      <c r="E1738" s="288"/>
      <c r="F1738" s="289"/>
      <c r="G1738" s="288"/>
      <c r="H1738" s="288"/>
      <c r="O1738" s="917" t="s">
        <v>496</v>
      </c>
      <c r="P1738" s="918"/>
      <c r="Q1738" s="918"/>
      <c r="R1738" s="918"/>
      <c r="S1738" s="919" t="str">
        <f>IF(COUNT(S1718:U1737)=0,"",SUMIFS(S1718:S1737,E1718:E1737,"&lt;&gt;"&amp;""))</f>
        <v/>
      </c>
      <c r="T1738" s="920"/>
      <c r="U1738" s="921"/>
    </row>
    <row r="1739" spans="1:32" ht="19.5" customHeight="1" thickBot="1" x14ac:dyDescent="0.2">
      <c r="B1739" s="486" t="s">
        <v>242</v>
      </c>
      <c r="C1739" s="172"/>
      <c r="D1739" s="171"/>
      <c r="E1739" s="290"/>
      <c r="F1739" s="485"/>
      <c r="G1739" s="485"/>
      <c r="H1739" s="485"/>
      <c r="O1739" s="922" t="s">
        <v>497</v>
      </c>
      <c r="P1739" s="923"/>
      <c r="Q1739" s="923"/>
      <c r="R1739" s="924"/>
      <c r="S1739" s="919" t="str">
        <f>IF(COUNT(S1718:U1737)=0,"",SUMIF(E1718:E1737,"元請",S1718:U1737))</f>
        <v/>
      </c>
      <c r="T1739" s="920"/>
      <c r="U1739" s="921"/>
      <c r="Z1739" s="264"/>
      <c r="AA1739" s="264"/>
      <c r="AB1739" s="264"/>
      <c r="AC1739" s="264"/>
      <c r="AD1739" s="264"/>
      <c r="AE1739" s="172"/>
      <c r="AF1739" s="172"/>
    </row>
    <row r="1740" spans="1:32" ht="19.5" customHeight="1" x14ac:dyDescent="0.15">
      <c r="B1740" s="287" t="s">
        <v>240</v>
      </c>
      <c r="C1740" s="172"/>
      <c r="D1740" s="171"/>
      <c r="E1740" s="172"/>
      <c r="F1740" s="172"/>
      <c r="G1740" s="485"/>
      <c r="H1740" s="485"/>
      <c r="Z1740" s="264"/>
      <c r="AA1740" s="264"/>
      <c r="AB1740" s="264"/>
      <c r="AC1740" s="264"/>
      <c r="AD1740" s="264"/>
      <c r="AE1740" s="172"/>
      <c r="AF1740" s="172"/>
    </row>
    <row r="1741" spans="1:32" ht="19.5" customHeight="1" x14ac:dyDescent="0.15">
      <c r="B1741" s="485"/>
      <c r="C1741" s="172"/>
      <c r="D1741" s="171"/>
      <c r="E1741" s="290"/>
      <c r="F1741" s="485"/>
      <c r="G1741" s="485"/>
      <c r="H1741" s="485"/>
    </row>
    <row r="1742" spans="1:32" s="172" customFormat="1" ht="20.25" customHeight="1" x14ac:dyDescent="0.15">
      <c r="A1742" s="171"/>
      <c r="B1742" s="171"/>
      <c r="C1742" s="172" t="s">
        <v>104</v>
      </c>
      <c r="G1742" s="262"/>
      <c r="H1742" s="262"/>
      <c r="I1742" s="171"/>
      <c r="J1742" s="171"/>
      <c r="K1742" s="171"/>
      <c r="L1742" s="171"/>
      <c r="M1742" s="171"/>
      <c r="N1742" s="171"/>
      <c r="O1742" s="171"/>
      <c r="P1742" s="171"/>
      <c r="Q1742" s="171"/>
      <c r="R1742" s="171"/>
      <c r="S1742" s="171"/>
      <c r="T1742" s="196" t="s">
        <v>241</v>
      </c>
      <c r="U1742" s="263" t="str">
        <f t="shared" ref="U1742" si="1589">IF(COUNT(S1718:U1737)=0,"",U1713+1)</f>
        <v/>
      </c>
      <c r="W1742" s="171"/>
      <c r="X1742" s="171"/>
      <c r="Y1742" s="171"/>
      <c r="Z1742" s="291"/>
      <c r="AA1742" s="291"/>
      <c r="AB1742" s="291"/>
      <c r="AC1742" s="291"/>
      <c r="AD1742" s="291"/>
      <c r="AE1742" s="171"/>
      <c r="AF1742" s="171"/>
    </row>
    <row r="1743" spans="1:32" s="172" customFormat="1" ht="27.75" x14ac:dyDescent="0.15">
      <c r="A1743" s="171"/>
      <c r="B1743" s="904" t="s">
        <v>105</v>
      </c>
      <c r="C1743" s="904"/>
      <c r="D1743" s="904"/>
      <c r="E1743" s="904"/>
      <c r="F1743" s="904"/>
      <c r="G1743" s="904"/>
      <c r="H1743" s="904"/>
      <c r="I1743" s="904"/>
      <c r="J1743" s="905" t="s">
        <v>388</v>
      </c>
      <c r="K1743" s="905"/>
      <c r="L1743" s="905"/>
      <c r="M1743" s="905"/>
      <c r="N1743" s="905"/>
      <c r="O1743" s="905"/>
      <c r="P1743" s="905"/>
      <c r="Q1743" s="905"/>
      <c r="R1743" s="905"/>
      <c r="S1743" s="905"/>
      <c r="T1743" s="905"/>
      <c r="U1743" s="905"/>
      <c r="W1743" s="171"/>
      <c r="X1743" s="171"/>
      <c r="Y1743" s="171"/>
      <c r="Z1743" s="291"/>
      <c r="AA1743" s="291"/>
      <c r="AB1743" s="291"/>
      <c r="AC1743" s="291"/>
      <c r="AD1743" s="291"/>
      <c r="AE1743" s="171"/>
      <c r="AF1743" s="171"/>
    </row>
    <row r="1744" spans="1:32" ht="21.75" thickBot="1" x14ac:dyDescent="0.2">
      <c r="D1744" s="265" t="s">
        <v>228</v>
      </c>
      <c r="E1744" s="906"/>
      <c r="F1744" s="906"/>
      <c r="G1744" s="266" t="s">
        <v>229</v>
      </c>
      <c r="H1744" s="267"/>
      <c r="L1744" s="268" t="s">
        <v>231</v>
      </c>
      <c r="M1744" s="482" t="str">
        <f>M$4</f>
        <v/>
      </c>
      <c r="N1744" s="269" t="s">
        <v>220</v>
      </c>
      <c r="O1744" s="482" t="str">
        <f>O$4</f>
        <v/>
      </c>
      <c r="P1744" s="269" t="s">
        <v>225</v>
      </c>
      <c r="Q1744" s="269" t="s">
        <v>205</v>
      </c>
      <c r="R1744" s="482" t="str">
        <f>R$4</f>
        <v/>
      </c>
      <c r="S1744" s="269" t="s">
        <v>220</v>
      </c>
      <c r="T1744" s="482" t="str">
        <f>T$4</f>
        <v/>
      </c>
      <c r="U1744" s="269" t="s">
        <v>230</v>
      </c>
    </row>
    <row r="1745" spans="2:21" ht="18" customHeight="1" x14ac:dyDescent="0.15">
      <c r="B1745" s="880" t="s">
        <v>227</v>
      </c>
      <c r="C1745" s="907" t="s">
        <v>224</v>
      </c>
      <c r="D1745" s="478" t="s">
        <v>237</v>
      </c>
      <c r="E1745" s="478" t="s">
        <v>222</v>
      </c>
      <c r="F1745" s="909" t="s">
        <v>106</v>
      </c>
      <c r="G1745" s="840" t="s">
        <v>107</v>
      </c>
      <c r="H1745" s="841"/>
      <c r="I1745" s="480" t="s">
        <v>108</v>
      </c>
      <c r="J1745" s="480" t="s">
        <v>235</v>
      </c>
      <c r="K1745" s="840" t="s">
        <v>109</v>
      </c>
      <c r="L1745" s="913"/>
      <c r="M1745" s="913"/>
      <c r="N1745" s="841"/>
      <c r="O1745" s="840" t="s">
        <v>226</v>
      </c>
      <c r="P1745" s="913"/>
      <c r="Q1745" s="913"/>
      <c r="R1745" s="841"/>
      <c r="S1745" s="840" t="s">
        <v>233</v>
      </c>
      <c r="T1745" s="913"/>
      <c r="U1745" s="914"/>
    </row>
    <row r="1746" spans="2:21" ht="18" customHeight="1" thickBot="1" x14ac:dyDescent="0.2">
      <c r="B1746" s="882"/>
      <c r="C1746" s="908"/>
      <c r="D1746" s="479" t="s">
        <v>221</v>
      </c>
      <c r="E1746" s="479" t="s">
        <v>223</v>
      </c>
      <c r="F1746" s="910"/>
      <c r="G1746" s="911"/>
      <c r="H1746" s="912"/>
      <c r="I1746" s="481" t="s">
        <v>110</v>
      </c>
      <c r="J1746" s="481" t="s">
        <v>236</v>
      </c>
      <c r="K1746" s="911"/>
      <c r="L1746" s="915"/>
      <c r="M1746" s="915"/>
      <c r="N1746" s="912"/>
      <c r="O1746" s="911"/>
      <c r="P1746" s="915"/>
      <c r="Q1746" s="915"/>
      <c r="R1746" s="912"/>
      <c r="S1746" s="911" t="s">
        <v>234</v>
      </c>
      <c r="T1746" s="915"/>
      <c r="U1746" s="916"/>
    </row>
    <row r="1747" spans="2:21" ht="24" customHeight="1" x14ac:dyDescent="0.15">
      <c r="B1747" s="880">
        <v>1</v>
      </c>
      <c r="C1747" s="883"/>
      <c r="D1747" s="883"/>
      <c r="E1747" s="883"/>
      <c r="F1747" s="294"/>
      <c r="G1747" s="886"/>
      <c r="H1747" s="887"/>
      <c r="I1747" s="294"/>
      <c r="J1747" s="295"/>
      <c r="K1747" s="298"/>
      <c r="L1747" s="279" t="s">
        <v>220</v>
      </c>
      <c r="M1747" s="301"/>
      <c r="N1747" s="280" t="s">
        <v>225</v>
      </c>
      <c r="O1747" s="298"/>
      <c r="P1747" s="279" t="s">
        <v>220</v>
      </c>
      <c r="Q1747" s="301"/>
      <c r="R1747" s="280" t="s">
        <v>225</v>
      </c>
      <c r="S1747" s="888" t="str">
        <f t="shared" ref="S1747" si="1590">IF(COUNT(J1747:J1751)=0,"",SUM(J1747:J1751))</f>
        <v/>
      </c>
      <c r="T1747" s="889"/>
      <c r="U1747" s="890"/>
    </row>
    <row r="1748" spans="2:21" ht="24" customHeight="1" x14ac:dyDescent="0.15">
      <c r="B1748" s="881"/>
      <c r="C1748" s="884"/>
      <c r="D1748" s="884"/>
      <c r="E1748" s="884"/>
      <c r="F1748" s="296"/>
      <c r="G1748" s="897"/>
      <c r="H1748" s="898"/>
      <c r="I1748" s="296"/>
      <c r="J1748" s="297"/>
      <c r="K1748" s="299"/>
      <c r="L1748" s="284" t="s">
        <v>220</v>
      </c>
      <c r="M1748" s="302"/>
      <c r="N1748" s="285" t="s">
        <v>225</v>
      </c>
      <c r="O1748" s="299"/>
      <c r="P1748" s="284" t="s">
        <v>220</v>
      </c>
      <c r="Q1748" s="302"/>
      <c r="R1748" s="285" t="s">
        <v>225</v>
      </c>
      <c r="S1748" s="891"/>
      <c r="T1748" s="892"/>
      <c r="U1748" s="893"/>
    </row>
    <row r="1749" spans="2:21" ht="23.25" customHeight="1" x14ac:dyDescent="0.15">
      <c r="B1749" s="881"/>
      <c r="C1749" s="884"/>
      <c r="D1749" s="884"/>
      <c r="E1749" s="884"/>
      <c r="F1749" s="296"/>
      <c r="G1749" s="897"/>
      <c r="H1749" s="898"/>
      <c r="I1749" s="296"/>
      <c r="J1749" s="297"/>
      <c r="K1749" s="299"/>
      <c r="L1749" s="284" t="s">
        <v>220</v>
      </c>
      <c r="M1749" s="302"/>
      <c r="N1749" s="285" t="s">
        <v>225</v>
      </c>
      <c r="O1749" s="299"/>
      <c r="P1749" s="284" t="s">
        <v>220</v>
      </c>
      <c r="Q1749" s="302"/>
      <c r="R1749" s="285" t="s">
        <v>225</v>
      </c>
      <c r="S1749" s="891"/>
      <c r="T1749" s="892"/>
      <c r="U1749" s="893"/>
    </row>
    <row r="1750" spans="2:21" ht="24" customHeight="1" x14ac:dyDescent="0.15">
      <c r="B1750" s="881"/>
      <c r="C1750" s="884"/>
      <c r="D1750" s="884"/>
      <c r="E1750" s="884"/>
      <c r="F1750" s="296"/>
      <c r="G1750" s="897"/>
      <c r="H1750" s="898"/>
      <c r="I1750" s="296"/>
      <c r="J1750" s="297"/>
      <c r="K1750" s="299"/>
      <c r="L1750" s="284" t="s">
        <v>220</v>
      </c>
      <c r="M1750" s="302"/>
      <c r="N1750" s="285" t="s">
        <v>225</v>
      </c>
      <c r="O1750" s="299"/>
      <c r="P1750" s="284" t="s">
        <v>220</v>
      </c>
      <c r="Q1750" s="302"/>
      <c r="R1750" s="285" t="s">
        <v>225</v>
      </c>
      <c r="S1750" s="891"/>
      <c r="T1750" s="892"/>
      <c r="U1750" s="893"/>
    </row>
    <row r="1751" spans="2:21" ht="24" customHeight="1" thickBot="1" x14ac:dyDescent="0.2">
      <c r="B1751" s="882"/>
      <c r="C1751" s="885"/>
      <c r="D1751" s="885"/>
      <c r="E1751" s="885"/>
      <c r="F1751" s="286" t="s">
        <v>232</v>
      </c>
      <c r="G1751" s="5"/>
      <c r="H1751" s="899" t="s">
        <v>239</v>
      </c>
      <c r="I1751" s="900"/>
      <c r="J1751" s="300"/>
      <c r="K1751" s="901"/>
      <c r="L1751" s="902"/>
      <c r="M1751" s="902"/>
      <c r="N1751" s="902"/>
      <c r="O1751" s="902"/>
      <c r="P1751" s="902"/>
      <c r="Q1751" s="902"/>
      <c r="R1751" s="903"/>
      <c r="S1751" s="894"/>
      <c r="T1751" s="895"/>
      <c r="U1751" s="896"/>
    </row>
    <row r="1752" spans="2:21" ht="24" customHeight="1" x14ac:dyDescent="0.15">
      <c r="B1752" s="880">
        <v>2</v>
      </c>
      <c r="C1752" s="883"/>
      <c r="D1752" s="883"/>
      <c r="E1752" s="883"/>
      <c r="F1752" s="294"/>
      <c r="G1752" s="886"/>
      <c r="H1752" s="887"/>
      <c r="I1752" s="294"/>
      <c r="J1752" s="295"/>
      <c r="K1752" s="298"/>
      <c r="L1752" s="279" t="s">
        <v>220</v>
      </c>
      <c r="M1752" s="301"/>
      <c r="N1752" s="280" t="s">
        <v>225</v>
      </c>
      <c r="O1752" s="298"/>
      <c r="P1752" s="279" t="s">
        <v>220</v>
      </c>
      <c r="Q1752" s="301"/>
      <c r="R1752" s="280" t="s">
        <v>225</v>
      </c>
      <c r="S1752" s="888" t="str">
        <f t="shared" ref="S1752" si="1591">IF(COUNT(J1752:J1756)=0,"",SUM(J1752:J1756))</f>
        <v/>
      </c>
      <c r="T1752" s="889"/>
      <c r="U1752" s="890"/>
    </row>
    <row r="1753" spans="2:21" ht="24" customHeight="1" x14ac:dyDescent="0.15">
      <c r="B1753" s="881"/>
      <c r="C1753" s="884"/>
      <c r="D1753" s="884"/>
      <c r="E1753" s="884"/>
      <c r="F1753" s="296"/>
      <c r="G1753" s="897"/>
      <c r="H1753" s="898"/>
      <c r="I1753" s="296"/>
      <c r="J1753" s="297"/>
      <c r="K1753" s="299"/>
      <c r="L1753" s="284" t="s">
        <v>220</v>
      </c>
      <c r="M1753" s="302"/>
      <c r="N1753" s="285" t="s">
        <v>225</v>
      </c>
      <c r="O1753" s="299"/>
      <c r="P1753" s="284" t="s">
        <v>220</v>
      </c>
      <c r="Q1753" s="302"/>
      <c r="R1753" s="285" t="s">
        <v>225</v>
      </c>
      <c r="S1753" s="891"/>
      <c r="T1753" s="892"/>
      <c r="U1753" s="893"/>
    </row>
    <row r="1754" spans="2:21" ht="24" customHeight="1" x14ac:dyDescent="0.15">
      <c r="B1754" s="881"/>
      <c r="C1754" s="884"/>
      <c r="D1754" s="884"/>
      <c r="E1754" s="884"/>
      <c r="F1754" s="296"/>
      <c r="G1754" s="897"/>
      <c r="H1754" s="898"/>
      <c r="I1754" s="296"/>
      <c r="J1754" s="297"/>
      <c r="K1754" s="299"/>
      <c r="L1754" s="284" t="s">
        <v>220</v>
      </c>
      <c r="M1754" s="302"/>
      <c r="N1754" s="285" t="s">
        <v>225</v>
      </c>
      <c r="O1754" s="299"/>
      <c r="P1754" s="284" t="s">
        <v>220</v>
      </c>
      <c r="Q1754" s="302"/>
      <c r="R1754" s="285" t="s">
        <v>225</v>
      </c>
      <c r="S1754" s="891"/>
      <c r="T1754" s="892"/>
      <c r="U1754" s="893"/>
    </row>
    <row r="1755" spans="2:21" ht="24" customHeight="1" x14ac:dyDescent="0.15">
      <c r="B1755" s="881"/>
      <c r="C1755" s="884"/>
      <c r="D1755" s="884"/>
      <c r="E1755" s="884"/>
      <c r="F1755" s="296"/>
      <c r="G1755" s="897"/>
      <c r="H1755" s="898"/>
      <c r="I1755" s="296"/>
      <c r="J1755" s="297"/>
      <c r="K1755" s="299"/>
      <c r="L1755" s="284" t="s">
        <v>220</v>
      </c>
      <c r="M1755" s="302"/>
      <c r="N1755" s="285" t="s">
        <v>225</v>
      </c>
      <c r="O1755" s="299"/>
      <c r="P1755" s="284" t="s">
        <v>220</v>
      </c>
      <c r="Q1755" s="302"/>
      <c r="R1755" s="285" t="s">
        <v>225</v>
      </c>
      <c r="S1755" s="891"/>
      <c r="T1755" s="892"/>
      <c r="U1755" s="893"/>
    </row>
    <row r="1756" spans="2:21" ht="24" customHeight="1" thickBot="1" x14ac:dyDescent="0.2">
      <c r="B1756" s="882"/>
      <c r="C1756" s="885"/>
      <c r="D1756" s="885"/>
      <c r="E1756" s="885"/>
      <c r="F1756" s="286" t="s">
        <v>232</v>
      </c>
      <c r="G1756" s="5"/>
      <c r="H1756" s="899" t="s">
        <v>239</v>
      </c>
      <c r="I1756" s="900"/>
      <c r="J1756" s="300"/>
      <c r="K1756" s="901"/>
      <c r="L1756" s="902"/>
      <c r="M1756" s="902"/>
      <c r="N1756" s="902"/>
      <c r="O1756" s="902"/>
      <c r="P1756" s="902"/>
      <c r="Q1756" s="902"/>
      <c r="R1756" s="903"/>
      <c r="S1756" s="894"/>
      <c r="T1756" s="895"/>
      <c r="U1756" s="896"/>
    </row>
    <row r="1757" spans="2:21" ht="24" customHeight="1" x14ac:dyDescent="0.15">
      <c r="B1757" s="880">
        <v>3</v>
      </c>
      <c r="C1757" s="883"/>
      <c r="D1757" s="883"/>
      <c r="E1757" s="883"/>
      <c r="F1757" s="294"/>
      <c r="G1757" s="886"/>
      <c r="H1757" s="887"/>
      <c r="I1757" s="294"/>
      <c r="J1757" s="295"/>
      <c r="K1757" s="298"/>
      <c r="L1757" s="279" t="s">
        <v>220</v>
      </c>
      <c r="M1757" s="301"/>
      <c r="N1757" s="280" t="s">
        <v>225</v>
      </c>
      <c r="O1757" s="298"/>
      <c r="P1757" s="279" t="s">
        <v>220</v>
      </c>
      <c r="Q1757" s="301"/>
      <c r="R1757" s="280" t="s">
        <v>225</v>
      </c>
      <c r="S1757" s="888" t="str">
        <f t="shared" ref="S1757" si="1592">IF(COUNT(J1757:J1761)=0,"",SUM(J1757:J1761))</f>
        <v/>
      </c>
      <c r="T1757" s="889"/>
      <c r="U1757" s="890"/>
    </row>
    <row r="1758" spans="2:21" ht="24" customHeight="1" x14ac:dyDescent="0.15">
      <c r="B1758" s="881"/>
      <c r="C1758" s="884"/>
      <c r="D1758" s="884"/>
      <c r="E1758" s="884"/>
      <c r="F1758" s="296"/>
      <c r="G1758" s="897"/>
      <c r="H1758" s="898"/>
      <c r="I1758" s="296"/>
      <c r="J1758" s="297"/>
      <c r="K1758" s="299"/>
      <c r="L1758" s="284" t="s">
        <v>220</v>
      </c>
      <c r="M1758" s="302"/>
      <c r="N1758" s="285" t="s">
        <v>225</v>
      </c>
      <c r="O1758" s="299"/>
      <c r="P1758" s="284" t="s">
        <v>220</v>
      </c>
      <c r="Q1758" s="302"/>
      <c r="R1758" s="285" t="s">
        <v>225</v>
      </c>
      <c r="S1758" s="891"/>
      <c r="T1758" s="892"/>
      <c r="U1758" s="893"/>
    </row>
    <row r="1759" spans="2:21" ht="24" customHeight="1" x14ac:dyDescent="0.15">
      <c r="B1759" s="881"/>
      <c r="C1759" s="884"/>
      <c r="D1759" s="884"/>
      <c r="E1759" s="884"/>
      <c r="F1759" s="296"/>
      <c r="G1759" s="897"/>
      <c r="H1759" s="898"/>
      <c r="I1759" s="296"/>
      <c r="J1759" s="297"/>
      <c r="K1759" s="299"/>
      <c r="L1759" s="284" t="s">
        <v>220</v>
      </c>
      <c r="M1759" s="302"/>
      <c r="N1759" s="285" t="s">
        <v>225</v>
      </c>
      <c r="O1759" s="299"/>
      <c r="P1759" s="284" t="s">
        <v>220</v>
      </c>
      <c r="Q1759" s="302"/>
      <c r="R1759" s="285" t="s">
        <v>225</v>
      </c>
      <c r="S1759" s="891"/>
      <c r="T1759" s="892"/>
      <c r="U1759" s="893"/>
    </row>
    <row r="1760" spans="2:21" ht="24" customHeight="1" x14ac:dyDescent="0.15">
      <c r="B1760" s="881"/>
      <c r="C1760" s="884"/>
      <c r="D1760" s="884"/>
      <c r="E1760" s="884"/>
      <c r="F1760" s="296"/>
      <c r="G1760" s="897"/>
      <c r="H1760" s="898"/>
      <c r="I1760" s="296"/>
      <c r="J1760" s="297"/>
      <c r="K1760" s="299"/>
      <c r="L1760" s="284" t="s">
        <v>220</v>
      </c>
      <c r="M1760" s="302"/>
      <c r="N1760" s="285" t="s">
        <v>225</v>
      </c>
      <c r="O1760" s="299"/>
      <c r="P1760" s="284" t="s">
        <v>220</v>
      </c>
      <c r="Q1760" s="302"/>
      <c r="R1760" s="285" t="s">
        <v>225</v>
      </c>
      <c r="S1760" s="891"/>
      <c r="T1760" s="892"/>
      <c r="U1760" s="893"/>
    </row>
    <row r="1761" spans="1:32" ht="24" customHeight="1" thickBot="1" x14ac:dyDescent="0.2">
      <c r="B1761" s="882"/>
      <c r="C1761" s="885"/>
      <c r="D1761" s="885"/>
      <c r="E1761" s="885"/>
      <c r="F1761" s="286" t="s">
        <v>232</v>
      </c>
      <c r="G1761" s="5"/>
      <c r="H1761" s="899" t="s">
        <v>239</v>
      </c>
      <c r="I1761" s="900"/>
      <c r="J1761" s="300"/>
      <c r="K1761" s="901"/>
      <c r="L1761" s="902"/>
      <c r="M1761" s="902"/>
      <c r="N1761" s="902"/>
      <c r="O1761" s="902"/>
      <c r="P1761" s="902"/>
      <c r="Q1761" s="902"/>
      <c r="R1761" s="903"/>
      <c r="S1761" s="894"/>
      <c r="T1761" s="895"/>
      <c r="U1761" s="896"/>
    </row>
    <row r="1762" spans="1:32" ht="24" customHeight="1" x14ac:dyDescent="0.15">
      <c r="B1762" s="880">
        <v>4</v>
      </c>
      <c r="C1762" s="883"/>
      <c r="D1762" s="883"/>
      <c r="E1762" s="883"/>
      <c r="F1762" s="294"/>
      <c r="G1762" s="886"/>
      <c r="H1762" s="887"/>
      <c r="I1762" s="294"/>
      <c r="J1762" s="295"/>
      <c r="K1762" s="298"/>
      <c r="L1762" s="279" t="s">
        <v>220</v>
      </c>
      <c r="M1762" s="301"/>
      <c r="N1762" s="280" t="s">
        <v>225</v>
      </c>
      <c r="O1762" s="298"/>
      <c r="P1762" s="279" t="s">
        <v>220</v>
      </c>
      <c r="Q1762" s="301"/>
      <c r="R1762" s="280" t="s">
        <v>225</v>
      </c>
      <c r="S1762" s="888" t="str">
        <f t="shared" ref="S1762" si="1593">IF(COUNT(J1762:J1766)=0,"",SUM(J1762:J1766))</f>
        <v/>
      </c>
      <c r="T1762" s="889"/>
      <c r="U1762" s="890"/>
    </row>
    <row r="1763" spans="1:32" ht="24" customHeight="1" x14ac:dyDescent="0.15">
      <c r="B1763" s="881"/>
      <c r="C1763" s="884"/>
      <c r="D1763" s="884"/>
      <c r="E1763" s="884"/>
      <c r="F1763" s="296"/>
      <c r="G1763" s="897"/>
      <c r="H1763" s="898"/>
      <c r="I1763" s="296"/>
      <c r="J1763" s="297"/>
      <c r="K1763" s="299"/>
      <c r="L1763" s="284" t="s">
        <v>220</v>
      </c>
      <c r="M1763" s="302"/>
      <c r="N1763" s="285" t="s">
        <v>225</v>
      </c>
      <c r="O1763" s="299"/>
      <c r="P1763" s="284" t="s">
        <v>220</v>
      </c>
      <c r="Q1763" s="302"/>
      <c r="R1763" s="285" t="s">
        <v>225</v>
      </c>
      <c r="S1763" s="891"/>
      <c r="T1763" s="892"/>
      <c r="U1763" s="893"/>
    </row>
    <row r="1764" spans="1:32" ht="24" customHeight="1" x14ac:dyDescent="0.15">
      <c r="B1764" s="881"/>
      <c r="C1764" s="884"/>
      <c r="D1764" s="884"/>
      <c r="E1764" s="884"/>
      <c r="F1764" s="296"/>
      <c r="G1764" s="897"/>
      <c r="H1764" s="898"/>
      <c r="I1764" s="296"/>
      <c r="J1764" s="297"/>
      <c r="K1764" s="299"/>
      <c r="L1764" s="284" t="s">
        <v>220</v>
      </c>
      <c r="M1764" s="302"/>
      <c r="N1764" s="285" t="s">
        <v>225</v>
      </c>
      <c r="O1764" s="299"/>
      <c r="P1764" s="284" t="s">
        <v>220</v>
      </c>
      <c r="Q1764" s="302"/>
      <c r="R1764" s="285" t="s">
        <v>225</v>
      </c>
      <c r="S1764" s="891"/>
      <c r="T1764" s="892"/>
      <c r="U1764" s="893"/>
    </row>
    <row r="1765" spans="1:32" ht="24" customHeight="1" x14ac:dyDescent="0.15">
      <c r="B1765" s="881"/>
      <c r="C1765" s="884"/>
      <c r="D1765" s="884"/>
      <c r="E1765" s="884"/>
      <c r="F1765" s="296"/>
      <c r="G1765" s="897"/>
      <c r="H1765" s="898"/>
      <c r="I1765" s="296"/>
      <c r="J1765" s="297"/>
      <c r="K1765" s="299"/>
      <c r="L1765" s="284" t="s">
        <v>220</v>
      </c>
      <c r="M1765" s="302"/>
      <c r="N1765" s="285" t="s">
        <v>225</v>
      </c>
      <c r="O1765" s="299"/>
      <c r="P1765" s="284" t="s">
        <v>220</v>
      </c>
      <c r="Q1765" s="302"/>
      <c r="R1765" s="285" t="s">
        <v>225</v>
      </c>
      <c r="S1765" s="891"/>
      <c r="T1765" s="892"/>
      <c r="U1765" s="893"/>
    </row>
    <row r="1766" spans="1:32" ht="24" customHeight="1" thickBot="1" x14ac:dyDescent="0.2">
      <c r="B1766" s="882"/>
      <c r="C1766" s="885"/>
      <c r="D1766" s="885"/>
      <c r="E1766" s="885"/>
      <c r="F1766" s="286" t="s">
        <v>232</v>
      </c>
      <c r="G1766" s="5"/>
      <c r="H1766" s="899" t="s">
        <v>239</v>
      </c>
      <c r="I1766" s="900"/>
      <c r="J1766" s="300"/>
      <c r="K1766" s="901"/>
      <c r="L1766" s="902"/>
      <c r="M1766" s="902"/>
      <c r="N1766" s="902"/>
      <c r="O1766" s="902"/>
      <c r="P1766" s="902"/>
      <c r="Q1766" s="902"/>
      <c r="R1766" s="903"/>
      <c r="S1766" s="894"/>
      <c r="T1766" s="895"/>
      <c r="U1766" s="896"/>
    </row>
    <row r="1767" spans="1:32" ht="19.5" customHeight="1" thickBot="1" x14ac:dyDescent="0.2">
      <c r="B1767" s="287" t="s">
        <v>112</v>
      </c>
      <c r="C1767" s="172"/>
      <c r="D1767" s="288"/>
      <c r="E1767" s="288"/>
      <c r="F1767" s="289"/>
      <c r="G1767" s="288"/>
      <c r="H1767" s="288"/>
      <c r="O1767" s="917" t="s">
        <v>496</v>
      </c>
      <c r="P1767" s="918"/>
      <c r="Q1767" s="918"/>
      <c r="R1767" s="918"/>
      <c r="S1767" s="919" t="str">
        <f>IF(COUNT(S1747:U1766)=0,"",SUMIFS(S1747:S1766,E1747:E1766,"&lt;&gt;"&amp;""))</f>
        <v/>
      </c>
      <c r="T1767" s="920"/>
      <c r="U1767" s="921"/>
    </row>
    <row r="1768" spans="1:32" ht="19.5" customHeight="1" thickBot="1" x14ac:dyDescent="0.2">
      <c r="B1768" s="486" t="s">
        <v>242</v>
      </c>
      <c r="C1768" s="172"/>
      <c r="D1768" s="171"/>
      <c r="E1768" s="290"/>
      <c r="F1768" s="485"/>
      <c r="G1768" s="485"/>
      <c r="H1768" s="485"/>
      <c r="O1768" s="922" t="s">
        <v>497</v>
      </c>
      <c r="P1768" s="923"/>
      <c r="Q1768" s="923"/>
      <c r="R1768" s="924"/>
      <c r="S1768" s="919" t="str">
        <f>IF(COUNT(S1747:U1766)=0,"",SUMIF(E1747:E1766,"元請",S1747:U1766))</f>
        <v/>
      </c>
      <c r="T1768" s="920"/>
      <c r="U1768" s="921"/>
      <c r="Z1768" s="264"/>
      <c r="AA1768" s="264"/>
      <c r="AB1768" s="264"/>
      <c r="AC1768" s="264"/>
      <c r="AD1768" s="264"/>
      <c r="AE1768" s="172"/>
      <c r="AF1768" s="172"/>
    </row>
    <row r="1769" spans="1:32" ht="19.5" customHeight="1" x14ac:dyDescent="0.15">
      <c r="B1769" s="287" t="s">
        <v>240</v>
      </c>
      <c r="C1769" s="172"/>
      <c r="D1769" s="171"/>
      <c r="E1769" s="172"/>
      <c r="F1769" s="172"/>
      <c r="G1769" s="485"/>
      <c r="H1769" s="485"/>
      <c r="Z1769" s="264"/>
      <c r="AA1769" s="264"/>
      <c r="AB1769" s="264"/>
      <c r="AC1769" s="264"/>
      <c r="AD1769" s="264"/>
      <c r="AE1769" s="172"/>
      <c r="AF1769" s="172"/>
    </row>
    <row r="1770" spans="1:32" ht="19.5" customHeight="1" x14ac:dyDescent="0.15">
      <c r="B1770" s="485"/>
      <c r="C1770" s="172"/>
      <c r="D1770" s="171"/>
      <c r="E1770" s="290"/>
      <c r="F1770" s="485"/>
      <c r="G1770" s="485"/>
      <c r="H1770" s="485"/>
    </row>
    <row r="1771" spans="1:32" s="172" customFormat="1" ht="20.25" customHeight="1" x14ac:dyDescent="0.15">
      <c r="A1771" s="171"/>
      <c r="B1771" s="171"/>
      <c r="C1771" s="172" t="s">
        <v>104</v>
      </c>
      <c r="G1771" s="262"/>
      <c r="H1771" s="262"/>
      <c r="I1771" s="171"/>
      <c r="J1771" s="171"/>
      <c r="K1771" s="171"/>
      <c r="L1771" s="171"/>
      <c r="M1771" s="171"/>
      <c r="N1771" s="171"/>
      <c r="O1771" s="171"/>
      <c r="P1771" s="171"/>
      <c r="Q1771" s="171"/>
      <c r="R1771" s="171"/>
      <c r="S1771" s="171"/>
      <c r="T1771" s="196" t="s">
        <v>241</v>
      </c>
      <c r="U1771" s="263" t="str">
        <f t="shared" ref="U1771" si="1594">IF(COUNT(S1747:U1766)=0,"",U1742+1)</f>
        <v/>
      </c>
      <c r="W1771" s="171"/>
      <c r="X1771" s="171"/>
      <c r="Y1771" s="171"/>
      <c r="Z1771" s="291"/>
      <c r="AA1771" s="291"/>
      <c r="AB1771" s="291"/>
      <c r="AC1771" s="291"/>
      <c r="AD1771" s="291"/>
      <c r="AE1771" s="171"/>
      <c r="AF1771" s="171"/>
    </row>
    <row r="1772" spans="1:32" s="172" customFormat="1" ht="27.75" x14ac:dyDescent="0.15">
      <c r="A1772" s="171"/>
      <c r="B1772" s="904" t="s">
        <v>105</v>
      </c>
      <c r="C1772" s="904"/>
      <c r="D1772" s="904"/>
      <c r="E1772" s="904"/>
      <c r="F1772" s="904"/>
      <c r="G1772" s="904"/>
      <c r="H1772" s="904"/>
      <c r="I1772" s="904"/>
      <c r="J1772" s="905" t="s">
        <v>388</v>
      </c>
      <c r="K1772" s="905"/>
      <c r="L1772" s="905"/>
      <c r="M1772" s="905"/>
      <c r="N1772" s="905"/>
      <c r="O1772" s="905"/>
      <c r="P1772" s="905"/>
      <c r="Q1772" s="905"/>
      <c r="R1772" s="905"/>
      <c r="S1772" s="905"/>
      <c r="T1772" s="905"/>
      <c r="U1772" s="905"/>
      <c r="W1772" s="171"/>
      <c r="X1772" s="171"/>
      <c r="Y1772" s="171"/>
      <c r="Z1772" s="291"/>
      <c r="AA1772" s="291"/>
      <c r="AB1772" s="291"/>
      <c r="AC1772" s="291"/>
      <c r="AD1772" s="291"/>
      <c r="AE1772" s="171"/>
      <c r="AF1772" s="171"/>
    </row>
    <row r="1773" spans="1:32" ht="21.75" thickBot="1" x14ac:dyDescent="0.2">
      <c r="D1773" s="265" t="s">
        <v>228</v>
      </c>
      <c r="E1773" s="906"/>
      <c r="F1773" s="906"/>
      <c r="G1773" s="266" t="s">
        <v>229</v>
      </c>
      <c r="H1773" s="267"/>
      <c r="L1773" s="268" t="s">
        <v>231</v>
      </c>
      <c r="M1773" s="482" t="str">
        <f>M$4</f>
        <v/>
      </c>
      <c r="N1773" s="269" t="s">
        <v>220</v>
      </c>
      <c r="O1773" s="482" t="str">
        <f>O$4</f>
        <v/>
      </c>
      <c r="P1773" s="269" t="s">
        <v>225</v>
      </c>
      <c r="Q1773" s="269" t="s">
        <v>205</v>
      </c>
      <c r="R1773" s="482" t="str">
        <f>R$4</f>
        <v/>
      </c>
      <c r="S1773" s="269" t="s">
        <v>220</v>
      </c>
      <c r="T1773" s="482" t="str">
        <f>T$4</f>
        <v/>
      </c>
      <c r="U1773" s="269" t="s">
        <v>230</v>
      </c>
    </row>
    <row r="1774" spans="1:32" ht="18" customHeight="1" x14ac:dyDescent="0.15">
      <c r="B1774" s="880" t="s">
        <v>227</v>
      </c>
      <c r="C1774" s="907" t="s">
        <v>224</v>
      </c>
      <c r="D1774" s="478" t="s">
        <v>237</v>
      </c>
      <c r="E1774" s="478" t="s">
        <v>222</v>
      </c>
      <c r="F1774" s="909" t="s">
        <v>106</v>
      </c>
      <c r="G1774" s="840" t="s">
        <v>107</v>
      </c>
      <c r="H1774" s="841"/>
      <c r="I1774" s="480" t="s">
        <v>108</v>
      </c>
      <c r="J1774" s="480" t="s">
        <v>235</v>
      </c>
      <c r="K1774" s="840" t="s">
        <v>109</v>
      </c>
      <c r="L1774" s="913"/>
      <c r="M1774" s="913"/>
      <c r="N1774" s="841"/>
      <c r="O1774" s="840" t="s">
        <v>226</v>
      </c>
      <c r="P1774" s="913"/>
      <c r="Q1774" s="913"/>
      <c r="R1774" s="841"/>
      <c r="S1774" s="840" t="s">
        <v>233</v>
      </c>
      <c r="T1774" s="913"/>
      <c r="U1774" s="914"/>
    </row>
    <row r="1775" spans="1:32" ht="18" customHeight="1" thickBot="1" x14ac:dyDescent="0.2">
      <c r="B1775" s="882"/>
      <c r="C1775" s="908"/>
      <c r="D1775" s="479" t="s">
        <v>221</v>
      </c>
      <c r="E1775" s="479" t="s">
        <v>223</v>
      </c>
      <c r="F1775" s="910"/>
      <c r="G1775" s="911"/>
      <c r="H1775" s="912"/>
      <c r="I1775" s="481" t="s">
        <v>110</v>
      </c>
      <c r="J1775" s="481" t="s">
        <v>236</v>
      </c>
      <c r="K1775" s="911"/>
      <c r="L1775" s="915"/>
      <c r="M1775" s="915"/>
      <c r="N1775" s="912"/>
      <c r="O1775" s="911"/>
      <c r="P1775" s="915"/>
      <c r="Q1775" s="915"/>
      <c r="R1775" s="912"/>
      <c r="S1775" s="911" t="s">
        <v>234</v>
      </c>
      <c r="T1775" s="915"/>
      <c r="U1775" s="916"/>
    </row>
    <row r="1776" spans="1:32" ht="24" customHeight="1" x14ac:dyDescent="0.15">
      <c r="B1776" s="880">
        <v>1</v>
      </c>
      <c r="C1776" s="883"/>
      <c r="D1776" s="883"/>
      <c r="E1776" s="883"/>
      <c r="F1776" s="294"/>
      <c r="G1776" s="886"/>
      <c r="H1776" s="887"/>
      <c r="I1776" s="294"/>
      <c r="J1776" s="295"/>
      <c r="K1776" s="298"/>
      <c r="L1776" s="279" t="s">
        <v>220</v>
      </c>
      <c r="M1776" s="301"/>
      <c r="N1776" s="280" t="s">
        <v>225</v>
      </c>
      <c r="O1776" s="298"/>
      <c r="P1776" s="279" t="s">
        <v>220</v>
      </c>
      <c r="Q1776" s="301"/>
      <c r="R1776" s="280" t="s">
        <v>225</v>
      </c>
      <c r="S1776" s="888" t="str">
        <f t="shared" ref="S1776" si="1595">IF(COUNT(J1776:J1780)=0,"",SUM(J1776:J1780))</f>
        <v/>
      </c>
      <c r="T1776" s="889"/>
      <c r="U1776" s="890"/>
    </row>
    <row r="1777" spans="2:21" ht="24" customHeight="1" x14ac:dyDescent="0.15">
      <c r="B1777" s="881"/>
      <c r="C1777" s="884"/>
      <c r="D1777" s="884"/>
      <c r="E1777" s="884"/>
      <c r="F1777" s="296"/>
      <c r="G1777" s="897"/>
      <c r="H1777" s="898"/>
      <c r="I1777" s="296"/>
      <c r="J1777" s="297"/>
      <c r="K1777" s="299"/>
      <c r="L1777" s="284" t="s">
        <v>220</v>
      </c>
      <c r="M1777" s="302"/>
      <c r="N1777" s="285" t="s">
        <v>225</v>
      </c>
      <c r="O1777" s="299"/>
      <c r="P1777" s="284" t="s">
        <v>220</v>
      </c>
      <c r="Q1777" s="302"/>
      <c r="R1777" s="285" t="s">
        <v>225</v>
      </c>
      <c r="S1777" s="891"/>
      <c r="T1777" s="892"/>
      <c r="U1777" s="893"/>
    </row>
    <row r="1778" spans="2:21" ht="23.25" customHeight="1" x14ac:dyDescent="0.15">
      <c r="B1778" s="881"/>
      <c r="C1778" s="884"/>
      <c r="D1778" s="884"/>
      <c r="E1778" s="884"/>
      <c r="F1778" s="296"/>
      <c r="G1778" s="897"/>
      <c r="H1778" s="898"/>
      <c r="I1778" s="296"/>
      <c r="J1778" s="297"/>
      <c r="K1778" s="299"/>
      <c r="L1778" s="284" t="s">
        <v>220</v>
      </c>
      <c r="M1778" s="302"/>
      <c r="N1778" s="285" t="s">
        <v>225</v>
      </c>
      <c r="O1778" s="299"/>
      <c r="P1778" s="284" t="s">
        <v>220</v>
      </c>
      <c r="Q1778" s="302"/>
      <c r="R1778" s="285" t="s">
        <v>225</v>
      </c>
      <c r="S1778" s="891"/>
      <c r="T1778" s="892"/>
      <c r="U1778" s="893"/>
    </row>
    <row r="1779" spans="2:21" ht="24" customHeight="1" x14ac:dyDescent="0.15">
      <c r="B1779" s="881"/>
      <c r="C1779" s="884"/>
      <c r="D1779" s="884"/>
      <c r="E1779" s="884"/>
      <c r="F1779" s="296"/>
      <c r="G1779" s="897"/>
      <c r="H1779" s="898"/>
      <c r="I1779" s="296"/>
      <c r="J1779" s="297"/>
      <c r="K1779" s="299"/>
      <c r="L1779" s="284" t="s">
        <v>220</v>
      </c>
      <c r="M1779" s="302"/>
      <c r="N1779" s="285" t="s">
        <v>225</v>
      </c>
      <c r="O1779" s="299"/>
      <c r="P1779" s="284" t="s">
        <v>220</v>
      </c>
      <c r="Q1779" s="302"/>
      <c r="R1779" s="285" t="s">
        <v>225</v>
      </c>
      <c r="S1779" s="891"/>
      <c r="T1779" s="892"/>
      <c r="U1779" s="893"/>
    </row>
    <row r="1780" spans="2:21" ht="24" customHeight="1" thickBot="1" x14ac:dyDescent="0.2">
      <c r="B1780" s="882"/>
      <c r="C1780" s="885"/>
      <c r="D1780" s="885"/>
      <c r="E1780" s="885"/>
      <c r="F1780" s="286" t="s">
        <v>232</v>
      </c>
      <c r="G1780" s="5"/>
      <c r="H1780" s="899" t="s">
        <v>239</v>
      </c>
      <c r="I1780" s="900"/>
      <c r="J1780" s="300"/>
      <c r="K1780" s="901"/>
      <c r="L1780" s="902"/>
      <c r="M1780" s="902"/>
      <c r="N1780" s="902"/>
      <c r="O1780" s="902"/>
      <c r="P1780" s="902"/>
      <c r="Q1780" s="902"/>
      <c r="R1780" s="903"/>
      <c r="S1780" s="894"/>
      <c r="T1780" s="895"/>
      <c r="U1780" s="896"/>
    </row>
    <row r="1781" spans="2:21" ht="24" customHeight="1" x14ac:dyDescent="0.15">
      <c r="B1781" s="880">
        <v>2</v>
      </c>
      <c r="C1781" s="883"/>
      <c r="D1781" s="883"/>
      <c r="E1781" s="883"/>
      <c r="F1781" s="294"/>
      <c r="G1781" s="886"/>
      <c r="H1781" s="887"/>
      <c r="I1781" s="294"/>
      <c r="J1781" s="295"/>
      <c r="K1781" s="298"/>
      <c r="L1781" s="279" t="s">
        <v>220</v>
      </c>
      <c r="M1781" s="301"/>
      <c r="N1781" s="280" t="s">
        <v>225</v>
      </c>
      <c r="O1781" s="298"/>
      <c r="P1781" s="279" t="s">
        <v>220</v>
      </c>
      <c r="Q1781" s="301"/>
      <c r="R1781" s="280" t="s">
        <v>225</v>
      </c>
      <c r="S1781" s="888" t="str">
        <f t="shared" ref="S1781" si="1596">IF(COUNT(J1781:J1785)=0,"",SUM(J1781:J1785))</f>
        <v/>
      </c>
      <c r="T1781" s="889"/>
      <c r="U1781" s="890"/>
    </row>
    <row r="1782" spans="2:21" ht="24" customHeight="1" x14ac:dyDescent="0.15">
      <c r="B1782" s="881"/>
      <c r="C1782" s="884"/>
      <c r="D1782" s="884"/>
      <c r="E1782" s="884"/>
      <c r="F1782" s="296"/>
      <c r="G1782" s="897"/>
      <c r="H1782" s="898"/>
      <c r="I1782" s="296"/>
      <c r="J1782" s="297"/>
      <c r="K1782" s="299"/>
      <c r="L1782" s="284" t="s">
        <v>220</v>
      </c>
      <c r="M1782" s="302"/>
      <c r="N1782" s="285" t="s">
        <v>225</v>
      </c>
      <c r="O1782" s="299"/>
      <c r="P1782" s="284" t="s">
        <v>220</v>
      </c>
      <c r="Q1782" s="302"/>
      <c r="R1782" s="285" t="s">
        <v>225</v>
      </c>
      <c r="S1782" s="891"/>
      <c r="T1782" s="892"/>
      <c r="U1782" s="893"/>
    </row>
    <row r="1783" spans="2:21" ht="24" customHeight="1" x14ac:dyDescent="0.15">
      <c r="B1783" s="881"/>
      <c r="C1783" s="884"/>
      <c r="D1783" s="884"/>
      <c r="E1783" s="884"/>
      <c r="F1783" s="296"/>
      <c r="G1783" s="897"/>
      <c r="H1783" s="898"/>
      <c r="I1783" s="296"/>
      <c r="J1783" s="297"/>
      <c r="K1783" s="299"/>
      <c r="L1783" s="284" t="s">
        <v>220</v>
      </c>
      <c r="M1783" s="302"/>
      <c r="N1783" s="285" t="s">
        <v>225</v>
      </c>
      <c r="O1783" s="299"/>
      <c r="P1783" s="284" t="s">
        <v>220</v>
      </c>
      <c r="Q1783" s="302"/>
      <c r="R1783" s="285" t="s">
        <v>225</v>
      </c>
      <c r="S1783" s="891"/>
      <c r="T1783" s="892"/>
      <c r="U1783" s="893"/>
    </row>
    <row r="1784" spans="2:21" ht="24" customHeight="1" x14ac:dyDescent="0.15">
      <c r="B1784" s="881"/>
      <c r="C1784" s="884"/>
      <c r="D1784" s="884"/>
      <c r="E1784" s="884"/>
      <c r="F1784" s="296"/>
      <c r="G1784" s="897"/>
      <c r="H1784" s="898"/>
      <c r="I1784" s="296"/>
      <c r="J1784" s="297"/>
      <c r="K1784" s="299"/>
      <c r="L1784" s="284" t="s">
        <v>220</v>
      </c>
      <c r="M1784" s="302"/>
      <c r="N1784" s="285" t="s">
        <v>225</v>
      </c>
      <c r="O1784" s="299"/>
      <c r="P1784" s="284" t="s">
        <v>220</v>
      </c>
      <c r="Q1784" s="302"/>
      <c r="R1784" s="285" t="s">
        <v>225</v>
      </c>
      <c r="S1784" s="891"/>
      <c r="T1784" s="892"/>
      <c r="U1784" s="893"/>
    </row>
    <row r="1785" spans="2:21" ht="24" customHeight="1" thickBot="1" x14ac:dyDescent="0.2">
      <c r="B1785" s="882"/>
      <c r="C1785" s="885"/>
      <c r="D1785" s="885"/>
      <c r="E1785" s="885"/>
      <c r="F1785" s="286" t="s">
        <v>232</v>
      </c>
      <c r="G1785" s="5"/>
      <c r="H1785" s="899" t="s">
        <v>239</v>
      </c>
      <c r="I1785" s="900"/>
      <c r="J1785" s="300"/>
      <c r="K1785" s="901"/>
      <c r="L1785" s="902"/>
      <c r="M1785" s="902"/>
      <c r="N1785" s="902"/>
      <c r="O1785" s="902"/>
      <c r="P1785" s="902"/>
      <c r="Q1785" s="902"/>
      <c r="R1785" s="903"/>
      <c r="S1785" s="894"/>
      <c r="T1785" s="895"/>
      <c r="U1785" s="896"/>
    </row>
    <row r="1786" spans="2:21" ht="24" customHeight="1" x14ac:dyDescent="0.15">
      <c r="B1786" s="880">
        <v>3</v>
      </c>
      <c r="C1786" s="883"/>
      <c r="D1786" s="883"/>
      <c r="E1786" s="883"/>
      <c r="F1786" s="294"/>
      <c r="G1786" s="886"/>
      <c r="H1786" s="887"/>
      <c r="I1786" s="294"/>
      <c r="J1786" s="295"/>
      <c r="K1786" s="298"/>
      <c r="L1786" s="279" t="s">
        <v>220</v>
      </c>
      <c r="M1786" s="301"/>
      <c r="N1786" s="280" t="s">
        <v>225</v>
      </c>
      <c r="O1786" s="298"/>
      <c r="P1786" s="279" t="s">
        <v>220</v>
      </c>
      <c r="Q1786" s="301"/>
      <c r="R1786" s="280" t="s">
        <v>225</v>
      </c>
      <c r="S1786" s="888" t="str">
        <f t="shared" ref="S1786" si="1597">IF(COUNT(J1786:J1790)=0,"",SUM(J1786:J1790))</f>
        <v/>
      </c>
      <c r="T1786" s="889"/>
      <c r="U1786" s="890"/>
    </row>
    <row r="1787" spans="2:21" ht="24" customHeight="1" x14ac:dyDescent="0.15">
      <c r="B1787" s="881"/>
      <c r="C1787" s="884"/>
      <c r="D1787" s="884"/>
      <c r="E1787" s="884"/>
      <c r="F1787" s="296"/>
      <c r="G1787" s="897"/>
      <c r="H1787" s="898"/>
      <c r="I1787" s="296"/>
      <c r="J1787" s="297"/>
      <c r="K1787" s="299"/>
      <c r="L1787" s="284" t="s">
        <v>220</v>
      </c>
      <c r="M1787" s="302"/>
      <c r="N1787" s="285" t="s">
        <v>225</v>
      </c>
      <c r="O1787" s="299"/>
      <c r="P1787" s="284" t="s">
        <v>220</v>
      </c>
      <c r="Q1787" s="302"/>
      <c r="R1787" s="285" t="s">
        <v>225</v>
      </c>
      <c r="S1787" s="891"/>
      <c r="T1787" s="892"/>
      <c r="U1787" s="893"/>
    </row>
    <row r="1788" spans="2:21" ht="24" customHeight="1" x14ac:dyDescent="0.15">
      <c r="B1788" s="881"/>
      <c r="C1788" s="884"/>
      <c r="D1788" s="884"/>
      <c r="E1788" s="884"/>
      <c r="F1788" s="296"/>
      <c r="G1788" s="897"/>
      <c r="H1788" s="898"/>
      <c r="I1788" s="296"/>
      <c r="J1788" s="297"/>
      <c r="K1788" s="299"/>
      <c r="L1788" s="284" t="s">
        <v>220</v>
      </c>
      <c r="M1788" s="302"/>
      <c r="N1788" s="285" t="s">
        <v>225</v>
      </c>
      <c r="O1788" s="299"/>
      <c r="P1788" s="284" t="s">
        <v>220</v>
      </c>
      <c r="Q1788" s="302"/>
      <c r="R1788" s="285" t="s">
        <v>225</v>
      </c>
      <c r="S1788" s="891"/>
      <c r="T1788" s="892"/>
      <c r="U1788" s="893"/>
    </row>
    <row r="1789" spans="2:21" ht="24" customHeight="1" x14ac:dyDescent="0.15">
      <c r="B1789" s="881"/>
      <c r="C1789" s="884"/>
      <c r="D1789" s="884"/>
      <c r="E1789" s="884"/>
      <c r="F1789" s="296"/>
      <c r="G1789" s="897"/>
      <c r="H1789" s="898"/>
      <c r="I1789" s="296"/>
      <c r="J1789" s="297"/>
      <c r="K1789" s="299"/>
      <c r="L1789" s="284" t="s">
        <v>220</v>
      </c>
      <c r="M1789" s="302"/>
      <c r="N1789" s="285" t="s">
        <v>225</v>
      </c>
      <c r="O1789" s="299"/>
      <c r="P1789" s="284" t="s">
        <v>220</v>
      </c>
      <c r="Q1789" s="302"/>
      <c r="R1789" s="285" t="s">
        <v>225</v>
      </c>
      <c r="S1789" s="891"/>
      <c r="T1789" s="892"/>
      <c r="U1789" s="893"/>
    </row>
    <row r="1790" spans="2:21" ht="24" customHeight="1" thickBot="1" x14ac:dyDescent="0.2">
      <c r="B1790" s="882"/>
      <c r="C1790" s="885"/>
      <c r="D1790" s="885"/>
      <c r="E1790" s="885"/>
      <c r="F1790" s="286" t="s">
        <v>232</v>
      </c>
      <c r="G1790" s="5"/>
      <c r="H1790" s="899" t="s">
        <v>239</v>
      </c>
      <c r="I1790" s="900"/>
      <c r="J1790" s="300"/>
      <c r="K1790" s="901"/>
      <c r="L1790" s="902"/>
      <c r="M1790" s="902"/>
      <c r="N1790" s="902"/>
      <c r="O1790" s="902"/>
      <c r="P1790" s="902"/>
      <c r="Q1790" s="902"/>
      <c r="R1790" s="903"/>
      <c r="S1790" s="894"/>
      <c r="T1790" s="895"/>
      <c r="U1790" s="896"/>
    </row>
    <row r="1791" spans="2:21" ht="24" customHeight="1" x14ac:dyDescent="0.15">
      <c r="B1791" s="880">
        <v>4</v>
      </c>
      <c r="C1791" s="883"/>
      <c r="D1791" s="883"/>
      <c r="E1791" s="883"/>
      <c r="F1791" s="294"/>
      <c r="G1791" s="886"/>
      <c r="H1791" s="887"/>
      <c r="I1791" s="294"/>
      <c r="J1791" s="295"/>
      <c r="K1791" s="298"/>
      <c r="L1791" s="279" t="s">
        <v>220</v>
      </c>
      <c r="M1791" s="301"/>
      <c r="N1791" s="280" t="s">
        <v>225</v>
      </c>
      <c r="O1791" s="298"/>
      <c r="P1791" s="279" t="s">
        <v>220</v>
      </c>
      <c r="Q1791" s="301"/>
      <c r="R1791" s="280" t="s">
        <v>225</v>
      </c>
      <c r="S1791" s="888" t="str">
        <f t="shared" ref="S1791" si="1598">IF(COUNT(J1791:J1795)=0,"",SUM(J1791:J1795))</f>
        <v/>
      </c>
      <c r="T1791" s="889"/>
      <c r="U1791" s="890"/>
    </row>
    <row r="1792" spans="2:21" ht="24" customHeight="1" x14ac:dyDescent="0.15">
      <c r="B1792" s="881"/>
      <c r="C1792" s="884"/>
      <c r="D1792" s="884"/>
      <c r="E1792" s="884"/>
      <c r="F1792" s="296"/>
      <c r="G1792" s="897"/>
      <c r="H1792" s="898"/>
      <c r="I1792" s="296"/>
      <c r="J1792" s="297"/>
      <c r="K1792" s="299"/>
      <c r="L1792" s="284" t="s">
        <v>220</v>
      </c>
      <c r="M1792" s="302"/>
      <c r="N1792" s="285" t="s">
        <v>225</v>
      </c>
      <c r="O1792" s="299"/>
      <c r="P1792" s="284" t="s">
        <v>220</v>
      </c>
      <c r="Q1792" s="302"/>
      <c r="R1792" s="285" t="s">
        <v>225</v>
      </c>
      <c r="S1792" s="891"/>
      <c r="T1792" s="892"/>
      <c r="U1792" s="893"/>
    </row>
    <row r="1793" spans="1:32" ht="24" customHeight="1" x14ac:dyDescent="0.15">
      <c r="B1793" s="881"/>
      <c r="C1793" s="884"/>
      <c r="D1793" s="884"/>
      <c r="E1793" s="884"/>
      <c r="F1793" s="296"/>
      <c r="G1793" s="897"/>
      <c r="H1793" s="898"/>
      <c r="I1793" s="296"/>
      <c r="J1793" s="297"/>
      <c r="K1793" s="299"/>
      <c r="L1793" s="284" t="s">
        <v>220</v>
      </c>
      <c r="M1793" s="302"/>
      <c r="N1793" s="285" t="s">
        <v>225</v>
      </c>
      <c r="O1793" s="299"/>
      <c r="P1793" s="284" t="s">
        <v>220</v>
      </c>
      <c r="Q1793" s="302"/>
      <c r="R1793" s="285" t="s">
        <v>225</v>
      </c>
      <c r="S1793" s="891"/>
      <c r="T1793" s="892"/>
      <c r="U1793" s="893"/>
    </row>
    <row r="1794" spans="1:32" ht="24" customHeight="1" x14ac:dyDescent="0.15">
      <c r="B1794" s="881"/>
      <c r="C1794" s="884"/>
      <c r="D1794" s="884"/>
      <c r="E1794" s="884"/>
      <c r="F1794" s="296"/>
      <c r="G1794" s="897"/>
      <c r="H1794" s="898"/>
      <c r="I1794" s="296"/>
      <c r="J1794" s="297"/>
      <c r="K1794" s="299"/>
      <c r="L1794" s="284" t="s">
        <v>220</v>
      </c>
      <c r="M1794" s="302"/>
      <c r="N1794" s="285" t="s">
        <v>225</v>
      </c>
      <c r="O1794" s="299"/>
      <c r="P1794" s="284" t="s">
        <v>220</v>
      </c>
      <c r="Q1794" s="302"/>
      <c r="R1794" s="285" t="s">
        <v>225</v>
      </c>
      <c r="S1794" s="891"/>
      <c r="T1794" s="892"/>
      <c r="U1794" s="893"/>
    </row>
    <row r="1795" spans="1:32" ht="24" customHeight="1" thickBot="1" x14ac:dyDescent="0.2">
      <c r="B1795" s="882"/>
      <c r="C1795" s="885"/>
      <c r="D1795" s="885"/>
      <c r="E1795" s="885"/>
      <c r="F1795" s="286" t="s">
        <v>232</v>
      </c>
      <c r="G1795" s="5"/>
      <c r="H1795" s="899" t="s">
        <v>239</v>
      </c>
      <c r="I1795" s="900"/>
      <c r="J1795" s="300"/>
      <c r="K1795" s="901"/>
      <c r="L1795" s="902"/>
      <c r="M1795" s="902"/>
      <c r="N1795" s="902"/>
      <c r="O1795" s="902"/>
      <c r="P1795" s="902"/>
      <c r="Q1795" s="902"/>
      <c r="R1795" s="903"/>
      <c r="S1795" s="894"/>
      <c r="T1795" s="895"/>
      <c r="U1795" s="896"/>
    </row>
    <row r="1796" spans="1:32" ht="19.5" customHeight="1" thickBot="1" x14ac:dyDescent="0.2">
      <c r="B1796" s="287" t="s">
        <v>112</v>
      </c>
      <c r="C1796" s="172"/>
      <c r="D1796" s="288"/>
      <c r="E1796" s="288"/>
      <c r="F1796" s="289"/>
      <c r="G1796" s="288"/>
      <c r="H1796" s="288"/>
      <c r="O1796" s="917" t="s">
        <v>496</v>
      </c>
      <c r="P1796" s="918"/>
      <c r="Q1796" s="918"/>
      <c r="R1796" s="918"/>
      <c r="S1796" s="919" t="str">
        <f>IF(COUNT(S1776:U1795)=0,"",SUMIFS(S1776:S1795,E1776:E1795,"&lt;&gt;"&amp;""))</f>
        <v/>
      </c>
      <c r="T1796" s="920"/>
      <c r="U1796" s="921"/>
    </row>
    <row r="1797" spans="1:32" ht="19.5" customHeight="1" thickBot="1" x14ac:dyDescent="0.2">
      <c r="B1797" s="486" t="s">
        <v>242</v>
      </c>
      <c r="C1797" s="172"/>
      <c r="D1797" s="171"/>
      <c r="E1797" s="290"/>
      <c r="F1797" s="485"/>
      <c r="G1797" s="485"/>
      <c r="H1797" s="485"/>
      <c r="O1797" s="922" t="s">
        <v>497</v>
      </c>
      <c r="P1797" s="923"/>
      <c r="Q1797" s="923"/>
      <c r="R1797" s="924"/>
      <c r="S1797" s="919" t="str">
        <f>IF(COUNT(S1776:U1795)=0,"",SUMIF(E1776:E1795,"元請",S1776:U1795))</f>
        <v/>
      </c>
      <c r="T1797" s="920"/>
      <c r="U1797" s="921"/>
      <c r="Z1797" s="264"/>
      <c r="AA1797" s="264"/>
      <c r="AB1797" s="264"/>
      <c r="AC1797" s="264"/>
      <c r="AD1797" s="264"/>
      <c r="AE1797" s="172"/>
      <c r="AF1797" s="172"/>
    </row>
    <row r="1798" spans="1:32" ht="19.5" customHeight="1" x14ac:dyDescent="0.15">
      <c r="B1798" s="287" t="s">
        <v>240</v>
      </c>
      <c r="C1798" s="172"/>
      <c r="D1798" s="171"/>
      <c r="E1798" s="172"/>
      <c r="F1798" s="172"/>
      <c r="G1798" s="485"/>
      <c r="H1798" s="485"/>
      <c r="Z1798" s="264"/>
      <c r="AA1798" s="264"/>
      <c r="AB1798" s="264"/>
      <c r="AC1798" s="264"/>
      <c r="AD1798" s="264"/>
      <c r="AE1798" s="172"/>
      <c r="AF1798" s="172"/>
    </row>
    <row r="1799" spans="1:32" ht="19.5" customHeight="1" x14ac:dyDescent="0.15">
      <c r="B1799" s="485"/>
      <c r="C1799" s="172"/>
      <c r="D1799" s="171"/>
      <c r="E1799" s="290"/>
      <c r="F1799" s="485"/>
      <c r="G1799" s="485"/>
      <c r="H1799" s="485"/>
    </row>
    <row r="1800" spans="1:32" s="172" customFormat="1" ht="20.25" customHeight="1" x14ac:dyDescent="0.15">
      <c r="A1800" s="171"/>
      <c r="B1800" s="171"/>
      <c r="C1800" s="172" t="s">
        <v>104</v>
      </c>
      <c r="G1800" s="262"/>
      <c r="H1800" s="262"/>
      <c r="I1800" s="171"/>
      <c r="J1800" s="171"/>
      <c r="K1800" s="171"/>
      <c r="L1800" s="171"/>
      <c r="M1800" s="171"/>
      <c r="N1800" s="171"/>
      <c r="O1800" s="171"/>
      <c r="P1800" s="171"/>
      <c r="Q1800" s="171"/>
      <c r="R1800" s="171"/>
      <c r="S1800" s="171"/>
      <c r="T1800" s="196" t="s">
        <v>241</v>
      </c>
      <c r="U1800" s="263" t="str">
        <f t="shared" ref="U1800" si="1599">IF(COUNT(S1776:U1795)=0,"",U1771+1)</f>
        <v/>
      </c>
      <c r="W1800" s="171"/>
      <c r="X1800" s="171"/>
      <c r="Y1800" s="171"/>
      <c r="Z1800" s="291"/>
      <c r="AA1800" s="291"/>
      <c r="AB1800" s="291"/>
      <c r="AC1800" s="291"/>
      <c r="AD1800" s="291"/>
      <c r="AE1800" s="171"/>
      <c r="AF1800" s="171"/>
    </row>
    <row r="1801" spans="1:32" s="172" customFormat="1" ht="27.75" x14ac:dyDescent="0.15">
      <c r="A1801" s="171"/>
      <c r="B1801" s="904" t="s">
        <v>105</v>
      </c>
      <c r="C1801" s="904"/>
      <c r="D1801" s="904"/>
      <c r="E1801" s="904"/>
      <c r="F1801" s="904"/>
      <c r="G1801" s="904"/>
      <c r="H1801" s="904"/>
      <c r="I1801" s="904"/>
      <c r="J1801" s="905" t="s">
        <v>388</v>
      </c>
      <c r="K1801" s="905"/>
      <c r="L1801" s="905"/>
      <c r="M1801" s="905"/>
      <c r="N1801" s="905"/>
      <c r="O1801" s="905"/>
      <c r="P1801" s="905"/>
      <c r="Q1801" s="905"/>
      <c r="R1801" s="905"/>
      <c r="S1801" s="905"/>
      <c r="T1801" s="905"/>
      <c r="U1801" s="905"/>
      <c r="W1801" s="171"/>
      <c r="X1801" s="171"/>
      <c r="Y1801" s="171"/>
      <c r="Z1801" s="291"/>
      <c r="AA1801" s="291"/>
      <c r="AB1801" s="291"/>
      <c r="AC1801" s="291"/>
      <c r="AD1801" s="291"/>
      <c r="AE1801" s="171"/>
      <c r="AF1801" s="171"/>
    </row>
    <row r="1802" spans="1:32" ht="21.75" thickBot="1" x14ac:dyDescent="0.2">
      <c r="D1802" s="265" t="s">
        <v>228</v>
      </c>
      <c r="E1802" s="906"/>
      <c r="F1802" s="906"/>
      <c r="G1802" s="266" t="s">
        <v>229</v>
      </c>
      <c r="H1802" s="267"/>
      <c r="L1802" s="268" t="s">
        <v>231</v>
      </c>
      <c r="M1802" s="482" t="str">
        <f>M$4</f>
        <v/>
      </c>
      <c r="N1802" s="269" t="s">
        <v>220</v>
      </c>
      <c r="O1802" s="482" t="str">
        <f>O$4</f>
        <v/>
      </c>
      <c r="P1802" s="269" t="s">
        <v>225</v>
      </c>
      <c r="Q1802" s="269" t="s">
        <v>205</v>
      </c>
      <c r="R1802" s="482" t="str">
        <f>R$4</f>
        <v/>
      </c>
      <c r="S1802" s="269" t="s">
        <v>220</v>
      </c>
      <c r="T1802" s="482" t="str">
        <f>T$4</f>
        <v/>
      </c>
      <c r="U1802" s="269" t="s">
        <v>230</v>
      </c>
    </row>
    <row r="1803" spans="1:32" ht="18" customHeight="1" x14ac:dyDescent="0.15">
      <c r="B1803" s="880" t="s">
        <v>227</v>
      </c>
      <c r="C1803" s="907" t="s">
        <v>224</v>
      </c>
      <c r="D1803" s="478" t="s">
        <v>237</v>
      </c>
      <c r="E1803" s="478" t="s">
        <v>222</v>
      </c>
      <c r="F1803" s="909" t="s">
        <v>106</v>
      </c>
      <c r="G1803" s="840" t="s">
        <v>107</v>
      </c>
      <c r="H1803" s="841"/>
      <c r="I1803" s="480" t="s">
        <v>108</v>
      </c>
      <c r="J1803" s="480" t="s">
        <v>235</v>
      </c>
      <c r="K1803" s="840" t="s">
        <v>109</v>
      </c>
      <c r="L1803" s="913"/>
      <c r="M1803" s="913"/>
      <c r="N1803" s="841"/>
      <c r="O1803" s="840" t="s">
        <v>226</v>
      </c>
      <c r="P1803" s="913"/>
      <c r="Q1803" s="913"/>
      <c r="R1803" s="841"/>
      <c r="S1803" s="840" t="s">
        <v>233</v>
      </c>
      <c r="T1803" s="913"/>
      <c r="U1803" s="914"/>
    </row>
    <row r="1804" spans="1:32" ht="18" customHeight="1" thickBot="1" x14ac:dyDescent="0.2">
      <c r="B1804" s="882"/>
      <c r="C1804" s="908"/>
      <c r="D1804" s="479" t="s">
        <v>221</v>
      </c>
      <c r="E1804" s="479" t="s">
        <v>223</v>
      </c>
      <c r="F1804" s="910"/>
      <c r="G1804" s="911"/>
      <c r="H1804" s="912"/>
      <c r="I1804" s="481" t="s">
        <v>110</v>
      </c>
      <c r="J1804" s="481" t="s">
        <v>236</v>
      </c>
      <c r="K1804" s="911"/>
      <c r="L1804" s="915"/>
      <c r="M1804" s="915"/>
      <c r="N1804" s="912"/>
      <c r="O1804" s="911"/>
      <c r="P1804" s="915"/>
      <c r="Q1804" s="915"/>
      <c r="R1804" s="912"/>
      <c r="S1804" s="911" t="s">
        <v>234</v>
      </c>
      <c r="T1804" s="915"/>
      <c r="U1804" s="916"/>
    </row>
    <row r="1805" spans="1:32" ht="24" customHeight="1" x14ac:dyDescent="0.15">
      <c r="B1805" s="880">
        <v>1</v>
      </c>
      <c r="C1805" s="883"/>
      <c r="D1805" s="883"/>
      <c r="E1805" s="883"/>
      <c r="F1805" s="294"/>
      <c r="G1805" s="886"/>
      <c r="H1805" s="887"/>
      <c r="I1805" s="294"/>
      <c r="J1805" s="295"/>
      <c r="K1805" s="298"/>
      <c r="L1805" s="279" t="s">
        <v>220</v>
      </c>
      <c r="M1805" s="301"/>
      <c r="N1805" s="280" t="s">
        <v>225</v>
      </c>
      <c r="O1805" s="298"/>
      <c r="P1805" s="279" t="s">
        <v>220</v>
      </c>
      <c r="Q1805" s="301"/>
      <c r="R1805" s="280" t="s">
        <v>225</v>
      </c>
      <c r="S1805" s="888" t="str">
        <f t="shared" ref="S1805" si="1600">IF(COUNT(J1805:J1809)=0,"",SUM(J1805:J1809))</f>
        <v/>
      </c>
      <c r="T1805" s="889"/>
      <c r="U1805" s="890"/>
    </row>
    <row r="1806" spans="1:32" ht="24" customHeight="1" x14ac:dyDescent="0.15">
      <c r="B1806" s="881"/>
      <c r="C1806" s="884"/>
      <c r="D1806" s="884"/>
      <c r="E1806" s="884"/>
      <c r="F1806" s="296"/>
      <c r="G1806" s="897"/>
      <c r="H1806" s="898"/>
      <c r="I1806" s="296"/>
      <c r="J1806" s="297"/>
      <c r="K1806" s="299"/>
      <c r="L1806" s="284" t="s">
        <v>220</v>
      </c>
      <c r="M1806" s="302"/>
      <c r="N1806" s="285" t="s">
        <v>225</v>
      </c>
      <c r="O1806" s="299"/>
      <c r="P1806" s="284" t="s">
        <v>220</v>
      </c>
      <c r="Q1806" s="302"/>
      <c r="R1806" s="285" t="s">
        <v>225</v>
      </c>
      <c r="S1806" s="891"/>
      <c r="T1806" s="892"/>
      <c r="U1806" s="893"/>
    </row>
    <row r="1807" spans="1:32" ht="23.25" customHeight="1" x14ac:dyDescent="0.15">
      <c r="B1807" s="881"/>
      <c r="C1807" s="884"/>
      <c r="D1807" s="884"/>
      <c r="E1807" s="884"/>
      <c r="F1807" s="296"/>
      <c r="G1807" s="897"/>
      <c r="H1807" s="898"/>
      <c r="I1807" s="296"/>
      <c r="J1807" s="297"/>
      <c r="K1807" s="299"/>
      <c r="L1807" s="284" t="s">
        <v>220</v>
      </c>
      <c r="M1807" s="302"/>
      <c r="N1807" s="285" t="s">
        <v>225</v>
      </c>
      <c r="O1807" s="299"/>
      <c r="P1807" s="284" t="s">
        <v>220</v>
      </c>
      <c r="Q1807" s="302"/>
      <c r="R1807" s="285" t="s">
        <v>225</v>
      </c>
      <c r="S1807" s="891"/>
      <c r="T1807" s="892"/>
      <c r="U1807" s="893"/>
    </row>
    <row r="1808" spans="1:32" ht="24" customHeight="1" x14ac:dyDescent="0.15">
      <c r="B1808" s="881"/>
      <c r="C1808" s="884"/>
      <c r="D1808" s="884"/>
      <c r="E1808" s="884"/>
      <c r="F1808" s="296"/>
      <c r="G1808" s="897"/>
      <c r="H1808" s="898"/>
      <c r="I1808" s="296"/>
      <c r="J1808" s="297"/>
      <c r="K1808" s="299"/>
      <c r="L1808" s="284" t="s">
        <v>220</v>
      </c>
      <c r="M1808" s="302"/>
      <c r="N1808" s="285" t="s">
        <v>225</v>
      </c>
      <c r="O1808" s="299"/>
      <c r="P1808" s="284" t="s">
        <v>220</v>
      </c>
      <c r="Q1808" s="302"/>
      <c r="R1808" s="285" t="s">
        <v>225</v>
      </c>
      <c r="S1808" s="891"/>
      <c r="T1808" s="892"/>
      <c r="U1808" s="893"/>
    </row>
    <row r="1809" spans="2:21" ht="24" customHeight="1" thickBot="1" x14ac:dyDescent="0.2">
      <c r="B1809" s="882"/>
      <c r="C1809" s="885"/>
      <c r="D1809" s="885"/>
      <c r="E1809" s="885"/>
      <c r="F1809" s="286" t="s">
        <v>232</v>
      </c>
      <c r="G1809" s="5"/>
      <c r="H1809" s="899" t="s">
        <v>239</v>
      </c>
      <c r="I1809" s="900"/>
      <c r="J1809" s="300"/>
      <c r="K1809" s="901"/>
      <c r="L1809" s="902"/>
      <c r="M1809" s="902"/>
      <c r="N1809" s="902"/>
      <c r="O1809" s="902"/>
      <c r="P1809" s="902"/>
      <c r="Q1809" s="902"/>
      <c r="R1809" s="903"/>
      <c r="S1809" s="894"/>
      <c r="T1809" s="895"/>
      <c r="U1809" s="896"/>
    </row>
    <row r="1810" spans="2:21" ht="24" customHeight="1" x14ac:dyDescent="0.15">
      <c r="B1810" s="880">
        <v>2</v>
      </c>
      <c r="C1810" s="883"/>
      <c r="D1810" s="883"/>
      <c r="E1810" s="883"/>
      <c r="F1810" s="294"/>
      <c r="G1810" s="886"/>
      <c r="H1810" s="887"/>
      <c r="I1810" s="294"/>
      <c r="J1810" s="295"/>
      <c r="K1810" s="298"/>
      <c r="L1810" s="279" t="s">
        <v>220</v>
      </c>
      <c r="M1810" s="301"/>
      <c r="N1810" s="280" t="s">
        <v>225</v>
      </c>
      <c r="O1810" s="298"/>
      <c r="P1810" s="279" t="s">
        <v>220</v>
      </c>
      <c r="Q1810" s="301"/>
      <c r="R1810" s="280" t="s">
        <v>225</v>
      </c>
      <c r="S1810" s="888" t="str">
        <f t="shared" ref="S1810" si="1601">IF(COUNT(J1810:J1814)=0,"",SUM(J1810:J1814))</f>
        <v/>
      </c>
      <c r="T1810" s="889"/>
      <c r="U1810" s="890"/>
    </row>
    <row r="1811" spans="2:21" ht="24" customHeight="1" x14ac:dyDescent="0.15">
      <c r="B1811" s="881"/>
      <c r="C1811" s="884"/>
      <c r="D1811" s="884"/>
      <c r="E1811" s="884"/>
      <c r="F1811" s="296"/>
      <c r="G1811" s="897"/>
      <c r="H1811" s="898"/>
      <c r="I1811" s="296"/>
      <c r="J1811" s="297"/>
      <c r="K1811" s="299"/>
      <c r="L1811" s="284" t="s">
        <v>220</v>
      </c>
      <c r="M1811" s="302"/>
      <c r="N1811" s="285" t="s">
        <v>225</v>
      </c>
      <c r="O1811" s="299"/>
      <c r="P1811" s="284" t="s">
        <v>220</v>
      </c>
      <c r="Q1811" s="302"/>
      <c r="R1811" s="285" t="s">
        <v>225</v>
      </c>
      <c r="S1811" s="891"/>
      <c r="T1811" s="892"/>
      <c r="U1811" s="893"/>
    </row>
    <row r="1812" spans="2:21" ht="24" customHeight="1" x14ac:dyDescent="0.15">
      <c r="B1812" s="881"/>
      <c r="C1812" s="884"/>
      <c r="D1812" s="884"/>
      <c r="E1812" s="884"/>
      <c r="F1812" s="296"/>
      <c r="G1812" s="897"/>
      <c r="H1812" s="898"/>
      <c r="I1812" s="296"/>
      <c r="J1812" s="297"/>
      <c r="K1812" s="299"/>
      <c r="L1812" s="284" t="s">
        <v>220</v>
      </c>
      <c r="M1812" s="302"/>
      <c r="N1812" s="285" t="s">
        <v>225</v>
      </c>
      <c r="O1812" s="299"/>
      <c r="P1812" s="284" t="s">
        <v>220</v>
      </c>
      <c r="Q1812" s="302"/>
      <c r="R1812" s="285" t="s">
        <v>225</v>
      </c>
      <c r="S1812" s="891"/>
      <c r="T1812" s="892"/>
      <c r="U1812" s="893"/>
    </row>
    <row r="1813" spans="2:21" ht="24" customHeight="1" x14ac:dyDescent="0.15">
      <c r="B1813" s="881"/>
      <c r="C1813" s="884"/>
      <c r="D1813" s="884"/>
      <c r="E1813" s="884"/>
      <c r="F1813" s="296"/>
      <c r="G1813" s="897"/>
      <c r="H1813" s="898"/>
      <c r="I1813" s="296"/>
      <c r="J1813" s="297"/>
      <c r="K1813" s="299"/>
      <c r="L1813" s="284" t="s">
        <v>220</v>
      </c>
      <c r="M1813" s="302"/>
      <c r="N1813" s="285" t="s">
        <v>225</v>
      </c>
      <c r="O1813" s="299"/>
      <c r="P1813" s="284" t="s">
        <v>220</v>
      </c>
      <c r="Q1813" s="302"/>
      <c r="R1813" s="285" t="s">
        <v>225</v>
      </c>
      <c r="S1813" s="891"/>
      <c r="T1813" s="892"/>
      <c r="U1813" s="893"/>
    </row>
    <row r="1814" spans="2:21" ht="24" customHeight="1" thickBot="1" x14ac:dyDescent="0.2">
      <c r="B1814" s="882"/>
      <c r="C1814" s="885"/>
      <c r="D1814" s="885"/>
      <c r="E1814" s="885"/>
      <c r="F1814" s="286" t="s">
        <v>232</v>
      </c>
      <c r="G1814" s="5"/>
      <c r="H1814" s="899" t="s">
        <v>239</v>
      </c>
      <c r="I1814" s="900"/>
      <c r="J1814" s="300"/>
      <c r="K1814" s="901"/>
      <c r="L1814" s="902"/>
      <c r="M1814" s="902"/>
      <c r="N1814" s="902"/>
      <c r="O1814" s="902"/>
      <c r="P1814" s="902"/>
      <c r="Q1814" s="902"/>
      <c r="R1814" s="903"/>
      <c r="S1814" s="894"/>
      <c r="T1814" s="895"/>
      <c r="U1814" s="896"/>
    </row>
    <row r="1815" spans="2:21" ht="24" customHeight="1" x14ac:dyDescent="0.15">
      <c r="B1815" s="880">
        <v>3</v>
      </c>
      <c r="C1815" s="883"/>
      <c r="D1815" s="883"/>
      <c r="E1815" s="883"/>
      <c r="F1815" s="294"/>
      <c r="G1815" s="886"/>
      <c r="H1815" s="887"/>
      <c r="I1815" s="294"/>
      <c r="J1815" s="295"/>
      <c r="K1815" s="298"/>
      <c r="L1815" s="279" t="s">
        <v>220</v>
      </c>
      <c r="M1815" s="301"/>
      <c r="N1815" s="280" t="s">
        <v>225</v>
      </c>
      <c r="O1815" s="298"/>
      <c r="P1815" s="279" t="s">
        <v>220</v>
      </c>
      <c r="Q1815" s="301"/>
      <c r="R1815" s="280" t="s">
        <v>225</v>
      </c>
      <c r="S1815" s="888" t="str">
        <f t="shared" ref="S1815" si="1602">IF(COUNT(J1815:J1819)=0,"",SUM(J1815:J1819))</f>
        <v/>
      </c>
      <c r="T1815" s="889"/>
      <c r="U1815" s="890"/>
    </row>
    <row r="1816" spans="2:21" ht="24" customHeight="1" x14ac:dyDescent="0.15">
      <c r="B1816" s="881"/>
      <c r="C1816" s="884"/>
      <c r="D1816" s="884"/>
      <c r="E1816" s="884"/>
      <c r="F1816" s="296"/>
      <c r="G1816" s="897"/>
      <c r="H1816" s="898"/>
      <c r="I1816" s="296"/>
      <c r="J1816" s="297"/>
      <c r="K1816" s="299"/>
      <c r="L1816" s="284" t="s">
        <v>220</v>
      </c>
      <c r="M1816" s="302"/>
      <c r="N1816" s="285" t="s">
        <v>225</v>
      </c>
      <c r="O1816" s="299"/>
      <c r="P1816" s="284" t="s">
        <v>220</v>
      </c>
      <c r="Q1816" s="302"/>
      <c r="R1816" s="285" t="s">
        <v>225</v>
      </c>
      <c r="S1816" s="891"/>
      <c r="T1816" s="892"/>
      <c r="U1816" s="893"/>
    </row>
    <row r="1817" spans="2:21" ht="24" customHeight="1" x14ac:dyDescent="0.15">
      <c r="B1817" s="881"/>
      <c r="C1817" s="884"/>
      <c r="D1817" s="884"/>
      <c r="E1817" s="884"/>
      <c r="F1817" s="296"/>
      <c r="G1817" s="897"/>
      <c r="H1817" s="898"/>
      <c r="I1817" s="296"/>
      <c r="J1817" s="297"/>
      <c r="K1817" s="299"/>
      <c r="L1817" s="284" t="s">
        <v>220</v>
      </c>
      <c r="M1817" s="302"/>
      <c r="N1817" s="285" t="s">
        <v>225</v>
      </c>
      <c r="O1817" s="299"/>
      <c r="P1817" s="284" t="s">
        <v>220</v>
      </c>
      <c r="Q1817" s="302"/>
      <c r="R1817" s="285" t="s">
        <v>225</v>
      </c>
      <c r="S1817" s="891"/>
      <c r="T1817" s="892"/>
      <c r="U1817" s="893"/>
    </row>
    <row r="1818" spans="2:21" ht="24" customHeight="1" x14ac:dyDescent="0.15">
      <c r="B1818" s="881"/>
      <c r="C1818" s="884"/>
      <c r="D1818" s="884"/>
      <c r="E1818" s="884"/>
      <c r="F1818" s="296"/>
      <c r="G1818" s="897"/>
      <c r="H1818" s="898"/>
      <c r="I1818" s="296"/>
      <c r="J1818" s="297"/>
      <c r="K1818" s="299"/>
      <c r="L1818" s="284" t="s">
        <v>220</v>
      </c>
      <c r="M1818" s="302"/>
      <c r="N1818" s="285" t="s">
        <v>225</v>
      </c>
      <c r="O1818" s="299"/>
      <c r="P1818" s="284" t="s">
        <v>220</v>
      </c>
      <c r="Q1818" s="302"/>
      <c r="R1818" s="285" t="s">
        <v>225</v>
      </c>
      <c r="S1818" s="891"/>
      <c r="T1818" s="892"/>
      <c r="U1818" s="893"/>
    </row>
    <row r="1819" spans="2:21" ht="24" customHeight="1" thickBot="1" x14ac:dyDescent="0.2">
      <c r="B1819" s="882"/>
      <c r="C1819" s="885"/>
      <c r="D1819" s="885"/>
      <c r="E1819" s="885"/>
      <c r="F1819" s="286" t="s">
        <v>232</v>
      </c>
      <c r="G1819" s="5"/>
      <c r="H1819" s="899" t="s">
        <v>239</v>
      </c>
      <c r="I1819" s="900"/>
      <c r="J1819" s="300"/>
      <c r="K1819" s="901"/>
      <c r="L1819" s="902"/>
      <c r="M1819" s="902"/>
      <c r="N1819" s="902"/>
      <c r="O1819" s="902"/>
      <c r="P1819" s="902"/>
      <c r="Q1819" s="902"/>
      <c r="R1819" s="903"/>
      <c r="S1819" s="894"/>
      <c r="T1819" s="895"/>
      <c r="U1819" s="896"/>
    </row>
    <row r="1820" spans="2:21" ht="24" customHeight="1" x14ac:dyDescent="0.15">
      <c r="B1820" s="880">
        <v>4</v>
      </c>
      <c r="C1820" s="883"/>
      <c r="D1820" s="883"/>
      <c r="E1820" s="883"/>
      <c r="F1820" s="294"/>
      <c r="G1820" s="886"/>
      <c r="H1820" s="887"/>
      <c r="I1820" s="294"/>
      <c r="J1820" s="295"/>
      <c r="K1820" s="298"/>
      <c r="L1820" s="279" t="s">
        <v>220</v>
      </c>
      <c r="M1820" s="301"/>
      <c r="N1820" s="280" t="s">
        <v>225</v>
      </c>
      <c r="O1820" s="298"/>
      <c r="P1820" s="279" t="s">
        <v>220</v>
      </c>
      <c r="Q1820" s="301"/>
      <c r="R1820" s="280" t="s">
        <v>225</v>
      </c>
      <c r="S1820" s="888" t="str">
        <f t="shared" ref="S1820" si="1603">IF(COUNT(J1820:J1824)=0,"",SUM(J1820:J1824))</f>
        <v/>
      </c>
      <c r="T1820" s="889"/>
      <c r="U1820" s="890"/>
    </row>
    <row r="1821" spans="2:21" ht="24" customHeight="1" x14ac:dyDescent="0.15">
      <c r="B1821" s="881"/>
      <c r="C1821" s="884"/>
      <c r="D1821" s="884"/>
      <c r="E1821" s="884"/>
      <c r="F1821" s="296"/>
      <c r="G1821" s="897"/>
      <c r="H1821" s="898"/>
      <c r="I1821" s="296"/>
      <c r="J1821" s="297"/>
      <c r="K1821" s="299"/>
      <c r="L1821" s="284" t="s">
        <v>220</v>
      </c>
      <c r="M1821" s="302"/>
      <c r="N1821" s="285" t="s">
        <v>225</v>
      </c>
      <c r="O1821" s="299"/>
      <c r="P1821" s="284" t="s">
        <v>220</v>
      </c>
      <c r="Q1821" s="302"/>
      <c r="R1821" s="285" t="s">
        <v>225</v>
      </c>
      <c r="S1821" s="891"/>
      <c r="T1821" s="892"/>
      <c r="U1821" s="893"/>
    </row>
    <row r="1822" spans="2:21" ht="24" customHeight="1" x14ac:dyDescent="0.15">
      <c r="B1822" s="881"/>
      <c r="C1822" s="884"/>
      <c r="D1822" s="884"/>
      <c r="E1822" s="884"/>
      <c r="F1822" s="296"/>
      <c r="G1822" s="897"/>
      <c r="H1822" s="898"/>
      <c r="I1822" s="296"/>
      <c r="J1822" s="297"/>
      <c r="K1822" s="299"/>
      <c r="L1822" s="284" t="s">
        <v>220</v>
      </c>
      <c r="M1822" s="302"/>
      <c r="N1822" s="285" t="s">
        <v>225</v>
      </c>
      <c r="O1822" s="299"/>
      <c r="P1822" s="284" t="s">
        <v>220</v>
      </c>
      <c r="Q1822" s="302"/>
      <c r="R1822" s="285" t="s">
        <v>225</v>
      </c>
      <c r="S1822" s="891"/>
      <c r="T1822" s="892"/>
      <c r="U1822" s="893"/>
    </row>
    <row r="1823" spans="2:21" ht="24" customHeight="1" x14ac:dyDescent="0.15">
      <c r="B1823" s="881"/>
      <c r="C1823" s="884"/>
      <c r="D1823" s="884"/>
      <c r="E1823" s="884"/>
      <c r="F1823" s="296"/>
      <c r="G1823" s="897"/>
      <c r="H1823" s="898"/>
      <c r="I1823" s="296"/>
      <c r="J1823" s="297"/>
      <c r="K1823" s="299"/>
      <c r="L1823" s="284" t="s">
        <v>220</v>
      </c>
      <c r="M1823" s="302"/>
      <c r="N1823" s="285" t="s">
        <v>225</v>
      </c>
      <c r="O1823" s="299"/>
      <c r="P1823" s="284" t="s">
        <v>220</v>
      </c>
      <c r="Q1823" s="302"/>
      <c r="R1823" s="285" t="s">
        <v>225</v>
      </c>
      <c r="S1823" s="891"/>
      <c r="T1823" s="892"/>
      <c r="U1823" s="893"/>
    </row>
    <row r="1824" spans="2:21" ht="24" customHeight="1" thickBot="1" x14ac:dyDescent="0.2">
      <c r="B1824" s="882"/>
      <c r="C1824" s="885"/>
      <c r="D1824" s="885"/>
      <c r="E1824" s="885"/>
      <c r="F1824" s="286" t="s">
        <v>232</v>
      </c>
      <c r="G1824" s="5"/>
      <c r="H1824" s="899" t="s">
        <v>239</v>
      </c>
      <c r="I1824" s="900"/>
      <c r="J1824" s="300"/>
      <c r="K1824" s="901"/>
      <c r="L1824" s="902"/>
      <c r="M1824" s="902"/>
      <c r="N1824" s="902"/>
      <c r="O1824" s="902"/>
      <c r="P1824" s="902"/>
      <c r="Q1824" s="902"/>
      <c r="R1824" s="903"/>
      <c r="S1824" s="894"/>
      <c r="T1824" s="895"/>
      <c r="U1824" s="896"/>
    </row>
    <row r="1825" spans="1:32" ht="19.5" customHeight="1" thickBot="1" x14ac:dyDescent="0.2">
      <c r="B1825" s="287" t="s">
        <v>112</v>
      </c>
      <c r="C1825" s="172"/>
      <c r="D1825" s="288"/>
      <c r="E1825" s="288"/>
      <c r="F1825" s="289"/>
      <c r="G1825" s="288"/>
      <c r="H1825" s="288"/>
      <c r="O1825" s="917" t="s">
        <v>496</v>
      </c>
      <c r="P1825" s="918"/>
      <c r="Q1825" s="918"/>
      <c r="R1825" s="918"/>
      <c r="S1825" s="919" t="str">
        <f>IF(COUNT(S1805:U1824)=0,"",SUMIFS(S1805:S1824,E1805:E1824,"&lt;&gt;"&amp;""))</f>
        <v/>
      </c>
      <c r="T1825" s="920"/>
      <c r="U1825" s="921"/>
    </row>
    <row r="1826" spans="1:32" ht="19.5" customHeight="1" thickBot="1" x14ac:dyDescent="0.2">
      <c r="B1826" s="486" t="s">
        <v>242</v>
      </c>
      <c r="C1826" s="172"/>
      <c r="D1826" s="171"/>
      <c r="E1826" s="290"/>
      <c r="F1826" s="485"/>
      <c r="G1826" s="485"/>
      <c r="H1826" s="485"/>
      <c r="O1826" s="922" t="s">
        <v>497</v>
      </c>
      <c r="P1826" s="923"/>
      <c r="Q1826" s="923"/>
      <c r="R1826" s="924"/>
      <c r="S1826" s="919" t="str">
        <f>IF(COUNT(S1805:U1824)=0,"",SUMIF(E1805:E1824,"元請",S1805:U1824))</f>
        <v/>
      </c>
      <c r="T1826" s="920"/>
      <c r="U1826" s="921"/>
      <c r="Z1826" s="264"/>
      <c r="AA1826" s="264"/>
      <c r="AB1826" s="264"/>
      <c r="AC1826" s="264"/>
      <c r="AD1826" s="264"/>
      <c r="AE1826" s="172"/>
      <c r="AF1826" s="172"/>
    </row>
    <row r="1827" spans="1:32" ht="19.5" customHeight="1" x14ac:dyDescent="0.15">
      <c r="B1827" s="287" t="s">
        <v>240</v>
      </c>
      <c r="C1827" s="172"/>
      <c r="D1827" s="171"/>
      <c r="E1827" s="172"/>
      <c r="F1827" s="172"/>
      <c r="G1827" s="485"/>
      <c r="H1827" s="485"/>
      <c r="Z1827" s="264"/>
      <c r="AA1827" s="264"/>
      <c r="AB1827" s="264"/>
      <c r="AC1827" s="264"/>
      <c r="AD1827" s="264"/>
      <c r="AE1827" s="172"/>
      <c r="AF1827" s="172"/>
    </row>
    <row r="1828" spans="1:32" ht="19.5" customHeight="1" x14ac:dyDescent="0.15">
      <c r="B1828" s="485"/>
      <c r="C1828" s="172"/>
      <c r="D1828" s="171"/>
      <c r="E1828" s="290"/>
      <c r="F1828" s="485"/>
      <c r="G1828" s="485"/>
      <c r="H1828" s="485"/>
    </row>
    <row r="1829" spans="1:32" s="172" customFormat="1" ht="20.25" customHeight="1" x14ac:dyDescent="0.15">
      <c r="A1829" s="171"/>
      <c r="B1829" s="171"/>
      <c r="C1829" s="172" t="s">
        <v>104</v>
      </c>
      <c r="G1829" s="262"/>
      <c r="H1829" s="262"/>
      <c r="I1829" s="171"/>
      <c r="J1829" s="171"/>
      <c r="K1829" s="171"/>
      <c r="L1829" s="171"/>
      <c r="M1829" s="171"/>
      <c r="N1829" s="171"/>
      <c r="O1829" s="171"/>
      <c r="P1829" s="171"/>
      <c r="Q1829" s="171"/>
      <c r="R1829" s="171"/>
      <c r="S1829" s="171"/>
      <c r="T1829" s="196" t="s">
        <v>241</v>
      </c>
      <c r="U1829" s="263" t="str">
        <f t="shared" ref="U1829" si="1604">IF(COUNT(S1805:U1824)=0,"",U1800+1)</f>
        <v/>
      </c>
      <c r="W1829" s="171"/>
      <c r="X1829" s="171"/>
      <c r="Y1829" s="171"/>
      <c r="Z1829" s="291"/>
      <c r="AA1829" s="291"/>
      <c r="AB1829" s="291"/>
      <c r="AC1829" s="291"/>
      <c r="AD1829" s="291"/>
      <c r="AE1829" s="171"/>
      <c r="AF1829" s="171"/>
    </row>
    <row r="1830" spans="1:32" s="172" customFormat="1" ht="27.75" x14ac:dyDescent="0.15">
      <c r="A1830" s="171"/>
      <c r="B1830" s="904" t="s">
        <v>105</v>
      </c>
      <c r="C1830" s="904"/>
      <c r="D1830" s="904"/>
      <c r="E1830" s="904"/>
      <c r="F1830" s="904"/>
      <c r="G1830" s="904"/>
      <c r="H1830" s="904"/>
      <c r="I1830" s="904"/>
      <c r="J1830" s="905" t="s">
        <v>388</v>
      </c>
      <c r="K1830" s="905"/>
      <c r="L1830" s="905"/>
      <c r="M1830" s="905"/>
      <c r="N1830" s="905"/>
      <c r="O1830" s="905"/>
      <c r="P1830" s="905"/>
      <c r="Q1830" s="905"/>
      <c r="R1830" s="905"/>
      <c r="S1830" s="905"/>
      <c r="T1830" s="905"/>
      <c r="U1830" s="905"/>
      <c r="W1830" s="171"/>
      <c r="X1830" s="171"/>
      <c r="Y1830" s="171"/>
      <c r="Z1830" s="291"/>
      <c r="AA1830" s="291"/>
      <c r="AB1830" s="291"/>
      <c r="AC1830" s="291"/>
      <c r="AD1830" s="291"/>
      <c r="AE1830" s="171"/>
      <c r="AF1830" s="171"/>
    </row>
    <row r="1831" spans="1:32" ht="21.75" thickBot="1" x14ac:dyDescent="0.2">
      <c r="D1831" s="265" t="s">
        <v>228</v>
      </c>
      <c r="E1831" s="906"/>
      <c r="F1831" s="906"/>
      <c r="G1831" s="266" t="s">
        <v>229</v>
      </c>
      <c r="H1831" s="267"/>
      <c r="L1831" s="268" t="s">
        <v>231</v>
      </c>
      <c r="M1831" s="482" t="str">
        <f>M$4</f>
        <v/>
      </c>
      <c r="N1831" s="269" t="s">
        <v>220</v>
      </c>
      <c r="O1831" s="482" t="str">
        <f>O$4</f>
        <v/>
      </c>
      <c r="P1831" s="269" t="s">
        <v>225</v>
      </c>
      <c r="Q1831" s="269" t="s">
        <v>205</v>
      </c>
      <c r="R1831" s="482" t="str">
        <f>R$4</f>
        <v/>
      </c>
      <c r="S1831" s="269" t="s">
        <v>220</v>
      </c>
      <c r="T1831" s="482" t="str">
        <f>T$4</f>
        <v/>
      </c>
      <c r="U1831" s="269" t="s">
        <v>230</v>
      </c>
    </row>
    <row r="1832" spans="1:32" ht="18" customHeight="1" x14ac:dyDescent="0.15">
      <c r="B1832" s="880" t="s">
        <v>227</v>
      </c>
      <c r="C1832" s="907" t="s">
        <v>224</v>
      </c>
      <c r="D1832" s="478" t="s">
        <v>237</v>
      </c>
      <c r="E1832" s="478" t="s">
        <v>222</v>
      </c>
      <c r="F1832" s="909" t="s">
        <v>106</v>
      </c>
      <c r="G1832" s="840" t="s">
        <v>107</v>
      </c>
      <c r="H1832" s="841"/>
      <c r="I1832" s="480" t="s">
        <v>108</v>
      </c>
      <c r="J1832" s="480" t="s">
        <v>235</v>
      </c>
      <c r="K1832" s="840" t="s">
        <v>109</v>
      </c>
      <c r="L1832" s="913"/>
      <c r="M1832" s="913"/>
      <c r="N1832" s="841"/>
      <c r="O1832" s="840" t="s">
        <v>226</v>
      </c>
      <c r="P1832" s="913"/>
      <c r="Q1832" s="913"/>
      <c r="R1832" s="841"/>
      <c r="S1832" s="840" t="s">
        <v>233</v>
      </c>
      <c r="T1832" s="913"/>
      <c r="U1832" s="914"/>
    </row>
    <row r="1833" spans="1:32" ht="18" customHeight="1" thickBot="1" x14ac:dyDescent="0.2">
      <c r="B1833" s="882"/>
      <c r="C1833" s="908"/>
      <c r="D1833" s="479" t="s">
        <v>221</v>
      </c>
      <c r="E1833" s="479" t="s">
        <v>223</v>
      </c>
      <c r="F1833" s="910"/>
      <c r="G1833" s="911"/>
      <c r="H1833" s="912"/>
      <c r="I1833" s="481" t="s">
        <v>110</v>
      </c>
      <c r="J1833" s="481" t="s">
        <v>236</v>
      </c>
      <c r="K1833" s="911"/>
      <c r="L1833" s="915"/>
      <c r="M1833" s="915"/>
      <c r="N1833" s="912"/>
      <c r="O1833" s="911"/>
      <c r="P1833" s="915"/>
      <c r="Q1833" s="915"/>
      <c r="R1833" s="912"/>
      <c r="S1833" s="911" t="s">
        <v>234</v>
      </c>
      <c r="T1833" s="915"/>
      <c r="U1833" s="916"/>
    </row>
    <row r="1834" spans="1:32" ht="24" customHeight="1" x14ac:dyDescent="0.15">
      <c r="B1834" s="880">
        <v>1</v>
      </c>
      <c r="C1834" s="883"/>
      <c r="D1834" s="883"/>
      <c r="E1834" s="883"/>
      <c r="F1834" s="294"/>
      <c r="G1834" s="886"/>
      <c r="H1834" s="887"/>
      <c r="I1834" s="294"/>
      <c r="J1834" s="295"/>
      <c r="K1834" s="298"/>
      <c r="L1834" s="279" t="s">
        <v>220</v>
      </c>
      <c r="M1834" s="301"/>
      <c r="N1834" s="280" t="s">
        <v>225</v>
      </c>
      <c r="O1834" s="298"/>
      <c r="P1834" s="279" t="s">
        <v>220</v>
      </c>
      <c r="Q1834" s="301"/>
      <c r="R1834" s="280" t="s">
        <v>225</v>
      </c>
      <c r="S1834" s="888" t="str">
        <f t="shared" ref="S1834" si="1605">IF(COUNT(J1834:J1838)=0,"",SUM(J1834:J1838))</f>
        <v/>
      </c>
      <c r="T1834" s="889"/>
      <c r="U1834" s="890"/>
    </row>
    <row r="1835" spans="1:32" ht="24" customHeight="1" x14ac:dyDescent="0.15">
      <c r="B1835" s="881"/>
      <c r="C1835" s="884"/>
      <c r="D1835" s="884"/>
      <c r="E1835" s="884"/>
      <c r="F1835" s="296"/>
      <c r="G1835" s="897"/>
      <c r="H1835" s="898"/>
      <c r="I1835" s="296"/>
      <c r="J1835" s="297"/>
      <c r="K1835" s="299"/>
      <c r="L1835" s="284" t="s">
        <v>220</v>
      </c>
      <c r="M1835" s="302"/>
      <c r="N1835" s="285" t="s">
        <v>225</v>
      </c>
      <c r="O1835" s="299"/>
      <c r="P1835" s="284" t="s">
        <v>220</v>
      </c>
      <c r="Q1835" s="302"/>
      <c r="R1835" s="285" t="s">
        <v>225</v>
      </c>
      <c r="S1835" s="891"/>
      <c r="T1835" s="892"/>
      <c r="U1835" s="893"/>
    </row>
    <row r="1836" spans="1:32" ht="23.25" customHeight="1" x14ac:dyDescent="0.15">
      <c r="B1836" s="881"/>
      <c r="C1836" s="884"/>
      <c r="D1836" s="884"/>
      <c r="E1836" s="884"/>
      <c r="F1836" s="296"/>
      <c r="G1836" s="897"/>
      <c r="H1836" s="898"/>
      <c r="I1836" s="296"/>
      <c r="J1836" s="297"/>
      <c r="K1836" s="299"/>
      <c r="L1836" s="284" t="s">
        <v>220</v>
      </c>
      <c r="M1836" s="302"/>
      <c r="N1836" s="285" t="s">
        <v>225</v>
      </c>
      <c r="O1836" s="299"/>
      <c r="P1836" s="284" t="s">
        <v>220</v>
      </c>
      <c r="Q1836" s="302"/>
      <c r="R1836" s="285" t="s">
        <v>225</v>
      </c>
      <c r="S1836" s="891"/>
      <c r="T1836" s="892"/>
      <c r="U1836" s="893"/>
    </row>
    <row r="1837" spans="1:32" ht="24" customHeight="1" x14ac:dyDescent="0.15">
      <c r="B1837" s="881"/>
      <c r="C1837" s="884"/>
      <c r="D1837" s="884"/>
      <c r="E1837" s="884"/>
      <c r="F1837" s="296"/>
      <c r="G1837" s="897"/>
      <c r="H1837" s="898"/>
      <c r="I1837" s="296"/>
      <c r="J1837" s="297"/>
      <c r="K1837" s="299"/>
      <c r="L1837" s="284" t="s">
        <v>220</v>
      </c>
      <c r="M1837" s="302"/>
      <c r="N1837" s="285" t="s">
        <v>225</v>
      </c>
      <c r="O1837" s="299"/>
      <c r="P1837" s="284" t="s">
        <v>220</v>
      </c>
      <c r="Q1837" s="302"/>
      <c r="R1837" s="285" t="s">
        <v>225</v>
      </c>
      <c r="S1837" s="891"/>
      <c r="T1837" s="892"/>
      <c r="U1837" s="893"/>
    </row>
    <row r="1838" spans="1:32" ht="24" customHeight="1" thickBot="1" x14ac:dyDescent="0.2">
      <c r="B1838" s="882"/>
      <c r="C1838" s="885"/>
      <c r="D1838" s="885"/>
      <c r="E1838" s="885"/>
      <c r="F1838" s="286" t="s">
        <v>232</v>
      </c>
      <c r="G1838" s="5"/>
      <c r="H1838" s="899" t="s">
        <v>239</v>
      </c>
      <c r="I1838" s="900"/>
      <c r="J1838" s="300"/>
      <c r="K1838" s="901"/>
      <c r="L1838" s="902"/>
      <c r="M1838" s="902"/>
      <c r="N1838" s="902"/>
      <c r="O1838" s="902"/>
      <c r="P1838" s="902"/>
      <c r="Q1838" s="902"/>
      <c r="R1838" s="903"/>
      <c r="S1838" s="894"/>
      <c r="T1838" s="895"/>
      <c r="U1838" s="896"/>
    </row>
    <row r="1839" spans="1:32" ht="24" customHeight="1" x14ac:dyDescent="0.15">
      <c r="B1839" s="880">
        <v>2</v>
      </c>
      <c r="C1839" s="883"/>
      <c r="D1839" s="883"/>
      <c r="E1839" s="883"/>
      <c r="F1839" s="294"/>
      <c r="G1839" s="886"/>
      <c r="H1839" s="887"/>
      <c r="I1839" s="294"/>
      <c r="J1839" s="295"/>
      <c r="K1839" s="298"/>
      <c r="L1839" s="279" t="s">
        <v>220</v>
      </c>
      <c r="M1839" s="301"/>
      <c r="N1839" s="280" t="s">
        <v>225</v>
      </c>
      <c r="O1839" s="298"/>
      <c r="P1839" s="279" t="s">
        <v>220</v>
      </c>
      <c r="Q1839" s="301"/>
      <c r="R1839" s="280" t="s">
        <v>225</v>
      </c>
      <c r="S1839" s="888" t="str">
        <f t="shared" ref="S1839" si="1606">IF(COUNT(J1839:J1843)=0,"",SUM(J1839:J1843))</f>
        <v/>
      </c>
      <c r="T1839" s="889"/>
      <c r="U1839" s="890"/>
    </row>
    <row r="1840" spans="1:32" ht="24" customHeight="1" x14ac:dyDescent="0.15">
      <c r="B1840" s="881"/>
      <c r="C1840" s="884"/>
      <c r="D1840" s="884"/>
      <c r="E1840" s="884"/>
      <c r="F1840" s="296"/>
      <c r="G1840" s="897"/>
      <c r="H1840" s="898"/>
      <c r="I1840" s="296"/>
      <c r="J1840" s="297"/>
      <c r="K1840" s="299"/>
      <c r="L1840" s="284" t="s">
        <v>220</v>
      </c>
      <c r="M1840" s="302"/>
      <c r="N1840" s="285" t="s">
        <v>225</v>
      </c>
      <c r="O1840" s="299"/>
      <c r="P1840" s="284" t="s">
        <v>220</v>
      </c>
      <c r="Q1840" s="302"/>
      <c r="R1840" s="285" t="s">
        <v>225</v>
      </c>
      <c r="S1840" s="891"/>
      <c r="T1840" s="892"/>
      <c r="U1840" s="893"/>
    </row>
    <row r="1841" spans="2:32" ht="24" customHeight="1" x14ac:dyDescent="0.15">
      <c r="B1841" s="881"/>
      <c r="C1841" s="884"/>
      <c r="D1841" s="884"/>
      <c r="E1841" s="884"/>
      <c r="F1841" s="296"/>
      <c r="G1841" s="897"/>
      <c r="H1841" s="898"/>
      <c r="I1841" s="296"/>
      <c r="J1841" s="297"/>
      <c r="K1841" s="299"/>
      <c r="L1841" s="284" t="s">
        <v>220</v>
      </c>
      <c r="M1841" s="302"/>
      <c r="N1841" s="285" t="s">
        <v>225</v>
      </c>
      <c r="O1841" s="299"/>
      <c r="P1841" s="284" t="s">
        <v>220</v>
      </c>
      <c r="Q1841" s="302"/>
      <c r="R1841" s="285" t="s">
        <v>225</v>
      </c>
      <c r="S1841" s="891"/>
      <c r="T1841" s="892"/>
      <c r="U1841" s="893"/>
    </row>
    <row r="1842" spans="2:32" ht="24" customHeight="1" x14ac:dyDescent="0.15">
      <c r="B1842" s="881"/>
      <c r="C1842" s="884"/>
      <c r="D1842" s="884"/>
      <c r="E1842" s="884"/>
      <c r="F1842" s="296"/>
      <c r="G1842" s="897"/>
      <c r="H1842" s="898"/>
      <c r="I1842" s="296"/>
      <c r="J1842" s="297"/>
      <c r="K1842" s="299"/>
      <c r="L1842" s="284" t="s">
        <v>220</v>
      </c>
      <c r="M1842" s="302"/>
      <c r="N1842" s="285" t="s">
        <v>225</v>
      </c>
      <c r="O1842" s="299"/>
      <c r="P1842" s="284" t="s">
        <v>220</v>
      </c>
      <c r="Q1842" s="302"/>
      <c r="R1842" s="285" t="s">
        <v>225</v>
      </c>
      <c r="S1842" s="891"/>
      <c r="T1842" s="892"/>
      <c r="U1842" s="893"/>
    </row>
    <row r="1843" spans="2:32" ht="24" customHeight="1" thickBot="1" x14ac:dyDescent="0.2">
      <c r="B1843" s="882"/>
      <c r="C1843" s="885"/>
      <c r="D1843" s="885"/>
      <c r="E1843" s="885"/>
      <c r="F1843" s="286" t="s">
        <v>232</v>
      </c>
      <c r="G1843" s="5"/>
      <c r="H1843" s="899" t="s">
        <v>239</v>
      </c>
      <c r="I1843" s="900"/>
      <c r="J1843" s="300"/>
      <c r="K1843" s="901"/>
      <c r="L1843" s="902"/>
      <c r="M1843" s="902"/>
      <c r="N1843" s="902"/>
      <c r="O1843" s="902"/>
      <c r="P1843" s="902"/>
      <c r="Q1843" s="902"/>
      <c r="R1843" s="903"/>
      <c r="S1843" s="894"/>
      <c r="T1843" s="895"/>
      <c r="U1843" s="896"/>
    </row>
    <row r="1844" spans="2:32" ht="24" customHeight="1" x14ac:dyDescent="0.15">
      <c r="B1844" s="880">
        <v>3</v>
      </c>
      <c r="C1844" s="883"/>
      <c r="D1844" s="883"/>
      <c r="E1844" s="883"/>
      <c r="F1844" s="294"/>
      <c r="G1844" s="886"/>
      <c r="H1844" s="887"/>
      <c r="I1844" s="294"/>
      <c r="J1844" s="295"/>
      <c r="K1844" s="298"/>
      <c r="L1844" s="279" t="s">
        <v>220</v>
      </c>
      <c r="M1844" s="301"/>
      <c r="N1844" s="280" t="s">
        <v>225</v>
      </c>
      <c r="O1844" s="298"/>
      <c r="P1844" s="279" t="s">
        <v>220</v>
      </c>
      <c r="Q1844" s="301"/>
      <c r="R1844" s="280" t="s">
        <v>225</v>
      </c>
      <c r="S1844" s="888" t="str">
        <f t="shared" ref="S1844" si="1607">IF(COUNT(J1844:J1848)=0,"",SUM(J1844:J1848))</f>
        <v/>
      </c>
      <c r="T1844" s="889"/>
      <c r="U1844" s="890"/>
    </row>
    <row r="1845" spans="2:32" ht="24" customHeight="1" x14ac:dyDescent="0.15">
      <c r="B1845" s="881"/>
      <c r="C1845" s="884"/>
      <c r="D1845" s="884"/>
      <c r="E1845" s="884"/>
      <c r="F1845" s="296"/>
      <c r="G1845" s="897"/>
      <c r="H1845" s="898"/>
      <c r="I1845" s="296"/>
      <c r="J1845" s="297"/>
      <c r="K1845" s="299"/>
      <c r="L1845" s="284" t="s">
        <v>220</v>
      </c>
      <c r="M1845" s="302"/>
      <c r="N1845" s="285" t="s">
        <v>225</v>
      </c>
      <c r="O1845" s="299"/>
      <c r="P1845" s="284" t="s">
        <v>220</v>
      </c>
      <c r="Q1845" s="302"/>
      <c r="R1845" s="285" t="s">
        <v>225</v>
      </c>
      <c r="S1845" s="891"/>
      <c r="T1845" s="892"/>
      <c r="U1845" s="893"/>
    </row>
    <row r="1846" spans="2:32" ht="24" customHeight="1" x14ac:dyDescent="0.15">
      <c r="B1846" s="881"/>
      <c r="C1846" s="884"/>
      <c r="D1846" s="884"/>
      <c r="E1846" s="884"/>
      <c r="F1846" s="296"/>
      <c r="G1846" s="897"/>
      <c r="H1846" s="898"/>
      <c r="I1846" s="296"/>
      <c r="J1846" s="297"/>
      <c r="K1846" s="299"/>
      <c r="L1846" s="284" t="s">
        <v>220</v>
      </c>
      <c r="M1846" s="302"/>
      <c r="N1846" s="285" t="s">
        <v>225</v>
      </c>
      <c r="O1846" s="299"/>
      <c r="P1846" s="284" t="s">
        <v>220</v>
      </c>
      <c r="Q1846" s="302"/>
      <c r="R1846" s="285" t="s">
        <v>225</v>
      </c>
      <c r="S1846" s="891"/>
      <c r="T1846" s="892"/>
      <c r="U1846" s="893"/>
    </row>
    <row r="1847" spans="2:32" ht="24" customHeight="1" x14ac:dyDescent="0.15">
      <c r="B1847" s="881"/>
      <c r="C1847" s="884"/>
      <c r="D1847" s="884"/>
      <c r="E1847" s="884"/>
      <c r="F1847" s="296"/>
      <c r="G1847" s="897"/>
      <c r="H1847" s="898"/>
      <c r="I1847" s="296"/>
      <c r="J1847" s="297"/>
      <c r="K1847" s="299"/>
      <c r="L1847" s="284" t="s">
        <v>220</v>
      </c>
      <c r="M1847" s="302"/>
      <c r="N1847" s="285" t="s">
        <v>225</v>
      </c>
      <c r="O1847" s="299"/>
      <c r="P1847" s="284" t="s">
        <v>220</v>
      </c>
      <c r="Q1847" s="302"/>
      <c r="R1847" s="285" t="s">
        <v>225</v>
      </c>
      <c r="S1847" s="891"/>
      <c r="T1847" s="892"/>
      <c r="U1847" s="893"/>
    </row>
    <row r="1848" spans="2:32" ht="24" customHeight="1" thickBot="1" x14ac:dyDescent="0.2">
      <c r="B1848" s="882"/>
      <c r="C1848" s="885"/>
      <c r="D1848" s="885"/>
      <c r="E1848" s="885"/>
      <c r="F1848" s="286" t="s">
        <v>232</v>
      </c>
      <c r="G1848" s="5"/>
      <c r="H1848" s="899" t="s">
        <v>239</v>
      </c>
      <c r="I1848" s="900"/>
      <c r="J1848" s="300"/>
      <c r="K1848" s="901"/>
      <c r="L1848" s="902"/>
      <c r="M1848" s="902"/>
      <c r="N1848" s="902"/>
      <c r="O1848" s="902"/>
      <c r="P1848" s="902"/>
      <c r="Q1848" s="902"/>
      <c r="R1848" s="903"/>
      <c r="S1848" s="894"/>
      <c r="T1848" s="895"/>
      <c r="U1848" s="896"/>
    </row>
    <row r="1849" spans="2:32" ht="24" customHeight="1" x14ac:dyDescent="0.15">
      <c r="B1849" s="880">
        <v>4</v>
      </c>
      <c r="C1849" s="883"/>
      <c r="D1849" s="883"/>
      <c r="E1849" s="883"/>
      <c r="F1849" s="294"/>
      <c r="G1849" s="886"/>
      <c r="H1849" s="887"/>
      <c r="I1849" s="294"/>
      <c r="J1849" s="295"/>
      <c r="K1849" s="298"/>
      <c r="L1849" s="279" t="s">
        <v>220</v>
      </c>
      <c r="M1849" s="301"/>
      <c r="N1849" s="280" t="s">
        <v>225</v>
      </c>
      <c r="O1849" s="298"/>
      <c r="P1849" s="279" t="s">
        <v>220</v>
      </c>
      <c r="Q1849" s="301"/>
      <c r="R1849" s="280" t="s">
        <v>225</v>
      </c>
      <c r="S1849" s="888" t="str">
        <f t="shared" ref="S1849" si="1608">IF(COUNT(J1849:J1853)=0,"",SUM(J1849:J1853))</f>
        <v/>
      </c>
      <c r="T1849" s="889"/>
      <c r="U1849" s="890"/>
    </row>
    <row r="1850" spans="2:32" ht="24" customHeight="1" x14ac:dyDescent="0.15">
      <c r="B1850" s="881"/>
      <c r="C1850" s="884"/>
      <c r="D1850" s="884"/>
      <c r="E1850" s="884"/>
      <c r="F1850" s="296"/>
      <c r="G1850" s="897"/>
      <c r="H1850" s="898"/>
      <c r="I1850" s="296"/>
      <c r="J1850" s="297"/>
      <c r="K1850" s="299"/>
      <c r="L1850" s="284" t="s">
        <v>220</v>
      </c>
      <c r="M1850" s="302"/>
      <c r="N1850" s="285" t="s">
        <v>225</v>
      </c>
      <c r="O1850" s="299"/>
      <c r="P1850" s="284" t="s">
        <v>220</v>
      </c>
      <c r="Q1850" s="302"/>
      <c r="R1850" s="285" t="s">
        <v>225</v>
      </c>
      <c r="S1850" s="891"/>
      <c r="T1850" s="892"/>
      <c r="U1850" s="893"/>
    </row>
    <row r="1851" spans="2:32" ht="24" customHeight="1" x14ac:dyDescent="0.15">
      <c r="B1851" s="881"/>
      <c r="C1851" s="884"/>
      <c r="D1851" s="884"/>
      <c r="E1851" s="884"/>
      <c r="F1851" s="296"/>
      <c r="G1851" s="897"/>
      <c r="H1851" s="898"/>
      <c r="I1851" s="296"/>
      <c r="J1851" s="297"/>
      <c r="K1851" s="299"/>
      <c r="L1851" s="284" t="s">
        <v>220</v>
      </c>
      <c r="M1851" s="302"/>
      <c r="N1851" s="285" t="s">
        <v>225</v>
      </c>
      <c r="O1851" s="299"/>
      <c r="P1851" s="284" t="s">
        <v>220</v>
      </c>
      <c r="Q1851" s="302"/>
      <c r="R1851" s="285" t="s">
        <v>225</v>
      </c>
      <c r="S1851" s="891"/>
      <c r="T1851" s="892"/>
      <c r="U1851" s="893"/>
    </row>
    <row r="1852" spans="2:32" ht="24" customHeight="1" x14ac:dyDescent="0.15">
      <c r="B1852" s="881"/>
      <c r="C1852" s="884"/>
      <c r="D1852" s="884"/>
      <c r="E1852" s="884"/>
      <c r="F1852" s="296"/>
      <c r="G1852" s="897"/>
      <c r="H1852" s="898"/>
      <c r="I1852" s="296"/>
      <c r="J1852" s="297"/>
      <c r="K1852" s="299"/>
      <c r="L1852" s="284" t="s">
        <v>220</v>
      </c>
      <c r="M1852" s="302"/>
      <c r="N1852" s="285" t="s">
        <v>225</v>
      </c>
      <c r="O1852" s="299"/>
      <c r="P1852" s="284" t="s">
        <v>220</v>
      </c>
      <c r="Q1852" s="302"/>
      <c r="R1852" s="285" t="s">
        <v>225</v>
      </c>
      <c r="S1852" s="891"/>
      <c r="T1852" s="892"/>
      <c r="U1852" s="893"/>
    </row>
    <row r="1853" spans="2:32" ht="24" customHeight="1" thickBot="1" x14ac:dyDescent="0.2">
      <c r="B1853" s="882"/>
      <c r="C1853" s="885"/>
      <c r="D1853" s="885"/>
      <c r="E1853" s="885"/>
      <c r="F1853" s="286" t="s">
        <v>232</v>
      </c>
      <c r="G1853" s="5"/>
      <c r="H1853" s="899" t="s">
        <v>239</v>
      </c>
      <c r="I1853" s="900"/>
      <c r="J1853" s="300"/>
      <c r="K1853" s="901"/>
      <c r="L1853" s="902"/>
      <c r="M1853" s="902"/>
      <c r="N1853" s="902"/>
      <c r="O1853" s="902"/>
      <c r="P1853" s="902"/>
      <c r="Q1853" s="902"/>
      <c r="R1853" s="903"/>
      <c r="S1853" s="894"/>
      <c r="T1853" s="895"/>
      <c r="U1853" s="896"/>
    </row>
    <row r="1854" spans="2:32" ht="19.5" customHeight="1" thickBot="1" x14ac:dyDescent="0.2">
      <c r="B1854" s="287" t="s">
        <v>112</v>
      </c>
      <c r="C1854" s="172"/>
      <c r="D1854" s="288"/>
      <c r="E1854" s="288"/>
      <c r="F1854" s="289"/>
      <c r="G1854" s="288"/>
      <c r="H1854" s="288"/>
      <c r="O1854" s="917" t="s">
        <v>496</v>
      </c>
      <c r="P1854" s="918"/>
      <c r="Q1854" s="918"/>
      <c r="R1854" s="918"/>
      <c r="S1854" s="919" t="str">
        <f>IF(COUNT(S1834:U1853)=0,"",SUMIFS(S1834:S1853,E1834:E1853,"&lt;&gt;"&amp;""))</f>
        <v/>
      </c>
      <c r="T1854" s="920"/>
      <c r="U1854" s="921"/>
    </row>
    <row r="1855" spans="2:32" ht="19.5" customHeight="1" thickBot="1" x14ac:dyDescent="0.2">
      <c r="B1855" s="486" t="s">
        <v>242</v>
      </c>
      <c r="C1855" s="172"/>
      <c r="D1855" s="171"/>
      <c r="E1855" s="290"/>
      <c r="F1855" s="485"/>
      <c r="G1855" s="485"/>
      <c r="H1855" s="485"/>
      <c r="O1855" s="922" t="s">
        <v>497</v>
      </c>
      <c r="P1855" s="923"/>
      <c r="Q1855" s="923"/>
      <c r="R1855" s="924"/>
      <c r="S1855" s="919" t="str">
        <f>IF(COUNT(S1834:U1853)=0,"",SUMIF(E1834:E1853,"元請",S1834:U1853))</f>
        <v/>
      </c>
      <c r="T1855" s="920"/>
      <c r="U1855" s="921"/>
      <c r="Z1855" s="264"/>
      <c r="AA1855" s="264"/>
      <c r="AB1855" s="264"/>
      <c r="AC1855" s="264"/>
      <c r="AD1855" s="264"/>
      <c r="AE1855" s="172"/>
      <c r="AF1855" s="172"/>
    </row>
    <row r="1856" spans="2:32" ht="19.5" customHeight="1" x14ac:dyDescent="0.15">
      <c r="B1856" s="287" t="s">
        <v>240</v>
      </c>
      <c r="C1856" s="172"/>
      <c r="D1856" s="171"/>
      <c r="E1856" s="172"/>
      <c r="F1856" s="172"/>
      <c r="G1856" s="485"/>
      <c r="H1856" s="485"/>
      <c r="Z1856" s="264"/>
      <c r="AA1856" s="264"/>
      <c r="AB1856" s="264"/>
      <c r="AC1856" s="264"/>
      <c r="AD1856" s="264"/>
      <c r="AE1856" s="172"/>
      <c r="AF1856" s="172"/>
    </row>
    <row r="1857" spans="1:32" ht="19.5" customHeight="1" x14ac:dyDescent="0.15">
      <c r="B1857" s="485"/>
      <c r="C1857" s="172"/>
      <c r="D1857" s="171"/>
      <c r="E1857" s="290"/>
      <c r="F1857" s="485"/>
      <c r="G1857" s="485"/>
      <c r="H1857" s="485"/>
    </row>
    <row r="1858" spans="1:32" s="172" customFormat="1" ht="20.25" customHeight="1" x14ac:dyDescent="0.15">
      <c r="A1858" s="171"/>
      <c r="B1858" s="171"/>
      <c r="C1858" s="172" t="s">
        <v>104</v>
      </c>
      <c r="G1858" s="262"/>
      <c r="H1858" s="262"/>
      <c r="I1858" s="171"/>
      <c r="J1858" s="171"/>
      <c r="K1858" s="171"/>
      <c r="L1858" s="171"/>
      <c r="M1858" s="171"/>
      <c r="N1858" s="171"/>
      <c r="O1858" s="171"/>
      <c r="P1858" s="171"/>
      <c r="Q1858" s="171"/>
      <c r="R1858" s="171"/>
      <c r="S1858" s="171"/>
      <c r="T1858" s="196" t="s">
        <v>241</v>
      </c>
      <c r="U1858" s="263" t="str">
        <f t="shared" ref="U1858" si="1609">IF(COUNT(S1834:U1853)=0,"",U1829+1)</f>
        <v/>
      </c>
      <c r="W1858" s="171"/>
      <c r="X1858" s="171"/>
      <c r="Y1858" s="171"/>
      <c r="Z1858" s="291"/>
      <c r="AA1858" s="291"/>
      <c r="AB1858" s="291"/>
      <c r="AC1858" s="291"/>
      <c r="AD1858" s="291"/>
      <c r="AE1858" s="171"/>
      <c r="AF1858" s="171"/>
    </row>
    <row r="1859" spans="1:32" s="172" customFormat="1" ht="27.75" x14ac:dyDescent="0.15">
      <c r="A1859" s="171"/>
      <c r="B1859" s="904" t="s">
        <v>105</v>
      </c>
      <c r="C1859" s="904"/>
      <c r="D1859" s="904"/>
      <c r="E1859" s="904"/>
      <c r="F1859" s="904"/>
      <c r="G1859" s="904"/>
      <c r="H1859" s="904"/>
      <c r="I1859" s="904"/>
      <c r="J1859" s="905" t="s">
        <v>388</v>
      </c>
      <c r="K1859" s="905"/>
      <c r="L1859" s="905"/>
      <c r="M1859" s="905"/>
      <c r="N1859" s="905"/>
      <c r="O1859" s="905"/>
      <c r="P1859" s="905"/>
      <c r="Q1859" s="905"/>
      <c r="R1859" s="905"/>
      <c r="S1859" s="905"/>
      <c r="T1859" s="905"/>
      <c r="U1859" s="905"/>
      <c r="W1859" s="171"/>
      <c r="X1859" s="171"/>
      <c r="Y1859" s="171"/>
      <c r="Z1859" s="291"/>
      <c r="AA1859" s="291"/>
      <c r="AB1859" s="291"/>
      <c r="AC1859" s="291"/>
      <c r="AD1859" s="291"/>
      <c r="AE1859" s="171"/>
      <c r="AF1859" s="171"/>
    </row>
    <row r="1860" spans="1:32" ht="21.75" thickBot="1" x14ac:dyDescent="0.2">
      <c r="D1860" s="265" t="s">
        <v>228</v>
      </c>
      <c r="E1860" s="906"/>
      <c r="F1860" s="906"/>
      <c r="G1860" s="266" t="s">
        <v>229</v>
      </c>
      <c r="H1860" s="267"/>
      <c r="L1860" s="268" t="s">
        <v>231</v>
      </c>
      <c r="M1860" s="482" t="str">
        <f>M$4</f>
        <v/>
      </c>
      <c r="N1860" s="269" t="s">
        <v>220</v>
      </c>
      <c r="O1860" s="482" t="str">
        <f>O$4</f>
        <v/>
      </c>
      <c r="P1860" s="269" t="s">
        <v>225</v>
      </c>
      <c r="Q1860" s="269" t="s">
        <v>205</v>
      </c>
      <c r="R1860" s="482" t="str">
        <f>R$4</f>
        <v/>
      </c>
      <c r="S1860" s="269" t="s">
        <v>220</v>
      </c>
      <c r="T1860" s="482" t="str">
        <f>T$4</f>
        <v/>
      </c>
      <c r="U1860" s="269" t="s">
        <v>230</v>
      </c>
    </row>
    <row r="1861" spans="1:32" ht="18" customHeight="1" x14ac:dyDescent="0.15">
      <c r="B1861" s="880" t="s">
        <v>227</v>
      </c>
      <c r="C1861" s="907" t="s">
        <v>224</v>
      </c>
      <c r="D1861" s="478" t="s">
        <v>237</v>
      </c>
      <c r="E1861" s="478" t="s">
        <v>222</v>
      </c>
      <c r="F1861" s="909" t="s">
        <v>106</v>
      </c>
      <c r="G1861" s="840" t="s">
        <v>107</v>
      </c>
      <c r="H1861" s="841"/>
      <c r="I1861" s="480" t="s">
        <v>108</v>
      </c>
      <c r="J1861" s="480" t="s">
        <v>235</v>
      </c>
      <c r="K1861" s="840" t="s">
        <v>109</v>
      </c>
      <c r="L1861" s="913"/>
      <c r="M1861" s="913"/>
      <c r="N1861" s="841"/>
      <c r="O1861" s="840" t="s">
        <v>226</v>
      </c>
      <c r="P1861" s="913"/>
      <c r="Q1861" s="913"/>
      <c r="R1861" s="841"/>
      <c r="S1861" s="840" t="s">
        <v>233</v>
      </c>
      <c r="T1861" s="913"/>
      <c r="U1861" s="914"/>
    </row>
    <row r="1862" spans="1:32" ht="18" customHeight="1" thickBot="1" x14ac:dyDescent="0.2">
      <c r="B1862" s="882"/>
      <c r="C1862" s="908"/>
      <c r="D1862" s="479" t="s">
        <v>221</v>
      </c>
      <c r="E1862" s="479" t="s">
        <v>223</v>
      </c>
      <c r="F1862" s="910"/>
      <c r="G1862" s="911"/>
      <c r="H1862" s="912"/>
      <c r="I1862" s="481" t="s">
        <v>110</v>
      </c>
      <c r="J1862" s="481" t="s">
        <v>236</v>
      </c>
      <c r="K1862" s="911"/>
      <c r="L1862" s="915"/>
      <c r="M1862" s="915"/>
      <c r="N1862" s="912"/>
      <c r="O1862" s="911"/>
      <c r="P1862" s="915"/>
      <c r="Q1862" s="915"/>
      <c r="R1862" s="912"/>
      <c r="S1862" s="911" t="s">
        <v>234</v>
      </c>
      <c r="T1862" s="915"/>
      <c r="U1862" s="916"/>
    </row>
    <row r="1863" spans="1:32" ht="24" customHeight="1" x14ac:dyDescent="0.15">
      <c r="B1863" s="880">
        <v>1</v>
      </c>
      <c r="C1863" s="883"/>
      <c r="D1863" s="883"/>
      <c r="E1863" s="883"/>
      <c r="F1863" s="294"/>
      <c r="G1863" s="886"/>
      <c r="H1863" s="887"/>
      <c r="I1863" s="294"/>
      <c r="J1863" s="295"/>
      <c r="K1863" s="298"/>
      <c r="L1863" s="279" t="s">
        <v>220</v>
      </c>
      <c r="M1863" s="301"/>
      <c r="N1863" s="280" t="s">
        <v>225</v>
      </c>
      <c r="O1863" s="298"/>
      <c r="P1863" s="279" t="s">
        <v>220</v>
      </c>
      <c r="Q1863" s="301"/>
      <c r="R1863" s="280" t="s">
        <v>225</v>
      </c>
      <c r="S1863" s="888" t="str">
        <f t="shared" ref="S1863" si="1610">IF(COUNT(J1863:J1867)=0,"",SUM(J1863:J1867))</f>
        <v/>
      </c>
      <c r="T1863" s="889"/>
      <c r="U1863" s="890"/>
    </row>
    <row r="1864" spans="1:32" ht="24" customHeight="1" x14ac:dyDescent="0.15">
      <c r="B1864" s="881"/>
      <c r="C1864" s="884"/>
      <c r="D1864" s="884"/>
      <c r="E1864" s="884"/>
      <c r="F1864" s="296"/>
      <c r="G1864" s="897"/>
      <c r="H1864" s="898"/>
      <c r="I1864" s="296"/>
      <c r="J1864" s="297"/>
      <c r="K1864" s="299"/>
      <c r="L1864" s="284" t="s">
        <v>220</v>
      </c>
      <c r="M1864" s="302"/>
      <c r="N1864" s="285" t="s">
        <v>225</v>
      </c>
      <c r="O1864" s="299"/>
      <c r="P1864" s="284" t="s">
        <v>220</v>
      </c>
      <c r="Q1864" s="302"/>
      <c r="R1864" s="285" t="s">
        <v>225</v>
      </c>
      <c r="S1864" s="891"/>
      <c r="T1864" s="892"/>
      <c r="U1864" s="893"/>
    </row>
    <row r="1865" spans="1:32" ht="23.25" customHeight="1" x14ac:dyDescent="0.15">
      <c r="B1865" s="881"/>
      <c r="C1865" s="884"/>
      <c r="D1865" s="884"/>
      <c r="E1865" s="884"/>
      <c r="F1865" s="296"/>
      <c r="G1865" s="897"/>
      <c r="H1865" s="898"/>
      <c r="I1865" s="296"/>
      <c r="J1865" s="297"/>
      <c r="K1865" s="299"/>
      <c r="L1865" s="284" t="s">
        <v>220</v>
      </c>
      <c r="M1865" s="302"/>
      <c r="N1865" s="285" t="s">
        <v>225</v>
      </c>
      <c r="O1865" s="299"/>
      <c r="P1865" s="284" t="s">
        <v>220</v>
      </c>
      <c r="Q1865" s="302"/>
      <c r="R1865" s="285" t="s">
        <v>225</v>
      </c>
      <c r="S1865" s="891"/>
      <c r="T1865" s="892"/>
      <c r="U1865" s="893"/>
    </row>
    <row r="1866" spans="1:32" ht="24" customHeight="1" x14ac:dyDescent="0.15">
      <c r="B1866" s="881"/>
      <c r="C1866" s="884"/>
      <c r="D1866" s="884"/>
      <c r="E1866" s="884"/>
      <c r="F1866" s="296"/>
      <c r="G1866" s="897"/>
      <c r="H1866" s="898"/>
      <c r="I1866" s="296"/>
      <c r="J1866" s="297"/>
      <c r="K1866" s="299"/>
      <c r="L1866" s="284" t="s">
        <v>220</v>
      </c>
      <c r="M1866" s="302"/>
      <c r="N1866" s="285" t="s">
        <v>225</v>
      </c>
      <c r="O1866" s="299"/>
      <c r="P1866" s="284" t="s">
        <v>220</v>
      </c>
      <c r="Q1866" s="302"/>
      <c r="R1866" s="285" t="s">
        <v>225</v>
      </c>
      <c r="S1866" s="891"/>
      <c r="T1866" s="892"/>
      <c r="U1866" s="893"/>
    </row>
    <row r="1867" spans="1:32" ht="24" customHeight="1" thickBot="1" x14ac:dyDescent="0.2">
      <c r="B1867" s="882"/>
      <c r="C1867" s="885"/>
      <c r="D1867" s="885"/>
      <c r="E1867" s="885"/>
      <c r="F1867" s="286" t="s">
        <v>232</v>
      </c>
      <c r="G1867" s="5"/>
      <c r="H1867" s="899" t="s">
        <v>239</v>
      </c>
      <c r="I1867" s="900"/>
      <c r="J1867" s="300"/>
      <c r="K1867" s="901"/>
      <c r="L1867" s="902"/>
      <c r="M1867" s="902"/>
      <c r="N1867" s="902"/>
      <c r="O1867" s="902"/>
      <c r="P1867" s="902"/>
      <c r="Q1867" s="902"/>
      <c r="R1867" s="903"/>
      <c r="S1867" s="894"/>
      <c r="T1867" s="895"/>
      <c r="U1867" s="896"/>
    </row>
    <row r="1868" spans="1:32" ht="24" customHeight="1" x14ac:dyDescent="0.15">
      <c r="B1868" s="880">
        <v>2</v>
      </c>
      <c r="C1868" s="883"/>
      <c r="D1868" s="883"/>
      <c r="E1868" s="883"/>
      <c r="F1868" s="294"/>
      <c r="G1868" s="886"/>
      <c r="H1868" s="887"/>
      <c r="I1868" s="294"/>
      <c r="J1868" s="295"/>
      <c r="K1868" s="298"/>
      <c r="L1868" s="279" t="s">
        <v>220</v>
      </c>
      <c r="M1868" s="301"/>
      <c r="N1868" s="280" t="s">
        <v>225</v>
      </c>
      <c r="O1868" s="298"/>
      <c r="P1868" s="279" t="s">
        <v>220</v>
      </c>
      <c r="Q1868" s="301"/>
      <c r="R1868" s="280" t="s">
        <v>225</v>
      </c>
      <c r="S1868" s="888" t="str">
        <f t="shared" ref="S1868" si="1611">IF(COUNT(J1868:J1872)=0,"",SUM(J1868:J1872))</f>
        <v/>
      </c>
      <c r="T1868" s="889"/>
      <c r="U1868" s="890"/>
    </row>
    <row r="1869" spans="1:32" ht="24" customHeight="1" x14ac:dyDescent="0.15">
      <c r="B1869" s="881"/>
      <c r="C1869" s="884"/>
      <c r="D1869" s="884"/>
      <c r="E1869" s="884"/>
      <c r="F1869" s="296"/>
      <c r="G1869" s="897"/>
      <c r="H1869" s="898"/>
      <c r="I1869" s="296"/>
      <c r="J1869" s="297"/>
      <c r="K1869" s="299"/>
      <c r="L1869" s="284" t="s">
        <v>220</v>
      </c>
      <c r="M1869" s="302"/>
      <c r="N1869" s="285" t="s">
        <v>225</v>
      </c>
      <c r="O1869" s="299"/>
      <c r="P1869" s="284" t="s">
        <v>220</v>
      </c>
      <c r="Q1869" s="302"/>
      <c r="R1869" s="285" t="s">
        <v>225</v>
      </c>
      <c r="S1869" s="891"/>
      <c r="T1869" s="892"/>
      <c r="U1869" s="893"/>
    </row>
    <row r="1870" spans="1:32" ht="24" customHeight="1" x14ac:dyDescent="0.15">
      <c r="B1870" s="881"/>
      <c r="C1870" s="884"/>
      <c r="D1870" s="884"/>
      <c r="E1870" s="884"/>
      <c r="F1870" s="296"/>
      <c r="G1870" s="897"/>
      <c r="H1870" s="898"/>
      <c r="I1870" s="296"/>
      <c r="J1870" s="297"/>
      <c r="K1870" s="299"/>
      <c r="L1870" s="284" t="s">
        <v>220</v>
      </c>
      <c r="M1870" s="302"/>
      <c r="N1870" s="285" t="s">
        <v>225</v>
      </c>
      <c r="O1870" s="299"/>
      <c r="P1870" s="284" t="s">
        <v>220</v>
      </c>
      <c r="Q1870" s="302"/>
      <c r="R1870" s="285" t="s">
        <v>225</v>
      </c>
      <c r="S1870" s="891"/>
      <c r="T1870" s="892"/>
      <c r="U1870" s="893"/>
    </row>
    <row r="1871" spans="1:32" ht="24" customHeight="1" x14ac:dyDescent="0.15">
      <c r="B1871" s="881"/>
      <c r="C1871" s="884"/>
      <c r="D1871" s="884"/>
      <c r="E1871" s="884"/>
      <c r="F1871" s="296"/>
      <c r="G1871" s="897"/>
      <c r="H1871" s="898"/>
      <c r="I1871" s="296"/>
      <c r="J1871" s="297"/>
      <c r="K1871" s="299"/>
      <c r="L1871" s="284" t="s">
        <v>220</v>
      </c>
      <c r="M1871" s="302"/>
      <c r="N1871" s="285" t="s">
        <v>225</v>
      </c>
      <c r="O1871" s="299"/>
      <c r="P1871" s="284" t="s">
        <v>220</v>
      </c>
      <c r="Q1871" s="302"/>
      <c r="R1871" s="285" t="s">
        <v>225</v>
      </c>
      <c r="S1871" s="891"/>
      <c r="T1871" s="892"/>
      <c r="U1871" s="893"/>
    </row>
    <row r="1872" spans="1:32" ht="24" customHeight="1" thickBot="1" x14ac:dyDescent="0.2">
      <c r="B1872" s="882"/>
      <c r="C1872" s="885"/>
      <c r="D1872" s="885"/>
      <c r="E1872" s="885"/>
      <c r="F1872" s="286" t="s">
        <v>232</v>
      </c>
      <c r="G1872" s="5"/>
      <c r="H1872" s="899" t="s">
        <v>239</v>
      </c>
      <c r="I1872" s="900"/>
      <c r="J1872" s="300"/>
      <c r="K1872" s="901"/>
      <c r="L1872" s="902"/>
      <c r="M1872" s="902"/>
      <c r="N1872" s="902"/>
      <c r="O1872" s="902"/>
      <c r="P1872" s="902"/>
      <c r="Q1872" s="902"/>
      <c r="R1872" s="903"/>
      <c r="S1872" s="894"/>
      <c r="T1872" s="895"/>
      <c r="U1872" s="896"/>
    </row>
    <row r="1873" spans="1:32" ht="24" customHeight="1" x14ac:dyDescent="0.15">
      <c r="B1873" s="880">
        <v>3</v>
      </c>
      <c r="C1873" s="883"/>
      <c r="D1873" s="883"/>
      <c r="E1873" s="883"/>
      <c r="F1873" s="294"/>
      <c r="G1873" s="886"/>
      <c r="H1873" s="887"/>
      <c r="I1873" s="294"/>
      <c r="J1873" s="295"/>
      <c r="K1873" s="298"/>
      <c r="L1873" s="279" t="s">
        <v>220</v>
      </c>
      <c r="M1873" s="301"/>
      <c r="N1873" s="280" t="s">
        <v>225</v>
      </c>
      <c r="O1873" s="298"/>
      <c r="P1873" s="279" t="s">
        <v>220</v>
      </c>
      <c r="Q1873" s="301"/>
      <c r="R1873" s="280" t="s">
        <v>225</v>
      </c>
      <c r="S1873" s="888" t="str">
        <f t="shared" ref="S1873" si="1612">IF(COUNT(J1873:J1877)=0,"",SUM(J1873:J1877))</f>
        <v/>
      </c>
      <c r="T1873" s="889"/>
      <c r="U1873" s="890"/>
    </row>
    <row r="1874" spans="1:32" ht="24" customHeight="1" x14ac:dyDescent="0.15">
      <c r="B1874" s="881"/>
      <c r="C1874" s="884"/>
      <c r="D1874" s="884"/>
      <c r="E1874" s="884"/>
      <c r="F1874" s="296"/>
      <c r="G1874" s="897"/>
      <c r="H1874" s="898"/>
      <c r="I1874" s="296"/>
      <c r="J1874" s="297"/>
      <c r="K1874" s="299"/>
      <c r="L1874" s="284" t="s">
        <v>220</v>
      </c>
      <c r="M1874" s="302"/>
      <c r="N1874" s="285" t="s">
        <v>225</v>
      </c>
      <c r="O1874" s="299"/>
      <c r="P1874" s="284" t="s">
        <v>220</v>
      </c>
      <c r="Q1874" s="302"/>
      <c r="R1874" s="285" t="s">
        <v>225</v>
      </c>
      <c r="S1874" s="891"/>
      <c r="T1874" s="892"/>
      <c r="U1874" s="893"/>
    </row>
    <row r="1875" spans="1:32" ht="24" customHeight="1" x14ac:dyDescent="0.15">
      <c r="B1875" s="881"/>
      <c r="C1875" s="884"/>
      <c r="D1875" s="884"/>
      <c r="E1875" s="884"/>
      <c r="F1875" s="296"/>
      <c r="G1875" s="897"/>
      <c r="H1875" s="898"/>
      <c r="I1875" s="296"/>
      <c r="J1875" s="297"/>
      <c r="K1875" s="299"/>
      <c r="L1875" s="284" t="s">
        <v>220</v>
      </c>
      <c r="M1875" s="302"/>
      <c r="N1875" s="285" t="s">
        <v>225</v>
      </c>
      <c r="O1875" s="299"/>
      <c r="P1875" s="284" t="s">
        <v>220</v>
      </c>
      <c r="Q1875" s="302"/>
      <c r="R1875" s="285" t="s">
        <v>225</v>
      </c>
      <c r="S1875" s="891"/>
      <c r="T1875" s="892"/>
      <c r="U1875" s="893"/>
    </row>
    <row r="1876" spans="1:32" ht="24" customHeight="1" x14ac:dyDescent="0.15">
      <c r="B1876" s="881"/>
      <c r="C1876" s="884"/>
      <c r="D1876" s="884"/>
      <c r="E1876" s="884"/>
      <c r="F1876" s="296"/>
      <c r="G1876" s="897"/>
      <c r="H1876" s="898"/>
      <c r="I1876" s="296"/>
      <c r="J1876" s="297"/>
      <c r="K1876" s="299"/>
      <c r="L1876" s="284" t="s">
        <v>220</v>
      </c>
      <c r="M1876" s="302"/>
      <c r="N1876" s="285" t="s">
        <v>225</v>
      </c>
      <c r="O1876" s="299"/>
      <c r="P1876" s="284" t="s">
        <v>220</v>
      </c>
      <c r="Q1876" s="302"/>
      <c r="R1876" s="285" t="s">
        <v>225</v>
      </c>
      <c r="S1876" s="891"/>
      <c r="T1876" s="892"/>
      <c r="U1876" s="893"/>
    </row>
    <row r="1877" spans="1:32" ht="24" customHeight="1" thickBot="1" x14ac:dyDescent="0.2">
      <c r="B1877" s="882"/>
      <c r="C1877" s="885"/>
      <c r="D1877" s="885"/>
      <c r="E1877" s="885"/>
      <c r="F1877" s="286" t="s">
        <v>232</v>
      </c>
      <c r="G1877" s="5"/>
      <c r="H1877" s="899" t="s">
        <v>239</v>
      </c>
      <c r="I1877" s="900"/>
      <c r="J1877" s="300"/>
      <c r="K1877" s="901"/>
      <c r="L1877" s="902"/>
      <c r="M1877" s="902"/>
      <c r="N1877" s="902"/>
      <c r="O1877" s="902"/>
      <c r="P1877" s="902"/>
      <c r="Q1877" s="902"/>
      <c r="R1877" s="903"/>
      <c r="S1877" s="894"/>
      <c r="T1877" s="895"/>
      <c r="U1877" s="896"/>
    </row>
    <row r="1878" spans="1:32" ht="24" customHeight="1" x14ac:dyDescent="0.15">
      <c r="B1878" s="880">
        <v>4</v>
      </c>
      <c r="C1878" s="883"/>
      <c r="D1878" s="883"/>
      <c r="E1878" s="883"/>
      <c r="F1878" s="294"/>
      <c r="G1878" s="886"/>
      <c r="H1878" s="887"/>
      <c r="I1878" s="294"/>
      <c r="J1878" s="295"/>
      <c r="K1878" s="298"/>
      <c r="L1878" s="279" t="s">
        <v>220</v>
      </c>
      <c r="M1878" s="301"/>
      <c r="N1878" s="280" t="s">
        <v>225</v>
      </c>
      <c r="O1878" s="298"/>
      <c r="P1878" s="279" t="s">
        <v>220</v>
      </c>
      <c r="Q1878" s="301"/>
      <c r="R1878" s="280" t="s">
        <v>225</v>
      </c>
      <c r="S1878" s="888" t="str">
        <f t="shared" ref="S1878" si="1613">IF(COUNT(J1878:J1882)=0,"",SUM(J1878:J1882))</f>
        <v/>
      </c>
      <c r="T1878" s="889"/>
      <c r="U1878" s="890"/>
    </row>
    <row r="1879" spans="1:32" ht="24" customHeight="1" x14ac:dyDescent="0.15">
      <c r="B1879" s="881"/>
      <c r="C1879" s="884"/>
      <c r="D1879" s="884"/>
      <c r="E1879" s="884"/>
      <c r="F1879" s="296"/>
      <c r="G1879" s="897"/>
      <c r="H1879" s="898"/>
      <c r="I1879" s="296"/>
      <c r="J1879" s="297"/>
      <c r="K1879" s="299"/>
      <c r="L1879" s="284" t="s">
        <v>220</v>
      </c>
      <c r="M1879" s="302"/>
      <c r="N1879" s="285" t="s">
        <v>225</v>
      </c>
      <c r="O1879" s="299"/>
      <c r="P1879" s="284" t="s">
        <v>220</v>
      </c>
      <c r="Q1879" s="302"/>
      <c r="R1879" s="285" t="s">
        <v>225</v>
      </c>
      <c r="S1879" s="891"/>
      <c r="T1879" s="892"/>
      <c r="U1879" s="893"/>
    </row>
    <row r="1880" spans="1:32" ht="24" customHeight="1" x14ac:dyDescent="0.15">
      <c r="B1880" s="881"/>
      <c r="C1880" s="884"/>
      <c r="D1880" s="884"/>
      <c r="E1880" s="884"/>
      <c r="F1880" s="296"/>
      <c r="G1880" s="897"/>
      <c r="H1880" s="898"/>
      <c r="I1880" s="296"/>
      <c r="J1880" s="297"/>
      <c r="K1880" s="299"/>
      <c r="L1880" s="284" t="s">
        <v>220</v>
      </c>
      <c r="M1880" s="302"/>
      <c r="N1880" s="285" t="s">
        <v>225</v>
      </c>
      <c r="O1880" s="299"/>
      <c r="P1880" s="284" t="s">
        <v>220</v>
      </c>
      <c r="Q1880" s="302"/>
      <c r="R1880" s="285" t="s">
        <v>225</v>
      </c>
      <c r="S1880" s="891"/>
      <c r="T1880" s="892"/>
      <c r="U1880" s="893"/>
    </row>
    <row r="1881" spans="1:32" ht="24" customHeight="1" x14ac:dyDescent="0.15">
      <c r="B1881" s="881"/>
      <c r="C1881" s="884"/>
      <c r="D1881" s="884"/>
      <c r="E1881" s="884"/>
      <c r="F1881" s="296"/>
      <c r="G1881" s="897"/>
      <c r="H1881" s="898"/>
      <c r="I1881" s="296"/>
      <c r="J1881" s="297"/>
      <c r="K1881" s="299"/>
      <c r="L1881" s="284" t="s">
        <v>220</v>
      </c>
      <c r="M1881" s="302"/>
      <c r="N1881" s="285" t="s">
        <v>225</v>
      </c>
      <c r="O1881" s="299"/>
      <c r="P1881" s="284" t="s">
        <v>220</v>
      </c>
      <c r="Q1881" s="302"/>
      <c r="R1881" s="285" t="s">
        <v>225</v>
      </c>
      <c r="S1881" s="891"/>
      <c r="T1881" s="892"/>
      <c r="U1881" s="893"/>
    </row>
    <row r="1882" spans="1:32" ht="24" customHeight="1" thickBot="1" x14ac:dyDescent="0.2">
      <c r="B1882" s="882"/>
      <c r="C1882" s="885"/>
      <c r="D1882" s="885"/>
      <c r="E1882" s="885"/>
      <c r="F1882" s="286" t="s">
        <v>232</v>
      </c>
      <c r="G1882" s="5"/>
      <c r="H1882" s="899" t="s">
        <v>239</v>
      </c>
      <c r="I1882" s="900"/>
      <c r="J1882" s="300"/>
      <c r="K1882" s="901"/>
      <c r="L1882" s="902"/>
      <c r="M1882" s="902"/>
      <c r="N1882" s="902"/>
      <c r="O1882" s="902"/>
      <c r="P1882" s="902"/>
      <c r="Q1882" s="902"/>
      <c r="R1882" s="903"/>
      <c r="S1882" s="894"/>
      <c r="T1882" s="895"/>
      <c r="U1882" s="896"/>
    </row>
    <row r="1883" spans="1:32" ht="19.5" customHeight="1" thickBot="1" x14ac:dyDescent="0.2">
      <c r="B1883" s="287" t="s">
        <v>112</v>
      </c>
      <c r="C1883" s="172"/>
      <c r="D1883" s="288"/>
      <c r="E1883" s="288"/>
      <c r="F1883" s="289"/>
      <c r="G1883" s="288"/>
      <c r="H1883" s="288"/>
      <c r="O1883" s="917" t="s">
        <v>496</v>
      </c>
      <c r="P1883" s="918"/>
      <c r="Q1883" s="918"/>
      <c r="R1883" s="918"/>
      <c r="S1883" s="919" t="str">
        <f>IF(COUNT(S1863:U1882)=0,"",SUMIFS(S1863:S1882,E1863:E1882,"&lt;&gt;"&amp;""))</f>
        <v/>
      </c>
      <c r="T1883" s="920"/>
      <c r="U1883" s="921"/>
    </row>
    <row r="1884" spans="1:32" ht="19.5" customHeight="1" thickBot="1" x14ac:dyDescent="0.2">
      <c r="B1884" s="486" t="s">
        <v>242</v>
      </c>
      <c r="C1884" s="172"/>
      <c r="D1884" s="171"/>
      <c r="E1884" s="290"/>
      <c r="F1884" s="485"/>
      <c r="G1884" s="485"/>
      <c r="H1884" s="485"/>
      <c r="O1884" s="922" t="s">
        <v>497</v>
      </c>
      <c r="P1884" s="923"/>
      <c r="Q1884" s="923"/>
      <c r="R1884" s="924"/>
      <c r="S1884" s="919" t="str">
        <f>IF(COUNT(S1863:U1882)=0,"",SUMIF(E1863:E1882,"元請",S1863:U1882))</f>
        <v/>
      </c>
      <c r="T1884" s="920"/>
      <c r="U1884" s="921"/>
      <c r="Z1884" s="264"/>
      <c r="AA1884" s="264"/>
      <c r="AB1884" s="264"/>
      <c r="AC1884" s="264"/>
      <c r="AD1884" s="264"/>
      <c r="AE1884" s="172"/>
      <c r="AF1884" s="172"/>
    </row>
    <row r="1885" spans="1:32" ht="19.5" customHeight="1" x14ac:dyDescent="0.15">
      <c r="B1885" s="287" t="s">
        <v>240</v>
      </c>
      <c r="C1885" s="172"/>
      <c r="D1885" s="171"/>
      <c r="E1885" s="172"/>
      <c r="F1885" s="172"/>
      <c r="G1885" s="485"/>
      <c r="H1885" s="485"/>
      <c r="Z1885" s="264"/>
      <c r="AA1885" s="264"/>
      <c r="AB1885" s="264"/>
      <c r="AC1885" s="264"/>
      <c r="AD1885" s="264"/>
      <c r="AE1885" s="172"/>
      <c r="AF1885" s="172"/>
    </row>
    <row r="1886" spans="1:32" ht="19.5" customHeight="1" x14ac:dyDescent="0.15">
      <c r="B1886" s="485"/>
      <c r="C1886" s="172"/>
      <c r="D1886" s="171"/>
      <c r="E1886" s="290"/>
      <c r="F1886" s="485"/>
      <c r="G1886" s="485"/>
      <c r="H1886" s="485"/>
    </row>
    <row r="1887" spans="1:32" s="172" customFormat="1" ht="20.25" customHeight="1" x14ac:dyDescent="0.15">
      <c r="A1887" s="171"/>
      <c r="B1887" s="171"/>
      <c r="C1887" s="172" t="s">
        <v>104</v>
      </c>
      <c r="G1887" s="262"/>
      <c r="H1887" s="262"/>
      <c r="I1887" s="171"/>
      <c r="J1887" s="171"/>
      <c r="K1887" s="171"/>
      <c r="L1887" s="171"/>
      <c r="M1887" s="171"/>
      <c r="N1887" s="171"/>
      <c r="O1887" s="171"/>
      <c r="P1887" s="171"/>
      <c r="Q1887" s="171"/>
      <c r="R1887" s="171"/>
      <c r="S1887" s="171"/>
      <c r="T1887" s="196" t="s">
        <v>241</v>
      </c>
      <c r="U1887" s="263" t="str">
        <f t="shared" ref="U1887" si="1614">IF(COUNT(S1863:U1882)=0,"",U1858+1)</f>
        <v/>
      </c>
      <c r="W1887" s="171"/>
      <c r="X1887" s="171"/>
      <c r="Y1887" s="171"/>
      <c r="Z1887" s="291"/>
      <c r="AA1887" s="291"/>
      <c r="AB1887" s="291"/>
      <c r="AC1887" s="291"/>
      <c r="AD1887" s="291"/>
      <c r="AE1887" s="171"/>
      <c r="AF1887" s="171"/>
    </row>
    <row r="1888" spans="1:32" s="172" customFormat="1" ht="27.75" x14ac:dyDescent="0.15">
      <c r="A1888" s="171"/>
      <c r="B1888" s="904" t="s">
        <v>105</v>
      </c>
      <c r="C1888" s="904"/>
      <c r="D1888" s="904"/>
      <c r="E1888" s="904"/>
      <c r="F1888" s="904"/>
      <c r="G1888" s="904"/>
      <c r="H1888" s="904"/>
      <c r="I1888" s="904"/>
      <c r="J1888" s="905" t="s">
        <v>388</v>
      </c>
      <c r="K1888" s="905"/>
      <c r="L1888" s="905"/>
      <c r="M1888" s="905"/>
      <c r="N1888" s="905"/>
      <c r="O1888" s="905"/>
      <c r="P1888" s="905"/>
      <c r="Q1888" s="905"/>
      <c r="R1888" s="905"/>
      <c r="S1888" s="905"/>
      <c r="T1888" s="905"/>
      <c r="U1888" s="905"/>
      <c r="W1888" s="171"/>
      <c r="X1888" s="171"/>
      <c r="Y1888" s="171"/>
      <c r="Z1888" s="291"/>
      <c r="AA1888" s="291"/>
      <c r="AB1888" s="291"/>
      <c r="AC1888" s="291"/>
      <c r="AD1888" s="291"/>
      <c r="AE1888" s="171"/>
      <c r="AF1888" s="171"/>
    </row>
    <row r="1889" spans="2:21" ht="21.75" thickBot="1" x14ac:dyDescent="0.2">
      <c r="D1889" s="265" t="s">
        <v>228</v>
      </c>
      <c r="E1889" s="906"/>
      <c r="F1889" s="906"/>
      <c r="G1889" s="266" t="s">
        <v>229</v>
      </c>
      <c r="H1889" s="267"/>
      <c r="L1889" s="268" t="s">
        <v>231</v>
      </c>
      <c r="M1889" s="482" t="str">
        <f>M$4</f>
        <v/>
      </c>
      <c r="N1889" s="269" t="s">
        <v>220</v>
      </c>
      <c r="O1889" s="482" t="str">
        <f>O$4</f>
        <v/>
      </c>
      <c r="P1889" s="269" t="s">
        <v>225</v>
      </c>
      <c r="Q1889" s="269" t="s">
        <v>205</v>
      </c>
      <c r="R1889" s="482" t="str">
        <f>R$4</f>
        <v/>
      </c>
      <c r="S1889" s="269" t="s">
        <v>220</v>
      </c>
      <c r="T1889" s="482" t="str">
        <f>T$4</f>
        <v/>
      </c>
      <c r="U1889" s="269" t="s">
        <v>230</v>
      </c>
    </row>
    <row r="1890" spans="2:21" ht="18" customHeight="1" x14ac:dyDescent="0.15">
      <c r="B1890" s="880" t="s">
        <v>227</v>
      </c>
      <c r="C1890" s="907" t="s">
        <v>224</v>
      </c>
      <c r="D1890" s="478" t="s">
        <v>237</v>
      </c>
      <c r="E1890" s="478" t="s">
        <v>222</v>
      </c>
      <c r="F1890" s="909" t="s">
        <v>106</v>
      </c>
      <c r="G1890" s="840" t="s">
        <v>107</v>
      </c>
      <c r="H1890" s="841"/>
      <c r="I1890" s="480" t="s">
        <v>108</v>
      </c>
      <c r="J1890" s="480" t="s">
        <v>235</v>
      </c>
      <c r="K1890" s="840" t="s">
        <v>109</v>
      </c>
      <c r="L1890" s="913"/>
      <c r="M1890" s="913"/>
      <c r="N1890" s="841"/>
      <c r="O1890" s="840" t="s">
        <v>226</v>
      </c>
      <c r="P1890" s="913"/>
      <c r="Q1890" s="913"/>
      <c r="R1890" s="841"/>
      <c r="S1890" s="840" t="s">
        <v>233</v>
      </c>
      <c r="T1890" s="913"/>
      <c r="U1890" s="914"/>
    </row>
    <row r="1891" spans="2:21" ht="18" customHeight="1" thickBot="1" x14ac:dyDescent="0.2">
      <c r="B1891" s="882"/>
      <c r="C1891" s="908"/>
      <c r="D1891" s="479" t="s">
        <v>221</v>
      </c>
      <c r="E1891" s="479" t="s">
        <v>223</v>
      </c>
      <c r="F1891" s="910"/>
      <c r="G1891" s="911"/>
      <c r="H1891" s="912"/>
      <c r="I1891" s="481" t="s">
        <v>110</v>
      </c>
      <c r="J1891" s="481" t="s">
        <v>236</v>
      </c>
      <c r="K1891" s="911"/>
      <c r="L1891" s="915"/>
      <c r="M1891" s="915"/>
      <c r="N1891" s="912"/>
      <c r="O1891" s="911"/>
      <c r="P1891" s="915"/>
      <c r="Q1891" s="915"/>
      <c r="R1891" s="912"/>
      <c r="S1891" s="911" t="s">
        <v>234</v>
      </c>
      <c r="T1891" s="915"/>
      <c r="U1891" s="916"/>
    </row>
    <row r="1892" spans="2:21" ht="24" customHeight="1" x14ac:dyDescent="0.15">
      <c r="B1892" s="880">
        <v>1</v>
      </c>
      <c r="C1892" s="883"/>
      <c r="D1892" s="883"/>
      <c r="E1892" s="883"/>
      <c r="F1892" s="294"/>
      <c r="G1892" s="886"/>
      <c r="H1892" s="887"/>
      <c r="I1892" s="294"/>
      <c r="J1892" s="295"/>
      <c r="K1892" s="298"/>
      <c r="L1892" s="279" t="s">
        <v>220</v>
      </c>
      <c r="M1892" s="301"/>
      <c r="N1892" s="280" t="s">
        <v>225</v>
      </c>
      <c r="O1892" s="298"/>
      <c r="P1892" s="279" t="s">
        <v>220</v>
      </c>
      <c r="Q1892" s="301"/>
      <c r="R1892" s="280" t="s">
        <v>225</v>
      </c>
      <c r="S1892" s="888" t="str">
        <f t="shared" ref="S1892" si="1615">IF(COUNT(J1892:J1896)=0,"",SUM(J1892:J1896))</f>
        <v/>
      </c>
      <c r="T1892" s="889"/>
      <c r="U1892" s="890"/>
    </row>
    <row r="1893" spans="2:21" ht="24" customHeight="1" x14ac:dyDescent="0.15">
      <c r="B1893" s="881"/>
      <c r="C1893" s="884"/>
      <c r="D1893" s="884"/>
      <c r="E1893" s="884"/>
      <c r="F1893" s="296"/>
      <c r="G1893" s="897"/>
      <c r="H1893" s="898"/>
      <c r="I1893" s="296"/>
      <c r="J1893" s="297"/>
      <c r="K1893" s="299"/>
      <c r="L1893" s="284" t="s">
        <v>220</v>
      </c>
      <c r="M1893" s="302"/>
      <c r="N1893" s="285" t="s">
        <v>225</v>
      </c>
      <c r="O1893" s="299"/>
      <c r="P1893" s="284" t="s">
        <v>220</v>
      </c>
      <c r="Q1893" s="302"/>
      <c r="R1893" s="285" t="s">
        <v>225</v>
      </c>
      <c r="S1893" s="891"/>
      <c r="T1893" s="892"/>
      <c r="U1893" s="893"/>
    </row>
    <row r="1894" spans="2:21" ht="23.25" customHeight="1" x14ac:dyDescent="0.15">
      <c r="B1894" s="881"/>
      <c r="C1894" s="884"/>
      <c r="D1894" s="884"/>
      <c r="E1894" s="884"/>
      <c r="F1894" s="296"/>
      <c r="G1894" s="897"/>
      <c r="H1894" s="898"/>
      <c r="I1894" s="296"/>
      <c r="J1894" s="297"/>
      <c r="K1894" s="299"/>
      <c r="L1894" s="284" t="s">
        <v>220</v>
      </c>
      <c r="M1894" s="302"/>
      <c r="N1894" s="285" t="s">
        <v>225</v>
      </c>
      <c r="O1894" s="299"/>
      <c r="P1894" s="284" t="s">
        <v>220</v>
      </c>
      <c r="Q1894" s="302"/>
      <c r="R1894" s="285" t="s">
        <v>225</v>
      </c>
      <c r="S1894" s="891"/>
      <c r="T1894" s="892"/>
      <c r="U1894" s="893"/>
    </row>
    <row r="1895" spans="2:21" ht="24" customHeight="1" x14ac:dyDescent="0.15">
      <c r="B1895" s="881"/>
      <c r="C1895" s="884"/>
      <c r="D1895" s="884"/>
      <c r="E1895" s="884"/>
      <c r="F1895" s="296"/>
      <c r="G1895" s="897"/>
      <c r="H1895" s="898"/>
      <c r="I1895" s="296"/>
      <c r="J1895" s="297"/>
      <c r="K1895" s="299"/>
      <c r="L1895" s="284" t="s">
        <v>220</v>
      </c>
      <c r="M1895" s="302"/>
      <c r="N1895" s="285" t="s">
        <v>225</v>
      </c>
      <c r="O1895" s="299"/>
      <c r="P1895" s="284" t="s">
        <v>220</v>
      </c>
      <c r="Q1895" s="302"/>
      <c r="R1895" s="285" t="s">
        <v>225</v>
      </c>
      <c r="S1895" s="891"/>
      <c r="T1895" s="892"/>
      <c r="U1895" s="893"/>
    </row>
    <row r="1896" spans="2:21" ht="24" customHeight="1" thickBot="1" x14ac:dyDescent="0.2">
      <c r="B1896" s="882"/>
      <c r="C1896" s="885"/>
      <c r="D1896" s="885"/>
      <c r="E1896" s="885"/>
      <c r="F1896" s="286" t="s">
        <v>232</v>
      </c>
      <c r="G1896" s="5"/>
      <c r="H1896" s="899" t="s">
        <v>239</v>
      </c>
      <c r="I1896" s="900"/>
      <c r="J1896" s="300"/>
      <c r="K1896" s="901"/>
      <c r="L1896" s="902"/>
      <c r="M1896" s="902"/>
      <c r="N1896" s="902"/>
      <c r="O1896" s="902"/>
      <c r="P1896" s="902"/>
      <c r="Q1896" s="902"/>
      <c r="R1896" s="903"/>
      <c r="S1896" s="894"/>
      <c r="T1896" s="895"/>
      <c r="U1896" s="896"/>
    </row>
    <row r="1897" spans="2:21" ht="24" customHeight="1" x14ac:dyDescent="0.15">
      <c r="B1897" s="880">
        <v>2</v>
      </c>
      <c r="C1897" s="883"/>
      <c r="D1897" s="883"/>
      <c r="E1897" s="883"/>
      <c r="F1897" s="294"/>
      <c r="G1897" s="886"/>
      <c r="H1897" s="887"/>
      <c r="I1897" s="294"/>
      <c r="J1897" s="295"/>
      <c r="K1897" s="298"/>
      <c r="L1897" s="279" t="s">
        <v>220</v>
      </c>
      <c r="M1897" s="301"/>
      <c r="N1897" s="280" t="s">
        <v>225</v>
      </c>
      <c r="O1897" s="298"/>
      <c r="P1897" s="279" t="s">
        <v>220</v>
      </c>
      <c r="Q1897" s="301"/>
      <c r="R1897" s="280" t="s">
        <v>225</v>
      </c>
      <c r="S1897" s="888" t="str">
        <f t="shared" ref="S1897" si="1616">IF(COUNT(J1897:J1901)=0,"",SUM(J1897:J1901))</f>
        <v/>
      </c>
      <c r="T1897" s="889"/>
      <c r="U1897" s="890"/>
    </row>
    <row r="1898" spans="2:21" ht="24" customHeight="1" x14ac:dyDescent="0.15">
      <c r="B1898" s="881"/>
      <c r="C1898" s="884"/>
      <c r="D1898" s="884"/>
      <c r="E1898" s="884"/>
      <c r="F1898" s="296"/>
      <c r="G1898" s="897"/>
      <c r="H1898" s="898"/>
      <c r="I1898" s="296"/>
      <c r="J1898" s="297"/>
      <c r="K1898" s="299"/>
      <c r="L1898" s="284" t="s">
        <v>220</v>
      </c>
      <c r="M1898" s="302"/>
      <c r="N1898" s="285" t="s">
        <v>225</v>
      </c>
      <c r="O1898" s="299"/>
      <c r="P1898" s="284" t="s">
        <v>220</v>
      </c>
      <c r="Q1898" s="302"/>
      <c r="R1898" s="285" t="s">
        <v>225</v>
      </c>
      <c r="S1898" s="891"/>
      <c r="T1898" s="892"/>
      <c r="U1898" s="893"/>
    </row>
    <row r="1899" spans="2:21" ht="24" customHeight="1" x14ac:dyDescent="0.15">
      <c r="B1899" s="881"/>
      <c r="C1899" s="884"/>
      <c r="D1899" s="884"/>
      <c r="E1899" s="884"/>
      <c r="F1899" s="296"/>
      <c r="G1899" s="897"/>
      <c r="H1899" s="898"/>
      <c r="I1899" s="296"/>
      <c r="J1899" s="297"/>
      <c r="K1899" s="299"/>
      <c r="L1899" s="284" t="s">
        <v>220</v>
      </c>
      <c r="M1899" s="302"/>
      <c r="N1899" s="285" t="s">
        <v>225</v>
      </c>
      <c r="O1899" s="299"/>
      <c r="P1899" s="284" t="s">
        <v>220</v>
      </c>
      <c r="Q1899" s="302"/>
      <c r="R1899" s="285" t="s">
        <v>225</v>
      </c>
      <c r="S1899" s="891"/>
      <c r="T1899" s="892"/>
      <c r="U1899" s="893"/>
    </row>
    <row r="1900" spans="2:21" ht="24" customHeight="1" x14ac:dyDescent="0.15">
      <c r="B1900" s="881"/>
      <c r="C1900" s="884"/>
      <c r="D1900" s="884"/>
      <c r="E1900" s="884"/>
      <c r="F1900" s="296"/>
      <c r="G1900" s="897"/>
      <c r="H1900" s="898"/>
      <c r="I1900" s="296"/>
      <c r="J1900" s="297"/>
      <c r="K1900" s="299"/>
      <c r="L1900" s="284" t="s">
        <v>220</v>
      </c>
      <c r="M1900" s="302"/>
      <c r="N1900" s="285" t="s">
        <v>225</v>
      </c>
      <c r="O1900" s="299"/>
      <c r="P1900" s="284" t="s">
        <v>220</v>
      </c>
      <c r="Q1900" s="302"/>
      <c r="R1900" s="285" t="s">
        <v>225</v>
      </c>
      <c r="S1900" s="891"/>
      <c r="T1900" s="892"/>
      <c r="U1900" s="893"/>
    </row>
    <row r="1901" spans="2:21" ht="24" customHeight="1" thickBot="1" x14ac:dyDescent="0.2">
      <c r="B1901" s="882"/>
      <c r="C1901" s="885"/>
      <c r="D1901" s="885"/>
      <c r="E1901" s="885"/>
      <c r="F1901" s="286" t="s">
        <v>232</v>
      </c>
      <c r="G1901" s="5"/>
      <c r="H1901" s="899" t="s">
        <v>239</v>
      </c>
      <c r="I1901" s="900"/>
      <c r="J1901" s="300"/>
      <c r="K1901" s="901"/>
      <c r="L1901" s="902"/>
      <c r="M1901" s="902"/>
      <c r="N1901" s="902"/>
      <c r="O1901" s="902"/>
      <c r="P1901" s="902"/>
      <c r="Q1901" s="902"/>
      <c r="R1901" s="903"/>
      <c r="S1901" s="894"/>
      <c r="T1901" s="895"/>
      <c r="U1901" s="896"/>
    </row>
    <row r="1902" spans="2:21" ht="24" customHeight="1" x14ac:dyDescent="0.15">
      <c r="B1902" s="880">
        <v>3</v>
      </c>
      <c r="C1902" s="883"/>
      <c r="D1902" s="883"/>
      <c r="E1902" s="883"/>
      <c r="F1902" s="294"/>
      <c r="G1902" s="886"/>
      <c r="H1902" s="887"/>
      <c r="I1902" s="294"/>
      <c r="J1902" s="295"/>
      <c r="K1902" s="298"/>
      <c r="L1902" s="279" t="s">
        <v>220</v>
      </c>
      <c r="M1902" s="301"/>
      <c r="N1902" s="280" t="s">
        <v>225</v>
      </c>
      <c r="O1902" s="298"/>
      <c r="P1902" s="279" t="s">
        <v>220</v>
      </c>
      <c r="Q1902" s="301"/>
      <c r="R1902" s="280" t="s">
        <v>225</v>
      </c>
      <c r="S1902" s="888" t="str">
        <f t="shared" ref="S1902" si="1617">IF(COUNT(J1902:J1906)=0,"",SUM(J1902:J1906))</f>
        <v/>
      </c>
      <c r="T1902" s="889"/>
      <c r="U1902" s="890"/>
    </row>
    <row r="1903" spans="2:21" ht="24" customHeight="1" x14ac:dyDescent="0.15">
      <c r="B1903" s="881"/>
      <c r="C1903" s="884"/>
      <c r="D1903" s="884"/>
      <c r="E1903" s="884"/>
      <c r="F1903" s="296"/>
      <c r="G1903" s="897"/>
      <c r="H1903" s="898"/>
      <c r="I1903" s="296"/>
      <c r="J1903" s="297"/>
      <c r="K1903" s="299"/>
      <c r="L1903" s="284" t="s">
        <v>220</v>
      </c>
      <c r="M1903" s="302"/>
      <c r="N1903" s="285" t="s">
        <v>225</v>
      </c>
      <c r="O1903" s="299"/>
      <c r="P1903" s="284" t="s">
        <v>220</v>
      </c>
      <c r="Q1903" s="302"/>
      <c r="R1903" s="285" t="s">
        <v>225</v>
      </c>
      <c r="S1903" s="891"/>
      <c r="T1903" s="892"/>
      <c r="U1903" s="893"/>
    </row>
    <row r="1904" spans="2:21" ht="24" customHeight="1" x14ac:dyDescent="0.15">
      <c r="B1904" s="881"/>
      <c r="C1904" s="884"/>
      <c r="D1904" s="884"/>
      <c r="E1904" s="884"/>
      <c r="F1904" s="296"/>
      <c r="G1904" s="897"/>
      <c r="H1904" s="898"/>
      <c r="I1904" s="296"/>
      <c r="J1904" s="297"/>
      <c r="K1904" s="299"/>
      <c r="L1904" s="284" t="s">
        <v>220</v>
      </c>
      <c r="M1904" s="302"/>
      <c r="N1904" s="285" t="s">
        <v>225</v>
      </c>
      <c r="O1904" s="299"/>
      <c r="P1904" s="284" t="s">
        <v>220</v>
      </c>
      <c r="Q1904" s="302"/>
      <c r="R1904" s="285" t="s">
        <v>225</v>
      </c>
      <c r="S1904" s="891"/>
      <c r="T1904" s="892"/>
      <c r="U1904" s="893"/>
    </row>
    <row r="1905" spans="1:32" ht="24" customHeight="1" x14ac:dyDescent="0.15">
      <c r="B1905" s="881"/>
      <c r="C1905" s="884"/>
      <c r="D1905" s="884"/>
      <c r="E1905" s="884"/>
      <c r="F1905" s="296"/>
      <c r="G1905" s="897"/>
      <c r="H1905" s="898"/>
      <c r="I1905" s="296"/>
      <c r="J1905" s="297"/>
      <c r="K1905" s="299"/>
      <c r="L1905" s="284" t="s">
        <v>220</v>
      </c>
      <c r="M1905" s="302"/>
      <c r="N1905" s="285" t="s">
        <v>225</v>
      </c>
      <c r="O1905" s="299"/>
      <c r="P1905" s="284" t="s">
        <v>220</v>
      </c>
      <c r="Q1905" s="302"/>
      <c r="R1905" s="285" t="s">
        <v>225</v>
      </c>
      <c r="S1905" s="891"/>
      <c r="T1905" s="892"/>
      <c r="U1905" s="893"/>
    </row>
    <row r="1906" spans="1:32" ht="24" customHeight="1" thickBot="1" x14ac:dyDescent="0.2">
      <c r="B1906" s="882"/>
      <c r="C1906" s="885"/>
      <c r="D1906" s="885"/>
      <c r="E1906" s="885"/>
      <c r="F1906" s="286" t="s">
        <v>232</v>
      </c>
      <c r="G1906" s="5"/>
      <c r="H1906" s="899" t="s">
        <v>239</v>
      </c>
      <c r="I1906" s="900"/>
      <c r="J1906" s="300"/>
      <c r="K1906" s="901"/>
      <c r="L1906" s="902"/>
      <c r="M1906" s="902"/>
      <c r="N1906" s="902"/>
      <c r="O1906" s="902"/>
      <c r="P1906" s="902"/>
      <c r="Q1906" s="902"/>
      <c r="R1906" s="903"/>
      <c r="S1906" s="894"/>
      <c r="T1906" s="895"/>
      <c r="U1906" s="896"/>
    </row>
    <row r="1907" spans="1:32" ht="24" customHeight="1" x14ac:dyDescent="0.15">
      <c r="B1907" s="880">
        <v>4</v>
      </c>
      <c r="C1907" s="883"/>
      <c r="D1907" s="883"/>
      <c r="E1907" s="883"/>
      <c r="F1907" s="294"/>
      <c r="G1907" s="886"/>
      <c r="H1907" s="887"/>
      <c r="I1907" s="294"/>
      <c r="J1907" s="295"/>
      <c r="K1907" s="298"/>
      <c r="L1907" s="279" t="s">
        <v>220</v>
      </c>
      <c r="M1907" s="301"/>
      <c r="N1907" s="280" t="s">
        <v>225</v>
      </c>
      <c r="O1907" s="298"/>
      <c r="P1907" s="279" t="s">
        <v>220</v>
      </c>
      <c r="Q1907" s="301"/>
      <c r="R1907" s="280" t="s">
        <v>225</v>
      </c>
      <c r="S1907" s="888" t="str">
        <f t="shared" ref="S1907" si="1618">IF(COUNT(J1907:J1911)=0,"",SUM(J1907:J1911))</f>
        <v/>
      </c>
      <c r="T1907" s="889"/>
      <c r="U1907" s="890"/>
    </row>
    <row r="1908" spans="1:32" ht="24" customHeight="1" x14ac:dyDescent="0.15">
      <c r="B1908" s="881"/>
      <c r="C1908" s="884"/>
      <c r="D1908" s="884"/>
      <c r="E1908" s="884"/>
      <c r="F1908" s="296"/>
      <c r="G1908" s="897"/>
      <c r="H1908" s="898"/>
      <c r="I1908" s="296"/>
      <c r="J1908" s="297"/>
      <c r="K1908" s="299"/>
      <c r="L1908" s="284" t="s">
        <v>220</v>
      </c>
      <c r="M1908" s="302"/>
      <c r="N1908" s="285" t="s">
        <v>225</v>
      </c>
      <c r="O1908" s="299"/>
      <c r="P1908" s="284" t="s">
        <v>220</v>
      </c>
      <c r="Q1908" s="302"/>
      <c r="R1908" s="285" t="s">
        <v>225</v>
      </c>
      <c r="S1908" s="891"/>
      <c r="T1908" s="892"/>
      <c r="U1908" s="893"/>
    </row>
    <row r="1909" spans="1:32" ht="24" customHeight="1" x14ac:dyDescent="0.15">
      <c r="B1909" s="881"/>
      <c r="C1909" s="884"/>
      <c r="D1909" s="884"/>
      <c r="E1909" s="884"/>
      <c r="F1909" s="296"/>
      <c r="G1909" s="897"/>
      <c r="H1909" s="898"/>
      <c r="I1909" s="296"/>
      <c r="J1909" s="297"/>
      <c r="K1909" s="299"/>
      <c r="L1909" s="284" t="s">
        <v>220</v>
      </c>
      <c r="M1909" s="302"/>
      <c r="N1909" s="285" t="s">
        <v>225</v>
      </c>
      <c r="O1909" s="299"/>
      <c r="P1909" s="284" t="s">
        <v>220</v>
      </c>
      <c r="Q1909" s="302"/>
      <c r="R1909" s="285" t="s">
        <v>225</v>
      </c>
      <c r="S1909" s="891"/>
      <c r="T1909" s="892"/>
      <c r="U1909" s="893"/>
    </row>
    <row r="1910" spans="1:32" ht="24" customHeight="1" x14ac:dyDescent="0.15">
      <c r="B1910" s="881"/>
      <c r="C1910" s="884"/>
      <c r="D1910" s="884"/>
      <c r="E1910" s="884"/>
      <c r="F1910" s="296"/>
      <c r="G1910" s="897"/>
      <c r="H1910" s="898"/>
      <c r="I1910" s="296"/>
      <c r="J1910" s="297"/>
      <c r="K1910" s="299"/>
      <c r="L1910" s="284" t="s">
        <v>220</v>
      </c>
      <c r="M1910" s="302"/>
      <c r="N1910" s="285" t="s">
        <v>225</v>
      </c>
      <c r="O1910" s="299"/>
      <c r="P1910" s="284" t="s">
        <v>220</v>
      </c>
      <c r="Q1910" s="302"/>
      <c r="R1910" s="285" t="s">
        <v>225</v>
      </c>
      <c r="S1910" s="891"/>
      <c r="T1910" s="892"/>
      <c r="U1910" s="893"/>
    </row>
    <row r="1911" spans="1:32" ht="24" customHeight="1" thickBot="1" x14ac:dyDescent="0.2">
      <c r="B1911" s="882"/>
      <c r="C1911" s="885"/>
      <c r="D1911" s="885"/>
      <c r="E1911" s="885"/>
      <c r="F1911" s="286" t="s">
        <v>232</v>
      </c>
      <c r="G1911" s="5"/>
      <c r="H1911" s="899" t="s">
        <v>239</v>
      </c>
      <c r="I1911" s="900"/>
      <c r="J1911" s="300"/>
      <c r="K1911" s="901"/>
      <c r="L1911" s="902"/>
      <c r="M1911" s="902"/>
      <c r="N1911" s="902"/>
      <c r="O1911" s="902"/>
      <c r="P1911" s="902"/>
      <c r="Q1911" s="902"/>
      <c r="R1911" s="903"/>
      <c r="S1911" s="894"/>
      <c r="T1911" s="895"/>
      <c r="U1911" s="896"/>
    </row>
    <row r="1912" spans="1:32" ht="19.5" customHeight="1" thickBot="1" x14ac:dyDescent="0.2">
      <c r="B1912" s="287" t="s">
        <v>112</v>
      </c>
      <c r="C1912" s="172"/>
      <c r="D1912" s="288"/>
      <c r="E1912" s="288"/>
      <c r="F1912" s="289"/>
      <c r="G1912" s="288"/>
      <c r="H1912" s="288"/>
      <c r="O1912" s="917" t="s">
        <v>496</v>
      </c>
      <c r="P1912" s="918"/>
      <c r="Q1912" s="918"/>
      <c r="R1912" s="918"/>
      <c r="S1912" s="919" t="str">
        <f>IF(COUNT(S1892:U1911)=0,"",SUMIFS(S1892:S1911,E1892:E1911,"&lt;&gt;"&amp;""))</f>
        <v/>
      </c>
      <c r="T1912" s="920"/>
      <c r="U1912" s="921"/>
    </row>
    <row r="1913" spans="1:32" ht="19.5" customHeight="1" thickBot="1" x14ac:dyDescent="0.2">
      <c r="B1913" s="486" t="s">
        <v>242</v>
      </c>
      <c r="C1913" s="172"/>
      <c r="D1913" s="171"/>
      <c r="E1913" s="290"/>
      <c r="F1913" s="485"/>
      <c r="G1913" s="485"/>
      <c r="H1913" s="485"/>
      <c r="O1913" s="922" t="s">
        <v>497</v>
      </c>
      <c r="P1913" s="923"/>
      <c r="Q1913" s="923"/>
      <c r="R1913" s="924"/>
      <c r="S1913" s="919" t="str">
        <f>IF(COUNT(S1892:U1911)=0,"",SUMIF(E1892:E1911,"元請",S1892:U1911))</f>
        <v/>
      </c>
      <c r="T1913" s="920"/>
      <c r="U1913" s="921"/>
      <c r="Z1913" s="264"/>
      <c r="AA1913" s="264"/>
      <c r="AB1913" s="264"/>
      <c r="AC1913" s="264"/>
      <c r="AD1913" s="264"/>
      <c r="AE1913" s="172"/>
      <c r="AF1913" s="172"/>
    </row>
    <row r="1914" spans="1:32" ht="19.5" customHeight="1" x14ac:dyDescent="0.15">
      <c r="B1914" s="287" t="s">
        <v>240</v>
      </c>
      <c r="C1914" s="172"/>
      <c r="D1914" s="171"/>
      <c r="E1914" s="172"/>
      <c r="F1914" s="172"/>
      <c r="G1914" s="485"/>
      <c r="H1914" s="485"/>
      <c r="Z1914" s="264"/>
      <c r="AA1914" s="264"/>
      <c r="AB1914" s="264"/>
      <c r="AC1914" s="264"/>
      <c r="AD1914" s="264"/>
      <c r="AE1914" s="172"/>
      <c r="AF1914" s="172"/>
    </row>
    <row r="1915" spans="1:32" ht="19.5" customHeight="1" x14ac:dyDescent="0.15">
      <c r="B1915" s="485"/>
      <c r="C1915" s="172"/>
      <c r="D1915" s="171"/>
      <c r="E1915" s="290"/>
      <c r="F1915" s="485"/>
      <c r="G1915" s="485"/>
      <c r="H1915" s="485"/>
    </row>
    <row r="1916" spans="1:32" s="172" customFormat="1" ht="20.25" customHeight="1" x14ac:dyDescent="0.15">
      <c r="A1916" s="171"/>
      <c r="B1916" s="171"/>
      <c r="C1916" s="172" t="s">
        <v>104</v>
      </c>
      <c r="G1916" s="262"/>
      <c r="H1916" s="262"/>
      <c r="I1916" s="171"/>
      <c r="J1916" s="171"/>
      <c r="K1916" s="171"/>
      <c r="L1916" s="171"/>
      <c r="M1916" s="171"/>
      <c r="N1916" s="171"/>
      <c r="O1916" s="171"/>
      <c r="P1916" s="171"/>
      <c r="Q1916" s="171"/>
      <c r="R1916" s="171"/>
      <c r="S1916" s="171"/>
      <c r="T1916" s="196" t="s">
        <v>241</v>
      </c>
      <c r="U1916" s="263" t="str">
        <f t="shared" ref="U1916" si="1619">IF(COUNT(S1892:U1911)=0,"",U1887+1)</f>
        <v/>
      </c>
      <c r="W1916" s="171"/>
      <c r="X1916" s="171"/>
      <c r="Y1916" s="171"/>
      <c r="Z1916" s="291"/>
      <c r="AA1916" s="291"/>
      <c r="AB1916" s="291"/>
      <c r="AC1916" s="291"/>
      <c r="AD1916" s="291"/>
      <c r="AE1916" s="171"/>
      <c r="AF1916" s="171"/>
    </row>
    <row r="1917" spans="1:32" s="172" customFormat="1" ht="27.75" x14ac:dyDescent="0.15">
      <c r="A1917" s="171"/>
      <c r="B1917" s="904" t="s">
        <v>105</v>
      </c>
      <c r="C1917" s="904"/>
      <c r="D1917" s="904"/>
      <c r="E1917" s="904"/>
      <c r="F1917" s="904"/>
      <c r="G1917" s="904"/>
      <c r="H1917" s="904"/>
      <c r="I1917" s="904"/>
      <c r="J1917" s="905" t="s">
        <v>388</v>
      </c>
      <c r="K1917" s="905"/>
      <c r="L1917" s="905"/>
      <c r="M1917" s="905"/>
      <c r="N1917" s="905"/>
      <c r="O1917" s="905"/>
      <c r="P1917" s="905"/>
      <c r="Q1917" s="905"/>
      <c r="R1917" s="905"/>
      <c r="S1917" s="905"/>
      <c r="T1917" s="905"/>
      <c r="U1917" s="905"/>
      <c r="W1917" s="171"/>
      <c r="X1917" s="171"/>
      <c r="Y1917" s="171"/>
      <c r="Z1917" s="291"/>
      <c r="AA1917" s="291"/>
      <c r="AB1917" s="291"/>
      <c r="AC1917" s="291"/>
      <c r="AD1917" s="291"/>
      <c r="AE1917" s="171"/>
      <c r="AF1917" s="171"/>
    </row>
    <row r="1918" spans="1:32" ht="21.75" thickBot="1" x14ac:dyDescent="0.2">
      <c r="D1918" s="265" t="s">
        <v>228</v>
      </c>
      <c r="E1918" s="906"/>
      <c r="F1918" s="906"/>
      <c r="G1918" s="266" t="s">
        <v>229</v>
      </c>
      <c r="H1918" s="267"/>
      <c r="L1918" s="268" t="s">
        <v>231</v>
      </c>
      <c r="M1918" s="482" t="str">
        <f>M$4</f>
        <v/>
      </c>
      <c r="N1918" s="269" t="s">
        <v>220</v>
      </c>
      <c r="O1918" s="482" t="str">
        <f>O$4</f>
        <v/>
      </c>
      <c r="P1918" s="269" t="s">
        <v>225</v>
      </c>
      <c r="Q1918" s="269" t="s">
        <v>205</v>
      </c>
      <c r="R1918" s="482" t="str">
        <f>R$4</f>
        <v/>
      </c>
      <c r="S1918" s="269" t="s">
        <v>220</v>
      </c>
      <c r="T1918" s="482" t="str">
        <f>T$4</f>
        <v/>
      </c>
      <c r="U1918" s="269" t="s">
        <v>230</v>
      </c>
    </row>
    <row r="1919" spans="1:32" ht="18" customHeight="1" x14ac:dyDescent="0.15">
      <c r="B1919" s="880" t="s">
        <v>227</v>
      </c>
      <c r="C1919" s="907" t="s">
        <v>224</v>
      </c>
      <c r="D1919" s="478" t="s">
        <v>237</v>
      </c>
      <c r="E1919" s="478" t="s">
        <v>222</v>
      </c>
      <c r="F1919" s="909" t="s">
        <v>106</v>
      </c>
      <c r="G1919" s="840" t="s">
        <v>107</v>
      </c>
      <c r="H1919" s="841"/>
      <c r="I1919" s="480" t="s">
        <v>108</v>
      </c>
      <c r="J1919" s="480" t="s">
        <v>235</v>
      </c>
      <c r="K1919" s="840" t="s">
        <v>109</v>
      </c>
      <c r="L1919" s="913"/>
      <c r="M1919" s="913"/>
      <c r="N1919" s="841"/>
      <c r="O1919" s="840" t="s">
        <v>226</v>
      </c>
      <c r="P1919" s="913"/>
      <c r="Q1919" s="913"/>
      <c r="R1919" s="841"/>
      <c r="S1919" s="840" t="s">
        <v>233</v>
      </c>
      <c r="T1919" s="913"/>
      <c r="U1919" s="914"/>
    </row>
    <row r="1920" spans="1:32" ht="18" customHeight="1" thickBot="1" x14ac:dyDescent="0.2">
      <c r="B1920" s="882"/>
      <c r="C1920" s="908"/>
      <c r="D1920" s="479" t="s">
        <v>221</v>
      </c>
      <c r="E1920" s="479" t="s">
        <v>223</v>
      </c>
      <c r="F1920" s="910"/>
      <c r="G1920" s="911"/>
      <c r="H1920" s="912"/>
      <c r="I1920" s="481" t="s">
        <v>110</v>
      </c>
      <c r="J1920" s="481" t="s">
        <v>236</v>
      </c>
      <c r="K1920" s="911"/>
      <c r="L1920" s="915"/>
      <c r="M1920" s="915"/>
      <c r="N1920" s="912"/>
      <c r="O1920" s="911"/>
      <c r="P1920" s="915"/>
      <c r="Q1920" s="915"/>
      <c r="R1920" s="912"/>
      <c r="S1920" s="911" t="s">
        <v>234</v>
      </c>
      <c r="T1920" s="915"/>
      <c r="U1920" s="916"/>
    </row>
    <row r="1921" spans="2:21" ht="24" customHeight="1" x14ac:dyDescent="0.15">
      <c r="B1921" s="880">
        <v>1</v>
      </c>
      <c r="C1921" s="883"/>
      <c r="D1921" s="883"/>
      <c r="E1921" s="883"/>
      <c r="F1921" s="294"/>
      <c r="G1921" s="886"/>
      <c r="H1921" s="887"/>
      <c r="I1921" s="294"/>
      <c r="J1921" s="295"/>
      <c r="K1921" s="298"/>
      <c r="L1921" s="279" t="s">
        <v>220</v>
      </c>
      <c r="M1921" s="301"/>
      <c r="N1921" s="280" t="s">
        <v>225</v>
      </c>
      <c r="O1921" s="298"/>
      <c r="P1921" s="279" t="s">
        <v>220</v>
      </c>
      <c r="Q1921" s="301"/>
      <c r="R1921" s="280" t="s">
        <v>225</v>
      </c>
      <c r="S1921" s="888" t="str">
        <f t="shared" ref="S1921" si="1620">IF(COUNT(J1921:J1925)=0,"",SUM(J1921:J1925))</f>
        <v/>
      </c>
      <c r="T1921" s="889"/>
      <c r="U1921" s="890"/>
    </row>
    <row r="1922" spans="2:21" ht="24" customHeight="1" x14ac:dyDescent="0.15">
      <c r="B1922" s="881"/>
      <c r="C1922" s="884"/>
      <c r="D1922" s="884"/>
      <c r="E1922" s="884"/>
      <c r="F1922" s="296"/>
      <c r="G1922" s="897"/>
      <c r="H1922" s="898"/>
      <c r="I1922" s="296"/>
      <c r="J1922" s="297"/>
      <c r="K1922" s="299"/>
      <c r="L1922" s="284" t="s">
        <v>220</v>
      </c>
      <c r="M1922" s="302"/>
      <c r="N1922" s="285" t="s">
        <v>225</v>
      </c>
      <c r="O1922" s="299"/>
      <c r="P1922" s="284" t="s">
        <v>220</v>
      </c>
      <c r="Q1922" s="302"/>
      <c r="R1922" s="285" t="s">
        <v>225</v>
      </c>
      <c r="S1922" s="891"/>
      <c r="T1922" s="892"/>
      <c r="U1922" s="893"/>
    </row>
    <row r="1923" spans="2:21" ht="23.25" customHeight="1" x14ac:dyDescent="0.15">
      <c r="B1923" s="881"/>
      <c r="C1923" s="884"/>
      <c r="D1923" s="884"/>
      <c r="E1923" s="884"/>
      <c r="F1923" s="296"/>
      <c r="G1923" s="897"/>
      <c r="H1923" s="898"/>
      <c r="I1923" s="296"/>
      <c r="J1923" s="297"/>
      <c r="K1923" s="299"/>
      <c r="L1923" s="284" t="s">
        <v>220</v>
      </c>
      <c r="M1923" s="302"/>
      <c r="N1923" s="285" t="s">
        <v>225</v>
      </c>
      <c r="O1923" s="299"/>
      <c r="P1923" s="284" t="s">
        <v>220</v>
      </c>
      <c r="Q1923" s="302"/>
      <c r="R1923" s="285" t="s">
        <v>225</v>
      </c>
      <c r="S1923" s="891"/>
      <c r="T1923" s="892"/>
      <c r="U1923" s="893"/>
    </row>
    <row r="1924" spans="2:21" ht="24" customHeight="1" x14ac:dyDescent="0.15">
      <c r="B1924" s="881"/>
      <c r="C1924" s="884"/>
      <c r="D1924" s="884"/>
      <c r="E1924" s="884"/>
      <c r="F1924" s="296"/>
      <c r="G1924" s="897"/>
      <c r="H1924" s="898"/>
      <c r="I1924" s="296"/>
      <c r="J1924" s="297"/>
      <c r="K1924" s="299"/>
      <c r="L1924" s="284" t="s">
        <v>220</v>
      </c>
      <c r="M1924" s="302"/>
      <c r="N1924" s="285" t="s">
        <v>225</v>
      </c>
      <c r="O1924" s="299"/>
      <c r="P1924" s="284" t="s">
        <v>220</v>
      </c>
      <c r="Q1924" s="302"/>
      <c r="R1924" s="285" t="s">
        <v>225</v>
      </c>
      <c r="S1924" s="891"/>
      <c r="T1924" s="892"/>
      <c r="U1924" s="893"/>
    </row>
    <row r="1925" spans="2:21" ht="24" customHeight="1" thickBot="1" x14ac:dyDescent="0.2">
      <c r="B1925" s="882"/>
      <c r="C1925" s="885"/>
      <c r="D1925" s="885"/>
      <c r="E1925" s="885"/>
      <c r="F1925" s="286" t="s">
        <v>232</v>
      </c>
      <c r="G1925" s="5"/>
      <c r="H1925" s="899" t="s">
        <v>239</v>
      </c>
      <c r="I1925" s="900"/>
      <c r="J1925" s="300"/>
      <c r="K1925" s="901"/>
      <c r="L1925" s="902"/>
      <c r="M1925" s="902"/>
      <c r="N1925" s="902"/>
      <c r="O1925" s="902"/>
      <c r="P1925" s="902"/>
      <c r="Q1925" s="902"/>
      <c r="R1925" s="903"/>
      <c r="S1925" s="894"/>
      <c r="T1925" s="895"/>
      <c r="U1925" s="896"/>
    </row>
    <row r="1926" spans="2:21" ht="24" customHeight="1" x14ac:dyDescent="0.15">
      <c r="B1926" s="880">
        <v>2</v>
      </c>
      <c r="C1926" s="883"/>
      <c r="D1926" s="883"/>
      <c r="E1926" s="883"/>
      <c r="F1926" s="294"/>
      <c r="G1926" s="886"/>
      <c r="H1926" s="887"/>
      <c r="I1926" s="294"/>
      <c r="J1926" s="295"/>
      <c r="K1926" s="298"/>
      <c r="L1926" s="279" t="s">
        <v>220</v>
      </c>
      <c r="M1926" s="301"/>
      <c r="N1926" s="280" t="s">
        <v>225</v>
      </c>
      <c r="O1926" s="298"/>
      <c r="P1926" s="279" t="s">
        <v>220</v>
      </c>
      <c r="Q1926" s="301"/>
      <c r="R1926" s="280" t="s">
        <v>225</v>
      </c>
      <c r="S1926" s="888" t="str">
        <f t="shared" ref="S1926" si="1621">IF(COUNT(J1926:J1930)=0,"",SUM(J1926:J1930))</f>
        <v/>
      </c>
      <c r="T1926" s="889"/>
      <c r="U1926" s="890"/>
    </row>
    <row r="1927" spans="2:21" ht="24" customHeight="1" x14ac:dyDescent="0.15">
      <c r="B1927" s="881"/>
      <c r="C1927" s="884"/>
      <c r="D1927" s="884"/>
      <c r="E1927" s="884"/>
      <c r="F1927" s="296"/>
      <c r="G1927" s="897"/>
      <c r="H1927" s="898"/>
      <c r="I1927" s="296"/>
      <c r="J1927" s="297"/>
      <c r="K1927" s="299"/>
      <c r="L1927" s="284" t="s">
        <v>220</v>
      </c>
      <c r="M1927" s="302"/>
      <c r="N1927" s="285" t="s">
        <v>225</v>
      </c>
      <c r="O1927" s="299"/>
      <c r="P1927" s="284" t="s">
        <v>220</v>
      </c>
      <c r="Q1927" s="302"/>
      <c r="R1927" s="285" t="s">
        <v>225</v>
      </c>
      <c r="S1927" s="891"/>
      <c r="T1927" s="892"/>
      <c r="U1927" s="893"/>
    </row>
    <row r="1928" spans="2:21" ht="24" customHeight="1" x14ac:dyDescent="0.15">
      <c r="B1928" s="881"/>
      <c r="C1928" s="884"/>
      <c r="D1928" s="884"/>
      <c r="E1928" s="884"/>
      <c r="F1928" s="296"/>
      <c r="G1928" s="897"/>
      <c r="H1928" s="898"/>
      <c r="I1928" s="296"/>
      <c r="J1928" s="297"/>
      <c r="K1928" s="299"/>
      <c r="L1928" s="284" t="s">
        <v>220</v>
      </c>
      <c r="M1928" s="302"/>
      <c r="N1928" s="285" t="s">
        <v>225</v>
      </c>
      <c r="O1928" s="299"/>
      <c r="P1928" s="284" t="s">
        <v>220</v>
      </c>
      <c r="Q1928" s="302"/>
      <c r="R1928" s="285" t="s">
        <v>225</v>
      </c>
      <c r="S1928" s="891"/>
      <c r="T1928" s="892"/>
      <c r="U1928" s="893"/>
    </row>
    <row r="1929" spans="2:21" ht="24" customHeight="1" x14ac:dyDescent="0.15">
      <c r="B1929" s="881"/>
      <c r="C1929" s="884"/>
      <c r="D1929" s="884"/>
      <c r="E1929" s="884"/>
      <c r="F1929" s="296"/>
      <c r="G1929" s="897"/>
      <c r="H1929" s="898"/>
      <c r="I1929" s="296"/>
      <c r="J1929" s="297"/>
      <c r="K1929" s="299"/>
      <c r="L1929" s="284" t="s">
        <v>220</v>
      </c>
      <c r="M1929" s="302"/>
      <c r="N1929" s="285" t="s">
        <v>225</v>
      </c>
      <c r="O1929" s="299"/>
      <c r="P1929" s="284" t="s">
        <v>220</v>
      </c>
      <c r="Q1929" s="302"/>
      <c r="R1929" s="285" t="s">
        <v>225</v>
      </c>
      <c r="S1929" s="891"/>
      <c r="T1929" s="892"/>
      <c r="U1929" s="893"/>
    </row>
    <row r="1930" spans="2:21" ht="24" customHeight="1" thickBot="1" x14ac:dyDescent="0.2">
      <c r="B1930" s="882"/>
      <c r="C1930" s="885"/>
      <c r="D1930" s="885"/>
      <c r="E1930" s="885"/>
      <c r="F1930" s="286" t="s">
        <v>232</v>
      </c>
      <c r="G1930" s="5"/>
      <c r="H1930" s="899" t="s">
        <v>239</v>
      </c>
      <c r="I1930" s="900"/>
      <c r="J1930" s="300"/>
      <c r="K1930" s="901"/>
      <c r="L1930" s="902"/>
      <c r="M1930" s="902"/>
      <c r="N1930" s="902"/>
      <c r="O1930" s="902"/>
      <c r="P1930" s="902"/>
      <c r="Q1930" s="902"/>
      <c r="R1930" s="903"/>
      <c r="S1930" s="894"/>
      <c r="T1930" s="895"/>
      <c r="U1930" s="896"/>
    </row>
    <row r="1931" spans="2:21" ht="24" customHeight="1" x14ac:dyDescent="0.15">
      <c r="B1931" s="880">
        <v>3</v>
      </c>
      <c r="C1931" s="883"/>
      <c r="D1931" s="883"/>
      <c r="E1931" s="883"/>
      <c r="F1931" s="294"/>
      <c r="G1931" s="886"/>
      <c r="H1931" s="887"/>
      <c r="I1931" s="294"/>
      <c r="J1931" s="295"/>
      <c r="K1931" s="298"/>
      <c r="L1931" s="279" t="s">
        <v>220</v>
      </c>
      <c r="M1931" s="301"/>
      <c r="N1931" s="280" t="s">
        <v>225</v>
      </c>
      <c r="O1931" s="298"/>
      <c r="P1931" s="279" t="s">
        <v>220</v>
      </c>
      <c r="Q1931" s="301"/>
      <c r="R1931" s="280" t="s">
        <v>225</v>
      </c>
      <c r="S1931" s="888" t="str">
        <f t="shared" ref="S1931" si="1622">IF(COUNT(J1931:J1935)=0,"",SUM(J1931:J1935))</f>
        <v/>
      </c>
      <c r="T1931" s="889"/>
      <c r="U1931" s="890"/>
    </row>
    <row r="1932" spans="2:21" ht="24" customHeight="1" x14ac:dyDescent="0.15">
      <c r="B1932" s="881"/>
      <c r="C1932" s="884"/>
      <c r="D1932" s="884"/>
      <c r="E1932" s="884"/>
      <c r="F1932" s="296"/>
      <c r="G1932" s="897"/>
      <c r="H1932" s="898"/>
      <c r="I1932" s="296"/>
      <c r="J1932" s="297"/>
      <c r="K1932" s="299"/>
      <c r="L1932" s="284" t="s">
        <v>220</v>
      </c>
      <c r="M1932" s="302"/>
      <c r="N1932" s="285" t="s">
        <v>225</v>
      </c>
      <c r="O1932" s="299"/>
      <c r="P1932" s="284" t="s">
        <v>220</v>
      </c>
      <c r="Q1932" s="302"/>
      <c r="R1932" s="285" t="s">
        <v>225</v>
      </c>
      <c r="S1932" s="891"/>
      <c r="T1932" s="892"/>
      <c r="U1932" s="893"/>
    </row>
    <row r="1933" spans="2:21" ht="24" customHeight="1" x14ac:dyDescent="0.15">
      <c r="B1933" s="881"/>
      <c r="C1933" s="884"/>
      <c r="D1933" s="884"/>
      <c r="E1933" s="884"/>
      <c r="F1933" s="296"/>
      <c r="G1933" s="897"/>
      <c r="H1933" s="898"/>
      <c r="I1933" s="296"/>
      <c r="J1933" s="297"/>
      <c r="K1933" s="299"/>
      <c r="L1933" s="284" t="s">
        <v>220</v>
      </c>
      <c r="M1933" s="302"/>
      <c r="N1933" s="285" t="s">
        <v>225</v>
      </c>
      <c r="O1933" s="299"/>
      <c r="P1933" s="284" t="s">
        <v>220</v>
      </c>
      <c r="Q1933" s="302"/>
      <c r="R1933" s="285" t="s">
        <v>225</v>
      </c>
      <c r="S1933" s="891"/>
      <c r="T1933" s="892"/>
      <c r="U1933" s="893"/>
    </row>
    <row r="1934" spans="2:21" ht="24" customHeight="1" x14ac:dyDescent="0.15">
      <c r="B1934" s="881"/>
      <c r="C1934" s="884"/>
      <c r="D1934" s="884"/>
      <c r="E1934" s="884"/>
      <c r="F1934" s="296"/>
      <c r="G1934" s="897"/>
      <c r="H1934" s="898"/>
      <c r="I1934" s="296"/>
      <c r="J1934" s="297"/>
      <c r="K1934" s="299"/>
      <c r="L1934" s="284" t="s">
        <v>220</v>
      </c>
      <c r="M1934" s="302"/>
      <c r="N1934" s="285" t="s">
        <v>225</v>
      </c>
      <c r="O1934" s="299"/>
      <c r="P1934" s="284" t="s">
        <v>220</v>
      </c>
      <c r="Q1934" s="302"/>
      <c r="R1934" s="285" t="s">
        <v>225</v>
      </c>
      <c r="S1934" s="891"/>
      <c r="T1934" s="892"/>
      <c r="U1934" s="893"/>
    </row>
    <row r="1935" spans="2:21" ht="24" customHeight="1" thickBot="1" x14ac:dyDescent="0.2">
      <c r="B1935" s="882"/>
      <c r="C1935" s="885"/>
      <c r="D1935" s="885"/>
      <c r="E1935" s="885"/>
      <c r="F1935" s="286" t="s">
        <v>232</v>
      </c>
      <c r="G1935" s="5"/>
      <c r="H1935" s="899" t="s">
        <v>239</v>
      </c>
      <c r="I1935" s="900"/>
      <c r="J1935" s="300"/>
      <c r="K1935" s="901"/>
      <c r="L1935" s="902"/>
      <c r="M1935" s="902"/>
      <c r="N1935" s="902"/>
      <c r="O1935" s="902"/>
      <c r="P1935" s="902"/>
      <c r="Q1935" s="902"/>
      <c r="R1935" s="903"/>
      <c r="S1935" s="894"/>
      <c r="T1935" s="895"/>
      <c r="U1935" s="896"/>
    </row>
    <row r="1936" spans="2:21" ht="24" customHeight="1" x14ac:dyDescent="0.15">
      <c r="B1936" s="880">
        <v>4</v>
      </c>
      <c r="C1936" s="883"/>
      <c r="D1936" s="883"/>
      <c r="E1936" s="883"/>
      <c r="F1936" s="294"/>
      <c r="G1936" s="886"/>
      <c r="H1936" s="887"/>
      <c r="I1936" s="294"/>
      <c r="J1936" s="295"/>
      <c r="K1936" s="298"/>
      <c r="L1936" s="279" t="s">
        <v>220</v>
      </c>
      <c r="M1936" s="301"/>
      <c r="N1936" s="280" t="s">
        <v>225</v>
      </c>
      <c r="O1936" s="298"/>
      <c r="P1936" s="279" t="s">
        <v>220</v>
      </c>
      <c r="Q1936" s="301"/>
      <c r="R1936" s="280" t="s">
        <v>225</v>
      </c>
      <c r="S1936" s="888" t="str">
        <f t="shared" ref="S1936" si="1623">IF(COUNT(J1936:J1940)=0,"",SUM(J1936:J1940))</f>
        <v/>
      </c>
      <c r="T1936" s="889"/>
      <c r="U1936" s="890"/>
    </row>
    <row r="1937" spans="1:32" ht="24" customHeight="1" x14ac:dyDescent="0.15">
      <c r="B1937" s="881"/>
      <c r="C1937" s="884"/>
      <c r="D1937" s="884"/>
      <c r="E1937" s="884"/>
      <c r="F1937" s="296"/>
      <c r="G1937" s="897"/>
      <c r="H1937" s="898"/>
      <c r="I1937" s="296"/>
      <c r="J1937" s="297"/>
      <c r="K1937" s="299"/>
      <c r="L1937" s="284" t="s">
        <v>220</v>
      </c>
      <c r="M1937" s="302"/>
      <c r="N1937" s="285" t="s">
        <v>225</v>
      </c>
      <c r="O1937" s="299"/>
      <c r="P1937" s="284" t="s">
        <v>220</v>
      </c>
      <c r="Q1937" s="302"/>
      <c r="R1937" s="285" t="s">
        <v>225</v>
      </c>
      <c r="S1937" s="891"/>
      <c r="T1937" s="892"/>
      <c r="U1937" s="893"/>
    </row>
    <row r="1938" spans="1:32" ht="24" customHeight="1" x14ac:dyDescent="0.15">
      <c r="B1938" s="881"/>
      <c r="C1938" s="884"/>
      <c r="D1938" s="884"/>
      <c r="E1938" s="884"/>
      <c r="F1938" s="296"/>
      <c r="G1938" s="897"/>
      <c r="H1938" s="898"/>
      <c r="I1938" s="296"/>
      <c r="J1938" s="297"/>
      <c r="K1938" s="299"/>
      <c r="L1938" s="284" t="s">
        <v>220</v>
      </c>
      <c r="M1938" s="302"/>
      <c r="N1938" s="285" t="s">
        <v>225</v>
      </c>
      <c r="O1938" s="299"/>
      <c r="P1938" s="284" t="s">
        <v>220</v>
      </c>
      <c r="Q1938" s="302"/>
      <c r="R1938" s="285" t="s">
        <v>225</v>
      </c>
      <c r="S1938" s="891"/>
      <c r="T1938" s="892"/>
      <c r="U1938" s="893"/>
    </row>
    <row r="1939" spans="1:32" ht="24" customHeight="1" x14ac:dyDescent="0.15">
      <c r="B1939" s="881"/>
      <c r="C1939" s="884"/>
      <c r="D1939" s="884"/>
      <c r="E1939" s="884"/>
      <c r="F1939" s="296"/>
      <c r="G1939" s="897"/>
      <c r="H1939" s="898"/>
      <c r="I1939" s="296"/>
      <c r="J1939" s="297"/>
      <c r="K1939" s="299"/>
      <c r="L1939" s="284" t="s">
        <v>220</v>
      </c>
      <c r="M1939" s="302"/>
      <c r="N1939" s="285" t="s">
        <v>225</v>
      </c>
      <c r="O1939" s="299"/>
      <c r="P1939" s="284" t="s">
        <v>220</v>
      </c>
      <c r="Q1939" s="302"/>
      <c r="R1939" s="285" t="s">
        <v>225</v>
      </c>
      <c r="S1939" s="891"/>
      <c r="T1939" s="892"/>
      <c r="U1939" s="893"/>
    </row>
    <row r="1940" spans="1:32" ht="24" customHeight="1" thickBot="1" x14ac:dyDescent="0.2">
      <c r="B1940" s="882"/>
      <c r="C1940" s="885"/>
      <c r="D1940" s="885"/>
      <c r="E1940" s="885"/>
      <c r="F1940" s="286" t="s">
        <v>232</v>
      </c>
      <c r="G1940" s="5"/>
      <c r="H1940" s="899" t="s">
        <v>239</v>
      </c>
      <c r="I1940" s="900"/>
      <c r="J1940" s="300"/>
      <c r="K1940" s="901"/>
      <c r="L1940" s="902"/>
      <c r="M1940" s="902"/>
      <c r="N1940" s="902"/>
      <c r="O1940" s="902"/>
      <c r="P1940" s="902"/>
      <c r="Q1940" s="902"/>
      <c r="R1940" s="903"/>
      <c r="S1940" s="894"/>
      <c r="T1940" s="895"/>
      <c r="U1940" s="896"/>
    </row>
    <row r="1941" spans="1:32" ht="19.5" customHeight="1" thickBot="1" x14ac:dyDescent="0.2">
      <c r="B1941" s="287" t="s">
        <v>112</v>
      </c>
      <c r="C1941" s="172"/>
      <c r="D1941" s="288"/>
      <c r="E1941" s="288"/>
      <c r="F1941" s="289"/>
      <c r="G1941" s="288"/>
      <c r="H1941" s="288"/>
      <c r="O1941" s="917" t="s">
        <v>496</v>
      </c>
      <c r="P1941" s="918"/>
      <c r="Q1941" s="918"/>
      <c r="R1941" s="918"/>
      <c r="S1941" s="919" t="str">
        <f>IF(COUNT(S1921:U1940)=0,"",SUMIFS(S1921:S1940,E1921:E1940,"&lt;&gt;"&amp;""))</f>
        <v/>
      </c>
      <c r="T1941" s="920"/>
      <c r="U1941" s="921"/>
    </row>
    <row r="1942" spans="1:32" ht="19.5" customHeight="1" thickBot="1" x14ac:dyDescent="0.2">
      <c r="B1942" s="486" t="s">
        <v>242</v>
      </c>
      <c r="C1942" s="172"/>
      <c r="D1942" s="171"/>
      <c r="E1942" s="290"/>
      <c r="F1942" s="485"/>
      <c r="G1942" s="485"/>
      <c r="H1942" s="485"/>
      <c r="O1942" s="922" t="s">
        <v>497</v>
      </c>
      <c r="P1942" s="923"/>
      <c r="Q1942" s="923"/>
      <c r="R1942" s="924"/>
      <c r="S1942" s="919" t="str">
        <f>IF(COUNT(S1921:U1940)=0,"",SUMIF(E1921:E1940,"元請",S1921:U1940))</f>
        <v/>
      </c>
      <c r="T1942" s="920"/>
      <c r="U1942" s="921"/>
      <c r="Z1942" s="264"/>
      <c r="AA1942" s="264"/>
      <c r="AB1942" s="264"/>
      <c r="AC1942" s="264"/>
      <c r="AD1942" s="264"/>
      <c r="AE1942" s="172"/>
      <c r="AF1942" s="172"/>
    </row>
    <row r="1943" spans="1:32" ht="19.5" customHeight="1" x14ac:dyDescent="0.15">
      <c r="B1943" s="287" t="s">
        <v>240</v>
      </c>
      <c r="C1943" s="172"/>
      <c r="D1943" s="171"/>
      <c r="E1943" s="172"/>
      <c r="F1943" s="172"/>
      <c r="G1943" s="485"/>
      <c r="H1943" s="485"/>
      <c r="Z1943" s="264"/>
      <c r="AA1943" s="264"/>
      <c r="AB1943" s="264"/>
      <c r="AC1943" s="264"/>
      <c r="AD1943" s="264"/>
      <c r="AE1943" s="172"/>
      <c r="AF1943" s="172"/>
    </row>
    <row r="1944" spans="1:32" ht="19.5" customHeight="1" x14ac:dyDescent="0.15">
      <c r="B1944" s="485"/>
      <c r="C1944" s="172"/>
      <c r="D1944" s="171"/>
      <c r="E1944" s="290"/>
      <c r="F1944" s="485"/>
      <c r="G1944" s="485"/>
      <c r="H1944" s="485"/>
    </row>
    <row r="1945" spans="1:32" s="172" customFormat="1" ht="20.25" customHeight="1" x14ac:dyDescent="0.15">
      <c r="A1945" s="171"/>
      <c r="B1945" s="171"/>
      <c r="C1945" s="172" t="s">
        <v>104</v>
      </c>
      <c r="G1945" s="262"/>
      <c r="H1945" s="262"/>
      <c r="I1945" s="171"/>
      <c r="J1945" s="171"/>
      <c r="K1945" s="171"/>
      <c r="L1945" s="171"/>
      <c r="M1945" s="171"/>
      <c r="N1945" s="171"/>
      <c r="O1945" s="171"/>
      <c r="P1945" s="171"/>
      <c r="Q1945" s="171"/>
      <c r="R1945" s="171"/>
      <c r="S1945" s="171"/>
      <c r="T1945" s="196" t="s">
        <v>241</v>
      </c>
      <c r="U1945" s="263" t="str">
        <f t="shared" ref="U1945" si="1624">IF(COUNT(S1921:U1940)=0,"",U1916+1)</f>
        <v/>
      </c>
      <c r="W1945" s="171"/>
      <c r="X1945" s="171"/>
      <c r="Y1945" s="171"/>
      <c r="Z1945" s="291"/>
      <c r="AA1945" s="291"/>
      <c r="AB1945" s="291"/>
      <c r="AC1945" s="291"/>
      <c r="AD1945" s="291"/>
      <c r="AE1945" s="171"/>
      <c r="AF1945" s="171"/>
    </row>
    <row r="1946" spans="1:32" s="172" customFormat="1" ht="27.75" x14ac:dyDescent="0.15">
      <c r="A1946" s="171"/>
      <c r="B1946" s="904" t="s">
        <v>105</v>
      </c>
      <c r="C1946" s="904"/>
      <c r="D1946" s="904"/>
      <c r="E1946" s="904"/>
      <c r="F1946" s="904"/>
      <c r="G1946" s="904"/>
      <c r="H1946" s="904"/>
      <c r="I1946" s="904"/>
      <c r="J1946" s="905" t="s">
        <v>388</v>
      </c>
      <c r="K1946" s="905"/>
      <c r="L1946" s="905"/>
      <c r="M1946" s="905"/>
      <c r="N1946" s="905"/>
      <c r="O1946" s="905"/>
      <c r="P1946" s="905"/>
      <c r="Q1946" s="905"/>
      <c r="R1946" s="905"/>
      <c r="S1946" s="905"/>
      <c r="T1946" s="905"/>
      <c r="U1946" s="905"/>
      <c r="W1946" s="171"/>
      <c r="X1946" s="171"/>
      <c r="Y1946" s="171"/>
      <c r="Z1946" s="291"/>
      <c r="AA1946" s="291"/>
      <c r="AB1946" s="291"/>
      <c r="AC1946" s="291"/>
      <c r="AD1946" s="291"/>
      <c r="AE1946" s="171"/>
      <c r="AF1946" s="171"/>
    </row>
    <row r="1947" spans="1:32" ht="21.75" thickBot="1" x14ac:dyDescent="0.2">
      <c r="D1947" s="265" t="s">
        <v>228</v>
      </c>
      <c r="E1947" s="906"/>
      <c r="F1947" s="906"/>
      <c r="G1947" s="266" t="s">
        <v>229</v>
      </c>
      <c r="H1947" s="267"/>
      <c r="L1947" s="268" t="s">
        <v>231</v>
      </c>
      <c r="M1947" s="482" t="str">
        <f>M$4</f>
        <v/>
      </c>
      <c r="N1947" s="269" t="s">
        <v>220</v>
      </c>
      <c r="O1947" s="482" t="str">
        <f>O$4</f>
        <v/>
      </c>
      <c r="P1947" s="269" t="s">
        <v>225</v>
      </c>
      <c r="Q1947" s="269" t="s">
        <v>205</v>
      </c>
      <c r="R1947" s="482" t="str">
        <f>R$4</f>
        <v/>
      </c>
      <c r="S1947" s="269" t="s">
        <v>220</v>
      </c>
      <c r="T1947" s="482" t="str">
        <f>T$4</f>
        <v/>
      </c>
      <c r="U1947" s="269" t="s">
        <v>230</v>
      </c>
    </row>
    <row r="1948" spans="1:32" ht="18" customHeight="1" x14ac:dyDescent="0.15">
      <c r="B1948" s="880" t="s">
        <v>227</v>
      </c>
      <c r="C1948" s="907" t="s">
        <v>224</v>
      </c>
      <c r="D1948" s="478" t="s">
        <v>237</v>
      </c>
      <c r="E1948" s="478" t="s">
        <v>222</v>
      </c>
      <c r="F1948" s="909" t="s">
        <v>106</v>
      </c>
      <c r="G1948" s="840" t="s">
        <v>107</v>
      </c>
      <c r="H1948" s="841"/>
      <c r="I1948" s="480" t="s">
        <v>108</v>
      </c>
      <c r="J1948" s="480" t="s">
        <v>235</v>
      </c>
      <c r="K1948" s="840" t="s">
        <v>109</v>
      </c>
      <c r="L1948" s="913"/>
      <c r="M1948" s="913"/>
      <c r="N1948" s="841"/>
      <c r="O1948" s="840" t="s">
        <v>226</v>
      </c>
      <c r="P1948" s="913"/>
      <c r="Q1948" s="913"/>
      <c r="R1948" s="841"/>
      <c r="S1948" s="840" t="s">
        <v>233</v>
      </c>
      <c r="T1948" s="913"/>
      <c r="U1948" s="914"/>
    </row>
    <row r="1949" spans="1:32" ht="18" customHeight="1" thickBot="1" x14ac:dyDescent="0.2">
      <c r="B1949" s="882"/>
      <c r="C1949" s="908"/>
      <c r="D1949" s="479" t="s">
        <v>221</v>
      </c>
      <c r="E1949" s="479" t="s">
        <v>223</v>
      </c>
      <c r="F1949" s="910"/>
      <c r="G1949" s="911"/>
      <c r="H1949" s="912"/>
      <c r="I1949" s="481" t="s">
        <v>110</v>
      </c>
      <c r="J1949" s="481" t="s">
        <v>236</v>
      </c>
      <c r="K1949" s="911"/>
      <c r="L1949" s="915"/>
      <c r="M1949" s="915"/>
      <c r="N1949" s="912"/>
      <c r="O1949" s="911"/>
      <c r="P1949" s="915"/>
      <c r="Q1949" s="915"/>
      <c r="R1949" s="912"/>
      <c r="S1949" s="911" t="s">
        <v>234</v>
      </c>
      <c r="T1949" s="915"/>
      <c r="U1949" s="916"/>
    </row>
    <row r="1950" spans="1:32" ht="24" customHeight="1" x14ac:dyDescent="0.15">
      <c r="B1950" s="880">
        <v>1</v>
      </c>
      <c r="C1950" s="883"/>
      <c r="D1950" s="883"/>
      <c r="E1950" s="883"/>
      <c r="F1950" s="294"/>
      <c r="G1950" s="886"/>
      <c r="H1950" s="887"/>
      <c r="I1950" s="294"/>
      <c r="J1950" s="295"/>
      <c r="K1950" s="298"/>
      <c r="L1950" s="279" t="s">
        <v>220</v>
      </c>
      <c r="M1950" s="301"/>
      <c r="N1950" s="280" t="s">
        <v>225</v>
      </c>
      <c r="O1950" s="298"/>
      <c r="P1950" s="279" t="s">
        <v>220</v>
      </c>
      <c r="Q1950" s="301"/>
      <c r="R1950" s="280" t="s">
        <v>225</v>
      </c>
      <c r="S1950" s="888" t="str">
        <f t="shared" ref="S1950" si="1625">IF(COUNT(J1950:J1954)=0,"",SUM(J1950:J1954))</f>
        <v/>
      </c>
      <c r="T1950" s="889"/>
      <c r="U1950" s="890"/>
    </row>
    <row r="1951" spans="1:32" ht="24" customHeight="1" x14ac:dyDescent="0.15">
      <c r="B1951" s="881"/>
      <c r="C1951" s="884"/>
      <c r="D1951" s="884"/>
      <c r="E1951" s="884"/>
      <c r="F1951" s="296"/>
      <c r="G1951" s="897"/>
      <c r="H1951" s="898"/>
      <c r="I1951" s="296"/>
      <c r="J1951" s="297"/>
      <c r="K1951" s="299"/>
      <c r="L1951" s="284" t="s">
        <v>220</v>
      </c>
      <c r="M1951" s="302"/>
      <c r="N1951" s="285" t="s">
        <v>225</v>
      </c>
      <c r="O1951" s="299"/>
      <c r="P1951" s="284" t="s">
        <v>220</v>
      </c>
      <c r="Q1951" s="302"/>
      <c r="R1951" s="285" t="s">
        <v>225</v>
      </c>
      <c r="S1951" s="891"/>
      <c r="T1951" s="892"/>
      <c r="U1951" s="893"/>
    </row>
    <row r="1952" spans="1:32" ht="23.25" customHeight="1" x14ac:dyDescent="0.15">
      <c r="B1952" s="881"/>
      <c r="C1952" s="884"/>
      <c r="D1952" s="884"/>
      <c r="E1952" s="884"/>
      <c r="F1952" s="296"/>
      <c r="G1952" s="897"/>
      <c r="H1952" s="898"/>
      <c r="I1952" s="296"/>
      <c r="J1952" s="297"/>
      <c r="K1952" s="299"/>
      <c r="L1952" s="284" t="s">
        <v>220</v>
      </c>
      <c r="M1952" s="302"/>
      <c r="N1952" s="285" t="s">
        <v>225</v>
      </c>
      <c r="O1952" s="299"/>
      <c r="P1952" s="284" t="s">
        <v>220</v>
      </c>
      <c r="Q1952" s="302"/>
      <c r="R1952" s="285" t="s">
        <v>225</v>
      </c>
      <c r="S1952" s="891"/>
      <c r="T1952" s="892"/>
      <c r="U1952" s="893"/>
    </row>
    <row r="1953" spans="2:21" ht="24" customHeight="1" x14ac:dyDescent="0.15">
      <c r="B1953" s="881"/>
      <c r="C1953" s="884"/>
      <c r="D1953" s="884"/>
      <c r="E1953" s="884"/>
      <c r="F1953" s="296"/>
      <c r="G1953" s="897"/>
      <c r="H1953" s="898"/>
      <c r="I1953" s="296"/>
      <c r="J1953" s="297"/>
      <c r="K1953" s="299"/>
      <c r="L1953" s="284" t="s">
        <v>220</v>
      </c>
      <c r="M1953" s="302"/>
      <c r="N1953" s="285" t="s">
        <v>225</v>
      </c>
      <c r="O1953" s="299"/>
      <c r="P1953" s="284" t="s">
        <v>220</v>
      </c>
      <c r="Q1953" s="302"/>
      <c r="R1953" s="285" t="s">
        <v>225</v>
      </c>
      <c r="S1953" s="891"/>
      <c r="T1953" s="892"/>
      <c r="U1953" s="893"/>
    </row>
    <row r="1954" spans="2:21" ht="24" customHeight="1" thickBot="1" x14ac:dyDescent="0.2">
      <c r="B1954" s="882"/>
      <c r="C1954" s="885"/>
      <c r="D1954" s="885"/>
      <c r="E1954" s="885"/>
      <c r="F1954" s="286" t="s">
        <v>232</v>
      </c>
      <c r="G1954" s="5"/>
      <c r="H1954" s="899" t="s">
        <v>239</v>
      </c>
      <c r="I1954" s="900"/>
      <c r="J1954" s="300"/>
      <c r="K1954" s="901"/>
      <c r="L1954" s="902"/>
      <c r="M1954" s="902"/>
      <c r="N1954" s="902"/>
      <c r="O1954" s="902"/>
      <c r="P1954" s="902"/>
      <c r="Q1954" s="902"/>
      <c r="R1954" s="903"/>
      <c r="S1954" s="894"/>
      <c r="T1954" s="895"/>
      <c r="U1954" s="896"/>
    </row>
    <row r="1955" spans="2:21" ht="24" customHeight="1" x14ac:dyDescent="0.15">
      <c r="B1955" s="880">
        <v>2</v>
      </c>
      <c r="C1955" s="883"/>
      <c r="D1955" s="883"/>
      <c r="E1955" s="883"/>
      <c r="F1955" s="294"/>
      <c r="G1955" s="886"/>
      <c r="H1955" s="887"/>
      <c r="I1955" s="294"/>
      <c r="J1955" s="295"/>
      <c r="K1955" s="298"/>
      <c r="L1955" s="279" t="s">
        <v>220</v>
      </c>
      <c r="M1955" s="301"/>
      <c r="N1955" s="280" t="s">
        <v>225</v>
      </c>
      <c r="O1955" s="298"/>
      <c r="P1955" s="279" t="s">
        <v>220</v>
      </c>
      <c r="Q1955" s="301"/>
      <c r="R1955" s="280" t="s">
        <v>225</v>
      </c>
      <c r="S1955" s="888" t="str">
        <f t="shared" ref="S1955" si="1626">IF(COUNT(J1955:J1959)=0,"",SUM(J1955:J1959))</f>
        <v/>
      </c>
      <c r="T1955" s="889"/>
      <c r="U1955" s="890"/>
    </row>
    <row r="1956" spans="2:21" ht="24" customHeight="1" x14ac:dyDescent="0.15">
      <c r="B1956" s="881"/>
      <c r="C1956" s="884"/>
      <c r="D1956" s="884"/>
      <c r="E1956" s="884"/>
      <c r="F1956" s="296"/>
      <c r="G1956" s="897"/>
      <c r="H1956" s="898"/>
      <c r="I1956" s="296"/>
      <c r="J1956" s="297"/>
      <c r="K1956" s="299"/>
      <c r="L1956" s="284" t="s">
        <v>220</v>
      </c>
      <c r="M1956" s="302"/>
      <c r="N1956" s="285" t="s">
        <v>225</v>
      </c>
      <c r="O1956" s="299"/>
      <c r="P1956" s="284" t="s">
        <v>220</v>
      </c>
      <c r="Q1956" s="302"/>
      <c r="R1956" s="285" t="s">
        <v>225</v>
      </c>
      <c r="S1956" s="891"/>
      <c r="T1956" s="892"/>
      <c r="U1956" s="893"/>
    </row>
    <row r="1957" spans="2:21" ht="24" customHeight="1" x14ac:dyDescent="0.15">
      <c r="B1957" s="881"/>
      <c r="C1957" s="884"/>
      <c r="D1957" s="884"/>
      <c r="E1957" s="884"/>
      <c r="F1957" s="296"/>
      <c r="G1957" s="897"/>
      <c r="H1957" s="898"/>
      <c r="I1957" s="296"/>
      <c r="J1957" s="297"/>
      <c r="K1957" s="299"/>
      <c r="L1957" s="284" t="s">
        <v>220</v>
      </c>
      <c r="M1957" s="302"/>
      <c r="N1957" s="285" t="s">
        <v>225</v>
      </c>
      <c r="O1957" s="299"/>
      <c r="P1957" s="284" t="s">
        <v>220</v>
      </c>
      <c r="Q1957" s="302"/>
      <c r="R1957" s="285" t="s">
        <v>225</v>
      </c>
      <c r="S1957" s="891"/>
      <c r="T1957" s="892"/>
      <c r="U1957" s="893"/>
    </row>
    <row r="1958" spans="2:21" ht="24" customHeight="1" x14ac:dyDescent="0.15">
      <c r="B1958" s="881"/>
      <c r="C1958" s="884"/>
      <c r="D1958" s="884"/>
      <c r="E1958" s="884"/>
      <c r="F1958" s="296"/>
      <c r="G1958" s="897"/>
      <c r="H1958" s="898"/>
      <c r="I1958" s="296"/>
      <c r="J1958" s="297"/>
      <c r="K1958" s="299"/>
      <c r="L1958" s="284" t="s">
        <v>220</v>
      </c>
      <c r="M1958" s="302"/>
      <c r="N1958" s="285" t="s">
        <v>225</v>
      </c>
      <c r="O1958" s="299"/>
      <c r="P1958" s="284" t="s">
        <v>220</v>
      </c>
      <c r="Q1958" s="302"/>
      <c r="R1958" s="285" t="s">
        <v>225</v>
      </c>
      <c r="S1958" s="891"/>
      <c r="T1958" s="892"/>
      <c r="U1958" s="893"/>
    </row>
    <row r="1959" spans="2:21" ht="24" customHeight="1" thickBot="1" x14ac:dyDescent="0.2">
      <c r="B1959" s="882"/>
      <c r="C1959" s="885"/>
      <c r="D1959" s="885"/>
      <c r="E1959" s="885"/>
      <c r="F1959" s="286" t="s">
        <v>232</v>
      </c>
      <c r="G1959" s="5"/>
      <c r="H1959" s="899" t="s">
        <v>239</v>
      </c>
      <c r="I1959" s="900"/>
      <c r="J1959" s="300"/>
      <c r="K1959" s="901"/>
      <c r="L1959" s="902"/>
      <c r="M1959" s="902"/>
      <c r="N1959" s="902"/>
      <c r="O1959" s="902"/>
      <c r="P1959" s="902"/>
      <c r="Q1959" s="902"/>
      <c r="R1959" s="903"/>
      <c r="S1959" s="894"/>
      <c r="T1959" s="895"/>
      <c r="U1959" s="896"/>
    </row>
    <row r="1960" spans="2:21" ht="24" customHeight="1" x14ac:dyDescent="0.15">
      <c r="B1960" s="880">
        <v>3</v>
      </c>
      <c r="C1960" s="883"/>
      <c r="D1960" s="883"/>
      <c r="E1960" s="883"/>
      <c r="F1960" s="294"/>
      <c r="G1960" s="886"/>
      <c r="H1960" s="887"/>
      <c r="I1960" s="294"/>
      <c r="J1960" s="295"/>
      <c r="K1960" s="298"/>
      <c r="L1960" s="279" t="s">
        <v>220</v>
      </c>
      <c r="M1960" s="301"/>
      <c r="N1960" s="280" t="s">
        <v>225</v>
      </c>
      <c r="O1960" s="298"/>
      <c r="P1960" s="279" t="s">
        <v>220</v>
      </c>
      <c r="Q1960" s="301"/>
      <c r="R1960" s="280" t="s">
        <v>225</v>
      </c>
      <c r="S1960" s="888" t="str">
        <f t="shared" ref="S1960" si="1627">IF(COUNT(J1960:J1964)=0,"",SUM(J1960:J1964))</f>
        <v/>
      </c>
      <c r="T1960" s="889"/>
      <c r="U1960" s="890"/>
    </row>
    <row r="1961" spans="2:21" ht="24" customHeight="1" x14ac:dyDescent="0.15">
      <c r="B1961" s="881"/>
      <c r="C1961" s="884"/>
      <c r="D1961" s="884"/>
      <c r="E1961" s="884"/>
      <c r="F1961" s="296"/>
      <c r="G1961" s="897"/>
      <c r="H1961" s="898"/>
      <c r="I1961" s="296"/>
      <c r="J1961" s="297"/>
      <c r="K1961" s="299"/>
      <c r="L1961" s="284" t="s">
        <v>220</v>
      </c>
      <c r="M1961" s="302"/>
      <c r="N1961" s="285" t="s">
        <v>225</v>
      </c>
      <c r="O1961" s="299"/>
      <c r="P1961" s="284" t="s">
        <v>220</v>
      </c>
      <c r="Q1961" s="302"/>
      <c r="R1961" s="285" t="s">
        <v>225</v>
      </c>
      <c r="S1961" s="891"/>
      <c r="T1961" s="892"/>
      <c r="U1961" s="893"/>
    </row>
    <row r="1962" spans="2:21" ht="24" customHeight="1" x14ac:dyDescent="0.15">
      <c r="B1962" s="881"/>
      <c r="C1962" s="884"/>
      <c r="D1962" s="884"/>
      <c r="E1962" s="884"/>
      <c r="F1962" s="296"/>
      <c r="G1962" s="897"/>
      <c r="H1962" s="898"/>
      <c r="I1962" s="296"/>
      <c r="J1962" s="297"/>
      <c r="K1962" s="299"/>
      <c r="L1962" s="284" t="s">
        <v>220</v>
      </c>
      <c r="M1962" s="302"/>
      <c r="N1962" s="285" t="s">
        <v>225</v>
      </c>
      <c r="O1962" s="299"/>
      <c r="P1962" s="284" t="s">
        <v>220</v>
      </c>
      <c r="Q1962" s="302"/>
      <c r="R1962" s="285" t="s">
        <v>225</v>
      </c>
      <c r="S1962" s="891"/>
      <c r="T1962" s="892"/>
      <c r="U1962" s="893"/>
    </row>
    <row r="1963" spans="2:21" ht="24" customHeight="1" x14ac:dyDescent="0.15">
      <c r="B1963" s="881"/>
      <c r="C1963" s="884"/>
      <c r="D1963" s="884"/>
      <c r="E1963" s="884"/>
      <c r="F1963" s="296"/>
      <c r="G1963" s="897"/>
      <c r="H1963" s="898"/>
      <c r="I1963" s="296"/>
      <c r="J1963" s="297"/>
      <c r="K1963" s="299"/>
      <c r="L1963" s="284" t="s">
        <v>220</v>
      </c>
      <c r="M1963" s="302"/>
      <c r="N1963" s="285" t="s">
        <v>225</v>
      </c>
      <c r="O1963" s="299"/>
      <c r="P1963" s="284" t="s">
        <v>220</v>
      </c>
      <c r="Q1963" s="302"/>
      <c r="R1963" s="285" t="s">
        <v>225</v>
      </c>
      <c r="S1963" s="891"/>
      <c r="T1963" s="892"/>
      <c r="U1963" s="893"/>
    </row>
    <row r="1964" spans="2:21" ht="24" customHeight="1" thickBot="1" x14ac:dyDescent="0.2">
      <c r="B1964" s="882"/>
      <c r="C1964" s="885"/>
      <c r="D1964" s="885"/>
      <c r="E1964" s="885"/>
      <c r="F1964" s="286" t="s">
        <v>232</v>
      </c>
      <c r="G1964" s="5"/>
      <c r="H1964" s="899" t="s">
        <v>239</v>
      </c>
      <c r="I1964" s="900"/>
      <c r="J1964" s="300"/>
      <c r="K1964" s="901"/>
      <c r="L1964" s="902"/>
      <c r="M1964" s="902"/>
      <c r="N1964" s="902"/>
      <c r="O1964" s="902"/>
      <c r="P1964" s="902"/>
      <c r="Q1964" s="902"/>
      <c r="R1964" s="903"/>
      <c r="S1964" s="894"/>
      <c r="T1964" s="895"/>
      <c r="U1964" s="896"/>
    </row>
    <row r="1965" spans="2:21" ht="24" customHeight="1" x14ac:dyDescent="0.15">
      <c r="B1965" s="880">
        <v>4</v>
      </c>
      <c r="C1965" s="883"/>
      <c r="D1965" s="883"/>
      <c r="E1965" s="883"/>
      <c r="F1965" s="294"/>
      <c r="G1965" s="886"/>
      <c r="H1965" s="887"/>
      <c r="I1965" s="294"/>
      <c r="J1965" s="295"/>
      <c r="K1965" s="298"/>
      <c r="L1965" s="279" t="s">
        <v>220</v>
      </c>
      <c r="M1965" s="301"/>
      <c r="N1965" s="280" t="s">
        <v>225</v>
      </c>
      <c r="O1965" s="298"/>
      <c r="P1965" s="279" t="s">
        <v>220</v>
      </c>
      <c r="Q1965" s="301"/>
      <c r="R1965" s="280" t="s">
        <v>225</v>
      </c>
      <c r="S1965" s="888" t="str">
        <f t="shared" ref="S1965" si="1628">IF(COUNT(J1965:J1969)=0,"",SUM(J1965:J1969))</f>
        <v/>
      </c>
      <c r="T1965" s="889"/>
      <c r="U1965" s="890"/>
    </row>
    <row r="1966" spans="2:21" ht="24" customHeight="1" x14ac:dyDescent="0.15">
      <c r="B1966" s="881"/>
      <c r="C1966" s="884"/>
      <c r="D1966" s="884"/>
      <c r="E1966" s="884"/>
      <c r="F1966" s="296"/>
      <c r="G1966" s="897"/>
      <c r="H1966" s="898"/>
      <c r="I1966" s="296"/>
      <c r="J1966" s="297"/>
      <c r="K1966" s="299"/>
      <c r="L1966" s="284" t="s">
        <v>220</v>
      </c>
      <c r="M1966" s="302"/>
      <c r="N1966" s="285" t="s">
        <v>225</v>
      </c>
      <c r="O1966" s="299"/>
      <c r="P1966" s="284" t="s">
        <v>220</v>
      </c>
      <c r="Q1966" s="302"/>
      <c r="R1966" s="285" t="s">
        <v>225</v>
      </c>
      <c r="S1966" s="891"/>
      <c r="T1966" s="892"/>
      <c r="U1966" s="893"/>
    </row>
    <row r="1967" spans="2:21" ht="24" customHeight="1" x14ac:dyDescent="0.15">
      <c r="B1967" s="881"/>
      <c r="C1967" s="884"/>
      <c r="D1967" s="884"/>
      <c r="E1967" s="884"/>
      <c r="F1967" s="296"/>
      <c r="G1967" s="897"/>
      <c r="H1967" s="898"/>
      <c r="I1967" s="296"/>
      <c r="J1967" s="297"/>
      <c r="K1967" s="299"/>
      <c r="L1967" s="284" t="s">
        <v>220</v>
      </c>
      <c r="M1967" s="302"/>
      <c r="N1967" s="285" t="s">
        <v>225</v>
      </c>
      <c r="O1967" s="299"/>
      <c r="P1967" s="284" t="s">
        <v>220</v>
      </c>
      <c r="Q1967" s="302"/>
      <c r="R1967" s="285" t="s">
        <v>225</v>
      </c>
      <c r="S1967" s="891"/>
      <c r="T1967" s="892"/>
      <c r="U1967" s="893"/>
    </row>
    <row r="1968" spans="2:21" ht="24" customHeight="1" x14ac:dyDescent="0.15">
      <c r="B1968" s="881"/>
      <c r="C1968" s="884"/>
      <c r="D1968" s="884"/>
      <c r="E1968" s="884"/>
      <c r="F1968" s="296"/>
      <c r="G1968" s="897"/>
      <c r="H1968" s="898"/>
      <c r="I1968" s="296"/>
      <c r="J1968" s="297"/>
      <c r="K1968" s="299"/>
      <c r="L1968" s="284" t="s">
        <v>220</v>
      </c>
      <c r="M1968" s="302"/>
      <c r="N1968" s="285" t="s">
        <v>225</v>
      </c>
      <c r="O1968" s="299"/>
      <c r="P1968" s="284" t="s">
        <v>220</v>
      </c>
      <c r="Q1968" s="302"/>
      <c r="R1968" s="285" t="s">
        <v>225</v>
      </c>
      <c r="S1968" s="891"/>
      <c r="T1968" s="892"/>
      <c r="U1968" s="893"/>
    </row>
    <row r="1969" spans="1:32" ht="24" customHeight="1" thickBot="1" x14ac:dyDescent="0.2">
      <c r="B1969" s="882"/>
      <c r="C1969" s="885"/>
      <c r="D1969" s="885"/>
      <c r="E1969" s="885"/>
      <c r="F1969" s="286" t="s">
        <v>232</v>
      </c>
      <c r="G1969" s="5"/>
      <c r="H1969" s="899" t="s">
        <v>239</v>
      </c>
      <c r="I1969" s="900"/>
      <c r="J1969" s="300"/>
      <c r="K1969" s="901"/>
      <c r="L1969" s="902"/>
      <c r="M1969" s="902"/>
      <c r="N1969" s="902"/>
      <c r="O1969" s="902"/>
      <c r="P1969" s="902"/>
      <c r="Q1969" s="902"/>
      <c r="R1969" s="903"/>
      <c r="S1969" s="894"/>
      <c r="T1969" s="895"/>
      <c r="U1969" s="896"/>
    </row>
    <row r="1970" spans="1:32" ht="19.5" customHeight="1" thickBot="1" x14ac:dyDescent="0.2">
      <c r="B1970" s="287" t="s">
        <v>112</v>
      </c>
      <c r="C1970" s="172"/>
      <c r="D1970" s="288"/>
      <c r="E1970" s="288"/>
      <c r="F1970" s="289"/>
      <c r="G1970" s="288"/>
      <c r="H1970" s="288"/>
      <c r="O1970" s="917" t="s">
        <v>496</v>
      </c>
      <c r="P1970" s="918"/>
      <c r="Q1970" s="918"/>
      <c r="R1970" s="918"/>
      <c r="S1970" s="919" t="str">
        <f>IF(COUNT(S1950:U1969)=0,"",SUMIFS(S1950:S1969,E1950:E1969,"&lt;&gt;"&amp;""))</f>
        <v/>
      </c>
      <c r="T1970" s="920"/>
      <c r="U1970" s="921"/>
    </row>
    <row r="1971" spans="1:32" ht="19.5" customHeight="1" thickBot="1" x14ac:dyDescent="0.2">
      <c r="B1971" s="486" t="s">
        <v>242</v>
      </c>
      <c r="C1971" s="172"/>
      <c r="D1971" s="171"/>
      <c r="E1971" s="290"/>
      <c r="F1971" s="485"/>
      <c r="G1971" s="485"/>
      <c r="H1971" s="485"/>
      <c r="O1971" s="922" t="s">
        <v>497</v>
      </c>
      <c r="P1971" s="923"/>
      <c r="Q1971" s="923"/>
      <c r="R1971" s="924"/>
      <c r="S1971" s="919" t="str">
        <f>IF(COUNT(S1950:U1969)=0,"",SUMIF(E1950:E1969,"元請",S1950:U1969))</f>
        <v/>
      </c>
      <c r="T1971" s="920"/>
      <c r="U1971" s="921"/>
      <c r="Z1971" s="264"/>
      <c r="AA1971" s="264"/>
      <c r="AB1971" s="264"/>
      <c r="AC1971" s="264"/>
      <c r="AD1971" s="264"/>
      <c r="AE1971" s="172"/>
      <c r="AF1971" s="172"/>
    </row>
    <row r="1972" spans="1:32" ht="19.5" customHeight="1" x14ac:dyDescent="0.15">
      <c r="B1972" s="287" t="s">
        <v>240</v>
      </c>
      <c r="C1972" s="172"/>
      <c r="D1972" s="171"/>
      <c r="E1972" s="172"/>
      <c r="F1972" s="172"/>
      <c r="G1972" s="485"/>
      <c r="H1972" s="485"/>
      <c r="Z1972" s="264"/>
      <c r="AA1972" s="264"/>
      <c r="AB1972" s="264"/>
      <c r="AC1972" s="264"/>
      <c r="AD1972" s="264"/>
      <c r="AE1972" s="172"/>
      <c r="AF1972" s="172"/>
    </row>
    <row r="1973" spans="1:32" ht="19.5" customHeight="1" x14ac:dyDescent="0.15">
      <c r="B1973" s="485"/>
      <c r="C1973" s="172"/>
      <c r="D1973" s="171"/>
      <c r="E1973" s="290"/>
      <c r="F1973" s="485"/>
      <c r="G1973" s="485"/>
      <c r="H1973" s="485"/>
    </row>
    <row r="1974" spans="1:32" s="172" customFormat="1" ht="20.25" customHeight="1" x14ac:dyDescent="0.15">
      <c r="A1974" s="171"/>
      <c r="B1974" s="171"/>
      <c r="C1974" s="172" t="s">
        <v>104</v>
      </c>
      <c r="G1974" s="262"/>
      <c r="H1974" s="262"/>
      <c r="I1974" s="171"/>
      <c r="J1974" s="171"/>
      <c r="K1974" s="171"/>
      <c r="L1974" s="171"/>
      <c r="M1974" s="171"/>
      <c r="N1974" s="171"/>
      <c r="O1974" s="171"/>
      <c r="P1974" s="171"/>
      <c r="Q1974" s="171"/>
      <c r="R1974" s="171"/>
      <c r="S1974" s="171"/>
      <c r="T1974" s="196" t="s">
        <v>241</v>
      </c>
      <c r="U1974" s="263" t="str">
        <f t="shared" ref="U1974" si="1629">IF(COUNT(S1950:U1969)=0,"",U1945+1)</f>
        <v/>
      </c>
      <c r="W1974" s="171"/>
      <c r="X1974" s="171"/>
      <c r="Y1974" s="171"/>
      <c r="Z1974" s="291"/>
      <c r="AA1974" s="291"/>
      <c r="AB1974" s="291"/>
      <c r="AC1974" s="291"/>
      <c r="AD1974" s="291"/>
      <c r="AE1974" s="171"/>
      <c r="AF1974" s="171"/>
    </row>
    <row r="1975" spans="1:32" s="172" customFormat="1" ht="27.75" x14ac:dyDescent="0.15">
      <c r="A1975" s="171"/>
      <c r="B1975" s="904" t="s">
        <v>105</v>
      </c>
      <c r="C1975" s="904"/>
      <c r="D1975" s="904"/>
      <c r="E1975" s="904"/>
      <c r="F1975" s="904"/>
      <c r="G1975" s="904"/>
      <c r="H1975" s="904"/>
      <c r="I1975" s="904"/>
      <c r="J1975" s="905" t="s">
        <v>388</v>
      </c>
      <c r="K1975" s="905"/>
      <c r="L1975" s="905"/>
      <c r="M1975" s="905"/>
      <c r="N1975" s="905"/>
      <c r="O1975" s="905"/>
      <c r="P1975" s="905"/>
      <c r="Q1975" s="905"/>
      <c r="R1975" s="905"/>
      <c r="S1975" s="905"/>
      <c r="T1975" s="905"/>
      <c r="U1975" s="905"/>
      <c r="W1975" s="171"/>
      <c r="X1975" s="171"/>
      <c r="Y1975" s="171"/>
      <c r="Z1975" s="291"/>
      <c r="AA1975" s="291"/>
      <c r="AB1975" s="291"/>
      <c r="AC1975" s="291"/>
      <c r="AD1975" s="291"/>
      <c r="AE1975" s="171"/>
      <c r="AF1975" s="171"/>
    </row>
    <row r="1976" spans="1:32" ht="21.75" thickBot="1" x14ac:dyDescent="0.2">
      <c r="D1976" s="265" t="s">
        <v>228</v>
      </c>
      <c r="E1976" s="906"/>
      <c r="F1976" s="906"/>
      <c r="G1976" s="266" t="s">
        <v>229</v>
      </c>
      <c r="H1976" s="267"/>
      <c r="L1976" s="268" t="s">
        <v>231</v>
      </c>
      <c r="M1976" s="482" t="str">
        <f>M$4</f>
        <v/>
      </c>
      <c r="N1976" s="269" t="s">
        <v>220</v>
      </c>
      <c r="O1976" s="482" t="str">
        <f>O$4</f>
        <v/>
      </c>
      <c r="P1976" s="269" t="s">
        <v>225</v>
      </c>
      <c r="Q1976" s="269" t="s">
        <v>205</v>
      </c>
      <c r="R1976" s="482" t="str">
        <f>R$4</f>
        <v/>
      </c>
      <c r="S1976" s="269" t="s">
        <v>220</v>
      </c>
      <c r="T1976" s="482" t="str">
        <f>T$4</f>
        <v/>
      </c>
      <c r="U1976" s="269" t="s">
        <v>230</v>
      </c>
    </row>
    <row r="1977" spans="1:32" ht="18" customHeight="1" x14ac:dyDescent="0.15">
      <c r="B1977" s="880" t="s">
        <v>227</v>
      </c>
      <c r="C1977" s="907" t="s">
        <v>224</v>
      </c>
      <c r="D1977" s="478" t="s">
        <v>237</v>
      </c>
      <c r="E1977" s="478" t="s">
        <v>222</v>
      </c>
      <c r="F1977" s="909" t="s">
        <v>106</v>
      </c>
      <c r="G1977" s="840" t="s">
        <v>107</v>
      </c>
      <c r="H1977" s="841"/>
      <c r="I1977" s="480" t="s">
        <v>108</v>
      </c>
      <c r="J1977" s="480" t="s">
        <v>235</v>
      </c>
      <c r="K1977" s="840" t="s">
        <v>109</v>
      </c>
      <c r="L1977" s="913"/>
      <c r="M1977" s="913"/>
      <c r="N1977" s="841"/>
      <c r="O1977" s="840" t="s">
        <v>226</v>
      </c>
      <c r="P1977" s="913"/>
      <c r="Q1977" s="913"/>
      <c r="R1977" s="841"/>
      <c r="S1977" s="840" t="s">
        <v>233</v>
      </c>
      <c r="T1977" s="913"/>
      <c r="U1977" s="914"/>
    </row>
    <row r="1978" spans="1:32" ht="18" customHeight="1" thickBot="1" x14ac:dyDescent="0.2">
      <c r="B1978" s="882"/>
      <c r="C1978" s="908"/>
      <c r="D1978" s="479" t="s">
        <v>221</v>
      </c>
      <c r="E1978" s="479" t="s">
        <v>223</v>
      </c>
      <c r="F1978" s="910"/>
      <c r="G1978" s="911"/>
      <c r="H1978" s="912"/>
      <c r="I1978" s="481" t="s">
        <v>110</v>
      </c>
      <c r="J1978" s="481" t="s">
        <v>236</v>
      </c>
      <c r="K1978" s="911"/>
      <c r="L1978" s="915"/>
      <c r="M1978" s="915"/>
      <c r="N1978" s="912"/>
      <c r="O1978" s="911"/>
      <c r="P1978" s="915"/>
      <c r="Q1978" s="915"/>
      <c r="R1978" s="912"/>
      <c r="S1978" s="911" t="s">
        <v>234</v>
      </c>
      <c r="T1978" s="915"/>
      <c r="U1978" s="916"/>
    </row>
    <row r="1979" spans="1:32" ht="24" customHeight="1" x14ac:dyDescent="0.15">
      <c r="B1979" s="880">
        <v>1</v>
      </c>
      <c r="C1979" s="883"/>
      <c r="D1979" s="883"/>
      <c r="E1979" s="883"/>
      <c r="F1979" s="294"/>
      <c r="G1979" s="886"/>
      <c r="H1979" s="887"/>
      <c r="I1979" s="294"/>
      <c r="J1979" s="295"/>
      <c r="K1979" s="298"/>
      <c r="L1979" s="279" t="s">
        <v>220</v>
      </c>
      <c r="M1979" s="301"/>
      <c r="N1979" s="280" t="s">
        <v>225</v>
      </c>
      <c r="O1979" s="298"/>
      <c r="P1979" s="279" t="s">
        <v>220</v>
      </c>
      <c r="Q1979" s="301"/>
      <c r="R1979" s="280" t="s">
        <v>225</v>
      </c>
      <c r="S1979" s="888" t="str">
        <f t="shared" ref="S1979" si="1630">IF(COUNT(J1979:J1983)=0,"",SUM(J1979:J1983))</f>
        <v/>
      </c>
      <c r="T1979" s="889"/>
      <c r="U1979" s="890"/>
    </row>
    <row r="1980" spans="1:32" ht="24" customHeight="1" x14ac:dyDescent="0.15">
      <c r="B1980" s="881"/>
      <c r="C1980" s="884"/>
      <c r="D1980" s="884"/>
      <c r="E1980" s="884"/>
      <c r="F1980" s="296"/>
      <c r="G1980" s="897"/>
      <c r="H1980" s="898"/>
      <c r="I1980" s="296"/>
      <c r="J1980" s="297"/>
      <c r="K1980" s="299"/>
      <c r="L1980" s="284" t="s">
        <v>220</v>
      </c>
      <c r="M1980" s="302"/>
      <c r="N1980" s="285" t="s">
        <v>225</v>
      </c>
      <c r="O1980" s="299"/>
      <c r="P1980" s="284" t="s">
        <v>220</v>
      </c>
      <c r="Q1980" s="302"/>
      <c r="R1980" s="285" t="s">
        <v>225</v>
      </c>
      <c r="S1980" s="891"/>
      <c r="T1980" s="892"/>
      <c r="U1980" s="893"/>
    </row>
    <row r="1981" spans="1:32" ht="23.25" customHeight="1" x14ac:dyDescent="0.15">
      <c r="B1981" s="881"/>
      <c r="C1981" s="884"/>
      <c r="D1981" s="884"/>
      <c r="E1981" s="884"/>
      <c r="F1981" s="296"/>
      <c r="G1981" s="897"/>
      <c r="H1981" s="898"/>
      <c r="I1981" s="296"/>
      <c r="J1981" s="297"/>
      <c r="K1981" s="299"/>
      <c r="L1981" s="284" t="s">
        <v>220</v>
      </c>
      <c r="M1981" s="302"/>
      <c r="N1981" s="285" t="s">
        <v>225</v>
      </c>
      <c r="O1981" s="299"/>
      <c r="P1981" s="284" t="s">
        <v>220</v>
      </c>
      <c r="Q1981" s="302"/>
      <c r="R1981" s="285" t="s">
        <v>225</v>
      </c>
      <c r="S1981" s="891"/>
      <c r="T1981" s="892"/>
      <c r="U1981" s="893"/>
    </row>
    <row r="1982" spans="1:32" ht="24" customHeight="1" x14ac:dyDescent="0.15">
      <c r="B1982" s="881"/>
      <c r="C1982" s="884"/>
      <c r="D1982" s="884"/>
      <c r="E1982" s="884"/>
      <c r="F1982" s="296"/>
      <c r="G1982" s="897"/>
      <c r="H1982" s="898"/>
      <c r="I1982" s="296"/>
      <c r="J1982" s="297"/>
      <c r="K1982" s="299"/>
      <c r="L1982" s="284" t="s">
        <v>220</v>
      </c>
      <c r="M1982" s="302"/>
      <c r="N1982" s="285" t="s">
        <v>225</v>
      </c>
      <c r="O1982" s="299"/>
      <c r="P1982" s="284" t="s">
        <v>220</v>
      </c>
      <c r="Q1982" s="302"/>
      <c r="R1982" s="285" t="s">
        <v>225</v>
      </c>
      <c r="S1982" s="891"/>
      <c r="T1982" s="892"/>
      <c r="U1982" s="893"/>
    </row>
    <row r="1983" spans="1:32" ht="24" customHeight="1" thickBot="1" x14ac:dyDescent="0.2">
      <c r="B1983" s="882"/>
      <c r="C1983" s="885"/>
      <c r="D1983" s="885"/>
      <c r="E1983" s="885"/>
      <c r="F1983" s="286" t="s">
        <v>232</v>
      </c>
      <c r="G1983" s="5"/>
      <c r="H1983" s="899" t="s">
        <v>239</v>
      </c>
      <c r="I1983" s="900"/>
      <c r="J1983" s="300"/>
      <c r="K1983" s="901"/>
      <c r="L1983" s="902"/>
      <c r="M1983" s="902"/>
      <c r="N1983" s="902"/>
      <c r="O1983" s="902"/>
      <c r="P1983" s="902"/>
      <c r="Q1983" s="902"/>
      <c r="R1983" s="903"/>
      <c r="S1983" s="894"/>
      <c r="T1983" s="895"/>
      <c r="U1983" s="896"/>
    </row>
    <row r="1984" spans="1:32" ht="24" customHeight="1" x14ac:dyDescent="0.15">
      <c r="B1984" s="880">
        <v>2</v>
      </c>
      <c r="C1984" s="883"/>
      <c r="D1984" s="883"/>
      <c r="E1984" s="883"/>
      <c r="F1984" s="294"/>
      <c r="G1984" s="886"/>
      <c r="H1984" s="887"/>
      <c r="I1984" s="294"/>
      <c r="J1984" s="295"/>
      <c r="K1984" s="298"/>
      <c r="L1984" s="279" t="s">
        <v>220</v>
      </c>
      <c r="M1984" s="301"/>
      <c r="N1984" s="280" t="s">
        <v>225</v>
      </c>
      <c r="O1984" s="298"/>
      <c r="P1984" s="279" t="s">
        <v>220</v>
      </c>
      <c r="Q1984" s="301"/>
      <c r="R1984" s="280" t="s">
        <v>225</v>
      </c>
      <c r="S1984" s="888" t="str">
        <f t="shared" ref="S1984" si="1631">IF(COUNT(J1984:J1988)=0,"",SUM(J1984:J1988))</f>
        <v/>
      </c>
      <c r="T1984" s="889"/>
      <c r="U1984" s="890"/>
    </row>
    <row r="1985" spans="2:32" ht="24" customHeight="1" x14ac:dyDescent="0.15">
      <c r="B1985" s="881"/>
      <c r="C1985" s="884"/>
      <c r="D1985" s="884"/>
      <c r="E1985" s="884"/>
      <c r="F1985" s="296"/>
      <c r="G1985" s="897"/>
      <c r="H1985" s="898"/>
      <c r="I1985" s="296"/>
      <c r="J1985" s="297"/>
      <c r="K1985" s="299"/>
      <c r="L1985" s="284" t="s">
        <v>220</v>
      </c>
      <c r="M1985" s="302"/>
      <c r="N1985" s="285" t="s">
        <v>225</v>
      </c>
      <c r="O1985" s="299"/>
      <c r="P1985" s="284" t="s">
        <v>220</v>
      </c>
      <c r="Q1985" s="302"/>
      <c r="R1985" s="285" t="s">
        <v>225</v>
      </c>
      <c r="S1985" s="891"/>
      <c r="T1985" s="892"/>
      <c r="U1985" s="893"/>
    </row>
    <row r="1986" spans="2:32" ht="24" customHeight="1" x14ac:dyDescent="0.15">
      <c r="B1986" s="881"/>
      <c r="C1986" s="884"/>
      <c r="D1986" s="884"/>
      <c r="E1986" s="884"/>
      <c r="F1986" s="296"/>
      <c r="G1986" s="897"/>
      <c r="H1986" s="898"/>
      <c r="I1986" s="296"/>
      <c r="J1986" s="297"/>
      <c r="K1986" s="299"/>
      <c r="L1986" s="284" t="s">
        <v>220</v>
      </c>
      <c r="M1986" s="302"/>
      <c r="N1986" s="285" t="s">
        <v>225</v>
      </c>
      <c r="O1986" s="299"/>
      <c r="P1986" s="284" t="s">
        <v>220</v>
      </c>
      <c r="Q1986" s="302"/>
      <c r="R1986" s="285" t="s">
        <v>225</v>
      </c>
      <c r="S1986" s="891"/>
      <c r="T1986" s="892"/>
      <c r="U1986" s="893"/>
    </row>
    <row r="1987" spans="2:32" ht="24" customHeight="1" x14ac:dyDescent="0.15">
      <c r="B1987" s="881"/>
      <c r="C1987" s="884"/>
      <c r="D1987" s="884"/>
      <c r="E1987" s="884"/>
      <c r="F1987" s="296"/>
      <c r="G1987" s="897"/>
      <c r="H1987" s="898"/>
      <c r="I1987" s="296"/>
      <c r="J1987" s="297"/>
      <c r="K1987" s="299"/>
      <c r="L1987" s="284" t="s">
        <v>220</v>
      </c>
      <c r="M1987" s="302"/>
      <c r="N1987" s="285" t="s">
        <v>225</v>
      </c>
      <c r="O1987" s="299"/>
      <c r="P1987" s="284" t="s">
        <v>220</v>
      </c>
      <c r="Q1987" s="302"/>
      <c r="R1987" s="285" t="s">
        <v>225</v>
      </c>
      <c r="S1987" s="891"/>
      <c r="T1987" s="892"/>
      <c r="U1987" s="893"/>
    </row>
    <row r="1988" spans="2:32" ht="24" customHeight="1" thickBot="1" x14ac:dyDescent="0.2">
      <c r="B1988" s="882"/>
      <c r="C1988" s="885"/>
      <c r="D1988" s="885"/>
      <c r="E1988" s="885"/>
      <c r="F1988" s="286" t="s">
        <v>232</v>
      </c>
      <c r="G1988" s="5"/>
      <c r="H1988" s="899" t="s">
        <v>239</v>
      </c>
      <c r="I1988" s="900"/>
      <c r="J1988" s="300"/>
      <c r="K1988" s="901"/>
      <c r="L1988" s="902"/>
      <c r="M1988" s="902"/>
      <c r="N1988" s="902"/>
      <c r="O1988" s="902"/>
      <c r="P1988" s="902"/>
      <c r="Q1988" s="902"/>
      <c r="R1988" s="903"/>
      <c r="S1988" s="894"/>
      <c r="T1988" s="895"/>
      <c r="U1988" s="896"/>
    </row>
    <row r="1989" spans="2:32" ht="24" customHeight="1" x14ac:dyDescent="0.15">
      <c r="B1989" s="880">
        <v>3</v>
      </c>
      <c r="C1989" s="883"/>
      <c r="D1989" s="883"/>
      <c r="E1989" s="883"/>
      <c r="F1989" s="294"/>
      <c r="G1989" s="886"/>
      <c r="H1989" s="887"/>
      <c r="I1989" s="294"/>
      <c r="J1989" s="295"/>
      <c r="K1989" s="298"/>
      <c r="L1989" s="279" t="s">
        <v>220</v>
      </c>
      <c r="M1989" s="301"/>
      <c r="N1989" s="280" t="s">
        <v>225</v>
      </c>
      <c r="O1989" s="298"/>
      <c r="P1989" s="279" t="s">
        <v>220</v>
      </c>
      <c r="Q1989" s="301"/>
      <c r="R1989" s="280" t="s">
        <v>225</v>
      </c>
      <c r="S1989" s="888" t="str">
        <f t="shared" ref="S1989" si="1632">IF(COUNT(J1989:J1993)=0,"",SUM(J1989:J1993))</f>
        <v/>
      </c>
      <c r="T1989" s="889"/>
      <c r="U1989" s="890"/>
    </row>
    <row r="1990" spans="2:32" ht="24" customHeight="1" x14ac:dyDescent="0.15">
      <c r="B1990" s="881"/>
      <c r="C1990" s="884"/>
      <c r="D1990" s="884"/>
      <c r="E1990" s="884"/>
      <c r="F1990" s="296"/>
      <c r="G1990" s="897"/>
      <c r="H1990" s="898"/>
      <c r="I1990" s="296"/>
      <c r="J1990" s="297"/>
      <c r="K1990" s="299"/>
      <c r="L1990" s="284" t="s">
        <v>220</v>
      </c>
      <c r="M1990" s="302"/>
      <c r="N1990" s="285" t="s">
        <v>225</v>
      </c>
      <c r="O1990" s="299"/>
      <c r="P1990" s="284" t="s">
        <v>220</v>
      </c>
      <c r="Q1990" s="302"/>
      <c r="R1990" s="285" t="s">
        <v>225</v>
      </c>
      <c r="S1990" s="891"/>
      <c r="T1990" s="892"/>
      <c r="U1990" s="893"/>
    </row>
    <row r="1991" spans="2:32" ht="24" customHeight="1" x14ac:dyDescent="0.15">
      <c r="B1991" s="881"/>
      <c r="C1991" s="884"/>
      <c r="D1991" s="884"/>
      <c r="E1991" s="884"/>
      <c r="F1991" s="296"/>
      <c r="G1991" s="897"/>
      <c r="H1991" s="898"/>
      <c r="I1991" s="296"/>
      <c r="J1991" s="297"/>
      <c r="K1991" s="299"/>
      <c r="L1991" s="284" t="s">
        <v>220</v>
      </c>
      <c r="M1991" s="302"/>
      <c r="N1991" s="285" t="s">
        <v>225</v>
      </c>
      <c r="O1991" s="299"/>
      <c r="P1991" s="284" t="s">
        <v>220</v>
      </c>
      <c r="Q1991" s="302"/>
      <c r="R1991" s="285" t="s">
        <v>225</v>
      </c>
      <c r="S1991" s="891"/>
      <c r="T1991" s="892"/>
      <c r="U1991" s="893"/>
    </row>
    <row r="1992" spans="2:32" ht="24" customHeight="1" x14ac:dyDescent="0.15">
      <c r="B1992" s="881"/>
      <c r="C1992" s="884"/>
      <c r="D1992" s="884"/>
      <c r="E1992" s="884"/>
      <c r="F1992" s="296"/>
      <c r="G1992" s="897"/>
      <c r="H1992" s="898"/>
      <c r="I1992" s="296"/>
      <c r="J1992" s="297"/>
      <c r="K1992" s="299"/>
      <c r="L1992" s="284" t="s">
        <v>220</v>
      </c>
      <c r="M1992" s="302"/>
      <c r="N1992" s="285" t="s">
        <v>225</v>
      </c>
      <c r="O1992" s="299"/>
      <c r="P1992" s="284" t="s">
        <v>220</v>
      </c>
      <c r="Q1992" s="302"/>
      <c r="R1992" s="285" t="s">
        <v>225</v>
      </c>
      <c r="S1992" s="891"/>
      <c r="T1992" s="892"/>
      <c r="U1992" s="893"/>
    </row>
    <row r="1993" spans="2:32" ht="24" customHeight="1" thickBot="1" x14ac:dyDescent="0.2">
      <c r="B1993" s="882"/>
      <c r="C1993" s="885"/>
      <c r="D1993" s="885"/>
      <c r="E1993" s="885"/>
      <c r="F1993" s="286" t="s">
        <v>232</v>
      </c>
      <c r="G1993" s="5"/>
      <c r="H1993" s="899" t="s">
        <v>239</v>
      </c>
      <c r="I1993" s="900"/>
      <c r="J1993" s="300"/>
      <c r="K1993" s="901"/>
      <c r="L1993" s="902"/>
      <c r="M1993" s="902"/>
      <c r="N1993" s="902"/>
      <c r="O1993" s="902"/>
      <c r="P1993" s="902"/>
      <c r="Q1993" s="902"/>
      <c r="R1993" s="903"/>
      <c r="S1993" s="894"/>
      <c r="T1993" s="895"/>
      <c r="U1993" s="896"/>
    </row>
    <row r="1994" spans="2:32" ht="24" customHeight="1" x14ac:dyDescent="0.15">
      <c r="B1994" s="880">
        <v>4</v>
      </c>
      <c r="C1994" s="883"/>
      <c r="D1994" s="883"/>
      <c r="E1994" s="883"/>
      <c r="F1994" s="294"/>
      <c r="G1994" s="886"/>
      <c r="H1994" s="887"/>
      <c r="I1994" s="294"/>
      <c r="J1994" s="295"/>
      <c r="K1994" s="298"/>
      <c r="L1994" s="279" t="s">
        <v>220</v>
      </c>
      <c r="M1994" s="301"/>
      <c r="N1994" s="280" t="s">
        <v>225</v>
      </c>
      <c r="O1994" s="298"/>
      <c r="P1994" s="279" t="s">
        <v>220</v>
      </c>
      <c r="Q1994" s="301"/>
      <c r="R1994" s="280" t="s">
        <v>225</v>
      </c>
      <c r="S1994" s="888" t="str">
        <f t="shared" ref="S1994" si="1633">IF(COUNT(J1994:J1998)=0,"",SUM(J1994:J1998))</f>
        <v/>
      </c>
      <c r="T1994" s="889"/>
      <c r="U1994" s="890"/>
    </row>
    <row r="1995" spans="2:32" ht="24" customHeight="1" x14ac:dyDescent="0.15">
      <c r="B1995" s="881"/>
      <c r="C1995" s="884"/>
      <c r="D1995" s="884"/>
      <c r="E1995" s="884"/>
      <c r="F1995" s="296"/>
      <c r="G1995" s="897"/>
      <c r="H1995" s="898"/>
      <c r="I1995" s="296"/>
      <c r="J1995" s="297"/>
      <c r="K1995" s="299"/>
      <c r="L1995" s="284" t="s">
        <v>220</v>
      </c>
      <c r="M1995" s="302"/>
      <c r="N1995" s="285" t="s">
        <v>225</v>
      </c>
      <c r="O1995" s="299"/>
      <c r="P1995" s="284" t="s">
        <v>220</v>
      </c>
      <c r="Q1995" s="302"/>
      <c r="R1995" s="285" t="s">
        <v>225</v>
      </c>
      <c r="S1995" s="891"/>
      <c r="T1995" s="892"/>
      <c r="U1995" s="893"/>
    </row>
    <row r="1996" spans="2:32" ht="24" customHeight="1" x14ac:dyDescent="0.15">
      <c r="B1996" s="881"/>
      <c r="C1996" s="884"/>
      <c r="D1996" s="884"/>
      <c r="E1996" s="884"/>
      <c r="F1996" s="296"/>
      <c r="G1996" s="897"/>
      <c r="H1996" s="898"/>
      <c r="I1996" s="296"/>
      <c r="J1996" s="297"/>
      <c r="K1996" s="299"/>
      <c r="L1996" s="284" t="s">
        <v>220</v>
      </c>
      <c r="M1996" s="302"/>
      <c r="N1996" s="285" t="s">
        <v>225</v>
      </c>
      <c r="O1996" s="299"/>
      <c r="P1996" s="284" t="s">
        <v>220</v>
      </c>
      <c r="Q1996" s="302"/>
      <c r="R1996" s="285" t="s">
        <v>225</v>
      </c>
      <c r="S1996" s="891"/>
      <c r="T1996" s="892"/>
      <c r="U1996" s="893"/>
    </row>
    <row r="1997" spans="2:32" ht="24" customHeight="1" x14ac:dyDescent="0.15">
      <c r="B1997" s="881"/>
      <c r="C1997" s="884"/>
      <c r="D1997" s="884"/>
      <c r="E1997" s="884"/>
      <c r="F1997" s="296"/>
      <c r="G1997" s="897"/>
      <c r="H1997" s="898"/>
      <c r="I1997" s="296"/>
      <c r="J1997" s="297"/>
      <c r="K1997" s="299"/>
      <c r="L1997" s="284" t="s">
        <v>220</v>
      </c>
      <c r="M1997" s="302"/>
      <c r="N1997" s="285" t="s">
        <v>225</v>
      </c>
      <c r="O1997" s="299"/>
      <c r="P1997" s="284" t="s">
        <v>220</v>
      </c>
      <c r="Q1997" s="302"/>
      <c r="R1997" s="285" t="s">
        <v>225</v>
      </c>
      <c r="S1997" s="891"/>
      <c r="T1997" s="892"/>
      <c r="U1997" s="893"/>
    </row>
    <row r="1998" spans="2:32" ht="24" customHeight="1" thickBot="1" x14ac:dyDescent="0.2">
      <c r="B1998" s="882"/>
      <c r="C1998" s="885"/>
      <c r="D1998" s="885"/>
      <c r="E1998" s="885"/>
      <c r="F1998" s="286" t="s">
        <v>232</v>
      </c>
      <c r="G1998" s="5"/>
      <c r="H1998" s="899" t="s">
        <v>239</v>
      </c>
      <c r="I1998" s="900"/>
      <c r="J1998" s="300"/>
      <c r="K1998" s="901"/>
      <c r="L1998" s="902"/>
      <c r="M1998" s="902"/>
      <c r="N1998" s="902"/>
      <c r="O1998" s="902"/>
      <c r="P1998" s="902"/>
      <c r="Q1998" s="902"/>
      <c r="R1998" s="903"/>
      <c r="S1998" s="894"/>
      <c r="T1998" s="895"/>
      <c r="U1998" s="896"/>
    </row>
    <row r="1999" spans="2:32" ht="19.5" customHeight="1" thickBot="1" x14ac:dyDescent="0.2">
      <c r="B1999" s="287" t="s">
        <v>112</v>
      </c>
      <c r="C1999" s="172"/>
      <c r="D1999" s="288"/>
      <c r="E1999" s="288"/>
      <c r="F1999" s="289"/>
      <c r="G1999" s="288"/>
      <c r="H1999" s="288"/>
      <c r="O1999" s="917" t="s">
        <v>496</v>
      </c>
      <c r="P1999" s="918"/>
      <c r="Q1999" s="918"/>
      <c r="R1999" s="918"/>
      <c r="S1999" s="919" t="str">
        <f>IF(COUNT(S1979:U1998)=0,"",SUMIFS(S1979:S1998,E1979:E1998,"&lt;&gt;"&amp;""))</f>
        <v/>
      </c>
      <c r="T1999" s="920"/>
      <c r="U1999" s="921"/>
    </row>
    <row r="2000" spans="2:32" ht="19.5" customHeight="1" thickBot="1" x14ac:dyDescent="0.2">
      <c r="B2000" s="486" t="s">
        <v>242</v>
      </c>
      <c r="C2000" s="172"/>
      <c r="D2000" s="171"/>
      <c r="E2000" s="290"/>
      <c r="F2000" s="485"/>
      <c r="G2000" s="485"/>
      <c r="H2000" s="485"/>
      <c r="O2000" s="922" t="s">
        <v>497</v>
      </c>
      <c r="P2000" s="923"/>
      <c r="Q2000" s="923"/>
      <c r="R2000" s="924"/>
      <c r="S2000" s="919" t="str">
        <f>IF(COUNT(S1979:U1998)=0,"",SUMIF(E1979:E1998,"元請",S1979:U1998))</f>
        <v/>
      </c>
      <c r="T2000" s="920"/>
      <c r="U2000" s="921"/>
      <c r="Z2000" s="264"/>
      <c r="AA2000" s="264"/>
      <c r="AB2000" s="264"/>
      <c r="AC2000" s="264"/>
      <c r="AD2000" s="264"/>
      <c r="AE2000" s="172"/>
      <c r="AF2000" s="172"/>
    </row>
    <row r="2001" spans="1:32" ht="19.5" customHeight="1" x14ac:dyDescent="0.15">
      <c r="B2001" s="287" t="s">
        <v>240</v>
      </c>
      <c r="C2001" s="172"/>
      <c r="D2001" s="171"/>
      <c r="E2001" s="172"/>
      <c r="F2001" s="172"/>
      <c r="G2001" s="485"/>
      <c r="H2001" s="485"/>
      <c r="Z2001" s="264"/>
      <c r="AA2001" s="264"/>
      <c r="AB2001" s="264"/>
      <c r="AC2001" s="264"/>
      <c r="AD2001" s="264"/>
      <c r="AE2001" s="172"/>
      <c r="AF2001" s="172"/>
    </row>
    <row r="2002" spans="1:32" ht="19.5" customHeight="1" x14ac:dyDescent="0.15">
      <c r="B2002" s="485"/>
      <c r="C2002" s="172"/>
      <c r="D2002" s="171"/>
      <c r="E2002" s="290"/>
      <c r="F2002" s="485"/>
      <c r="G2002" s="485"/>
      <c r="H2002" s="485"/>
    </row>
    <row r="2003" spans="1:32" s="172" customFormat="1" ht="20.25" customHeight="1" x14ac:dyDescent="0.15">
      <c r="A2003" s="171"/>
      <c r="B2003" s="171"/>
      <c r="C2003" s="172" t="s">
        <v>104</v>
      </c>
      <c r="G2003" s="262"/>
      <c r="H2003" s="262"/>
      <c r="I2003" s="171"/>
      <c r="J2003" s="171"/>
      <c r="K2003" s="171"/>
      <c r="L2003" s="171"/>
      <c r="M2003" s="171"/>
      <c r="N2003" s="171"/>
      <c r="O2003" s="171"/>
      <c r="P2003" s="171"/>
      <c r="Q2003" s="171"/>
      <c r="R2003" s="171"/>
      <c r="S2003" s="171"/>
      <c r="T2003" s="196" t="s">
        <v>241</v>
      </c>
      <c r="U2003" s="263" t="str">
        <f t="shared" ref="U2003" si="1634">IF(COUNT(S1979:U1998)=0,"",U1974+1)</f>
        <v/>
      </c>
      <c r="W2003" s="171"/>
      <c r="X2003" s="171"/>
      <c r="Y2003" s="171"/>
      <c r="Z2003" s="291"/>
      <c r="AA2003" s="291"/>
      <c r="AB2003" s="291"/>
      <c r="AC2003" s="291"/>
      <c r="AD2003" s="291"/>
      <c r="AE2003" s="171"/>
      <c r="AF2003" s="171"/>
    </row>
    <row r="2004" spans="1:32" s="172" customFormat="1" ht="27.75" x14ac:dyDescent="0.15">
      <c r="A2004" s="171"/>
      <c r="B2004" s="904" t="s">
        <v>105</v>
      </c>
      <c r="C2004" s="904"/>
      <c r="D2004" s="904"/>
      <c r="E2004" s="904"/>
      <c r="F2004" s="904"/>
      <c r="G2004" s="904"/>
      <c r="H2004" s="904"/>
      <c r="I2004" s="904"/>
      <c r="J2004" s="905" t="s">
        <v>388</v>
      </c>
      <c r="K2004" s="905"/>
      <c r="L2004" s="905"/>
      <c r="M2004" s="905"/>
      <c r="N2004" s="905"/>
      <c r="O2004" s="905"/>
      <c r="P2004" s="905"/>
      <c r="Q2004" s="905"/>
      <c r="R2004" s="905"/>
      <c r="S2004" s="905"/>
      <c r="T2004" s="905"/>
      <c r="U2004" s="905"/>
      <c r="W2004" s="171"/>
      <c r="X2004" s="171"/>
      <c r="Y2004" s="171"/>
      <c r="Z2004" s="291"/>
      <c r="AA2004" s="291"/>
      <c r="AB2004" s="291"/>
      <c r="AC2004" s="291"/>
      <c r="AD2004" s="291"/>
      <c r="AE2004" s="171"/>
      <c r="AF2004" s="171"/>
    </row>
    <row r="2005" spans="1:32" ht="21.75" thickBot="1" x14ac:dyDescent="0.2">
      <c r="D2005" s="265" t="s">
        <v>228</v>
      </c>
      <c r="E2005" s="906"/>
      <c r="F2005" s="906"/>
      <c r="G2005" s="266" t="s">
        <v>229</v>
      </c>
      <c r="H2005" s="267"/>
      <c r="L2005" s="268" t="s">
        <v>231</v>
      </c>
      <c r="M2005" s="482" t="str">
        <f>M$4</f>
        <v/>
      </c>
      <c r="N2005" s="269" t="s">
        <v>220</v>
      </c>
      <c r="O2005" s="482" t="str">
        <f>O$4</f>
        <v/>
      </c>
      <c r="P2005" s="269" t="s">
        <v>225</v>
      </c>
      <c r="Q2005" s="269" t="s">
        <v>205</v>
      </c>
      <c r="R2005" s="482" t="str">
        <f>R$4</f>
        <v/>
      </c>
      <c r="S2005" s="269" t="s">
        <v>220</v>
      </c>
      <c r="T2005" s="482" t="str">
        <f>T$4</f>
        <v/>
      </c>
      <c r="U2005" s="269" t="s">
        <v>230</v>
      </c>
    </row>
    <row r="2006" spans="1:32" ht="18" customHeight="1" x14ac:dyDescent="0.15">
      <c r="B2006" s="880" t="s">
        <v>227</v>
      </c>
      <c r="C2006" s="907" t="s">
        <v>224</v>
      </c>
      <c r="D2006" s="478" t="s">
        <v>237</v>
      </c>
      <c r="E2006" s="478" t="s">
        <v>222</v>
      </c>
      <c r="F2006" s="909" t="s">
        <v>106</v>
      </c>
      <c r="G2006" s="840" t="s">
        <v>107</v>
      </c>
      <c r="H2006" s="841"/>
      <c r="I2006" s="480" t="s">
        <v>108</v>
      </c>
      <c r="J2006" s="480" t="s">
        <v>235</v>
      </c>
      <c r="K2006" s="840" t="s">
        <v>109</v>
      </c>
      <c r="L2006" s="913"/>
      <c r="M2006" s="913"/>
      <c r="N2006" s="841"/>
      <c r="O2006" s="840" t="s">
        <v>226</v>
      </c>
      <c r="P2006" s="913"/>
      <c r="Q2006" s="913"/>
      <c r="R2006" s="841"/>
      <c r="S2006" s="840" t="s">
        <v>233</v>
      </c>
      <c r="T2006" s="913"/>
      <c r="U2006" s="914"/>
    </row>
    <row r="2007" spans="1:32" ht="18" customHeight="1" thickBot="1" x14ac:dyDescent="0.2">
      <c r="B2007" s="882"/>
      <c r="C2007" s="908"/>
      <c r="D2007" s="479" t="s">
        <v>221</v>
      </c>
      <c r="E2007" s="479" t="s">
        <v>223</v>
      </c>
      <c r="F2007" s="910"/>
      <c r="G2007" s="911"/>
      <c r="H2007" s="912"/>
      <c r="I2007" s="481" t="s">
        <v>110</v>
      </c>
      <c r="J2007" s="481" t="s">
        <v>236</v>
      </c>
      <c r="K2007" s="911"/>
      <c r="L2007" s="915"/>
      <c r="M2007" s="915"/>
      <c r="N2007" s="912"/>
      <c r="O2007" s="911"/>
      <c r="P2007" s="915"/>
      <c r="Q2007" s="915"/>
      <c r="R2007" s="912"/>
      <c r="S2007" s="911" t="s">
        <v>234</v>
      </c>
      <c r="T2007" s="915"/>
      <c r="U2007" s="916"/>
    </row>
    <row r="2008" spans="1:32" ht="24" customHeight="1" x14ac:dyDescent="0.15">
      <c r="B2008" s="880">
        <v>1</v>
      </c>
      <c r="C2008" s="883"/>
      <c r="D2008" s="883"/>
      <c r="E2008" s="883"/>
      <c r="F2008" s="294"/>
      <c r="G2008" s="886"/>
      <c r="H2008" s="887"/>
      <c r="I2008" s="294"/>
      <c r="J2008" s="295"/>
      <c r="K2008" s="298"/>
      <c r="L2008" s="279" t="s">
        <v>220</v>
      </c>
      <c r="M2008" s="301"/>
      <c r="N2008" s="280" t="s">
        <v>225</v>
      </c>
      <c r="O2008" s="298"/>
      <c r="P2008" s="279" t="s">
        <v>220</v>
      </c>
      <c r="Q2008" s="301"/>
      <c r="R2008" s="280" t="s">
        <v>225</v>
      </c>
      <c r="S2008" s="888" t="str">
        <f t="shared" ref="S2008" si="1635">IF(COUNT(J2008:J2012)=0,"",SUM(J2008:J2012))</f>
        <v/>
      </c>
      <c r="T2008" s="889"/>
      <c r="U2008" s="890"/>
    </row>
    <row r="2009" spans="1:32" ht="24" customHeight="1" x14ac:dyDescent="0.15">
      <c r="B2009" s="881"/>
      <c r="C2009" s="884"/>
      <c r="D2009" s="884"/>
      <c r="E2009" s="884"/>
      <c r="F2009" s="296"/>
      <c r="G2009" s="897"/>
      <c r="H2009" s="898"/>
      <c r="I2009" s="296"/>
      <c r="J2009" s="297"/>
      <c r="K2009" s="299"/>
      <c r="L2009" s="284" t="s">
        <v>220</v>
      </c>
      <c r="M2009" s="302"/>
      <c r="N2009" s="285" t="s">
        <v>225</v>
      </c>
      <c r="O2009" s="299"/>
      <c r="P2009" s="284" t="s">
        <v>220</v>
      </c>
      <c r="Q2009" s="302"/>
      <c r="R2009" s="285" t="s">
        <v>225</v>
      </c>
      <c r="S2009" s="891"/>
      <c r="T2009" s="892"/>
      <c r="U2009" s="893"/>
    </row>
    <row r="2010" spans="1:32" ht="23.25" customHeight="1" x14ac:dyDescent="0.15">
      <c r="B2010" s="881"/>
      <c r="C2010" s="884"/>
      <c r="D2010" s="884"/>
      <c r="E2010" s="884"/>
      <c r="F2010" s="296"/>
      <c r="G2010" s="897"/>
      <c r="H2010" s="898"/>
      <c r="I2010" s="296"/>
      <c r="J2010" s="297"/>
      <c r="K2010" s="299"/>
      <c r="L2010" s="284" t="s">
        <v>220</v>
      </c>
      <c r="M2010" s="302"/>
      <c r="N2010" s="285" t="s">
        <v>225</v>
      </c>
      <c r="O2010" s="299"/>
      <c r="P2010" s="284" t="s">
        <v>220</v>
      </c>
      <c r="Q2010" s="302"/>
      <c r="R2010" s="285" t="s">
        <v>225</v>
      </c>
      <c r="S2010" s="891"/>
      <c r="T2010" s="892"/>
      <c r="U2010" s="893"/>
    </row>
    <row r="2011" spans="1:32" ht="24" customHeight="1" x14ac:dyDescent="0.15">
      <c r="B2011" s="881"/>
      <c r="C2011" s="884"/>
      <c r="D2011" s="884"/>
      <c r="E2011" s="884"/>
      <c r="F2011" s="296"/>
      <c r="G2011" s="897"/>
      <c r="H2011" s="898"/>
      <c r="I2011" s="296"/>
      <c r="J2011" s="297"/>
      <c r="K2011" s="299"/>
      <c r="L2011" s="284" t="s">
        <v>220</v>
      </c>
      <c r="M2011" s="302"/>
      <c r="N2011" s="285" t="s">
        <v>225</v>
      </c>
      <c r="O2011" s="299"/>
      <c r="P2011" s="284" t="s">
        <v>220</v>
      </c>
      <c r="Q2011" s="302"/>
      <c r="R2011" s="285" t="s">
        <v>225</v>
      </c>
      <c r="S2011" s="891"/>
      <c r="T2011" s="892"/>
      <c r="U2011" s="893"/>
    </row>
    <row r="2012" spans="1:32" ht="24" customHeight="1" thickBot="1" x14ac:dyDescent="0.2">
      <c r="B2012" s="882"/>
      <c r="C2012" s="885"/>
      <c r="D2012" s="885"/>
      <c r="E2012" s="885"/>
      <c r="F2012" s="286" t="s">
        <v>232</v>
      </c>
      <c r="G2012" s="5"/>
      <c r="H2012" s="899" t="s">
        <v>239</v>
      </c>
      <c r="I2012" s="900"/>
      <c r="J2012" s="300"/>
      <c r="K2012" s="901"/>
      <c r="L2012" s="902"/>
      <c r="M2012" s="902"/>
      <c r="N2012" s="902"/>
      <c r="O2012" s="902"/>
      <c r="P2012" s="902"/>
      <c r="Q2012" s="902"/>
      <c r="R2012" s="903"/>
      <c r="S2012" s="894"/>
      <c r="T2012" s="895"/>
      <c r="U2012" s="896"/>
    </row>
    <row r="2013" spans="1:32" ht="24" customHeight="1" x14ac:dyDescent="0.15">
      <c r="B2013" s="880">
        <v>2</v>
      </c>
      <c r="C2013" s="883"/>
      <c r="D2013" s="883"/>
      <c r="E2013" s="883"/>
      <c r="F2013" s="294"/>
      <c r="G2013" s="886"/>
      <c r="H2013" s="887"/>
      <c r="I2013" s="294"/>
      <c r="J2013" s="295"/>
      <c r="K2013" s="298"/>
      <c r="L2013" s="279" t="s">
        <v>220</v>
      </c>
      <c r="M2013" s="301"/>
      <c r="N2013" s="280" t="s">
        <v>225</v>
      </c>
      <c r="O2013" s="298"/>
      <c r="P2013" s="279" t="s">
        <v>220</v>
      </c>
      <c r="Q2013" s="301"/>
      <c r="R2013" s="280" t="s">
        <v>225</v>
      </c>
      <c r="S2013" s="888" t="str">
        <f t="shared" ref="S2013" si="1636">IF(COUNT(J2013:J2017)=0,"",SUM(J2013:J2017))</f>
        <v/>
      </c>
      <c r="T2013" s="889"/>
      <c r="U2013" s="890"/>
    </row>
    <row r="2014" spans="1:32" ht="24" customHeight="1" x14ac:dyDescent="0.15">
      <c r="B2014" s="881"/>
      <c r="C2014" s="884"/>
      <c r="D2014" s="884"/>
      <c r="E2014" s="884"/>
      <c r="F2014" s="296"/>
      <c r="G2014" s="897"/>
      <c r="H2014" s="898"/>
      <c r="I2014" s="296"/>
      <c r="J2014" s="297"/>
      <c r="K2014" s="299"/>
      <c r="L2014" s="284" t="s">
        <v>220</v>
      </c>
      <c r="M2014" s="302"/>
      <c r="N2014" s="285" t="s">
        <v>225</v>
      </c>
      <c r="O2014" s="299"/>
      <c r="P2014" s="284" t="s">
        <v>220</v>
      </c>
      <c r="Q2014" s="302"/>
      <c r="R2014" s="285" t="s">
        <v>225</v>
      </c>
      <c r="S2014" s="891"/>
      <c r="T2014" s="892"/>
      <c r="U2014" s="893"/>
    </row>
    <row r="2015" spans="1:32" ht="24" customHeight="1" x14ac:dyDescent="0.15">
      <c r="B2015" s="881"/>
      <c r="C2015" s="884"/>
      <c r="D2015" s="884"/>
      <c r="E2015" s="884"/>
      <c r="F2015" s="296"/>
      <c r="G2015" s="897"/>
      <c r="H2015" s="898"/>
      <c r="I2015" s="296"/>
      <c r="J2015" s="297"/>
      <c r="K2015" s="299"/>
      <c r="L2015" s="284" t="s">
        <v>220</v>
      </c>
      <c r="M2015" s="302"/>
      <c r="N2015" s="285" t="s">
        <v>225</v>
      </c>
      <c r="O2015" s="299"/>
      <c r="P2015" s="284" t="s">
        <v>220</v>
      </c>
      <c r="Q2015" s="302"/>
      <c r="R2015" s="285" t="s">
        <v>225</v>
      </c>
      <c r="S2015" s="891"/>
      <c r="T2015" s="892"/>
      <c r="U2015" s="893"/>
    </row>
    <row r="2016" spans="1:32" ht="24" customHeight="1" x14ac:dyDescent="0.15">
      <c r="B2016" s="881"/>
      <c r="C2016" s="884"/>
      <c r="D2016" s="884"/>
      <c r="E2016" s="884"/>
      <c r="F2016" s="296"/>
      <c r="G2016" s="897"/>
      <c r="H2016" s="898"/>
      <c r="I2016" s="296"/>
      <c r="J2016" s="297"/>
      <c r="K2016" s="299"/>
      <c r="L2016" s="284" t="s">
        <v>220</v>
      </c>
      <c r="M2016" s="302"/>
      <c r="N2016" s="285" t="s">
        <v>225</v>
      </c>
      <c r="O2016" s="299"/>
      <c r="P2016" s="284" t="s">
        <v>220</v>
      </c>
      <c r="Q2016" s="302"/>
      <c r="R2016" s="285" t="s">
        <v>225</v>
      </c>
      <c r="S2016" s="891"/>
      <c r="T2016" s="892"/>
      <c r="U2016" s="893"/>
    </row>
    <row r="2017" spans="1:32" ht="24" customHeight="1" thickBot="1" x14ac:dyDescent="0.2">
      <c r="B2017" s="882"/>
      <c r="C2017" s="885"/>
      <c r="D2017" s="885"/>
      <c r="E2017" s="885"/>
      <c r="F2017" s="286" t="s">
        <v>232</v>
      </c>
      <c r="G2017" s="5"/>
      <c r="H2017" s="899" t="s">
        <v>239</v>
      </c>
      <c r="I2017" s="900"/>
      <c r="J2017" s="300"/>
      <c r="K2017" s="901"/>
      <c r="L2017" s="902"/>
      <c r="M2017" s="902"/>
      <c r="N2017" s="902"/>
      <c r="O2017" s="902"/>
      <c r="P2017" s="902"/>
      <c r="Q2017" s="902"/>
      <c r="R2017" s="903"/>
      <c r="S2017" s="894"/>
      <c r="T2017" s="895"/>
      <c r="U2017" s="896"/>
    </row>
    <row r="2018" spans="1:32" ht="24" customHeight="1" x14ac:dyDescent="0.15">
      <c r="B2018" s="880">
        <v>3</v>
      </c>
      <c r="C2018" s="883"/>
      <c r="D2018" s="883"/>
      <c r="E2018" s="883"/>
      <c r="F2018" s="294"/>
      <c r="G2018" s="886"/>
      <c r="H2018" s="887"/>
      <c r="I2018" s="294"/>
      <c r="J2018" s="295"/>
      <c r="K2018" s="298"/>
      <c r="L2018" s="279" t="s">
        <v>220</v>
      </c>
      <c r="M2018" s="301"/>
      <c r="N2018" s="280" t="s">
        <v>225</v>
      </c>
      <c r="O2018" s="298"/>
      <c r="P2018" s="279" t="s">
        <v>220</v>
      </c>
      <c r="Q2018" s="301"/>
      <c r="R2018" s="280" t="s">
        <v>225</v>
      </c>
      <c r="S2018" s="888" t="str">
        <f t="shared" ref="S2018" si="1637">IF(COUNT(J2018:J2022)=0,"",SUM(J2018:J2022))</f>
        <v/>
      </c>
      <c r="T2018" s="889"/>
      <c r="U2018" s="890"/>
    </row>
    <row r="2019" spans="1:32" ht="24" customHeight="1" x14ac:dyDescent="0.15">
      <c r="B2019" s="881"/>
      <c r="C2019" s="884"/>
      <c r="D2019" s="884"/>
      <c r="E2019" s="884"/>
      <c r="F2019" s="296"/>
      <c r="G2019" s="897"/>
      <c r="H2019" s="898"/>
      <c r="I2019" s="296"/>
      <c r="J2019" s="297"/>
      <c r="K2019" s="299"/>
      <c r="L2019" s="284" t="s">
        <v>220</v>
      </c>
      <c r="M2019" s="302"/>
      <c r="N2019" s="285" t="s">
        <v>225</v>
      </c>
      <c r="O2019" s="299"/>
      <c r="P2019" s="284" t="s">
        <v>220</v>
      </c>
      <c r="Q2019" s="302"/>
      <c r="R2019" s="285" t="s">
        <v>225</v>
      </c>
      <c r="S2019" s="891"/>
      <c r="T2019" s="892"/>
      <c r="U2019" s="893"/>
    </row>
    <row r="2020" spans="1:32" ht="24" customHeight="1" x14ac:dyDescent="0.15">
      <c r="B2020" s="881"/>
      <c r="C2020" s="884"/>
      <c r="D2020" s="884"/>
      <c r="E2020" s="884"/>
      <c r="F2020" s="296"/>
      <c r="G2020" s="897"/>
      <c r="H2020" s="898"/>
      <c r="I2020" s="296"/>
      <c r="J2020" s="297"/>
      <c r="K2020" s="299"/>
      <c r="L2020" s="284" t="s">
        <v>220</v>
      </c>
      <c r="M2020" s="302"/>
      <c r="N2020" s="285" t="s">
        <v>225</v>
      </c>
      <c r="O2020" s="299"/>
      <c r="P2020" s="284" t="s">
        <v>220</v>
      </c>
      <c r="Q2020" s="302"/>
      <c r="R2020" s="285" t="s">
        <v>225</v>
      </c>
      <c r="S2020" s="891"/>
      <c r="T2020" s="892"/>
      <c r="U2020" s="893"/>
    </row>
    <row r="2021" spans="1:32" ht="24" customHeight="1" x14ac:dyDescent="0.15">
      <c r="B2021" s="881"/>
      <c r="C2021" s="884"/>
      <c r="D2021" s="884"/>
      <c r="E2021" s="884"/>
      <c r="F2021" s="296"/>
      <c r="G2021" s="897"/>
      <c r="H2021" s="898"/>
      <c r="I2021" s="296"/>
      <c r="J2021" s="297"/>
      <c r="K2021" s="299"/>
      <c r="L2021" s="284" t="s">
        <v>220</v>
      </c>
      <c r="M2021" s="302"/>
      <c r="N2021" s="285" t="s">
        <v>225</v>
      </c>
      <c r="O2021" s="299"/>
      <c r="P2021" s="284" t="s">
        <v>220</v>
      </c>
      <c r="Q2021" s="302"/>
      <c r="R2021" s="285" t="s">
        <v>225</v>
      </c>
      <c r="S2021" s="891"/>
      <c r="T2021" s="892"/>
      <c r="U2021" s="893"/>
    </row>
    <row r="2022" spans="1:32" ht="24" customHeight="1" thickBot="1" x14ac:dyDescent="0.2">
      <c r="B2022" s="882"/>
      <c r="C2022" s="885"/>
      <c r="D2022" s="885"/>
      <c r="E2022" s="885"/>
      <c r="F2022" s="286" t="s">
        <v>232</v>
      </c>
      <c r="G2022" s="5"/>
      <c r="H2022" s="899" t="s">
        <v>239</v>
      </c>
      <c r="I2022" s="900"/>
      <c r="J2022" s="300"/>
      <c r="K2022" s="901"/>
      <c r="L2022" s="902"/>
      <c r="M2022" s="902"/>
      <c r="N2022" s="902"/>
      <c r="O2022" s="902"/>
      <c r="P2022" s="902"/>
      <c r="Q2022" s="902"/>
      <c r="R2022" s="903"/>
      <c r="S2022" s="894"/>
      <c r="T2022" s="895"/>
      <c r="U2022" s="896"/>
    </row>
    <row r="2023" spans="1:32" ht="24" customHeight="1" x14ac:dyDescent="0.15">
      <c r="B2023" s="880">
        <v>4</v>
      </c>
      <c r="C2023" s="883"/>
      <c r="D2023" s="883"/>
      <c r="E2023" s="883"/>
      <c r="F2023" s="294"/>
      <c r="G2023" s="886"/>
      <c r="H2023" s="887"/>
      <c r="I2023" s="294"/>
      <c r="J2023" s="295"/>
      <c r="K2023" s="298"/>
      <c r="L2023" s="279" t="s">
        <v>220</v>
      </c>
      <c r="M2023" s="301"/>
      <c r="N2023" s="280" t="s">
        <v>225</v>
      </c>
      <c r="O2023" s="298"/>
      <c r="P2023" s="279" t="s">
        <v>220</v>
      </c>
      <c r="Q2023" s="301"/>
      <c r="R2023" s="280" t="s">
        <v>225</v>
      </c>
      <c r="S2023" s="888" t="str">
        <f t="shared" ref="S2023" si="1638">IF(COUNT(J2023:J2027)=0,"",SUM(J2023:J2027))</f>
        <v/>
      </c>
      <c r="T2023" s="889"/>
      <c r="U2023" s="890"/>
    </row>
    <row r="2024" spans="1:32" ht="24" customHeight="1" x14ac:dyDescent="0.15">
      <c r="B2024" s="881"/>
      <c r="C2024" s="884"/>
      <c r="D2024" s="884"/>
      <c r="E2024" s="884"/>
      <c r="F2024" s="296"/>
      <c r="G2024" s="897"/>
      <c r="H2024" s="898"/>
      <c r="I2024" s="296"/>
      <c r="J2024" s="297"/>
      <c r="K2024" s="299"/>
      <c r="L2024" s="284" t="s">
        <v>220</v>
      </c>
      <c r="M2024" s="302"/>
      <c r="N2024" s="285" t="s">
        <v>225</v>
      </c>
      <c r="O2024" s="299"/>
      <c r="P2024" s="284" t="s">
        <v>220</v>
      </c>
      <c r="Q2024" s="302"/>
      <c r="R2024" s="285" t="s">
        <v>225</v>
      </c>
      <c r="S2024" s="891"/>
      <c r="T2024" s="892"/>
      <c r="U2024" s="893"/>
    </row>
    <row r="2025" spans="1:32" ht="24" customHeight="1" x14ac:dyDescent="0.15">
      <c r="B2025" s="881"/>
      <c r="C2025" s="884"/>
      <c r="D2025" s="884"/>
      <c r="E2025" s="884"/>
      <c r="F2025" s="296"/>
      <c r="G2025" s="897"/>
      <c r="H2025" s="898"/>
      <c r="I2025" s="296"/>
      <c r="J2025" s="297"/>
      <c r="K2025" s="299"/>
      <c r="L2025" s="284" t="s">
        <v>220</v>
      </c>
      <c r="M2025" s="302"/>
      <c r="N2025" s="285" t="s">
        <v>225</v>
      </c>
      <c r="O2025" s="299"/>
      <c r="P2025" s="284" t="s">
        <v>220</v>
      </c>
      <c r="Q2025" s="302"/>
      <c r="R2025" s="285" t="s">
        <v>225</v>
      </c>
      <c r="S2025" s="891"/>
      <c r="T2025" s="892"/>
      <c r="U2025" s="893"/>
    </row>
    <row r="2026" spans="1:32" ht="24" customHeight="1" x14ac:dyDescent="0.15">
      <c r="B2026" s="881"/>
      <c r="C2026" s="884"/>
      <c r="D2026" s="884"/>
      <c r="E2026" s="884"/>
      <c r="F2026" s="296"/>
      <c r="G2026" s="897"/>
      <c r="H2026" s="898"/>
      <c r="I2026" s="296"/>
      <c r="J2026" s="297"/>
      <c r="K2026" s="299"/>
      <c r="L2026" s="284" t="s">
        <v>220</v>
      </c>
      <c r="M2026" s="302"/>
      <c r="N2026" s="285" t="s">
        <v>225</v>
      </c>
      <c r="O2026" s="299"/>
      <c r="P2026" s="284" t="s">
        <v>220</v>
      </c>
      <c r="Q2026" s="302"/>
      <c r="R2026" s="285" t="s">
        <v>225</v>
      </c>
      <c r="S2026" s="891"/>
      <c r="T2026" s="892"/>
      <c r="U2026" s="893"/>
    </row>
    <row r="2027" spans="1:32" ht="24" customHeight="1" thickBot="1" x14ac:dyDescent="0.2">
      <c r="B2027" s="882"/>
      <c r="C2027" s="885"/>
      <c r="D2027" s="885"/>
      <c r="E2027" s="885"/>
      <c r="F2027" s="286" t="s">
        <v>232</v>
      </c>
      <c r="G2027" s="5"/>
      <c r="H2027" s="899" t="s">
        <v>239</v>
      </c>
      <c r="I2027" s="900"/>
      <c r="J2027" s="300"/>
      <c r="K2027" s="901"/>
      <c r="L2027" s="902"/>
      <c r="M2027" s="902"/>
      <c r="N2027" s="902"/>
      <c r="O2027" s="902"/>
      <c r="P2027" s="902"/>
      <c r="Q2027" s="902"/>
      <c r="R2027" s="903"/>
      <c r="S2027" s="894"/>
      <c r="T2027" s="895"/>
      <c r="U2027" s="896"/>
    </row>
    <row r="2028" spans="1:32" ht="19.5" customHeight="1" thickBot="1" x14ac:dyDescent="0.2">
      <c r="B2028" s="287" t="s">
        <v>112</v>
      </c>
      <c r="C2028" s="172"/>
      <c r="D2028" s="288"/>
      <c r="E2028" s="288"/>
      <c r="F2028" s="289"/>
      <c r="G2028" s="288"/>
      <c r="H2028" s="288"/>
      <c r="O2028" s="917" t="s">
        <v>496</v>
      </c>
      <c r="P2028" s="918"/>
      <c r="Q2028" s="918"/>
      <c r="R2028" s="918"/>
      <c r="S2028" s="919" t="str">
        <f>IF(COUNT(S2008:U2027)=0,"",SUMIFS(S2008:S2027,E2008:E2027,"&lt;&gt;"&amp;""))</f>
        <v/>
      </c>
      <c r="T2028" s="920"/>
      <c r="U2028" s="921"/>
    </row>
    <row r="2029" spans="1:32" ht="19.5" customHeight="1" thickBot="1" x14ac:dyDescent="0.2">
      <c r="B2029" s="486" t="s">
        <v>242</v>
      </c>
      <c r="C2029" s="172"/>
      <c r="D2029" s="171"/>
      <c r="E2029" s="290"/>
      <c r="F2029" s="485"/>
      <c r="G2029" s="485"/>
      <c r="H2029" s="485"/>
      <c r="O2029" s="922" t="s">
        <v>497</v>
      </c>
      <c r="P2029" s="923"/>
      <c r="Q2029" s="923"/>
      <c r="R2029" s="924"/>
      <c r="S2029" s="919" t="str">
        <f>IF(COUNT(S2008:U2027)=0,"",SUMIF(E2008:E2027,"元請",S2008:U2027))</f>
        <v/>
      </c>
      <c r="T2029" s="920"/>
      <c r="U2029" s="921"/>
      <c r="Z2029" s="264"/>
      <c r="AA2029" s="264"/>
      <c r="AB2029" s="264"/>
      <c r="AC2029" s="264"/>
      <c r="AD2029" s="264"/>
      <c r="AE2029" s="172"/>
      <c r="AF2029" s="172"/>
    </row>
    <row r="2030" spans="1:32" ht="19.5" customHeight="1" x14ac:dyDescent="0.15">
      <c r="B2030" s="287" t="s">
        <v>240</v>
      </c>
      <c r="C2030" s="172"/>
      <c r="D2030" s="171"/>
      <c r="E2030" s="172"/>
      <c r="F2030" s="172"/>
      <c r="G2030" s="485"/>
      <c r="H2030" s="485"/>
      <c r="Z2030" s="264"/>
      <c r="AA2030" s="264"/>
      <c r="AB2030" s="264"/>
      <c r="AC2030" s="264"/>
      <c r="AD2030" s="264"/>
      <c r="AE2030" s="172"/>
      <c r="AF2030" s="172"/>
    </row>
    <row r="2031" spans="1:32" ht="19.5" customHeight="1" x14ac:dyDescent="0.15">
      <c r="B2031" s="485"/>
      <c r="C2031" s="172"/>
      <c r="D2031" s="171"/>
      <c r="E2031" s="290"/>
      <c r="F2031" s="485"/>
      <c r="G2031" s="485"/>
      <c r="H2031" s="485"/>
    </row>
    <row r="2032" spans="1:32" s="172" customFormat="1" ht="20.25" customHeight="1" x14ac:dyDescent="0.15">
      <c r="A2032" s="171"/>
      <c r="B2032" s="171"/>
      <c r="C2032" s="172" t="s">
        <v>104</v>
      </c>
      <c r="G2032" s="262"/>
      <c r="H2032" s="262"/>
      <c r="I2032" s="171"/>
      <c r="J2032" s="171"/>
      <c r="K2032" s="171"/>
      <c r="L2032" s="171"/>
      <c r="M2032" s="171"/>
      <c r="N2032" s="171"/>
      <c r="O2032" s="171"/>
      <c r="P2032" s="171"/>
      <c r="Q2032" s="171"/>
      <c r="R2032" s="171"/>
      <c r="S2032" s="171"/>
      <c r="T2032" s="196" t="s">
        <v>241</v>
      </c>
      <c r="U2032" s="263" t="str">
        <f t="shared" ref="U2032" si="1639">IF(COUNT(S2008:U2027)=0,"",U2003+1)</f>
        <v/>
      </c>
      <c r="W2032" s="171"/>
      <c r="X2032" s="171"/>
      <c r="Y2032" s="171"/>
      <c r="Z2032" s="291"/>
      <c r="AA2032" s="291"/>
      <c r="AB2032" s="291"/>
      <c r="AC2032" s="291"/>
      <c r="AD2032" s="291"/>
      <c r="AE2032" s="171"/>
      <c r="AF2032" s="171"/>
    </row>
    <row r="2033" spans="1:32" s="172" customFormat="1" ht="27.75" x14ac:dyDescent="0.15">
      <c r="A2033" s="171"/>
      <c r="B2033" s="904" t="s">
        <v>105</v>
      </c>
      <c r="C2033" s="904"/>
      <c r="D2033" s="904"/>
      <c r="E2033" s="904"/>
      <c r="F2033" s="904"/>
      <c r="G2033" s="904"/>
      <c r="H2033" s="904"/>
      <c r="I2033" s="904"/>
      <c r="J2033" s="905" t="s">
        <v>388</v>
      </c>
      <c r="K2033" s="905"/>
      <c r="L2033" s="905"/>
      <c r="M2033" s="905"/>
      <c r="N2033" s="905"/>
      <c r="O2033" s="905"/>
      <c r="P2033" s="905"/>
      <c r="Q2033" s="905"/>
      <c r="R2033" s="905"/>
      <c r="S2033" s="905"/>
      <c r="T2033" s="905"/>
      <c r="U2033" s="905"/>
      <c r="W2033" s="171"/>
      <c r="X2033" s="171"/>
      <c r="Y2033" s="171"/>
      <c r="Z2033" s="291"/>
      <c r="AA2033" s="291"/>
      <c r="AB2033" s="291"/>
      <c r="AC2033" s="291"/>
      <c r="AD2033" s="291"/>
      <c r="AE2033" s="171"/>
      <c r="AF2033" s="171"/>
    </row>
    <row r="2034" spans="1:32" ht="21.75" thickBot="1" x14ac:dyDescent="0.2">
      <c r="D2034" s="265" t="s">
        <v>228</v>
      </c>
      <c r="E2034" s="906"/>
      <c r="F2034" s="906"/>
      <c r="G2034" s="266" t="s">
        <v>229</v>
      </c>
      <c r="H2034" s="267"/>
      <c r="L2034" s="268" t="s">
        <v>231</v>
      </c>
      <c r="M2034" s="482" t="str">
        <f>M$4</f>
        <v/>
      </c>
      <c r="N2034" s="269" t="s">
        <v>220</v>
      </c>
      <c r="O2034" s="482" t="str">
        <f>O$4</f>
        <v/>
      </c>
      <c r="P2034" s="269" t="s">
        <v>225</v>
      </c>
      <c r="Q2034" s="269" t="s">
        <v>205</v>
      </c>
      <c r="R2034" s="482" t="str">
        <f>R$4</f>
        <v/>
      </c>
      <c r="S2034" s="269" t="s">
        <v>220</v>
      </c>
      <c r="T2034" s="482" t="str">
        <f>T$4</f>
        <v/>
      </c>
      <c r="U2034" s="269" t="s">
        <v>230</v>
      </c>
    </row>
    <row r="2035" spans="1:32" ht="18" customHeight="1" x14ac:dyDescent="0.15">
      <c r="B2035" s="880" t="s">
        <v>227</v>
      </c>
      <c r="C2035" s="907" t="s">
        <v>224</v>
      </c>
      <c r="D2035" s="478" t="s">
        <v>237</v>
      </c>
      <c r="E2035" s="478" t="s">
        <v>222</v>
      </c>
      <c r="F2035" s="909" t="s">
        <v>106</v>
      </c>
      <c r="G2035" s="840" t="s">
        <v>107</v>
      </c>
      <c r="H2035" s="841"/>
      <c r="I2035" s="480" t="s">
        <v>108</v>
      </c>
      <c r="J2035" s="480" t="s">
        <v>235</v>
      </c>
      <c r="K2035" s="840" t="s">
        <v>109</v>
      </c>
      <c r="L2035" s="913"/>
      <c r="M2035" s="913"/>
      <c r="N2035" s="841"/>
      <c r="O2035" s="840" t="s">
        <v>226</v>
      </c>
      <c r="P2035" s="913"/>
      <c r="Q2035" s="913"/>
      <c r="R2035" s="841"/>
      <c r="S2035" s="840" t="s">
        <v>233</v>
      </c>
      <c r="T2035" s="913"/>
      <c r="U2035" s="914"/>
    </row>
    <row r="2036" spans="1:32" ht="18" customHeight="1" thickBot="1" x14ac:dyDescent="0.2">
      <c r="B2036" s="882"/>
      <c r="C2036" s="908"/>
      <c r="D2036" s="479" t="s">
        <v>221</v>
      </c>
      <c r="E2036" s="479" t="s">
        <v>223</v>
      </c>
      <c r="F2036" s="910"/>
      <c r="G2036" s="911"/>
      <c r="H2036" s="912"/>
      <c r="I2036" s="481" t="s">
        <v>110</v>
      </c>
      <c r="J2036" s="481" t="s">
        <v>236</v>
      </c>
      <c r="K2036" s="911"/>
      <c r="L2036" s="915"/>
      <c r="M2036" s="915"/>
      <c r="N2036" s="912"/>
      <c r="O2036" s="911"/>
      <c r="P2036" s="915"/>
      <c r="Q2036" s="915"/>
      <c r="R2036" s="912"/>
      <c r="S2036" s="911" t="s">
        <v>234</v>
      </c>
      <c r="T2036" s="915"/>
      <c r="U2036" s="916"/>
    </row>
    <row r="2037" spans="1:32" ht="24" customHeight="1" x14ac:dyDescent="0.15">
      <c r="B2037" s="880">
        <v>1</v>
      </c>
      <c r="C2037" s="883"/>
      <c r="D2037" s="883"/>
      <c r="E2037" s="883"/>
      <c r="F2037" s="294"/>
      <c r="G2037" s="886"/>
      <c r="H2037" s="887"/>
      <c r="I2037" s="294"/>
      <c r="J2037" s="295"/>
      <c r="K2037" s="298"/>
      <c r="L2037" s="279" t="s">
        <v>220</v>
      </c>
      <c r="M2037" s="301"/>
      <c r="N2037" s="280" t="s">
        <v>225</v>
      </c>
      <c r="O2037" s="298"/>
      <c r="P2037" s="279" t="s">
        <v>220</v>
      </c>
      <c r="Q2037" s="301"/>
      <c r="R2037" s="280" t="s">
        <v>225</v>
      </c>
      <c r="S2037" s="888" t="str">
        <f t="shared" ref="S2037" si="1640">IF(COUNT(J2037:J2041)=0,"",SUM(J2037:J2041))</f>
        <v/>
      </c>
      <c r="T2037" s="889"/>
      <c r="U2037" s="890"/>
    </row>
    <row r="2038" spans="1:32" ht="24" customHeight="1" x14ac:dyDescent="0.15">
      <c r="B2038" s="881"/>
      <c r="C2038" s="884"/>
      <c r="D2038" s="884"/>
      <c r="E2038" s="884"/>
      <c r="F2038" s="296"/>
      <c r="G2038" s="897"/>
      <c r="H2038" s="898"/>
      <c r="I2038" s="296"/>
      <c r="J2038" s="297"/>
      <c r="K2038" s="299"/>
      <c r="L2038" s="284" t="s">
        <v>220</v>
      </c>
      <c r="M2038" s="302"/>
      <c r="N2038" s="285" t="s">
        <v>225</v>
      </c>
      <c r="O2038" s="299"/>
      <c r="P2038" s="284" t="s">
        <v>220</v>
      </c>
      <c r="Q2038" s="302"/>
      <c r="R2038" s="285" t="s">
        <v>225</v>
      </c>
      <c r="S2038" s="891"/>
      <c r="T2038" s="892"/>
      <c r="U2038" s="893"/>
    </row>
    <row r="2039" spans="1:32" ht="23.25" customHeight="1" x14ac:dyDescent="0.15">
      <c r="B2039" s="881"/>
      <c r="C2039" s="884"/>
      <c r="D2039" s="884"/>
      <c r="E2039" s="884"/>
      <c r="F2039" s="296"/>
      <c r="G2039" s="897"/>
      <c r="H2039" s="898"/>
      <c r="I2039" s="296"/>
      <c r="J2039" s="297"/>
      <c r="K2039" s="299"/>
      <c r="L2039" s="284" t="s">
        <v>220</v>
      </c>
      <c r="M2039" s="302"/>
      <c r="N2039" s="285" t="s">
        <v>225</v>
      </c>
      <c r="O2039" s="299"/>
      <c r="P2039" s="284" t="s">
        <v>220</v>
      </c>
      <c r="Q2039" s="302"/>
      <c r="R2039" s="285" t="s">
        <v>225</v>
      </c>
      <c r="S2039" s="891"/>
      <c r="T2039" s="892"/>
      <c r="U2039" s="893"/>
    </row>
    <row r="2040" spans="1:32" ht="24" customHeight="1" x14ac:dyDescent="0.15">
      <c r="B2040" s="881"/>
      <c r="C2040" s="884"/>
      <c r="D2040" s="884"/>
      <c r="E2040" s="884"/>
      <c r="F2040" s="296"/>
      <c r="G2040" s="897"/>
      <c r="H2040" s="898"/>
      <c r="I2040" s="296"/>
      <c r="J2040" s="297"/>
      <c r="K2040" s="299"/>
      <c r="L2040" s="284" t="s">
        <v>220</v>
      </c>
      <c r="M2040" s="302"/>
      <c r="N2040" s="285" t="s">
        <v>225</v>
      </c>
      <c r="O2040" s="299"/>
      <c r="P2040" s="284" t="s">
        <v>220</v>
      </c>
      <c r="Q2040" s="302"/>
      <c r="R2040" s="285" t="s">
        <v>225</v>
      </c>
      <c r="S2040" s="891"/>
      <c r="T2040" s="892"/>
      <c r="U2040" s="893"/>
    </row>
    <row r="2041" spans="1:32" ht="24" customHeight="1" thickBot="1" x14ac:dyDescent="0.2">
      <c r="B2041" s="882"/>
      <c r="C2041" s="885"/>
      <c r="D2041" s="885"/>
      <c r="E2041" s="885"/>
      <c r="F2041" s="286" t="s">
        <v>232</v>
      </c>
      <c r="G2041" s="5"/>
      <c r="H2041" s="899" t="s">
        <v>239</v>
      </c>
      <c r="I2041" s="900"/>
      <c r="J2041" s="300"/>
      <c r="K2041" s="901"/>
      <c r="L2041" s="902"/>
      <c r="M2041" s="902"/>
      <c r="N2041" s="902"/>
      <c r="O2041" s="902"/>
      <c r="P2041" s="902"/>
      <c r="Q2041" s="902"/>
      <c r="R2041" s="903"/>
      <c r="S2041" s="894"/>
      <c r="T2041" s="895"/>
      <c r="U2041" s="896"/>
    </row>
    <row r="2042" spans="1:32" ht="24" customHeight="1" x14ac:dyDescent="0.15">
      <c r="B2042" s="880">
        <v>2</v>
      </c>
      <c r="C2042" s="883"/>
      <c r="D2042" s="883"/>
      <c r="E2042" s="883"/>
      <c r="F2042" s="294"/>
      <c r="G2042" s="886"/>
      <c r="H2042" s="887"/>
      <c r="I2042" s="294"/>
      <c r="J2042" s="295"/>
      <c r="K2042" s="298"/>
      <c r="L2042" s="279" t="s">
        <v>220</v>
      </c>
      <c r="M2042" s="301"/>
      <c r="N2042" s="280" t="s">
        <v>225</v>
      </c>
      <c r="O2042" s="298"/>
      <c r="P2042" s="279" t="s">
        <v>220</v>
      </c>
      <c r="Q2042" s="301"/>
      <c r="R2042" s="280" t="s">
        <v>225</v>
      </c>
      <c r="S2042" s="888" t="str">
        <f t="shared" ref="S2042" si="1641">IF(COUNT(J2042:J2046)=0,"",SUM(J2042:J2046))</f>
        <v/>
      </c>
      <c r="T2042" s="889"/>
      <c r="U2042" s="890"/>
    </row>
    <row r="2043" spans="1:32" ht="24" customHeight="1" x14ac:dyDescent="0.15">
      <c r="B2043" s="881"/>
      <c r="C2043" s="884"/>
      <c r="D2043" s="884"/>
      <c r="E2043" s="884"/>
      <c r="F2043" s="296"/>
      <c r="G2043" s="897"/>
      <c r="H2043" s="898"/>
      <c r="I2043" s="296"/>
      <c r="J2043" s="297"/>
      <c r="K2043" s="299"/>
      <c r="L2043" s="284" t="s">
        <v>220</v>
      </c>
      <c r="M2043" s="302"/>
      <c r="N2043" s="285" t="s">
        <v>225</v>
      </c>
      <c r="O2043" s="299"/>
      <c r="P2043" s="284" t="s">
        <v>220</v>
      </c>
      <c r="Q2043" s="302"/>
      <c r="R2043" s="285" t="s">
        <v>225</v>
      </c>
      <c r="S2043" s="891"/>
      <c r="T2043" s="892"/>
      <c r="U2043" s="893"/>
    </row>
    <row r="2044" spans="1:32" ht="24" customHeight="1" x14ac:dyDescent="0.15">
      <c r="B2044" s="881"/>
      <c r="C2044" s="884"/>
      <c r="D2044" s="884"/>
      <c r="E2044" s="884"/>
      <c r="F2044" s="296"/>
      <c r="G2044" s="897"/>
      <c r="H2044" s="898"/>
      <c r="I2044" s="296"/>
      <c r="J2044" s="297"/>
      <c r="K2044" s="299"/>
      <c r="L2044" s="284" t="s">
        <v>220</v>
      </c>
      <c r="M2044" s="302"/>
      <c r="N2044" s="285" t="s">
        <v>225</v>
      </c>
      <c r="O2044" s="299"/>
      <c r="P2044" s="284" t="s">
        <v>220</v>
      </c>
      <c r="Q2044" s="302"/>
      <c r="R2044" s="285" t="s">
        <v>225</v>
      </c>
      <c r="S2044" s="891"/>
      <c r="T2044" s="892"/>
      <c r="U2044" s="893"/>
    </row>
    <row r="2045" spans="1:32" ht="24" customHeight="1" x14ac:dyDescent="0.15">
      <c r="B2045" s="881"/>
      <c r="C2045" s="884"/>
      <c r="D2045" s="884"/>
      <c r="E2045" s="884"/>
      <c r="F2045" s="296"/>
      <c r="G2045" s="897"/>
      <c r="H2045" s="898"/>
      <c r="I2045" s="296"/>
      <c r="J2045" s="297"/>
      <c r="K2045" s="299"/>
      <c r="L2045" s="284" t="s">
        <v>220</v>
      </c>
      <c r="M2045" s="302"/>
      <c r="N2045" s="285" t="s">
        <v>225</v>
      </c>
      <c r="O2045" s="299"/>
      <c r="P2045" s="284" t="s">
        <v>220</v>
      </c>
      <c r="Q2045" s="302"/>
      <c r="R2045" s="285" t="s">
        <v>225</v>
      </c>
      <c r="S2045" s="891"/>
      <c r="T2045" s="892"/>
      <c r="U2045" s="893"/>
    </row>
    <row r="2046" spans="1:32" ht="24" customHeight="1" thickBot="1" x14ac:dyDescent="0.2">
      <c r="B2046" s="882"/>
      <c r="C2046" s="885"/>
      <c r="D2046" s="885"/>
      <c r="E2046" s="885"/>
      <c r="F2046" s="286" t="s">
        <v>232</v>
      </c>
      <c r="G2046" s="5"/>
      <c r="H2046" s="899" t="s">
        <v>239</v>
      </c>
      <c r="I2046" s="900"/>
      <c r="J2046" s="300"/>
      <c r="K2046" s="901"/>
      <c r="L2046" s="902"/>
      <c r="M2046" s="902"/>
      <c r="N2046" s="902"/>
      <c r="O2046" s="902"/>
      <c r="P2046" s="902"/>
      <c r="Q2046" s="902"/>
      <c r="R2046" s="903"/>
      <c r="S2046" s="894"/>
      <c r="T2046" s="895"/>
      <c r="U2046" s="896"/>
    </row>
    <row r="2047" spans="1:32" ht="24" customHeight="1" x14ac:dyDescent="0.15">
      <c r="B2047" s="880">
        <v>3</v>
      </c>
      <c r="C2047" s="883"/>
      <c r="D2047" s="883"/>
      <c r="E2047" s="883"/>
      <c r="F2047" s="294"/>
      <c r="G2047" s="886"/>
      <c r="H2047" s="887"/>
      <c r="I2047" s="294"/>
      <c r="J2047" s="295"/>
      <c r="K2047" s="298"/>
      <c r="L2047" s="279" t="s">
        <v>220</v>
      </c>
      <c r="M2047" s="301"/>
      <c r="N2047" s="280" t="s">
        <v>225</v>
      </c>
      <c r="O2047" s="298"/>
      <c r="P2047" s="279" t="s">
        <v>220</v>
      </c>
      <c r="Q2047" s="301"/>
      <c r="R2047" s="280" t="s">
        <v>225</v>
      </c>
      <c r="S2047" s="888" t="str">
        <f t="shared" ref="S2047" si="1642">IF(COUNT(J2047:J2051)=0,"",SUM(J2047:J2051))</f>
        <v/>
      </c>
      <c r="T2047" s="889"/>
      <c r="U2047" s="890"/>
    </row>
    <row r="2048" spans="1:32" ht="24" customHeight="1" x14ac:dyDescent="0.15">
      <c r="B2048" s="881"/>
      <c r="C2048" s="884"/>
      <c r="D2048" s="884"/>
      <c r="E2048" s="884"/>
      <c r="F2048" s="296"/>
      <c r="G2048" s="897"/>
      <c r="H2048" s="898"/>
      <c r="I2048" s="296"/>
      <c r="J2048" s="297"/>
      <c r="K2048" s="299"/>
      <c r="L2048" s="284" t="s">
        <v>220</v>
      </c>
      <c r="M2048" s="302"/>
      <c r="N2048" s="285" t="s">
        <v>225</v>
      </c>
      <c r="O2048" s="299"/>
      <c r="P2048" s="284" t="s">
        <v>220</v>
      </c>
      <c r="Q2048" s="302"/>
      <c r="R2048" s="285" t="s">
        <v>225</v>
      </c>
      <c r="S2048" s="891"/>
      <c r="T2048" s="892"/>
      <c r="U2048" s="893"/>
    </row>
    <row r="2049" spans="1:32" ht="24" customHeight="1" x14ac:dyDescent="0.15">
      <c r="B2049" s="881"/>
      <c r="C2049" s="884"/>
      <c r="D2049" s="884"/>
      <c r="E2049" s="884"/>
      <c r="F2049" s="296"/>
      <c r="G2049" s="897"/>
      <c r="H2049" s="898"/>
      <c r="I2049" s="296"/>
      <c r="J2049" s="297"/>
      <c r="K2049" s="299"/>
      <c r="L2049" s="284" t="s">
        <v>220</v>
      </c>
      <c r="M2049" s="302"/>
      <c r="N2049" s="285" t="s">
        <v>225</v>
      </c>
      <c r="O2049" s="299"/>
      <c r="P2049" s="284" t="s">
        <v>220</v>
      </c>
      <c r="Q2049" s="302"/>
      <c r="R2049" s="285" t="s">
        <v>225</v>
      </c>
      <c r="S2049" s="891"/>
      <c r="T2049" s="892"/>
      <c r="U2049" s="893"/>
    </row>
    <row r="2050" spans="1:32" ht="24" customHeight="1" x14ac:dyDescent="0.15">
      <c r="B2050" s="881"/>
      <c r="C2050" s="884"/>
      <c r="D2050" s="884"/>
      <c r="E2050" s="884"/>
      <c r="F2050" s="296"/>
      <c r="G2050" s="897"/>
      <c r="H2050" s="898"/>
      <c r="I2050" s="296"/>
      <c r="J2050" s="297"/>
      <c r="K2050" s="299"/>
      <c r="L2050" s="284" t="s">
        <v>220</v>
      </c>
      <c r="M2050" s="302"/>
      <c r="N2050" s="285" t="s">
        <v>225</v>
      </c>
      <c r="O2050" s="299"/>
      <c r="P2050" s="284" t="s">
        <v>220</v>
      </c>
      <c r="Q2050" s="302"/>
      <c r="R2050" s="285" t="s">
        <v>225</v>
      </c>
      <c r="S2050" s="891"/>
      <c r="T2050" s="892"/>
      <c r="U2050" s="893"/>
    </row>
    <row r="2051" spans="1:32" ht="24" customHeight="1" thickBot="1" x14ac:dyDescent="0.2">
      <c r="B2051" s="882"/>
      <c r="C2051" s="885"/>
      <c r="D2051" s="885"/>
      <c r="E2051" s="885"/>
      <c r="F2051" s="286" t="s">
        <v>232</v>
      </c>
      <c r="G2051" s="5"/>
      <c r="H2051" s="899" t="s">
        <v>239</v>
      </c>
      <c r="I2051" s="900"/>
      <c r="J2051" s="300"/>
      <c r="K2051" s="901"/>
      <c r="L2051" s="902"/>
      <c r="M2051" s="902"/>
      <c r="N2051" s="902"/>
      <c r="O2051" s="902"/>
      <c r="P2051" s="902"/>
      <c r="Q2051" s="902"/>
      <c r="R2051" s="903"/>
      <c r="S2051" s="894"/>
      <c r="T2051" s="895"/>
      <c r="U2051" s="896"/>
    </row>
    <row r="2052" spans="1:32" ht="24" customHeight="1" x14ac:dyDescent="0.15">
      <c r="B2052" s="880">
        <v>4</v>
      </c>
      <c r="C2052" s="883"/>
      <c r="D2052" s="883"/>
      <c r="E2052" s="883"/>
      <c r="F2052" s="294"/>
      <c r="G2052" s="886"/>
      <c r="H2052" s="887"/>
      <c r="I2052" s="294"/>
      <c r="J2052" s="295"/>
      <c r="K2052" s="298"/>
      <c r="L2052" s="279" t="s">
        <v>220</v>
      </c>
      <c r="M2052" s="301"/>
      <c r="N2052" s="280" t="s">
        <v>225</v>
      </c>
      <c r="O2052" s="298"/>
      <c r="P2052" s="279" t="s">
        <v>220</v>
      </c>
      <c r="Q2052" s="301"/>
      <c r="R2052" s="280" t="s">
        <v>225</v>
      </c>
      <c r="S2052" s="888" t="str">
        <f t="shared" ref="S2052" si="1643">IF(COUNT(J2052:J2056)=0,"",SUM(J2052:J2056))</f>
        <v/>
      </c>
      <c r="T2052" s="889"/>
      <c r="U2052" s="890"/>
    </row>
    <row r="2053" spans="1:32" ht="24" customHeight="1" x14ac:dyDescent="0.15">
      <c r="B2053" s="881"/>
      <c r="C2053" s="884"/>
      <c r="D2053" s="884"/>
      <c r="E2053" s="884"/>
      <c r="F2053" s="296"/>
      <c r="G2053" s="897"/>
      <c r="H2053" s="898"/>
      <c r="I2053" s="296"/>
      <c r="J2053" s="297"/>
      <c r="K2053" s="299"/>
      <c r="L2053" s="284" t="s">
        <v>220</v>
      </c>
      <c r="M2053" s="302"/>
      <c r="N2053" s="285" t="s">
        <v>225</v>
      </c>
      <c r="O2053" s="299"/>
      <c r="P2053" s="284" t="s">
        <v>220</v>
      </c>
      <c r="Q2053" s="302"/>
      <c r="R2053" s="285" t="s">
        <v>225</v>
      </c>
      <c r="S2053" s="891"/>
      <c r="T2053" s="892"/>
      <c r="U2053" s="893"/>
    </row>
    <row r="2054" spans="1:32" ht="24" customHeight="1" x14ac:dyDescent="0.15">
      <c r="B2054" s="881"/>
      <c r="C2054" s="884"/>
      <c r="D2054" s="884"/>
      <c r="E2054" s="884"/>
      <c r="F2054" s="296"/>
      <c r="G2054" s="897"/>
      <c r="H2054" s="898"/>
      <c r="I2054" s="296"/>
      <c r="J2054" s="297"/>
      <c r="K2054" s="299"/>
      <c r="L2054" s="284" t="s">
        <v>220</v>
      </c>
      <c r="M2054" s="302"/>
      <c r="N2054" s="285" t="s">
        <v>225</v>
      </c>
      <c r="O2054" s="299"/>
      <c r="P2054" s="284" t="s">
        <v>220</v>
      </c>
      <c r="Q2054" s="302"/>
      <c r="R2054" s="285" t="s">
        <v>225</v>
      </c>
      <c r="S2054" s="891"/>
      <c r="T2054" s="892"/>
      <c r="U2054" s="893"/>
    </row>
    <row r="2055" spans="1:32" ht="24" customHeight="1" x14ac:dyDescent="0.15">
      <c r="B2055" s="881"/>
      <c r="C2055" s="884"/>
      <c r="D2055" s="884"/>
      <c r="E2055" s="884"/>
      <c r="F2055" s="296"/>
      <c r="G2055" s="897"/>
      <c r="H2055" s="898"/>
      <c r="I2055" s="296"/>
      <c r="J2055" s="297"/>
      <c r="K2055" s="299"/>
      <c r="L2055" s="284" t="s">
        <v>220</v>
      </c>
      <c r="M2055" s="302"/>
      <c r="N2055" s="285" t="s">
        <v>225</v>
      </c>
      <c r="O2055" s="299"/>
      <c r="P2055" s="284" t="s">
        <v>220</v>
      </c>
      <c r="Q2055" s="302"/>
      <c r="R2055" s="285" t="s">
        <v>225</v>
      </c>
      <c r="S2055" s="891"/>
      <c r="T2055" s="892"/>
      <c r="U2055" s="893"/>
    </row>
    <row r="2056" spans="1:32" ht="24" customHeight="1" thickBot="1" x14ac:dyDescent="0.2">
      <c r="B2056" s="882"/>
      <c r="C2056" s="885"/>
      <c r="D2056" s="885"/>
      <c r="E2056" s="885"/>
      <c r="F2056" s="286" t="s">
        <v>232</v>
      </c>
      <c r="G2056" s="5"/>
      <c r="H2056" s="899" t="s">
        <v>239</v>
      </c>
      <c r="I2056" s="900"/>
      <c r="J2056" s="300"/>
      <c r="K2056" s="901"/>
      <c r="L2056" s="902"/>
      <c r="M2056" s="902"/>
      <c r="N2056" s="902"/>
      <c r="O2056" s="902"/>
      <c r="P2056" s="902"/>
      <c r="Q2056" s="902"/>
      <c r="R2056" s="903"/>
      <c r="S2056" s="894"/>
      <c r="T2056" s="895"/>
      <c r="U2056" s="896"/>
    </row>
    <row r="2057" spans="1:32" ht="19.5" customHeight="1" thickBot="1" x14ac:dyDescent="0.2">
      <c r="B2057" s="287" t="s">
        <v>112</v>
      </c>
      <c r="C2057" s="172"/>
      <c r="D2057" s="288"/>
      <c r="E2057" s="288"/>
      <c r="F2057" s="289"/>
      <c r="G2057" s="288"/>
      <c r="H2057" s="288"/>
      <c r="O2057" s="917" t="s">
        <v>496</v>
      </c>
      <c r="P2057" s="918"/>
      <c r="Q2057" s="918"/>
      <c r="R2057" s="918"/>
      <c r="S2057" s="919" t="str">
        <f>IF(COUNT(S2037:U2056)=0,"",SUMIFS(S2037:S2056,E2037:E2056,"&lt;&gt;"&amp;""))</f>
        <v/>
      </c>
      <c r="T2057" s="920"/>
      <c r="U2057" s="921"/>
    </row>
    <row r="2058" spans="1:32" ht="19.5" customHeight="1" thickBot="1" x14ac:dyDescent="0.2">
      <c r="B2058" s="486" t="s">
        <v>242</v>
      </c>
      <c r="C2058" s="172"/>
      <c r="D2058" s="171"/>
      <c r="E2058" s="290"/>
      <c r="F2058" s="485"/>
      <c r="G2058" s="485"/>
      <c r="H2058" s="485"/>
      <c r="O2058" s="922" t="s">
        <v>497</v>
      </c>
      <c r="P2058" s="923"/>
      <c r="Q2058" s="923"/>
      <c r="R2058" s="924"/>
      <c r="S2058" s="919" t="str">
        <f>IF(COUNT(S2037:U2056)=0,"",SUMIF(E2037:E2056,"元請",S2037:U2056))</f>
        <v/>
      </c>
      <c r="T2058" s="920"/>
      <c r="U2058" s="921"/>
      <c r="Z2058" s="264"/>
      <c r="AA2058" s="264"/>
      <c r="AB2058" s="264"/>
      <c r="AC2058" s="264"/>
      <c r="AD2058" s="264"/>
      <c r="AE2058" s="172"/>
      <c r="AF2058" s="172"/>
    </row>
    <row r="2059" spans="1:32" ht="19.5" customHeight="1" x14ac:dyDescent="0.15">
      <c r="B2059" s="287" t="s">
        <v>240</v>
      </c>
      <c r="C2059" s="172"/>
      <c r="D2059" s="171"/>
      <c r="E2059" s="172"/>
      <c r="F2059" s="172"/>
      <c r="G2059" s="485"/>
      <c r="H2059" s="485"/>
      <c r="Z2059" s="264"/>
      <c r="AA2059" s="264"/>
      <c r="AB2059" s="264"/>
      <c r="AC2059" s="264"/>
      <c r="AD2059" s="264"/>
      <c r="AE2059" s="172"/>
      <c r="AF2059" s="172"/>
    </row>
    <row r="2060" spans="1:32" ht="19.5" customHeight="1" x14ac:dyDescent="0.15">
      <c r="B2060" s="485"/>
      <c r="C2060" s="172"/>
      <c r="D2060" s="171"/>
      <c r="E2060" s="290"/>
      <c r="F2060" s="485"/>
      <c r="G2060" s="485"/>
      <c r="H2060" s="485"/>
    </row>
    <row r="2061" spans="1:32" s="172" customFormat="1" ht="20.25" customHeight="1" x14ac:dyDescent="0.15">
      <c r="A2061" s="171"/>
      <c r="B2061" s="171"/>
      <c r="C2061" s="172" t="s">
        <v>104</v>
      </c>
      <c r="G2061" s="262"/>
      <c r="H2061" s="262"/>
      <c r="I2061" s="171"/>
      <c r="J2061" s="171"/>
      <c r="K2061" s="171"/>
      <c r="L2061" s="171"/>
      <c r="M2061" s="171"/>
      <c r="N2061" s="171"/>
      <c r="O2061" s="171"/>
      <c r="P2061" s="171"/>
      <c r="Q2061" s="171"/>
      <c r="R2061" s="171"/>
      <c r="S2061" s="171"/>
      <c r="T2061" s="196" t="s">
        <v>241</v>
      </c>
      <c r="U2061" s="263" t="str">
        <f t="shared" ref="U2061" si="1644">IF(COUNT(S2037:U2056)=0,"",U2032+1)</f>
        <v/>
      </c>
      <c r="W2061" s="171"/>
      <c r="X2061" s="171"/>
      <c r="Y2061" s="171"/>
      <c r="Z2061" s="291"/>
      <c r="AA2061" s="291"/>
      <c r="AB2061" s="291"/>
      <c r="AC2061" s="291"/>
      <c r="AD2061" s="291"/>
      <c r="AE2061" s="171"/>
      <c r="AF2061" s="171"/>
    </row>
    <row r="2062" spans="1:32" s="172" customFormat="1" ht="27.75" x14ac:dyDescent="0.15">
      <c r="A2062" s="171"/>
      <c r="B2062" s="904" t="s">
        <v>105</v>
      </c>
      <c r="C2062" s="904"/>
      <c r="D2062" s="904"/>
      <c r="E2062" s="904"/>
      <c r="F2062" s="904"/>
      <c r="G2062" s="904"/>
      <c r="H2062" s="904"/>
      <c r="I2062" s="904"/>
      <c r="J2062" s="905" t="s">
        <v>388</v>
      </c>
      <c r="K2062" s="905"/>
      <c r="L2062" s="905"/>
      <c r="M2062" s="905"/>
      <c r="N2062" s="905"/>
      <c r="O2062" s="905"/>
      <c r="P2062" s="905"/>
      <c r="Q2062" s="905"/>
      <c r="R2062" s="905"/>
      <c r="S2062" s="905"/>
      <c r="T2062" s="905"/>
      <c r="U2062" s="905"/>
      <c r="W2062" s="171"/>
      <c r="X2062" s="171"/>
      <c r="Y2062" s="171"/>
      <c r="Z2062" s="291"/>
      <c r="AA2062" s="291"/>
      <c r="AB2062" s="291"/>
      <c r="AC2062" s="291"/>
      <c r="AD2062" s="291"/>
      <c r="AE2062" s="171"/>
      <c r="AF2062" s="171"/>
    </row>
    <row r="2063" spans="1:32" ht="21.75" thickBot="1" x14ac:dyDescent="0.2">
      <c r="D2063" s="265" t="s">
        <v>228</v>
      </c>
      <c r="E2063" s="906"/>
      <c r="F2063" s="906"/>
      <c r="G2063" s="266" t="s">
        <v>229</v>
      </c>
      <c r="H2063" s="267"/>
      <c r="L2063" s="268" t="s">
        <v>231</v>
      </c>
      <c r="M2063" s="482" t="str">
        <f>M$4</f>
        <v/>
      </c>
      <c r="N2063" s="269" t="s">
        <v>220</v>
      </c>
      <c r="O2063" s="482" t="str">
        <f>O$4</f>
        <v/>
      </c>
      <c r="P2063" s="269" t="s">
        <v>225</v>
      </c>
      <c r="Q2063" s="269" t="s">
        <v>205</v>
      </c>
      <c r="R2063" s="482" t="str">
        <f>R$4</f>
        <v/>
      </c>
      <c r="S2063" s="269" t="s">
        <v>220</v>
      </c>
      <c r="T2063" s="482" t="str">
        <f>T$4</f>
        <v/>
      </c>
      <c r="U2063" s="269" t="s">
        <v>230</v>
      </c>
    </row>
    <row r="2064" spans="1:32" ht="18" customHeight="1" x14ac:dyDescent="0.15">
      <c r="B2064" s="880" t="s">
        <v>227</v>
      </c>
      <c r="C2064" s="907" t="s">
        <v>224</v>
      </c>
      <c r="D2064" s="478" t="s">
        <v>237</v>
      </c>
      <c r="E2064" s="478" t="s">
        <v>222</v>
      </c>
      <c r="F2064" s="909" t="s">
        <v>106</v>
      </c>
      <c r="G2064" s="840" t="s">
        <v>107</v>
      </c>
      <c r="H2064" s="841"/>
      <c r="I2064" s="480" t="s">
        <v>108</v>
      </c>
      <c r="J2064" s="480" t="s">
        <v>235</v>
      </c>
      <c r="K2064" s="840" t="s">
        <v>109</v>
      </c>
      <c r="L2064" s="913"/>
      <c r="M2064" s="913"/>
      <c r="N2064" s="841"/>
      <c r="O2064" s="840" t="s">
        <v>226</v>
      </c>
      <c r="P2064" s="913"/>
      <c r="Q2064" s="913"/>
      <c r="R2064" s="841"/>
      <c r="S2064" s="840" t="s">
        <v>233</v>
      </c>
      <c r="T2064" s="913"/>
      <c r="U2064" s="914"/>
    </row>
    <row r="2065" spans="2:21" ht="18" customHeight="1" thickBot="1" x14ac:dyDescent="0.2">
      <c r="B2065" s="882"/>
      <c r="C2065" s="908"/>
      <c r="D2065" s="479" t="s">
        <v>221</v>
      </c>
      <c r="E2065" s="479" t="s">
        <v>223</v>
      </c>
      <c r="F2065" s="910"/>
      <c r="G2065" s="911"/>
      <c r="H2065" s="912"/>
      <c r="I2065" s="481" t="s">
        <v>110</v>
      </c>
      <c r="J2065" s="481" t="s">
        <v>236</v>
      </c>
      <c r="K2065" s="911"/>
      <c r="L2065" s="915"/>
      <c r="M2065" s="915"/>
      <c r="N2065" s="912"/>
      <c r="O2065" s="911"/>
      <c r="P2065" s="915"/>
      <c r="Q2065" s="915"/>
      <c r="R2065" s="912"/>
      <c r="S2065" s="911" t="s">
        <v>234</v>
      </c>
      <c r="T2065" s="915"/>
      <c r="U2065" s="916"/>
    </row>
    <row r="2066" spans="2:21" ht="24" customHeight="1" x14ac:dyDescent="0.15">
      <c r="B2066" s="880">
        <v>1</v>
      </c>
      <c r="C2066" s="883"/>
      <c r="D2066" s="883"/>
      <c r="E2066" s="883"/>
      <c r="F2066" s="294"/>
      <c r="G2066" s="886"/>
      <c r="H2066" s="887"/>
      <c r="I2066" s="294"/>
      <c r="J2066" s="295"/>
      <c r="K2066" s="298"/>
      <c r="L2066" s="279" t="s">
        <v>220</v>
      </c>
      <c r="M2066" s="301"/>
      <c r="N2066" s="280" t="s">
        <v>225</v>
      </c>
      <c r="O2066" s="298"/>
      <c r="P2066" s="279" t="s">
        <v>220</v>
      </c>
      <c r="Q2066" s="301"/>
      <c r="R2066" s="280" t="s">
        <v>225</v>
      </c>
      <c r="S2066" s="888" t="str">
        <f t="shared" ref="S2066" si="1645">IF(COUNT(J2066:J2070)=0,"",SUM(J2066:J2070))</f>
        <v/>
      </c>
      <c r="T2066" s="889"/>
      <c r="U2066" s="890"/>
    </row>
    <row r="2067" spans="2:21" ht="24" customHeight="1" x14ac:dyDescent="0.15">
      <c r="B2067" s="881"/>
      <c r="C2067" s="884"/>
      <c r="D2067" s="884"/>
      <c r="E2067" s="884"/>
      <c r="F2067" s="296"/>
      <c r="G2067" s="897"/>
      <c r="H2067" s="898"/>
      <c r="I2067" s="296"/>
      <c r="J2067" s="297"/>
      <c r="K2067" s="299"/>
      <c r="L2067" s="284" t="s">
        <v>220</v>
      </c>
      <c r="M2067" s="302"/>
      <c r="N2067" s="285" t="s">
        <v>225</v>
      </c>
      <c r="O2067" s="299"/>
      <c r="P2067" s="284" t="s">
        <v>220</v>
      </c>
      <c r="Q2067" s="302"/>
      <c r="R2067" s="285" t="s">
        <v>225</v>
      </c>
      <c r="S2067" s="891"/>
      <c r="T2067" s="892"/>
      <c r="U2067" s="893"/>
    </row>
    <row r="2068" spans="2:21" ht="23.25" customHeight="1" x14ac:dyDescent="0.15">
      <c r="B2068" s="881"/>
      <c r="C2068" s="884"/>
      <c r="D2068" s="884"/>
      <c r="E2068" s="884"/>
      <c r="F2068" s="296"/>
      <c r="G2068" s="897"/>
      <c r="H2068" s="898"/>
      <c r="I2068" s="296"/>
      <c r="J2068" s="297"/>
      <c r="K2068" s="299"/>
      <c r="L2068" s="284" t="s">
        <v>220</v>
      </c>
      <c r="M2068" s="302"/>
      <c r="N2068" s="285" t="s">
        <v>225</v>
      </c>
      <c r="O2068" s="299"/>
      <c r="P2068" s="284" t="s">
        <v>220</v>
      </c>
      <c r="Q2068" s="302"/>
      <c r="R2068" s="285" t="s">
        <v>225</v>
      </c>
      <c r="S2068" s="891"/>
      <c r="T2068" s="892"/>
      <c r="U2068" s="893"/>
    </row>
    <row r="2069" spans="2:21" ht="24" customHeight="1" x14ac:dyDescent="0.15">
      <c r="B2069" s="881"/>
      <c r="C2069" s="884"/>
      <c r="D2069" s="884"/>
      <c r="E2069" s="884"/>
      <c r="F2069" s="296"/>
      <c r="G2069" s="897"/>
      <c r="H2069" s="898"/>
      <c r="I2069" s="296"/>
      <c r="J2069" s="297"/>
      <c r="K2069" s="299"/>
      <c r="L2069" s="284" t="s">
        <v>220</v>
      </c>
      <c r="M2069" s="302"/>
      <c r="N2069" s="285" t="s">
        <v>225</v>
      </c>
      <c r="O2069" s="299"/>
      <c r="P2069" s="284" t="s">
        <v>220</v>
      </c>
      <c r="Q2069" s="302"/>
      <c r="R2069" s="285" t="s">
        <v>225</v>
      </c>
      <c r="S2069" s="891"/>
      <c r="T2069" s="892"/>
      <c r="U2069" s="893"/>
    </row>
    <row r="2070" spans="2:21" ht="24" customHeight="1" thickBot="1" x14ac:dyDescent="0.2">
      <c r="B2070" s="882"/>
      <c r="C2070" s="885"/>
      <c r="D2070" s="885"/>
      <c r="E2070" s="885"/>
      <c r="F2070" s="286" t="s">
        <v>232</v>
      </c>
      <c r="G2070" s="5"/>
      <c r="H2070" s="899" t="s">
        <v>239</v>
      </c>
      <c r="I2070" s="900"/>
      <c r="J2070" s="300"/>
      <c r="K2070" s="901"/>
      <c r="L2070" s="902"/>
      <c r="M2070" s="902"/>
      <c r="N2070" s="902"/>
      <c r="O2070" s="902"/>
      <c r="P2070" s="902"/>
      <c r="Q2070" s="902"/>
      <c r="R2070" s="903"/>
      <c r="S2070" s="894"/>
      <c r="T2070" s="895"/>
      <c r="U2070" s="896"/>
    </row>
    <row r="2071" spans="2:21" ht="24" customHeight="1" x14ac:dyDescent="0.15">
      <c r="B2071" s="880">
        <v>2</v>
      </c>
      <c r="C2071" s="883"/>
      <c r="D2071" s="883"/>
      <c r="E2071" s="883"/>
      <c r="F2071" s="294"/>
      <c r="G2071" s="886"/>
      <c r="H2071" s="887"/>
      <c r="I2071" s="294"/>
      <c r="J2071" s="295"/>
      <c r="K2071" s="298"/>
      <c r="L2071" s="279" t="s">
        <v>220</v>
      </c>
      <c r="M2071" s="301"/>
      <c r="N2071" s="280" t="s">
        <v>225</v>
      </c>
      <c r="O2071" s="298"/>
      <c r="P2071" s="279" t="s">
        <v>220</v>
      </c>
      <c r="Q2071" s="301"/>
      <c r="R2071" s="280" t="s">
        <v>225</v>
      </c>
      <c r="S2071" s="888" t="str">
        <f t="shared" ref="S2071" si="1646">IF(COUNT(J2071:J2075)=0,"",SUM(J2071:J2075))</f>
        <v/>
      </c>
      <c r="T2071" s="889"/>
      <c r="U2071" s="890"/>
    </row>
    <row r="2072" spans="2:21" ht="24" customHeight="1" x14ac:dyDescent="0.15">
      <c r="B2072" s="881"/>
      <c r="C2072" s="884"/>
      <c r="D2072" s="884"/>
      <c r="E2072" s="884"/>
      <c r="F2072" s="296"/>
      <c r="G2072" s="897"/>
      <c r="H2072" s="898"/>
      <c r="I2072" s="296"/>
      <c r="J2072" s="297"/>
      <c r="K2072" s="299"/>
      <c r="L2072" s="284" t="s">
        <v>220</v>
      </c>
      <c r="M2072" s="302"/>
      <c r="N2072" s="285" t="s">
        <v>225</v>
      </c>
      <c r="O2072" s="299"/>
      <c r="P2072" s="284" t="s">
        <v>220</v>
      </c>
      <c r="Q2072" s="302"/>
      <c r="R2072" s="285" t="s">
        <v>225</v>
      </c>
      <c r="S2072" s="891"/>
      <c r="T2072" s="892"/>
      <c r="U2072" s="893"/>
    </row>
    <row r="2073" spans="2:21" ht="24" customHeight="1" x14ac:dyDescent="0.15">
      <c r="B2073" s="881"/>
      <c r="C2073" s="884"/>
      <c r="D2073" s="884"/>
      <c r="E2073" s="884"/>
      <c r="F2073" s="296"/>
      <c r="G2073" s="897"/>
      <c r="H2073" s="898"/>
      <c r="I2073" s="296"/>
      <c r="J2073" s="297"/>
      <c r="K2073" s="299"/>
      <c r="L2073" s="284" t="s">
        <v>220</v>
      </c>
      <c r="M2073" s="302"/>
      <c r="N2073" s="285" t="s">
        <v>225</v>
      </c>
      <c r="O2073" s="299"/>
      <c r="P2073" s="284" t="s">
        <v>220</v>
      </c>
      <c r="Q2073" s="302"/>
      <c r="R2073" s="285" t="s">
        <v>225</v>
      </c>
      <c r="S2073" s="891"/>
      <c r="T2073" s="892"/>
      <c r="U2073" s="893"/>
    </row>
    <row r="2074" spans="2:21" ht="24" customHeight="1" x14ac:dyDescent="0.15">
      <c r="B2074" s="881"/>
      <c r="C2074" s="884"/>
      <c r="D2074" s="884"/>
      <c r="E2074" s="884"/>
      <c r="F2074" s="296"/>
      <c r="G2074" s="897"/>
      <c r="H2074" s="898"/>
      <c r="I2074" s="296"/>
      <c r="J2074" s="297"/>
      <c r="K2074" s="299"/>
      <c r="L2074" s="284" t="s">
        <v>220</v>
      </c>
      <c r="M2074" s="302"/>
      <c r="N2074" s="285" t="s">
        <v>225</v>
      </c>
      <c r="O2074" s="299"/>
      <c r="P2074" s="284" t="s">
        <v>220</v>
      </c>
      <c r="Q2074" s="302"/>
      <c r="R2074" s="285" t="s">
        <v>225</v>
      </c>
      <c r="S2074" s="891"/>
      <c r="T2074" s="892"/>
      <c r="U2074" s="893"/>
    </row>
    <row r="2075" spans="2:21" ht="24" customHeight="1" thickBot="1" x14ac:dyDescent="0.2">
      <c r="B2075" s="882"/>
      <c r="C2075" s="885"/>
      <c r="D2075" s="885"/>
      <c r="E2075" s="885"/>
      <c r="F2075" s="286" t="s">
        <v>232</v>
      </c>
      <c r="G2075" s="5"/>
      <c r="H2075" s="899" t="s">
        <v>239</v>
      </c>
      <c r="I2075" s="900"/>
      <c r="J2075" s="300"/>
      <c r="K2075" s="901"/>
      <c r="L2075" s="902"/>
      <c r="M2075" s="902"/>
      <c r="N2075" s="902"/>
      <c r="O2075" s="902"/>
      <c r="P2075" s="902"/>
      <c r="Q2075" s="902"/>
      <c r="R2075" s="903"/>
      <c r="S2075" s="894"/>
      <c r="T2075" s="895"/>
      <c r="U2075" s="896"/>
    </row>
    <row r="2076" spans="2:21" ht="24" customHeight="1" x14ac:dyDescent="0.15">
      <c r="B2076" s="880">
        <v>3</v>
      </c>
      <c r="C2076" s="883"/>
      <c r="D2076" s="883"/>
      <c r="E2076" s="883"/>
      <c r="F2076" s="294"/>
      <c r="G2076" s="886"/>
      <c r="H2076" s="887"/>
      <c r="I2076" s="294"/>
      <c r="J2076" s="295"/>
      <c r="K2076" s="298"/>
      <c r="L2076" s="279" t="s">
        <v>220</v>
      </c>
      <c r="M2076" s="301"/>
      <c r="N2076" s="280" t="s">
        <v>225</v>
      </c>
      <c r="O2076" s="298"/>
      <c r="P2076" s="279" t="s">
        <v>220</v>
      </c>
      <c r="Q2076" s="301"/>
      <c r="R2076" s="280" t="s">
        <v>225</v>
      </c>
      <c r="S2076" s="888" t="str">
        <f t="shared" ref="S2076" si="1647">IF(COUNT(J2076:J2080)=0,"",SUM(J2076:J2080))</f>
        <v/>
      </c>
      <c r="T2076" s="889"/>
      <c r="U2076" s="890"/>
    </row>
    <row r="2077" spans="2:21" ht="24" customHeight="1" x14ac:dyDescent="0.15">
      <c r="B2077" s="881"/>
      <c r="C2077" s="884"/>
      <c r="D2077" s="884"/>
      <c r="E2077" s="884"/>
      <c r="F2077" s="296"/>
      <c r="G2077" s="897"/>
      <c r="H2077" s="898"/>
      <c r="I2077" s="296"/>
      <c r="J2077" s="297"/>
      <c r="K2077" s="299"/>
      <c r="L2077" s="284" t="s">
        <v>220</v>
      </c>
      <c r="M2077" s="302"/>
      <c r="N2077" s="285" t="s">
        <v>225</v>
      </c>
      <c r="O2077" s="299"/>
      <c r="P2077" s="284" t="s">
        <v>220</v>
      </c>
      <c r="Q2077" s="302"/>
      <c r="R2077" s="285" t="s">
        <v>225</v>
      </c>
      <c r="S2077" s="891"/>
      <c r="T2077" s="892"/>
      <c r="U2077" s="893"/>
    </row>
    <row r="2078" spans="2:21" ht="24" customHeight="1" x14ac:dyDescent="0.15">
      <c r="B2078" s="881"/>
      <c r="C2078" s="884"/>
      <c r="D2078" s="884"/>
      <c r="E2078" s="884"/>
      <c r="F2078" s="296"/>
      <c r="G2078" s="897"/>
      <c r="H2078" s="898"/>
      <c r="I2078" s="296"/>
      <c r="J2078" s="297"/>
      <c r="K2078" s="299"/>
      <c r="L2078" s="284" t="s">
        <v>220</v>
      </c>
      <c r="M2078" s="302"/>
      <c r="N2078" s="285" t="s">
        <v>225</v>
      </c>
      <c r="O2078" s="299"/>
      <c r="P2078" s="284" t="s">
        <v>220</v>
      </c>
      <c r="Q2078" s="302"/>
      <c r="R2078" s="285" t="s">
        <v>225</v>
      </c>
      <c r="S2078" s="891"/>
      <c r="T2078" s="892"/>
      <c r="U2078" s="893"/>
    </row>
    <row r="2079" spans="2:21" ht="24" customHeight="1" x14ac:dyDescent="0.15">
      <c r="B2079" s="881"/>
      <c r="C2079" s="884"/>
      <c r="D2079" s="884"/>
      <c r="E2079" s="884"/>
      <c r="F2079" s="296"/>
      <c r="G2079" s="897"/>
      <c r="H2079" s="898"/>
      <c r="I2079" s="296"/>
      <c r="J2079" s="297"/>
      <c r="K2079" s="299"/>
      <c r="L2079" s="284" t="s">
        <v>220</v>
      </c>
      <c r="M2079" s="302"/>
      <c r="N2079" s="285" t="s">
        <v>225</v>
      </c>
      <c r="O2079" s="299"/>
      <c r="P2079" s="284" t="s">
        <v>220</v>
      </c>
      <c r="Q2079" s="302"/>
      <c r="R2079" s="285" t="s">
        <v>225</v>
      </c>
      <c r="S2079" s="891"/>
      <c r="T2079" s="892"/>
      <c r="U2079" s="893"/>
    </row>
    <row r="2080" spans="2:21" ht="24" customHeight="1" thickBot="1" x14ac:dyDescent="0.2">
      <c r="B2080" s="882"/>
      <c r="C2080" s="885"/>
      <c r="D2080" s="885"/>
      <c r="E2080" s="885"/>
      <c r="F2080" s="286" t="s">
        <v>232</v>
      </c>
      <c r="G2080" s="5"/>
      <c r="H2080" s="899" t="s">
        <v>239</v>
      </c>
      <c r="I2080" s="900"/>
      <c r="J2080" s="300"/>
      <c r="K2080" s="901"/>
      <c r="L2080" s="902"/>
      <c r="M2080" s="902"/>
      <c r="N2080" s="902"/>
      <c r="O2080" s="902"/>
      <c r="P2080" s="902"/>
      <c r="Q2080" s="902"/>
      <c r="R2080" s="903"/>
      <c r="S2080" s="894"/>
      <c r="T2080" s="895"/>
      <c r="U2080" s="896"/>
    </row>
    <row r="2081" spans="1:32" ht="24" customHeight="1" x14ac:dyDescent="0.15">
      <c r="B2081" s="880">
        <v>4</v>
      </c>
      <c r="C2081" s="883"/>
      <c r="D2081" s="883"/>
      <c r="E2081" s="883"/>
      <c r="F2081" s="294"/>
      <c r="G2081" s="886"/>
      <c r="H2081" s="887"/>
      <c r="I2081" s="294"/>
      <c r="J2081" s="295"/>
      <c r="K2081" s="298"/>
      <c r="L2081" s="279" t="s">
        <v>220</v>
      </c>
      <c r="M2081" s="301"/>
      <c r="N2081" s="280" t="s">
        <v>225</v>
      </c>
      <c r="O2081" s="298"/>
      <c r="P2081" s="279" t="s">
        <v>220</v>
      </c>
      <c r="Q2081" s="301"/>
      <c r="R2081" s="280" t="s">
        <v>225</v>
      </c>
      <c r="S2081" s="888" t="str">
        <f t="shared" ref="S2081" si="1648">IF(COUNT(J2081:J2085)=0,"",SUM(J2081:J2085))</f>
        <v/>
      </c>
      <c r="T2081" s="889"/>
      <c r="U2081" s="890"/>
    </row>
    <row r="2082" spans="1:32" ht="24" customHeight="1" x14ac:dyDescent="0.15">
      <c r="B2082" s="881"/>
      <c r="C2082" s="884"/>
      <c r="D2082" s="884"/>
      <c r="E2082" s="884"/>
      <c r="F2082" s="296"/>
      <c r="G2082" s="897"/>
      <c r="H2082" s="898"/>
      <c r="I2082" s="296"/>
      <c r="J2082" s="297"/>
      <c r="K2082" s="299"/>
      <c r="L2082" s="284" t="s">
        <v>220</v>
      </c>
      <c r="M2082" s="302"/>
      <c r="N2082" s="285" t="s">
        <v>225</v>
      </c>
      <c r="O2082" s="299"/>
      <c r="P2082" s="284" t="s">
        <v>220</v>
      </c>
      <c r="Q2082" s="302"/>
      <c r="R2082" s="285" t="s">
        <v>225</v>
      </c>
      <c r="S2082" s="891"/>
      <c r="T2082" s="892"/>
      <c r="U2082" s="893"/>
    </row>
    <row r="2083" spans="1:32" ht="24" customHeight="1" x14ac:dyDescent="0.15">
      <c r="B2083" s="881"/>
      <c r="C2083" s="884"/>
      <c r="D2083" s="884"/>
      <c r="E2083" s="884"/>
      <c r="F2083" s="296"/>
      <c r="G2083" s="897"/>
      <c r="H2083" s="898"/>
      <c r="I2083" s="296"/>
      <c r="J2083" s="297"/>
      <c r="K2083" s="299"/>
      <c r="L2083" s="284" t="s">
        <v>220</v>
      </c>
      <c r="M2083" s="302"/>
      <c r="N2083" s="285" t="s">
        <v>225</v>
      </c>
      <c r="O2083" s="299"/>
      <c r="P2083" s="284" t="s">
        <v>220</v>
      </c>
      <c r="Q2083" s="302"/>
      <c r="R2083" s="285" t="s">
        <v>225</v>
      </c>
      <c r="S2083" s="891"/>
      <c r="T2083" s="892"/>
      <c r="U2083" s="893"/>
    </row>
    <row r="2084" spans="1:32" ht="24" customHeight="1" x14ac:dyDescent="0.15">
      <c r="B2084" s="881"/>
      <c r="C2084" s="884"/>
      <c r="D2084" s="884"/>
      <c r="E2084" s="884"/>
      <c r="F2084" s="296"/>
      <c r="G2084" s="897"/>
      <c r="H2084" s="898"/>
      <c r="I2084" s="296"/>
      <c r="J2084" s="297"/>
      <c r="K2084" s="299"/>
      <c r="L2084" s="284" t="s">
        <v>220</v>
      </c>
      <c r="M2084" s="302"/>
      <c r="N2084" s="285" t="s">
        <v>225</v>
      </c>
      <c r="O2084" s="299"/>
      <c r="P2084" s="284" t="s">
        <v>220</v>
      </c>
      <c r="Q2084" s="302"/>
      <c r="R2084" s="285" t="s">
        <v>225</v>
      </c>
      <c r="S2084" s="891"/>
      <c r="T2084" s="892"/>
      <c r="U2084" s="893"/>
    </row>
    <row r="2085" spans="1:32" ht="24" customHeight="1" thickBot="1" x14ac:dyDescent="0.2">
      <c r="B2085" s="882"/>
      <c r="C2085" s="885"/>
      <c r="D2085" s="885"/>
      <c r="E2085" s="885"/>
      <c r="F2085" s="286" t="s">
        <v>232</v>
      </c>
      <c r="G2085" s="5"/>
      <c r="H2085" s="899" t="s">
        <v>239</v>
      </c>
      <c r="I2085" s="900"/>
      <c r="J2085" s="300"/>
      <c r="K2085" s="901"/>
      <c r="L2085" s="902"/>
      <c r="M2085" s="902"/>
      <c r="N2085" s="902"/>
      <c r="O2085" s="902"/>
      <c r="P2085" s="902"/>
      <c r="Q2085" s="902"/>
      <c r="R2085" s="903"/>
      <c r="S2085" s="894"/>
      <c r="T2085" s="895"/>
      <c r="U2085" s="896"/>
    </row>
    <row r="2086" spans="1:32" ht="19.5" customHeight="1" thickBot="1" x14ac:dyDescent="0.2">
      <c r="B2086" s="287" t="s">
        <v>112</v>
      </c>
      <c r="C2086" s="172"/>
      <c r="D2086" s="288"/>
      <c r="E2086" s="288"/>
      <c r="F2086" s="289"/>
      <c r="G2086" s="288"/>
      <c r="H2086" s="288"/>
      <c r="O2086" s="917" t="s">
        <v>496</v>
      </c>
      <c r="P2086" s="918"/>
      <c r="Q2086" s="918"/>
      <c r="R2086" s="918"/>
      <c r="S2086" s="919" t="str">
        <f>IF(COUNT(S2066:U2085)=0,"",SUMIFS(S2066:S2085,E2066:E2085,"&lt;&gt;"&amp;""))</f>
        <v/>
      </c>
      <c r="T2086" s="920"/>
      <c r="U2086" s="921"/>
    </row>
    <row r="2087" spans="1:32" ht="19.5" customHeight="1" thickBot="1" x14ac:dyDescent="0.2">
      <c r="B2087" s="486" t="s">
        <v>242</v>
      </c>
      <c r="C2087" s="172"/>
      <c r="D2087" s="171"/>
      <c r="E2087" s="290"/>
      <c r="F2087" s="485"/>
      <c r="G2087" s="485"/>
      <c r="H2087" s="485"/>
      <c r="O2087" s="922" t="s">
        <v>497</v>
      </c>
      <c r="P2087" s="923"/>
      <c r="Q2087" s="923"/>
      <c r="R2087" s="924"/>
      <c r="S2087" s="919" t="str">
        <f>IF(COUNT(S2066:U2085)=0,"",SUMIF(E2066:E2085,"元請",S2066:U2085))</f>
        <v/>
      </c>
      <c r="T2087" s="920"/>
      <c r="U2087" s="921"/>
      <c r="Z2087" s="264"/>
      <c r="AA2087" s="264"/>
      <c r="AB2087" s="264"/>
      <c r="AC2087" s="264"/>
      <c r="AD2087" s="264"/>
      <c r="AE2087" s="172"/>
      <c r="AF2087" s="172"/>
    </row>
    <row r="2088" spans="1:32" ht="19.5" customHeight="1" x14ac:dyDescent="0.15">
      <c r="B2088" s="287" t="s">
        <v>240</v>
      </c>
      <c r="C2088" s="172"/>
      <c r="D2088" s="171"/>
      <c r="E2088" s="172"/>
      <c r="F2088" s="172"/>
      <c r="G2088" s="485"/>
      <c r="H2088" s="485"/>
      <c r="Z2088" s="264"/>
      <c r="AA2088" s="264"/>
      <c r="AB2088" s="264"/>
      <c r="AC2088" s="264"/>
      <c r="AD2088" s="264"/>
      <c r="AE2088" s="172"/>
      <c r="AF2088" s="172"/>
    </row>
    <row r="2089" spans="1:32" ht="19.5" customHeight="1" x14ac:dyDescent="0.15">
      <c r="B2089" s="485"/>
      <c r="C2089" s="172"/>
      <c r="D2089" s="171"/>
      <c r="E2089" s="290"/>
      <c r="F2089" s="485"/>
      <c r="G2089" s="485"/>
      <c r="H2089" s="485"/>
    </row>
    <row r="2090" spans="1:32" s="172" customFormat="1" ht="20.25" customHeight="1" x14ac:dyDescent="0.15">
      <c r="A2090" s="171"/>
      <c r="B2090" s="171"/>
      <c r="C2090" s="172" t="s">
        <v>104</v>
      </c>
      <c r="G2090" s="262"/>
      <c r="H2090" s="262"/>
      <c r="I2090" s="171"/>
      <c r="J2090" s="171"/>
      <c r="K2090" s="171"/>
      <c r="L2090" s="171"/>
      <c r="M2090" s="171"/>
      <c r="N2090" s="171"/>
      <c r="O2090" s="171"/>
      <c r="P2090" s="171"/>
      <c r="Q2090" s="171"/>
      <c r="R2090" s="171"/>
      <c r="S2090" s="171"/>
      <c r="T2090" s="196" t="s">
        <v>241</v>
      </c>
      <c r="U2090" s="263" t="str">
        <f t="shared" ref="U2090" si="1649">IF(COUNT(S2066:U2085)=0,"",U2061+1)</f>
        <v/>
      </c>
      <c r="W2090" s="171"/>
      <c r="X2090" s="171"/>
      <c r="Y2090" s="171"/>
      <c r="Z2090" s="291"/>
      <c r="AA2090" s="291"/>
      <c r="AB2090" s="291"/>
      <c r="AC2090" s="291"/>
      <c r="AD2090" s="291"/>
      <c r="AE2090" s="171"/>
      <c r="AF2090" s="171"/>
    </row>
    <row r="2091" spans="1:32" s="172" customFormat="1" ht="27.75" x14ac:dyDescent="0.15">
      <c r="A2091" s="171"/>
      <c r="B2091" s="904" t="s">
        <v>105</v>
      </c>
      <c r="C2091" s="904"/>
      <c r="D2091" s="904"/>
      <c r="E2091" s="904"/>
      <c r="F2091" s="904"/>
      <c r="G2091" s="904"/>
      <c r="H2091" s="904"/>
      <c r="I2091" s="904"/>
      <c r="J2091" s="905" t="s">
        <v>388</v>
      </c>
      <c r="K2091" s="905"/>
      <c r="L2091" s="905"/>
      <c r="M2091" s="905"/>
      <c r="N2091" s="905"/>
      <c r="O2091" s="905"/>
      <c r="P2091" s="905"/>
      <c r="Q2091" s="905"/>
      <c r="R2091" s="905"/>
      <c r="S2091" s="905"/>
      <c r="T2091" s="905"/>
      <c r="U2091" s="905"/>
      <c r="W2091" s="171"/>
      <c r="X2091" s="171"/>
      <c r="Y2091" s="171"/>
      <c r="Z2091" s="291"/>
      <c r="AA2091" s="291"/>
      <c r="AB2091" s="291"/>
      <c r="AC2091" s="291"/>
      <c r="AD2091" s="291"/>
      <c r="AE2091" s="171"/>
      <c r="AF2091" s="171"/>
    </row>
    <row r="2092" spans="1:32" ht="21.75" thickBot="1" x14ac:dyDescent="0.2">
      <c r="D2092" s="265" t="s">
        <v>228</v>
      </c>
      <c r="E2092" s="906"/>
      <c r="F2092" s="906"/>
      <c r="G2092" s="266" t="s">
        <v>229</v>
      </c>
      <c r="H2092" s="267"/>
      <c r="L2092" s="268" t="s">
        <v>231</v>
      </c>
      <c r="M2092" s="482" t="str">
        <f>M$4</f>
        <v/>
      </c>
      <c r="N2092" s="269" t="s">
        <v>220</v>
      </c>
      <c r="O2092" s="482" t="str">
        <f>O$4</f>
        <v/>
      </c>
      <c r="P2092" s="269" t="s">
        <v>225</v>
      </c>
      <c r="Q2092" s="269" t="s">
        <v>205</v>
      </c>
      <c r="R2092" s="482" t="str">
        <f>R$4</f>
        <v/>
      </c>
      <c r="S2092" s="269" t="s">
        <v>220</v>
      </c>
      <c r="T2092" s="482" t="str">
        <f>T$4</f>
        <v/>
      </c>
      <c r="U2092" s="269" t="s">
        <v>230</v>
      </c>
    </row>
    <row r="2093" spans="1:32" ht="18" customHeight="1" x14ac:dyDescent="0.15">
      <c r="B2093" s="880" t="s">
        <v>227</v>
      </c>
      <c r="C2093" s="907" t="s">
        <v>224</v>
      </c>
      <c r="D2093" s="478" t="s">
        <v>237</v>
      </c>
      <c r="E2093" s="478" t="s">
        <v>222</v>
      </c>
      <c r="F2093" s="909" t="s">
        <v>106</v>
      </c>
      <c r="G2093" s="840" t="s">
        <v>107</v>
      </c>
      <c r="H2093" s="841"/>
      <c r="I2093" s="480" t="s">
        <v>108</v>
      </c>
      <c r="J2093" s="480" t="s">
        <v>235</v>
      </c>
      <c r="K2093" s="840" t="s">
        <v>109</v>
      </c>
      <c r="L2093" s="913"/>
      <c r="M2093" s="913"/>
      <c r="N2093" s="841"/>
      <c r="O2093" s="840" t="s">
        <v>226</v>
      </c>
      <c r="P2093" s="913"/>
      <c r="Q2093" s="913"/>
      <c r="R2093" s="841"/>
      <c r="S2093" s="840" t="s">
        <v>233</v>
      </c>
      <c r="T2093" s="913"/>
      <c r="U2093" s="914"/>
    </row>
    <row r="2094" spans="1:32" ht="18" customHeight="1" thickBot="1" x14ac:dyDescent="0.2">
      <c r="B2094" s="882"/>
      <c r="C2094" s="908"/>
      <c r="D2094" s="479" t="s">
        <v>221</v>
      </c>
      <c r="E2094" s="479" t="s">
        <v>223</v>
      </c>
      <c r="F2094" s="910"/>
      <c r="G2094" s="911"/>
      <c r="H2094" s="912"/>
      <c r="I2094" s="481" t="s">
        <v>110</v>
      </c>
      <c r="J2094" s="481" t="s">
        <v>236</v>
      </c>
      <c r="K2094" s="911"/>
      <c r="L2094" s="915"/>
      <c r="M2094" s="915"/>
      <c r="N2094" s="912"/>
      <c r="O2094" s="911"/>
      <c r="P2094" s="915"/>
      <c r="Q2094" s="915"/>
      <c r="R2094" s="912"/>
      <c r="S2094" s="911" t="s">
        <v>234</v>
      </c>
      <c r="T2094" s="915"/>
      <c r="U2094" s="916"/>
    </row>
    <row r="2095" spans="1:32" ht="24" customHeight="1" x14ac:dyDescent="0.15">
      <c r="B2095" s="880">
        <v>1</v>
      </c>
      <c r="C2095" s="883"/>
      <c r="D2095" s="883"/>
      <c r="E2095" s="883"/>
      <c r="F2095" s="294"/>
      <c r="G2095" s="886"/>
      <c r="H2095" s="887"/>
      <c r="I2095" s="294"/>
      <c r="J2095" s="295"/>
      <c r="K2095" s="298"/>
      <c r="L2095" s="279" t="s">
        <v>220</v>
      </c>
      <c r="M2095" s="301"/>
      <c r="N2095" s="280" t="s">
        <v>225</v>
      </c>
      <c r="O2095" s="298"/>
      <c r="P2095" s="279" t="s">
        <v>220</v>
      </c>
      <c r="Q2095" s="301"/>
      <c r="R2095" s="280" t="s">
        <v>225</v>
      </c>
      <c r="S2095" s="888" t="str">
        <f t="shared" ref="S2095" si="1650">IF(COUNT(J2095:J2099)=0,"",SUM(J2095:J2099))</f>
        <v/>
      </c>
      <c r="T2095" s="889"/>
      <c r="U2095" s="890"/>
    </row>
    <row r="2096" spans="1:32" ht="24" customHeight="1" x14ac:dyDescent="0.15">
      <c r="B2096" s="881"/>
      <c r="C2096" s="884"/>
      <c r="D2096" s="884"/>
      <c r="E2096" s="884"/>
      <c r="F2096" s="296"/>
      <c r="G2096" s="897"/>
      <c r="H2096" s="898"/>
      <c r="I2096" s="296"/>
      <c r="J2096" s="297"/>
      <c r="K2096" s="299"/>
      <c r="L2096" s="284" t="s">
        <v>220</v>
      </c>
      <c r="M2096" s="302"/>
      <c r="N2096" s="285" t="s">
        <v>225</v>
      </c>
      <c r="O2096" s="299"/>
      <c r="P2096" s="284" t="s">
        <v>220</v>
      </c>
      <c r="Q2096" s="302"/>
      <c r="R2096" s="285" t="s">
        <v>225</v>
      </c>
      <c r="S2096" s="891"/>
      <c r="T2096" s="892"/>
      <c r="U2096" s="893"/>
    </row>
    <row r="2097" spans="2:21" ht="23.25" customHeight="1" x14ac:dyDescent="0.15">
      <c r="B2097" s="881"/>
      <c r="C2097" s="884"/>
      <c r="D2097" s="884"/>
      <c r="E2097" s="884"/>
      <c r="F2097" s="296"/>
      <c r="G2097" s="897"/>
      <c r="H2097" s="898"/>
      <c r="I2097" s="296"/>
      <c r="J2097" s="297"/>
      <c r="K2097" s="299"/>
      <c r="L2097" s="284" t="s">
        <v>220</v>
      </c>
      <c r="M2097" s="302"/>
      <c r="N2097" s="285" t="s">
        <v>225</v>
      </c>
      <c r="O2097" s="299"/>
      <c r="P2097" s="284" t="s">
        <v>220</v>
      </c>
      <c r="Q2097" s="302"/>
      <c r="R2097" s="285" t="s">
        <v>225</v>
      </c>
      <c r="S2097" s="891"/>
      <c r="T2097" s="892"/>
      <c r="U2097" s="893"/>
    </row>
    <row r="2098" spans="2:21" ht="24" customHeight="1" x14ac:dyDescent="0.15">
      <c r="B2098" s="881"/>
      <c r="C2098" s="884"/>
      <c r="D2098" s="884"/>
      <c r="E2098" s="884"/>
      <c r="F2098" s="296"/>
      <c r="G2098" s="897"/>
      <c r="H2098" s="898"/>
      <c r="I2098" s="296"/>
      <c r="J2098" s="297"/>
      <c r="K2098" s="299"/>
      <c r="L2098" s="284" t="s">
        <v>220</v>
      </c>
      <c r="M2098" s="302"/>
      <c r="N2098" s="285" t="s">
        <v>225</v>
      </c>
      <c r="O2098" s="299"/>
      <c r="P2098" s="284" t="s">
        <v>220</v>
      </c>
      <c r="Q2098" s="302"/>
      <c r="R2098" s="285" t="s">
        <v>225</v>
      </c>
      <c r="S2098" s="891"/>
      <c r="T2098" s="892"/>
      <c r="U2098" s="893"/>
    </row>
    <row r="2099" spans="2:21" ht="24" customHeight="1" thickBot="1" x14ac:dyDescent="0.2">
      <c r="B2099" s="882"/>
      <c r="C2099" s="885"/>
      <c r="D2099" s="885"/>
      <c r="E2099" s="885"/>
      <c r="F2099" s="286" t="s">
        <v>232</v>
      </c>
      <c r="G2099" s="5"/>
      <c r="H2099" s="899" t="s">
        <v>239</v>
      </c>
      <c r="I2099" s="900"/>
      <c r="J2099" s="300"/>
      <c r="K2099" s="901"/>
      <c r="L2099" s="902"/>
      <c r="M2099" s="902"/>
      <c r="N2099" s="902"/>
      <c r="O2099" s="902"/>
      <c r="P2099" s="902"/>
      <c r="Q2099" s="902"/>
      <c r="R2099" s="903"/>
      <c r="S2099" s="894"/>
      <c r="T2099" s="895"/>
      <c r="U2099" s="896"/>
    </row>
    <row r="2100" spans="2:21" ht="24" customHeight="1" x14ac:dyDescent="0.15">
      <c r="B2100" s="880">
        <v>2</v>
      </c>
      <c r="C2100" s="883"/>
      <c r="D2100" s="883"/>
      <c r="E2100" s="883"/>
      <c r="F2100" s="294"/>
      <c r="G2100" s="886"/>
      <c r="H2100" s="887"/>
      <c r="I2100" s="294"/>
      <c r="J2100" s="295"/>
      <c r="K2100" s="298"/>
      <c r="L2100" s="279" t="s">
        <v>220</v>
      </c>
      <c r="M2100" s="301"/>
      <c r="N2100" s="280" t="s">
        <v>225</v>
      </c>
      <c r="O2100" s="298"/>
      <c r="P2100" s="279" t="s">
        <v>220</v>
      </c>
      <c r="Q2100" s="301"/>
      <c r="R2100" s="280" t="s">
        <v>225</v>
      </c>
      <c r="S2100" s="888" t="str">
        <f t="shared" ref="S2100" si="1651">IF(COUNT(J2100:J2104)=0,"",SUM(J2100:J2104))</f>
        <v/>
      </c>
      <c r="T2100" s="889"/>
      <c r="U2100" s="890"/>
    </row>
    <row r="2101" spans="2:21" ht="24" customHeight="1" x14ac:dyDescent="0.15">
      <c r="B2101" s="881"/>
      <c r="C2101" s="884"/>
      <c r="D2101" s="884"/>
      <c r="E2101" s="884"/>
      <c r="F2101" s="296"/>
      <c r="G2101" s="897"/>
      <c r="H2101" s="898"/>
      <c r="I2101" s="296"/>
      <c r="J2101" s="297"/>
      <c r="K2101" s="299"/>
      <c r="L2101" s="284" t="s">
        <v>220</v>
      </c>
      <c r="M2101" s="302"/>
      <c r="N2101" s="285" t="s">
        <v>225</v>
      </c>
      <c r="O2101" s="299"/>
      <c r="P2101" s="284" t="s">
        <v>220</v>
      </c>
      <c r="Q2101" s="302"/>
      <c r="R2101" s="285" t="s">
        <v>225</v>
      </c>
      <c r="S2101" s="891"/>
      <c r="T2101" s="892"/>
      <c r="U2101" s="893"/>
    </row>
    <row r="2102" spans="2:21" ht="24" customHeight="1" x14ac:dyDescent="0.15">
      <c r="B2102" s="881"/>
      <c r="C2102" s="884"/>
      <c r="D2102" s="884"/>
      <c r="E2102" s="884"/>
      <c r="F2102" s="296"/>
      <c r="G2102" s="897"/>
      <c r="H2102" s="898"/>
      <c r="I2102" s="296"/>
      <c r="J2102" s="297"/>
      <c r="K2102" s="299"/>
      <c r="L2102" s="284" t="s">
        <v>220</v>
      </c>
      <c r="M2102" s="302"/>
      <c r="N2102" s="285" t="s">
        <v>225</v>
      </c>
      <c r="O2102" s="299"/>
      <c r="P2102" s="284" t="s">
        <v>220</v>
      </c>
      <c r="Q2102" s="302"/>
      <c r="R2102" s="285" t="s">
        <v>225</v>
      </c>
      <c r="S2102" s="891"/>
      <c r="T2102" s="892"/>
      <c r="U2102" s="893"/>
    </row>
    <row r="2103" spans="2:21" ht="24" customHeight="1" x14ac:dyDescent="0.15">
      <c r="B2103" s="881"/>
      <c r="C2103" s="884"/>
      <c r="D2103" s="884"/>
      <c r="E2103" s="884"/>
      <c r="F2103" s="296"/>
      <c r="G2103" s="897"/>
      <c r="H2103" s="898"/>
      <c r="I2103" s="296"/>
      <c r="J2103" s="297"/>
      <c r="K2103" s="299"/>
      <c r="L2103" s="284" t="s">
        <v>220</v>
      </c>
      <c r="M2103" s="302"/>
      <c r="N2103" s="285" t="s">
        <v>225</v>
      </c>
      <c r="O2103" s="299"/>
      <c r="P2103" s="284" t="s">
        <v>220</v>
      </c>
      <c r="Q2103" s="302"/>
      <c r="R2103" s="285" t="s">
        <v>225</v>
      </c>
      <c r="S2103" s="891"/>
      <c r="T2103" s="892"/>
      <c r="U2103" s="893"/>
    </row>
    <row r="2104" spans="2:21" ht="24" customHeight="1" thickBot="1" x14ac:dyDescent="0.2">
      <c r="B2104" s="882"/>
      <c r="C2104" s="885"/>
      <c r="D2104" s="885"/>
      <c r="E2104" s="885"/>
      <c r="F2104" s="286" t="s">
        <v>232</v>
      </c>
      <c r="G2104" s="5"/>
      <c r="H2104" s="899" t="s">
        <v>239</v>
      </c>
      <c r="I2104" s="900"/>
      <c r="J2104" s="300"/>
      <c r="K2104" s="901"/>
      <c r="L2104" s="902"/>
      <c r="M2104" s="902"/>
      <c r="N2104" s="902"/>
      <c r="O2104" s="902"/>
      <c r="P2104" s="902"/>
      <c r="Q2104" s="902"/>
      <c r="R2104" s="903"/>
      <c r="S2104" s="894"/>
      <c r="T2104" s="895"/>
      <c r="U2104" s="896"/>
    </row>
    <row r="2105" spans="2:21" ht="24" customHeight="1" x14ac:dyDescent="0.15">
      <c r="B2105" s="880">
        <v>3</v>
      </c>
      <c r="C2105" s="883"/>
      <c r="D2105" s="883"/>
      <c r="E2105" s="883"/>
      <c r="F2105" s="294"/>
      <c r="G2105" s="886"/>
      <c r="H2105" s="887"/>
      <c r="I2105" s="294"/>
      <c r="J2105" s="295"/>
      <c r="K2105" s="298"/>
      <c r="L2105" s="279" t="s">
        <v>220</v>
      </c>
      <c r="M2105" s="301"/>
      <c r="N2105" s="280" t="s">
        <v>225</v>
      </c>
      <c r="O2105" s="298"/>
      <c r="P2105" s="279" t="s">
        <v>220</v>
      </c>
      <c r="Q2105" s="301"/>
      <c r="R2105" s="280" t="s">
        <v>225</v>
      </c>
      <c r="S2105" s="888" t="str">
        <f t="shared" ref="S2105" si="1652">IF(COUNT(J2105:J2109)=0,"",SUM(J2105:J2109))</f>
        <v/>
      </c>
      <c r="T2105" s="889"/>
      <c r="U2105" s="890"/>
    </row>
    <row r="2106" spans="2:21" ht="24" customHeight="1" x14ac:dyDescent="0.15">
      <c r="B2106" s="881"/>
      <c r="C2106" s="884"/>
      <c r="D2106" s="884"/>
      <c r="E2106" s="884"/>
      <c r="F2106" s="296"/>
      <c r="G2106" s="897"/>
      <c r="H2106" s="898"/>
      <c r="I2106" s="296"/>
      <c r="J2106" s="297"/>
      <c r="K2106" s="299"/>
      <c r="L2106" s="284" t="s">
        <v>220</v>
      </c>
      <c r="M2106" s="302"/>
      <c r="N2106" s="285" t="s">
        <v>225</v>
      </c>
      <c r="O2106" s="299"/>
      <c r="P2106" s="284" t="s">
        <v>220</v>
      </c>
      <c r="Q2106" s="302"/>
      <c r="R2106" s="285" t="s">
        <v>225</v>
      </c>
      <c r="S2106" s="891"/>
      <c r="T2106" s="892"/>
      <c r="U2106" s="893"/>
    </row>
    <row r="2107" spans="2:21" ht="24" customHeight="1" x14ac:dyDescent="0.15">
      <c r="B2107" s="881"/>
      <c r="C2107" s="884"/>
      <c r="D2107" s="884"/>
      <c r="E2107" s="884"/>
      <c r="F2107" s="296"/>
      <c r="G2107" s="897"/>
      <c r="H2107" s="898"/>
      <c r="I2107" s="296"/>
      <c r="J2107" s="297"/>
      <c r="K2107" s="299"/>
      <c r="L2107" s="284" t="s">
        <v>220</v>
      </c>
      <c r="M2107" s="302"/>
      <c r="N2107" s="285" t="s">
        <v>225</v>
      </c>
      <c r="O2107" s="299"/>
      <c r="P2107" s="284" t="s">
        <v>220</v>
      </c>
      <c r="Q2107" s="302"/>
      <c r="R2107" s="285" t="s">
        <v>225</v>
      </c>
      <c r="S2107" s="891"/>
      <c r="T2107" s="892"/>
      <c r="U2107" s="893"/>
    </row>
    <row r="2108" spans="2:21" ht="24" customHeight="1" x14ac:dyDescent="0.15">
      <c r="B2108" s="881"/>
      <c r="C2108" s="884"/>
      <c r="D2108" s="884"/>
      <c r="E2108" s="884"/>
      <c r="F2108" s="296"/>
      <c r="G2108" s="897"/>
      <c r="H2108" s="898"/>
      <c r="I2108" s="296"/>
      <c r="J2108" s="297"/>
      <c r="K2108" s="299"/>
      <c r="L2108" s="284" t="s">
        <v>220</v>
      </c>
      <c r="M2108" s="302"/>
      <c r="N2108" s="285" t="s">
        <v>225</v>
      </c>
      <c r="O2108" s="299"/>
      <c r="P2108" s="284" t="s">
        <v>220</v>
      </c>
      <c r="Q2108" s="302"/>
      <c r="R2108" s="285" t="s">
        <v>225</v>
      </c>
      <c r="S2108" s="891"/>
      <c r="T2108" s="892"/>
      <c r="U2108" s="893"/>
    </row>
    <row r="2109" spans="2:21" ht="24" customHeight="1" thickBot="1" x14ac:dyDescent="0.2">
      <c r="B2109" s="882"/>
      <c r="C2109" s="885"/>
      <c r="D2109" s="885"/>
      <c r="E2109" s="885"/>
      <c r="F2109" s="286" t="s">
        <v>232</v>
      </c>
      <c r="G2109" s="5"/>
      <c r="H2109" s="899" t="s">
        <v>239</v>
      </c>
      <c r="I2109" s="900"/>
      <c r="J2109" s="300"/>
      <c r="K2109" s="901"/>
      <c r="L2109" s="902"/>
      <c r="M2109" s="902"/>
      <c r="N2109" s="902"/>
      <c r="O2109" s="902"/>
      <c r="P2109" s="902"/>
      <c r="Q2109" s="902"/>
      <c r="R2109" s="903"/>
      <c r="S2109" s="894"/>
      <c r="T2109" s="895"/>
      <c r="U2109" s="896"/>
    </row>
    <row r="2110" spans="2:21" ht="24" customHeight="1" x14ac:dyDescent="0.15">
      <c r="B2110" s="880">
        <v>4</v>
      </c>
      <c r="C2110" s="883"/>
      <c r="D2110" s="883"/>
      <c r="E2110" s="883"/>
      <c r="F2110" s="294"/>
      <c r="G2110" s="886"/>
      <c r="H2110" s="887"/>
      <c r="I2110" s="294"/>
      <c r="J2110" s="295"/>
      <c r="K2110" s="298"/>
      <c r="L2110" s="279" t="s">
        <v>220</v>
      </c>
      <c r="M2110" s="301"/>
      <c r="N2110" s="280" t="s">
        <v>225</v>
      </c>
      <c r="O2110" s="298"/>
      <c r="P2110" s="279" t="s">
        <v>220</v>
      </c>
      <c r="Q2110" s="301"/>
      <c r="R2110" s="280" t="s">
        <v>225</v>
      </c>
      <c r="S2110" s="888" t="str">
        <f t="shared" ref="S2110" si="1653">IF(COUNT(J2110:J2114)=0,"",SUM(J2110:J2114))</f>
        <v/>
      </c>
      <c r="T2110" s="889"/>
      <c r="U2110" s="890"/>
    </row>
    <row r="2111" spans="2:21" ht="24" customHeight="1" x14ac:dyDescent="0.15">
      <c r="B2111" s="881"/>
      <c r="C2111" s="884"/>
      <c r="D2111" s="884"/>
      <c r="E2111" s="884"/>
      <c r="F2111" s="296"/>
      <c r="G2111" s="897"/>
      <c r="H2111" s="898"/>
      <c r="I2111" s="296"/>
      <c r="J2111" s="297"/>
      <c r="K2111" s="299"/>
      <c r="L2111" s="284" t="s">
        <v>220</v>
      </c>
      <c r="M2111" s="302"/>
      <c r="N2111" s="285" t="s">
        <v>225</v>
      </c>
      <c r="O2111" s="299"/>
      <c r="P2111" s="284" t="s">
        <v>220</v>
      </c>
      <c r="Q2111" s="302"/>
      <c r="R2111" s="285" t="s">
        <v>225</v>
      </c>
      <c r="S2111" s="891"/>
      <c r="T2111" s="892"/>
      <c r="U2111" s="893"/>
    </row>
    <row r="2112" spans="2:21" ht="24" customHeight="1" x14ac:dyDescent="0.15">
      <c r="B2112" s="881"/>
      <c r="C2112" s="884"/>
      <c r="D2112" s="884"/>
      <c r="E2112" s="884"/>
      <c r="F2112" s="296"/>
      <c r="G2112" s="897"/>
      <c r="H2112" s="898"/>
      <c r="I2112" s="296"/>
      <c r="J2112" s="297"/>
      <c r="K2112" s="299"/>
      <c r="L2112" s="284" t="s">
        <v>220</v>
      </c>
      <c r="M2112" s="302"/>
      <c r="N2112" s="285" t="s">
        <v>225</v>
      </c>
      <c r="O2112" s="299"/>
      <c r="P2112" s="284" t="s">
        <v>220</v>
      </c>
      <c r="Q2112" s="302"/>
      <c r="R2112" s="285" t="s">
        <v>225</v>
      </c>
      <c r="S2112" s="891"/>
      <c r="T2112" s="892"/>
      <c r="U2112" s="893"/>
    </row>
    <row r="2113" spans="1:32" ht="24" customHeight="1" x14ac:dyDescent="0.15">
      <c r="B2113" s="881"/>
      <c r="C2113" s="884"/>
      <c r="D2113" s="884"/>
      <c r="E2113" s="884"/>
      <c r="F2113" s="296"/>
      <c r="G2113" s="897"/>
      <c r="H2113" s="898"/>
      <c r="I2113" s="296"/>
      <c r="J2113" s="297"/>
      <c r="K2113" s="299"/>
      <c r="L2113" s="284" t="s">
        <v>220</v>
      </c>
      <c r="M2113" s="302"/>
      <c r="N2113" s="285" t="s">
        <v>225</v>
      </c>
      <c r="O2113" s="299"/>
      <c r="P2113" s="284" t="s">
        <v>220</v>
      </c>
      <c r="Q2113" s="302"/>
      <c r="R2113" s="285" t="s">
        <v>225</v>
      </c>
      <c r="S2113" s="891"/>
      <c r="T2113" s="892"/>
      <c r="U2113" s="893"/>
    </row>
    <row r="2114" spans="1:32" ht="24" customHeight="1" thickBot="1" x14ac:dyDescent="0.2">
      <c r="B2114" s="882"/>
      <c r="C2114" s="885"/>
      <c r="D2114" s="885"/>
      <c r="E2114" s="885"/>
      <c r="F2114" s="286" t="s">
        <v>232</v>
      </c>
      <c r="G2114" s="5"/>
      <c r="H2114" s="899" t="s">
        <v>239</v>
      </c>
      <c r="I2114" s="900"/>
      <c r="J2114" s="300"/>
      <c r="K2114" s="901"/>
      <c r="L2114" s="902"/>
      <c r="M2114" s="902"/>
      <c r="N2114" s="902"/>
      <c r="O2114" s="902"/>
      <c r="P2114" s="902"/>
      <c r="Q2114" s="902"/>
      <c r="R2114" s="903"/>
      <c r="S2114" s="894"/>
      <c r="T2114" s="895"/>
      <c r="U2114" s="896"/>
    </row>
    <row r="2115" spans="1:32" ht="19.5" customHeight="1" thickBot="1" x14ac:dyDescent="0.2">
      <c r="B2115" s="287" t="s">
        <v>112</v>
      </c>
      <c r="C2115" s="172"/>
      <c r="D2115" s="288"/>
      <c r="E2115" s="288"/>
      <c r="F2115" s="289"/>
      <c r="G2115" s="288"/>
      <c r="H2115" s="288"/>
      <c r="O2115" s="917" t="s">
        <v>496</v>
      </c>
      <c r="P2115" s="918"/>
      <c r="Q2115" s="918"/>
      <c r="R2115" s="918"/>
      <c r="S2115" s="919" t="str">
        <f>IF(COUNT(S2095:U2114)=0,"",SUMIFS(S2095:S2114,E2095:E2114,"&lt;&gt;"&amp;""))</f>
        <v/>
      </c>
      <c r="T2115" s="920"/>
      <c r="U2115" s="921"/>
    </row>
    <row r="2116" spans="1:32" ht="19.5" customHeight="1" thickBot="1" x14ac:dyDescent="0.2">
      <c r="B2116" s="486" t="s">
        <v>242</v>
      </c>
      <c r="C2116" s="172"/>
      <c r="D2116" s="171"/>
      <c r="E2116" s="290"/>
      <c r="F2116" s="485"/>
      <c r="G2116" s="485"/>
      <c r="H2116" s="485"/>
      <c r="O2116" s="922" t="s">
        <v>497</v>
      </c>
      <c r="P2116" s="923"/>
      <c r="Q2116" s="923"/>
      <c r="R2116" s="924"/>
      <c r="S2116" s="919" t="str">
        <f>IF(COUNT(S2095:U2114)=0,"",SUMIF(E2095:E2114,"元請",S2095:U2114))</f>
        <v/>
      </c>
      <c r="T2116" s="920"/>
      <c r="U2116" s="921"/>
      <c r="Z2116" s="264"/>
      <c r="AA2116" s="264"/>
      <c r="AB2116" s="264"/>
      <c r="AC2116" s="264"/>
      <c r="AD2116" s="264"/>
      <c r="AE2116" s="172"/>
      <c r="AF2116" s="172"/>
    </row>
    <row r="2117" spans="1:32" ht="19.5" customHeight="1" x14ac:dyDescent="0.15">
      <c r="B2117" s="287" t="s">
        <v>240</v>
      </c>
      <c r="C2117" s="172"/>
      <c r="D2117" s="171"/>
      <c r="E2117" s="172"/>
      <c r="F2117" s="172"/>
      <c r="G2117" s="485"/>
      <c r="H2117" s="485"/>
      <c r="Z2117" s="264"/>
      <c r="AA2117" s="264"/>
      <c r="AB2117" s="264"/>
      <c r="AC2117" s="264"/>
      <c r="AD2117" s="264"/>
      <c r="AE2117" s="172"/>
      <c r="AF2117" s="172"/>
    </row>
    <row r="2118" spans="1:32" ht="19.5" customHeight="1" x14ac:dyDescent="0.15">
      <c r="B2118" s="485"/>
      <c r="C2118" s="172"/>
      <c r="D2118" s="171"/>
      <c r="E2118" s="290"/>
      <c r="F2118" s="485"/>
      <c r="G2118" s="485"/>
      <c r="H2118" s="485"/>
    </row>
    <row r="2119" spans="1:32" s="172" customFormat="1" ht="20.25" customHeight="1" x14ac:dyDescent="0.15">
      <c r="A2119" s="171"/>
      <c r="B2119" s="171"/>
      <c r="C2119" s="172" t="s">
        <v>104</v>
      </c>
      <c r="G2119" s="262"/>
      <c r="H2119" s="262"/>
      <c r="I2119" s="171"/>
      <c r="J2119" s="171"/>
      <c r="K2119" s="171"/>
      <c r="L2119" s="171"/>
      <c r="M2119" s="171"/>
      <c r="N2119" s="171"/>
      <c r="O2119" s="171"/>
      <c r="P2119" s="171"/>
      <c r="Q2119" s="171"/>
      <c r="R2119" s="171"/>
      <c r="S2119" s="171"/>
      <c r="T2119" s="196" t="s">
        <v>241</v>
      </c>
      <c r="U2119" s="263" t="str">
        <f t="shared" ref="U2119" si="1654">IF(COUNT(S2095:U2114)=0,"",U2090+1)</f>
        <v/>
      </c>
      <c r="W2119" s="171"/>
      <c r="X2119" s="171"/>
      <c r="Y2119" s="171"/>
      <c r="Z2119" s="291"/>
      <c r="AA2119" s="291"/>
      <c r="AB2119" s="291"/>
      <c r="AC2119" s="291"/>
      <c r="AD2119" s="291"/>
      <c r="AE2119" s="171"/>
      <c r="AF2119" s="171"/>
    </row>
    <row r="2120" spans="1:32" s="172" customFormat="1" ht="27.75" x14ac:dyDescent="0.15">
      <c r="A2120" s="171"/>
      <c r="B2120" s="904" t="s">
        <v>105</v>
      </c>
      <c r="C2120" s="904"/>
      <c r="D2120" s="904"/>
      <c r="E2120" s="904"/>
      <c r="F2120" s="904"/>
      <c r="G2120" s="904"/>
      <c r="H2120" s="904"/>
      <c r="I2120" s="904"/>
      <c r="J2120" s="905" t="s">
        <v>388</v>
      </c>
      <c r="K2120" s="905"/>
      <c r="L2120" s="905"/>
      <c r="M2120" s="905"/>
      <c r="N2120" s="905"/>
      <c r="O2120" s="905"/>
      <c r="P2120" s="905"/>
      <c r="Q2120" s="905"/>
      <c r="R2120" s="905"/>
      <c r="S2120" s="905"/>
      <c r="T2120" s="905"/>
      <c r="U2120" s="905"/>
      <c r="W2120" s="171"/>
      <c r="X2120" s="171"/>
      <c r="Y2120" s="171"/>
      <c r="Z2120" s="291"/>
      <c r="AA2120" s="291"/>
      <c r="AB2120" s="291"/>
      <c r="AC2120" s="291"/>
      <c r="AD2120" s="291"/>
      <c r="AE2120" s="171"/>
      <c r="AF2120" s="171"/>
    </row>
    <row r="2121" spans="1:32" ht="21.75" thickBot="1" x14ac:dyDescent="0.2">
      <c r="D2121" s="265" t="s">
        <v>228</v>
      </c>
      <c r="E2121" s="906"/>
      <c r="F2121" s="906"/>
      <c r="G2121" s="266" t="s">
        <v>229</v>
      </c>
      <c r="H2121" s="267"/>
      <c r="L2121" s="268" t="s">
        <v>231</v>
      </c>
      <c r="M2121" s="482" t="str">
        <f>M$4</f>
        <v/>
      </c>
      <c r="N2121" s="269" t="s">
        <v>220</v>
      </c>
      <c r="O2121" s="482" t="str">
        <f>O$4</f>
        <v/>
      </c>
      <c r="P2121" s="269" t="s">
        <v>225</v>
      </c>
      <c r="Q2121" s="269" t="s">
        <v>205</v>
      </c>
      <c r="R2121" s="482" t="str">
        <f>R$4</f>
        <v/>
      </c>
      <c r="S2121" s="269" t="s">
        <v>220</v>
      </c>
      <c r="T2121" s="482" t="str">
        <f>T$4</f>
        <v/>
      </c>
      <c r="U2121" s="269" t="s">
        <v>230</v>
      </c>
    </row>
    <row r="2122" spans="1:32" ht="18" customHeight="1" x14ac:dyDescent="0.15">
      <c r="B2122" s="880" t="s">
        <v>227</v>
      </c>
      <c r="C2122" s="907" t="s">
        <v>224</v>
      </c>
      <c r="D2122" s="478" t="s">
        <v>237</v>
      </c>
      <c r="E2122" s="478" t="s">
        <v>222</v>
      </c>
      <c r="F2122" s="909" t="s">
        <v>106</v>
      </c>
      <c r="G2122" s="840" t="s">
        <v>107</v>
      </c>
      <c r="H2122" s="841"/>
      <c r="I2122" s="480" t="s">
        <v>108</v>
      </c>
      <c r="J2122" s="480" t="s">
        <v>235</v>
      </c>
      <c r="K2122" s="840" t="s">
        <v>109</v>
      </c>
      <c r="L2122" s="913"/>
      <c r="M2122" s="913"/>
      <c r="N2122" s="841"/>
      <c r="O2122" s="840" t="s">
        <v>226</v>
      </c>
      <c r="P2122" s="913"/>
      <c r="Q2122" s="913"/>
      <c r="R2122" s="841"/>
      <c r="S2122" s="840" t="s">
        <v>233</v>
      </c>
      <c r="T2122" s="913"/>
      <c r="U2122" s="914"/>
    </row>
    <row r="2123" spans="1:32" ht="18" customHeight="1" thickBot="1" x14ac:dyDescent="0.2">
      <c r="B2123" s="882"/>
      <c r="C2123" s="908"/>
      <c r="D2123" s="479" t="s">
        <v>221</v>
      </c>
      <c r="E2123" s="479" t="s">
        <v>223</v>
      </c>
      <c r="F2123" s="910"/>
      <c r="G2123" s="911"/>
      <c r="H2123" s="912"/>
      <c r="I2123" s="481" t="s">
        <v>110</v>
      </c>
      <c r="J2123" s="481" t="s">
        <v>236</v>
      </c>
      <c r="K2123" s="911"/>
      <c r="L2123" s="915"/>
      <c r="M2123" s="915"/>
      <c r="N2123" s="912"/>
      <c r="O2123" s="911"/>
      <c r="P2123" s="915"/>
      <c r="Q2123" s="915"/>
      <c r="R2123" s="912"/>
      <c r="S2123" s="911" t="s">
        <v>234</v>
      </c>
      <c r="T2123" s="915"/>
      <c r="U2123" s="916"/>
    </row>
    <row r="2124" spans="1:32" ht="24" customHeight="1" x14ac:dyDescent="0.15">
      <c r="B2124" s="880">
        <v>1</v>
      </c>
      <c r="C2124" s="883"/>
      <c r="D2124" s="883"/>
      <c r="E2124" s="883"/>
      <c r="F2124" s="294"/>
      <c r="G2124" s="886"/>
      <c r="H2124" s="887"/>
      <c r="I2124" s="294"/>
      <c r="J2124" s="295"/>
      <c r="K2124" s="298"/>
      <c r="L2124" s="279" t="s">
        <v>220</v>
      </c>
      <c r="M2124" s="301"/>
      <c r="N2124" s="280" t="s">
        <v>225</v>
      </c>
      <c r="O2124" s="298"/>
      <c r="P2124" s="279" t="s">
        <v>220</v>
      </c>
      <c r="Q2124" s="301"/>
      <c r="R2124" s="280" t="s">
        <v>225</v>
      </c>
      <c r="S2124" s="888" t="str">
        <f t="shared" ref="S2124" si="1655">IF(COUNT(J2124:J2128)=0,"",SUM(J2124:J2128))</f>
        <v/>
      </c>
      <c r="T2124" s="889"/>
      <c r="U2124" s="890"/>
    </row>
    <row r="2125" spans="1:32" ht="24" customHeight="1" x14ac:dyDescent="0.15">
      <c r="B2125" s="881"/>
      <c r="C2125" s="884"/>
      <c r="D2125" s="884"/>
      <c r="E2125" s="884"/>
      <c r="F2125" s="296"/>
      <c r="G2125" s="897"/>
      <c r="H2125" s="898"/>
      <c r="I2125" s="296"/>
      <c r="J2125" s="297"/>
      <c r="K2125" s="299"/>
      <c r="L2125" s="284" t="s">
        <v>220</v>
      </c>
      <c r="M2125" s="302"/>
      <c r="N2125" s="285" t="s">
        <v>225</v>
      </c>
      <c r="O2125" s="299"/>
      <c r="P2125" s="284" t="s">
        <v>220</v>
      </c>
      <c r="Q2125" s="302"/>
      <c r="R2125" s="285" t="s">
        <v>225</v>
      </c>
      <c r="S2125" s="891"/>
      <c r="T2125" s="892"/>
      <c r="U2125" s="893"/>
    </row>
    <row r="2126" spans="1:32" ht="23.25" customHeight="1" x14ac:dyDescent="0.15">
      <c r="B2126" s="881"/>
      <c r="C2126" s="884"/>
      <c r="D2126" s="884"/>
      <c r="E2126" s="884"/>
      <c r="F2126" s="296"/>
      <c r="G2126" s="897"/>
      <c r="H2126" s="898"/>
      <c r="I2126" s="296"/>
      <c r="J2126" s="297"/>
      <c r="K2126" s="299"/>
      <c r="L2126" s="284" t="s">
        <v>220</v>
      </c>
      <c r="M2126" s="302"/>
      <c r="N2126" s="285" t="s">
        <v>225</v>
      </c>
      <c r="O2126" s="299"/>
      <c r="P2126" s="284" t="s">
        <v>220</v>
      </c>
      <c r="Q2126" s="302"/>
      <c r="R2126" s="285" t="s">
        <v>225</v>
      </c>
      <c r="S2126" s="891"/>
      <c r="T2126" s="892"/>
      <c r="U2126" s="893"/>
    </row>
    <row r="2127" spans="1:32" ht="24" customHeight="1" x14ac:dyDescent="0.15">
      <c r="B2127" s="881"/>
      <c r="C2127" s="884"/>
      <c r="D2127" s="884"/>
      <c r="E2127" s="884"/>
      <c r="F2127" s="296"/>
      <c r="G2127" s="897"/>
      <c r="H2127" s="898"/>
      <c r="I2127" s="296"/>
      <c r="J2127" s="297"/>
      <c r="K2127" s="299"/>
      <c r="L2127" s="284" t="s">
        <v>220</v>
      </c>
      <c r="M2127" s="302"/>
      <c r="N2127" s="285" t="s">
        <v>225</v>
      </c>
      <c r="O2127" s="299"/>
      <c r="P2127" s="284" t="s">
        <v>220</v>
      </c>
      <c r="Q2127" s="302"/>
      <c r="R2127" s="285" t="s">
        <v>225</v>
      </c>
      <c r="S2127" s="891"/>
      <c r="T2127" s="892"/>
      <c r="U2127" s="893"/>
    </row>
    <row r="2128" spans="1:32" ht="24" customHeight="1" thickBot="1" x14ac:dyDescent="0.2">
      <c r="B2128" s="882"/>
      <c r="C2128" s="885"/>
      <c r="D2128" s="885"/>
      <c r="E2128" s="885"/>
      <c r="F2128" s="286" t="s">
        <v>232</v>
      </c>
      <c r="G2128" s="5"/>
      <c r="H2128" s="899" t="s">
        <v>239</v>
      </c>
      <c r="I2128" s="900"/>
      <c r="J2128" s="300"/>
      <c r="K2128" s="901"/>
      <c r="L2128" s="902"/>
      <c r="M2128" s="902"/>
      <c r="N2128" s="902"/>
      <c r="O2128" s="902"/>
      <c r="P2128" s="902"/>
      <c r="Q2128" s="902"/>
      <c r="R2128" s="903"/>
      <c r="S2128" s="894"/>
      <c r="T2128" s="895"/>
      <c r="U2128" s="896"/>
    </row>
    <row r="2129" spans="2:21" ht="24" customHeight="1" x14ac:dyDescent="0.15">
      <c r="B2129" s="880">
        <v>2</v>
      </c>
      <c r="C2129" s="883"/>
      <c r="D2129" s="883"/>
      <c r="E2129" s="883"/>
      <c r="F2129" s="294"/>
      <c r="G2129" s="886"/>
      <c r="H2129" s="887"/>
      <c r="I2129" s="294"/>
      <c r="J2129" s="295"/>
      <c r="K2129" s="298"/>
      <c r="L2129" s="279" t="s">
        <v>220</v>
      </c>
      <c r="M2129" s="301"/>
      <c r="N2129" s="280" t="s">
        <v>225</v>
      </c>
      <c r="O2129" s="298"/>
      <c r="P2129" s="279" t="s">
        <v>220</v>
      </c>
      <c r="Q2129" s="301"/>
      <c r="R2129" s="280" t="s">
        <v>225</v>
      </c>
      <c r="S2129" s="888" t="str">
        <f t="shared" ref="S2129" si="1656">IF(COUNT(J2129:J2133)=0,"",SUM(J2129:J2133))</f>
        <v/>
      </c>
      <c r="T2129" s="889"/>
      <c r="U2129" s="890"/>
    </row>
    <row r="2130" spans="2:21" ht="24" customHeight="1" x14ac:dyDescent="0.15">
      <c r="B2130" s="881"/>
      <c r="C2130" s="884"/>
      <c r="D2130" s="884"/>
      <c r="E2130" s="884"/>
      <c r="F2130" s="296"/>
      <c r="G2130" s="897"/>
      <c r="H2130" s="898"/>
      <c r="I2130" s="296"/>
      <c r="J2130" s="297"/>
      <c r="K2130" s="299"/>
      <c r="L2130" s="284" t="s">
        <v>220</v>
      </c>
      <c r="M2130" s="302"/>
      <c r="N2130" s="285" t="s">
        <v>225</v>
      </c>
      <c r="O2130" s="299"/>
      <c r="P2130" s="284" t="s">
        <v>220</v>
      </c>
      <c r="Q2130" s="302"/>
      <c r="R2130" s="285" t="s">
        <v>225</v>
      </c>
      <c r="S2130" s="891"/>
      <c r="T2130" s="892"/>
      <c r="U2130" s="893"/>
    </row>
    <row r="2131" spans="2:21" ht="24" customHeight="1" x14ac:dyDescent="0.15">
      <c r="B2131" s="881"/>
      <c r="C2131" s="884"/>
      <c r="D2131" s="884"/>
      <c r="E2131" s="884"/>
      <c r="F2131" s="296"/>
      <c r="G2131" s="897"/>
      <c r="H2131" s="898"/>
      <c r="I2131" s="296"/>
      <c r="J2131" s="297"/>
      <c r="K2131" s="299"/>
      <c r="L2131" s="284" t="s">
        <v>220</v>
      </c>
      <c r="M2131" s="302"/>
      <c r="N2131" s="285" t="s">
        <v>225</v>
      </c>
      <c r="O2131" s="299"/>
      <c r="P2131" s="284" t="s">
        <v>220</v>
      </c>
      <c r="Q2131" s="302"/>
      <c r="R2131" s="285" t="s">
        <v>225</v>
      </c>
      <c r="S2131" s="891"/>
      <c r="T2131" s="892"/>
      <c r="U2131" s="893"/>
    </row>
    <row r="2132" spans="2:21" ht="24" customHeight="1" x14ac:dyDescent="0.15">
      <c r="B2132" s="881"/>
      <c r="C2132" s="884"/>
      <c r="D2132" s="884"/>
      <c r="E2132" s="884"/>
      <c r="F2132" s="296"/>
      <c r="G2132" s="897"/>
      <c r="H2132" s="898"/>
      <c r="I2132" s="296"/>
      <c r="J2132" s="297"/>
      <c r="K2132" s="299"/>
      <c r="L2132" s="284" t="s">
        <v>220</v>
      </c>
      <c r="M2132" s="302"/>
      <c r="N2132" s="285" t="s">
        <v>225</v>
      </c>
      <c r="O2132" s="299"/>
      <c r="P2132" s="284" t="s">
        <v>220</v>
      </c>
      <c r="Q2132" s="302"/>
      <c r="R2132" s="285" t="s">
        <v>225</v>
      </c>
      <c r="S2132" s="891"/>
      <c r="T2132" s="892"/>
      <c r="U2132" s="893"/>
    </row>
    <row r="2133" spans="2:21" ht="24" customHeight="1" thickBot="1" x14ac:dyDescent="0.2">
      <c r="B2133" s="882"/>
      <c r="C2133" s="885"/>
      <c r="D2133" s="885"/>
      <c r="E2133" s="885"/>
      <c r="F2133" s="286" t="s">
        <v>232</v>
      </c>
      <c r="G2133" s="5"/>
      <c r="H2133" s="899" t="s">
        <v>239</v>
      </c>
      <c r="I2133" s="900"/>
      <c r="J2133" s="300"/>
      <c r="K2133" s="901"/>
      <c r="L2133" s="902"/>
      <c r="M2133" s="902"/>
      <c r="N2133" s="902"/>
      <c r="O2133" s="902"/>
      <c r="P2133" s="902"/>
      <c r="Q2133" s="902"/>
      <c r="R2133" s="903"/>
      <c r="S2133" s="894"/>
      <c r="T2133" s="895"/>
      <c r="U2133" s="896"/>
    </row>
    <row r="2134" spans="2:21" ht="24" customHeight="1" x14ac:dyDescent="0.15">
      <c r="B2134" s="880">
        <v>3</v>
      </c>
      <c r="C2134" s="883"/>
      <c r="D2134" s="883"/>
      <c r="E2134" s="883"/>
      <c r="F2134" s="294"/>
      <c r="G2134" s="886"/>
      <c r="H2134" s="887"/>
      <c r="I2134" s="294"/>
      <c r="J2134" s="295"/>
      <c r="K2134" s="298"/>
      <c r="L2134" s="279" t="s">
        <v>220</v>
      </c>
      <c r="M2134" s="301"/>
      <c r="N2134" s="280" t="s">
        <v>225</v>
      </c>
      <c r="O2134" s="298"/>
      <c r="P2134" s="279" t="s">
        <v>220</v>
      </c>
      <c r="Q2134" s="301"/>
      <c r="R2134" s="280" t="s">
        <v>225</v>
      </c>
      <c r="S2134" s="888" t="str">
        <f t="shared" ref="S2134" si="1657">IF(COUNT(J2134:J2138)=0,"",SUM(J2134:J2138))</f>
        <v/>
      </c>
      <c r="T2134" s="889"/>
      <c r="U2134" s="890"/>
    </row>
    <row r="2135" spans="2:21" ht="24" customHeight="1" x14ac:dyDescent="0.15">
      <c r="B2135" s="881"/>
      <c r="C2135" s="884"/>
      <c r="D2135" s="884"/>
      <c r="E2135" s="884"/>
      <c r="F2135" s="296"/>
      <c r="G2135" s="897"/>
      <c r="H2135" s="898"/>
      <c r="I2135" s="296"/>
      <c r="J2135" s="297"/>
      <c r="K2135" s="299"/>
      <c r="L2135" s="284" t="s">
        <v>220</v>
      </c>
      <c r="M2135" s="302"/>
      <c r="N2135" s="285" t="s">
        <v>225</v>
      </c>
      <c r="O2135" s="299"/>
      <c r="P2135" s="284" t="s">
        <v>220</v>
      </c>
      <c r="Q2135" s="302"/>
      <c r="R2135" s="285" t="s">
        <v>225</v>
      </c>
      <c r="S2135" s="891"/>
      <c r="T2135" s="892"/>
      <c r="U2135" s="893"/>
    </row>
    <row r="2136" spans="2:21" ht="24" customHeight="1" x14ac:dyDescent="0.15">
      <c r="B2136" s="881"/>
      <c r="C2136" s="884"/>
      <c r="D2136" s="884"/>
      <c r="E2136" s="884"/>
      <c r="F2136" s="296"/>
      <c r="G2136" s="897"/>
      <c r="H2136" s="898"/>
      <c r="I2136" s="296"/>
      <c r="J2136" s="297"/>
      <c r="K2136" s="299"/>
      <c r="L2136" s="284" t="s">
        <v>220</v>
      </c>
      <c r="M2136" s="302"/>
      <c r="N2136" s="285" t="s">
        <v>225</v>
      </c>
      <c r="O2136" s="299"/>
      <c r="P2136" s="284" t="s">
        <v>220</v>
      </c>
      <c r="Q2136" s="302"/>
      <c r="R2136" s="285" t="s">
        <v>225</v>
      </c>
      <c r="S2136" s="891"/>
      <c r="T2136" s="892"/>
      <c r="U2136" s="893"/>
    </row>
    <row r="2137" spans="2:21" ht="24" customHeight="1" x14ac:dyDescent="0.15">
      <c r="B2137" s="881"/>
      <c r="C2137" s="884"/>
      <c r="D2137" s="884"/>
      <c r="E2137" s="884"/>
      <c r="F2137" s="296"/>
      <c r="G2137" s="897"/>
      <c r="H2137" s="898"/>
      <c r="I2137" s="296"/>
      <c r="J2137" s="297"/>
      <c r="K2137" s="299"/>
      <c r="L2137" s="284" t="s">
        <v>220</v>
      </c>
      <c r="M2137" s="302"/>
      <c r="N2137" s="285" t="s">
        <v>225</v>
      </c>
      <c r="O2137" s="299"/>
      <c r="P2137" s="284" t="s">
        <v>220</v>
      </c>
      <c r="Q2137" s="302"/>
      <c r="R2137" s="285" t="s">
        <v>225</v>
      </c>
      <c r="S2137" s="891"/>
      <c r="T2137" s="892"/>
      <c r="U2137" s="893"/>
    </row>
    <row r="2138" spans="2:21" ht="24" customHeight="1" thickBot="1" x14ac:dyDescent="0.2">
      <c r="B2138" s="882"/>
      <c r="C2138" s="885"/>
      <c r="D2138" s="885"/>
      <c r="E2138" s="885"/>
      <c r="F2138" s="286" t="s">
        <v>232</v>
      </c>
      <c r="G2138" s="5"/>
      <c r="H2138" s="899" t="s">
        <v>239</v>
      </c>
      <c r="I2138" s="900"/>
      <c r="J2138" s="300"/>
      <c r="K2138" s="901"/>
      <c r="L2138" s="902"/>
      <c r="M2138" s="902"/>
      <c r="N2138" s="902"/>
      <c r="O2138" s="902"/>
      <c r="P2138" s="902"/>
      <c r="Q2138" s="902"/>
      <c r="R2138" s="903"/>
      <c r="S2138" s="894"/>
      <c r="T2138" s="895"/>
      <c r="U2138" s="896"/>
    </row>
    <row r="2139" spans="2:21" ht="24" customHeight="1" x14ac:dyDescent="0.15">
      <c r="B2139" s="880">
        <v>4</v>
      </c>
      <c r="C2139" s="883"/>
      <c r="D2139" s="883"/>
      <c r="E2139" s="883"/>
      <c r="F2139" s="294"/>
      <c r="G2139" s="886"/>
      <c r="H2139" s="887"/>
      <c r="I2139" s="294"/>
      <c r="J2139" s="295"/>
      <c r="K2139" s="298"/>
      <c r="L2139" s="279" t="s">
        <v>220</v>
      </c>
      <c r="M2139" s="301"/>
      <c r="N2139" s="280" t="s">
        <v>225</v>
      </c>
      <c r="O2139" s="298"/>
      <c r="P2139" s="279" t="s">
        <v>220</v>
      </c>
      <c r="Q2139" s="301"/>
      <c r="R2139" s="280" t="s">
        <v>225</v>
      </c>
      <c r="S2139" s="888" t="str">
        <f t="shared" ref="S2139" si="1658">IF(COUNT(J2139:J2143)=0,"",SUM(J2139:J2143))</f>
        <v/>
      </c>
      <c r="T2139" s="889"/>
      <c r="U2139" s="890"/>
    </row>
    <row r="2140" spans="2:21" ht="24" customHeight="1" x14ac:dyDescent="0.15">
      <c r="B2140" s="881"/>
      <c r="C2140" s="884"/>
      <c r="D2140" s="884"/>
      <c r="E2140" s="884"/>
      <c r="F2140" s="296"/>
      <c r="G2140" s="897"/>
      <c r="H2140" s="898"/>
      <c r="I2140" s="296"/>
      <c r="J2140" s="297"/>
      <c r="K2140" s="299"/>
      <c r="L2140" s="284" t="s">
        <v>220</v>
      </c>
      <c r="M2140" s="302"/>
      <c r="N2140" s="285" t="s">
        <v>225</v>
      </c>
      <c r="O2140" s="299"/>
      <c r="P2140" s="284" t="s">
        <v>220</v>
      </c>
      <c r="Q2140" s="302"/>
      <c r="R2140" s="285" t="s">
        <v>225</v>
      </c>
      <c r="S2140" s="891"/>
      <c r="T2140" s="892"/>
      <c r="U2140" s="893"/>
    </row>
    <row r="2141" spans="2:21" ht="24" customHeight="1" x14ac:dyDescent="0.15">
      <c r="B2141" s="881"/>
      <c r="C2141" s="884"/>
      <c r="D2141" s="884"/>
      <c r="E2141" s="884"/>
      <c r="F2141" s="296"/>
      <c r="G2141" s="897"/>
      <c r="H2141" s="898"/>
      <c r="I2141" s="296"/>
      <c r="J2141" s="297"/>
      <c r="K2141" s="299"/>
      <c r="L2141" s="284" t="s">
        <v>220</v>
      </c>
      <c r="M2141" s="302"/>
      <c r="N2141" s="285" t="s">
        <v>225</v>
      </c>
      <c r="O2141" s="299"/>
      <c r="P2141" s="284" t="s">
        <v>220</v>
      </c>
      <c r="Q2141" s="302"/>
      <c r="R2141" s="285" t="s">
        <v>225</v>
      </c>
      <c r="S2141" s="891"/>
      <c r="T2141" s="892"/>
      <c r="U2141" s="893"/>
    </row>
    <row r="2142" spans="2:21" ht="24" customHeight="1" x14ac:dyDescent="0.15">
      <c r="B2142" s="881"/>
      <c r="C2142" s="884"/>
      <c r="D2142" s="884"/>
      <c r="E2142" s="884"/>
      <c r="F2142" s="296"/>
      <c r="G2142" s="897"/>
      <c r="H2142" s="898"/>
      <c r="I2142" s="296"/>
      <c r="J2142" s="297"/>
      <c r="K2142" s="299"/>
      <c r="L2142" s="284" t="s">
        <v>220</v>
      </c>
      <c r="M2142" s="302"/>
      <c r="N2142" s="285" t="s">
        <v>225</v>
      </c>
      <c r="O2142" s="299"/>
      <c r="P2142" s="284" t="s">
        <v>220</v>
      </c>
      <c r="Q2142" s="302"/>
      <c r="R2142" s="285" t="s">
        <v>225</v>
      </c>
      <c r="S2142" s="891"/>
      <c r="T2142" s="892"/>
      <c r="U2142" s="893"/>
    </row>
    <row r="2143" spans="2:21" ht="24" customHeight="1" thickBot="1" x14ac:dyDescent="0.2">
      <c r="B2143" s="882"/>
      <c r="C2143" s="885"/>
      <c r="D2143" s="885"/>
      <c r="E2143" s="885"/>
      <c r="F2143" s="286" t="s">
        <v>232</v>
      </c>
      <c r="G2143" s="5"/>
      <c r="H2143" s="899" t="s">
        <v>239</v>
      </c>
      <c r="I2143" s="900"/>
      <c r="J2143" s="300"/>
      <c r="K2143" s="901"/>
      <c r="L2143" s="902"/>
      <c r="M2143" s="902"/>
      <c r="N2143" s="902"/>
      <c r="O2143" s="902"/>
      <c r="P2143" s="902"/>
      <c r="Q2143" s="902"/>
      <c r="R2143" s="903"/>
      <c r="S2143" s="894"/>
      <c r="T2143" s="895"/>
      <c r="U2143" s="896"/>
    </row>
    <row r="2144" spans="2:21" ht="19.5" customHeight="1" thickBot="1" x14ac:dyDescent="0.2">
      <c r="B2144" s="287" t="s">
        <v>112</v>
      </c>
      <c r="C2144" s="172"/>
      <c r="D2144" s="288"/>
      <c r="E2144" s="288"/>
      <c r="F2144" s="289"/>
      <c r="G2144" s="288"/>
      <c r="H2144" s="288"/>
      <c r="O2144" s="917" t="s">
        <v>496</v>
      </c>
      <c r="P2144" s="918"/>
      <c r="Q2144" s="918"/>
      <c r="R2144" s="918"/>
      <c r="S2144" s="919" t="str">
        <f>IF(COUNT(S2124:U2143)=0,"",SUMIFS(S2124:S2143,E2124:E2143,"&lt;&gt;"&amp;""))</f>
        <v/>
      </c>
      <c r="T2144" s="920"/>
      <c r="U2144" s="921"/>
    </row>
    <row r="2145" spans="1:32" ht="19.5" customHeight="1" thickBot="1" x14ac:dyDescent="0.2">
      <c r="B2145" s="486" t="s">
        <v>242</v>
      </c>
      <c r="C2145" s="172"/>
      <c r="D2145" s="171"/>
      <c r="E2145" s="290"/>
      <c r="F2145" s="485"/>
      <c r="G2145" s="485"/>
      <c r="H2145" s="485"/>
      <c r="O2145" s="922" t="s">
        <v>497</v>
      </c>
      <c r="P2145" s="923"/>
      <c r="Q2145" s="923"/>
      <c r="R2145" s="924"/>
      <c r="S2145" s="919" t="str">
        <f>IF(COUNT(S2124:U2143)=0,"",SUMIF(E2124:E2143,"元請",S2124:U2143))</f>
        <v/>
      </c>
      <c r="T2145" s="920"/>
      <c r="U2145" s="921"/>
      <c r="Z2145" s="264"/>
      <c r="AA2145" s="264"/>
      <c r="AB2145" s="264"/>
      <c r="AC2145" s="264"/>
      <c r="AD2145" s="264"/>
      <c r="AE2145" s="172"/>
      <c r="AF2145" s="172"/>
    </row>
    <row r="2146" spans="1:32" ht="19.5" customHeight="1" x14ac:dyDescent="0.15">
      <c r="B2146" s="287" t="s">
        <v>240</v>
      </c>
      <c r="C2146" s="172"/>
      <c r="D2146" s="171"/>
      <c r="E2146" s="172"/>
      <c r="F2146" s="172"/>
      <c r="G2146" s="485"/>
      <c r="H2146" s="485"/>
      <c r="Z2146" s="264"/>
      <c r="AA2146" s="264"/>
      <c r="AB2146" s="264"/>
      <c r="AC2146" s="264"/>
      <c r="AD2146" s="264"/>
      <c r="AE2146" s="172"/>
      <c r="AF2146" s="172"/>
    </row>
    <row r="2147" spans="1:32" ht="19.5" customHeight="1" x14ac:dyDescent="0.15">
      <c r="B2147" s="485"/>
      <c r="C2147" s="172"/>
      <c r="D2147" s="171"/>
      <c r="E2147" s="290"/>
      <c r="F2147" s="485"/>
      <c r="G2147" s="485"/>
      <c r="H2147" s="485"/>
    </row>
    <row r="2148" spans="1:32" s="172" customFormat="1" ht="20.25" customHeight="1" x14ac:dyDescent="0.15">
      <c r="A2148" s="171"/>
      <c r="B2148" s="171"/>
      <c r="C2148" s="172" t="s">
        <v>104</v>
      </c>
      <c r="G2148" s="262"/>
      <c r="H2148" s="262"/>
      <c r="I2148" s="171"/>
      <c r="J2148" s="171"/>
      <c r="K2148" s="171"/>
      <c r="L2148" s="171"/>
      <c r="M2148" s="171"/>
      <c r="N2148" s="171"/>
      <c r="O2148" s="171"/>
      <c r="P2148" s="171"/>
      <c r="Q2148" s="171"/>
      <c r="R2148" s="171"/>
      <c r="S2148" s="171"/>
      <c r="T2148" s="196" t="s">
        <v>241</v>
      </c>
      <c r="U2148" s="263" t="str">
        <f t="shared" ref="U2148" si="1659">IF(COUNT(S2124:U2143)=0,"",U2119+1)</f>
        <v/>
      </c>
      <c r="W2148" s="171"/>
      <c r="X2148" s="171"/>
      <c r="Y2148" s="171"/>
      <c r="Z2148" s="291"/>
      <c r="AA2148" s="291"/>
      <c r="AB2148" s="291"/>
      <c r="AC2148" s="291"/>
      <c r="AD2148" s="291"/>
      <c r="AE2148" s="171"/>
      <c r="AF2148" s="171"/>
    </row>
    <row r="2149" spans="1:32" s="172" customFormat="1" ht="27.75" x14ac:dyDescent="0.15">
      <c r="A2149" s="171"/>
      <c r="B2149" s="904" t="s">
        <v>105</v>
      </c>
      <c r="C2149" s="904"/>
      <c r="D2149" s="904"/>
      <c r="E2149" s="904"/>
      <c r="F2149" s="904"/>
      <c r="G2149" s="904"/>
      <c r="H2149" s="904"/>
      <c r="I2149" s="904"/>
      <c r="J2149" s="905" t="s">
        <v>388</v>
      </c>
      <c r="K2149" s="905"/>
      <c r="L2149" s="905"/>
      <c r="M2149" s="905"/>
      <c r="N2149" s="905"/>
      <c r="O2149" s="905"/>
      <c r="P2149" s="905"/>
      <c r="Q2149" s="905"/>
      <c r="R2149" s="905"/>
      <c r="S2149" s="905"/>
      <c r="T2149" s="905"/>
      <c r="U2149" s="905"/>
      <c r="W2149" s="171"/>
      <c r="X2149" s="171"/>
      <c r="Y2149" s="171"/>
      <c r="Z2149" s="291"/>
      <c r="AA2149" s="291"/>
      <c r="AB2149" s="291"/>
      <c r="AC2149" s="291"/>
      <c r="AD2149" s="291"/>
      <c r="AE2149" s="171"/>
      <c r="AF2149" s="171"/>
    </row>
    <row r="2150" spans="1:32" ht="21.75" thickBot="1" x14ac:dyDescent="0.2">
      <c r="D2150" s="265" t="s">
        <v>228</v>
      </c>
      <c r="E2150" s="906"/>
      <c r="F2150" s="906"/>
      <c r="G2150" s="266" t="s">
        <v>229</v>
      </c>
      <c r="H2150" s="267"/>
      <c r="L2150" s="268" t="s">
        <v>231</v>
      </c>
      <c r="M2150" s="482" t="str">
        <f>M$4</f>
        <v/>
      </c>
      <c r="N2150" s="269" t="s">
        <v>220</v>
      </c>
      <c r="O2150" s="482" t="str">
        <f>O$4</f>
        <v/>
      </c>
      <c r="P2150" s="269" t="s">
        <v>225</v>
      </c>
      <c r="Q2150" s="269" t="s">
        <v>205</v>
      </c>
      <c r="R2150" s="482" t="str">
        <f>R$4</f>
        <v/>
      </c>
      <c r="S2150" s="269" t="s">
        <v>220</v>
      </c>
      <c r="T2150" s="482" t="str">
        <f>T$4</f>
        <v/>
      </c>
      <c r="U2150" s="269" t="s">
        <v>230</v>
      </c>
    </row>
    <row r="2151" spans="1:32" ht="18" customHeight="1" x14ac:dyDescent="0.15">
      <c r="B2151" s="880" t="s">
        <v>227</v>
      </c>
      <c r="C2151" s="907" t="s">
        <v>224</v>
      </c>
      <c r="D2151" s="478" t="s">
        <v>237</v>
      </c>
      <c r="E2151" s="478" t="s">
        <v>222</v>
      </c>
      <c r="F2151" s="909" t="s">
        <v>106</v>
      </c>
      <c r="G2151" s="840" t="s">
        <v>107</v>
      </c>
      <c r="H2151" s="841"/>
      <c r="I2151" s="480" t="s">
        <v>108</v>
      </c>
      <c r="J2151" s="480" t="s">
        <v>235</v>
      </c>
      <c r="K2151" s="840" t="s">
        <v>109</v>
      </c>
      <c r="L2151" s="913"/>
      <c r="M2151" s="913"/>
      <c r="N2151" s="841"/>
      <c r="O2151" s="840" t="s">
        <v>226</v>
      </c>
      <c r="P2151" s="913"/>
      <c r="Q2151" s="913"/>
      <c r="R2151" s="841"/>
      <c r="S2151" s="840" t="s">
        <v>233</v>
      </c>
      <c r="T2151" s="913"/>
      <c r="U2151" s="914"/>
    </row>
    <row r="2152" spans="1:32" ht="18" customHeight="1" thickBot="1" x14ac:dyDescent="0.2">
      <c r="B2152" s="882"/>
      <c r="C2152" s="908"/>
      <c r="D2152" s="479" t="s">
        <v>221</v>
      </c>
      <c r="E2152" s="479" t="s">
        <v>223</v>
      </c>
      <c r="F2152" s="910"/>
      <c r="G2152" s="911"/>
      <c r="H2152" s="912"/>
      <c r="I2152" s="481" t="s">
        <v>110</v>
      </c>
      <c r="J2152" s="481" t="s">
        <v>236</v>
      </c>
      <c r="K2152" s="911"/>
      <c r="L2152" s="915"/>
      <c r="M2152" s="915"/>
      <c r="N2152" s="912"/>
      <c r="O2152" s="911"/>
      <c r="P2152" s="915"/>
      <c r="Q2152" s="915"/>
      <c r="R2152" s="912"/>
      <c r="S2152" s="911" t="s">
        <v>234</v>
      </c>
      <c r="T2152" s="915"/>
      <c r="U2152" s="916"/>
    </row>
    <row r="2153" spans="1:32" ht="24" customHeight="1" x14ac:dyDescent="0.15">
      <c r="B2153" s="880">
        <v>1</v>
      </c>
      <c r="C2153" s="883"/>
      <c r="D2153" s="883"/>
      <c r="E2153" s="883"/>
      <c r="F2153" s="294"/>
      <c r="G2153" s="886"/>
      <c r="H2153" s="887"/>
      <c r="I2153" s="294"/>
      <c r="J2153" s="295"/>
      <c r="K2153" s="298"/>
      <c r="L2153" s="279" t="s">
        <v>220</v>
      </c>
      <c r="M2153" s="301"/>
      <c r="N2153" s="280" t="s">
        <v>225</v>
      </c>
      <c r="O2153" s="298"/>
      <c r="P2153" s="279" t="s">
        <v>220</v>
      </c>
      <c r="Q2153" s="301"/>
      <c r="R2153" s="280" t="s">
        <v>225</v>
      </c>
      <c r="S2153" s="888" t="str">
        <f t="shared" ref="S2153" si="1660">IF(COUNT(J2153:J2157)=0,"",SUM(J2153:J2157))</f>
        <v/>
      </c>
      <c r="T2153" s="889"/>
      <c r="U2153" s="890"/>
    </row>
    <row r="2154" spans="1:32" ht="24" customHeight="1" x14ac:dyDescent="0.15">
      <c r="B2154" s="881"/>
      <c r="C2154" s="884"/>
      <c r="D2154" s="884"/>
      <c r="E2154" s="884"/>
      <c r="F2154" s="296"/>
      <c r="G2154" s="897"/>
      <c r="H2154" s="898"/>
      <c r="I2154" s="296"/>
      <c r="J2154" s="297"/>
      <c r="K2154" s="299"/>
      <c r="L2154" s="284" t="s">
        <v>220</v>
      </c>
      <c r="M2154" s="302"/>
      <c r="N2154" s="285" t="s">
        <v>225</v>
      </c>
      <c r="O2154" s="299"/>
      <c r="P2154" s="284" t="s">
        <v>220</v>
      </c>
      <c r="Q2154" s="302"/>
      <c r="R2154" s="285" t="s">
        <v>225</v>
      </c>
      <c r="S2154" s="891"/>
      <c r="T2154" s="892"/>
      <c r="U2154" s="893"/>
    </row>
    <row r="2155" spans="1:32" ht="23.25" customHeight="1" x14ac:dyDescent="0.15">
      <c r="B2155" s="881"/>
      <c r="C2155" s="884"/>
      <c r="D2155" s="884"/>
      <c r="E2155" s="884"/>
      <c r="F2155" s="296"/>
      <c r="G2155" s="897"/>
      <c r="H2155" s="898"/>
      <c r="I2155" s="296"/>
      <c r="J2155" s="297"/>
      <c r="K2155" s="299"/>
      <c r="L2155" s="284" t="s">
        <v>220</v>
      </c>
      <c r="M2155" s="302"/>
      <c r="N2155" s="285" t="s">
        <v>225</v>
      </c>
      <c r="O2155" s="299"/>
      <c r="P2155" s="284" t="s">
        <v>220</v>
      </c>
      <c r="Q2155" s="302"/>
      <c r="R2155" s="285" t="s">
        <v>225</v>
      </c>
      <c r="S2155" s="891"/>
      <c r="T2155" s="892"/>
      <c r="U2155" s="893"/>
    </row>
    <row r="2156" spans="1:32" ht="24" customHeight="1" x14ac:dyDescent="0.15">
      <c r="B2156" s="881"/>
      <c r="C2156" s="884"/>
      <c r="D2156" s="884"/>
      <c r="E2156" s="884"/>
      <c r="F2156" s="296"/>
      <c r="G2156" s="897"/>
      <c r="H2156" s="898"/>
      <c r="I2156" s="296"/>
      <c r="J2156" s="297"/>
      <c r="K2156" s="299"/>
      <c r="L2156" s="284" t="s">
        <v>220</v>
      </c>
      <c r="M2156" s="302"/>
      <c r="N2156" s="285" t="s">
        <v>225</v>
      </c>
      <c r="O2156" s="299"/>
      <c r="P2156" s="284" t="s">
        <v>220</v>
      </c>
      <c r="Q2156" s="302"/>
      <c r="R2156" s="285" t="s">
        <v>225</v>
      </c>
      <c r="S2156" s="891"/>
      <c r="T2156" s="892"/>
      <c r="U2156" s="893"/>
    </row>
    <row r="2157" spans="1:32" ht="24" customHeight="1" thickBot="1" x14ac:dyDescent="0.2">
      <c r="B2157" s="882"/>
      <c r="C2157" s="885"/>
      <c r="D2157" s="885"/>
      <c r="E2157" s="885"/>
      <c r="F2157" s="286" t="s">
        <v>232</v>
      </c>
      <c r="G2157" s="5"/>
      <c r="H2157" s="899" t="s">
        <v>239</v>
      </c>
      <c r="I2157" s="900"/>
      <c r="J2157" s="300"/>
      <c r="K2157" s="901"/>
      <c r="L2157" s="902"/>
      <c r="M2157" s="902"/>
      <c r="N2157" s="902"/>
      <c r="O2157" s="902"/>
      <c r="P2157" s="902"/>
      <c r="Q2157" s="902"/>
      <c r="R2157" s="903"/>
      <c r="S2157" s="894"/>
      <c r="T2157" s="895"/>
      <c r="U2157" s="896"/>
    </row>
    <row r="2158" spans="1:32" ht="24" customHeight="1" x14ac:dyDescent="0.15">
      <c r="B2158" s="880">
        <v>2</v>
      </c>
      <c r="C2158" s="883"/>
      <c r="D2158" s="883"/>
      <c r="E2158" s="883"/>
      <c r="F2158" s="294"/>
      <c r="G2158" s="886"/>
      <c r="H2158" s="887"/>
      <c r="I2158" s="294"/>
      <c r="J2158" s="295"/>
      <c r="K2158" s="298"/>
      <c r="L2158" s="279" t="s">
        <v>220</v>
      </c>
      <c r="M2158" s="301"/>
      <c r="N2158" s="280" t="s">
        <v>225</v>
      </c>
      <c r="O2158" s="298"/>
      <c r="P2158" s="279" t="s">
        <v>220</v>
      </c>
      <c r="Q2158" s="301"/>
      <c r="R2158" s="280" t="s">
        <v>225</v>
      </c>
      <c r="S2158" s="888" t="str">
        <f t="shared" ref="S2158" si="1661">IF(COUNT(J2158:J2162)=0,"",SUM(J2158:J2162))</f>
        <v/>
      </c>
      <c r="T2158" s="889"/>
      <c r="U2158" s="890"/>
    </row>
    <row r="2159" spans="1:32" ht="24" customHeight="1" x14ac:dyDescent="0.15">
      <c r="B2159" s="881"/>
      <c r="C2159" s="884"/>
      <c r="D2159" s="884"/>
      <c r="E2159" s="884"/>
      <c r="F2159" s="296"/>
      <c r="G2159" s="897"/>
      <c r="H2159" s="898"/>
      <c r="I2159" s="296"/>
      <c r="J2159" s="297"/>
      <c r="K2159" s="299"/>
      <c r="L2159" s="284" t="s">
        <v>220</v>
      </c>
      <c r="M2159" s="302"/>
      <c r="N2159" s="285" t="s">
        <v>225</v>
      </c>
      <c r="O2159" s="299"/>
      <c r="P2159" s="284" t="s">
        <v>220</v>
      </c>
      <c r="Q2159" s="302"/>
      <c r="R2159" s="285" t="s">
        <v>225</v>
      </c>
      <c r="S2159" s="891"/>
      <c r="T2159" s="892"/>
      <c r="U2159" s="893"/>
    </row>
    <row r="2160" spans="1:32" ht="24" customHeight="1" x14ac:dyDescent="0.15">
      <c r="B2160" s="881"/>
      <c r="C2160" s="884"/>
      <c r="D2160" s="884"/>
      <c r="E2160" s="884"/>
      <c r="F2160" s="296"/>
      <c r="G2160" s="897"/>
      <c r="H2160" s="898"/>
      <c r="I2160" s="296"/>
      <c r="J2160" s="297"/>
      <c r="K2160" s="299"/>
      <c r="L2160" s="284" t="s">
        <v>220</v>
      </c>
      <c r="M2160" s="302"/>
      <c r="N2160" s="285" t="s">
        <v>225</v>
      </c>
      <c r="O2160" s="299"/>
      <c r="P2160" s="284" t="s">
        <v>220</v>
      </c>
      <c r="Q2160" s="302"/>
      <c r="R2160" s="285" t="s">
        <v>225</v>
      </c>
      <c r="S2160" s="891"/>
      <c r="T2160" s="892"/>
      <c r="U2160" s="893"/>
    </row>
    <row r="2161" spans="2:32" ht="24" customHeight="1" x14ac:dyDescent="0.15">
      <c r="B2161" s="881"/>
      <c r="C2161" s="884"/>
      <c r="D2161" s="884"/>
      <c r="E2161" s="884"/>
      <c r="F2161" s="296"/>
      <c r="G2161" s="897"/>
      <c r="H2161" s="898"/>
      <c r="I2161" s="296"/>
      <c r="J2161" s="297"/>
      <c r="K2161" s="299"/>
      <c r="L2161" s="284" t="s">
        <v>220</v>
      </c>
      <c r="M2161" s="302"/>
      <c r="N2161" s="285" t="s">
        <v>225</v>
      </c>
      <c r="O2161" s="299"/>
      <c r="P2161" s="284" t="s">
        <v>220</v>
      </c>
      <c r="Q2161" s="302"/>
      <c r="R2161" s="285" t="s">
        <v>225</v>
      </c>
      <c r="S2161" s="891"/>
      <c r="T2161" s="892"/>
      <c r="U2161" s="893"/>
    </row>
    <row r="2162" spans="2:32" ht="24" customHeight="1" thickBot="1" x14ac:dyDescent="0.2">
      <c r="B2162" s="882"/>
      <c r="C2162" s="885"/>
      <c r="D2162" s="885"/>
      <c r="E2162" s="885"/>
      <c r="F2162" s="286" t="s">
        <v>232</v>
      </c>
      <c r="G2162" s="5"/>
      <c r="H2162" s="899" t="s">
        <v>239</v>
      </c>
      <c r="I2162" s="900"/>
      <c r="J2162" s="300"/>
      <c r="K2162" s="901"/>
      <c r="L2162" s="902"/>
      <c r="M2162" s="902"/>
      <c r="N2162" s="902"/>
      <c r="O2162" s="902"/>
      <c r="P2162" s="902"/>
      <c r="Q2162" s="902"/>
      <c r="R2162" s="903"/>
      <c r="S2162" s="894"/>
      <c r="T2162" s="895"/>
      <c r="U2162" s="896"/>
    </row>
    <row r="2163" spans="2:32" ht="24" customHeight="1" x14ac:dyDescent="0.15">
      <c r="B2163" s="880">
        <v>3</v>
      </c>
      <c r="C2163" s="883"/>
      <c r="D2163" s="883"/>
      <c r="E2163" s="883"/>
      <c r="F2163" s="294"/>
      <c r="G2163" s="886"/>
      <c r="H2163" s="887"/>
      <c r="I2163" s="294"/>
      <c r="J2163" s="295"/>
      <c r="K2163" s="298"/>
      <c r="L2163" s="279" t="s">
        <v>220</v>
      </c>
      <c r="M2163" s="301"/>
      <c r="N2163" s="280" t="s">
        <v>225</v>
      </c>
      <c r="O2163" s="298"/>
      <c r="P2163" s="279" t="s">
        <v>220</v>
      </c>
      <c r="Q2163" s="301"/>
      <c r="R2163" s="280" t="s">
        <v>225</v>
      </c>
      <c r="S2163" s="888" t="str">
        <f t="shared" ref="S2163" si="1662">IF(COUNT(J2163:J2167)=0,"",SUM(J2163:J2167))</f>
        <v/>
      </c>
      <c r="T2163" s="889"/>
      <c r="U2163" s="890"/>
    </row>
    <row r="2164" spans="2:32" ht="24" customHeight="1" x14ac:dyDescent="0.15">
      <c r="B2164" s="881"/>
      <c r="C2164" s="884"/>
      <c r="D2164" s="884"/>
      <c r="E2164" s="884"/>
      <c r="F2164" s="296"/>
      <c r="G2164" s="897"/>
      <c r="H2164" s="898"/>
      <c r="I2164" s="296"/>
      <c r="J2164" s="297"/>
      <c r="K2164" s="299"/>
      <c r="L2164" s="284" t="s">
        <v>220</v>
      </c>
      <c r="M2164" s="302"/>
      <c r="N2164" s="285" t="s">
        <v>225</v>
      </c>
      <c r="O2164" s="299"/>
      <c r="P2164" s="284" t="s">
        <v>220</v>
      </c>
      <c r="Q2164" s="302"/>
      <c r="R2164" s="285" t="s">
        <v>225</v>
      </c>
      <c r="S2164" s="891"/>
      <c r="T2164" s="892"/>
      <c r="U2164" s="893"/>
    </row>
    <row r="2165" spans="2:32" ht="24" customHeight="1" x14ac:dyDescent="0.15">
      <c r="B2165" s="881"/>
      <c r="C2165" s="884"/>
      <c r="D2165" s="884"/>
      <c r="E2165" s="884"/>
      <c r="F2165" s="296"/>
      <c r="G2165" s="897"/>
      <c r="H2165" s="898"/>
      <c r="I2165" s="296"/>
      <c r="J2165" s="297"/>
      <c r="K2165" s="299"/>
      <c r="L2165" s="284" t="s">
        <v>220</v>
      </c>
      <c r="M2165" s="302"/>
      <c r="N2165" s="285" t="s">
        <v>225</v>
      </c>
      <c r="O2165" s="299"/>
      <c r="P2165" s="284" t="s">
        <v>220</v>
      </c>
      <c r="Q2165" s="302"/>
      <c r="R2165" s="285" t="s">
        <v>225</v>
      </c>
      <c r="S2165" s="891"/>
      <c r="T2165" s="892"/>
      <c r="U2165" s="893"/>
    </row>
    <row r="2166" spans="2:32" ht="24" customHeight="1" x14ac:dyDescent="0.15">
      <c r="B2166" s="881"/>
      <c r="C2166" s="884"/>
      <c r="D2166" s="884"/>
      <c r="E2166" s="884"/>
      <c r="F2166" s="296"/>
      <c r="G2166" s="897"/>
      <c r="H2166" s="898"/>
      <c r="I2166" s="296"/>
      <c r="J2166" s="297"/>
      <c r="K2166" s="299"/>
      <c r="L2166" s="284" t="s">
        <v>220</v>
      </c>
      <c r="M2166" s="302"/>
      <c r="N2166" s="285" t="s">
        <v>225</v>
      </c>
      <c r="O2166" s="299"/>
      <c r="P2166" s="284" t="s">
        <v>220</v>
      </c>
      <c r="Q2166" s="302"/>
      <c r="R2166" s="285" t="s">
        <v>225</v>
      </c>
      <c r="S2166" s="891"/>
      <c r="T2166" s="892"/>
      <c r="U2166" s="893"/>
    </row>
    <row r="2167" spans="2:32" ht="24" customHeight="1" thickBot="1" x14ac:dyDescent="0.2">
      <c r="B2167" s="882"/>
      <c r="C2167" s="885"/>
      <c r="D2167" s="885"/>
      <c r="E2167" s="885"/>
      <c r="F2167" s="286" t="s">
        <v>232</v>
      </c>
      <c r="G2167" s="5"/>
      <c r="H2167" s="899" t="s">
        <v>239</v>
      </c>
      <c r="I2167" s="900"/>
      <c r="J2167" s="300"/>
      <c r="K2167" s="901"/>
      <c r="L2167" s="902"/>
      <c r="M2167" s="902"/>
      <c r="N2167" s="902"/>
      <c r="O2167" s="902"/>
      <c r="P2167" s="902"/>
      <c r="Q2167" s="902"/>
      <c r="R2167" s="903"/>
      <c r="S2167" s="894"/>
      <c r="T2167" s="895"/>
      <c r="U2167" s="896"/>
    </row>
    <row r="2168" spans="2:32" ht="24" customHeight="1" x14ac:dyDescent="0.15">
      <c r="B2168" s="880">
        <v>4</v>
      </c>
      <c r="C2168" s="883"/>
      <c r="D2168" s="883"/>
      <c r="E2168" s="883"/>
      <c r="F2168" s="294"/>
      <c r="G2168" s="886"/>
      <c r="H2168" s="887"/>
      <c r="I2168" s="294"/>
      <c r="J2168" s="295"/>
      <c r="K2168" s="298"/>
      <c r="L2168" s="279" t="s">
        <v>220</v>
      </c>
      <c r="M2168" s="301"/>
      <c r="N2168" s="280" t="s">
        <v>225</v>
      </c>
      <c r="O2168" s="298"/>
      <c r="P2168" s="279" t="s">
        <v>220</v>
      </c>
      <c r="Q2168" s="301"/>
      <c r="R2168" s="280" t="s">
        <v>225</v>
      </c>
      <c r="S2168" s="888" t="str">
        <f t="shared" ref="S2168" si="1663">IF(COUNT(J2168:J2172)=0,"",SUM(J2168:J2172))</f>
        <v/>
      </c>
      <c r="T2168" s="889"/>
      <c r="U2168" s="890"/>
    </row>
    <row r="2169" spans="2:32" ht="24" customHeight="1" x14ac:dyDescent="0.15">
      <c r="B2169" s="881"/>
      <c r="C2169" s="884"/>
      <c r="D2169" s="884"/>
      <c r="E2169" s="884"/>
      <c r="F2169" s="296"/>
      <c r="G2169" s="897"/>
      <c r="H2169" s="898"/>
      <c r="I2169" s="296"/>
      <c r="J2169" s="297"/>
      <c r="K2169" s="299"/>
      <c r="L2169" s="284" t="s">
        <v>220</v>
      </c>
      <c r="M2169" s="302"/>
      <c r="N2169" s="285" t="s">
        <v>225</v>
      </c>
      <c r="O2169" s="299"/>
      <c r="P2169" s="284" t="s">
        <v>220</v>
      </c>
      <c r="Q2169" s="302"/>
      <c r="R2169" s="285" t="s">
        <v>225</v>
      </c>
      <c r="S2169" s="891"/>
      <c r="T2169" s="892"/>
      <c r="U2169" s="893"/>
    </row>
    <row r="2170" spans="2:32" ht="24" customHeight="1" x14ac:dyDescent="0.15">
      <c r="B2170" s="881"/>
      <c r="C2170" s="884"/>
      <c r="D2170" s="884"/>
      <c r="E2170" s="884"/>
      <c r="F2170" s="296"/>
      <c r="G2170" s="897"/>
      <c r="H2170" s="898"/>
      <c r="I2170" s="296"/>
      <c r="J2170" s="297"/>
      <c r="K2170" s="299"/>
      <c r="L2170" s="284" t="s">
        <v>220</v>
      </c>
      <c r="M2170" s="302"/>
      <c r="N2170" s="285" t="s">
        <v>225</v>
      </c>
      <c r="O2170" s="299"/>
      <c r="P2170" s="284" t="s">
        <v>220</v>
      </c>
      <c r="Q2170" s="302"/>
      <c r="R2170" s="285" t="s">
        <v>225</v>
      </c>
      <c r="S2170" s="891"/>
      <c r="T2170" s="892"/>
      <c r="U2170" s="893"/>
    </row>
    <row r="2171" spans="2:32" ht="24" customHeight="1" x14ac:dyDescent="0.15">
      <c r="B2171" s="881"/>
      <c r="C2171" s="884"/>
      <c r="D2171" s="884"/>
      <c r="E2171" s="884"/>
      <c r="F2171" s="296"/>
      <c r="G2171" s="897"/>
      <c r="H2171" s="898"/>
      <c r="I2171" s="296"/>
      <c r="J2171" s="297"/>
      <c r="K2171" s="299"/>
      <c r="L2171" s="284" t="s">
        <v>220</v>
      </c>
      <c r="M2171" s="302"/>
      <c r="N2171" s="285" t="s">
        <v>225</v>
      </c>
      <c r="O2171" s="299"/>
      <c r="P2171" s="284" t="s">
        <v>220</v>
      </c>
      <c r="Q2171" s="302"/>
      <c r="R2171" s="285" t="s">
        <v>225</v>
      </c>
      <c r="S2171" s="891"/>
      <c r="T2171" s="892"/>
      <c r="U2171" s="893"/>
    </row>
    <row r="2172" spans="2:32" ht="24" customHeight="1" thickBot="1" x14ac:dyDescent="0.2">
      <c r="B2172" s="882"/>
      <c r="C2172" s="885"/>
      <c r="D2172" s="885"/>
      <c r="E2172" s="885"/>
      <c r="F2172" s="286" t="s">
        <v>232</v>
      </c>
      <c r="G2172" s="5"/>
      <c r="H2172" s="899" t="s">
        <v>239</v>
      </c>
      <c r="I2172" s="900"/>
      <c r="J2172" s="300"/>
      <c r="K2172" s="901"/>
      <c r="L2172" s="902"/>
      <c r="M2172" s="902"/>
      <c r="N2172" s="902"/>
      <c r="O2172" s="902"/>
      <c r="P2172" s="902"/>
      <c r="Q2172" s="902"/>
      <c r="R2172" s="903"/>
      <c r="S2172" s="894"/>
      <c r="T2172" s="895"/>
      <c r="U2172" s="896"/>
    </row>
    <row r="2173" spans="2:32" ht="19.5" customHeight="1" thickBot="1" x14ac:dyDescent="0.2">
      <c r="B2173" s="287" t="s">
        <v>112</v>
      </c>
      <c r="C2173" s="172"/>
      <c r="D2173" s="288"/>
      <c r="E2173" s="288"/>
      <c r="F2173" s="289"/>
      <c r="G2173" s="288"/>
      <c r="H2173" s="288"/>
      <c r="O2173" s="917" t="s">
        <v>496</v>
      </c>
      <c r="P2173" s="918"/>
      <c r="Q2173" s="918"/>
      <c r="R2173" s="918"/>
      <c r="S2173" s="919" t="str">
        <f>IF(COUNT(S2153:U2172)=0,"",SUMIFS(S2153:S2172,E2153:E2172,"&lt;&gt;"&amp;""))</f>
        <v/>
      </c>
      <c r="T2173" s="920"/>
      <c r="U2173" s="921"/>
    </row>
    <row r="2174" spans="2:32" ht="19.5" customHeight="1" thickBot="1" x14ac:dyDescent="0.2">
      <c r="B2174" s="486" t="s">
        <v>242</v>
      </c>
      <c r="C2174" s="172"/>
      <c r="D2174" s="171"/>
      <c r="E2174" s="290"/>
      <c r="F2174" s="485"/>
      <c r="G2174" s="485"/>
      <c r="H2174" s="485"/>
      <c r="O2174" s="922" t="s">
        <v>497</v>
      </c>
      <c r="P2174" s="923"/>
      <c r="Q2174" s="923"/>
      <c r="R2174" s="924"/>
      <c r="S2174" s="919" t="str">
        <f>IF(COUNT(S2153:U2172)=0,"",SUMIF(E2153:E2172,"元請",S2153:U2172))</f>
        <v/>
      </c>
      <c r="T2174" s="920"/>
      <c r="U2174" s="921"/>
      <c r="Z2174" s="264"/>
      <c r="AA2174" s="264"/>
      <c r="AB2174" s="264"/>
      <c r="AC2174" s="264"/>
      <c r="AD2174" s="264"/>
      <c r="AE2174" s="172"/>
      <c r="AF2174" s="172"/>
    </row>
    <row r="2175" spans="2:32" ht="19.5" customHeight="1" x14ac:dyDescent="0.15">
      <c r="B2175" s="287" t="s">
        <v>240</v>
      </c>
      <c r="C2175" s="172"/>
      <c r="D2175" s="171"/>
      <c r="E2175" s="172"/>
      <c r="F2175" s="172"/>
      <c r="G2175" s="485"/>
      <c r="H2175" s="485"/>
      <c r="Z2175" s="264"/>
      <c r="AA2175" s="264"/>
      <c r="AB2175" s="264"/>
      <c r="AC2175" s="264"/>
      <c r="AD2175" s="264"/>
      <c r="AE2175" s="172"/>
      <c r="AF2175" s="172"/>
    </row>
    <row r="2176" spans="2:32" ht="19.5" customHeight="1" x14ac:dyDescent="0.15">
      <c r="B2176" s="485"/>
      <c r="C2176" s="172"/>
      <c r="D2176" s="171"/>
      <c r="E2176" s="290"/>
      <c r="F2176" s="485"/>
      <c r="G2176" s="485"/>
      <c r="H2176" s="485"/>
    </row>
    <row r="2177" spans="1:32" s="172" customFormat="1" ht="20.25" customHeight="1" x14ac:dyDescent="0.15">
      <c r="A2177" s="171"/>
      <c r="B2177" s="171"/>
      <c r="C2177" s="172" t="s">
        <v>104</v>
      </c>
      <c r="G2177" s="262"/>
      <c r="H2177" s="262"/>
      <c r="I2177" s="171"/>
      <c r="J2177" s="171"/>
      <c r="K2177" s="171"/>
      <c r="L2177" s="171"/>
      <c r="M2177" s="171"/>
      <c r="N2177" s="171"/>
      <c r="O2177" s="171"/>
      <c r="P2177" s="171"/>
      <c r="Q2177" s="171"/>
      <c r="R2177" s="171"/>
      <c r="S2177" s="171"/>
      <c r="T2177" s="196" t="s">
        <v>241</v>
      </c>
      <c r="U2177" s="263" t="str">
        <f t="shared" ref="U2177" si="1664">IF(COUNT(S2153:U2172)=0,"",U2148+1)</f>
        <v/>
      </c>
      <c r="W2177" s="171"/>
      <c r="X2177" s="171"/>
      <c r="Y2177" s="171"/>
      <c r="Z2177" s="291"/>
      <c r="AA2177" s="291"/>
      <c r="AB2177" s="291"/>
      <c r="AC2177" s="291"/>
      <c r="AD2177" s="291"/>
      <c r="AE2177" s="171"/>
      <c r="AF2177" s="171"/>
    </row>
    <row r="2178" spans="1:32" s="172" customFormat="1" ht="27.75" x14ac:dyDescent="0.15">
      <c r="A2178" s="171"/>
      <c r="B2178" s="904" t="s">
        <v>105</v>
      </c>
      <c r="C2178" s="904"/>
      <c r="D2178" s="904"/>
      <c r="E2178" s="904"/>
      <c r="F2178" s="904"/>
      <c r="G2178" s="904"/>
      <c r="H2178" s="904"/>
      <c r="I2178" s="904"/>
      <c r="J2178" s="905" t="s">
        <v>388</v>
      </c>
      <c r="K2178" s="905"/>
      <c r="L2178" s="905"/>
      <c r="M2178" s="905"/>
      <c r="N2178" s="905"/>
      <c r="O2178" s="905"/>
      <c r="P2178" s="905"/>
      <c r="Q2178" s="905"/>
      <c r="R2178" s="905"/>
      <c r="S2178" s="905"/>
      <c r="T2178" s="905"/>
      <c r="U2178" s="905"/>
      <c r="W2178" s="171"/>
      <c r="X2178" s="171"/>
      <c r="Y2178" s="171"/>
      <c r="Z2178" s="291"/>
      <c r="AA2178" s="291"/>
      <c r="AB2178" s="291"/>
      <c r="AC2178" s="291"/>
      <c r="AD2178" s="291"/>
      <c r="AE2178" s="171"/>
      <c r="AF2178" s="171"/>
    </row>
    <row r="2179" spans="1:32" ht="21.75" thickBot="1" x14ac:dyDescent="0.2">
      <c r="D2179" s="265" t="s">
        <v>228</v>
      </c>
      <c r="E2179" s="906"/>
      <c r="F2179" s="906"/>
      <c r="G2179" s="266" t="s">
        <v>229</v>
      </c>
      <c r="H2179" s="267"/>
      <c r="L2179" s="268" t="s">
        <v>231</v>
      </c>
      <c r="M2179" s="482" t="str">
        <f>M$4</f>
        <v/>
      </c>
      <c r="N2179" s="269" t="s">
        <v>220</v>
      </c>
      <c r="O2179" s="482" t="str">
        <f>O$4</f>
        <v/>
      </c>
      <c r="P2179" s="269" t="s">
        <v>225</v>
      </c>
      <c r="Q2179" s="269" t="s">
        <v>205</v>
      </c>
      <c r="R2179" s="482" t="str">
        <f>R$4</f>
        <v/>
      </c>
      <c r="S2179" s="269" t="s">
        <v>220</v>
      </c>
      <c r="T2179" s="482" t="str">
        <f>T$4</f>
        <v/>
      </c>
      <c r="U2179" s="269" t="s">
        <v>230</v>
      </c>
    </row>
    <row r="2180" spans="1:32" ht="18" customHeight="1" x14ac:dyDescent="0.15">
      <c r="B2180" s="880" t="s">
        <v>227</v>
      </c>
      <c r="C2180" s="907" t="s">
        <v>224</v>
      </c>
      <c r="D2180" s="478" t="s">
        <v>237</v>
      </c>
      <c r="E2180" s="478" t="s">
        <v>222</v>
      </c>
      <c r="F2180" s="909" t="s">
        <v>106</v>
      </c>
      <c r="G2180" s="840" t="s">
        <v>107</v>
      </c>
      <c r="H2180" s="841"/>
      <c r="I2180" s="480" t="s">
        <v>108</v>
      </c>
      <c r="J2180" s="480" t="s">
        <v>235</v>
      </c>
      <c r="K2180" s="840" t="s">
        <v>109</v>
      </c>
      <c r="L2180" s="913"/>
      <c r="M2180" s="913"/>
      <c r="N2180" s="841"/>
      <c r="O2180" s="840" t="s">
        <v>226</v>
      </c>
      <c r="P2180" s="913"/>
      <c r="Q2180" s="913"/>
      <c r="R2180" s="841"/>
      <c r="S2180" s="840" t="s">
        <v>233</v>
      </c>
      <c r="T2180" s="913"/>
      <c r="U2180" s="914"/>
    </row>
    <row r="2181" spans="1:32" ht="18" customHeight="1" thickBot="1" x14ac:dyDescent="0.2">
      <c r="B2181" s="882"/>
      <c r="C2181" s="908"/>
      <c r="D2181" s="479" t="s">
        <v>221</v>
      </c>
      <c r="E2181" s="479" t="s">
        <v>223</v>
      </c>
      <c r="F2181" s="910"/>
      <c r="G2181" s="911"/>
      <c r="H2181" s="912"/>
      <c r="I2181" s="481" t="s">
        <v>110</v>
      </c>
      <c r="J2181" s="481" t="s">
        <v>236</v>
      </c>
      <c r="K2181" s="911"/>
      <c r="L2181" s="915"/>
      <c r="M2181" s="915"/>
      <c r="N2181" s="912"/>
      <c r="O2181" s="911"/>
      <c r="P2181" s="915"/>
      <c r="Q2181" s="915"/>
      <c r="R2181" s="912"/>
      <c r="S2181" s="911" t="s">
        <v>234</v>
      </c>
      <c r="T2181" s="915"/>
      <c r="U2181" s="916"/>
    </row>
    <row r="2182" spans="1:32" ht="24" customHeight="1" x14ac:dyDescent="0.15">
      <c r="B2182" s="880">
        <v>1</v>
      </c>
      <c r="C2182" s="883"/>
      <c r="D2182" s="883"/>
      <c r="E2182" s="883"/>
      <c r="F2182" s="294"/>
      <c r="G2182" s="886"/>
      <c r="H2182" s="887"/>
      <c r="I2182" s="294"/>
      <c r="J2182" s="295"/>
      <c r="K2182" s="298"/>
      <c r="L2182" s="279" t="s">
        <v>220</v>
      </c>
      <c r="M2182" s="301"/>
      <c r="N2182" s="280" t="s">
        <v>225</v>
      </c>
      <c r="O2182" s="298"/>
      <c r="P2182" s="279" t="s">
        <v>220</v>
      </c>
      <c r="Q2182" s="301"/>
      <c r="R2182" s="280" t="s">
        <v>225</v>
      </c>
      <c r="S2182" s="888" t="str">
        <f t="shared" ref="S2182" si="1665">IF(COUNT(J2182:J2186)=0,"",SUM(J2182:J2186))</f>
        <v/>
      </c>
      <c r="T2182" s="889"/>
      <c r="U2182" s="890"/>
    </row>
    <row r="2183" spans="1:32" ht="24" customHeight="1" x14ac:dyDescent="0.15">
      <c r="B2183" s="881"/>
      <c r="C2183" s="884"/>
      <c r="D2183" s="884"/>
      <c r="E2183" s="884"/>
      <c r="F2183" s="296"/>
      <c r="G2183" s="897"/>
      <c r="H2183" s="898"/>
      <c r="I2183" s="296"/>
      <c r="J2183" s="297"/>
      <c r="K2183" s="299"/>
      <c r="L2183" s="284" t="s">
        <v>220</v>
      </c>
      <c r="M2183" s="302"/>
      <c r="N2183" s="285" t="s">
        <v>225</v>
      </c>
      <c r="O2183" s="299"/>
      <c r="P2183" s="284" t="s">
        <v>220</v>
      </c>
      <c r="Q2183" s="302"/>
      <c r="R2183" s="285" t="s">
        <v>225</v>
      </c>
      <c r="S2183" s="891"/>
      <c r="T2183" s="892"/>
      <c r="U2183" s="893"/>
    </row>
    <row r="2184" spans="1:32" ht="23.25" customHeight="1" x14ac:dyDescent="0.15">
      <c r="B2184" s="881"/>
      <c r="C2184" s="884"/>
      <c r="D2184" s="884"/>
      <c r="E2184" s="884"/>
      <c r="F2184" s="296"/>
      <c r="G2184" s="897"/>
      <c r="H2184" s="898"/>
      <c r="I2184" s="296"/>
      <c r="J2184" s="297"/>
      <c r="K2184" s="299"/>
      <c r="L2184" s="284" t="s">
        <v>220</v>
      </c>
      <c r="M2184" s="302"/>
      <c r="N2184" s="285" t="s">
        <v>225</v>
      </c>
      <c r="O2184" s="299"/>
      <c r="P2184" s="284" t="s">
        <v>220</v>
      </c>
      <c r="Q2184" s="302"/>
      <c r="R2184" s="285" t="s">
        <v>225</v>
      </c>
      <c r="S2184" s="891"/>
      <c r="T2184" s="892"/>
      <c r="U2184" s="893"/>
    </row>
    <row r="2185" spans="1:32" ht="24" customHeight="1" x14ac:dyDescent="0.15">
      <c r="B2185" s="881"/>
      <c r="C2185" s="884"/>
      <c r="D2185" s="884"/>
      <c r="E2185" s="884"/>
      <c r="F2185" s="296"/>
      <c r="G2185" s="897"/>
      <c r="H2185" s="898"/>
      <c r="I2185" s="296"/>
      <c r="J2185" s="297"/>
      <c r="K2185" s="299"/>
      <c r="L2185" s="284" t="s">
        <v>220</v>
      </c>
      <c r="M2185" s="302"/>
      <c r="N2185" s="285" t="s">
        <v>225</v>
      </c>
      <c r="O2185" s="299"/>
      <c r="P2185" s="284" t="s">
        <v>220</v>
      </c>
      <c r="Q2185" s="302"/>
      <c r="R2185" s="285" t="s">
        <v>225</v>
      </c>
      <c r="S2185" s="891"/>
      <c r="T2185" s="892"/>
      <c r="U2185" s="893"/>
    </row>
    <row r="2186" spans="1:32" ht="24" customHeight="1" thickBot="1" x14ac:dyDescent="0.2">
      <c r="B2186" s="882"/>
      <c r="C2186" s="885"/>
      <c r="D2186" s="885"/>
      <c r="E2186" s="885"/>
      <c r="F2186" s="286" t="s">
        <v>232</v>
      </c>
      <c r="G2186" s="5"/>
      <c r="H2186" s="899" t="s">
        <v>239</v>
      </c>
      <c r="I2186" s="900"/>
      <c r="J2186" s="300"/>
      <c r="K2186" s="901"/>
      <c r="L2186" s="902"/>
      <c r="M2186" s="902"/>
      <c r="N2186" s="902"/>
      <c r="O2186" s="902"/>
      <c r="P2186" s="902"/>
      <c r="Q2186" s="902"/>
      <c r="R2186" s="903"/>
      <c r="S2186" s="894"/>
      <c r="T2186" s="895"/>
      <c r="U2186" s="896"/>
    </row>
    <row r="2187" spans="1:32" ht="24" customHeight="1" x14ac:dyDescent="0.15">
      <c r="B2187" s="880">
        <v>2</v>
      </c>
      <c r="C2187" s="883"/>
      <c r="D2187" s="883"/>
      <c r="E2187" s="883"/>
      <c r="F2187" s="294"/>
      <c r="G2187" s="886"/>
      <c r="H2187" s="887"/>
      <c r="I2187" s="294"/>
      <c r="J2187" s="295"/>
      <c r="K2187" s="298"/>
      <c r="L2187" s="279" t="s">
        <v>220</v>
      </c>
      <c r="M2187" s="301"/>
      <c r="N2187" s="280" t="s">
        <v>225</v>
      </c>
      <c r="O2187" s="298"/>
      <c r="P2187" s="279" t="s">
        <v>220</v>
      </c>
      <c r="Q2187" s="301"/>
      <c r="R2187" s="280" t="s">
        <v>225</v>
      </c>
      <c r="S2187" s="888" t="str">
        <f t="shared" ref="S2187" si="1666">IF(COUNT(J2187:J2191)=0,"",SUM(J2187:J2191))</f>
        <v/>
      </c>
      <c r="T2187" s="889"/>
      <c r="U2187" s="890"/>
    </row>
    <row r="2188" spans="1:32" ht="24" customHeight="1" x14ac:dyDescent="0.15">
      <c r="B2188" s="881"/>
      <c r="C2188" s="884"/>
      <c r="D2188" s="884"/>
      <c r="E2188" s="884"/>
      <c r="F2188" s="296"/>
      <c r="G2188" s="897"/>
      <c r="H2188" s="898"/>
      <c r="I2188" s="296"/>
      <c r="J2188" s="297"/>
      <c r="K2188" s="299"/>
      <c r="L2188" s="284" t="s">
        <v>220</v>
      </c>
      <c r="M2188" s="302"/>
      <c r="N2188" s="285" t="s">
        <v>225</v>
      </c>
      <c r="O2188" s="299"/>
      <c r="P2188" s="284" t="s">
        <v>220</v>
      </c>
      <c r="Q2188" s="302"/>
      <c r="R2188" s="285" t="s">
        <v>225</v>
      </c>
      <c r="S2188" s="891"/>
      <c r="T2188" s="892"/>
      <c r="U2188" s="893"/>
    </row>
    <row r="2189" spans="1:32" ht="24" customHeight="1" x14ac:dyDescent="0.15">
      <c r="B2189" s="881"/>
      <c r="C2189" s="884"/>
      <c r="D2189" s="884"/>
      <c r="E2189" s="884"/>
      <c r="F2189" s="296"/>
      <c r="G2189" s="897"/>
      <c r="H2189" s="898"/>
      <c r="I2189" s="296"/>
      <c r="J2189" s="297"/>
      <c r="K2189" s="299"/>
      <c r="L2189" s="284" t="s">
        <v>220</v>
      </c>
      <c r="M2189" s="302"/>
      <c r="N2189" s="285" t="s">
        <v>225</v>
      </c>
      <c r="O2189" s="299"/>
      <c r="P2189" s="284" t="s">
        <v>220</v>
      </c>
      <c r="Q2189" s="302"/>
      <c r="R2189" s="285" t="s">
        <v>225</v>
      </c>
      <c r="S2189" s="891"/>
      <c r="T2189" s="892"/>
      <c r="U2189" s="893"/>
    </row>
    <row r="2190" spans="1:32" ht="24" customHeight="1" x14ac:dyDescent="0.15">
      <c r="B2190" s="881"/>
      <c r="C2190" s="884"/>
      <c r="D2190" s="884"/>
      <c r="E2190" s="884"/>
      <c r="F2190" s="296"/>
      <c r="G2190" s="897"/>
      <c r="H2190" s="898"/>
      <c r="I2190" s="296"/>
      <c r="J2190" s="297"/>
      <c r="K2190" s="299"/>
      <c r="L2190" s="284" t="s">
        <v>220</v>
      </c>
      <c r="M2190" s="302"/>
      <c r="N2190" s="285" t="s">
        <v>225</v>
      </c>
      <c r="O2190" s="299"/>
      <c r="P2190" s="284" t="s">
        <v>220</v>
      </c>
      <c r="Q2190" s="302"/>
      <c r="R2190" s="285" t="s">
        <v>225</v>
      </c>
      <c r="S2190" s="891"/>
      <c r="T2190" s="892"/>
      <c r="U2190" s="893"/>
    </row>
    <row r="2191" spans="1:32" ht="24" customHeight="1" thickBot="1" x14ac:dyDescent="0.2">
      <c r="B2191" s="882"/>
      <c r="C2191" s="885"/>
      <c r="D2191" s="885"/>
      <c r="E2191" s="885"/>
      <c r="F2191" s="286" t="s">
        <v>232</v>
      </c>
      <c r="G2191" s="5"/>
      <c r="H2191" s="899" t="s">
        <v>239</v>
      </c>
      <c r="I2191" s="900"/>
      <c r="J2191" s="300"/>
      <c r="K2191" s="901"/>
      <c r="L2191" s="902"/>
      <c r="M2191" s="902"/>
      <c r="N2191" s="902"/>
      <c r="O2191" s="902"/>
      <c r="P2191" s="902"/>
      <c r="Q2191" s="902"/>
      <c r="R2191" s="903"/>
      <c r="S2191" s="894"/>
      <c r="T2191" s="895"/>
      <c r="U2191" s="896"/>
    </row>
    <row r="2192" spans="1:32" ht="24" customHeight="1" x14ac:dyDescent="0.15">
      <c r="B2192" s="880">
        <v>3</v>
      </c>
      <c r="C2192" s="883"/>
      <c r="D2192" s="883"/>
      <c r="E2192" s="883"/>
      <c r="F2192" s="294"/>
      <c r="G2192" s="886"/>
      <c r="H2192" s="887"/>
      <c r="I2192" s="294"/>
      <c r="J2192" s="295"/>
      <c r="K2192" s="298"/>
      <c r="L2192" s="279" t="s">
        <v>220</v>
      </c>
      <c r="M2192" s="301"/>
      <c r="N2192" s="280" t="s">
        <v>225</v>
      </c>
      <c r="O2192" s="298"/>
      <c r="P2192" s="279" t="s">
        <v>220</v>
      </c>
      <c r="Q2192" s="301"/>
      <c r="R2192" s="280" t="s">
        <v>225</v>
      </c>
      <c r="S2192" s="888" t="str">
        <f t="shared" ref="S2192" si="1667">IF(COUNT(J2192:J2196)=0,"",SUM(J2192:J2196))</f>
        <v/>
      </c>
      <c r="T2192" s="889"/>
      <c r="U2192" s="890"/>
    </row>
    <row r="2193" spans="1:32" ht="24" customHeight="1" x14ac:dyDescent="0.15">
      <c r="B2193" s="881"/>
      <c r="C2193" s="884"/>
      <c r="D2193" s="884"/>
      <c r="E2193" s="884"/>
      <c r="F2193" s="296"/>
      <c r="G2193" s="897"/>
      <c r="H2193" s="898"/>
      <c r="I2193" s="296"/>
      <c r="J2193" s="297"/>
      <c r="K2193" s="299"/>
      <c r="L2193" s="284" t="s">
        <v>220</v>
      </c>
      <c r="M2193" s="302"/>
      <c r="N2193" s="285" t="s">
        <v>225</v>
      </c>
      <c r="O2193" s="299"/>
      <c r="P2193" s="284" t="s">
        <v>220</v>
      </c>
      <c r="Q2193" s="302"/>
      <c r="R2193" s="285" t="s">
        <v>225</v>
      </c>
      <c r="S2193" s="891"/>
      <c r="T2193" s="892"/>
      <c r="U2193" s="893"/>
    </row>
    <row r="2194" spans="1:32" ht="24" customHeight="1" x14ac:dyDescent="0.15">
      <c r="B2194" s="881"/>
      <c r="C2194" s="884"/>
      <c r="D2194" s="884"/>
      <c r="E2194" s="884"/>
      <c r="F2194" s="296"/>
      <c r="G2194" s="897"/>
      <c r="H2194" s="898"/>
      <c r="I2194" s="296"/>
      <c r="J2194" s="297"/>
      <c r="K2194" s="299"/>
      <c r="L2194" s="284" t="s">
        <v>220</v>
      </c>
      <c r="M2194" s="302"/>
      <c r="N2194" s="285" t="s">
        <v>225</v>
      </c>
      <c r="O2194" s="299"/>
      <c r="P2194" s="284" t="s">
        <v>220</v>
      </c>
      <c r="Q2194" s="302"/>
      <c r="R2194" s="285" t="s">
        <v>225</v>
      </c>
      <c r="S2194" s="891"/>
      <c r="T2194" s="892"/>
      <c r="U2194" s="893"/>
    </row>
    <row r="2195" spans="1:32" ht="24" customHeight="1" x14ac:dyDescent="0.15">
      <c r="B2195" s="881"/>
      <c r="C2195" s="884"/>
      <c r="D2195" s="884"/>
      <c r="E2195" s="884"/>
      <c r="F2195" s="296"/>
      <c r="G2195" s="897"/>
      <c r="H2195" s="898"/>
      <c r="I2195" s="296"/>
      <c r="J2195" s="297"/>
      <c r="K2195" s="299"/>
      <c r="L2195" s="284" t="s">
        <v>220</v>
      </c>
      <c r="M2195" s="302"/>
      <c r="N2195" s="285" t="s">
        <v>225</v>
      </c>
      <c r="O2195" s="299"/>
      <c r="P2195" s="284" t="s">
        <v>220</v>
      </c>
      <c r="Q2195" s="302"/>
      <c r="R2195" s="285" t="s">
        <v>225</v>
      </c>
      <c r="S2195" s="891"/>
      <c r="T2195" s="892"/>
      <c r="U2195" s="893"/>
    </row>
    <row r="2196" spans="1:32" ht="24" customHeight="1" thickBot="1" x14ac:dyDescent="0.2">
      <c r="B2196" s="882"/>
      <c r="C2196" s="885"/>
      <c r="D2196" s="885"/>
      <c r="E2196" s="885"/>
      <c r="F2196" s="286" t="s">
        <v>232</v>
      </c>
      <c r="G2196" s="5"/>
      <c r="H2196" s="899" t="s">
        <v>239</v>
      </c>
      <c r="I2196" s="900"/>
      <c r="J2196" s="300"/>
      <c r="K2196" s="901"/>
      <c r="L2196" s="902"/>
      <c r="M2196" s="902"/>
      <c r="N2196" s="902"/>
      <c r="O2196" s="902"/>
      <c r="P2196" s="902"/>
      <c r="Q2196" s="902"/>
      <c r="R2196" s="903"/>
      <c r="S2196" s="894"/>
      <c r="T2196" s="895"/>
      <c r="U2196" s="896"/>
    </row>
    <row r="2197" spans="1:32" ht="24" customHeight="1" x14ac:dyDescent="0.15">
      <c r="B2197" s="880">
        <v>4</v>
      </c>
      <c r="C2197" s="883"/>
      <c r="D2197" s="883"/>
      <c r="E2197" s="883"/>
      <c r="F2197" s="294"/>
      <c r="G2197" s="886"/>
      <c r="H2197" s="887"/>
      <c r="I2197" s="294"/>
      <c r="J2197" s="295"/>
      <c r="K2197" s="298"/>
      <c r="L2197" s="279" t="s">
        <v>220</v>
      </c>
      <c r="M2197" s="301"/>
      <c r="N2197" s="280" t="s">
        <v>225</v>
      </c>
      <c r="O2197" s="298"/>
      <c r="P2197" s="279" t="s">
        <v>220</v>
      </c>
      <c r="Q2197" s="301"/>
      <c r="R2197" s="280" t="s">
        <v>225</v>
      </c>
      <c r="S2197" s="888" t="str">
        <f t="shared" ref="S2197" si="1668">IF(COUNT(J2197:J2201)=0,"",SUM(J2197:J2201))</f>
        <v/>
      </c>
      <c r="T2197" s="889"/>
      <c r="U2197" s="890"/>
    </row>
    <row r="2198" spans="1:32" ht="24" customHeight="1" x14ac:dyDescent="0.15">
      <c r="B2198" s="881"/>
      <c r="C2198" s="884"/>
      <c r="D2198" s="884"/>
      <c r="E2198" s="884"/>
      <c r="F2198" s="296"/>
      <c r="G2198" s="897"/>
      <c r="H2198" s="898"/>
      <c r="I2198" s="296"/>
      <c r="J2198" s="297"/>
      <c r="K2198" s="299"/>
      <c r="L2198" s="284" t="s">
        <v>220</v>
      </c>
      <c r="M2198" s="302"/>
      <c r="N2198" s="285" t="s">
        <v>225</v>
      </c>
      <c r="O2198" s="299"/>
      <c r="P2198" s="284" t="s">
        <v>220</v>
      </c>
      <c r="Q2198" s="302"/>
      <c r="R2198" s="285" t="s">
        <v>225</v>
      </c>
      <c r="S2198" s="891"/>
      <c r="T2198" s="892"/>
      <c r="U2198" s="893"/>
    </row>
    <row r="2199" spans="1:32" ht="24" customHeight="1" x14ac:dyDescent="0.15">
      <c r="B2199" s="881"/>
      <c r="C2199" s="884"/>
      <c r="D2199" s="884"/>
      <c r="E2199" s="884"/>
      <c r="F2199" s="296"/>
      <c r="G2199" s="897"/>
      <c r="H2199" s="898"/>
      <c r="I2199" s="296"/>
      <c r="J2199" s="297"/>
      <c r="K2199" s="299"/>
      <c r="L2199" s="284" t="s">
        <v>220</v>
      </c>
      <c r="M2199" s="302"/>
      <c r="N2199" s="285" t="s">
        <v>225</v>
      </c>
      <c r="O2199" s="299"/>
      <c r="P2199" s="284" t="s">
        <v>220</v>
      </c>
      <c r="Q2199" s="302"/>
      <c r="R2199" s="285" t="s">
        <v>225</v>
      </c>
      <c r="S2199" s="891"/>
      <c r="T2199" s="892"/>
      <c r="U2199" s="893"/>
    </row>
    <row r="2200" spans="1:32" ht="24" customHeight="1" x14ac:dyDescent="0.15">
      <c r="B2200" s="881"/>
      <c r="C2200" s="884"/>
      <c r="D2200" s="884"/>
      <c r="E2200" s="884"/>
      <c r="F2200" s="296"/>
      <c r="G2200" s="897"/>
      <c r="H2200" s="898"/>
      <c r="I2200" s="296"/>
      <c r="J2200" s="297"/>
      <c r="K2200" s="299"/>
      <c r="L2200" s="284" t="s">
        <v>220</v>
      </c>
      <c r="M2200" s="302"/>
      <c r="N2200" s="285" t="s">
        <v>225</v>
      </c>
      <c r="O2200" s="299"/>
      <c r="P2200" s="284" t="s">
        <v>220</v>
      </c>
      <c r="Q2200" s="302"/>
      <c r="R2200" s="285" t="s">
        <v>225</v>
      </c>
      <c r="S2200" s="891"/>
      <c r="T2200" s="892"/>
      <c r="U2200" s="893"/>
    </row>
    <row r="2201" spans="1:32" ht="24" customHeight="1" thickBot="1" x14ac:dyDescent="0.2">
      <c r="B2201" s="882"/>
      <c r="C2201" s="885"/>
      <c r="D2201" s="885"/>
      <c r="E2201" s="885"/>
      <c r="F2201" s="286" t="s">
        <v>232</v>
      </c>
      <c r="G2201" s="5"/>
      <c r="H2201" s="899" t="s">
        <v>239</v>
      </c>
      <c r="I2201" s="900"/>
      <c r="J2201" s="300"/>
      <c r="K2201" s="901"/>
      <c r="L2201" s="902"/>
      <c r="M2201" s="902"/>
      <c r="N2201" s="902"/>
      <c r="O2201" s="902"/>
      <c r="P2201" s="902"/>
      <c r="Q2201" s="902"/>
      <c r="R2201" s="903"/>
      <c r="S2201" s="894"/>
      <c r="T2201" s="895"/>
      <c r="U2201" s="896"/>
    </row>
    <row r="2202" spans="1:32" ht="19.5" customHeight="1" thickBot="1" x14ac:dyDescent="0.2">
      <c r="B2202" s="287" t="s">
        <v>112</v>
      </c>
      <c r="C2202" s="172"/>
      <c r="D2202" s="288"/>
      <c r="E2202" s="288"/>
      <c r="F2202" s="289"/>
      <c r="G2202" s="288"/>
      <c r="H2202" s="288"/>
      <c r="O2202" s="917" t="s">
        <v>496</v>
      </c>
      <c r="P2202" s="918"/>
      <c r="Q2202" s="918"/>
      <c r="R2202" s="918"/>
      <c r="S2202" s="919" t="str">
        <f>IF(COUNT(S2182:U2201)=0,"",SUMIFS(S2182:S2201,E2182:E2201,"&lt;&gt;"&amp;""))</f>
        <v/>
      </c>
      <c r="T2202" s="920"/>
      <c r="U2202" s="921"/>
    </row>
    <row r="2203" spans="1:32" ht="19.5" customHeight="1" thickBot="1" x14ac:dyDescent="0.2">
      <c r="B2203" s="486" t="s">
        <v>242</v>
      </c>
      <c r="C2203" s="172"/>
      <c r="D2203" s="171"/>
      <c r="E2203" s="290"/>
      <c r="F2203" s="485"/>
      <c r="G2203" s="485"/>
      <c r="H2203" s="485"/>
      <c r="O2203" s="922" t="s">
        <v>497</v>
      </c>
      <c r="P2203" s="923"/>
      <c r="Q2203" s="923"/>
      <c r="R2203" s="924"/>
      <c r="S2203" s="919" t="str">
        <f>IF(COUNT(S2182:U2201)=0,"",SUMIF(E2182:E2201,"元請",S2182:U2201))</f>
        <v/>
      </c>
      <c r="T2203" s="920"/>
      <c r="U2203" s="921"/>
      <c r="Z2203" s="264"/>
      <c r="AA2203" s="264"/>
      <c r="AB2203" s="264"/>
      <c r="AC2203" s="264"/>
      <c r="AD2203" s="264"/>
      <c r="AE2203" s="172"/>
      <c r="AF2203" s="172"/>
    </row>
    <row r="2204" spans="1:32" ht="19.5" customHeight="1" x14ac:dyDescent="0.15">
      <c r="B2204" s="287" t="s">
        <v>240</v>
      </c>
      <c r="C2204" s="172"/>
      <c r="D2204" s="171"/>
      <c r="E2204" s="172"/>
      <c r="F2204" s="172"/>
      <c r="G2204" s="485"/>
      <c r="H2204" s="485"/>
      <c r="Z2204" s="264"/>
      <c r="AA2204" s="264"/>
      <c r="AB2204" s="264"/>
      <c r="AC2204" s="264"/>
      <c r="AD2204" s="264"/>
      <c r="AE2204" s="172"/>
      <c r="AF2204" s="172"/>
    </row>
    <row r="2205" spans="1:32" ht="19.5" customHeight="1" x14ac:dyDescent="0.15">
      <c r="B2205" s="485"/>
      <c r="C2205" s="172"/>
      <c r="D2205" s="171"/>
      <c r="E2205" s="290"/>
      <c r="F2205" s="485"/>
      <c r="G2205" s="485"/>
      <c r="H2205" s="485"/>
    </row>
    <row r="2206" spans="1:32" s="172" customFormat="1" ht="20.25" customHeight="1" x14ac:dyDescent="0.15">
      <c r="A2206" s="171"/>
      <c r="B2206" s="171"/>
      <c r="C2206" s="172" t="s">
        <v>104</v>
      </c>
      <c r="G2206" s="262"/>
      <c r="H2206" s="262"/>
      <c r="I2206" s="171"/>
      <c r="J2206" s="171"/>
      <c r="K2206" s="171"/>
      <c r="L2206" s="171"/>
      <c r="M2206" s="171"/>
      <c r="N2206" s="171"/>
      <c r="O2206" s="171"/>
      <c r="P2206" s="171"/>
      <c r="Q2206" s="171"/>
      <c r="R2206" s="171"/>
      <c r="S2206" s="171"/>
      <c r="T2206" s="196" t="s">
        <v>241</v>
      </c>
      <c r="U2206" s="263" t="str">
        <f t="shared" ref="U2206" si="1669">IF(COUNT(S2182:U2201)=0,"",U2177+1)</f>
        <v/>
      </c>
      <c r="W2206" s="171"/>
      <c r="X2206" s="171"/>
      <c r="Y2206" s="171"/>
      <c r="Z2206" s="291"/>
      <c r="AA2206" s="291"/>
      <c r="AB2206" s="291"/>
      <c r="AC2206" s="291"/>
      <c r="AD2206" s="291"/>
      <c r="AE2206" s="171"/>
      <c r="AF2206" s="171"/>
    </row>
    <row r="2207" spans="1:32" s="172" customFormat="1" ht="27.75" x14ac:dyDescent="0.15">
      <c r="A2207" s="171"/>
      <c r="B2207" s="904" t="s">
        <v>105</v>
      </c>
      <c r="C2207" s="904"/>
      <c r="D2207" s="904"/>
      <c r="E2207" s="904"/>
      <c r="F2207" s="904"/>
      <c r="G2207" s="904"/>
      <c r="H2207" s="904"/>
      <c r="I2207" s="904"/>
      <c r="J2207" s="905" t="s">
        <v>388</v>
      </c>
      <c r="K2207" s="905"/>
      <c r="L2207" s="905"/>
      <c r="M2207" s="905"/>
      <c r="N2207" s="905"/>
      <c r="O2207" s="905"/>
      <c r="P2207" s="905"/>
      <c r="Q2207" s="905"/>
      <c r="R2207" s="905"/>
      <c r="S2207" s="905"/>
      <c r="T2207" s="905"/>
      <c r="U2207" s="905"/>
      <c r="W2207" s="171"/>
      <c r="X2207" s="171"/>
      <c r="Y2207" s="171"/>
      <c r="Z2207" s="291"/>
      <c r="AA2207" s="291"/>
      <c r="AB2207" s="291"/>
      <c r="AC2207" s="291"/>
      <c r="AD2207" s="291"/>
      <c r="AE2207" s="171"/>
      <c r="AF2207" s="171"/>
    </row>
    <row r="2208" spans="1:32" ht="21.75" thickBot="1" x14ac:dyDescent="0.2">
      <c r="D2208" s="265" t="s">
        <v>228</v>
      </c>
      <c r="E2208" s="906"/>
      <c r="F2208" s="906"/>
      <c r="G2208" s="266" t="s">
        <v>229</v>
      </c>
      <c r="H2208" s="267"/>
      <c r="L2208" s="268" t="s">
        <v>231</v>
      </c>
      <c r="M2208" s="482" t="str">
        <f>M$4</f>
        <v/>
      </c>
      <c r="N2208" s="269" t="s">
        <v>220</v>
      </c>
      <c r="O2208" s="482" t="str">
        <f>O$4</f>
        <v/>
      </c>
      <c r="P2208" s="269" t="s">
        <v>225</v>
      </c>
      <c r="Q2208" s="269" t="s">
        <v>205</v>
      </c>
      <c r="R2208" s="482" t="str">
        <f>R$4</f>
        <v/>
      </c>
      <c r="S2208" s="269" t="s">
        <v>220</v>
      </c>
      <c r="T2208" s="482" t="str">
        <f>T$4</f>
        <v/>
      </c>
      <c r="U2208" s="269" t="s">
        <v>230</v>
      </c>
    </row>
    <row r="2209" spans="2:21" ht="18" customHeight="1" x14ac:dyDescent="0.15">
      <c r="B2209" s="880" t="s">
        <v>227</v>
      </c>
      <c r="C2209" s="907" t="s">
        <v>224</v>
      </c>
      <c r="D2209" s="478" t="s">
        <v>237</v>
      </c>
      <c r="E2209" s="478" t="s">
        <v>222</v>
      </c>
      <c r="F2209" s="909" t="s">
        <v>106</v>
      </c>
      <c r="G2209" s="840" t="s">
        <v>107</v>
      </c>
      <c r="H2209" s="841"/>
      <c r="I2209" s="480" t="s">
        <v>108</v>
      </c>
      <c r="J2209" s="480" t="s">
        <v>235</v>
      </c>
      <c r="K2209" s="840" t="s">
        <v>109</v>
      </c>
      <c r="L2209" s="913"/>
      <c r="M2209" s="913"/>
      <c r="N2209" s="841"/>
      <c r="O2209" s="840" t="s">
        <v>226</v>
      </c>
      <c r="P2209" s="913"/>
      <c r="Q2209" s="913"/>
      <c r="R2209" s="841"/>
      <c r="S2209" s="840" t="s">
        <v>233</v>
      </c>
      <c r="T2209" s="913"/>
      <c r="U2209" s="914"/>
    </row>
    <row r="2210" spans="2:21" ht="18" customHeight="1" thickBot="1" x14ac:dyDescent="0.2">
      <c r="B2210" s="882"/>
      <c r="C2210" s="908"/>
      <c r="D2210" s="479" t="s">
        <v>221</v>
      </c>
      <c r="E2210" s="479" t="s">
        <v>223</v>
      </c>
      <c r="F2210" s="910"/>
      <c r="G2210" s="911"/>
      <c r="H2210" s="912"/>
      <c r="I2210" s="481" t="s">
        <v>110</v>
      </c>
      <c r="J2210" s="481" t="s">
        <v>236</v>
      </c>
      <c r="K2210" s="911"/>
      <c r="L2210" s="915"/>
      <c r="M2210" s="915"/>
      <c r="N2210" s="912"/>
      <c r="O2210" s="911"/>
      <c r="P2210" s="915"/>
      <c r="Q2210" s="915"/>
      <c r="R2210" s="912"/>
      <c r="S2210" s="911" t="s">
        <v>234</v>
      </c>
      <c r="T2210" s="915"/>
      <c r="U2210" s="916"/>
    </row>
    <row r="2211" spans="2:21" ht="24" customHeight="1" x14ac:dyDescent="0.15">
      <c r="B2211" s="880">
        <v>1</v>
      </c>
      <c r="C2211" s="883"/>
      <c r="D2211" s="883"/>
      <c r="E2211" s="883"/>
      <c r="F2211" s="294"/>
      <c r="G2211" s="886"/>
      <c r="H2211" s="887"/>
      <c r="I2211" s="294"/>
      <c r="J2211" s="295"/>
      <c r="K2211" s="298"/>
      <c r="L2211" s="279" t="s">
        <v>220</v>
      </c>
      <c r="M2211" s="301"/>
      <c r="N2211" s="280" t="s">
        <v>225</v>
      </c>
      <c r="O2211" s="298"/>
      <c r="P2211" s="279" t="s">
        <v>220</v>
      </c>
      <c r="Q2211" s="301"/>
      <c r="R2211" s="280" t="s">
        <v>225</v>
      </c>
      <c r="S2211" s="888" t="str">
        <f t="shared" ref="S2211" si="1670">IF(COUNT(J2211:J2215)=0,"",SUM(J2211:J2215))</f>
        <v/>
      </c>
      <c r="T2211" s="889"/>
      <c r="U2211" s="890"/>
    </row>
    <row r="2212" spans="2:21" ht="24" customHeight="1" x14ac:dyDescent="0.15">
      <c r="B2212" s="881"/>
      <c r="C2212" s="884"/>
      <c r="D2212" s="884"/>
      <c r="E2212" s="884"/>
      <c r="F2212" s="296"/>
      <c r="G2212" s="897"/>
      <c r="H2212" s="898"/>
      <c r="I2212" s="296"/>
      <c r="J2212" s="297"/>
      <c r="K2212" s="299"/>
      <c r="L2212" s="284" t="s">
        <v>220</v>
      </c>
      <c r="M2212" s="302"/>
      <c r="N2212" s="285" t="s">
        <v>225</v>
      </c>
      <c r="O2212" s="299"/>
      <c r="P2212" s="284" t="s">
        <v>220</v>
      </c>
      <c r="Q2212" s="302"/>
      <c r="R2212" s="285" t="s">
        <v>225</v>
      </c>
      <c r="S2212" s="891"/>
      <c r="T2212" s="892"/>
      <c r="U2212" s="893"/>
    </row>
    <row r="2213" spans="2:21" ht="23.25" customHeight="1" x14ac:dyDescent="0.15">
      <c r="B2213" s="881"/>
      <c r="C2213" s="884"/>
      <c r="D2213" s="884"/>
      <c r="E2213" s="884"/>
      <c r="F2213" s="296"/>
      <c r="G2213" s="897"/>
      <c r="H2213" s="898"/>
      <c r="I2213" s="296"/>
      <c r="J2213" s="297"/>
      <c r="K2213" s="299"/>
      <c r="L2213" s="284" t="s">
        <v>220</v>
      </c>
      <c r="M2213" s="302"/>
      <c r="N2213" s="285" t="s">
        <v>225</v>
      </c>
      <c r="O2213" s="299"/>
      <c r="P2213" s="284" t="s">
        <v>220</v>
      </c>
      <c r="Q2213" s="302"/>
      <c r="R2213" s="285" t="s">
        <v>225</v>
      </c>
      <c r="S2213" s="891"/>
      <c r="T2213" s="892"/>
      <c r="U2213" s="893"/>
    </row>
    <row r="2214" spans="2:21" ht="24" customHeight="1" x14ac:dyDescent="0.15">
      <c r="B2214" s="881"/>
      <c r="C2214" s="884"/>
      <c r="D2214" s="884"/>
      <c r="E2214" s="884"/>
      <c r="F2214" s="296"/>
      <c r="G2214" s="897"/>
      <c r="H2214" s="898"/>
      <c r="I2214" s="296"/>
      <c r="J2214" s="297"/>
      <c r="K2214" s="299"/>
      <c r="L2214" s="284" t="s">
        <v>220</v>
      </c>
      <c r="M2214" s="302"/>
      <c r="N2214" s="285" t="s">
        <v>225</v>
      </c>
      <c r="O2214" s="299"/>
      <c r="P2214" s="284" t="s">
        <v>220</v>
      </c>
      <c r="Q2214" s="302"/>
      <c r="R2214" s="285" t="s">
        <v>225</v>
      </c>
      <c r="S2214" s="891"/>
      <c r="T2214" s="892"/>
      <c r="U2214" s="893"/>
    </row>
    <row r="2215" spans="2:21" ht="24" customHeight="1" thickBot="1" x14ac:dyDescent="0.2">
      <c r="B2215" s="882"/>
      <c r="C2215" s="885"/>
      <c r="D2215" s="885"/>
      <c r="E2215" s="885"/>
      <c r="F2215" s="286" t="s">
        <v>232</v>
      </c>
      <c r="G2215" s="5"/>
      <c r="H2215" s="899" t="s">
        <v>239</v>
      </c>
      <c r="I2215" s="900"/>
      <c r="J2215" s="300"/>
      <c r="K2215" s="901"/>
      <c r="L2215" s="902"/>
      <c r="M2215" s="902"/>
      <c r="N2215" s="902"/>
      <c r="O2215" s="902"/>
      <c r="P2215" s="902"/>
      <c r="Q2215" s="902"/>
      <c r="R2215" s="903"/>
      <c r="S2215" s="894"/>
      <c r="T2215" s="895"/>
      <c r="U2215" s="896"/>
    </row>
    <row r="2216" spans="2:21" ht="24" customHeight="1" x14ac:dyDescent="0.15">
      <c r="B2216" s="880">
        <v>2</v>
      </c>
      <c r="C2216" s="883"/>
      <c r="D2216" s="883"/>
      <c r="E2216" s="883"/>
      <c r="F2216" s="294"/>
      <c r="G2216" s="886"/>
      <c r="H2216" s="887"/>
      <c r="I2216" s="294"/>
      <c r="J2216" s="295"/>
      <c r="K2216" s="298"/>
      <c r="L2216" s="279" t="s">
        <v>220</v>
      </c>
      <c r="M2216" s="301"/>
      <c r="N2216" s="280" t="s">
        <v>225</v>
      </c>
      <c r="O2216" s="298"/>
      <c r="P2216" s="279" t="s">
        <v>220</v>
      </c>
      <c r="Q2216" s="301"/>
      <c r="R2216" s="280" t="s">
        <v>225</v>
      </c>
      <c r="S2216" s="888" t="str">
        <f t="shared" ref="S2216" si="1671">IF(COUNT(J2216:J2220)=0,"",SUM(J2216:J2220))</f>
        <v/>
      </c>
      <c r="T2216" s="889"/>
      <c r="U2216" s="890"/>
    </row>
    <row r="2217" spans="2:21" ht="24" customHeight="1" x14ac:dyDescent="0.15">
      <c r="B2217" s="881"/>
      <c r="C2217" s="884"/>
      <c r="D2217" s="884"/>
      <c r="E2217" s="884"/>
      <c r="F2217" s="296"/>
      <c r="G2217" s="897"/>
      <c r="H2217" s="898"/>
      <c r="I2217" s="296"/>
      <c r="J2217" s="297"/>
      <c r="K2217" s="299"/>
      <c r="L2217" s="284" t="s">
        <v>220</v>
      </c>
      <c r="M2217" s="302"/>
      <c r="N2217" s="285" t="s">
        <v>225</v>
      </c>
      <c r="O2217" s="299"/>
      <c r="P2217" s="284" t="s">
        <v>220</v>
      </c>
      <c r="Q2217" s="302"/>
      <c r="R2217" s="285" t="s">
        <v>225</v>
      </c>
      <c r="S2217" s="891"/>
      <c r="T2217" s="892"/>
      <c r="U2217" s="893"/>
    </row>
    <row r="2218" spans="2:21" ht="24" customHeight="1" x14ac:dyDescent="0.15">
      <c r="B2218" s="881"/>
      <c r="C2218" s="884"/>
      <c r="D2218" s="884"/>
      <c r="E2218" s="884"/>
      <c r="F2218" s="296"/>
      <c r="G2218" s="897"/>
      <c r="H2218" s="898"/>
      <c r="I2218" s="296"/>
      <c r="J2218" s="297"/>
      <c r="K2218" s="299"/>
      <c r="L2218" s="284" t="s">
        <v>220</v>
      </c>
      <c r="M2218" s="302"/>
      <c r="N2218" s="285" t="s">
        <v>225</v>
      </c>
      <c r="O2218" s="299"/>
      <c r="P2218" s="284" t="s">
        <v>220</v>
      </c>
      <c r="Q2218" s="302"/>
      <c r="R2218" s="285" t="s">
        <v>225</v>
      </c>
      <c r="S2218" s="891"/>
      <c r="T2218" s="892"/>
      <c r="U2218" s="893"/>
    </row>
    <row r="2219" spans="2:21" ht="24" customHeight="1" x14ac:dyDescent="0.15">
      <c r="B2219" s="881"/>
      <c r="C2219" s="884"/>
      <c r="D2219" s="884"/>
      <c r="E2219" s="884"/>
      <c r="F2219" s="296"/>
      <c r="G2219" s="897"/>
      <c r="H2219" s="898"/>
      <c r="I2219" s="296"/>
      <c r="J2219" s="297"/>
      <c r="K2219" s="299"/>
      <c r="L2219" s="284" t="s">
        <v>220</v>
      </c>
      <c r="M2219" s="302"/>
      <c r="N2219" s="285" t="s">
        <v>225</v>
      </c>
      <c r="O2219" s="299"/>
      <c r="P2219" s="284" t="s">
        <v>220</v>
      </c>
      <c r="Q2219" s="302"/>
      <c r="R2219" s="285" t="s">
        <v>225</v>
      </c>
      <c r="S2219" s="891"/>
      <c r="T2219" s="892"/>
      <c r="U2219" s="893"/>
    </row>
    <row r="2220" spans="2:21" ht="24" customHeight="1" thickBot="1" x14ac:dyDescent="0.2">
      <c r="B2220" s="882"/>
      <c r="C2220" s="885"/>
      <c r="D2220" s="885"/>
      <c r="E2220" s="885"/>
      <c r="F2220" s="286" t="s">
        <v>232</v>
      </c>
      <c r="G2220" s="5"/>
      <c r="H2220" s="899" t="s">
        <v>239</v>
      </c>
      <c r="I2220" s="900"/>
      <c r="J2220" s="300"/>
      <c r="K2220" s="901"/>
      <c r="L2220" s="902"/>
      <c r="M2220" s="902"/>
      <c r="N2220" s="902"/>
      <c r="O2220" s="902"/>
      <c r="P2220" s="902"/>
      <c r="Q2220" s="902"/>
      <c r="R2220" s="903"/>
      <c r="S2220" s="894"/>
      <c r="T2220" s="895"/>
      <c r="U2220" s="896"/>
    </row>
    <row r="2221" spans="2:21" ht="24" customHeight="1" x14ac:dyDescent="0.15">
      <c r="B2221" s="880">
        <v>3</v>
      </c>
      <c r="C2221" s="883"/>
      <c r="D2221" s="883"/>
      <c r="E2221" s="883"/>
      <c r="F2221" s="294"/>
      <c r="G2221" s="886"/>
      <c r="H2221" s="887"/>
      <c r="I2221" s="294"/>
      <c r="J2221" s="295"/>
      <c r="K2221" s="298"/>
      <c r="L2221" s="279" t="s">
        <v>220</v>
      </c>
      <c r="M2221" s="301"/>
      <c r="N2221" s="280" t="s">
        <v>225</v>
      </c>
      <c r="O2221" s="298"/>
      <c r="P2221" s="279" t="s">
        <v>220</v>
      </c>
      <c r="Q2221" s="301"/>
      <c r="R2221" s="280" t="s">
        <v>225</v>
      </c>
      <c r="S2221" s="888" t="str">
        <f t="shared" ref="S2221" si="1672">IF(COUNT(J2221:J2225)=0,"",SUM(J2221:J2225))</f>
        <v/>
      </c>
      <c r="T2221" s="889"/>
      <c r="U2221" s="890"/>
    </row>
    <row r="2222" spans="2:21" ht="24" customHeight="1" x14ac:dyDescent="0.15">
      <c r="B2222" s="881"/>
      <c r="C2222" s="884"/>
      <c r="D2222" s="884"/>
      <c r="E2222" s="884"/>
      <c r="F2222" s="296"/>
      <c r="G2222" s="897"/>
      <c r="H2222" s="898"/>
      <c r="I2222" s="296"/>
      <c r="J2222" s="297"/>
      <c r="K2222" s="299"/>
      <c r="L2222" s="284" t="s">
        <v>220</v>
      </c>
      <c r="M2222" s="302"/>
      <c r="N2222" s="285" t="s">
        <v>225</v>
      </c>
      <c r="O2222" s="299"/>
      <c r="P2222" s="284" t="s">
        <v>220</v>
      </c>
      <c r="Q2222" s="302"/>
      <c r="R2222" s="285" t="s">
        <v>225</v>
      </c>
      <c r="S2222" s="891"/>
      <c r="T2222" s="892"/>
      <c r="U2222" s="893"/>
    </row>
    <row r="2223" spans="2:21" ht="24" customHeight="1" x14ac:dyDescent="0.15">
      <c r="B2223" s="881"/>
      <c r="C2223" s="884"/>
      <c r="D2223" s="884"/>
      <c r="E2223" s="884"/>
      <c r="F2223" s="296"/>
      <c r="G2223" s="897"/>
      <c r="H2223" s="898"/>
      <c r="I2223" s="296"/>
      <c r="J2223" s="297"/>
      <c r="K2223" s="299"/>
      <c r="L2223" s="284" t="s">
        <v>220</v>
      </c>
      <c r="M2223" s="302"/>
      <c r="N2223" s="285" t="s">
        <v>225</v>
      </c>
      <c r="O2223" s="299"/>
      <c r="P2223" s="284" t="s">
        <v>220</v>
      </c>
      <c r="Q2223" s="302"/>
      <c r="R2223" s="285" t="s">
        <v>225</v>
      </c>
      <c r="S2223" s="891"/>
      <c r="T2223" s="892"/>
      <c r="U2223" s="893"/>
    </row>
    <row r="2224" spans="2:21" ht="24" customHeight="1" x14ac:dyDescent="0.15">
      <c r="B2224" s="881"/>
      <c r="C2224" s="884"/>
      <c r="D2224" s="884"/>
      <c r="E2224" s="884"/>
      <c r="F2224" s="296"/>
      <c r="G2224" s="897"/>
      <c r="H2224" s="898"/>
      <c r="I2224" s="296"/>
      <c r="J2224" s="297"/>
      <c r="K2224" s="299"/>
      <c r="L2224" s="284" t="s">
        <v>220</v>
      </c>
      <c r="M2224" s="302"/>
      <c r="N2224" s="285" t="s">
        <v>225</v>
      </c>
      <c r="O2224" s="299"/>
      <c r="P2224" s="284" t="s">
        <v>220</v>
      </c>
      <c r="Q2224" s="302"/>
      <c r="R2224" s="285" t="s">
        <v>225</v>
      </c>
      <c r="S2224" s="891"/>
      <c r="T2224" s="892"/>
      <c r="U2224" s="893"/>
    </row>
    <row r="2225" spans="1:32" ht="24" customHeight="1" thickBot="1" x14ac:dyDescent="0.2">
      <c r="B2225" s="882"/>
      <c r="C2225" s="885"/>
      <c r="D2225" s="885"/>
      <c r="E2225" s="885"/>
      <c r="F2225" s="286" t="s">
        <v>232</v>
      </c>
      <c r="G2225" s="5"/>
      <c r="H2225" s="899" t="s">
        <v>239</v>
      </c>
      <c r="I2225" s="900"/>
      <c r="J2225" s="300"/>
      <c r="K2225" s="901"/>
      <c r="L2225" s="902"/>
      <c r="M2225" s="902"/>
      <c r="N2225" s="902"/>
      <c r="O2225" s="902"/>
      <c r="P2225" s="902"/>
      <c r="Q2225" s="902"/>
      <c r="R2225" s="903"/>
      <c r="S2225" s="894"/>
      <c r="T2225" s="895"/>
      <c r="U2225" s="896"/>
    </row>
    <row r="2226" spans="1:32" ht="24" customHeight="1" x14ac:dyDescent="0.15">
      <c r="B2226" s="880">
        <v>4</v>
      </c>
      <c r="C2226" s="883"/>
      <c r="D2226" s="883"/>
      <c r="E2226" s="883"/>
      <c r="F2226" s="294"/>
      <c r="G2226" s="886"/>
      <c r="H2226" s="887"/>
      <c r="I2226" s="294"/>
      <c r="J2226" s="295"/>
      <c r="K2226" s="298"/>
      <c r="L2226" s="279" t="s">
        <v>220</v>
      </c>
      <c r="M2226" s="301"/>
      <c r="N2226" s="280" t="s">
        <v>225</v>
      </c>
      <c r="O2226" s="298"/>
      <c r="P2226" s="279" t="s">
        <v>220</v>
      </c>
      <c r="Q2226" s="301"/>
      <c r="R2226" s="280" t="s">
        <v>225</v>
      </c>
      <c r="S2226" s="888" t="str">
        <f t="shared" ref="S2226" si="1673">IF(COUNT(J2226:J2230)=0,"",SUM(J2226:J2230))</f>
        <v/>
      </c>
      <c r="T2226" s="889"/>
      <c r="U2226" s="890"/>
    </row>
    <row r="2227" spans="1:32" ht="24" customHeight="1" x14ac:dyDescent="0.15">
      <c r="B2227" s="881"/>
      <c r="C2227" s="884"/>
      <c r="D2227" s="884"/>
      <c r="E2227" s="884"/>
      <c r="F2227" s="296"/>
      <c r="G2227" s="897"/>
      <c r="H2227" s="898"/>
      <c r="I2227" s="296"/>
      <c r="J2227" s="297"/>
      <c r="K2227" s="299"/>
      <c r="L2227" s="284" t="s">
        <v>220</v>
      </c>
      <c r="M2227" s="302"/>
      <c r="N2227" s="285" t="s">
        <v>225</v>
      </c>
      <c r="O2227" s="299"/>
      <c r="P2227" s="284" t="s">
        <v>220</v>
      </c>
      <c r="Q2227" s="302"/>
      <c r="R2227" s="285" t="s">
        <v>225</v>
      </c>
      <c r="S2227" s="891"/>
      <c r="T2227" s="892"/>
      <c r="U2227" s="893"/>
    </row>
    <row r="2228" spans="1:32" ht="24" customHeight="1" x14ac:dyDescent="0.15">
      <c r="B2228" s="881"/>
      <c r="C2228" s="884"/>
      <c r="D2228" s="884"/>
      <c r="E2228" s="884"/>
      <c r="F2228" s="296"/>
      <c r="G2228" s="897"/>
      <c r="H2228" s="898"/>
      <c r="I2228" s="296"/>
      <c r="J2228" s="297"/>
      <c r="K2228" s="299"/>
      <c r="L2228" s="284" t="s">
        <v>220</v>
      </c>
      <c r="M2228" s="302"/>
      <c r="N2228" s="285" t="s">
        <v>225</v>
      </c>
      <c r="O2228" s="299"/>
      <c r="P2228" s="284" t="s">
        <v>220</v>
      </c>
      <c r="Q2228" s="302"/>
      <c r="R2228" s="285" t="s">
        <v>225</v>
      </c>
      <c r="S2228" s="891"/>
      <c r="T2228" s="892"/>
      <c r="U2228" s="893"/>
    </row>
    <row r="2229" spans="1:32" ht="24" customHeight="1" x14ac:dyDescent="0.15">
      <c r="B2229" s="881"/>
      <c r="C2229" s="884"/>
      <c r="D2229" s="884"/>
      <c r="E2229" s="884"/>
      <c r="F2229" s="296"/>
      <c r="G2229" s="897"/>
      <c r="H2229" s="898"/>
      <c r="I2229" s="296"/>
      <c r="J2229" s="297"/>
      <c r="K2229" s="299"/>
      <c r="L2229" s="284" t="s">
        <v>220</v>
      </c>
      <c r="M2229" s="302"/>
      <c r="N2229" s="285" t="s">
        <v>225</v>
      </c>
      <c r="O2229" s="299"/>
      <c r="P2229" s="284" t="s">
        <v>220</v>
      </c>
      <c r="Q2229" s="302"/>
      <c r="R2229" s="285" t="s">
        <v>225</v>
      </c>
      <c r="S2229" s="891"/>
      <c r="T2229" s="892"/>
      <c r="U2229" s="893"/>
    </row>
    <row r="2230" spans="1:32" ht="24" customHeight="1" thickBot="1" x14ac:dyDescent="0.2">
      <c r="B2230" s="882"/>
      <c r="C2230" s="885"/>
      <c r="D2230" s="885"/>
      <c r="E2230" s="885"/>
      <c r="F2230" s="286" t="s">
        <v>232</v>
      </c>
      <c r="G2230" s="5"/>
      <c r="H2230" s="899" t="s">
        <v>239</v>
      </c>
      <c r="I2230" s="900"/>
      <c r="J2230" s="300"/>
      <c r="K2230" s="901"/>
      <c r="L2230" s="902"/>
      <c r="M2230" s="902"/>
      <c r="N2230" s="902"/>
      <c r="O2230" s="902"/>
      <c r="P2230" s="902"/>
      <c r="Q2230" s="902"/>
      <c r="R2230" s="903"/>
      <c r="S2230" s="894"/>
      <c r="T2230" s="895"/>
      <c r="U2230" s="896"/>
    </row>
    <row r="2231" spans="1:32" ht="19.5" customHeight="1" thickBot="1" x14ac:dyDescent="0.2">
      <c r="B2231" s="287" t="s">
        <v>112</v>
      </c>
      <c r="C2231" s="172"/>
      <c r="D2231" s="288"/>
      <c r="E2231" s="288"/>
      <c r="F2231" s="289"/>
      <c r="G2231" s="288"/>
      <c r="H2231" s="288"/>
      <c r="O2231" s="917" t="s">
        <v>496</v>
      </c>
      <c r="P2231" s="918"/>
      <c r="Q2231" s="918"/>
      <c r="R2231" s="918"/>
      <c r="S2231" s="919" t="str">
        <f>IF(COUNT(S2211:U2230)=0,"",SUMIFS(S2211:S2230,E2211:E2230,"&lt;&gt;"&amp;""))</f>
        <v/>
      </c>
      <c r="T2231" s="920"/>
      <c r="U2231" s="921"/>
    </row>
    <row r="2232" spans="1:32" ht="19.5" customHeight="1" thickBot="1" x14ac:dyDescent="0.2">
      <c r="B2232" s="486" t="s">
        <v>242</v>
      </c>
      <c r="C2232" s="172"/>
      <c r="D2232" s="171"/>
      <c r="E2232" s="290"/>
      <c r="F2232" s="485"/>
      <c r="G2232" s="485"/>
      <c r="H2232" s="485"/>
      <c r="O2232" s="922" t="s">
        <v>497</v>
      </c>
      <c r="P2232" s="923"/>
      <c r="Q2232" s="923"/>
      <c r="R2232" s="924"/>
      <c r="S2232" s="919" t="str">
        <f>IF(COUNT(S2211:U2230)=0,"",SUMIF(E2211:E2230,"元請",S2211:U2230))</f>
        <v/>
      </c>
      <c r="T2232" s="920"/>
      <c r="U2232" s="921"/>
      <c r="Z2232" s="264"/>
      <c r="AA2232" s="264"/>
      <c r="AB2232" s="264"/>
      <c r="AC2232" s="264"/>
      <c r="AD2232" s="264"/>
      <c r="AE2232" s="172"/>
      <c r="AF2232" s="172"/>
    </row>
    <row r="2233" spans="1:32" ht="19.5" customHeight="1" x14ac:dyDescent="0.15">
      <c r="B2233" s="287" t="s">
        <v>240</v>
      </c>
      <c r="C2233" s="172"/>
      <c r="D2233" s="171"/>
      <c r="E2233" s="172"/>
      <c r="F2233" s="172"/>
      <c r="G2233" s="485"/>
      <c r="H2233" s="485"/>
      <c r="Z2233" s="264"/>
      <c r="AA2233" s="264"/>
      <c r="AB2233" s="264"/>
      <c r="AC2233" s="264"/>
      <c r="AD2233" s="264"/>
      <c r="AE2233" s="172"/>
      <c r="AF2233" s="172"/>
    </row>
    <row r="2234" spans="1:32" ht="19.5" customHeight="1" x14ac:dyDescent="0.15">
      <c r="B2234" s="485"/>
      <c r="C2234" s="172"/>
      <c r="D2234" s="171"/>
      <c r="E2234" s="290"/>
      <c r="F2234" s="485"/>
      <c r="G2234" s="485"/>
      <c r="H2234" s="485"/>
    </row>
    <row r="2235" spans="1:32" s="172" customFormat="1" ht="20.25" customHeight="1" x14ac:dyDescent="0.15">
      <c r="A2235" s="171"/>
      <c r="B2235" s="171"/>
      <c r="C2235" s="172" t="s">
        <v>104</v>
      </c>
      <c r="G2235" s="262"/>
      <c r="H2235" s="262"/>
      <c r="I2235" s="171"/>
      <c r="J2235" s="171"/>
      <c r="K2235" s="171"/>
      <c r="L2235" s="171"/>
      <c r="M2235" s="171"/>
      <c r="N2235" s="171"/>
      <c r="O2235" s="171"/>
      <c r="P2235" s="171"/>
      <c r="Q2235" s="171"/>
      <c r="R2235" s="171"/>
      <c r="S2235" s="171"/>
      <c r="T2235" s="196" t="s">
        <v>241</v>
      </c>
      <c r="U2235" s="263" t="str">
        <f t="shared" ref="U2235" si="1674">IF(COUNT(S2211:U2230)=0,"",U2206+1)</f>
        <v/>
      </c>
      <c r="W2235" s="171"/>
      <c r="X2235" s="171"/>
      <c r="Y2235" s="171"/>
      <c r="Z2235" s="291"/>
      <c r="AA2235" s="291"/>
      <c r="AB2235" s="291"/>
      <c r="AC2235" s="291"/>
      <c r="AD2235" s="291"/>
      <c r="AE2235" s="171"/>
      <c r="AF2235" s="171"/>
    </row>
    <row r="2236" spans="1:32" s="172" customFormat="1" ht="27.75" x14ac:dyDescent="0.15">
      <c r="A2236" s="171"/>
      <c r="B2236" s="904" t="s">
        <v>105</v>
      </c>
      <c r="C2236" s="904"/>
      <c r="D2236" s="904"/>
      <c r="E2236" s="904"/>
      <c r="F2236" s="904"/>
      <c r="G2236" s="904"/>
      <c r="H2236" s="904"/>
      <c r="I2236" s="904"/>
      <c r="J2236" s="905" t="s">
        <v>388</v>
      </c>
      <c r="K2236" s="905"/>
      <c r="L2236" s="905"/>
      <c r="M2236" s="905"/>
      <c r="N2236" s="905"/>
      <c r="O2236" s="905"/>
      <c r="P2236" s="905"/>
      <c r="Q2236" s="905"/>
      <c r="R2236" s="905"/>
      <c r="S2236" s="905"/>
      <c r="T2236" s="905"/>
      <c r="U2236" s="905"/>
      <c r="W2236" s="171"/>
      <c r="X2236" s="171"/>
      <c r="Y2236" s="171"/>
      <c r="Z2236" s="291"/>
      <c r="AA2236" s="291"/>
      <c r="AB2236" s="291"/>
      <c r="AC2236" s="291"/>
      <c r="AD2236" s="291"/>
      <c r="AE2236" s="171"/>
      <c r="AF2236" s="171"/>
    </row>
    <row r="2237" spans="1:32" ht="21.75" thickBot="1" x14ac:dyDescent="0.2">
      <c r="D2237" s="265" t="s">
        <v>228</v>
      </c>
      <c r="E2237" s="906"/>
      <c r="F2237" s="906"/>
      <c r="G2237" s="266" t="s">
        <v>229</v>
      </c>
      <c r="H2237" s="267"/>
      <c r="L2237" s="268" t="s">
        <v>231</v>
      </c>
      <c r="M2237" s="482" t="str">
        <f>M$4</f>
        <v/>
      </c>
      <c r="N2237" s="269" t="s">
        <v>220</v>
      </c>
      <c r="O2237" s="482" t="str">
        <f>O$4</f>
        <v/>
      </c>
      <c r="P2237" s="269" t="s">
        <v>225</v>
      </c>
      <c r="Q2237" s="269" t="s">
        <v>205</v>
      </c>
      <c r="R2237" s="482" t="str">
        <f>R$4</f>
        <v/>
      </c>
      <c r="S2237" s="269" t="s">
        <v>220</v>
      </c>
      <c r="T2237" s="482" t="str">
        <f>T$4</f>
        <v/>
      </c>
      <c r="U2237" s="269" t="s">
        <v>230</v>
      </c>
    </row>
    <row r="2238" spans="1:32" ht="18" customHeight="1" x14ac:dyDescent="0.15">
      <c r="B2238" s="880" t="s">
        <v>227</v>
      </c>
      <c r="C2238" s="907" t="s">
        <v>224</v>
      </c>
      <c r="D2238" s="478" t="s">
        <v>237</v>
      </c>
      <c r="E2238" s="478" t="s">
        <v>222</v>
      </c>
      <c r="F2238" s="909" t="s">
        <v>106</v>
      </c>
      <c r="G2238" s="840" t="s">
        <v>107</v>
      </c>
      <c r="H2238" s="841"/>
      <c r="I2238" s="480" t="s">
        <v>108</v>
      </c>
      <c r="J2238" s="480" t="s">
        <v>235</v>
      </c>
      <c r="K2238" s="840" t="s">
        <v>109</v>
      </c>
      <c r="L2238" s="913"/>
      <c r="M2238" s="913"/>
      <c r="N2238" s="841"/>
      <c r="O2238" s="840" t="s">
        <v>226</v>
      </c>
      <c r="P2238" s="913"/>
      <c r="Q2238" s="913"/>
      <c r="R2238" s="841"/>
      <c r="S2238" s="840" t="s">
        <v>233</v>
      </c>
      <c r="T2238" s="913"/>
      <c r="U2238" s="914"/>
    </row>
    <row r="2239" spans="1:32" ht="18" customHeight="1" thickBot="1" x14ac:dyDescent="0.2">
      <c r="B2239" s="882"/>
      <c r="C2239" s="908"/>
      <c r="D2239" s="479" t="s">
        <v>221</v>
      </c>
      <c r="E2239" s="479" t="s">
        <v>223</v>
      </c>
      <c r="F2239" s="910"/>
      <c r="G2239" s="911"/>
      <c r="H2239" s="912"/>
      <c r="I2239" s="481" t="s">
        <v>110</v>
      </c>
      <c r="J2239" s="481" t="s">
        <v>236</v>
      </c>
      <c r="K2239" s="911"/>
      <c r="L2239" s="915"/>
      <c r="M2239" s="915"/>
      <c r="N2239" s="912"/>
      <c r="O2239" s="911"/>
      <c r="P2239" s="915"/>
      <c r="Q2239" s="915"/>
      <c r="R2239" s="912"/>
      <c r="S2239" s="911" t="s">
        <v>234</v>
      </c>
      <c r="T2239" s="915"/>
      <c r="U2239" s="916"/>
    </row>
    <row r="2240" spans="1:32" ht="24" customHeight="1" x14ac:dyDescent="0.15">
      <c r="B2240" s="880">
        <v>1</v>
      </c>
      <c r="C2240" s="883"/>
      <c r="D2240" s="883"/>
      <c r="E2240" s="883"/>
      <c r="F2240" s="294"/>
      <c r="G2240" s="886"/>
      <c r="H2240" s="887"/>
      <c r="I2240" s="294"/>
      <c r="J2240" s="295"/>
      <c r="K2240" s="298"/>
      <c r="L2240" s="279" t="s">
        <v>220</v>
      </c>
      <c r="M2240" s="301"/>
      <c r="N2240" s="280" t="s">
        <v>225</v>
      </c>
      <c r="O2240" s="298"/>
      <c r="P2240" s="279" t="s">
        <v>220</v>
      </c>
      <c r="Q2240" s="301"/>
      <c r="R2240" s="280" t="s">
        <v>225</v>
      </c>
      <c r="S2240" s="888" t="str">
        <f t="shared" ref="S2240" si="1675">IF(COUNT(J2240:J2244)=0,"",SUM(J2240:J2244))</f>
        <v/>
      </c>
      <c r="T2240" s="889"/>
      <c r="U2240" s="890"/>
    </row>
    <row r="2241" spans="2:21" ht="24" customHeight="1" x14ac:dyDescent="0.15">
      <c r="B2241" s="881"/>
      <c r="C2241" s="884"/>
      <c r="D2241" s="884"/>
      <c r="E2241" s="884"/>
      <c r="F2241" s="296"/>
      <c r="G2241" s="897"/>
      <c r="H2241" s="898"/>
      <c r="I2241" s="296"/>
      <c r="J2241" s="297"/>
      <c r="K2241" s="299"/>
      <c r="L2241" s="284" t="s">
        <v>220</v>
      </c>
      <c r="M2241" s="302"/>
      <c r="N2241" s="285" t="s">
        <v>225</v>
      </c>
      <c r="O2241" s="299"/>
      <c r="P2241" s="284" t="s">
        <v>220</v>
      </c>
      <c r="Q2241" s="302"/>
      <c r="R2241" s="285" t="s">
        <v>225</v>
      </c>
      <c r="S2241" s="891"/>
      <c r="T2241" s="892"/>
      <c r="U2241" s="893"/>
    </row>
    <row r="2242" spans="2:21" ht="23.25" customHeight="1" x14ac:dyDescent="0.15">
      <c r="B2242" s="881"/>
      <c r="C2242" s="884"/>
      <c r="D2242" s="884"/>
      <c r="E2242" s="884"/>
      <c r="F2242" s="296"/>
      <c r="G2242" s="897"/>
      <c r="H2242" s="898"/>
      <c r="I2242" s="296"/>
      <c r="J2242" s="297"/>
      <c r="K2242" s="299"/>
      <c r="L2242" s="284" t="s">
        <v>220</v>
      </c>
      <c r="M2242" s="302"/>
      <c r="N2242" s="285" t="s">
        <v>225</v>
      </c>
      <c r="O2242" s="299"/>
      <c r="P2242" s="284" t="s">
        <v>220</v>
      </c>
      <c r="Q2242" s="302"/>
      <c r="R2242" s="285" t="s">
        <v>225</v>
      </c>
      <c r="S2242" s="891"/>
      <c r="T2242" s="892"/>
      <c r="U2242" s="893"/>
    </row>
    <row r="2243" spans="2:21" ht="24" customHeight="1" x14ac:dyDescent="0.15">
      <c r="B2243" s="881"/>
      <c r="C2243" s="884"/>
      <c r="D2243" s="884"/>
      <c r="E2243" s="884"/>
      <c r="F2243" s="296"/>
      <c r="G2243" s="897"/>
      <c r="H2243" s="898"/>
      <c r="I2243" s="296"/>
      <c r="J2243" s="297"/>
      <c r="K2243" s="299"/>
      <c r="L2243" s="284" t="s">
        <v>220</v>
      </c>
      <c r="M2243" s="302"/>
      <c r="N2243" s="285" t="s">
        <v>225</v>
      </c>
      <c r="O2243" s="299"/>
      <c r="P2243" s="284" t="s">
        <v>220</v>
      </c>
      <c r="Q2243" s="302"/>
      <c r="R2243" s="285" t="s">
        <v>225</v>
      </c>
      <c r="S2243" s="891"/>
      <c r="T2243" s="892"/>
      <c r="U2243" s="893"/>
    </row>
    <row r="2244" spans="2:21" ht="24" customHeight="1" thickBot="1" x14ac:dyDescent="0.2">
      <c r="B2244" s="882"/>
      <c r="C2244" s="885"/>
      <c r="D2244" s="885"/>
      <c r="E2244" s="885"/>
      <c r="F2244" s="286" t="s">
        <v>232</v>
      </c>
      <c r="G2244" s="5"/>
      <c r="H2244" s="899" t="s">
        <v>239</v>
      </c>
      <c r="I2244" s="900"/>
      <c r="J2244" s="300"/>
      <c r="K2244" s="901"/>
      <c r="L2244" s="902"/>
      <c r="M2244" s="902"/>
      <c r="N2244" s="902"/>
      <c r="O2244" s="902"/>
      <c r="P2244" s="902"/>
      <c r="Q2244" s="902"/>
      <c r="R2244" s="903"/>
      <c r="S2244" s="894"/>
      <c r="T2244" s="895"/>
      <c r="U2244" s="896"/>
    </row>
    <row r="2245" spans="2:21" ht="24" customHeight="1" x14ac:dyDescent="0.15">
      <c r="B2245" s="880">
        <v>2</v>
      </c>
      <c r="C2245" s="883"/>
      <c r="D2245" s="883"/>
      <c r="E2245" s="883"/>
      <c r="F2245" s="294"/>
      <c r="G2245" s="886"/>
      <c r="H2245" s="887"/>
      <c r="I2245" s="294"/>
      <c r="J2245" s="295"/>
      <c r="K2245" s="298"/>
      <c r="L2245" s="279" t="s">
        <v>220</v>
      </c>
      <c r="M2245" s="301"/>
      <c r="N2245" s="280" t="s">
        <v>225</v>
      </c>
      <c r="O2245" s="298"/>
      <c r="P2245" s="279" t="s">
        <v>220</v>
      </c>
      <c r="Q2245" s="301"/>
      <c r="R2245" s="280" t="s">
        <v>225</v>
      </c>
      <c r="S2245" s="888" t="str">
        <f t="shared" ref="S2245" si="1676">IF(COUNT(J2245:J2249)=0,"",SUM(J2245:J2249))</f>
        <v/>
      </c>
      <c r="T2245" s="889"/>
      <c r="U2245" s="890"/>
    </row>
    <row r="2246" spans="2:21" ht="24" customHeight="1" x14ac:dyDescent="0.15">
      <c r="B2246" s="881"/>
      <c r="C2246" s="884"/>
      <c r="D2246" s="884"/>
      <c r="E2246" s="884"/>
      <c r="F2246" s="296"/>
      <c r="G2246" s="897"/>
      <c r="H2246" s="898"/>
      <c r="I2246" s="296"/>
      <c r="J2246" s="297"/>
      <c r="K2246" s="299"/>
      <c r="L2246" s="284" t="s">
        <v>220</v>
      </c>
      <c r="M2246" s="302"/>
      <c r="N2246" s="285" t="s">
        <v>225</v>
      </c>
      <c r="O2246" s="299"/>
      <c r="P2246" s="284" t="s">
        <v>220</v>
      </c>
      <c r="Q2246" s="302"/>
      <c r="R2246" s="285" t="s">
        <v>225</v>
      </c>
      <c r="S2246" s="891"/>
      <c r="T2246" s="892"/>
      <c r="U2246" s="893"/>
    </row>
    <row r="2247" spans="2:21" ht="24" customHeight="1" x14ac:dyDescent="0.15">
      <c r="B2247" s="881"/>
      <c r="C2247" s="884"/>
      <c r="D2247" s="884"/>
      <c r="E2247" s="884"/>
      <c r="F2247" s="296"/>
      <c r="G2247" s="897"/>
      <c r="H2247" s="898"/>
      <c r="I2247" s="296"/>
      <c r="J2247" s="297"/>
      <c r="K2247" s="299"/>
      <c r="L2247" s="284" t="s">
        <v>220</v>
      </c>
      <c r="M2247" s="302"/>
      <c r="N2247" s="285" t="s">
        <v>225</v>
      </c>
      <c r="O2247" s="299"/>
      <c r="P2247" s="284" t="s">
        <v>220</v>
      </c>
      <c r="Q2247" s="302"/>
      <c r="R2247" s="285" t="s">
        <v>225</v>
      </c>
      <c r="S2247" s="891"/>
      <c r="T2247" s="892"/>
      <c r="U2247" s="893"/>
    </row>
    <row r="2248" spans="2:21" ht="24" customHeight="1" x14ac:dyDescent="0.15">
      <c r="B2248" s="881"/>
      <c r="C2248" s="884"/>
      <c r="D2248" s="884"/>
      <c r="E2248" s="884"/>
      <c r="F2248" s="296"/>
      <c r="G2248" s="897"/>
      <c r="H2248" s="898"/>
      <c r="I2248" s="296"/>
      <c r="J2248" s="297"/>
      <c r="K2248" s="299"/>
      <c r="L2248" s="284" t="s">
        <v>220</v>
      </c>
      <c r="M2248" s="302"/>
      <c r="N2248" s="285" t="s">
        <v>225</v>
      </c>
      <c r="O2248" s="299"/>
      <c r="P2248" s="284" t="s">
        <v>220</v>
      </c>
      <c r="Q2248" s="302"/>
      <c r="R2248" s="285" t="s">
        <v>225</v>
      </c>
      <c r="S2248" s="891"/>
      <c r="T2248" s="892"/>
      <c r="U2248" s="893"/>
    </row>
    <row r="2249" spans="2:21" ht="24" customHeight="1" thickBot="1" x14ac:dyDescent="0.2">
      <c r="B2249" s="882"/>
      <c r="C2249" s="885"/>
      <c r="D2249" s="885"/>
      <c r="E2249" s="885"/>
      <c r="F2249" s="286" t="s">
        <v>232</v>
      </c>
      <c r="G2249" s="5"/>
      <c r="H2249" s="899" t="s">
        <v>239</v>
      </c>
      <c r="I2249" s="900"/>
      <c r="J2249" s="300"/>
      <c r="K2249" s="901"/>
      <c r="L2249" s="902"/>
      <c r="M2249" s="902"/>
      <c r="N2249" s="902"/>
      <c r="O2249" s="902"/>
      <c r="P2249" s="902"/>
      <c r="Q2249" s="902"/>
      <c r="R2249" s="903"/>
      <c r="S2249" s="894"/>
      <c r="T2249" s="895"/>
      <c r="U2249" s="896"/>
    </row>
    <row r="2250" spans="2:21" ht="24" customHeight="1" x14ac:dyDescent="0.15">
      <c r="B2250" s="880">
        <v>3</v>
      </c>
      <c r="C2250" s="883"/>
      <c r="D2250" s="883"/>
      <c r="E2250" s="883"/>
      <c r="F2250" s="294"/>
      <c r="G2250" s="886"/>
      <c r="H2250" s="887"/>
      <c r="I2250" s="294"/>
      <c r="J2250" s="295"/>
      <c r="K2250" s="298"/>
      <c r="L2250" s="279" t="s">
        <v>220</v>
      </c>
      <c r="M2250" s="301"/>
      <c r="N2250" s="280" t="s">
        <v>225</v>
      </c>
      <c r="O2250" s="298"/>
      <c r="P2250" s="279" t="s">
        <v>220</v>
      </c>
      <c r="Q2250" s="301"/>
      <c r="R2250" s="280" t="s">
        <v>225</v>
      </c>
      <c r="S2250" s="888" t="str">
        <f t="shared" ref="S2250" si="1677">IF(COUNT(J2250:J2254)=0,"",SUM(J2250:J2254))</f>
        <v/>
      </c>
      <c r="T2250" s="889"/>
      <c r="U2250" s="890"/>
    </row>
    <row r="2251" spans="2:21" ht="24" customHeight="1" x14ac:dyDescent="0.15">
      <c r="B2251" s="881"/>
      <c r="C2251" s="884"/>
      <c r="D2251" s="884"/>
      <c r="E2251" s="884"/>
      <c r="F2251" s="296"/>
      <c r="G2251" s="897"/>
      <c r="H2251" s="898"/>
      <c r="I2251" s="296"/>
      <c r="J2251" s="297"/>
      <c r="K2251" s="299"/>
      <c r="L2251" s="284" t="s">
        <v>220</v>
      </c>
      <c r="M2251" s="302"/>
      <c r="N2251" s="285" t="s">
        <v>225</v>
      </c>
      <c r="O2251" s="299"/>
      <c r="P2251" s="284" t="s">
        <v>220</v>
      </c>
      <c r="Q2251" s="302"/>
      <c r="R2251" s="285" t="s">
        <v>225</v>
      </c>
      <c r="S2251" s="891"/>
      <c r="T2251" s="892"/>
      <c r="U2251" s="893"/>
    </row>
    <row r="2252" spans="2:21" ht="24" customHeight="1" x14ac:dyDescent="0.15">
      <c r="B2252" s="881"/>
      <c r="C2252" s="884"/>
      <c r="D2252" s="884"/>
      <c r="E2252" s="884"/>
      <c r="F2252" s="296"/>
      <c r="G2252" s="897"/>
      <c r="H2252" s="898"/>
      <c r="I2252" s="296"/>
      <c r="J2252" s="297"/>
      <c r="K2252" s="299"/>
      <c r="L2252" s="284" t="s">
        <v>220</v>
      </c>
      <c r="M2252" s="302"/>
      <c r="N2252" s="285" t="s">
        <v>225</v>
      </c>
      <c r="O2252" s="299"/>
      <c r="P2252" s="284" t="s">
        <v>220</v>
      </c>
      <c r="Q2252" s="302"/>
      <c r="R2252" s="285" t="s">
        <v>225</v>
      </c>
      <c r="S2252" s="891"/>
      <c r="T2252" s="892"/>
      <c r="U2252" s="893"/>
    </row>
    <row r="2253" spans="2:21" ht="24" customHeight="1" x14ac:dyDescent="0.15">
      <c r="B2253" s="881"/>
      <c r="C2253" s="884"/>
      <c r="D2253" s="884"/>
      <c r="E2253" s="884"/>
      <c r="F2253" s="296"/>
      <c r="G2253" s="897"/>
      <c r="H2253" s="898"/>
      <c r="I2253" s="296"/>
      <c r="J2253" s="297"/>
      <c r="K2253" s="299"/>
      <c r="L2253" s="284" t="s">
        <v>220</v>
      </c>
      <c r="M2253" s="302"/>
      <c r="N2253" s="285" t="s">
        <v>225</v>
      </c>
      <c r="O2253" s="299"/>
      <c r="P2253" s="284" t="s">
        <v>220</v>
      </c>
      <c r="Q2253" s="302"/>
      <c r="R2253" s="285" t="s">
        <v>225</v>
      </c>
      <c r="S2253" s="891"/>
      <c r="T2253" s="892"/>
      <c r="U2253" s="893"/>
    </row>
    <row r="2254" spans="2:21" ht="24" customHeight="1" thickBot="1" x14ac:dyDescent="0.2">
      <c r="B2254" s="882"/>
      <c r="C2254" s="885"/>
      <c r="D2254" s="885"/>
      <c r="E2254" s="885"/>
      <c r="F2254" s="286" t="s">
        <v>232</v>
      </c>
      <c r="G2254" s="5"/>
      <c r="H2254" s="899" t="s">
        <v>239</v>
      </c>
      <c r="I2254" s="900"/>
      <c r="J2254" s="300"/>
      <c r="K2254" s="901"/>
      <c r="L2254" s="902"/>
      <c r="M2254" s="902"/>
      <c r="N2254" s="902"/>
      <c r="O2254" s="902"/>
      <c r="P2254" s="902"/>
      <c r="Q2254" s="902"/>
      <c r="R2254" s="903"/>
      <c r="S2254" s="894"/>
      <c r="T2254" s="895"/>
      <c r="U2254" s="896"/>
    </row>
    <row r="2255" spans="2:21" ht="24" customHeight="1" x14ac:dyDescent="0.15">
      <c r="B2255" s="880">
        <v>4</v>
      </c>
      <c r="C2255" s="883"/>
      <c r="D2255" s="883"/>
      <c r="E2255" s="883"/>
      <c r="F2255" s="294"/>
      <c r="G2255" s="886"/>
      <c r="H2255" s="887"/>
      <c r="I2255" s="294"/>
      <c r="J2255" s="295"/>
      <c r="K2255" s="298"/>
      <c r="L2255" s="279" t="s">
        <v>220</v>
      </c>
      <c r="M2255" s="301"/>
      <c r="N2255" s="280" t="s">
        <v>225</v>
      </c>
      <c r="O2255" s="298"/>
      <c r="P2255" s="279" t="s">
        <v>220</v>
      </c>
      <c r="Q2255" s="301"/>
      <c r="R2255" s="280" t="s">
        <v>225</v>
      </c>
      <c r="S2255" s="888" t="str">
        <f t="shared" ref="S2255" si="1678">IF(COUNT(J2255:J2259)=0,"",SUM(J2255:J2259))</f>
        <v/>
      </c>
      <c r="T2255" s="889"/>
      <c r="U2255" s="890"/>
    </row>
    <row r="2256" spans="2:21" ht="24" customHeight="1" x14ac:dyDescent="0.15">
      <c r="B2256" s="881"/>
      <c r="C2256" s="884"/>
      <c r="D2256" s="884"/>
      <c r="E2256" s="884"/>
      <c r="F2256" s="296"/>
      <c r="G2256" s="897"/>
      <c r="H2256" s="898"/>
      <c r="I2256" s="296"/>
      <c r="J2256" s="297"/>
      <c r="K2256" s="299"/>
      <c r="L2256" s="284" t="s">
        <v>220</v>
      </c>
      <c r="M2256" s="302"/>
      <c r="N2256" s="285" t="s">
        <v>225</v>
      </c>
      <c r="O2256" s="299"/>
      <c r="P2256" s="284" t="s">
        <v>220</v>
      </c>
      <c r="Q2256" s="302"/>
      <c r="R2256" s="285" t="s">
        <v>225</v>
      </c>
      <c r="S2256" s="891"/>
      <c r="T2256" s="892"/>
      <c r="U2256" s="893"/>
    </row>
    <row r="2257" spans="1:32" ht="24" customHeight="1" x14ac:dyDescent="0.15">
      <c r="B2257" s="881"/>
      <c r="C2257" s="884"/>
      <c r="D2257" s="884"/>
      <c r="E2257" s="884"/>
      <c r="F2257" s="296"/>
      <c r="G2257" s="897"/>
      <c r="H2257" s="898"/>
      <c r="I2257" s="296"/>
      <c r="J2257" s="297"/>
      <c r="K2257" s="299"/>
      <c r="L2257" s="284" t="s">
        <v>220</v>
      </c>
      <c r="M2257" s="302"/>
      <c r="N2257" s="285" t="s">
        <v>225</v>
      </c>
      <c r="O2257" s="299"/>
      <c r="P2257" s="284" t="s">
        <v>220</v>
      </c>
      <c r="Q2257" s="302"/>
      <c r="R2257" s="285" t="s">
        <v>225</v>
      </c>
      <c r="S2257" s="891"/>
      <c r="T2257" s="892"/>
      <c r="U2257" s="893"/>
    </row>
    <row r="2258" spans="1:32" ht="24" customHeight="1" x14ac:dyDescent="0.15">
      <c r="B2258" s="881"/>
      <c r="C2258" s="884"/>
      <c r="D2258" s="884"/>
      <c r="E2258" s="884"/>
      <c r="F2258" s="296"/>
      <c r="G2258" s="897"/>
      <c r="H2258" s="898"/>
      <c r="I2258" s="296"/>
      <c r="J2258" s="297"/>
      <c r="K2258" s="299"/>
      <c r="L2258" s="284" t="s">
        <v>220</v>
      </c>
      <c r="M2258" s="302"/>
      <c r="N2258" s="285" t="s">
        <v>225</v>
      </c>
      <c r="O2258" s="299"/>
      <c r="P2258" s="284" t="s">
        <v>220</v>
      </c>
      <c r="Q2258" s="302"/>
      <c r="R2258" s="285" t="s">
        <v>225</v>
      </c>
      <c r="S2258" s="891"/>
      <c r="T2258" s="892"/>
      <c r="U2258" s="893"/>
    </row>
    <row r="2259" spans="1:32" ht="24" customHeight="1" thickBot="1" x14ac:dyDescent="0.2">
      <c r="B2259" s="882"/>
      <c r="C2259" s="885"/>
      <c r="D2259" s="885"/>
      <c r="E2259" s="885"/>
      <c r="F2259" s="286" t="s">
        <v>232</v>
      </c>
      <c r="G2259" s="5"/>
      <c r="H2259" s="899" t="s">
        <v>239</v>
      </c>
      <c r="I2259" s="900"/>
      <c r="J2259" s="300"/>
      <c r="K2259" s="901"/>
      <c r="L2259" s="902"/>
      <c r="M2259" s="902"/>
      <c r="N2259" s="902"/>
      <c r="O2259" s="902"/>
      <c r="P2259" s="902"/>
      <c r="Q2259" s="902"/>
      <c r="R2259" s="903"/>
      <c r="S2259" s="894"/>
      <c r="T2259" s="895"/>
      <c r="U2259" s="896"/>
    </row>
    <row r="2260" spans="1:32" ht="19.5" customHeight="1" thickBot="1" x14ac:dyDescent="0.2">
      <c r="B2260" s="287" t="s">
        <v>112</v>
      </c>
      <c r="C2260" s="172"/>
      <c r="D2260" s="288"/>
      <c r="E2260" s="288"/>
      <c r="F2260" s="289"/>
      <c r="G2260" s="288"/>
      <c r="H2260" s="288"/>
      <c r="O2260" s="917" t="s">
        <v>496</v>
      </c>
      <c r="P2260" s="918"/>
      <c r="Q2260" s="918"/>
      <c r="R2260" s="918"/>
      <c r="S2260" s="919" t="str">
        <f>IF(COUNT(S2240:U2259)=0,"",SUMIFS(S2240:S2259,E2240:E2259,"&lt;&gt;"&amp;""))</f>
        <v/>
      </c>
      <c r="T2260" s="920"/>
      <c r="U2260" s="921"/>
    </row>
    <row r="2261" spans="1:32" ht="19.5" customHeight="1" thickBot="1" x14ac:dyDescent="0.2">
      <c r="B2261" s="486" t="s">
        <v>242</v>
      </c>
      <c r="C2261" s="172"/>
      <c r="D2261" s="171"/>
      <c r="E2261" s="290"/>
      <c r="F2261" s="485"/>
      <c r="G2261" s="485"/>
      <c r="H2261" s="485"/>
      <c r="O2261" s="922" t="s">
        <v>497</v>
      </c>
      <c r="P2261" s="923"/>
      <c r="Q2261" s="923"/>
      <c r="R2261" s="924"/>
      <c r="S2261" s="919" t="str">
        <f>IF(COUNT(S2240:U2259)=0,"",SUMIF(E2240:E2259,"元請",S2240:U2259))</f>
        <v/>
      </c>
      <c r="T2261" s="920"/>
      <c r="U2261" s="921"/>
      <c r="Z2261" s="264"/>
      <c r="AA2261" s="264"/>
      <c r="AB2261" s="264"/>
      <c r="AC2261" s="264"/>
      <c r="AD2261" s="264"/>
      <c r="AE2261" s="172"/>
      <c r="AF2261" s="172"/>
    </row>
    <row r="2262" spans="1:32" ht="19.5" customHeight="1" x14ac:dyDescent="0.15">
      <c r="B2262" s="287" t="s">
        <v>240</v>
      </c>
      <c r="C2262" s="172"/>
      <c r="D2262" s="171"/>
      <c r="E2262" s="172"/>
      <c r="F2262" s="172"/>
      <c r="G2262" s="485"/>
      <c r="H2262" s="485"/>
      <c r="Z2262" s="264"/>
      <c r="AA2262" s="264"/>
      <c r="AB2262" s="264"/>
      <c r="AC2262" s="264"/>
      <c r="AD2262" s="264"/>
      <c r="AE2262" s="172"/>
      <c r="AF2262" s="172"/>
    </row>
    <row r="2263" spans="1:32" ht="19.5" customHeight="1" x14ac:dyDescent="0.15">
      <c r="B2263" s="485"/>
      <c r="C2263" s="172"/>
      <c r="D2263" s="171"/>
      <c r="E2263" s="290"/>
      <c r="F2263" s="485"/>
      <c r="G2263" s="485"/>
      <c r="H2263" s="485"/>
    </row>
    <row r="2264" spans="1:32" s="172" customFormat="1" ht="20.25" customHeight="1" x14ac:dyDescent="0.15">
      <c r="A2264" s="171"/>
      <c r="B2264" s="171"/>
      <c r="C2264" s="172" t="s">
        <v>104</v>
      </c>
      <c r="G2264" s="262"/>
      <c r="H2264" s="262"/>
      <c r="I2264" s="171"/>
      <c r="J2264" s="171"/>
      <c r="K2264" s="171"/>
      <c r="L2264" s="171"/>
      <c r="M2264" s="171"/>
      <c r="N2264" s="171"/>
      <c r="O2264" s="171"/>
      <c r="P2264" s="171"/>
      <c r="Q2264" s="171"/>
      <c r="R2264" s="171"/>
      <c r="S2264" s="171"/>
      <c r="T2264" s="196" t="s">
        <v>241</v>
      </c>
      <c r="U2264" s="263" t="str">
        <f t="shared" ref="U2264" si="1679">IF(COUNT(S2240:U2259)=0,"",U2235+1)</f>
        <v/>
      </c>
      <c r="W2264" s="171"/>
      <c r="X2264" s="171"/>
      <c r="Y2264" s="171"/>
      <c r="Z2264" s="291"/>
      <c r="AA2264" s="291"/>
      <c r="AB2264" s="291"/>
      <c r="AC2264" s="291"/>
      <c r="AD2264" s="291"/>
      <c r="AE2264" s="171"/>
      <c r="AF2264" s="171"/>
    </row>
    <row r="2265" spans="1:32" s="172" customFormat="1" ht="27.75" x14ac:dyDescent="0.15">
      <c r="A2265" s="171"/>
      <c r="B2265" s="904" t="s">
        <v>105</v>
      </c>
      <c r="C2265" s="904"/>
      <c r="D2265" s="904"/>
      <c r="E2265" s="904"/>
      <c r="F2265" s="904"/>
      <c r="G2265" s="904"/>
      <c r="H2265" s="904"/>
      <c r="I2265" s="904"/>
      <c r="J2265" s="905" t="s">
        <v>388</v>
      </c>
      <c r="K2265" s="905"/>
      <c r="L2265" s="905"/>
      <c r="M2265" s="905"/>
      <c r="N2265" s="905"/>
      <c r="O2265" s="905"/>
      <c r="P2265" s="905"/>
      <c r="Q2265" s="905"/>
      <c r="R2265" s="905"/>
      <c r="S2265" s="905"/>
      <c r="T2265" s="905"/>
      <c r="U2265" s="905"/>
      <c r="W2265" s="171"/>
      <c r="X2265" s="171"/>
      <c r="Y2265" s="171"/>
      <c r="Z2265" s="291"/>
      <c r="AA2265" s="291"/>
      <c r="AB2265" s="291"/>
      <c r="AC2265" s="291"/>
      <c r="AD2265" s="291"/>
      <c r="AE2265" s="171"/>
      <c r="AF2265" s="171"/>
    </row>
    <row r="2266" spans="1:32" ht="21.75" thickBot="1" x14ac:dyDescent="0.2">
      <c r="D2266" s="265" t="s">
        <v>228</v>
      </c>
      <c r="E2266" s="906"/>
      <c r="F2266" s="906"/>
      <c r="G2266" s="266" t="s">
        <v>229</v>
      </c>
      <c r="H2266" s="267"/>
      <c r="L2266" s="268" t="s">
        <v>231</v>
      </c>
      <c r="M2266" s="482" t="str">
        <f>M$4</f>
        <v/>
      </c>
      <c r="N2266" s="269" t="s">
        <v>220</v>
      </c>
      <c r="O2266" s="482" t="str">
        <f>O$4</f>
        <v/>
      </c>
      <c r="P2266" s="269" t="s">
        <v>225</v>
      </c>
      <c r="Q2266" s="269" t="s">
        <v>205</v>
      </c>
      <c r="R2266" s="482" t="str">
        <f>R$4</f>
        <v/>
      </c>
      <c r="S2266" s="269" t="s">
        <v>220</v>
      </c>
      <c r="T2266" s="482" t="str">
        <f>T$4</f>
        <v/>
      </c>
      <c r="U2266" s="269" t="s">
        <v>230</v>
      </c>
    </row>
    <row r="2267" spans="1:32" ht="18" customHeight="1" x14ac:dyDescent="0.15">
      <c r="B2267" s="880" t="s">
        <v>227</v>
      </c>
      <c r="C2267" s="907" t="s">
        <v>224</v>
      </c>
      <c r="D2267" s="478" t="s">
        <v>237</v>
      </c>
      <c r="E2267" s="478" t="s">
        <v>222</v>
      </c>
      <c r="F2267" s="909" t="s">
        <v>106</v>
      </c>
      <c r="G2267" s="840" t="s">
        <v>107</v>
      </c>
      <c r="H2267" s="841"/>
      <c r="I2267" s="480" t="s">
        <v>108</v>
      </c>
      <c r="J2267" s="480" t="s">
        <v>235</v>
      </c>
      <c r="K2267" s="840" t="s">
        <v>109</v>
      </c>
      <c r="L2267" s="913"/>
      <c r="M2267" s="913"/>
      <c r="N2267" s="841"/>
      <c r="O2267" s="840" t="s">
        <v>226</v>
      </c>
      <c r="P2267" s="913"/>
      <c r="Q2267" s="913"/>
      <c r="R2267" s="841"/>
      <c r="S2267" s="840" t="s">
        <v>233</v>
      </c>
      <c r="T2267" s="913"/>
      <c r="U2267" s="914"/>
    </row>
    <row r="2268" spans="1:32" ht="18" customHeight="1" thickBot="1" x14ac:dyDescent="0.2">
      <c r="B2268" s="882"/>
      <c r="C2268" s="908"/>
      <c r="D2268" s="479" t="s">
        <v>221</v>
      </c>
      <c r="E2268" s="479" t="s">
        <v>223</v>
      </c>
      <c r="F2268" s="910"/>
      <c r="G2268" s="911"/>
      <c r="H2268" s="912"/>
      <c r="I2268" s="481" t="s">
        <v>110</v>
      </c>
      <c r="J2268" s="481" t="s">
        <v>236</v>
      </c>
      <c r="K2268" s="911"/>
      <c r="L2268" s="915"/>
      <c r="M2268" s="915"/>
      <c r="N2268" s="912"/>
      <c r="O2268" s="911"/>
      <c r="P2268" s="915"/>
      <c r="Q2268" s="915"/>
      <c r="R2268" s="912"/>
      <c r="S2268" s="911" t="s">
        <v>234</v>
      </c>
      <c r="T2268" s="915"/>
      <c r="U2268" s="916"/>
    </row>
    <row r="2269" spans="1:32" ht="24" customHeight="1" x14ac:dyDescent="0.15">
      <c r="B2269" s="880">
        <v>1</v>
      </c>
      <c r="C2269" s="883"/>
      <c r="D2269" s="883"/>
      <c r="E2269" s="883"/>
      <c r="F2269" s="294"/>
      <c r="G2269" s="886"/>
      <c r="H2269" s="887"/>
      <c r="I2269" s="294"/>
      <c r="J2269" s="295"/>
      <c r="K2269" s="298"/>
      <c r="L2269" s="279" t="s">
        <v>220</v>
      </c>
      <c r="M2269" s="301"/>
      <c r="N2269" s="280" t="s">
        <v>225</v>
      </c>
      <c r="O2269" s="298"/>
      <c r="P2269" s="279" t="s">
        <v>220</v>
      </c>
      <c r="Q2269" s="301"/>
      <c r="R2269" s="280" t="s">
        <v>225</v>
      </c>
      <c r="S2269" s="888" t="str">
        <f t="shared" ref="S2269" si="1680">IF(COUNT(J2269:J2273)=0,"",SUM(J2269:J2273))</f>
        <v/>
      </c>
      <c r="T2269" s="889"/>
      <c r="U2269" s="890"/>
    </row>
    <row r="2270" spans="1:32" ht="24" customHeight="1" x14ac:dyDescent="0.15">
      <c r="B2270" s="881"/>
      <c r="C2270" s="884"/>
      <c r="D2270" s="884"/>
      <c r="E2270" s="884"/>
      <c r="F2270" s="296"/>
      <c r="G2270" s="897"/>
      <c r="H2270" s="898"/>
      <c r="I2270" s="296"/>
      <c r="J2270" s="297"/>
      <c r="K2270" s="299"/>
      <c r="L2270" s="284" t="s">
        <v>220</v>
      </c>
      <c r="M2270" s="302"/>
      <c r="N2270" s="285" t="s">
        <v>225</v>
      </c>
      <c r="O2270" s="299"/>
      <c r="P2270" s="284" t="s">
        <v>220</v>
      </c>
      <c r="Q2270" s="302"/>
      <c r="R2270" s="285" t="s">
        <v>225</v>
      </c>
      <c r="S2270" s="891"/>
      <c r="T2270" s="892"/>
      <c r="U2270" s="893"/>
    </row>
    <row r="2271" spans="1:32" ht="23.25" customHeight="1" x14ac:dyDescent="0.15">
      <c r="B2271" s="881"/>
      <c r="C2271" s="884"/>
      <c r="D2271" s="884"/>
      <c r="E2271" s="884"/>
      <c r="F2271" s="296"/>
      <c r="G2271" s="897"/>
      <c r="H2271" s="898"/>
      <c r="I2271" s="296"/>
      <c r="J2271" s="297"/>
      <c r="K2271" s="299"/>
      <c r="L2271" s="284" t="s">
        <v>220</v>
      </c>
      <c r="M2271" s="302"/>
      <c r="N2271" s="285" t="s">
        <v>225</v>
      </c>
      <c r="O2271" s="299"/>
      <c r="P2271" s="284" t="s">
        <v>220</v>
      </c>
      <c r="Q2271" s="302"/>
      <c r="R2271" s="285" t="s">
        <v>225</v>
      </c>
      <c r="S2271" s="891"/>
      <c r="T2271" s="892"/>
      <c r="U2271" s="893"/>
    </row>
    <row r="2272" spans="1:32" ht="24" customHeight="1" x14ac:dyDescent="0.15">
      <c r="B2272" s="881"/>
      <c r="C2272" s="884"/>
      <c r="D2272" s="884"/>
      <c r="E2272" s="884"/>
      <c r="F2272" s="296"/>
      <c r="G2272" s="897"/>
      <c r="H2272" s="898"/>
      <c r="I2272" s="296"/>
      <c r="J2272" s="297"/>
      <c r="K2272" s="299"/>
      <c r="L2272" s="284" t="s">
        <v>220</v>
      </c>
      <c r="M2272" s="302"/>
      <c r="N2272" s="285" t="s">
        <v>225</v>
      </c>
      <c r="O2272" s="299"/>
      <c r="P2272" s="284" t="s">
        <v>220</v>
      </c>
      <c r="Q2272" s="302"/>
      <c r="R2272" s="285" t="s">
        <v>225</v>
      </c>
      <c r="S2272" s="891"/>
      <c r="T2272" s="892"/>
      <c r="U2272" s="893"/>
    </row>
    <row r="2273" spans="2:21" ht="24" customHeight="1" thickBot="1" x14ac:dyDescent="0.2">
      <c r="B2273" s="882"/>
      <c r="C2273" s="885"/>
      <c r="D2273" s="885"/>
      <c r="E2273" s="885"/>
      <c r="F2273" s="286" t="s">
        <v>232</v>
      </c>
      <c r="G2273" s="5"/>
      <c r="H2273" s="899" t="s">
        <v>239</v>
      </c>
      <c r="I2273" s="900"/>
      <c r="J2273" s="300"/>
      <c r="K2273" s="901"/>
      <c r="L2273" s="902"/>
      <c r="M2273" s="902"/>
      <c r="N2273" s="902"/>
      <c r="O2273" s="902"/>
      <c r="P2273" s="902"/>
      <c r="Q2273" s="902"/>
      <c r="R2273" s="903"/>
      <c r="S2273" s="894"/>
      <c r="T2273" s="895"/>
      <c r="U2273" s="896"/>
    </row>
    <row r="2274" spans="2:21" ht="24" customHeight="1" x14ac:dyDescent="0.15">
      <c r="B2274" s="880">
        <v>2</v>
      </c>
      <c r="C2274" s="883"/>
      <c r="D2274" s="883"/>
      <c r="E2274" s="883"/>
      <c r="F2274" s="294"/>
      <c r="G2274" s="886"/>
      <c r="H2274" s="887"/>
      <c r="I2274" s="294"/>
      <c r="J2274" s="295"/>
      <c r="K2274" s="298"/>
      <c r="L2274" s="279" t="s">
        <v>220</v>
      </c>
      <c r="M2274" s="301"/>
      <c r="N2274" s="280" t="s">
        <v>225</v>
      </c>
      <c r="O2274" s="298"/>
      <c r="P2274" s="279" t="s">
        <v>220</v>
      </c>
      <c r="Q2274" s="301"/>
      <c r="R2274" s="280" t="s">
        <v>225</v>
      </c>
      <c r="S2274" s="888" t="str">
        <f t="shared" ref="S2274" si="1681">IF(COUNT(J2274:J2278)=0,"",SUM(J2274:J2278))</f>
        <v/>
      </c>
      <c r="T2274" s="889"/>
      <c r="U2274" s="890"/>
    </row>
    <row r="2275" spans="2:21" ht="24" customHeight="1" x14ac:dyDescent="0.15">
      <c r="B2275" s="881"/>
      <c r="C2275" s="884"/>
      <c r="D2275" s="884"/>
      <c r="E2275" s="884"/>
      <c r="F2275" s="296"/>
      <c r="G2275" s="897"/>
      <c r="H2275" s="898"/>
      <c r="I2275" s="296"/>
      <c r="J2275" s="297"/>
      <c r="K2275" s="299"/>
      <c r="L2275" s="284" t="s">
        <v>220</v>
      </c>
      <c r="M2275" s="302"/>
      <c r="N2275" s="285" t="s">
        <v>225</v>
      </c>
      <c r="O2275" s="299"/>
      <c r="P2275" s="284" t="s">
        <v>220</v>
      </c>
      <c r="Q2275" s="302"/>
      <c r="R2275" s="285" t="s">
        <v>225</v>
      </c>
      <c r="S2275" s="891"/>
      <c r="T2275" s="892"/>
      <c r="U2275" s="893"/>
    </row>
    <row r="2276" spans="2:21" ht="24" customHeight="1" x14ac:dyDescent="0.15">
      <c r="B2276" s="881"/>
      <c r="C2276" s="884"/>
      <c r="D2276" s="884"/>
      <c r="E2276" s="884"/>
      <c r="F2276" s="296"/>
      <c r="G2276" s="897"/>
      <c r="H2276" s="898"/>
      <c r="I2276" s="296"/>
      <c r="J2276" s="297"/>
      <c r="K2276" s="299"/>
      <c r="L2276" s="284" t="s">
        <v>220</v>
      </c>
      <c r="M2276" s="302"/>
      <c r="N2276" s="285" t="s">
        <v>225</v>
      </c>
      <c r="O2276" s="299"/>
      <c r="P2276" s="284" t="s">
        <v>220</v>
      </c>
      <c r="Q2276" s="302"/>
      <c r="R2276" s="285" t="s">
        <v>225</v>
      </c>
      <c r="S2276" s="891"/>
      <c r="T2276" s="892"/>
      <c r="U2276" s="893"/>
    </row>
    <row r="2277" spans="2:21" ht="24" customHeight="1" x14ac:dyDescent="0.15">
      <c r="B2277" s="881"/>
      <c r="C2277" s="884"/>
      <c r="D2277" s="884"/>
      <c r="E2277" s="884"/>
      <c r="F2277" s="296"/>
      <c r="G2277" s="897"/>
      <c r="H2277" s="898"/>
      <c r="I2277" s="296"/>
      <c r="J2277" s="297"/>
      <c r="K2277" s="299"/>
      <c r="L2277" s="284" t="s">
        <v>220</v>
      </c>
      <c r="M2277" s="302"/>
      <c r="N2277" s="285" t="s">
        <v>225</v>
      </c>
      <c r="O2277" s="299"/>
      <c r="P2277" s="284" t="s">
        <v>220</v>
      </c>
      <c r="Q2277" s="302"/>
      <c r="R2277" s="285" t="s">
        <v>225</v>
      </c>
      <c r="S2277" s="891"/>
      <c r="T2277" s="892"/>
      <c r="U2277" s="893"/>
    </row>
    <row r="2278" spans="2:21" ht="24" customHeight="1" thickBot="1" x14ac:dyDescent="0.2">
      <c r="B2278" s="882"/>
      <c r="C2278" s="885"/>
      <c r="D2278" s="885"/>
      <c r="E2278" s="885"/>
      <c r="F2278" s="286" t="s">
        <v>232</v>
      </c>
      <c r="G2278" s="5"/>
      <c r="H2278" s="899" t="s">
        <v>239</v>
      </c>
      <c r="I2278" s="900"/>
      <c r="J2278" s="300"/>
      <c r="K2278" s="901"/>
      <c r="L2278" s="902"/>
      <c r="M2278" s="902"/>
      <c r="N2278" s="902"/>
      <c r="O2278" s="902"/>
      <c r="P2278" s="902"/>
      <c r="Q2278" s="902"/>
      <c r="R2278" s="903"/>
      <c r="S2278" s="894"/>
      <c r="T2278" s="895"/>
      <c r="U2278" s="896"/>
    </row>
    <row r="2279" spans="2:21" ht="24" customHeight="1" x14ac:dyDescent="0.15">
      <c r="B2279" s="880">
        <v>3</v>
      </c>
      <c r="C2279" s="883"/>
      <c r="D2279" s="883"/>
      <c r="E2279" s="883"/>
      <c r="F2279" s="294"/>
      <c r="G2279" s="886"/>
      <c r="H2279" s="887"/>
      <c r="I2279" s="294"/>
      <c r="J2279" s="295"/>
      <c r="K2279" s="298"/>
      <c r="L2279" s="279" t="s">
        <v>220</v>
      </c>
      <c r="M2279" s="301"/>
      <c r="N2279" s="280" t="s">
        <v>225</v>
      </c>
      <c r="O2279" s="298"/>
      <c r="P2279" s="279" t="s">
        <v>220</v>
      </c>
      <c r="Q2279" s="301"/>
      <c r="R2279" s="280" t="s">
        <v>225</v>
      </c>
      <c r="S2279" s="888" t="str">
        <f t="shared" ref="S2279" si="1682">IF(COUNT(J2279:J2283)=0,"",SUM(J2279:J2283))</f>
        <v/>
      </c>
      <c r="T2279" s="889"/>
      <c r="U2279" s="890"/>
    </row>
    <row r="2280" spans="2:21" ht="24" customHeight="1" x14ac:dyDescent="0.15">
      <c r="B2280" s="881"/>
      <c r="C2280" s="884"/>
      <c r="D2280" s="884"/>
      <c r="E2280" s="884"/>
      <c r="F2280" s="296"/>
      <c r="G2280" s="897"/>
      <c r="H2280" s="898"/>
      <c r="I2280" s="296"/>
      <c r="J2280" s="297"/>
      <c r="K2280" s="299"/>
      <c r="L2280" s="284" t="s">
        <v>220</v>
      </c>
      <c r="M2280" s="302"/>
      <c r="N2280" s="285" t="s">
        <v>225</v>
      </c>
      <c r="O2280" s="299"/>
      <c r="P2280" s="284" t="s">
        <v>220</v>
      </c>
      <c r="Q2280" s="302"/>
      <c r="R2280" s="285" t="s">
        <v>225</v>
      </c>
      <c r="S2280" s="891"/>
      <c r="T2280" s="892"/>
      <c r="U2280" s="893"/>
    </row>
    <row r="2281" spans="2:21" ht="24" customHeight="1" x14ac:dyDescent="0.15">
      <c r="B2281" s="881"/>
      <c r="C2281" s="884"/>
      <c r="D2281" s="884"/>
      <c r="E2281" s="884"/>
      <c r="F2281" s="296"/>
      <c r="G2281" s="897"/>
      <c r="H2281" s="898"/>
      <c r="I2281" s="296"/>
      <c r="J2281" s="297"/>
      <c r="K2281" s="299"/>
      <c r="L2281" s="284" t="s">
        <v>220</v>
      </c>
      <c r="M2281" s="302"/>
      <c r="N2281" s="285" t="s">
        <v>225</v>
      </c>
      <c r="O2281" s="299"/>
      <c r="P2281" s="284" t="s">
        <v>220</v>
      </c>
      <c r="Q2281" s="302"/>
      <c r="R2281" s="285" t="s">
        <v>225</v>
      </c>
      <c r="S2281" s="891"/>
      <c r="T2281" s="892"/>
      <c r="U2281" s="893"/>
    </row>
    <row r="2282" spans="2:21" ht="24" customHeight="1" x14ac:dyDescent="0.15">
      <c r="B2282" s="881"/>
      <c r="C2282" s="884"/>
      <c r="D2282" s="884"/>
      <c r="E2282" s="884"/>
      <c r="F2282" s="296"/>
      <c r="G2282" s="897"/>
      <c r="H2282" s="898"/>
      <c r="I2282" s="296"/>
      <c r="J2282" s="297"/>
      <c r="K2282" s="299"/>
      <c r="L2282" s="284" t="s">
        <v>220</v>
      </c>
      <c r="M2282" s="302"/>
      <c r="N2282" s="285" t="s">
        <v>225</v>
      </c>
      <c r="O2282" s="299"/>
      <c r="P2282" s="284" t="s">
        <v>220</v>
      </c>
      <c r="Q2282" s="302"/>
      <c r="R2282" s="285" t="s">
        <v>225</v>
      </c>
      <c r="S2282" s="891"/>
      <c r="T2282" s="892"/>
      <c r="U2282" s="893"/>
    </row>
    <row r="2283" spans="2:21" ht="24" customHeight="1" thickBot="1" x14ac:dyDescent="0.2">
      <c r="B2283" s="882"/>
      <c r="C2283" s="885"/>
      <c r="D2283" s="885"/>
      <c r="E2283" s="885"/>
      <c r="F2283" s="286" t="s">
        <v>232</v>
      </c>
      <c r="G2283" s="5"/>
      <c r="H2283" s="899" t="s">
        <v>239</v>
      </c>
      <c r="I2283" s="900"/>
      <c r="J2283" s="300"/>
      <c r="K2283" s="901"/>
      <c r="L2283" s="902"/>
      <c r="M2283" s="902"/>
      <c r="N2283" s="902"/>
      <c r="O2283" s="902"/>
      <c r="P2283" s="902"/>
      <c r="Q2283" s="902"/>
      <c r="R2283" s="903"/>
      <c r="S2283" s="894"/>
      <c r="T2283" s="895"/>
      <c r="U2283" s="896"/>
    </row>
    <row r="2284" spans="2:21" ht="24" customHeight="1" x14ac:dyDescent="0.15">
      <c r="B2284" s="880">
        <v>4</v>
      </c>
      <c r="C2284" s="883"/>
      <c r="D2284" s="883"/>
      <c r="E2284" s="883"/>
      <c r="F2284" s="294"/>
      <c r="G2284" s="886"/>
      <c r="H2284" s="887"/>
      <c r="I2284" s="294"/>
      <c r="J2284" s="295"/>
      <c r="K2284" s="298"/>
      <c r="L2284" s="279" t="s">
        <v>220</v>
      </c>
      <c r="M2284" s="301"/>
      <c r="N2284" s="280" t="s">
        <v>225</v>
      </c>
      <c r="O2284" s="298"/>
      <c r="P2284" s="279" t="s">
        <v>220</v>
      </c>
      <c r="Q2284" s="301"/>
      <c r="R2284" s="280" t="s">
        <v>225</v>
      </c>
      <c r="S2284" s="888" t="str">
        <f t="shared" ref="S2284" si="1683">IF(COUNT(J2284:J2288)=0,"",SUM(J2284:J2288))</f>
        <v/>
      </c>
      <c r="T2284" s="889"/>
      <c r="U2284" s="890"/>
    </row>
    <row r="2285" spans="2:21" ht="24" customHeight="1" x14ac:dyDescent="0.15">
      <c r="B2285" s="881"/>
      <c r="C2285" s="884"/>
      <c r="D2285" s="884"/>
      <c r="E2285" s="884"/>
      <c r="F2285" s="296"/>
      <c r="G2285" s="897"/>
      <c r="H2285" s="898"/>
      <c r="I2285" s="296"/>
      <c r="J2285" s="297"/>
      <c r="K2285" s="299"/>
      <c r="L2285" s="284" t="s">
        <v>220</v>
      </c>
      <c r="M2285" s="302"/>
      <c r="N2285" s="285" t="s">
        <v>225</v>
      </c>
      <c r="O2285" s="299"/>
      <c r="P2285" s="284" t="s">
        <v>220</v>
      </c>
      <c r="Q2285" s="302"/>
      <c r="R2285" s="285" t="s">
        <v>225</v>
      </c>
      <c r="S2285" s="891"/>
      <c r="T2285" s="892"/>
      <c r="U2285" s="893"/>
    </row>
    <row r="2286" spans="2:21" ht="24" customHeight="1" x14ac:dyDescent="0.15">
      <c r="B2286" s="881"/>
      <c r="C2286" s="884"/>
      <c r="D2286" s="884"/>
      <c r="E2286" s="884"/>
      <c r="F2286" s="296"/>
      <c r="G2286" s="897"/>
      <c r="H2286" s="898"/>
      <c r="I2286" s="296"/>
      <c r="J2286" s="297"/>
      <c r="K2286" s="299"/>
      <c r="L2286" s="284" t="s">
        <v>220</v>
      </c>
      <c r="M2286" s="302"/>
      <c r="N2286" s="285" t="s">
        <v>225</v>
      </c>
      <c r="O2286" s="299"/>
      <c r="P2286" s="284" t="s">
        <v>220</v>
      </c>
      <c r="Q2286" s="302"/>
      <c r="R2286" s="285" t="s">
        <v>225</v>
      </c>
      <c r="S2286" s="891"/>
      <c r="T2286" s="892"/>
      <c r="U2286" s="893"/>
    </row>
    <row r="2287" spans="2:21" ht="24" customHeight="1" x14ac:dyDescent="0.15">
      <c r="B2287" s="881"/>
      <c r="C2287" s="884"/>
      <c r="D2287" s="884"/>
      <c r="E2287" s="884"/>
      <c r="F2287" s="296"/>
      <c r="G2287" s="897"/>
      <c r="H2287" s="898"/>
      <c r="I2287" s="296"/>
      <c r="J2287" s="297"/>
      <c r="K2287" s="299"/>
      <c r="L2287" s="284" t="s">
        <v>220</v>
      </c>
      <c r="M2287" s="302"/>
      <c r="N2287" s="285" t="s">
        <v>225</v>
      </c>
      <c r="O2287" s="299"/>
      <c r="P2287" s="284" t="s">
        <v>220</v>
      </c>
      <c r="Q2287" s="302"/>
      <c r="R2287" s="285" t="s">
        <v>225</v>
      </c>
      <c r="S2287" s="891"/>
      <c r="T2287" s="892"/>
      <c r="U2287" s="893"/>
    </row>
    <row r="2288" spans="2:21" ht="24" customHeight="1" thickBot="1" x14ac:dyDescent="0.2">
      <c r="B2288" s="882"/>
      <c r="C2288" s="885"/>
      <c r="D2288" s="885"/>
      <c r="E2288" s="885"/>
      <c r="F2288" s="286" t="s">
        <v>232</v>
      </c>
      <c r="G2288" s="5"/>
      <c r="H2288" s="899" t="s">
        <v>239</v>
      </c>
      <c r="I2288" s="900"/>
      <c r="J2288" s="300"/>
      <c r="K2288" s="901"/>
      <c r="L2288" s="902"/>
      <c r="M2288" s="902"/>
      <c r="N2288" s="902"/>
      <c r="O2288" s="902"/>
      <c r="P2288" s="902"/>
      <c r="Q2288" s="902"/>
      <c r="R2288" s="903"/>
      <c r="S2288" s="894"/>
      <c r="T2288" s="895"/>
      <c r="U2288" s="896"/>
    </row>
    <row r="2289" spans="1:32" ht="19.5" customHeight="1" thickBot="1" x14ac:dyDescent="0.2">
      <c r="B2289" s="287" t="s">
        <v>112</v>
      </c>
      <c r="C2289" s="172"/>
      <c r="D2289" s="288"/>
      <c r="E2289" s="288"/>
      <c r="F2289" s="289"/>
      <c r="G2289" s="288"/>
      <c r="H2289" s="288"/>
      <c r="O2289" s="917" t="s">
        <v>496</v>
      </c>
      <c r="P2289" s="918"/>
      <c r="Q2289" s="918"/>
      <c r="R2289" s="918"/>
      <c r="S2289" s="919" t="str">
        <f>IF(COUNT(S2269:U2288)=0,"",SUMIFS(S2269:S2288,E2269:E2288,"&lt;&gt;"&amp;""))</f>
        <v/>
      </c>
      <c r="T2289" s="920"/>
      <c r="U2289" s="921"/>
    </row>
    <row r="2290" spans="1:32" ht="19.5" customHeight="1" thickBot="1" x14ac:dyDescent="0.2">
      <c r="B2290" s="486" t="s">
        <v>242</v>
      </c>
      <c r="C2290" s="172"/>
      <c r="D2290" s="171"/>
      <c r="E2290" s="290"/>
      <c r="F2290" s="485"/>
      <c r="G2290" s="485"/>
      <c r="H2290" s="485"/>
      <c r="O2290" s="922" t="s">
        <v>497</v>
      </c>
      <c r="P2290" s="923"/>
      <c r="Q2290" s="923"/>
      <c r="R2290" s="924"/>
      <c r="S2290" s="919" t="str">
        <f>IF(COUNT(S2269:U2288)=0,"",SUMIF(E2269:E2288,"元請",S2269:U2288))</f>
        <v/>
      </c>
      <c r="T2290" s="920"/>
      <c r="U2290" s="921"/>
      <c r="Z2290" s="264"/>
      <c r="AA2290" s="264"/>
      <c r="AB2290" s="264"/>
      <c r="AC2290" s="264"/>
      <c r="AD2290" s="264"/>
      <c r="AE2290" s="172"/>
      <c r="AF2290" s="172"/>
    </row>
    <row r="2291" spans="1:32" ht="19.5" customHeight="1" x14ac:dyDescent="0.15">
      <c r="B2291" s="287" t="s">
        <v>240</v>
      </c>
      <c r="C2291" s="172"/>
      <c r="D2291" s="171"/>
      <c r="E2291" s="172"/>
      <c r="F2291" s="172"/>
      <c r="G2291" s="485"/>
      <c r="H2291" s="485"/>
      <c r="Z2291" s="264"/>
      <c r="AA2291" s="264"/>
      <c r="AB2291" s="264"/>
      <c r="AC2291" s="264"/>
      <c r="AD2291" s="264"/>
      <c r="AE2291" s="172"/>
      <c r="AF2291" s="172"/>
    </row>
    <row r="2292" spans="1:32" ht="19.5" customHeight="1" x14ac:dyDescent="0.15">
      <c r="B2292" s="485"/>
      <c r="C2292" s="172"/>
      <c r="D2292" s="171"/>
      <c r="E2292" s="290"/>
      <c r="F2292" s="485"/>
      <c r="G2292" s="485"/>
      <c r="H2292" s="485"/>
    </row>
    <row r="2293" spans="1:32" s="172" customFormat="1" ht="20.25" customHeight="1" x14ac:dyDescent="0.15">
      <c r="A2293" s="171"/>
      <c r="B2293" s="171"/>
      <c r="C2293" s="172" t="s">
        <v>104</v>
      </c>
      <c r="G2293" s="262"/>
      <c r="H2293" s="262"/>
      <c r="I2293" s="171"/>
      <c r="J2293" s="171"/>
      <c r="K2293" s="171"/>
      <c r="L2293" s="171"/>
      <c r="M2293" s="171"/>
      <c r="N2293" s="171"/>
      <c r="O2293" s="171"/>
      <c r="P2293" s="171"/>
      <c r="Q2293" s="171"/>
      <c r="R2293" s="171"/>
      <c r="S2293" s="171"/>
      <c r="T2293" s="196" t="s">
        <v>241</v>
      </c>
      <c r="U2293" s="263" t="str">
        <f t="shared" ref="U2293" si="1684">IF(COUNT(S2269:U2288)=0,"",U2264+1)</f>
        <v/>
      </c>
      <c r="W2293" s="171"/>
      <c r="X2293" s="171"/>
      <c r="Y2293" s="171"/>
      <c r="Z2293" s="291"/>
      <c r="AA2293" s="291"/>
      <c r="AB2293" s="291"/>
      <c r="AC2293" s="291"/>
      <c r="AD2293" s="291"/>
      <c r="AE2293" s="171"/>
      <c r="AF2293" s="171"/>
    </row>
    <row r="2294" spans="1:32" s="172" customFormat="1" ht="27.75" x14ac:dyDescent="0.15">
      <c r="A2294" s="171"/>
      <c r="B2294" s="904" t="s">
        <v>105</v>
      </c>
      <c r="C2294" s="904"/>
      <c r="D2294" s="904"/>
      <c r="E2294" s="904"/>
      <c r="F2294" s="904"/>
      <c r="G2294" s="904"/>
      <c r="H2294" s="904"/>
      <c r="I2294" s="904"/>
      <c r="J2294" s="905" t="s">
        <v>388</v>
      </c>
      <c r="K2294" s="905"/>
      <c r="L2294" s="905"/>
      <c r="M2294" s="905"/>
      <c r="N2294" s="905"/>
      <c r="O2294" s="905"/>
      <c r="P2294" s="905"/>
      <c r="Q2294" s="905"/>
      <c r="R2294" s="905"/>
      <c r="S2294" s="905"/>
      <c r="T2294" s="905"/>
      <c r="U2294" s="905"/>
      <c r="W2294" s="171"/>
      <c r="X2294" s="171"/>
      <c r="Y2294" s="171"/>
      <c r="Z2294" s="291"/>
      <c r="AA2294" s="291"/>
      <c r="AB2294" s="291"/>
      <c r="AC2294" s="291"/>
      <c r="AD2294" s="291"/>
      <c r="AE2294" s="171"/>
      <c r="AF2294" s="171"/>
    </row>
    <row r="2295" spans="1:32" ht="21.75" thickBot="1" x14ac:dyDescent="0.2">
      <c r="D2295" s="265" t="s">
        <v>228</v>
      </c>
      <c r="E2295" s="906"/>
      <c r="F2295" s="906"/>
      <c r="G2295" s="266" t="s">
        <v>229</v>
      </c>
      <c r="H2295" s="267"/>
      <c r="L2295" s="268" t="s">
        <v>231</v>
      </c>
      <c r="M2295" s="482" t="str">
        <f>M$4</f>
        <v/>
      </c>
      <c r="N2295" s="269" t="s">
        <v>220</v>
      </c>
      <c r="O2295" s="482" t="str">
        <f>O$4</f>
        <v/>
      </c>
      <c r="P2295" s="269" t="s">
        <v>225</v>
      </c>
      <c r="Q2295" s="269" t="s">
        <v>205</v>
      </c>
      <c r="R2295" s="482" t="str">
        <f>R$4</f>
        <v/>
      </c>
      <c r="S2295" s="269" t="s">
        <v>220</v>
      </c>
      <c r="T2295" s="482" t="str">
        <f>T$4</f>
        <v/>
      </c>
      <c r="U2295" s="269" t="s">
        <v>230</v>
      </c>
    </row>
    <row r="2296" spans="1:32" ht="18" customHeight="1" x14ac:dyDescent="0.15">
      <c r="B2296" s="880" t="s">
        <v>227</v>
      </c>
      <c r="C2296" s="907" t="s">
        <v>224</v>
      </c>
      <c r="D2296" s="478" t="s">
        <v>237</v>
      </c>
      <c r="E2296" s="478" t="s">
        <v>222</v>
      </c>
      <c r="F2296" s="909" t="s">
        <v>106</v>
      </c>
      <c r="G2296" s="840" t="s">
        <v>107</v>
      </c>
      <c r="H2296" s="841"/>
      <c r="I2296" s="480" t="s">
        <v>108</v>
      </c>
      <c r="J2296" s="480" t="s">
        <v>235</v>
      </c>
      <c r="K2296" s="840" t="s">
        <v>109</v>
      </c>
      <c r="L2296" s="913"/>
      <c r="M2296" s="913"/>
      <c r="N2296" s="841"/>
      <c r="O2296" s="840" t="s">
        <v>226</v>
      </c>
      <c r="P2296" s="913"/>
      <c r="Q2296" s="913"/>
      <c r="R2296" s="841"/>
      <c r="S2296" s="840" t="s">
        <v>233</v>
      </c>
      <c r="T2296" s="913"/>
      <c r="U2296" s="914"/>
    </row>
    <row r="2297" spans="1:32" ht="18" customHeight="1" thickBot="1" x14ac:dyDescent="0.2">
      <c r="B2297" s="882"/>
      <c r="C2297" s="908"/>
      <c r="D2297" s="479" t="s">
        <v>221</v>
      </c>
      <c r="E2297" s="479" t="s">
        <v>223</v>
      </c>
      <c r="F2297" s="910"/>
      <c r="G2297" s="911"/>
      <c r="H2297" s="912"/>
      <c r="I2297" s="481" t="s">
        <v>110</v>
      </c>
      <c r="J2297" s="481" t="s">
        <v>236</v>
      </c>
      <c r="K2297" s="911"/>
      <c r="L2297" s="915"/>
      <c r="M2297" s="915"/>
      <c r="N2297" s="912"/>
      <c r="O2297" s="911"/>
      <c r="P2297" s="915"/>
      <c r="Q2297" s="915"/>
      <c r="R2297" s="912"/>
      <c r="S2297" s="911" t="s">
        <v>234</v>
      </c>
      <c r="T2297" s="915"/>
      <c r="U2297" s="916"/>
    </row>
    <row r="2298" spans="1:32" ht="24" customHeight="1" x14ac:dyDescent="0.15">
      <c r="B2298" s="880">
        <v>1</v>
      </c>
      <c r="C2298" s="883"/>
      <c r="D2298" s="883"/>
      <c r="E2298" s="883"/>
      <c r="F2298" s="294"/>
      <c r="G2298" s="886"/>
      <c r="H2298" s="887"/>
      <c r="I2298" s="294"/>
      <c r="J2298" s="295"/>
      <c r="K2298" s="298"/>
      <c r="L2298" s="279" t="s">
        <v>220</v>
      </c>
      <c r="M2298" s="301"/>
      <c r="N2298" s="280" t="s">
        <v>225</v>
      </c>
      <c r="O2298" s="298"/>
      <c r="P2298" s="279" t="s">
        <v>220</v>
      </c>
      <c r="Q2298" s="301"/>
      <c r="R2298" s="280" t="s">
        <v>225</v>
      </c>
      <c r="S2298" s="888" t="str">
        <f t="shared" ref="S2298" si="1685">IF(COUNT(J2298:J2302)=0,"",SUM(J2298:J2302))</f>
        <v/>
      </c>
      <c r="T2298" s="889"/>
      <c r="U2298" s="890"/>
    </row>
    <row r="2299" spans="1:32" ht="24" customHeight="1" x14ac:dyDescent="0.15">
      <c r="B2299" s="881"/>
      <c r="C2299" s="884"/>
      <c r="D2299" s="884"/>
      <c r="E2299" s="884"/>
      <c r="F2299" s="296"/>
      <c r="G2299" s="897"/>
      <c r="H2299" s="898"/>
      <c r="I2299" s="296"/>
      <c r="J2299" s="297"/>
      <c r="K2299" s="299"/>
      <c r="L2299" s="284" t="s">
        <v>220</v>
      </c>
      <c r="M2299" s="302"/>
      <c r="N2299" s="285" t="s">
        <v>225</v>
      </c>
      <c r="O2299" s="299"/>
      <c r="P2299" s="284" t="s">
        <v>220</v>
      </c>
      <c r="Q2299" s="302"/>
      <c r="R2299" s="285" t="s">
        <v>225</v>
      </c>
      <c r="S2299" s="891"/>
      <c r="T2299" s="892"/>
      <c r="U2299" s="893"/>
    </row>
    <row r="2300" spans="1:32" ht="23.25" customHeight="1" x14ac:dyDescent="0.15">
      <c r="B2300" s="881"/>
      <c r="C2300" s="884"/>
      <c r="D2300" s="884"/>
      <c r="E2300" s="884"/>
      <c r="F2300" s="296"/>
      <c r="G2300" s="897"/>
      <c r="H2300" s="898"/>
      <c r="I2300" s="296"/>
      <c r="J2300" s="297"/>
      <c r="K2300" s="299"/>
      <c r="L2300" s="284" t="s">
        <v>220</v>
      </c>
      <c r="M2300" s="302"/>
      <c r="N2300" s="285" t="s">
        <v>225</v>
      </c>
      <c r="O2300" s="299"/>
      <c r="P2300" s="284" t="s">
        <v>220</v>
      </c>
      <c r="Q2300" s="302"/>
      <c r="R2300" s="285" t="s">
        <v>225</v>
      </c>
      <c r="S2300" s="891"/>
      <c r="T2300" s="892"/>
      <c r="U2300" s="893"/>
    </row>
    <row r="2301" spans="1:32" ht="24" customHeight="1" x14ac:dyDescent="0.15">
      <c r="B2301" s="881"/>
      <c r="C2301" s="884"/>
      <c r="D2301" s="884"/>
      <c r="E2301" s="884"/>
      <c r="F2301" s="296"/>
      <c r="G2301" s="897"/>
      <c r="H2301" s="898"/>
      <c r="I2301" s="296"/>
      <c r="J2301" s="297"/>
      <c r="K2301" s="299"/>
      <c r="L2301" s="284" t="s">
        <v>220</v>
      </c>
      <c r="M2301" s="302"/>
      <c r="N2301" s="285" t="s">
        <v>225</v>
      </c>
      <c r="O2301" s="299"/>
      <c r="P2301" s="284" t="s">
        <v>220</v>
      </c>
      <c r="Q2301" s="302"/>
      <c r="R2301" s="285" t="s">
        <v>225</v>
      </c>
      <c r="S2301" s="891"/>
      <c r="T2301" s="892"/>
      <c r="U2301" s="893"/>
    </row>
    <row r="2302" spans="1:32" ht="24" customHeight="1" thickBot="1" x14ac:dyDescent="0.2">
      <c r="B2302" s="882"/>
      <c r="C2302" s="885"/>
      <c r="D2302" s="885"/>
      <c r="E2302" s="885"/>
      <c r="F2302" s="286" t="s">
        <v>232</v>
      </c>
      <c r="G2302" s="5"/>
      <c r="H2302" s="899" t="s">
        <v>239</v>
      </c>
      <c r="I2302" s="900"/>
      <c r="J2302" s="300"/>
      <c r="K2302" s="901"/>
      <c r="L2302" s="902"/>
      <c r="M2302" s="902"/>
      <c r="N2302" s="902"/>
      <c r="O2302" s="902"/>
      <c r="P2302" s="902"/>
      <c r="Q2302" s="902"/>
      <c r="R2302" s="903"/>
      <c r="S2302" s="894"/>
      <c r="T2302" s="895"/>
      <c r="U2302" s="896"/>
    </row>
    <row r="2303" spans="1:32" ht="24" customHeight="1" x14ac:dyDescent="0.15">
      <c r="B2303" s="880">
        <v>2</v>
      </c>
      <c r="C2303" s="883"/>
      <c r="D2303" s="883"/>
      <c r="E2303" s="883"/>
      <c r="F2303" s="294"/>
      <c r="G2303" s="886"/>
      <c r="H2303" s="887"/>
      <c r="I2303" s="294"/>
      <c r="J2303" s="295"/>
      <c r="K2303" s="298"/>
      <c r="L2303" s="279" t="s">
        <v>220</v>
      </c>
      <c r="M2303" s="301"/>
      <c r="N2303" s="280" t="s">
        <v>225</v>
      </c>
      <c r="O2303" s="298"/>
      <c r="P2303" s="279" t="s">
        <v>220</v>
      </c>
      <c r="Q2303" s="301"/>
      <c r="R2303" s="280" t="s">
        <v>225</v>
      </c>
      <c r="S2303" s="888" t="str">
        <f t="shared" ref="S2303" si="1686">IF(COUNT(J2303:J2307)=0,"",SUM(J2303:J2307))</f>
        <v/>
      </c>
      <c r="T2303" s="889"/>
      <c r="U2303" s="890"/>
    </row>
    <row r="2304" spans="1:32" ht="24" customHeight="1" x14ac:dyDescent="0.15">
      <c r="B2304" s="881"/>
      <c r="C2304" s="884"/>
      <c r="D2304" s="884"/>
      <c r="E2304" s="884"/>
      <c r="F2304" s="296"/>
      <c r="G2304" s="897"/>
      <c r="H2304" s="898"/>
      <c r="I2304" s="296"/>
      <c r="J2304" s="297"/>
      <c r="K2304" s="299"/>
      <c r="L2304" s="284" t="s">
        <v>220</v>
      </c>
      <c r="M2304" s="302"/>
      <c r="N2304" s="285" t="s">
        <v>225</v>
      </c>
      <c r="O2304" s="299"/>
      <c r="P2304" s="284" t="s">
        <v>220</v>
      </c>
      <c r="Q2304" s="302"/>
      <c r="R2304" s="285" t="s">
        <v>225</v>
      </c>
      <c r="S2304" s="891"/>
      <c r="T2304" s="892"/>
      <c r="U2304" s="893"/>
    </row>
    <row r="2305" spans="2:32" ht="24" customHeight="1" x14ac:dyDescent="0.15">
      <c r="B2305" s="881"/>
      <c r="C2305" s="884"/>
      <c r="D2305" s="884"/>
      <c r="E2305" s="884"/>
      <c r="F2305" s="296"/>
      <c r="G2305" s="897"/>
      <c r="H2305" s="898"/>
      <c r="I2305" s="296"/>
      <c r="J2305" s="297"/>
      <c r="K2305" s="299"/>
      <c r="L2305" s="284" t="s">
        <v>220</v>
      </c>
      <c r="M2305" s="302"/>
      <c r="N2305" s="285" t="s">
        <v>225</v>
      </c>
      <c r="O2305" s="299"/>
      <c r="P2305" s="284" t="s">
        <v>220</v>
      </c>
      <c r="Q2305" s="302"/>
      <c r="R2305" s="285" t="s">
        <v>225</v>
      </c>
      <c r="S2305" s="891"/>
      <c r="T2305" s="892"/>
      <c r="U2305" s="893"/>
    </row>
    <row r="2306" spans="2:32" ht="24" customHeight="1" x14ac:dyDescent="0.15">
      <c r="B2306" s="881"/>
      <c r="C2306" s="884"/>
      <c r="D2306" s="884"/>
      <c r="E2306" s="884"/>
      <c r="F2306" s="296"/>
      <c r="G2306" s="897"/>
      <c r="H2306" s="898"/>
      <c r="I2306" s="296"/>
      <c r="J2306" s="297"/>
      <c r="K2306" s="299"/>
      <c r="L2306" s="284" t="s">
        <v>220</v>
      </c>
      <c r="M2306" s="302"/>
      <c r="N2306" s="285" t="s">
        <v>225</v>
      </c>
      <c r="O2306" s="299"/>
      <c r="P2306" s="284" t="s">
        <v>220</v>
      </c>
      <c r="Q2306" s="302"/>
      <c r="R2306" s="285" t="s">
        <v>225</v>
      </c>
      <c r="S2306" s="891"/>
      <c r="T2306" s="892"/>
      <c r="U2306" s="893"/>
    </row>
    <row r="2307" spans="2:32" ht="24" customHeight="1" thickBot="1" x14ac:dyDescent="0.2">
      <c r="B2307" s="882"/>
      <c r="C2307" s="885"/>
      <c r="D2307" s="885"/>
      <c r="E2307" s="885"/>
      <c r="F2307" s="286" t="s">
        <v>232</v>
      </c>
      <c r="G2307" s="5"/>
      <c r="H2307" s="899" t="s">
        <v>239</v>
      </c>
      <c r="I2307" s="900"/>
      <c r="J2307" s="300"/>
      <c r="K2307" s="901"/>
      <c r="L2307" s="902"/>
      <c r="M2307" s="902"/>
      <c r="N2307" s="902"/>
      <c r="O2307" s="902"/>
      <c r="P2307" s="902"/>
      <c r="Q2307" s="902"/>
      <c r="R2307" s="903"/>
      <c r="S2307" s="894"/>
      <c r="T2307" s="895"/>
      <c r="U2307" s="896"/>
    </row>
    <row r="2308" spans="2:32" ht="24" customHeight="1" x14ac:dyDescent="0.15">
      <c r="B2308" s="880">
        <v>3</v>
      </c>
      <c r="C2308" s="883"/>
      <c r="D2308" s="883"/>
      <c r="E2308" s="883"/>
      <c r="F2308" s="294"/>
      <c r="G2308" s="886"/>
      <c r="H2308" s="887"/>
      <c r="I2308" s="294"/>
      <c r="J2308" s="295"/>
      <c r="K2308" s="298"/>
      <c r="L2308" s="279" t="s">
        <v>220</v>
      </c>
      <c r="M2308" s="301"/>
      <c r="N2308" s="280" t="s">
        <v>225</v>
      </c>
      <c r="O2308" s="298"/>
      <c r="P2308" s="279" t="s">
        <v>220</v>
      </c>
      <c r="Q2308" s="301"/>
      <c r="R2308" s="280" t="s">
        <v>225</v>
      </c>
      <c r="S2308" s="888" t="str">
        <f t="shared" ref="S2308" si="1687">IF(COUNT(J2308:J2312)=0,"",SUM(J2308:J2312))</f>
        <v/>
      </c>
      <c r="T2308" s="889"/>
      <c r="U2308" s="890"/>
    </row>
    <row r="2309" spans="2:32" ht="24" customHeight="1" x14ac:dyDescent="0.15">
      <c r="B2309" s="881"/>
      <c r="C2309" s="884"/>
      <c r="D2309" s="884"/>
      <c r="E2309" s="884"/>
      <c r="F2309" s="296"/>
      <c r="G2309" s="897"/>
      <c r="H2309" s="898"/>
      <c r="I2309" s="296"/>
      <c r="J2309" s="297"/>
      <c r="K2309" s="299"/>
      <c r="L2309" s="284" t="s">
        <v>220</v>
      </c>
      <c r="M2309" s="302"/>
      <c r="N2309" s="285" t="s">
        <v>225</v>
      </c>
      <c r="O2309" s="299"/>
      <c r="P2309" s="284" t="s">
        <v>220</v>
      </c>
      <c r="Q2309" s="302"/>
      <c r="R2309" s="285" t="s">
        <v>225</v>
      </c>
      <c r="S2309" s="891"/>
      <c r="T2309" s="892"/>
      <c r="U2309" s="893"/>
    </row>
    <row r="2310" spans="2:32" ht="24" customHeight="1" x14ac:dyDescent="0.15">
      <c r="B2310" s="881"/>
      <c r="C2310" s="884"/>
      <c r="D2310" s="884"/>
      <c r="E2310" s="884"/>
      <c r="F2310" s="296"/>
      <c r="G2310" s="897"/>
      <c r="H2310" s="898"/>
      <c r="I2310" s="296"/>
      <c r="J2310" s="297"/>
      <c r="K2310" s="299"/>
      <c r="L2310" s="284" t="s">
        <v>220</v>
      </c>
      <c r="M2310" s="302"/>
      <c r="N2310" s="285" t="s">
        <v>225</v>
      </c>
      <c r="O2310" s="299"/>
      <c r="P2310" s="284" t="s">
        <v>220</v>
      </c>
      <c r="Q2310" s="302"/>
      <c r="R2310" s="285" t="s">
        <v>225</v>
      </c>
      <c r="S2310" s="891"/>
      <c r="T2310" s="892"/>
      <c r="U2310" s="893"/>
    </row>
    <row r="2311" spans="2:32" ht="24" customHeight="1" x14ac:dyDescent="0.15">
      <c r="B2311" s="881"/>
      <c r="C2311" s="884"/>
      <c r="D2311" s="884"/>
      <c r="E2311" s="884"/>
      <c r="F2311" s="296"/>
      <c r="G2311" s="897"/>
      <c r="H2311" s="898"/>
      <c r="I2311" s="296"/>
      <c r="J2311" s="297"/>
      <c r="K2311" s="299"/>
      <c r="L2311" s="284" t="s">
        <v>220</v>
      </c>
      <c r="M2311" s="302"/>
      <c r="N2311" s="285" t="s">
        <v>225</v>
      </c>
      <c r="O2311" s="299"/>
      <c r="P2311" s="284" t="s">
        <v>220</v>
      </c>
      <c r="Q2311" s="302"/>
      <c r="R2311" s="285" t="s">
        <v>225</v>
      </c>
      <c r="S2311" s="891"/>
      <c r="T2311" s="892"/>
      <c r="U2311" s="893"/>
    </row>
    <row r="2312" spans="2:32" ht="24" customHeight="1" thickBot="1" x14ac:dyDescent="0.2">
      <c r="B2312" s="882"/>
      <c r="C2312" s="885"/>
      <c r="D2312" s="885"/>
      <c r="E2312" s="885"/>
      <c r="F2312" s="286" t="s">
        <v>232</v>
      </c>
      <c r="G2312" s="5"/>
      <c r="H2312" s="899" t="s">
        <v>239</v>
      </c>
      <c r="I2312" s="900"/>
      <c r="J2312" s="300"/>
      <c r="K2312" s="901"/>
      <c r="L2312" s="902"/>
      <c r="M2312" s="902"/>
      <c r="N2312" s="902"/>
      <c r="O2312" s="902"/>
      <c r="P2312" s="902"/>
      <c r="Q2312" s="902"/>
      <c r="R2312" s="903"/>
      <c r="S2312" s="894"/>
      <c r="T2312" s="895"/>
      <c r="U2312" s="896"/>
    </row>
    <row r="2313" spans="2:32" ht="24" customHeight="1" x14ac:dyDescent="0.15">
      <c r="B2313" s="880">
        <v>4</v>
      </c>
      <c r="C2313" s="883"/>
      <c r="D2313" s="883"/>
      <c r="E2313" s="883"/>
      <c r="F2313" s="294"/>
      <c r="G2313" s="886"/>
      <c r="H2313" s="887"/>
      <c r="I2313" s="294"/>
      <c r="J2313" s="295"/>
      <c r="K2313" s="298"/>
      <c r="L2313" s="279" t="s">
        <v>220</v>
      </c>
      <c r="M2313" s="301"/>
      <c r="N2313" s="280" t="s">
        <v>225</v>
      </c>
      <c r="O2313" s="298"/>
      <c r="P2313" s="279" t="s">
        <v>220</v>
      </c>
      <c r="Q2313" s="301"/>
      <c r="R2313" s="280" t="s">
        <v>225</v>
      </c>
      <c r="S2313" s="888" t="str">
        <f t="shared" ref="S2313" si="1688">IF(COUNT(J2313:J2317)=0,"",SUM(J2313:J2317))</f>
        <v/>
      </c>
      <c r="T2313" s="889"/>
      <c r="U2313" s="890"/>
    </row>
    <row r="2314" spans="2:32" ht="24" customHeight="1" x14ac:dyDescent="0.15">
      <c r="B2314" s="881"/>
      <c r="C2314" s="884"/>
      <c r="D2314" s="884"/>
      <c r="E2314" s="884"/>
      <c r="F2314" s="296"/>
      <c r="G2314" s="897"/>
      <c r="H2314" s="898"/>
      <c r="I2314" s="296"/>
      <c r="J2314" s="297"/>
      <c r="K2314" s="299"/>
      <c r="L2314" s="284" t="s">
        <v>220</v>
      </c>
      <c r="M2314" s="302"/>
      <c r="N2314" s="285" t="s">
        <v>225</v>
      </c>
      <c r="O2314" s="299"/>
      <c r="P2314" s="284" t="s">
        <v>220</v>
      </c>
      <c r="Q2314" s="302"/>
      <c r="R2314" s="285" t="s">
        <v>225</v>
      </c>
      <c r="S2314" s="891"/>
      <c r="T2314" s="892"/>
      <c r="U2314" s="893"/>
    </row>
    <row r="2315" spans="2:32" ht="24" customHeight="1" x14ac:dyDescent="0.15">
      <c r="B2315" s="881"/>
      <c r="C2315" s="884"/>
      <c r="D2315" s="884"/>
      <c r="E2315" s="884"/>
      <c r="F2315" s="296"/>
      <c r="G2315" s="897"/>
      <c r="H2315" s="898"/>
      <c r="I2315" s="296"/>
      <c r="J2315" s="297"/>
      <c r="K2315" s="299"/>
      <c r="L2315" s="284" t="s">
        <v>220</v>
      </c>
      <c r="M2315" s="302"/>
      <c r="N2315" s="285" t="s">
        <v>225</v>
      </c>
      <c r="O2315" s="299"/>
      <c r="P2315" s="284" t="s">
        <v>220</v>
      </c>
      <c r="Q2315" s="302"/>
      <c r="R2315" s="285" t="s">
        <v>225</v>
      </c>
      <c r="S2315" s="891"/>
      <c r="T2315" s="892"/>
      <c r="U2315" s="893"/>
    </row>
    <row r="2316" spans="2:32" ht="24" customHeight="1" x14ac:dyDescent="0.15">
      <c r="B2316" s="881"/>
      <c r="C2316" s="884"/>
      <c r="D2316" s="884"/>
      <c r="E2316" s="884"/>
      <c r="F2316" s="296"/>
      <c r="G2316" s="897"/>
      <c r="H2316" s="898"/>
      <c r="I2316" s="296"/>
      <c r="J2316" s="297"/>
      <c r="K2316" s="299"/>
      <c r="L2316" s="284" t="s">
        <v>220</v>
      </c>
      <c r="M2316" s="302"/>
      <c r="N2316" s="285" t="s">
        <v>225</v>
      </c>
      <c r="O2316" s="299"/>
      <c r="P2316" s="284" t="s">
        <v>220</v>
      </c>
      <c r="Q2316" s="302"/>
      <c r="R2316" s="285" t="s">
        <v>225</v>
      </c>
      <c r="S2316" s="891"/>
      <c r="T2316" s="892"/>
      <c r="U2316" s="893"/>
    </row>
    <row r="2317" spans="2:32" ht="24" customHeight="1" thickBot="1" x14ac:dyDescent="0.2">
      <c r="B2317" s="882"/>
      <c r="C2317" s="885"/>
      <c r="D2317" s="885"/>
      <c r="E2317" s="885"/>
      <c r="F2317" s="286" t="s">
        <v>232</v>
      </c>
      <c r="G2317" s="5"/>
      <c r="H2317" s="899" t="s">
        <v>239</v>
      </c>
      <c r="I2317" s="900"/>
      <c r="J2317" s="300"/>
      <c r="K2317" s="901"/>
      <c r="L2317" s="902"/>
      <c r="M2317" s="902"/>
      <c r="N2317" s="902"/>
      <c r="O2317" s="902"/>
      <c r="P2317" s="902"/>
      <c r="Q2317" s="902"/>
      <c r="R2317" s="903"/>
      <c r="S2317" s="894"/>
      <c r="T2317" s="895"/>
      <c r="U2317" s="896"/>
    </row>
    <row r="2318" spans="2:32" ht="19.5" customHeight="1" thickBot="1" x14ac:dyDescent="0.2">
      <c r="B2318" s="287" t="s">
        <v>112</v>
      </c>
      <c r="C2318" s="172"/>
      <c r="D2318" s="288"/>
      <c r="E2318" s="288"/>
      <c r="F2318" s="289"/>
      <c r="G2318" s="288"/>
      <c r="H2318" s="288"/>
      <c r="O2318" s="917" t="s">
        <v>496</v>
      </c>
      <c r="P2318" s="918"/>
      <c r="Q2318" s="918"/>
      <c r="R2318" s="918"/>
      <c r="S2318" s="919" t="str">
        <f>IF(COUNT(S2298:U2317)=0,"",SUMIFS(S2298:S2317,E2298:E2317,"&lt;&gt;"&amp;""))</f>
        <v/>
      </c>
      <c r="T2318" s="920"/>
      <c r="U2318" s="921"/>
    </row>
    <row r="2319" spans="2:32" ht="19.5" customHeight="1" thickBot="1" x14ac:dyDescent="0.2">
      <c r="B2319" s="486" t="s">
        <v>242</v>
      </c>
      <c r="C2319" s="172"/>
      <c r="D2319" s="171"/>
      <c r="E2319" s="290"/>
      <c r="F2319" s="485"/>
      <c r="G2319" s="485"/>
      <c r="H2319" s="485"/>
      <c r="O2319" s="922" t="s">
        <v>497</v>
      </c>
      <c r="P2319" s="923"/>
      <c r="Q2319" s="923"/>
      <c r="R2319" s="924"/>
      <c r="S2319" s="919" t="str">
        <f>IF(COUNT(S2298:U2317)=0,"",SUMIF(E2298:E2317,"元請",S2298:U2317))</f>
        <v/>
      </c>
      <c r="T2319" s="920"/>
      <c r="U2319" s="921"/>
      <c r="Z2319" s="264"/>
      <c r="AA2319" s="264"/>
      <c r="AB2319" s="264"/>
      <c r="AC2319" s="264"/>
      <c r="AD2319" s="264"/>
      <c r="AE2319" s="172"/>
      <c r="AF2319" s="172"/>
    </row>
    <row r="2320" spans="2:32" ht="19.5" customHeight="1" x14ac:dyDescent="0.15">
      <c r="B2320" s="287" t="s">
        <v>240</v>
      </c>
      <c r="C2320" s="172"/>
      <c r="D2320" s="171"/>
      <c r="E2320" s="172"/>
      <c r="F2320" s="172"/>
      <c r="G2320" s="485"/>
      <c r="H2320" s="485"/>
      <c r="Z2320" s="264"/>
      <c r="AA2320" s="264"/>
      <c r="AB2320" s="264"/>
      <c r="AC2320" s="264"/>
      <c r="AD2320" s="264"/>
      <c r="AE2320" s="172"/>
      <c r="AF2320" s="172"/>
    </row>
    <row r="2321" spans="1:32" ht="19.5" customHeight="1" x14ac:dyDescent="0.15">
      <c r="B2321" s="485"/>
      <c r="C2321" s="172"/>
      <c r="D2321" s="171"/>
      <c r="E2321" s="290"/>
      <c r="F2321" s="485"/>
      <c r="G2321" s="485"/>
      <c r="H2321" s="485"/>
    </row>
    <row r="2322" spans="1:32" s="172" customFormat="1" ht="20.25" customHeight="1" x14ac:dyDescent="0.15">
      <c r="A2322" s="171"/>
      <c r="B2322" s="171"/>
      <c r="C2322" s="172" t="s">
        <v>104</v>
      </c>
      <c r="G2322" s="262"/>
      <c r="H2322" s="262"/>
      <c r="I2322" s="171"/>
      <c r="J2322" s="171"/>
      <c r="K2322" s="171"/>
      <c r="L2322" s="171"/>
      <c r="M2322" s="171"/>
      <c r="N2322" s="171"/>
      <c r="O2322" s="171"/>
      <c r="P2322" s="171"/>
      <c r="Q2322" s="171"/>
      <c r="R2322" s="171"/>
      <c r="S2322" s="171"/>
      <c r="T2322" s="196" t="s">
        <v>241</v>
      </c>
      <c r="U2322" s="263" t="str">
        <f t="shared" ref="U2322" si="1689">IF(COUNT(S2298:U2317)=0,"",U2293+1)</f>
        <v/>
      </c>
      <c r="W2322" s="171"/>
      <c r="X2322" s="171"/>
      <c r="Y2322" s="171"/>
      <c r="Z2322" s="291"/>
      <c r="AA2322" s="291"/>
      <c r="AB2322" s="291"/>
      <c r="AC2322" s="291"/>
      <c r="AD2322" s="291"/>
      <c r="AE2322" s="171"/>
      <c r="AF2322" s="171"/>
    </row>
    <row r="2323" spans="1:32" s="172" customFormat="1" ht="27.75" x14ac:dyDescent="0.15">
      <c r="A2323" s="171"/>
      <c r="B2323" s="904" t="s">
        <v>105</v>
      </c>
      <c r="C2323" s="904"/>
      <c r="D2323" s="904"/>
      <c r="E2323" s="904"/>
      <c r="F2323" s="904"/>
      <c r="G2323" s="904"/>
      <c r="H2323" s="904"/>
      <c r="I2323" s="904"/>
      <c r="J2323" s="905" t="s">
        <v>388</v>
      </c>
      <c r="K2323" s="905"/>
      <c r="L2323" s="905"/>
      <c r="M2323" s="905"/>
      <c r="N2323" s="905"/>
      <c r="O2323" s="905"/>
      <c r="P2323" s="905"/>
      <c r="Q2323" s="905"/>
      <c r="R2323" s="905"/>
      <c r="S2323" s="905"/>
      <c r="T2323" s="905"/>
      <c r="U2323" s="905"/>
      <c r="W2323" s="171"/>
      <c r="X2323" s="171"/>
      <c r="Y2323" s="171"/>
      <c r="Z2323" s="291"/>
      <c r="AA2323" s="291"/>
      <c r="AB2323" s="291"/>
      <c r="AC2323" s="291"/>
      <c r="AD2323" s="291"/>
      <c r="AE2323" s="171"/>
      <c r="AF2323" s="171"/>
    </row>
    <row r="2324" spans="1:32" ht="21.75" thickBot="1" x14ac:dyDescent="0.2">
      <c r="D2324" s="265" t="s">
        <v>228</v>
      </c>
      <c r="E2324" s="906"/>
      <c r="F2324" s="906"/>
      <c r="G2324" s="266" t="s">
        <v>229</v>
      </c>
      <c r="H2324" s="267"/>
      <c r="L2324" s="268" t="s">
        <v>231</v>
      </c>
      <c r="M2324" s="482" t="str">
        <f>M$4</f>
        <v/>
      </c>
      <c r="N2324" s="269" t="s">
        <v>220</v>
      </c>
      <c r="O2324" s="482" t="str">
        <f>O$4</f>
        <v/>
      </c>
      <c r="P2324" s="269" t="s">
        <v>225</v>
      </c>
      <c r="Q2324" s="269" t="s">
        <v>205</v>
      </c>
      <c r="R2324" s="482" t="str">
        <f>R$4</f>
        <v/>
      </c>
      <c r="S2324" s="269" t="s">
        <v>220</v>
      </c>
      <c r="T2324" s="482" t="str">
        <f>T$4</f>
        <v/>
      </c>
      <c r="U2324" s="269" t="s">
        <v>230</v>
      </c>
    </row>
    <row r="2325" spans="1:32" ht="18" customHeight="1" x14ac:dyDescent="0.15">
      <c r="B2325" s="880" t="s">
        <v>227</v>
      </c>
      <c r="C2325" s="907" t="s">
        <v>224</v>
      </c>
      <c r="D2325" s="478" t="s">
        <v>237</v>
      </c>
      <c r="E2325" s="478" t="s">
        <v>222</v>
      </c>
      <c r="F2325" s="909" t="s">
        <v>106</v>
      </c>
      <c r="G2325" s="840" t="s">
        <v>107</v>
      </c>
      <c r="H2325" s="841"/>
      <c r="I2325" s="480" t="s">
        <v>108</v>
      </c>
      <c r="J2325" s="480" t="s">
        <v>235</v>
      </c>
      <c r="K2325" s="840" t="s">
        <v>109</v>
      </c>
      <c r="L2325" s="913"/>
      <c r="M2325" s="913"/>
      <c r="N2325" s="841"/>
      <c r="O2325" s="840" t="s">
        <v>226</v>
      </c>
      <c r="P2325" s="913"/>
      <c r="Q2325" s="913"/>
      <c r="R2325" s="841"/>
      <c r="S2325" s="840" t="s">
        <v>233</v>
      </c>
      <c r="T2325" s="913"/>
      <c r="U2325" s="914"/>
    </row>
    <row r="2326" spans="1:32" ht="18" customHeight="1" thickBot="1" x14ac:dyDescent="0.2">
      <c r="B2326" s="882"/>
      <c r="C2326" s="908"/>
      <c r="D2326" s="479" t="s">
        <v>221</v>
      </c>
      <c r="E2326" s="479" t="s">
        <v>223</v>
      </c>
      <c r="F2326" s="910"/>
      <c r="G2326" s="911"/>
      <c r="H2326" s="912"/>
      <c r="I2326" s="481" t="s">
        <v>110</v>
      </c>
      <c r="J2326" s="481" t="s">
        <v>236</v>
      </c>
      <c r="K2326" s="911"/>
      <c r="L2326" s="915"/>
      <c r="M2326" s="915"/>
      <c r="N2326" s="912"/>
      <c r="O2326" s="911"/>
      <c r="P2326" s="915"/>
      <c r="Q2326" s="915"/>
      <c r="R2326" s="912"/>
      <c r="S2326" s="911" t="s">
        <v>234</v>
      </c>
      <c r="T2326" s="915"/>
      <c r="U2326" s="916"/>
    </row>
    <row r="2327" spans="1:32" ht="24" customHeight="1" x14ac:dyDescent="0.15">
      <c r="B2327" s="880">
        <v>1</v>
      </c>
      <c r="C2327" s="883"/>
      <c r="D2327" s="883"/>
      <c r="E2327" s="883"/>
      <c r="F2327" s="294"/>
      <c r="G2327" s="886"/>
      <c r="H2327" s="887"/>
      <c r="I2327" s="294"/>
      <c r="J2327" s="295"/>
      <c r="K2327" s="298"/>
      <c r="L2327" s="279" t="s">
        <v>220</v>
      </c>
      <c r="M2327" s="301"/>
      <c r="N2327" s="280" t="s">
        <v>225</v>
      </c>
      <c r="O2327" s="298"/>
      <c r="P2327" s="279" t="s">
        <v>220</v>
      </c>
      <c r="Q2327" s="301"/>
      <c r="R2327" s="280" t="s">
        <v>225</v>
      </c>
      <c r="S2327" s="888" t="str">
        <f t="shared" ref="S2327" si="1690">IF(COUNT(J2327:J2331)=0,"",SUM(J2327:J2331))</f>
        <v/>
      </c>
      <c r="T2327" s="889"/>
      <c r="U2327" s="890"/>
    </row>
    <row r="2328" spans="1:32" ht="24" customHeight="1" x14ac:dyDescent="0.15">
      <c r="B2328" s="881"/>
      <c r="C2328" s="884"/>
      <c r="D2328" s="884"/>
      <c r="E2328" s="884"/>
      <c r="F2328" s="296"/>
      <c r="G2328" s="897"/>
      <c r="H2328" s="898"/>
      <c r="I2328" s="296"/>
      <c r="J2328" s="297"/>
      <c r="K2328" s="299"/>
      <c r="L2328" s="284" t="s">
        <v>220</v>
      </c>
      <c r="M2328" s="302"/>
      <c r="N2328" s="285" t="s">
        <v>225</v>
      </c>
      <c r="O2328" s="299"/>
      <c r="P2328" s="284" t="s">
        <v>220</v>
      </c>
      <c r="Q2328" s="302"/>
      <c r="R2328" s="285" t="s">
        <v>225</v>
      </c>
      <c r="S2328" s="891"/>
      <c r="T2328" s="892"/>
      <c r="U2328" s="893"/>
    </row>
    <row r="2329" spans="1:32" ht="23.25" customHeight="1" x14ac:dyDescent="0.15">
      <c r="B2329" s="881"/>
      <c r="C2329" s="884"/>
      <c r="D2329" s="884"/>
      <c r="E2329" s="884"/>
      <c r="F2329" s="296"/>
      <c r="G2329" s="897"/>
      <c r="H2329" s="898"/>
      <c r="I2329" s="296"/>
      <c r="J2329" s="297"/>
      <c r="K2329" s="299"/>
      <c r="L2329" s="284" t="s">
        <v>220</v>
      </c>
      <c r="M2329" s="302"/>
      <c r="N2329" s="285" t="s">
        <v>225</v>
      </c>
      <c r="O2329" s="299"/>
      <c r="P2329" s="284" t="s">
        <v>220</v>
      </c>
      <c r="Q2329" s="302"/>
      <c r="R2329" s="285" t="s">
        <v>225</v>
      </c>
      <c r="S2329" s="891"/>
      <c r="T2329" s="892"/>
      <c r="U2329" s="893"/>
    </row>
    <row r="2330" spans="1:32" ht="24" customHeight="1" x14ac:dyDescent="0.15">
      <c r="B2330" s="881"/>
      <c r="C2330" s="884"/>
      <c r="D2330" s="884"/>
      <c r="E2330" s="884"/>
      <c r="F2330" s="296"/>
      <c r="G2330" s="897"/>
      <c r="H2330" s="898"/>
      <c r="I2330" s="296"/>
      <c r="J2330" s="297"/>
      <c r="K2330" s="299"/>
      <c r="L2330" s="284" t="s">
        <v>220</v>
      </c>
      <c r="M2330" s="302"/>
      <c r="N2330" s="285" t="s">
        <v>225</v>
      </c>
      <c r="O2330" s="299"/>
      <c r="P2330" s="284" t="s">
        <v>220</v>
      </c>
      <c r="Q2330" s="302"/>
      <c r="R2330" s="285" t="s">
        <v>225</v>
      </c>
      <c r="S2330" s="891"/>
      <c r="T2330" s="892"/>
      <c r="U2330" s="893"/>
    </row>
    <row r="2331" spans="1:32" ht="24" customHeight="1" thickBot="1" x14ac:dyDescent="0.2">
      <c r="B2331" s="882"/>
      <c r="C2331" s="885"/>
      <c r="D2331" s="885"/>
      <c r="E2331" s="885"/>
      <c r="F2331" s="286" t="s">
        <v>232</v>
      </c>
      <c r="G2331" s="5"/>
      <c r="H2331" s="899" t="s">
        <v>239</v>
      </c>
      <c r="I2331" s="900"/>
      <c r="J2331" s="300"/>
      <c r="K2331" s="901"/>
      <c r="L2331" s="902"/>
      <c r="M2331" s="902"/>
      <c r="N2331" s="902"/>
      <c r="O2331" s="902"/>
      <c r="P2331" s="902"/>
      <c r="Q2331" s="902"/>
      <c r="R2331" s="903"/>
      <c r="S2331" s="894"/>
      <c r="T2331" s="895"/>
      <c r="U2331" s="896"/>
    </row>
    <row r="2332" spans="1:32" ht="24" customHeight="1" x14ac:dyDescent="0.15">
      <c r="B2332" s="880">
        <v>2</v>
      </c>
      <c r="C2332" s="883"/>
      <c r="D2332" s="883"/>
      <c r="E2332" s="883"/>
      <c r="F2332" s="294"/>
      <c r="G2332" s="886"/>
      <c r="H2332" s="887"/>
      <c r="I2332" s="294"/>
      <c r="J2332" s="295"/>
      <c r="K2332" s="298"/>
      <c r="L2332" s="279" t="s">
        <v>220</v>
      </c>
      <c r="M2332" s="301"/>
      <c r="N2332" s="280" t="s">
        <v>225</v>
      </c>
      <c r="O2332" s="298"/>
      <c r="P2332" s="279" t="s">
        <v>220</v>
      </c>
      <c r="Q2332" s="301"/>
      <c r="R2332" s="280" t="s">
        <v>225</v>
      </c>
      <c r="S2332" s="888" t="str">
        <f t="shared" ref="S2332" si="1691">IF(COUNT(J2332:J2336)=0,"",SUM(J2332:J2336))</f>
        <v/>
      </c>
      <c r="T2332" s="889"/>
      <c r="U2332" s="890"/>
    </row>
    <row r="2333" spans="1:32" ht="24" customHeight="1" x14ac:dyDescent="0.15">
      <c r="B2333" s="881"/>
      <c r="C2333" s="884"/>
      <c r="D2333" s="884"/>
      <c r="E2333" s="884"/>
      <c r="F2333" s="296"/>
      <c r="G2333" s="897"/>
      <c r="H2333" s="898"/>
      <c r="I2333" s="296"/>
      <c r="J2333" s="297"/>
      <c r="K2333" s="299"/>
      <c r="L2333" s="284" t="s">
        <v>220</v>
      </c>
      <c r="M2333" s="302"/>
      <c r="N2333" s="285" t="s">
        <v>225</v>
      </c>
      <c r="O2333" s="299"/>
      <c r="P2333" s="284" t="s">
        <v>220</v>
      </c>
      <c r="Q2333" s="302"/>
      <c r="R2333" s="285" t="s">
        <v>225</v>
      </c>
      <c r="S2333" s="891"/>
      <c r="T2333" s="892"/>
      <c r="U2333" s="893"/>
    </row>
    <row r="2334" spans="1:32" ht="24" customHeight="1" x14ac:dyDescent="0.15">
      <c r="B2334" s="881"/>
      <c r="C2334" s="884"/>
      <c r="D2334" s="884"/>
      <c r="E2334" s="884"/>
      <c r="F2334" s="296"/>
      <c r="G2334" s="897"/>
      <c r="H2334" s="898"/>
      <c r="I2334" s="296"/>
      <c r="J2334" s="297"/>
      <c r="K2334" s="299"/>
      <c r="L2334" s="284" t="s">
        <v>220</v>
      </c>
      <c r="M2334" s="302"/>
      <c r="N2334" s="285" t="s">
        <v>225</v>
      </c>
      <c r="O2334" s="299"/>
      <c r="P2334" s="284" t="s">
        <v>220</v>
      </c>
      <c r="Q2334" s="302"/>
      <c r="R2334" s="285" t="s">
        <v>225</v>
      </c>
      <c r="S2334" s="891"/>
      <c r="T2334" s="892"/>
      <c r="U2334" s="893"/>
    </row>
    <row r="2335" spans="1:32" ht="24" customHeight="1" x14ac:dyDescent="0.15">
      <c r="B2335" s="881"/>
      <c r="C2335" s="884"/>
      <c r="D2335" s="884"/>
      <c r="E2335" s="884"/>
      <c r="F2335" s="296"/>
      <c r="G2335" s="897"/>
      <c r="H2335" s="898"/>
      <c r="I2335" s="296"/>
      <c r="J2335" s="297"/>
      <c r="K2335" s="299"/>
      <c r="L2335" s="284" t="s">
        <v>220</v>
      </c>
      <c r="M2335" s="302"/>
      <c r="N2335" s="285" t="s">
        <v>225</v>
      </c>
      <c r="O2335" s="299"/>
      <c r="P2335" s="284" t="s">
        <v>220</v>
      </c>
      <c r="Q2335" s="302"/>
      <c r="R2335" s="285" t="s">
        <v>225</v>
      </c>
      <c r="S2335" s="891"/>
      <c r="T2335" s="892"/>
      <c r="U2335" s="893"/>
    </row>
    <row r="2336" spans="1:32" ht="24" customHeight="1" thickBot="1" x14ac:dyDescent="0.2">
      <c r="B2336" s="882"/>
      <c r="C2336" s="885"/>
      <c r="D2336" s="885"/>
      <c r="E2336" s="885"/>
      <c r="F2336" s="286" t="s">
        <v>232</v>
      </c>
      <c r="G2336" s="5"/>
      <c r="H2336" s="899" t="s">
        <v>239</v>
      </c>
      <c r="I2336" s="900"/>
      <c r="J2336" s="300"/>
      <c r="K2336" s="901"/>
      <c r="L2336" s="902"/>
      <c r="M2336" s="902"/>
      <c r="N2336" s="902"/>
      <c r="O2336" s="902"/>
      <c r="P2336" s="902"/>
      <c r="Q2336" s="902"/>
      <c r="R2336" s="903"/>
      <c r="S2336" s="894"/>
      <c r="T2336" s="895"/>
      <c r="U2336" s="896"/>
    </row>
    <row r="2337" spans="1:32" ht="24" customHeight="1" x14ac:dyDescent="0.15">
      <c r="B2337" s="880">
        <v>3</v>
      </c>
      <c r="C2337" s="883"/>
      <c r="D2337" s="883"/>
      <c r="E2337" s="883"/>
      <c r="F2337" s="294"/>
      <c r="G2337" s="886"/>
      <c r="H2337" s="887"/>
      <c r="I2337" s="294"/>
      <c r="J2337" s="295"/>
      <c r="K2337" s="298"/>
      <c r="L2337" s="279" t="s">
        <v>220</v>
      </c>
      <c r="M2337" s="301"/>
      <c r="N2337" s="280" t="s">
        <v>225</v>
      </c>
      <c r="O2337" s="298"/>
      <c r="P2337" s="279" t="s">
        <v>220</v>
      </c>
      <c r="Q2337" s="301"/>
      <c r="R2337" s="280" t="s">
        <v>225</v>
      </c>
      <c r="S2337" s="888" t="str">
        <f t="shared" ref="S2337" si="1692">IF(COUNT(J2337:J2341)=0,"",SUM(J2337:J2341))</f>
        <v/>
      </c>
      <c r="T2337" s="889"/>
      <c r="U2337" s="890"/>
    </row>
    <row r="2338" spans="1:32" ht="24" customHeight="1" x14ac:dyDescent="0.15">
      <c r="B2338" s="881"/>
      <c r="C2338" s="884"/>
      <c r="D2338" s="884"/>
      <c r="E2338" s="884"/>
      <c r="F2338" s="296"/>
      <c r="G2338" s="897"/>
      <c r="H2338" s="898"/>
      <c r="I2338" s="296"/>
      <c r="J2338" s="297"/>
      <c r="K2338" s="299"/>
      <c r="L2338" s="284" t="s">
        <v>220</v>
      </c>
      <c r="M2338" s="302"/>
      <c r="N2338" s="285" t="s">
        <v>225</v>
      </c>
      <c r="O2338" s="299"/>
      <c r="P2338" s="284" t="s">
        <v>220</v>
      </c>
      <c r="Q2338" s="302"/>
      <c r="R2338" s="285" t="s">
        <v>225</v>
      </c>
      <c r="S2338" s="891"/>
      <c r="T2338" s="892"/>
      <c r="U2338" s="893"/>
    </row>
    <row r="2339" spans="1:32" ht="24" customHeight="1" x14ac:dyDescent="0.15">
      <c r="B2339" s="881"/>
      <c r="C2339" s="884"/>
      <c r="D2339" s="884"/>
      <c r="E2339" s="884"/>
      <c r="F2339" s="296"/>
      <c r="G2339" s="897"/>
      <c r="H2339" s="898"/>
      <c r="I2339" s="296"/>
      <c r="J2339" s="297"/>
      <c r="K2339" s="299"/>
      <c r="L2339" s="284" t="s">
        <v>220</v>
      </c>
      <c r="M2339" s="302"/>
      <c r="N2339" s="285" t="s">
        <v>225</v>
      </c>
      <c r="O2339" s="299"/>
      <c r="P2339" s="284" t="s">
        <v>220</v>
      </c>
      <c r="Q2339" s="302"/>
      <c r="R2339" s="285" t="s">
        <v>225</v>
      </c>
      <c r="S2339" s="891"/>
      <c r="T2339" s="892"/>
      <c r="U2339" s="893"/>
    </row>
    <row r="2340" spans="1:32" ht="24" customHeight="1" x14ac:dyDescent="0.15">
      <c r="B2340" s="881"/>
      <c r="C2340" s="884"/>
      <c r="D2340" s="884"/>
      <c r="E2340" s="884"/>
      <c r="F2340" s="296"/>
      <c r="G2340" s="897"/>
      <c r="H2340" s="898"/>
      <c r="I2340" s="296"/>
      <c r="J2340" s="297"/>
      <c r="K2340" s="299"/>
      <c r="L2340" s="284" t="s">
        <v>220</v>
      </c>
      <c r="M2340" s="302"/>
      <c r="N2340" s="285" t="s">
        <v>225</v>
      </c>
      <c r="O2340" s="299"/>
      <c r="P2340" s="284" t="s">
        <v>220</v>
      </c>
      <c r="Q2340" s="302"/>
      <c r="R2340" s="285" t="s">
        <v>225</v>
      </c>
      <c r="S2340" s="891"/>
      <c r="T2340" s="892"/>
      <c r="U2340" s="893"/>
    </row>
    <row r="2341" spans="1:32" ht="24" customHeight="1" thickBot="1" x14ac:dyDescent="0.2">
      <c r="B2341" s="882"/>
      <c r="C2341" s="885"/>
      <c r="D2341" s="885"/>
      <c r="E2341" s="885"/>
      <c r="F2341" s="286" t="s">
        <v>232</v>
      </c>
      <c r="G2341" s="5"/>
      <c r="H2341" s="899" t="s">
        <v>239</v>
      </c>
      <c r="I2341" s="900"/>
      <c r="J2341" s="300"/>
      <c r="K2341" s="901"/>
      <c r="L2341" s="902"/>
      <c r="M2341" s="902"/>
      <c r="N2341" s="902"/>
      <c r="O2341" s="902"/>
      <c r="P2341" s="902"/>
      <c r="Q2341" s="902"/>
      <c r="R2341" s="903"/>
      <c r="S2341" s="894"/>
      <c r="T2341" s="895"/>
      <c r="U2341" s="896"/>
    </row>
    <row r="2342" spans="1:32" ht="24" customHeight="1" x14ac:dyDescent="0.15">
      <c r="B2342" s="880">
        <v>4</v>
      </c>
      <c r="C2342" s="883"/>
      <c r="D2342" s="883"/>
      <c r="E2342" s="883"/>
      <c r="F2342" s="294"/>
      <c r="G2342" s="886"/>
      <c r="H2342" s="887"/>
      <c r="I2342" s="294"/>
      <c r="J2342" s="295"/>
      <c r="K2342" s="298"/>
      <c r="L2342" s="279" t="s">
        <v>220</v>
      </c>
      <c r="M2342" s="301"/>
      <c r="N2342" s="280" t="s">
        <v>225</v>
      </c>
      <c r="O2342" s="298"/>
      <c r="P2342" s="279" t="s">
        <v>220</v>
      </c>
      <c r="Q2342" s="301"/>
      <c r="R2342" s="280" t="s">
        <v>225</v>
      </c>
      <c r="S2342" s="888" t="str">
        <f t="shared" ref="S2342" si="1693">IF(COUNT(J2342:J2346)=0,"",SUM(J2342:J2346))</f>
        <v/>
      </c>
      <c r="T2342" s="889"/>
      <c r="U2342" s="890"/>
    </row>
    <row r="2343" spans="1:32" ht="24" customHeight="1" x14ac:dyDescent="0.15">
      <c r="B2343" s="881"/>
      <c r="C2343" s="884"/>
      <c r="D2343" s="884"/>
      <c r="E2343" s="884"/>
      <c r="F2343" s="296"/>
      <c r="G2343" s="897"/>
      <c r="H2343" s="898"/>
      <c r="I2343" s="296"/>
      <c r="J2343" s="297"/>
      <c r="K2343" s="299"/>
      <c r="L2343" s="284" t="s">
        <v>220</v>
      </c>
      <c r="M2343" s="302"/>
      <c r="N2343" s="285" t="s">
        <v>225</v>
      </c>
      <c r="O2343" s="299"/>
      <c r="P2343" s="284" t="s">
        <v>220</v>
      </c>
      <c r="Q2343" s="302"/>
      <c r="R2343" s="285" t="s">
        <v>225</v>
      </c>
      <c r="S2343" s="891"/>
      <c r="T2343" s="892"/>
      <c r="U2343" s="893"/>
    </row>
    <row r="2344" spans="1:32" ht="24" customHeight="1" x14ac:dyDescent="0.15">
      <c r="B2344" s="881"/>
      <c r="C2344" s="884"/>
      <c r="D2344" s="884"/>
      <c r="E2344" s="884"/>
      <c r="F2344" s="296"/>
      <c r="G2344" s="897"/>
      <c r="H2344" s="898"/>
      <c r="I2344" s="296"/>
      <c r="J2344" s="297"/>
      <c r="K2344" s="299"/>
      <c r="L2344" s="284" t="s">
        <v>220</v>
      </c>
      <c r="M2344" s="302"/>
      <c r="N2344" s="285" t="s">
        <v>225</v>
      </c>
      <c r="O2344" s="299"/>
      <c r="P2344" s="284" t="s">
        <v>220</v>
      </c>
      <c r="Q2344" s="302"/>
      <c r="R2344" s="285" t="s">
        <v>225</v>
      </c>
      <c r="S2344" s="891"/>
      <c r="T2344" s="892"/>
      <c r="U2344" s="893"/>
    </row>
    <row r="2345" spans="1:32" ht="24" customHeight="1" x14ac:dyDescent="0.15">
      <c r="B2345" s="881"/>
      <c r="C2345" s="884"/>
      <c r="D2345" s="884"/>
      <c r="E2345" s="884"/>
      <c r="F2345" s="296"/>
      <c r="G2345" s="897"/>
      <c r="H2345" s="898"/>
      <c r="I2345" s="296"/>
      <c r="J2345" s="297"/>
      <c r="K2345" s="299"/>
      <c r="L2345" s="284" t="s">
        <v>220</v>
      </c>
      <c r="M2345" s="302"/>
      <c r="N2345" s="285" t="s">
        <v>225</v>
      </c>
      <c r="O2345" s="299"/>
      <c r="P2345" s="284" t="s">
        <v>220</v>
      </c>
      <c r="Q2345" s="302"/>
      <c r="R2345" s="285" t="s">
        <v>225</v>
      </c>
      <c r="S2345" s="891"/>
      <c r="T2345" s="892"/>
      <c r="U2345" s="893"/>
    </row>
    <row r="2346" spans="1:32" ht="24" customHeight="1" thickBot="1" x14ac:dyDescent="0.2">
      <c r="B2346" s="882"/>
      <c r="C2346" s="885"/>
      <c r="D2346" s="885"/>
      <c r="E2346" s="885"/>
      <c r="F2346" s="286" t="s">
        <v>232</v>
      </c>
      <c r="G2346" s="5"/>
      <c r="H2346" s="899" t="s">
        <v>239</v>
      </c>
      <c r="I2346" s="900"/>
      <c r="J2346" s="300"/>
      <c r="K2346" s="901"/>
      <c r="L2346" s="902"/>
      <c r="M2346" s="902"/>
      <c r="N2346" s="902"/>
      <c r="O2346" s="902"/>
      <c r="P2346" s="902"/>
      <c r="Q2346" s="902"/>
      <c r="R2346" s="903"/>
      <c r="S2346" s="894"/>
      <c r="T2346" s="895"/>
      <c r="U2346" s="896"/>
    </row>
    <row r="2347" spans="1:32" ht="19.5" customHeight="1" thickBot="1" x14ac:dyDescent="0.2">
      <c r="B2347" s="287" t="s">
        <v>112</v>
      </c>
      <c r="C2347" s="172"/>
      <c r="D2347" s="288"/>
      <c r="E2347" s="288"/>
      <c r="F2347" s="289"/>
      <c r="G2347" s="288"/>
      <c r="H2347" s="288"/>
      <c r="O2347" s="917" t="s">
        <v>496</v>
      </c>
      <c r="P2347" s="918"/>
      <c r="Q2347" s="918"/>
      <c r="R2347" s="918"/>
      <c r="S2347" s="919" t="str">
        <f>IF(COUNT(S2327:U2346)=0,"",SUMIFS(S2327:S2346,E2327:E2346,"&lt;&gt;"&amp;""))</f>
        <v/>
      </c>
      <c r="T2347" s="920"/>
      <c r="U2347" s="921"/>
    </row>
    <row r="2348" spans="1:32" ht="19.5" customHeight="1" thickBot="1" x14ac:dyDescent="0.2">
      <c r="B2348" s="486" t="s">
        <v>242</v>
      </c>
      <c r="C2348" s="172"/>
      <c r="D2348" s="171"/>
      <c r="E2348" s="290"/>
      <c r="F2348" s="485"/>
      <c r="G2348" s="485"/>
      <c r="H2348" s="485"/>
      <c r="O2348" s="922" t="s">
        <v>497</v>
      </c>
      <c r="P2348" s="923"/>
      <c r="Q2348" s="923"/>
      <c r="R2348" s="924"/>
      <c r="S2348" s="919" t="str">
        <f>IF(COUNT(S2327:U2346)=0,"",SUMIF(E2327:E2346,"元請",S2327:U2346))</f>
        <v/>
      </c>
      <c r="T2348" s="920"/>
      <c r="U2348" s="921"/>
      <c r="Z2348" s="264"/>
      <c r="AA2348" s="264"/>
      <c r="AB2348" s="264"/>
      <c r="AC2348" s="264"/>
      <c r="AD2348" s="264"/>
      <c r="AE2348" s="172"/>
      <c r="AF2348" s="172"/>
    </row>
    <row r="2349" spans="1:32" ht="19.5" customHeight="1" x14ac:dyDescent="0.15">
      <c r="B2349" s="287" t="s">
        <v>240</v>
      </c>
      <c r="C2349" s="172"/>
      <c r="D2349" s="171"/>
      <c r="E2349" s="172"/>
      <c r="F2349" s="172"/>
      <c r="G2349" s="485"/>
      <c r="H2349" s="485"/>
      <c r="Z2349" s="264"/>
      <c r="AA2349" s="264"/>
      <c r="AB2349" s="264"/>
      <c r="AC2349" s="264"/>
      <c r="AD2349" s="264"/>
      <c r="AE2349" s="172"/>
      <c r="AF2349" s="172"/>
    </row>
    <row r="2350" spans="1:32" ht="19.5" customHeight="1" x14ac:dyDescent="0.15">
      <c r="B2350" s="485"/>
      <c r="C2350" s="172"/>
      <c r="D2350" s="171"/>
      <c r="E2350" s="290"/>
      <c r="F2350" s="485"/>
      <c r="G2350" s="485"/>
      <c r="H2350" s="485"/>
    </row>
    <row r="2351" spans="1:32" s="172" customFormat="1" ht="20.25" customHeight="1" x14ac:dyDescent="0.15">
      <c r="A2351" s="171"/>
      <c r="B2351" s="171"/>
      <c r="C2351" s="172" t="s">
        <v>104</v>
      </c>
      <c r="G2351" s="262"/>
      <c r="H2351" s="262"/>
      <c r="I2351" s="171"/>
      <c r="J2351" s="171"/>
      <c r="K2351" s="171"/>
      <c r="L2351" s="171"/>
      <c r="M2351" s="171"/>
      <c r="N2351" s="171"/>
      <c r="O2351" s="171"/>
      <c r="P2351" s="171"/>
      <c r="Q2351" s="171"/>
      <c r="R2351" s="171"/>
      <c r="S2351" s="171"/>
      <c r="T2351" s="196" t="s">
        <v>241</v>
      </c>
      <c r="U2351" s="263" t="str">
        <f t="shared" ref="U2351" si="1694">IF(COUNT(S2327:U2346)=0,"",U2322+1)</f>
        <v/>
      </c>
      <c r="W2351" s="171"/>
      <c r="X2351" s="171"/>
      <c r="Y2351" s="171"/>
      <c r="Z2351" s="291"/>
      <c r="AA2351" s="291"/>
      <c r="AB2351" s="291"/>
      <c r="AC2351" s="291"/>
      <c r="AD2351" s="291"/>
      <c r="AE2351" s="171"/>
      <c r="AF2351" s="171"/>
    </row>
    <row r="2352" spans="1:32" s="172" customFormat="1" ht="27.75" x14ac:dyDescent="0.15">
      <c r="A2352" s="171"/>
      <c r="B2352" s="904" t="s">
        <v>105</v>
      </c>
      <c r="C2352" s="904"/>
      <c r="D2352" s="904"/>
      <c r="E2352" s="904"/>
      <c r="F2352" s="904"/>
      <c r="G2352" s="904"/>
      <c r="H2352" s="904"/>
      <c r="I2352" s="904"/>
      <c r="J2352" s="905" t="s">
        <v>388</v>
      </c>
      <c r="K2352" s="905"/>
      <c r="L2352" s="905"/>
      <c r="M2352" s="905"/>
      <c r="N2352" s="905"/>
      <c r="O2352" s="905"/>
      <c r="P2352" s="905"/>
      <c r="Q2352" s="905"/>
      <c r="R2352" s="905"/>
      <c r="S2352" s="905"/>
      <c r="T2352" s="905"/>
      <c r="U2352" s="905"/>
      <c r="W2352" s="171"/>
      <c r="X2352" s="171"/>
      <c r="Y2352" s="171"/>
      <c r="Z2352" s="291"/>
      <c r="AA2352" s="291"/>
      <c r="AB2352" s="291"/>
      <c r="AC2352" s="291"/>
      <c r="AD2352" s="291"/>
      <c r="AE2352" s="171"/>
      <c r="AF2352" s="171"/>
    </row>
    <row r="2353" spans="2:21" ht="21.75" thickBot="1" x14ac:dyDescent="0.2">
      <c r="D2353" s="265" t="s">
        <v>228</v>
      </c>
      <c r="E2353" s="906"/>
      <c r="F2353" s="906"/>
      <c r="G2353" s="266" t="s">
        <v>229</v>
      </c>
      <c r="H2353" s="267"/>
      <c r="L2353" s="268" t="s">
        <v>231</v>
      </c>
      <c r="M2353" s="482" t="str">
        <f>M$4</f>
        <v/>
      </c>
      <c r="N2353" s="269" t="s">
        <v>220</v>
      </c>
      <c r="O2353" s="482" t="str">
        <f>O$4</f>
        <v/>
      </c>
      <c r="P2353" s="269" t="s">
        <v>225</v>
      </c>
      <c r="Q2353" s="269" t="s">
        <v>205</v>
      </c>
      <c r="R2353" s="482" t="str">
        <f>R$4</f>
        <v/>
      </c>
      <c r="S2353" s="269" t="s">
        <v>220</v>
      </c>
      <c r="T2353" s="482" t="str">
        <f>T$4</f>
        <v/>
      </c>
      <c r="U2353" s="269" t="s">
        <v>230</v>
      </c>
    </row>
    <row r="2354" spans="2:21" ht="18" customHeight="1" x14ac:dyDescent="0.15">
      <c r="B2354" s="880" t="s">
        <v>227</v>
      </c>
      <c r="C2354" s="907" t="s">
        <v>224</v>
      </c>
      <c r="D2354" s="478" t="s">
        <v>237</v>
      </c>
      <c r="E2354" s="478" t="s">
        <v>222</v>
      </c>
      <c r="F2354" s="909" t="s">
        <v>106</v>
      </c>
      <c r="G2354" s="840" t="s">
        <v>107</v>
      </c>
      <c r="H2354" s="841"/>
      <c r="I2354" s="480" t="s">
        <v>108</v>
      </c>
      <c r="J2354" s="480" t="s">
        <v>235</v>
      </c>
      <c r="K2354" s="840" t="s">
        <v>109</v>
      </c>
      <c r="L2354" s="913"/>
      <c r="M2354" s="913"/>
      <c r="N2354" s="841"/>
      <c r="O2354" s="840" t="s">
        <v>226</v>
      </c>
      <c r="P2354" s="913"/>
      <c r="Q2354" s="913"/>
      <c r="R2354" s="841"/>
      <c r="S2354" s="840" t="s">
        <v>233</v>
      </c>
      <c r="T2354" s="913"/>
      <c r="U2354" s="914"/>
    </row>
    <row r="2355" spans="2:21" ht="18" customHeight="1" thickBot="1" x14ac:dyDescent="0.2">
      <c r="B2355" s="882"/>
      <c r="C2355" s="908"/>
      <c r="D2355" s="479" t="s">
        <v>221</v>
      </c>
      <c r="E2355" s="479" t="s">
        <v>223</v>
      </c>
      <c r="F2355" s="910"/>
      <c r="G2355" s="911"/>
      <c r="H2355" s="912"/>
      <c r="I2355" s="481" t="s">
        <v>110</v>
      </c>
      <c r="J2355" s="481" t="s">
        <v>236</v>
      </c>
      <c r="K2355" s="911"/>
      <c r="L2355" s="915"/>
      <c r="M2355" s="915"/>
      <c r="N2355" s="912"/>
      <c r="O2355" s="911"/>
      <c r="P2355" s="915"/>
      <c r="Q2355" s="915"/>
      <c r="R2355" s="912"/>
      <c r="S2355" s="911" t="s">
        <v>234</v>
      </c>
      <c r="T2355" s="915"/>
      <c r="U2355" s="916"/>
    </row>
    <row r="2356" spans="2:21" ht="24" customHeight="1" x14ac:dyDescent="0.15">
      <c r="B2356" s="880">
        <v>1</v>
      </c>
      <c r="C2356" s="883"/>
      <c r="D2356" s="883"/>
      <c r="E2356" s="883"/>
      <c r="F2356" s="294"/>
      <c r="G2356" s="886"/>
      <c r="H2356" s="887"/>
      <c r="I2356" s="294"/>
      <c r="J2356" s="295"/>
      <c r="K2356" s="298"/>
      <c r="L2356" s="279" t="s">
        <v>220</v>
      </c>
      <c r="M2356" s="301"/>
      <c r="N2356" s="280" t="s">
        <v>225</v>
      </c>
      <c r="O2356" s="298"/>
      <c r="P2356" s="279" t="s">
        <v>220</v>
      </c>
      <c r="Q2356" s="301"/>
      <c r="R2356" s="280" t="s">
        <v>225</v>
      </c>
      <c r="S2356" s="888" t="str">
        <f t="shared" ref="S2356" si="1695">IF(COUNT(J2356:J2360)=0,"",SUM(J2356:J2360))</f>
        <v/>
      </c>
      <c r="T2356" s="889"/>
      <c r="U2356" s="890"/>
    </row>
    <row r="2357" spans="2:21" ht="24" customHeight="1" x14ac:dyDescent="0.15">
      <c r="B2357" s="881"/>
      <c r="C2357" s="884"/>
      <c r="D2357" s="884"/>
      <c r="E2357" s="884"/>
      <c r="F2357" s="296"/>
      <c r="G2357" s="897"/>
      <c r="H2357" s="898"/>
      <c r="I2357" s="296"/>
      <c r="J2357" s="297"/>
      <c r="K2357" s="299"/>
      <c r="L2357" s="284" t="s">
        <v>220</v>
      </c>
      <c r="M2357" s="302"/>
      <c r="N2357" s="285" t="s">
        <v>225</v>
      </c>
      <c r="O2357" s="299"/>
      <c r="P2357" s="284" t="s">
        <v>220</v>
      </c>
      <c r="Q2357" s="302"/>
      <c r="R2357" s="285" t="s">
        <v>225</v>
      </c>
      <c r="S2357" s="891"/>
      <c r="T2357" s="892"/>
      <c r="U2357" s="893"/>
    </row>
    <row r="2358" spans="2:21" ht="23.25" customHeight="1" x14ac:dyDescent="0.15">
      <c r="B2358" s="881"/>
      <c r="C2358" s="884"/>
      <c r="D2358" s="884"/>
      <c r="E2358" s="884"/>
      <c r="F2358" s="296"/>
      <c r="G2358" s="897"/>
      <c r="H2358" s="898"/>
      <c r="I2358" s="296"/>
      <c r="J2358" s="297"/>
      <c r="K2358" s="299"/>
      <c r="L2358" s="284" t="s">
        <v>220</v>
      </c>
      <c r="M2358" s="302"/>
      <c r="N2358" s="285" t="s">
        <v>225</v>
      </c>
      <c r="O2358" s="299"/>
      <c r="P2358" s="284" t="s">
        <v>220</v>
      </c>
      <c r="Q2358" s="302"/>
      <c r="R2358" s="285" t="s">
        <v>225</v>
      </c>
      <c r="S2358" s="891"/>
      <c r="T2358" s="892"/>
      <c r="U2358" s="893"/>
    </row>
    <row r="2359" spans="2:21" ht="24" customHeight="1" x14ac:dyDescent="0.15">
      <c r="B2359" s="881"/>
      <c r="C2359" s="884"/>
      <c r="D2359" s="884"/>
      <c r="E2359" s="884"/>
      <c r="F2359" s="296"/>
      <c r="G2359" s="897"/>
      <c r="H2359" s="898"/>
      <c r="I2359" s="296"/>
      <c r="J2359" s="297"/>
      <c r="K2359" s="299"/>
      <c r="L2359" s="284" t="s">
        <v>220</v>
      </c>
      <c r="M2359" s="302"/>
      <c r="N2359" s="285" t="s">
        <v>225</v>
      </c>
      <c r="O2359" s="299"/>
      <c r="P2359" s="284" t="s">
        <v>220</v>
      </c>
      <c r="Q2359" s="302"/>
      <c r="R2359" s="285" t="s">
        <v>225</v>
      </c>
      <c r="S2359" s="891"/>
      <c r="T2359" s="892"/>
      <c r="U2359" s="893"/>
    </row>
    <row r="2360" spans="2:21" ht="24" customHeight="1" thickBot="1" x14ac:dyDescent="0.2">
      <c r="B2360" s="882"/>
      <c r="C2360" s="885"/>
      <c r="D2360" s="885"/>
      <c r="E2360" s="885"/>
      <c r="F2360" s="286" t="s">
        <v>232</v>
      </c>
      <c r="G2360" s="5"/>
      <c r="H2360" s="899" t="s">
        <v>239</v>
      </c>
      <c r="I2360" s="900"/>
      <c r="J2360" s="300"/>
      <c r="K2360" s="901"/>
      <c r="L2360" s="902"/>
      <c r="M2360" s="902"/>
      <c r="N2360" s="902"/>
      <c r="O2360" s="902"/>
      <c r="P2360" s="902"/>
      <c r="Q2360" s="902"/>
      <c r="R2360" s="903"/>
      <c r="S2360" s="894"/>
      <c r="T2360" s="895"/>
      <c r="U2360" s="896"/>
    </row>
    <row r="2361" spans="2:21" ht="24" customHeight="1" x14ac:dyDescent="0.15">
      <c r="B2361" s="880">
        <v>2</v>
      </c>
      <c r="C2361" s="883"/>
      <c r="D2361" s="883"/>
      <c r="E2361" s="883"/>
      <c r="F2361" s="294"/>
      <c r="G2361" s="886"/>
      <c r="H2361" s="887"/>
      <c r="I2361" s="294"/>
      <c r="J2361" s="295"/>
      <c r="K2361" s="298"/>
      <c r="L2361" s="279" t="s">
        <v>220</v>
      </c>
      <c r="M2361" s="301"/>
      <c r="N2361" s="280" t="s">
        <v>225</v>
      </c>
      <c r="O2361" s="298"/>
      <c r="P2361" s="279" t="s">
        <v>220</v>
      </c>
      <c r="Q2361" s="301"/>
      <c r="R2361" s="280" t="s">
        <v>225</v>
      </c>
      <c r="S2361" s="888" t="str">
        <f t="shared" ref="S2361" si="1696">IF(COUNT(J2361:J2365)=0,"",SUM(J2361:J2365))</f>
        <v/>
      </c>
      <c r="T2361" s="889"/>
      <c r="U2361" s="890"/>
    </row>
    <row r="2362" spans="2:21" ht="24" customHeight="1" x14ac:dyDescent="0.15">
      <c r="B2362" s="881"/>
      <c r="C2362" s="884"/>
      <c r="D2362" s="884"/>
      <c r="E2362" s="884"/>
      <c r="F2362" s="296"/>
      <c r="G2362" s="897"/>
      <c r="H2362" s="898"/>
      <c r="I2362" s="296"/>
      <c r="J2362" s="297"/>
      <c r="K2362" s="299"/>
      <c r="L2362" s="284" t="s">
        <v>220</v>
      </c>
      <c r="M2362" s="302"/>
      <c r="N2362" s="285" t="s">
        <v>225</v>
      </c>
      <c r="O2362" s="299"/>
      <c r="P2362" s="284" t="s">
        <v>220</v>
      </c>
      <c r="Q2362" s="302"/>
      <c r="R2362" s="285" t="s">
        <v>225</v>
      </c>
      <c r="S2362" s="891"/>
      <c r="T2362" s="892"/>
      <c r="U2362" s="893"/>
    </row>
    <row r="2363" spans="2:21" ht="24" customHeight="1" x14ac:dyDescent="0.15">
      <c r="B2363" s="881"/>
      <c r="C2363" s="884"/>
      <c r="D2363" s="884"/>
      <c r="E2363" s="884"/>
      <c r="F2363" s="296"/>
      <c r="G2363" s="897"/>
      <c r="H2363" s="898"/>
      <c r="I2363" s="296"/>
      <c r="J2363" s="297"/>
      <c r="K2363" s="299"/>
      <c r="L2363" s="284" t="s">
        <v>220</v>
      </c>
      <c r="M2363" s="302"/>
      <c r="N2363" s="285" t="s">
        <v>225</v>
      </c>
      <c r="O2363" s="299"/>
      <c r="P2363" s="284" t="s">
        <v>220</v>
      </c>
      <c r="Q2363" s="302"/>
      <c r="R2363" s="285" t="s">
        <v>225</v>
      </c>
      <c r="S2363" s="891"/>
      <c r="T2363" s="892"/>
      <c r="U2363" s="893"/>
    </row>
    <row r="2364" spans="2:21" ht="24" customHeight="1" x14ac:dyDescent="0.15">
      <c r="B2364" s="881"/>
      <c r="C2364" s="884"/>
      <c r="D2364" s="884"/>
      <c r="E2364" s="884"/>
      <c r="F2364" s="296"/>
      <c r="G2364" s="897"/>
      <c r="H2364" s="898"/>
      <c r="I2364" s="296"/>
      <c r="J2364" s="297"/>
      <c r="K2364" s="299"/>
      <c r="L2364" s="284" t="s">
        <v>220</v>
      </c>
      <c r="M2364" s="302"/>
      <c r="N2364" s="285" t="s">
        <v>225</v>
      </c>
      <c r="O2364" s="299"/>
      <c r="P2364" s="284" t="s">
        <v>220</v>
      </c>
      <c r="Q2364" s="302"/>
      <c r="R2364" s="285" t="s">
        <v>225</v>
      </c>
      <c r="S2364" s="891"/>
      <c r="T2364" s="892"/>
      <c r="U2364" s="893"/>
    </row>
    <row r="2365" spans="2:21" ht="24" customHeight="1" thickBot="1" x14ac:dyDescent="0.2">
      <c r="B2365" s="882"/>
      <c r="C2365" s="885"/>
      <c r="D2365" s="885"/>
      <c r="E2365" s="885"/>
      <c r="F2365" s="286" t="s">
        <v>232</v>
      </c>
      <c r="G2365" s="5"/>
      <c r="H2365" s="899" t="s">
        <v>239</v>
      </c>
      <c r="I2365" s="900"/>
      <c r="J2365" s="300"/>
      <c r="K2365" s="901"/>
      <c r="L2365" s="902"/>
      <c r="M2365" s="902"/>
      <c r="N2365" s="902"/>
      <c r="O2365" s="902"/>
      <c r="P2365" s="902"/>
      <c r="Q2365" s="902"/>
      <c r="R2365" s="903"/>
      <c r="S2365" s="894"/>
      <c r="T2365" s="895"/>
      <c r="U2365" s="896"/>
    </row>
    <row r="2366" spans="2:21" ht="24" customHeight="1" x14ac:dyDescent="0.15">
      <c r="B2366" s="880">
        <v>3</v>
      </c>
      <c r="C2366" s="883"/>
      <c r="D2366" s="883"/>
      <c r="E2366" s="883"/>
      <c r="F2366" s="294"/>
      <c r="G2366" s="886"/>
      <c r="H2366" s="887"/>
      <c r="I2366" s="294"/>
      <c r="J2366" s="295"/>
      <c r="K2366" s="298"/>
      <c r="L2366" s="279" t="s">
        <v>220</v>
      </c>
      <c r="M2366" s="301"/>
      <c r="N2366" s="280" t="s">
        <v>225</v>
      </c>
      <c r="O2366" s="298"/>
      <c r="P2366" s="279" t="s">
        <v>220</v>
      </c>
      <c r="Q2366" s="301"/>
      <c r="R2366" s="280" t="s">
        <v>225</v>
      </c>
      <c r="S2366" s="888" t="str">
        <f t="shared" ref="S2366" si="1697">IF(COUNT(J2366:J2370)=0,"",SUM(J2366:J2370))</f>
        <v/>
      </c>
      <c r="T2366" s="889"/>
      <c r="U2366" s="890"/>
    </row>
    <row r="2367" spans="2:21" ht="24" customHeight="1" x14ac:dyDescent="0.15">
      <c r="B2367" s="881"/>
      <c r="C2367" s="884"/>
      <c r="D2367" s="884"/>
      <c r="E2367" s="884"/>
      <c r="F2367" s="296"/>
      <c r="G2367" s="897"/>
      <c r="H2367" s="898"/>
      <c r="I2367" s="296"/>
      <c r="J2367" s="297"/>
      <c r="K2367" s="299"/>
      <c r="L2367" s="284" t="s">
        <v>220</v>
      </c>
      <c r="M2367" s="302"/>
      <c r="N2367" s="285" t="s">
        <v>225</v>
      </c>
      <c r="O2367" s="299"/>
      <c r="P2367" s="284" t="s">
        <v>220</v>
      </c>
      <c r="Q2367" s="302"/>
      <c r="R2367" s="285" t="s">
        <v>225</v>
      </c>
      <c r="S2367" s="891"/>
      <c r="T2367" s="892"/>
      <c r="U2367" s="893"/>
    </row>
    <row r="2368" spans="2:21" ht="24" customHeight="1" x14ac:dyDescent="0.15">
      <c r="B2368" s="881"/>
      <c r="C2368" s="884"/>
      <c r="D2368" s="884"/>
      <c r="E2368" s="884"/>
      <c r="F2368" s="296"/>
      <c r="G2368" s="897"/>
      <c r="H2368" s="898"/>
      <c r="I2368" s="296"/>
      <c r="J2368" s="297"/>
      <c r="K2368" s="299"/>
      <c r="L2368" s="284" t="s">
        <v>220</v>
      </c>
      <c r="M2368" s="302"/>
      <c r="N2368" s="285" t="s">
        <v>225</v>
      </c>
      <c r="O2368" s="299"/>
      <c r="P2368" s="284" t="s">
        <v>220</v>
      </c>
      <c r="Q2368" s="302"/>
      <c r="R2368" s="285" t="s">
        <v>225</v>
      </c>
      <c r="S2368" s="891"/>
      <c r="T2368" s="892"/>
      <c r="U2368" s="893"/>
    </row>
    <row r="2369" spans="1:32" ht="24" customHeight="1" x14ac:dyDescent="0.15">
      <c r="B2369" s="881"/>
      <c r="C2369" s="884"/>
      <c r="D2369" s="884"/>
      <c r="E2369" s="884"/>
      <c r="F2369" s="296"/>
      <c r="G2369" s="897"/>
      <c r="H2369" s="898"/>
      <c r="I2369" s="296"/>
      <c r="J2369" s="297"/>
      <c r="K2369" s="299"/>
      <c r="L2369" s="284" t="s">
        <v>220</v>
      </c>
      <c r="M2369" s="302"/>
      <c r="N2369" s="285" t="s">
        <v>225</v>
      </c>
      <c r="O2369" s="299"/>
      <c r="P2369" s="284" t="s">
        <v>220</v>
      </c>
      <c r="Q2369" s="302"/>
      <c r="R2369" s="285" t="s">
        <v>225</v>
      </c>
      <c r="S2369" s="891"/>
      <c r="T2369" s="892"/>
      <c r="U2369" s="893"/>
    </row>
    <row r="2370" spans="1:32" ht="24" customHeight="1" thickBot="1" x14ac:dyDescent="0.2">
      <c r="B2370" s="882"/>
      <c r="C2370" s="885"/>
      <c r="D2370" s="885"/>
      <c r="E2370" s="885"/>
      <c r="F2370" s="286" t="s">
        <v>232</v>
      </c>
      <c r="G2370" s="5"/>
      <c r="H2370" s="899" t="s">
        <v>239</v>
      </c>
      <c r="I2370" s="900"/>
      <c r="J2370" s="300"/>
      <c r="K2370" s="901"/>
      <c r="L2370" s="902"/>
      <c r="M2370" s="902"/>
      <c r="N2370" s="902"/>
      <c r="O2370" s="902"/>
      <c r="P2370" s="902"/>
      <c r="Q2370" s="902"/>
      <c r="R2370" s="903"/>
      <c r="S2370" s="894"/>
      <c r="T2370" s="895"/>
      <c r="U2370" s="896"/>
    </row>
    <row r="2371" spans="1:32" ht="24" customHeight="1" x14ac:dyDescent="0.15">
      <c r="B2371" s="880">
        <v>4</v>
      </c>
      <c r="C2371" s="883"/>
      <c r="D2371" s="883"/>
      <c r="E2371" s="883"/>
      <c r="F2371" s="294"/>
      <c r="G2371" s="886"/>
      <c r="H2371" s="887"/>
      <c r="I2371" s="294"/>
      <c r="J2371" s="295"/>
      <c r="K2371" s="298"/>
      <c r="L2371" s="279" t="s">
        <v>220</v>
      </c>
      <c r="M2371" s="301"/>
      <c r="N2371" s="280" t="s">
        <v>225</v>
      </c>
      <c r="O2371" s="298"/>
      <c r="P2371" s="279" t="s">
        <v>220</v>
      </c>
      <c r="Q2371" s="301"/>
      <c r="R2371" s="280" t="s">
        <v>225</v>
      </c>
      <c r="S2371" s="888" t="str">
        <f t="shared" ref="S2371" si="1698">IF(COUNT(J2371:J2375)=0,"",SUM(J2371:J2375))</f>
        <v/>
      </c>
      <c r="T2371" s="889"/>
      <c r="U2371" s="890"/>
    </row>
    <row r="2372" spans="1:32" ht="24" customHeight="1" x14ac:dyDescent="0.15">
      <c r="B2372" s="881"/>
      <c r="C2372" s="884"/>
      <c r="D2372" s="884"/>
      <c r="E2372" s="884"/>
      <c r="F2372" s="296"/>
      <c r="G2372" s="897"/>
      <c r="H2372" s="898"/>
      <c r="I2372" s="296"/>
      <c r="J2372" s="297"/>
      <c r="K2372" s="299"/>
      <c r="L2372" s="284" t="s">
        <v>220</v>
      </c>
      <c r="M2372" s="302"/>
      <c r="N2372" s="285" t="s">
        <v>225</v>
      </c>
      <c r="O2372" s="299"/>
      <c r="P2372" s="284" t="s">
        <v>220</v>
      </c>
      <c r="Q2372" s="302"/>
      <c r="R2372" s="285" t="s">
        <v>225</v>
      </c>
      <c r="S2372" s="891"/>
      <c r="T2372" s="892"/>
      <c r="U2372" s="893"/>
    </row>
    <row r="2373" spans="1:32" ht="24" customHeight="1" x14ac:dyDescent="0.15">
      <c r="B2373" s="881"/>
      <c r="C2373" s="884"/>
      <c r="D2373" s="884"/>
      <c r="E2373" s="884"/>
      <c r="F2373" s="296"/>
      <c r="G2373" s="897"/>
      <c r="H2373" s="898"/>
      <c r="I2373" s="296"/>
      <c r="J2373" s="297"/>
      <c r="K2373" s="299"/>
      <c r="L2373" s="284" t="s">
        <v>220</v>
      </c>
      <c r="M2373" s="302"/>
      <c r="N2373" s="285" t="s">
        <v>225</v>
      </c>
      <c r="O2373" s="299"/>
      <c r="P2373" s="284" t="s">
        <v>220</v>
      </c>
      <c r="Q2373" s="302"/>
      <c r="R2373" s="285" t="s">
        <v>225</v>
      </c>
      <c r="S2373" s="891"/>
      <c r="T2373" s="892"/>
      <c r="U2373" s="893"/>
    </row>
    <row r="2374" spans="1:32" ht="24" customHeight="1" x14ac:dyDescent="0.15">
      <c r="B2374" s="881"/>
      <c r="C2374" s="884"/>
      <c r="D2374" s="884"/>
      <c r="E2374" s="884"/>
      <c r="F2374" s="296"/>
      <c r="G2374" s="897"/>
      <c r="H2374" s="898"/>
      <c r="I2374" s="296"/>
      <c r="J2374" s="297"/>
      <c r="K2374" s="299"/>
      <c r="L2374" s="284" t="s">
        <v>220</v>
      </c>
      <c r="M2374" s="302"/>
      <c r="N2374" s="285" t="s">
        <v>225</v>
      </c>
      <c r="O2374" s="299"/>
      <c r="P2374" s="284" t="s">
        <v>220</v>
      </c>
      <c r="Q2374" s="302"/>
      <c r="R2374" s="285" t="s">
        <v>225</v>
      </c>
      <c r="S2374" s="891"/>
      <c r="T2374" s="892"/>
      <c r="U2374" s="893"/>
    </row>
    <row r="2375" spans="1:32" ht="24" customHeight="1" thickBot="1" x14ac:dyDescent="0.2">
      <c r="B2375" s="882"/>
      <c r="C2375" s="885"/>
      <c r="D2375" s="885"/>
      <c r="E2375" s="885"/>
      <c r="F2375" s="286" t="s">
        <v>232</v>
      </c>
      <c r="G2375" s="5"/>
      <c r="H2375" s="899" t="s">
        <v>239</v>
      </c>
      <c r="I2375" s="900"/>
      <c r="J2375" s="300"/>
      <c r="K2375" s="901"/>
      <c r="L2375" s="902"/>
      <c r="M2375" s="902"/>
      <c r="N2375" s="902"/>
      <c r="O2375" s="902"/>
      <c r="P2375" s="902"/>
      <c r="Q2375" s="902"/>
      <c r="R2375" s="903"/>
      <c r="S2375" s="894"/>
      <c r="T2375" s="895"/>
      <c r="U2375" s="896"/>
    </row>
    <row r="2376" spans="1:32" ht="19.5" customHeight="1" thickBot="1" x14ac:dyDescent="0.2">
      <c r="B2376" s="287" t="s">
        <v>112</v>
      </c>
      <c r="C2376" s="172"/>
      <c r="D2376" s="288"/>
      <c r="E2376" s="288"/>
      <c r="F2376" s="289"/>
      <c r="G2376" s="288"/>
      <c r="H2376" s="288"/>
      <c r="O2376" s="917" t="s">
        <v>496</v>
      </c>
      <c r="P2376" s="918"/>
      <c r="Q2376" s="918"/>
      <c r="R2376" s="918"/>
      <c r="S2376" s="919" t="str">
        <f>IF(COUNT(S2356:U2375)=0,"",SUMIFS(S2356:S2375,E2356:E2375,"&lt;&gt;"&amp;""))</f>
        <v/>
      </c>
      <c r="T2376" s="920"/>
      <c r="U2376" s="921"/>
    </row>
    <row r="2377" spans="1:32" ht="19.5" customHeight="1" thickBot="1" x14ac:dyDescent="0.2">
      <c r="B2377" s="486" t="s">
        <v>242</v>
      </c>
      <c r="C2377" s="172"/>
      <c r="D2377" s="171"/>
      <c r="E2377" s="290"/>
      <c r="F2377" s="485"/>
      <c r="G2377" s="485"/>
      <c r="H2377" s="485"/>
      <c r="O2377" s="922" t="s">
        <v>497</v>
      </c>
      <c r="P2377" s="923"/>
      <c r="Q2377" s="923"/>
      <c r="R2377" s="924"/>
      <c r="S2377" s="919" t="str">
        <f>IF(COUNT(S2356:U2375)=0,"",SUMIF(E2356:E2375,"元請",S2356:U2375))</f>
        <v/>
      </c>
      <c r="T2377" s="920"/>
      <c r="U2377" s="921"/>
      <c r="Z2377" s="264"/>
      <c r="AA2377" s="264"/>
      <c r="AB2377" s="264"/>
      <c r="AC2377" s="264"/>
      <c r="AD2377" s="264"/>
      <c r="AE2377" s="172"/>
      <c r="AF2377" s="172"/>
    </row>
    <row r="2378" spans="1:32" ht="19.5" customHeight="1" x14ac:dyDescent="0.15">
      <c r="B2378" s="287" t="s">
        <v>240</v>
      </c>
      <c r="C2378" s="172"/>
      <c r="D2378" s="171"/>
      <c r="E2378" s="172"/>
      <c r="F2378" s="172"/>
      <c r="G2378" s="485"/>
      <c r="H2378" s="485"/>
      <c r="Z2378" s="264"/>
      <c r="AA2378" s="264"/>
      <c r="AB2378" s="264"/>
      <c r="AC2378" s="264"/>
      <c r="AD2378" s="264"/>
      <c r="AE2378" s="172"/>
      <c r="AF2378" s="172"/>
    </row>
    <row r="2379" spans="1:32" ht="19.5" customHeight="1" x14ac:dyDescent="0.15">
      <c r="B2379" s="485"/>
      <c r="C2379" s="172"/>
      <c r="D2379" s="171"/>
      <c r="E2379" s="290"/>
      <c r="F2379" s="485"/>
      <c r="G2379" s="485"/>
      <c r="H2379" s="485"/>
    </row>
    <row r="2380" spans="1:32" s="172" customFormat="1" ht="20.25" customHeight="1" x14ac:dyDescent="0.15">
      <c r="A2380" s="171"/>
      <c r="B2380" s="171"/>
      <c r="C2380" s="172" t="s">
        <v>104</v>
      </c>
      <c r="G2380" s="262"/>
      <c r="H2380" s="262"/>
      <c r="I2380" s="171"/>
      <c r="J2380" s="171"/>
      <c r="K2380" s="171"/>
      <c r="L2380" s="171"/>
      <c r="M2380" s="171"/>
      <c r="N2380" s="171"/>
      <c r="O2380" s="171"/>
      <c r="P2380" s="171"/>
      <c r="Q2380" s="171"/>
      <c r="R2380" s="171"/>
      <c r="S2380" s="171"/>
      <c r="T2380" s="196" t="s">
        <v>241</v>
      </c>
      <c r="U2380" s="263" t="str">
        <f t="shared" ref="U2380" si="1699">IF(COUNT(S2356:U2375)=0,"",U2351+1)</f>
        <v/>
      </c>
      <c r="W2380" s="171"/>
      <c r="X2380" s="171"/>
      <c r="Y2380" s="171"/>
      <c r="Z2380" s="291"/>
      <c r="AA2380" s="291"/>
      <c r="AB2380" s="291"/>
      <c r="AC2380" s="291"/>
      <c r="AD2380" s="291"/>
      <c r="AE2380" s="171"/>
      <c r="AF2380" s="171"/>
    </row>
    <row r="2381" spans="1:32" s="172" customFormat="1" ht="27.75" x14ac:dyDescent="0.15">
      <c r="A2381" s="171"/>
      <c r="B2381" s="904" t="s">
        <v>105</v>
      </c>
      <c r="C2381" s="904"/>
      <c r="D2381" s="904"/>
      <c r="E2381" s="904"/>
      <c r="F2381" s="904"/>
      <c r="G2381" s="904"/>
      <c r="H2381" s="904"/>
      <c r="I2381" s="904"/>
      <c r="J2381" s="905" t="s">
        <v>388</v>
      </c>
      <c r="K2381" s="905"/>
      <c r="L2381" s="905"/>
      <c r="M2381" s="905"/>
      <c r="N2381" s="905"/>
      <c r="O2381" s="905"/>
      <c r="P2381" s="905"/>
      <c r="Q2381" s="905"/>
      <c r="R2381" s="905"/>
      <c r="S2381" s="905"/>
      <c r="T2381" s="905"/>
      <c r="U2381" s="905"/>
      <c r="W2381" s="171"/>
      <c r="X2381" s="171"/>
      <c r="Y2381" s="171"/>
      <c r="Z2381" s="291"/>
      <c r="AA2381" s="291"/>
      <c r="AB2381" s="291"/>
      <c r="AC2381" s="291"/>
      <c r="AD2381" s="291"/>
      <c r="AE2381" s="171"/>
      <c r="AF2381" s="171"/>
    </row>
    <row r="2382" spans="1:32" ht="21.75" thickBot="1" x14ac:dyDescent="0.2">
      <c r="D2382" s="265" t="s">
        <v>228</v>
      </c>
      <c r="E2382" s="906"/>
      <c r="F2382" s="906"/>
      <c r="G2382" s="266" t="s">
        <v>229</v>
      </c>
      <c r="H2382" s="267"/>
      <c r="L2382" s="268" t="s">
        <v>231</v>
      </c>
      <c r="M2382" s="482" t="str">
        <f>M$4</f>
        <v/>
      </c>
      <c r="N2382" s="269" t="s">
        <v>220</v>
      </c>
      <c r="O2382" s="482" t="str">
        <f>O$4</f>
        <v/>
      </c>
      <c r="P2382" s="269" t="s">
        <v>225</v>
      </c>
      <c r="Q2382" s="269" t="s">
        <v>205</v>
      </c>
      <c r="R2382" s="482" t="str">
        <f>R$4</f>
        <v/>
      </c>
      <c r="S2382" s="269" t="s">
        <v>220</v>
      </c>
      <c r="T2382" s="482" t="str">
        <f>T$4</f>
        <v/>
      </c>
      <c r="U2382" s="269" t="s">
        <v>230</v>
      </c>
    </row>
    <row r="2383" spans="1:32" ht="18" customHeight="1" x14ac:dyDescent="0.15">
      <c r="B2383" s="880" t="s">
        <v>227</v>
      </c>
      <c r="C2383" s="907" t="s">
        <v>224</v>
      </c>
      <c r="D2383" s="478" t="s">
        <v>237</v>
      </c>
      <c r="E2383" s="478" t="s">
        <v>222</v>
      </c>
      <c r="F2383" s="909" t="s">
        <v>106</v>
      </c>
      <c r="G2383" s="840" t="s">
        <v>107</v>
      </c>
      <c r="H2383" s="841"/>
      <c r="I2383" s="480" t="s">
        <v>108</v>
      </c>
      <c r="J2383" s="480" t="s">
        <v>235</v>
      </c>
      <c r="K2383" s="840" t="s">
        <v>109</v>
      </c>
      <c r="L2383" s="913"/>
      <c r="M2383" s="913"/>
      <c r="N2383" s="841"/>
      <c r="O2383" s="840" t="s">
        <v>226</v>
      </c>
      <c r="P2383" s="913"/>
      <c r="Q2383" s="913"/>
      <c r="R2383" s="841"/>
      <c r="S2383" s="840" t="s">
        <v>233</v>
      </c>
      <c r="T2383" s="913"/>
      <c r="U2383" s="914"/>
    </row>
    <row r="2384" spans="1:32" ht="18" customHeight="1" thickBot="1" x14ac:dyDescent="0.2">
      <c r="B2384" s="882"/>
      <c r="C2384" s="908"/>
      <c r="D2384" s="479" t="s">
        <v>221</v>
      </c>
      <c r="E2384" s="479" t="s">
        <v>223</v>
      </c>
      <c r="F2384" s="910"/>
      <c r="G2384" s="911"/>
      <c r="H2384" s="912"/>
      <c r="I2384" s="481" t="s">
        <v>110</v>
      </c>
      <c r="J2384" s="481" t="s">
        <v>236</v>
      </c>
      <c r="K2384" s="911"/>
      <c r="L2384" s="915"/>
      <c r="M2384" s="915"/>
      <c r="N2384" s="912"/>
      <c r="O2384" s="911"/>
      <c r="P2384" s="915"/>
      <c r="Q2384" s="915"/>
      <c r="R2384" s="912"/>
      <c r="S2384" s="911" t="s">
        <v>234</v>
      </c>
      <c r="T2384" s="915"/>
      <c r="U2384" s="916"/>
    </row>
    <row r="2385" spans="2:21" ht="24" customHeight="1" x14ac:dyDescent="0.15">
      <c r="B2385" s="880">
        <v>1</v>
      </c>
      <c r="C2385" s="883"/>
      <c r="D2385" s="883"/>
      <c r="E2385" s="883"/>
      <c r="F2385" s="294"/>
      <c r="G2385" s="886"/>
      <c r="H2385" s="887"/>
      <c r="I2385" s="294"/>
      <c r="J2385" s="295"/>
      <c r="K2385" s="298"/>
      <c r="L2385" s="279" t="s">
        <v>220</v>
      </c>
      <c r="M2385" s="301"/>
      <c r="N2385" s="280" t="s">
        <v>225</v>
      </c>
      <c r="O2385" s="298"/>
      <c r="P2385" s="279" t="s">
        <v>220</v>
      </c>
      <c r="Q2385" s="301"/>
      <c r="R2385" s="280" t="s">
        <v>225</v>
      </c>
      <c r="S2385" s="888" t="str">
        <f t="shared" ref="S2385" si="1700">IF(COUNT(J2385:J2389)=0,"",SUM(J2385:J2389))</f>
        <v/>
      </c>
      <c r="T2385" s="889"/>
      <c r="U2385" s="890"/>
    </row>
    <row r="2386" spans="2:21" ht="24" customHeight="1" x14ac:dyDescent="0.15">
      <c r="B2386" s="881"/>
      <c r="C2386" s="884"/>
      <c r="D2386" s="884"/>
      <c r="E2386" s="884"/>
      <c r="F2386" s="296"/>
      <c r="G2386" s="897"/>
      <c r="H2386" s="898"/>
      <c r="I2386" s="296"/>
      <c r="J2386" s="297"/>
      <c r="K2386" s="299"/>
      <c r="L2386" s="284" t="s">
        <v>220</v>
      </c>
      <c r="M2386" s="302"/>
      <c r="N2386" s="285" t="s">
        <v>225</v>
      </c>
      <c r="O2386" s="299"/>
      <c r="P2386" s="284" t="s">
        <v>220</v>
      </c>
      <c r="Q2386" s="302"/>
      <c r="R2386" s="285" t="s">
        <v>225</v>
      </c>
      <c r="S2386" s="891"/>
      <c r="T2386" s="892"/>
      <c r="U2386" s="893"/>
    </row>
    <row r="2387" spans="2:21" ht="23.25" customHeight="1" x14ac:dyDescent="0.15">
      <c r="B2387" s="881"/>
      <c r="C2387" s="884"/>
      <c r="D2387" s="884"/>
      <c r="E2387" s="884"/>
      <c r="F2387" s="296"/>
      <c r="G2387" s="897"/>
      <c r="H2387" s="898"/>
      <c r="I2387" s="296"/>
      <c r="J2387" s="297"/>
      <c r="K2387" s="299"/>
      <c r="L2387" s="284" t="s">
        <v>220</v>
      </c>
      <c r="M2387" s="302"/>
      <c r="N2387" s="285" t="s">
        <v>225</v>
      </c>
      <c r="O2387" s="299"/>
      <c r="P2387" s="284" t="s">
        <v>220</v>
      </c>
      <c r="Q2387" s="302"/>
      <c r="R2387" s="285" t="s">
        <v>225</v>
      </c>
      <c r="S2387" s="891"/>
      <c r="T2387" s="892"/>
      <c r="U2387" s="893"/>
    </row>
    <row r="2388" spans="2:21" ht="24" customHeight="1" x14ac:dyDescent="0.15">
      <c r="B2388" s="881"/>
      <c r="C2388" s="884"/>
      <c r="D2388" s="884"/>
      <c r="E2388" s="884"/>
      <c r="F2388" s="296"/>
      <c r="G2388" s="897"/>
      <c r="H2388" s="898"/>
      <c r="I2388" s="296"/>
      <c r="J2388" s="297"/>
      <c r="K2388" s="299"/>
      <c r="L2388" s="284" t="s">
        <v>220</v>
      </c>
      <c r="M2388" s="302"/>
      <c r="N2388" s="285" t="s">
        <v>225</v>
      </c>
      <c r="O2388" s="299"/>
      <c r="P2388" s="284" t="s">
        <v>220</v>
      </c>
      <c r="Q2388" s="302"/>
      <c r="R2388" s="285" t="s">
        <v>225</v>
      </c>
      <c r="S2388" s="891"/>
      <c r="T2388" s="892"/>
      <c r="U2388" s="893"/>
    </row>
    <row r="2389" spans="2:21" ht="24" customHeight="1" thickBot="1" x14ac:dyDescent="0.2">
      <c r="B2389" s="882"/>
      <c r="C2389" s="885"/>
      <c r="D2389" s="885"/>
      <c r="E2389" s="885"/>
      <c r="F2389" s="286" t="s">
        <v>232</v>
      </c>
      <c r="G2389" s="5"/>
      <c r="H2389" s="899" t="s">
        <v>239</v>
      </c>
      <c r="I2389" s="900"/>
      <c r="J2389" s="300"/>
      <c r="K2389" s="901"/>
      <c r="L2389" s="902"/>
      <c r="M2389" s="902"/>
      <c r="N2389" s="902"/>
      <c r="O2389" s="902"/>
      <c r="P2389" s="902"/>
      <c r="Q2389" s="902"/>
      <c r="R2389" s="903"/>
      <c r="S2389" s="894"/>
      <c r="T2389" s="895"/>
      <c r="U2389" s="896"/>
    </row>
    <row r="2390" spans="2:21" ht="24" customHeight="1" x14ac:dyDescent="0.15">
      <c r="B2390" s="880">
        <v>2</v>
      </c>
      <c r="C2390" s="883"/>
      <c r="D2390" s="883"/>
      <c r="E2390" s="883"/>
      <c r="F2390" s="294"/>
      <c r="G2390" s="886"/>
      <c r="H2390" s="887"/>
      <c r="I2390" s="294"/>
      <c r="J2390" s="295"/>
      <c r="K2390" s="298"/>
      <c r="L2390" s="279" t="s">
        <v>220</v>
      </c>
      <c r="M2390" s="301"/>
      <c r="N2390" s="280" t="s">
        <v>225</v>
      </c>
      <c r="O2390" s="298"/>
      <c r="P2390" s="279" t="s">
        <v>220</v>
      </c>
      <c r="Q2390" s="301"/>
      <c r="R2390" s="280" t="s">
        <v>225</v>
      </c>
      <c r="S2390" s="888" t="str">
        <f t="shared" ref="S2390" si="1701">IF(COUNT(J2390:J2394)=0,"",SUM(J2390:J2394))</f>
        <v/>
      </c>
      <c r="T2390" s="889"/>
      <c r="U2390" s="890"/>
    </row>
    <row r="2391" spans="2:21" ht="24" customHeight="1" x14ac:dyDescent="0.15">
      <c r="B2391" s="881"/>
      <c r="C2391" s="884"/>
      <c r="D2391" s="884"/>
      <c r="E2391" s="884"/>
      <c r="F2391" s="296"/>
      <c r="G2391" s="897"/>
      <c r="H2391" s="898"/>
      <c r="I2391" s="296"/>
      <c r="J2391" s="297"/>
      <c r="K2391" s="299"/>
      <c r="L2391" s="284" t="s">
        <v>220</v>
      </c>
      <c r="M2391" s="302"/>
      <c r="N2391" s="285" t="s">
        <v>225</v>
      </c>
      <c r="O2391" s="299"/>
      <c r="P2391" s="284" t="s">
        <v>220</v>
      </c>
      <c r="Q2391" s="302"/>
      <c r="R2391" s="285" t="s">
        <v>225</v>
      </c>
      <c r="S2391" s="891"/>
      <c r="T2391" s="892"/>
      <c r="U2391" s="893"/>
    </row>
    <row r="2392" spans="2:21" ht="24" customHeight="1" x14ac:dyDescent="0.15">
      <c r="B2392" s="881"/>
      <c r="C2392" s="884"/>
      <c r="D2392" s="884"/>
      <c r="E2392" s="884"/>
      <c r="F2392" s="296"/>
      <c r="G2392" s="897"/>
      <c r="H2392" s="898"/>
      <c r="I2392" s="296"/>
      <c r="J2392" s="297"/>
      <c r="K2392" s="299"/>
      <c r="L2392" s="284" t="s">
        <v>220</v>
      </c>
      <c r="M2392" s="302"/>
      <c r="N2392" s="285" t="s">
        <v>225</v>
      </c>
      <c r="O2392" s="299"/>
      <c r="P2392" s="284" t="s">
        <v>220</v>
      </c>
      <c r="Q2392" s="302"/>
      <c r="R2392" s="285" t="s">
        <v>225</v>
      </c>
      <c r="S2392" s="891"/>
      <c r="T2392" s="892"/>
      <c r="U2392" s="893"/>
    </row>
    <row r="2393" spans="2:21" ht="24" customHeight="1" x14ac:dyDescent="0.15">
      <c r="B2393" s="881"/>
      <c r="C2393" s="884"/>
      <c r="D2393" s="884"/>
      <c r="E2393" s="884"/>
      <c r="F2393" s="296"/>
      <c r="G2393" s="897"/>
      <c r="H2393" s="898"/>
      <c r="I2393" s="296"/>
      <c r="J2393" s="297"/>
      <c r="K2393" s="299"/>
      <c r="L2393" s="284" t="s">
        <v>220</v>
      </c>
      <c r="M2393" s="302"/>
      <c r="N2393" s="285" t="s">
        <v>225</v>
      </c>
      <c r="O2393" s="299"/>
      <c r="P2393" s="284" t="s">
        <v>220</v>
      </c>
      <c r="Q2393" s="302"/>
      <c r="R2393" s="285" t="s">
        <v>225</v>
      </c>
      <c r="S2393" s="891"/>
      <c r="T2393" s="892"/>
      <c r="U2393" s="893"/>
    </row>
    <row r="2394" spans="2:21" ht="24" customHeight="1" thickBot="1" x14ac:dyDescent="0.2">
      <c r="B2394" s="882"/>
      <c r="C2394" s="885"/>
      <c r="D2394" s="885"/>
      <c r="E2394" s="885"/>
      <c r="F2394" s="286" t="s">
        <v>232</v>
      </c>
      <c r="G2394" s="5"/>
      <c r="H2394" s="899" t="s">
        <v>239</v>
      </c>
      <c r="I2394" s="900"/>
      <c r="J2394" s="300"/>
      <c r="K2394" s="901"/>
      <c r="L2394" s="902"/>
      <c r="M2394" s="902"/>
      <c r="N2394" s="902"/>
      <c r="O2394" s="902"/>
      <c r="P2394" s="902"/>
      <c r="Q2394" s="902"/>
      <c r="R2394" s="903"/>
      <c r="S2394" s="894"/>
      <c r="T2394" s="895"/>
      <c r="U2394" s="896"/>
    </row>
    <row r="2395" spans="2:21" ht="24" customHeight="1" x14ac:dyDescent="0.15">
      <c r="B2395" s="880">
        <v>3</v>
      </c>
      <c r="C2395" s="883"/>
      <c r="D2395" s="883"/>
      <c r="E2395" s="883"/>
      <c r="F2395" s="294"/>
      <c r="G2395" s="886"/>
      <c r="H2395" s="887"/>
      <c r="I2395" s="294"/>
      <c r="J2395" s="295"/>
      <c r="K2395" s="298"/>
      <c r="L2395" s="279" t="s">
        <v>220</v>
      </c>
      <c r="M2395" s="301"/>
      <c r="N2395" s="280" t="s">
        <v>225</v>
      </c>
      <c r="O2395" s="298"/>
      <c r="P2395" s="279" t="s">
        <v>220</v>
      </c>
      <c r="Q2395" s="301"/>
      <c r="R2395" s="280" t="s">
        <v>225</v>
      </c>
      <c r="S2395" s="888" t="str">
        <f t="shared" ref="S2395" si="1702">IF(COUNT(J2395:J2399)=0,"",SUM(J2395:J2399))</f>
        <v/>
      </c>
      <c r="T2395" s="889"/>
      <c r="U2395" s="890"/>
    </row>
    <row r="2396" spans="2:21" ht="24" customHeight="1" x14ac:dyDescent="0.15">
      <c r="B2396" s="881"/>
      <c r="C2396" s="884"/>
      <c r="D2396" s="884"/>
      <c r="E2396" s="884"/>
      <c r="F2396" s="296"/>
      <c r="G2396" s="897"/>
      <c r="H2396" s="898"/>
      <c r="I2396" s="296"/>
      <c r="J2396" s="297"/>
      <c r="K2396" s="299"/>
      <c r="L2396" s="284" t="s">
        <v>220</v>
      </c>
      <c r="M2396" s="302"/>
      <c r="N2396" s="285" t="s">
        <v>225</v>
      </c>
      <c r="O2396" s="299"/>
      <c r="P2396" s="284" t="s">
        <v>220</v>
      </c>
      <c r="Q2396" s="302"/>
      <c r="R2396" s="285" t="s">
        <v>225</v>
      </c>
      <c r="S2396" s="891"/>
      <c r="T2396" s="892"/>
      <c r="U2396" s="893"/>
    </row>
    <row r="2397" spans="2:21" ht="24" customHeight="1" x14ac:dyDescent="0.15">
      <c r="B2397" s="881"/>
      <c r="C2397" s="884"/>
      <c r="D2397" s="884"/>
      <c r="E2397" s="884"/>
      <c r="F2397" s="296"/>
      <c r="G2397" s="897"/>
      <c r="H2397" s="898"/>
      <c r="I2397" s="296"/>
      <c r="J2397" s="297"/>
      <c r="K2397" s="299"/>
      <c r="L2397" s="284" t="s">
        <v>220</v>
      </c>
      <c r="M2397" s="302"/>
      <c r="N2397" s="285" t="s">
        <v>225</v>
      </c>
      <c r="O2397" s="299"/>
      <c r="P2397" s="284" t="s">
        <v>220</v>
      </c>
      <c r="Q2397" s="302"/>
      <c r="R2397" s="285" t="s">
        <v>225</v>
      </c>
      <c r="S2397" s="891"/>
      <c r="T2397" s="892"/>
      <c r="U2397" s="893"/>
    </row>
    <row r="2398" spans="2:21" ht="24" customHeight="1" x14ac:dyDescent="0.15">
      <c r="B2398" s="881"/>
      <c r="C2398" s="884"/>
      <c r="D2398" s="884"/>
      <c r="E2398" s="884"/>
      <c r="F2398" s="296"/>
      <c r="G2398" s="897"/>
      <c r="H2398" s="898"/>
      <c r="I2398" s="296"/>
      <c r="J2398" s="297"/>
      <c r="K2398" s="299"/>
      <c r="L2398" s="284" t="s">
        <v>220</v>
      </c>
      <c r="M2398" s="302"/>
      <c r="N2398" s="285" t="s">
        <v>225</v>
      </c>
      <c r="O2398" s="299"/>
      <c r="P2398" s="284" t="s">
        <v>220</v>
      </c>
      <c r="Q2398" s="302"/>
      <c r="R2398" s="285" t="s">
        <v>225</v>
      </c>
      <c r="S2398" s="891"/>
      <c r="T2398" s="892"/>
      <c r="U2398" s="893"/>
    </row>
    <row r="2399" spans="2:21" ht="24" customHeight="1" thickBot="1" x14ac:dyDescent="0.2">
      <c r="B2399" s="882"/>
      <c r="C2399" s="885"/>
      <c r="D2399" s="885"/>
      <c r="E2399" s="885"/>
      <c r="F2399" s="286" t="s">
        <v>232</v>
      </c>
      <c r="G2399" s="5"/>
      <c r="H2399" s="899" t="s">
        <v>239</v>
      </c>
      <c r="I2399" s="900"/>
      <c r="J2399" s="300"/>
      <c r="K2399" s="901"/>
      <c r="L2399" s="902"/>
      <c r="M2399" s="902"/>
      <c r="N2399" s="902"/>
      <c r="O2399" s="902"/>
      <c r="P2399" s="902"/>
      <c r="Q2399" s="902"/>
      <c r="R2399" s="903"/>
      <c r="S2399" s="894"/>
      <c r="T2399" s="895"/>
      <c r="U2399" s="896"/>
    </row>
    <row r="2400" spans="2:21" ht="24" customHeight="1" x14ac:dyDescent="0.15">
      <c r="B2400" s="880">
        <v>4</v>
      </c>
      <c r="C2400" s="883"/>
      <c r="D2400" s="883"/>
      <c r="E2400" s="883"/>
      <c r="F2400" s="294"/>
      <c r="G2400" s="886"/>
      <c r="H2400" s="887"/>
      <c r="I2400" s="294"/>
      <c r="J2400" s="295"/>
      <c r="K2400" s="298"/>
      <c r="L2400" s="279" t="s">
        <v>220</v>
      </c>
      <c r="M2400" s="301"/>
      <c r="N2400" s="280" t="s">
        <v>225</v>
      </c>
      <c r="O2400" s="298"/>
      <c r="P2400" s="279" t="s">
        <v>220</v>
      </c>
      <c r="Q2400" s="301"/>
      <c r="R2400" s="280" t="s">
        <v>225</v>
      </c>
      <c r="S2400" s="888" t="str">
        <f t="shared" ref="S2400" si="1703">IF(COUNT(J2400:J2404)=0,"",SUM(J2400:J2404))</f>
        <v/>
      </c>
      <c r="T2400" s="889"/>
      <c r="U2400" s="890"/>
    </row>
    <row r="2401" spans="1:32" ht="24" customHeight="1" x14ac:dyDescent="0.15">
      <c r="B2401" s="881"/>
      <c r="C2401" s="884"/>
      <c r="D2401" s="884"/>
      <c r="E2401" s="884"/>
      <c r="F2401" s="296"/>
      <c r="G2401" s="897"/>
      <c r="H2401" s="898"/>
      <c r="I2401" s="296"/>
      <c r="J2401" s="297"/>
      <c r="K2401" s="299"/>
      <c r="L2401" s="284" t="s">
        <v>220</v>
      </c>
      <c r="M2401" s="302"/>
      <c r="N2401" s="285" t="s">
        <v>225</v>
      </c>
      <c r="O2401" s="299"/>
      <c r="P2401" s="284" t="s">
        <v>220</v>
      </c>
      <c r="Q2401" s="302"/>
      <c r="R2401" s="285" t="s">
        <v>225</v>
      </c>
      <c r="S2401" s="891"/>
      <c r="T2401" s="892"/>
      <c r="U2401" s="893"/>
    </row>
    <row r="2402" spans="1:32" ht="24" customHeight="1" x14ac:dyDescent="0.15">
      <c r="B2402" s="881"/>
      <c r="C2402" s="884"/>
      <c r="D2402" s="884"/>
      <c r="E2402" s="884"/>
      <c r="F2402" s="296"/>
      <c r="G2402" s="897"/>
      <c r="H2402" s="898"/>
      <c r="I2402" s="296"/>
      <c r="J2402" s="297"/>
      <c r="K2402" s="299"/>
      <c r="L2402" s="284" t="s">
        <v>220</v>
      </c>
      <c r="M2402" s="302"/>
      <c r="N2402" s="285" t="s">
        <v>225</v>
      </c>
      <c r="O2402" s="299"/>
      <c r="P2402" s="284" t="s">
        <v>220</v>
      </c>
      <c r="Q2402" s="302"/>
      <c r="R2402" s="285" t="s">
        <v>225</v>
      </c>
      <c r="S2402" s="891"/>
      <c r="T2402" s="892"/>
      <c r="U2402" s="893"/>
    </row>
    <row r="2403" spans="1:32" ht="24" customHeight="1" x14ac:dyDescent="0.15">
      <c r="B2403" s="881"/>
      <c r="C2403" s="884"/>
      <c r="D2403" s="884"/>
      <c r="E2403" s="884"/>
      <c r="F2403" s="296"/>
      <c r="G2403" s="897"/>
      <c r="H2403" s="898"/>
      <c r="I2403" s="296"/>
      <c r="J2403" s="297"/>
      <c r="K2403" s="299"/>
      <c r="L2403" s="284" t="s">
        <v>220</v>
      </c>
      <c r="M2403" s="302"/>
      <c r="N2403" s="285" t="s">
        <v>225</v>
      </c>
      <c r="O2403" s="299"/>
      <c r="P2403" s="284" t="s">
        <v>220</v>
      </c>
      <c r="Q2403" s="302"/>
      <c r="R2403" s="285" t="s">
        <v>225</v>
      </c>
      <c r="S2403" s="891"/>
      <c r="T2403" s="892"/>
      <c r="U2403" s="893"/>
    </row>
    <row r="2404" spans="1:32" ht="24" customHeight="1" thickBot="1" x14ac:dyDescent="0.2">
      <c r="B2404" s="882"/>
      <c r="C2404" s="885"/>
      <c r="D2404" s="885"/>
      <c r="E2404" s="885"/>
      <c r="F2404" s="286" t="s">
        <v>232</v>
      </c>
      <c r="G2404" s="5"/>
      <c r="H2404" s="899" t="s">
        <v>239</v>
      </c>
      <c r="I2404" s="900"/>
      <c r="J2404" s="300"/>
      <c r="K2404" s="901"/>
      <c r="L2404" s="902"/>
      <c r="M2404" s="902"/>
      <c r="N2404" s="902"/>
      <c r="O2404" s="902"/>
      <c r="P2404" s="902"/>
      <c r="Q2404" s="902"/>
      <c r="R2404" s="903"/>
      <c r="S2404" s="894"/>
      <c r="T2404" s="895"/>
      <c r="U2404" s="896"/>
    </row>
    <row r="2405" spans="1:32" ht="19.5" customHeight="1" thickBot="1" x14ac:dyDescent="0.2">
      <c r="B2405" s="287" t="s">
        <v>112</v>
      </c>
      <c r="C2405" s="172"/>
      <c r="D2405" s="288"/>
      <c r="E2405" s="288"/>
      <c r="F2405" s="289"/>
      <c r="G2405" s="288"/>
      <c r="H2405" s="288"/>
      <c r="O2405" s="917" t="s">
        <v>496</v>
      </c>
      <c r="P2405" s="918"/>
      <c r="Q2405" s="918"/>
      <c r="R2405" s="918"/>
      <c r="S2405" s="919" t="str">
        <f>IF(COUNT(S2385:U2404)=0,"",SUMIFS(S2385:S2404,E2385:E2404,"&lt;&gt;"&amp;""))</f>
        <v/>
      </c>
      <c r="T2405" s="920"/>
      <c r="U2405" s="921"/>
    </row>
    <row r="2406" spans="1:32" ht="19.5" customHeight="1" thickBot="1" x14ac:dyDescent="0.2">
      <c r="B2406" s="486" t="s">
        <v>242</v>
      </c>
      <c r="C2406" s="172"/>
      <c r="D2406" s="171"/>
      <c r="E2406" s="290"/>
      <c r="F2406" s="485"/>
      <c r="G2406" s="485"/>
      <c r="H2406" s="485"/>
      <c r="O2406" s="922" t="s">
        <v>497</v>
      </c>
      <c r="P2406" s="923"/>
      <c r="Q2406" s="923"/>
      <c r="R2406" s="924"/>
      <c r="S2406" s="919" t="str">
        <f>IF(COUNT(S2385:U2404)=0,"",SUMIF(E2385:E2404,"元請",S2385:U2404))</f>
        <v/>
      </c>
      <c r="T2406" s="920"/>
      <c r="U2406" s="921"/>
      <c r="Z2406" s="264"/>
      <c r="AA2406" s="264"/>
      <c r="AB2406" s="264"/>
      <c r="AC2406" s="264"/>
      <c r="AD2406" s="264"/>
      <c r="AE2406" s="172"/>
      <c r="AF2406" s="172"/>
    </row>
    <row r="2407" spans="1:32" ht="19.5" customHeight="1" x14ac:dyDescent="0.15">
      <c r="B2407" s="287" t="s">
        <v>240</v>
      </c>
      <c r="C2407" s="172"/>
      <c r="D2407" s="171"/>
      <c r="E2407" s="172"/>
      <c r="F2407" s="172"/>
      <c r="G2407" s="485"/>
      <c r="H2407" s="485"/>
      <c r="Z2407" s="264"/>
      <c r="AA2407" s="264"/>
      <c r="AB2407" s="264"/>
      <c r="AC2407" s="264"/>
      <c r="AD2407" s="264"/>
      <c r="AE2407" s="172"/>
      <c r="AF2407" s="172"/>
    </row>
    <row r="2408" spans="1:32" ht="19.5" customHeight="1" x14ac:dyDescent="0.15">
      <c r="B2408" s="485"/>
      <c r="C2408" s="172"/>
      <c r="D2408" s="171"/>
      <c r="E2408" s="290"/>
      <c r="F2408" s="485"/>
      <c r="G2408" s="485"/>
      <c r="H2408" s="485"/>
    </row>
    <row r="2409" spans="1:32" s="172" customFormat="1" ht="20.25" customHeight="1" x14ac:dyDescent="0.15">
      <c r="A2409" s="171"/>
      <c r="B2409" s="171"/>
      <c r="C2409" s="172" t="s">
        <v>104</v>
      </c>
      <c r="G2409" s="262"/>
      <c r="H2409" s="262"/>
      <c r="I2409" s="171"/>
      <c r="J2409" s="171"/>
      <c r="K2409" s="171"/>
      <c r="L2409" s="171"/>
      <c r="M2409" s="171"/>
      <c r="N2409" s="171"/>
      <c r="O2409" s="171"/>
      <c r="P2409" s="171"/>
      <c r="Q2409" s="171"/>
      <c r="R2409" s="171"/>
      <c r="S2409" s="171"/>
      <c r="T2409" s="196" t="s">
        <v>241</v>
      </c>
      <c r="U2409" s="263" t="str">
        <f t="shared" ref="U2409" si="1704">IF(COUNT(S2385:U2404)=0,"",U2380+1)</f>
        <v/>
      </c>
      <c r="W2409" s="171"/>
      <c r="X2409" s="171"/>
      <c r="Y2409" s="171"/>
      <c r="Z2409" s="291"/>
      <c r="AA2409" s="291"/>
      <c r="AB2409" s="291"/>
      <c r="AC2409" s="291"/>
      <c r="AD2409" s="291"/>
      <c r="AE2409" s="171"/>
      <c r="AF2409" s="171"/>
    </row>
    <row r="2410" spans="1:32" s="172" customFormat="1" ht="27.75" x14ac:dyDescent="0.15">
      <c r="A2410" s="171"/>
      <c r="B2410" s="904" t="s">
        <v>105</v>
      </c>
      <c r="C2410" s="904"/>
      <c r="D2410" s="904"/>
      <c r="E2410" s="904"/>
      <c r="F2410" s="904"/>
      <c r="G2410" s="904"/>
      <c r="H2410" s="904"/>
      <c r="I2410" s="904"/>
      <c r="J2410" s="905" t="s">
        <v>388</v>
      </c>
      <c r="K2410" s="905"/>
      <c r="L2410" s="905"/>
      <c r="M2410" s="905"/>
      <c r="N2410" s="905"/>
      <c r="O2410" s="905"/>
      <c r="P2410" s="905"/>
      <c r="Q2410" s="905"/>
      <c r="R2410" s="905"/>
      <c r="S2410" s="905"/>
      <c r="T2410" s="905"/>
      <c r="U2410" s="905"/>
      <c r="W2410" s="171"/>
      <c r="X2410" s="171"/>
      <c r="Y2410" s="171"/>
      <c r="Z2410" s="291"/>
      <c r="AA2410" s="291"/>
      <c r="AB2410" s="291"/>
      <c r="AC2410" s="291"/>
      <c r="AD2410" s="291"/>
      <c r="AE2410" s="171"/>
      <c r="AF2410" s="171"/>
    </row>
    <row r="2411" spans="1:32" ht="21.75" thickBot="1" x14ac:dyDescent="0.2">
      <c r="D2411" s="265" t="s">
        <v>228</v>
      </c>
      <c r="E2411" s="906"/>
      <c r="F2411" s="906"/>
      <c r="G2411" s="266" t="s">
        <v>229</v>
      </c>
      <c r="H2411" s="267"/>
      <c r="L2411" s="268" t="s">
        <v>231</v>
      </c>
      <c r="M2411" s="482" t="str">
        <f>M$4</f>
        <v/>
      </c>
      <c r="N2411" s="269" t="s">
        <v>220</v>
      </c>
      <c r="O2411" s="482" t="str">
        <f>O$4</f>
        <v/>
      </c>
      <c r="P2411" s="269" t="s">
        <v>225</v>
      </c>
      <c r="Q2411" s="269" t="s">
        <v>205</v>
      </c>
      <c r="R2411" s="482" t="str">
        <f>R$4</f>
        <v/>
      </c>
      <c r="S2411" s="269" t="s">
        <v>220</v>
      </c>
      <c r="T2411" s="482" t="str">
        <f>T$4</f>
        <v/>
      </c>
      <c r="U2411" s="269" t="s">
        <v>230</v>
      </c>
    </row>
    <row r="2412" spans="1:32" ht="18" customHeight="1" x14ac:dyDescent="0.15">
      <c r="B2412" s="880" t="s">
        <v>227</v>
      </c>
      <c r="C2412" s="907" t="s">
        <v>224</v>
      </c>
      <c r="D2412" s="478" t="s">
        <v>237</v>
      </c>
      <c r="E2412" s="478" t="s">
        <v>222</v>
      </c>
      <c r="F2412" s="909" t="s">
        <v>106</v>
      </c>
      <c r="G2412" s="840" t="s">
        <v>107</v>
      </c>
      <c r="H2412" s="841"/>
      <c r="I2412" s="480" t="s">
        <v>108</v>
      </c>
      <c r="J2412" s="480" t="s">
        <v>235</v>
      </c>
      <c r="K2412" s="840" t="s">
        <v>109</v>
      </c>
      <c r="L2412" s="913"/>
      <c r="M2412" s="913"/>
      <c r="N2412" s="841"/>
      <c r="O2412" s="840" t="s">
        <v>226</v>
      </c>
      <c r="P2412" s="913"/>
      <c r="Q2412" s="913"/>
      <c r="R2412" s="841"/>
      <c r="S2412" s="840" t="s">
        <v>233</v>
      </c>
      <c r="T2412" s="913"/>
      <c r="U2412" s="914"/>
    </row>
    <row r="2413" spans="1:32" ht="18" customHeight="1" thickBot="1" x14ac:dyDescent="0.2">
      <c r="B2413" s="882"/>
      <c r="C2413" s="908"/>
      <c r="D2413" s="479" t="s">
        <v>221</v>
      </c>
      <c r="E2413" s="479" t="s">
        <v>223</v>
      </c>
      <c r="F2413" s="910"/>
      <c r="G2413" s="911"/>
      <c r="H2413" s="912"/>
      <c r="I2413" s="481" t="s">
        <v>110</v>
      </c>
      <c r="J2413" s="481" t="s">
        <v>236</v>
      </c>
      <c r="K2413" s="911"/>
      <c r="L2413" s="915"/>
      <c r="M2413" s="915"/>
      <c r="N2413" s="912"/>
      <c r="O2413" s="911"/>
      <c r="P2413" s="915"/>
      <c r="Q2413" s="915"/>
      <c r="R2413" s="912"/>
      <c r="S2413" s="911" t="s">
        <v>234</v>
      </c>
      <c r="T2413" s="915"/>
      <c r="U2413" s="916"/>
    </row>
    <row r="2414" spans="1:32" ht="24" customHeight="1" x14ac:dyDescent="0.15">
      <c r="B2414" s="880">
        <v>1</v>
      </c>
      <c r="C2414" s="883"/>
      <c r="D2414" s="883"/>
      <c r="E2414" s="883"/>
      <c r="F2414" s="294"/>
      <c r="G2414" s="886"/>
      <c r="H2414" s="887"/>
      <c r="I2414" s="294"/>
      <c r="J2414" s="295"/>
      <c r="K2414" s="298"/>
      <c r="L2414" s="279" t="s">
        <v>220</v>
      </c>
      <c r="M2414" s="301"/>
      <c r="N2414" s="280" t="s">
        <v>225</v>
      </c>
      <c r="O2414" s="298"/>
      <c r="P2414" s="279" t="s">
        <v>220</v>
      </c>
      <c r="Q2414" s="301"/>
      <c r="R2414" s="280" t="s">
        <v>225</v>
      </c>
      <c r="S2414" s="888" t="str">
        <f t="shared" ref="S2414" si="1705">IF(COUNT(J2414:J2418)=0,"",SUM(J2414:J2418))</f>
        <v/>
      </c>
      <c r="T2414" s="889"/>
      <c r="U2414" s="890"/>
    </row>
    <row r="2415" spans="1:32" ht="24" customHeight="1" x14ac:dyDescent="0.15">
      <c r="B2415" s="881"/>
      <c r="C2415" s="884"/>
      <c r="D2415" s="884"/>
      <c r="E2415" s="884"/>
      <c r="F2415" s="296"/>
      <c r="G2415" s="897"/>
      <c r="H2415" s="898"/>
      <c r="I2415" s="296"/>
      <c r="J2415" s="297"/>
      <c r="K2415" s="299"/>
      <c r="L2415" s="284" t="s">
        <v>220</v>
      </c>
      <c r="M2415" s="302"/>
      <c r="N2415" s="285" t="s">
        <v>225</v>
      </c>
      <c r="O2415" s="299"/>
      <c r="P2415" s="284" t="s">
        <v>220</v>
      </c>
      <c r="Q2415" s="302"/>
      <c r="R2415" s="285" t="s">
        <v>225</v>
      </c>
      <c r="S2415" s="891"/>
      <c r="T2415" s="892"/>
      <c r="U2415" s="893"/>
    </row>
    <row r="2416" spans="1:32" ht="23.25" customHeight="1" x14ac:dyDescent="0.15">
      <c r="B2416" s="881"/>
      <c r="C2416" s="884"/>
      <c r="D2416" s="884"/>
      <c r="E2416" s="884"/>
      <c r="F2416" s="296"/>
      <c r="G2416" s="897"/>
      <c r="H2416" s="898"/>
      <c r="I2416" s="296"/>
      <c r="J2416" s="297"/>
      <c r="K2416" s="299"/>
      <c r="L2416" s="284" t="s">
        <v>220</v>
      </c>
      <c r="M2416" s="302"/>
      <c r="N2416" s="285" t="s">
        <v>225</v>
      </c>
      <c r="O2416" s="299"/>
      <c r="P2416" s="284" t="s">
        <v>220</v>
      </c>
      <c r="Q2416" s="302"/>
      <c r="R2416" s="285" t="s">
        <v>225</v>
      </c>
      <c r="S2416" s="891"/>
      <c r="T2416" s="892"/>
      <c r="U2416" s="893"/>
    </row>
    <row r="2417" spans="2:21" ht="24" customHeight="1" x14ac:dyDescent="0.15">
      <c r="B2417" s="881"/>
      <c r="C2417" s="884"/>
      <c r="D2417" s="884"/>
      <c r="E2417" s="884"/>
      <c r="F2417" s="296"/>
      <c r="G2417" s="897"/>
      <c r="H2417" s="898"/>
      <c r="I2417" s="296"/>
      <c r="J2417" s="297"/>
      <c r="K2417" s="299"/>
      <c r="L2417" s="284" t="s">
        <v>220</v>
      </c>
      <c r="M2417" s="302"/>
      <c r="N2417" s="285" t="s">
        <v>225</v>
      </c>
      <c r="O2417" s="299"/>
      <c r="P2417" s="284" t="s">
        <v>220</v>
      </c>
      <c r="Q2417" s="302"/>
      <c r="R2417" s="285" t="s">
        <v>225</v>
      </c>
      <c r="S2417" s="891"/>
      <c r="T2417" s="892"/>
      <c r="U2417" s="893"/>
    </row>
    <row r="2418" spans="2:21" ht="24" customHeight="1" thickBot="1" x14ac:dyDescent="0.2">
      <c r="B2418" s="882"/>
      <c r="C2418" s="885"/>
      <c r="D2418" s="885"/>
      <c r="E2418" s="885"/>
      <c r="F2418" s="286" t="s">
        <v>232</v>
      </c>
      <c r="G2418" s="5"/>
      <c r="H2418" s="899" t="s">
        <v>239</v>
      </c>
      <c r="I2418" s="900"/>
      <c r="J2418" s="300"/>
      <c r="K2418" s="901"/>
      <c r="L2418" s="902"/>
      <c r="M2418" s="902"/>
      <c r="N2418" s="902"/>
      <c r="O2418" s="902"/>
      <c r="P2418" s="902"/>
      <c r="Q2418" s="902"/>
      <c r="R2418" s="903"/>
      <c r="S2418" s="894"/>
      <c r="T2418" s="895"/>
      <c r="U2418" s="896"/>
    </row>
    <row r="2419" spans="2:21" ht="24" customHeight="1" x14ac:dyDescent="0.15">
      <c r="B2419" s="880">
        <v>2</v>
      </c>
      <c r="C2419" s="883"/>
      <c r="D2419" s="883"/>
      <c r="E2419" s="883"/>
      <c r="F2419" s="294"/>
      <c r="G2419" s="886"/>
      <c r="H2419" s="887"/>
      <c r="I2419" s="294"/>
      <c r="J2419" s="295"/>
      <c r="K2419" s="298"/>
      <c r="L2419" s="279" t="s">
        <v>220</v>
      </c>
      <c r="M2419" s="301"/>
      <c r="N2419" s="280" t="s">
        <v>225</v>
      </c>
      <c r="O2419" s="298"/>
      <c r="P2419" s="279" t="s">
        <v>220</v>
      </c>
      <c r="Q2419" s="301"/>
      <c r="R2419" s="280" t="s">
        <v>225</v>
      </c>
      <c r="S2419" s="888" t="str">
        <f t="shared" ref="S2419" si="1706">IF(COUNT(J2419:J2423)=0,"",SUM(J2419:J2423))</f>
        <v/>
      </c>
      <c r="T2419" s="889"/>
      <c r="U2419" s="890"/>
    </row>
    <row r="2420" spans="2:21" ht="24" customHeight="1" x14ac:dyDescent="0.15">
      <c r="B2420" s="881"/>
      <c r="C2420" s="884"/>
      <c r="D2420" s="884"/>
      <c r="E2420" s="884"/>
      <c r="F2420" s="296"/>
      <c r="G2420" s="897"/>
      <c r="H2420" s="898"/>
      <c r="I2420" s="296"/>
      <c r="J2420" s="297"/>
      <c r="K2420" s="299"/>
      <c r="L2420" s="284" t="s">
        <v>220</v>
      </c>
      <c r="M2420" s="302"/>
      <c r="N2420" s="285" t="s">
        <v>225</v>
      </c>
      <c r="O2420" s="299"/>
      <c r="P2420" s="284" t="s">
        <v>220</v>
      </c>
      <c r="Q2420" s="302"/>
      <c r="R2420" s="285" t="s">
        <v>225</v>
      </c>
      <c r="S2420" s="891"/>
      <c r="T2420" s="892"/>
      <c r="U2420" s="893"/>
    </row>
    <row r="2421" spans="2:21" ht="24" customHeight="1" x14ac:dyDescent="0.15">
      <c r="B2421" s="881"/>
      <c r="C2421" s="884"/>
      <c r="D2421" s="884"/>
      <c r="E2421" s="884"/>
      <c r="F2421" s="296"/>
      <c r="G2421" s="897"/>
      <c r="H2421" s="898"/>
      <c r="I2421" s="296"/>
      <c r="J2421" s="297"/>
      <c r="K2421" s="299"/>
      <c r="L2421" s="284" t="s">
        <v>220</v>
      </c>
      <c r="M2421" s="302"/>
      <c r="N2421" s="285" t="s">
        <v>225</v>
      </c>
      <c r="O2421" s="299"/>
      <c r="P2421" s="284" t="s">
        <v>220</v>
      </c>
      <c r="Q2421" s="302"/>
      <c r="R2421" s="285" t="s">
        <v>225</v>
      </c>
      <c r="S2421" s="891"/>
      <c r="T2421" s="892"/>
      <c r="U2421" s="893"/>
    </row>
    <row r="2422" spans="2:21" ht="24" customHeight="1" x14ac:dyDescent="0.15">
      <c r="B2422" s="881"/>
      <c r="C2422" s="884"/>
      <c r="D2422" s="884"/>
      <c r="E2422" s="884"/>
      <c r="F2422" s="296"/>
      <c r="G2422" s="897"/>
      <c r="H2422" s="898"/>
      <c r="I2422" s="296"/>
      <c r="J2422" s="297"/>
      <c r="K2422" s="299"/>
      <c r="L2422" s="284" t="s">
        <v>220</v>
      </c>
      <c r="M2422" s="302"/>
      <c r="N2422" s="285" t="s">
        <v>225</v>
      </c>
      <c r="O2422" s="299"/>
      <c r="P2422" s="284" t="s">
        <v>220</v>
      </c>
      <c r="Q2422" s="302"/>
      <c r="R2422" s="285" t="s">
        <v>225</v>
      </c>
      <c r="S2422" s="891"/>
      <c r="T2422" s="892"/>
      <c r="U2422" s="893"/>
    </row>
    <row r="2423" spans="2:21" ht="24" customHeight="1" thickBot="1" x14ac:dyDescent="0.2">
      <c r="B2423" s="882"/>
      <c r="C2423" s="885"/>
      <c r="D2423" s="885"/>
      <c r="E2423" s="885"/>
      <c r="F2423" s="286" t="s">
        <v>232</v>
      </c>
      <c r="G2423" s="5"/>
      <c r="H2423" s="899" t="s">
        <v>239</v>
      </c>
      <c r="I2423" s="900"/>
      <c r="J2423" s="300"/>
      <c r="K2423" s="901"/>
      <c r="L2423" s="902"/>
      <c r="M2423" s="902"/>
      <c r="N2423" s="902"/>
      <c r="O2423" s="902"/>
      <c r="P2423" s="902"/>
      <c r="Q2423" s="902"/>
      <c r="R2423" s="903"/>
      <c r="S2423" s="894"/>
      <c r="T2423" s="895"/>
      <c r="U2423" s="896"/>
    </row>
    <row r="2424" spans="2:21" ht="24" customHeight="1" x14ac:dyDescent="0.15">
      <c r="B2424" s="880">
        <v>3</v>
      </c>
      <c r="C2424" s="883"/>
      <c r="D2424" s="883"/>
      <c r="E2424" s="883"/>
      <c r="F2424" s="294"/>
      <c r="G2424" s="886"/>
      <c r="H2424" s="887"/>
      <c r="I2424" s="294"/>
      <c r="J2424" s="295"/>
      <c r="K2424" s="298"/>
      <c r="L2424" s="279" t="s">
        <v>220</v>
      </c>
      <c r="M2424" s="301"/>
      <c r="N2424" s="280" t="s">
        <v>225</v>
      </c>
      <c r="O2424" s="298"/>
      <c r="P2424" s="279" t="s">
        <v>220</v>
      </c>
      <c r="Q2424" s="301"/>
      <c r="R2424" s="280" t="s">
        <v>225</v>
      </c>
      <c r="S2424" s="888" t="str">
        <f t="shared" ref="S2424" si="1707">IF(COUNT(J2424:J2428)=0,"",SUM(J2424:J2428))</f>
        <v/>
      </c>
      <c r="T2424" s="889"/>
      <c r="U2424" s="890"/>
    </row>
    <row r="2425" spans="2:21" ht="24" customHeight="1" x14ac:dyDescent="0.15">
      <c r="B2425" s="881"/>
      <c r="C2425" s="884"/>
      <c r="D2425" s="884"/>
      <c r="E2425" s="884"/>
      <c r="F2425" s="296"/>
      <c r="G2425" s="897"/>
      <c r="H2425" s="898"/>
      <c r="I2425" s="296"/>
      <c r="J2425" s="297"/>
      <c r="K2425" s="299"/>
      <c r="L2425" s="284" t="s">
        <v>220</v>
      </c>
      <c r="M2425" s="302"/>
      <c r="N2425" s="285" t="s">
        <v>225</v>
      </c>
      <c r="O2425" s="299"/>
      <c r="P2425" s="284" t="s">
        <v>220</v>
      </c>
      <c r="Q2425" s="302"/>
      <c r="R2425" s="285" t="s">
        <v>225</v>
      </c>
      <c r="S2425" s="891"/>
      <c r="T2425" s="892"/>
      <c r="U2425" s="893"/>
    </row>
    <row r="2426" spans="2:21" ht="24" customHeight="1" x14ac:dyDescent="0.15">
      <c r="B2426" s="881"/>
      <c r="C2426" s="884"/>
      <c r="D2426" s="884"/>
      <c r="E2426" s="884"/>
      <c r="F2426" s="296"/>
      <c r="G2426" s="897"/>
      <c r="H2426" s="898"/>
      <c r="I2426" s="296"/>
      <c r="J2426" s="297"/>
      <c r="K2426" s="299"/>
      <c r="L2426" s="284" t="s">
        <v>220</v>
      </c>
      <c r="M2426" s="302"/>
      <c r="N2426" s="285" t="s">
        <v>225</v>
      </c>
      <c r="O2426" s="299"/>
      <c r="P2426" s="284" t="s">
        <v>220</v>
      </c>
      <c r="Q2426" s="302"/>
      <c r="R2426" s="285" t="s">
        <v>225</v>
      </c>
      <c r="S2426" s="891"/>
      <c r="T2426" s="892"/>
      <c r="U2426" s="893"/>
    </row>
    <row r="2427" spans="2:21" ht="24" customHeight="1" x14ac:dyDescent="0.15">
      <c r="B2427" s="881"/>
      <c r="C2427" s="884"/>
      <c r="D2427" s="884"/>
      <c r="E2427" s="884"/>
      <c r="F2427" s="296"/>
      <c r="G2427" s="897"/>
      <c r="H2427" s="898"/>
      <c r="I2427" s="296"/>
      <c r="J2427" s="297"/>
      <c r="K2427" s="299"/>
      <c r="L2427" s="284" t="s">
        <v>220</v>
      </c>
      <c r="M2427" s="302"/>
      <c r="N2427" s="285" t="s">
        <v>225</v>
      </c>
      <c r="O2427" s="299"/>
      <c r="P2427" s="284" t="s">
        <v>220</v>
      </c>
      <c r="Q2427" s="302"/>
      <c r="R2427" s="285" t="s">
        <v>225</v>
      </c>
      <c r="S2427" s="891"/>
      <c r="T2427" s="892"/>
      <c r="U2427" s="893"/>
    </row>
    <row r="2428" spans="2:21" ht="24" customHeight="1" thickBot="1" x14ac:dyDescent="0.2">
      <c r="B2428" s="882"/>
      <c r="C2428" s="885"/>
      <c r="D2428" s="885"/>
      <c r="E2428" s="885"/>
      <c r="F2428" s="286" t="s">
        <v>232</v>
      </c>
      <c r="G2428" s="5"/>
      <c r="H2428" s="899" t="s">
        <v>239</v>
      </c>
      <c r="I2428" s="900"/>
      <c r="J2428" s="300"/>
      <c r="K2428" s="901"/>
      <c r="L2428" s="902"/>
      <c r="M2428" s="902"/>
      <c r="N2428" s="902"/>
      <c r="O2428" s="902"/>
      <c r="P2428" s="902"/>
      <c r="Q2428" s="902"/>
      <c r="R2428" s="903"/>
      <c r="S2428" s="894"/>
      <c r="T2428" s="895"/>
      <c r="U2428" s="896"/>
    </row>
    <row r="2429" spans="2:21" ht="24" customHeight="1" x14ac:dyDescent="0.15">
      <c r="B2429" s="880">
        <v>4</v>
      </c>
      <c r="C2429" s="883"/>
      <c r="D2429" s="883"/>
      <c r="E2429" s="883"/>
      <c r="F2429" s="294"/>
      <c r="G2429" s="886"/>
      <c r="H2429" s="887"/>
      <c r="I2429" s="294"/>
      <c r="J2429" s="295"/>
      <c r="K2429" s="298"/>
      <c r="L2429" s="279" t="s">
        <v>220</v>
      </c>
      <c r="M2429" s="301"/>
      <c r="N2429" s="280" t="s">
        <v>225</v>
      </c>
      <c r="O2429" s="298"/>
      <c r="P2429" s="279" t="s">
        <v>220</v>
      </c>
      <c r="Q2429" s="301"/>
      <c r="R2429" s="280" t="s">
        <v>225</v>
      </c>
      <c r="S2429" s="888" t="str">
        <f t="shared" ref="S2429" si="1708">IF(COUNT(J2429:J2433)=0,"",SUM(J2429:J2433))</f>
        <v/>
      </c>
      <c r="T2429" s="889"/>
      <c r="U2429" s="890"/>
    </row>
    <row r="2430" spans="2:21" ht="24" customHeight="1" x14ac:dyDescent="0.15">
      <c r="B2430" s="881"/>
      <c r="C2430" s="884"/>
      <c r="D2430" s="884"/>
      <c r="E2430" s="884"/>
      <c r="F2430" s="296"/>
      <c r="G2430" s="897"/>
      <c r="H2430" s="898"/>
      <c r="I2430" s="296"/>
      <c r="J2430" s="297"/>
      <c r="K2430" s="299"/>
      <c r="L2430" s="284" t="s">
        <v>220</v>
      </c>
      <c r="M2430" s="302"/>
      <c r="N2430" s="285" t="s">
        <v>225</v>
      </c>
      <c r="O2430" s="299"/>
      <c r="P2430" s="284" t="s">
        <v>220</v>
      </c>
      <c r="Q2430" s="302"/>
      <c r="R2430" s="285" t="s">
        <v>225</v>
      </c>
      <c r="S2430" s="891"/>
      <c r="T2430" s="892"/>
      <c r="U2430" s="893"/>
    </row>
    <row r="2431" spans="2:21" ht="24" customHeight="1" x14ac:dyDescent="0.15">
      <c r="B2431" s="881"/>
      <c r="C2431" s="884"/>
      <c r="D2431" s="884"/>
      <c r="E2431" s="884"/>
      <c r="F2431" s="296"/>
      <c r="G2431" s="897"/>
      <c r="H2431" s="898"/>
      <c r="I2431" s="296"/>
      <c r="J2431" s="297"/>
      <c r="K2431" s="299"/>
      <c r="L2431" s="284" t="s">
        <v>220</v>
      </c>
      <c r="M2431" s="302"/>
      <c r="N2431" s="285" t="s">
        <v>225</v>
      </c>
      <c r="O2431" s="299"/>
      <c r="P2431" s="284" t="s">
        <v>220</v>
      </c>
      <c r="Q2431" s="302"/>
      <c r="R2431" s="285" t="s">
        <v>225</v>
      </c>
      <c r="S2431" s="891"/>
      <c r="T2431" s="892"/>
      <c r="U2431" s="893"/>
    </row>
    <row r="2432" spans="2:21" ht="24" customHeight="1" x14ac:dyDescent="0.15">
      <c r="B2432" s="881"/>
      <c r="C2432" s="884"/>
      <c r="D2432" s="884"/>
      <c r="E2432" s="884"/>
      <c r="F2432" s="296"/>
      <c r="G2432" s="897"/>
      <c r="H2432" s="898"/>
      <c r="I2432" s="296"/>
      <c r="J2432" s="297"/>
      <c r="K2432" s="299"/>
      <c r="L2432" s="284" t="s">
        <v>220</v>
      </c>
      <c r="M2432" s="302"/>
      <c r="N2432" s="285" t="s">
        <v>225</v>
      </c>
      <c r="O2432" s="299"/>
      <c r="P2432" s="284" t="s">
        <v>220</v>
      </c>
      <c r="Q2432" s="302"/>
      <c r="R2432" s="285" t="s">
        <v>225</v>
      </c>
      <c r="S2432" s="891"/>
      <c r="T2432" s="892"/>
      <c r="U2432" s="893"/>
    </row>
    <row r="2433" spans="1:32" ht="24" customHeight="1" thickBot="1" x14ac:dyDescent="0.2">
      <c r="B2433" s="882"/>
      <c r="C2433" s="885"/>
      <c r="D2433" s="885"/>
      <c r="E2433" s="885"/>
      <c r="F2433" s="286" t="s">
        <v>232</v>
      </c>
      <c r="G2433" s="5"/>
      <c r="H2433" s="899" t="s">
        <v>239</v>
      </c>
      <c r="I2433" s="900"/>
      <c r="J2433" s="300"/>
      <c r="K2433" s="901"/>
      <c r="L2433" s="902"/>
      <c r="M2433" s="902"/>
      <c r="N2433" s="902"/>
      <c r="O2433" s="902"/>
      <c r="P2433" s="902"/>
      <c r="Q2433" s="902"/>
      <c r="R2433" s="903"/>
      <c r="S2433" s="894"/>
      <c r="T2433" s="895"/>
      <c r="U2433" s="896"/>
    </row>
    <row r="2434" spans="1:32" ht="19.5" customHeight="1" thickBot="1" x14ac:dyDescent="0.2">
      <c r="B2434" s="287" t="s">
        <v>112</v>
      </c>
      <c r="C2434" s="172"/>
      <c r="D2434" s="288"/>
      <c r="E2434" s="288"/>
      <c r="F2434" s="289"/>
      <c r="G2434" s="288"/>
      <c r="H2434" s="288"/>
      <c r="O2434" s="917" t="s">
        <v>496</v>
      </c>
      <c r="P2434" s="918"/>
      <c r="Q2434" s="918"/>
      <c r="R2434" s="918"/>
      <c r="S2434" s="919" t="str">
        <f>IF(COUNT(S2414:U2433)=0,"",SUMIFS(S2414:S2433,E2414:E2433,"&lt;&gt;"&amp;""))</f>
        <v/>
      </c>
      <c r="T2434" s="920"/>
      <c r="U2434" s="921"/>
    </row>
    <row r="2435" spans="1:32" ht="19.5" customHeight="1" thickBot="1" x14ac:dyDescent="0.2">
      <c r="B2435" s="486" t="s">
        <v>242</v>
      </c>
      <c r="C2435" s="172"/>
      <c r="D2435" s="171"/>
      <c r="E2435" s="290"/>
      <c r="F2435" s="485"/>
      <c r="G2435" s="485"/>
      <c r="H2435" s="485"/>
      <c r="O2435" s="922" t="s">
        <v>497</v>
      </c>
      <c r="P2435" s="923"/>
      <c r="Q2435" s="923"/>
      <c r="R2435" s="924"/>
      <c r="S2435" s="919" t="str">
        <f>IF(COUNT(S2414:U2433)=0,"",SUMIF(E2414:E2433,"元請",S2414:U2433))</f>
        <v/>
      </c>
      <c r="T2435" s="920"/>
      <c r="U2435" s="921"/>
      <c r="Z2435" s="264"/>
      <c r="AA2435" s="264"/>
      <c r="AB2435" s="264"/>
      <c r="AC2435" s="264"/>
      <c r="AD2435" s="264"/>
      <c r="AE2435" s="172"/>
      <c r="AF2435" s="172"/>
    </row>
    <row r="2436" spans="1:32" ht="19.5" customHeight="1" x14ac:dyDescent="0.15">
      <c r="B2436" s="287" t="s">
        <v>240</v>
      </c>
      <c r="C2436" s="172"/>
      <c r="D2436" s="171"/>
      <c r="E2436" s="172"/>
      <c r="F2436" s="172"/>
      <c r="G2436" s="485"/>
      <c r="H2436" s="485"/>
      <c r="Z2436" s="264"/>
      <c r="AA2436" s="264"/>
      <c r="AB2436" s="264"/>
      <c r="AC2436" s="264"/>
      <c r="AD2436" s="264"/>
      <c r="AE2436" s="172"/>
      <c r="AF2436" s="172"/>
    </row>
    <row r="2437" spans="1:32" ht="19.5" customHeight="1" x14ac:dyDescent="0.15">
      <c r="B2437" s="485"/>
      <c r="C2437" s="172"/>
      <c r="D2437" s="171"/>
      <c r="E2437" s="290"/>
      <c r="F2437" s="485"/>
      <c r="G2437" s="485"/>
      <c r="H2437" s="485"/>
    </row>
    <row r="2438" spans="1:32" s="172" customFormat="1" ht="20.25" customHeight="1" x14ac:dyDescent="0.15">
      <c r="A2438" s="171"/>
      <c r="B2438" s="171"/>
      <c r="C2438" s="172" t="s">
        <v>104</v>
      </c>
      <c r="G2438" s="262"/>
      <c r="H2438" s="262"/>
      <c r="I2438" s="171"/>
      <c r="J2438" s="171"/>
      <c r="K2438" s="171"/>
      <c r="L2438" s="171"/>
      <c r="M2438" s="171"/>
      <c r="N2438" s="171"/>
      <c r="O2438" s="171"/>
      <c r="P2438" s="171"/>
      <c r="Q2438" s="171"/>
      <c r="R2438" s="171"/>
      <c r="S2438" s="171"/>
      <c r="T2438" s="196" t="s">
        <v>241</v>
      </c>
      <c r="U2438" s="263" t="str">
        <f t="shared" ref="U2438" si="1709">IF(COUNT(S2414:U2433)=0,"",U2409+1)</f>
        <v/>
      </c>
      <c r="W2438" s="171"/>
      <c r="X2438" s="171"/>
      <c r="Y2438" s="171"/>
      <c r="Z2438" s="291"/>
      <c r="AA2438" s="291"/>
      <c r="AB2438" s="291"/>
      <c r="AC2438" s="291"/>
      <c r="AD2438" s="291"/>
      <c r="AE2438" s="171"/>
      <c r="AF2438" s="171"/>
    </row>
    <row r="2439" spans="1:32" s="172" customFormat="1" ht="27.75" x14ac:dyDescent="0.15">
      <c r="A2439" s="171"/>
      <c r="B2439" s="904" t="s">
        <v>105</v>
      </c>
      <c r="C2439" s="904"/>
      <c r="D2439" s="904"/>
      <c r="E2439" s="904"/>
      <c r="F2439" s="904"/>
      <c r="G2439" s="904"/>
      <c r="H2439" s="904"/>
      <c r="I2439" s="904"/>
      <c r="J2439" s="905" t="s">
        <v>388</v>
      </c>
      <c r="K2439" s="905"/>
      <c r="L2439" s="905"/>
      <c r="M2439" s="905"/>
      <c r="N2439" s="905"/>
      <c r="O2439" s="905"/>
      <c r="P2439" s="905"/>
      <c r="Q2439" s="905"/>
      <c r="R2439" s="905"/>
      <c r="S2439" s="905"/>
      <c r="T2439" s="905"/>
      <c r="U2439" s="905"/>
      <c r="W2439" s="171"/>
      <c r="X2439" s="171"/>
      <c r="Y2439" s="171"/>
      <c r="Z2439" s="291"/>
      <c r="AA2439" s="291"/>
      <c r="AB2439" s="291"/>
      <c r="AC2439" s="291"/>
      <c r="AD2439" s="291"/>
      <c r="AE2439" s="171"/>
      <c r="AF2439" s="171"/>
    </row>
    <row r="2440" spans="1:32" ht="21.75" thickBot="1" x14ac:dyDescent="0.2">
      <c r="D2440" s="265" t="s">
        <v>228</v>
      </c>
      <c r="E2440" s="906"/>
      <c r="F2440" s="906"/>
      <c r="G2440" s="266" t="s">
        <v>229</v>
      </c>
      <c r="H2440" s="267"/>
      <c r="L2440" s="268" t="s">
        <v>231</v>
      </c>
      <c r="M2440" s="482" t="str">
        <f>M$4</f>
        <v/>
      </c>
      <c r="N2440" s="269" t="s">
        <v>220</v>
      </c>
      <c r="O2440" s="482" t="str">
        <f>O$4</f>
        <v/>
      </c>
      <c r="P2440" s="269" t="s">
        <v>225</v>
      </c>
      <c r="Q2440" s="269" t="s">
        <v>205</v>
      </c>
      <c r="R2440" s="482" t="str">
        <f>R$4</f>
        <v/>
      </c>
      <c r="S2440" s="269" t="s">
        <v>220</v>
      </c>
      <c r="T2440" s="482" t="str">
        <f>T$4</f>
        <v/>
      </c>
      <c r="U2440" s="269" t="s">
        <v>230</v>
      </c>
    </row>
    <row r="2441" spans="1:32" ht="18" customHeight="1" x14ac:dyDescent="0.15">
      <c r="B2441" s="880" t="s">
        <v>227</v>
      </c>
      <c r="C2441" s="907" t="s">
        <v>224</v>
      </c>
      <c r="D2441" s="478" t="s">
        <v>237</v>
      </c>
      <c r="E2441" s="478" t="s">
        <v>222</v>
      </c>
      <c r="F2441" s="909" t="s">
        <v>106</v>
      </c>
      <c r="G2441" s="840" t="s">
        <v>107</v>
      </c>
      <c r="H2441" s="841"/>
      <c r="I2441" s="480" t="s">
        <v>108</v>
      </c>
      <c r="J2441" s="480" t="s">
        <v>235</v>
      </c>
      <c r="K2441" s="840" t="s">
        <v>109</v>
      </c>
      <c r="L2441" s="913"/>
      <c r="M2441" s="913"/>
      <c r="N2441" s="841"/>
      <c r="O2441" s="840" t="s">
        <v>226</v>
      </c>
      <c r="P2441" s="913"/>
      <c r="Q2441" s="913"/>
      <c r="R2441" s="841"/>
      <c r="S2441" s="840" t="s">
        <v>233</v>
      </c>
      <c r="T2441" s="913"/>
      <c r="U2441" s="914"/>
    </row>
    <row r="2442" spans="1:32" ht="18" customHeight="1" thickBot="1" x14ac:dyDescent="0.2">
      <c r="B2442" s="882"/>
      <c r="C2442" s="908"/>
      <c r="D2442" s="479" t="s">
        <v>221</v>
      </c>
      <c r="E2442" s="479" t="s">
        <v>223</v>
      </c>
      <c r="F2442" s="910"/>
      <c r="G2442" s="911"/>
      <c r="H2442" s="912"/>
      <c r="I2442" s="481" t="s">
        <v>110</v>
      </c>
      <c r="J2442" s="481" t="s">
        <v>236</v>
      </c>
      <c r="K2442" s="911"/>
      <c r="L2442" s="915"/>
      <c r="M2442" s="915"/>
      <c r="N2442" s="912"/>
      <c r="O2442" s="911"/>
      <c r="P2442" s="915"/>
      <c r="Q2442" s="915"/>
      <c r="R2442" s="912"/>
      <c r="S2442" s="911" t="s">
        <v>234</v>
      </c>
      <c r="T2442" s="915"/>
      <c r="U2442" s="916"/>
    </row>
    <row r="2443" spans="1:32" ht="24" customHeight="1" x14ac:dyDescent="0.15">
      <c r="B2443" s="880">
        <v>1</v>
      </c>
      <c r="C2443" s="883"/>
      <c r="D2443" s="883"/>
      <c r="E2443" s="883"/>
      <c r="F2443" s="294"/>
      <c r="G2443" s="886"/>
      <c r="H2443" s="887"/>
      <c r="I2443" s="294"/>
      <c r="J2443" s="295"/>
      <c r="K2443" s="298"/>
      <c r="L2443" s="279" t="s">
        <v>220</v>
      </c>
      <c r="M2443" s="301"/>
      <c r="N2443" s="280" t="s">
        <v>225</v>
      </c>
      <c r="O2443" s="298"/>
      <c r="P2443" s="279" t="s">
        <v>220</v>
      </c>
      <c r="Q2443" s="301"/>
      <c r="R2443" s="280" t="s">
        <v>225</v>
      </c>
      <c r="S2443" s="888" t="str">
        <f t="shared" ref="S2443" si="1710">IF(COUNT(J2443:J2447)=0,"",SUM(J2443:J2447))</f>
        <v/>
      </c>
      <c r="T2443" s="889"/>
      <c r="U2443" s="890"/>
    </row>
    <row r="2444" spans="1:32" ht="24" customHeight="1" x14ac:dyDescent="0.15">
      <c r="B2444" s="881"/>
      <c r="C2444" s="884"/>
      <c r="D2444" s="884"/>
      <c r="E2444" s="884"/>
      <c r="F2444" s="296"/>
      <c r="G2444" s="897"/>
      <c r="H2444" s="898"/>
      <c r="I2444" s="296"/>
      <c r="J2444" s="297"/>
      <c r="K2444" s="299"/>
      <c r="L2444" s="284" t="s">
        <v>220</v>
      </c>
      <c r="M2444" s="302"/>
      <c r="N2444" s="285" t="s">
        <v>225</v>
      </c>
      <c r="O2444" s="299"/>
      <c r="P2444" s="284" t="s">
        <v>220</v>
      </c>
      <c r="Q2444" s="302"/>
      <c r="R2444" s="285" t="s">
        <v>225</v>
      </c>
      <c r="S2444" s="891"/>
      <c r="T2444" s="892"/>
      <c r="U2444" s="893"/>
    </row>
    <row r="2445" spans="1:32" ht="23.25" customHeight="1" x14ac:dyDescent="0.15">
      <c r="B2445" s="881"/>
      <c r="C2445" s="884"/>
      <c r="D2445" s="884"/>
      <c r="E2445" s="884"/>
      <c r="F2445" s="296"/>
      <c r="G2445" s="897"/>
      <c r="H2445" s="898"/>
      <c r="I2445" s="296"/>
      <c r="J2445" s="297"/>
      <c r="K2445" s="299"/>
      <c r="L2445" s="284" t="s">
        <v>220</v>
      </c>
      <c r="M2445" s="302"/>
      <c r="N2445" s="285" t="s">
        <v>225</v>
      </c>
      <c r="O2445" s="299"/>
      <c r="P2445" s="284" t="s">
        <v>220</v>
      </c>
      <c r="Q2445" s="302"/>
      <c r="R2445" s="285" t="s">
        <v>225</v>
      </c>
      <c r="S2445" s="891"/>
      <c r="T2445" s="892"/>
      <c r="U2445" s="893"/>
    </row>
    <row r="2446" spans="1:32" ht="24" customHeight="1" x14ac:dyDescent="0.15">
      <c r="B2446" s="881"/>
      <c r="C2446" s="884"/>
      <c r="D2446" s="884"/>
      <c r="E2446" s="884"/>
      <c r="F2446" s="296"/>
      <c r="G2446" s="897"/>
      <c r="H2446" s="898"/>
      <c r="I2446" s="296"/>
      <c r="J2446" s="297"/>
      <c r="K2446" s="299"/>
      <c r="L2446" s="284" t="s">
        <v>220</v>
      </c>
      <c r="M2446" s="302"/>
      <c r="N2446" s="285" t="s">
        <v>225</v>
      </c>
      <c r="O2446" s="299"/>
      <c r="P2446" s="284" t="s">
        <v>220</v>
      </c>
      <c r="Q2446" s="302"/>
      <c r="R2446" s="285" t="s">
        <v>225</v>
      </c>
      <c r="S2446" s="891"/>
      <c r="T2446" s="892"/>
      <c r="U2446" s="893"/>
    </row>
    <row r="2447" spans="1:32" ht="24" customHeight="1" thickBot="1" x14ac:dyDescent="0.2">
      <c r="B2447" s="882"/>
      <c r="C2447" s="885"/>
      <c r="D2447" s="885"/>
      <c r="E2447" s="885"/>
      <c r="F2447" s="286" t="s">
        <v>232</v>
      </c>
      <c r="G2447" s="5"/>
      <c r="H2447" s="899" t="s">
        <v>239</v>
      </c>
      <c r="I2447" s="900"/>
      <c r="J2447" s="300"/>
      <c r="K2447" s="901"/>
      <c r="L2447" s="902"/>
      <c r="M2447" s="902"/>
      <c r="N2447" s="902"/>
      <c r="O2447" s="902"/>
      <c r="P2447" s="902"/>
      <c r="Q2447" s="902"/>
      <c r="R2447" s="903"/>
      <c r="S2447" s="894"/>
      <c r="T2447" s="895"/>
      <c r="U2447" s="896"/>
    </row>
    <row r="2448" spans="1:32" ht="24" customHeight="1" x14ac:dyDescent="0.15">
      <c r="B2448" s="880">
        <v>2</v>
      </c>
      <c r="C2448" s="883"/>
      <c r="D2448" s="883"/>
      <c r="E2448" s="883"/>
      <c r="F2448" s="294"/>
      <c r="G2448" s="886"/>
      <c r="H2448" s="887"/>
      <c r="I2448" s="294"/>
      <c r="J2448" s="295"/>
      <c r="K2448" s="298"/>
      <c r="L2448" s="279" t="s">
        <v>220</v>
      </c>
      <c r="M2448" s="301"/>
      <c r="N2448" s="280" t="s">
        <v>225</v>
      </c>
      <c r="O2448" s="298"/>
      <c r="P2448" s="279" t="s">
        <v>220</v>
      </c>
      <c r="Q2448" s="301"/>
      <c r="R2448" s="280" t="s">
        <v>225</v>
      </c>
      <c r="S2448" s="888" t="str">
        <f t="shared" ref="S2448" si="1711">IF(COUNT(J2448:J2452)=0,"",SUM(J2448:J2452))</f>
        <v/>
      </c>
      <c r="T2448" s="889"/>
      <c r="U2448" s="890"/>
    </row>
    <row r="2449" spans="2:32" ht="24" customHeight="1" x14ac:dyDescent="0.15">
      <c r="B2449" s="881"/>
      <c r="C2449" s="884"/>
      <c r="D2449" s="884"/>
      <c r="E2449" s="884"/>
      <c r="F2449" s="296"/>
      <c r="G2449" s="897"/>
      <c r="H2449" s="898"/>
      <c r="I2449" s="296"/>
      <c r="J2449" s="297"/>
      <c r="K2449" s="299"/>
      <c r="L2449" s="284" t="s">
        <v>220</v>
      </c>
      <c r="M2449" s="302"/>
      <c r="N2449" s="285" t="s">
        <v>225</v>
      </c>
      <c r="O2449" s="299"/>
      <c r="P2449" s="284" t="s">
        <v>220</v>
      </c>
      <c r="Q2449" s="302"/>
      <c r="R2449" s="285" t="s">
        <v>225</v>
      </c>
      <c r="S2449" s="891"/>
      <c r="T2449" s="892"/>
      <c r="U2449" s="893"/>
    </row>
    <row r="2450" spans="2:32" ht="24" customHeight="1" x14ac:dyDescent="0.15">
      <c r="B2450" s="881"/>
      <c r="C2450" s="884"/>
      <c r="D2450" s="884"/>
      <c r="E2450" s="884"/>
      <c r="F2450" s="296"/>
      <c r="G2450" s="897"/>
      <c r="H2450" s="898"/>
      <c r="I2450" s="296"/>
      <c r="J2450" s="297"/>
      <c r="K2450" s="299"/>
      <c r="L2450" s="284" t="s">
        <v>220</v>
      </c>
      <c r="M2450" s="302"/>
      <c r="N2450" s="285" t="s">
        <v>225</v>
      </c>
      <c r="O2450" s="299"/>
      <c r="P2450" s="284" t="s">
        <v>220</v>
      </c>
      <c r="Q2450" s="302"/>
      <c r="R2450" s="285" t="s">
        <v>225</v>
      </c>
      <c r="S2450" s="891"/>
      <c r="T2450" s="892"/>
      <c r="U2450" s="893"/>
    </row>
    <row r="2451" spans="2:32" ht="24" customHeight="1" x14ac:dyDescent="0.15">
      <c r="B2451" s="881"/>
      <c r="C2451" s="884"/>
      <c r="D2451" s="884"/>
      <c r="E2451" s="884"/>
      <c r="F2451" s="296"/>
      <c r="G2451" s="897"/>
      <c r="H2451" s="898"/>
      <c r="I2451" s="296"/>
      <c r="J2451" s="297"/>
      <c r="K2451" s="299"/>
      <c r="L2451" s="284" t="s">
        <v>220</v>
      </c>
      <c r="M2451" s="302"/>
      <c r="N2451" s="285" t="s">
        <v>225</v>
      </c>
      <c r="O2451" s="299"/>
      <c r="P2451" s="284" t="s">
        <v>220</v>
      </c>
      <c r="Q2451" s="302"/>
      <c r="R2451" s="285" t="s">
        <v>225</v>
      </c>
      <c r="S2451" s="891"/>
      <c r="T2451" s="892"/>
      <c r="U2451" s="893"/>
    </row>
    <row r="2452" spans="2:32" ht="24" customHeight="1" thickBot="1" x14ac:dyDescent="0.2">
      <c r="B2452" s="882"/>
      <c r="C2452" s="885"/>
      <c r="D2452" s="885"/>
      <c r="E2452" s="885"/>
      <c r="F2452" s="286" t="s">
        <v>232</v>
      </c>
      <c r="G2452" s="5"/>
      <c r="H2452" s="899" t="s">
        <v>239</v>
      </c>
      <c r="I2452" s="900"/>
      <c r="J2452" s="300"/>
      <c r="K2452" s="901"/>
      <c r="L2452" s="902"/>
      <c r="M2452" s="902"/>
      <c r="N2452" s="902"/>
      <c r="O2452" s="902"/>
      <c r="P2452" s="902"/>
      <c r="Q2452" s="902"/>
      <c r="R2452" s="903"/>
      <c r="S2452" s="894"/>
      <c r="T2452" s="895"/>
      <c r="U2452" s="896"/>
    </row>
    <row r="2453" spans="2:32" ht="24" customHeight="1" x14ac:dyDescent="0.15">
      <c r="B2453" s="880">
        <v>3</v>
      </c>
      <c r="C2453" s="883"/>
      <c r="D2453" s="883"/>
      <c r="E2453" s="883"/>
      <c r="F2453" s="294"/>
      <c r="G2453" s="886"/>
      <c r="H2453" s="887"/>
      <c r="I2453" s="294"/>
      <c r="J2453" s="295"/>
      <c r="K2453" s="298"/>
      <c r="L2453" s="279" t="s">
        <v>220</v>
      </c>
      <c r="M2453" s="301"/>
      <c r="N2453" s="280" t="s">
        <v>225</v>
      </c>
      <c r="O2453" s="298"/>
      <c r="P2453" s="279" t="s">
        <v>220</v>
      </c>
      <c r="Q2453" s="301"/>
      <c r="R2453" s="280" t="s">
        <v>225</v>
      </c>
      <c r="S2453" s="888" t="str">
        <f t="shared" ref="S2453" si="1712">IF(COUNT(J2453:J2457)=0,"",SUM(J2453:J2457))</f>
        <v/>
      </c>
      <c r="T2453" s="889"/>
      <c r="U2453" s="890"/>
    </row>
    <row r="2454" spans="2:32" ht="24" customHeight="1" x14ac:dyDescent="0.15">
      <c r="B2454" s="881"/>
      <c r="C2454" s="884"/>
      <c r="D2454" s="884"/>
      <c r="E2454" s="884"/>
      <c r="F2454" s="296"/>
      <c r="G2454" s="897"/>
      <c r="H2454" s="898"/>
      <c r="I2454" s="296"/>
      <c r="J2454" s="297"/>
      <c r="K2454" s="299"/>
      <c r="L2454" s="284" t="s">
        <v>220</v>
      </c>
      <c r="M2454" s="302"/>
      <c r="N2454" s="285" t="s">
        <v>225</v>
      </c>
      <c r="O2454" s="299"/>
      <c r="P2454" s="284" t="s">
        <v>220</v>
      </c>
      <c r="Q2454" s="302"/>
      <c r="R2454" s="285" t="s">
        <v>225</v>
      </c>
      <c r="S2454" s="891"/>
      <c r="T2454" s="892"/>
      <c r="U2454" s="893"/>
    </row>
    <row r="2455" spans="2:32" ht="24" customHeight="1" x14ac:dyDescent="0.15">
      <c r="B2455" s="881"/>
      <c r="C2455" s="884"/>
      <c r="D2455" s="884"/>
      <c r="E2455" s="884"/>
      <c r="F2455" s="296"/>
      <c r="G2455" s="897"/>
      <c r="H2455" s="898"/>
      <c r="I2455" s="296"/>
      <c r="J2455" s="297"/>
      <c r="K2455" s="299"/>
      <c r="L2455" s="284" t="s">
        <v>220</v>
      </c>
      <c r="M2455" s="302"/>
      <c r="N2455" s="285" t="s">
        <v>225</v>
      </c>
      <c r="O2455" s="299"/>
      <c r="P2455" s="284" t="s">
        <v>220</v>
      </c>
      <c r="Q2455" s="302"/>
      <c r="R2455" s="285" t="s">
        <v>225</v>
      </c>
      <c r="S2455" s="891"/>
      <c r="T2455" s="892"/>
      <c r="U2455" s="893"/>
    </row>
    <row r="2456" spans="2:32" ht="24" customHeight="1" x14ac:dyDescent="0.15">
      <c r="B2456" s="881"/>
      <c r="C2456" s="884"/>
      <c r="D2456" s="884"/>
      <c r="E2456" s="884"/>
      <c r="F2456" s="296"/>
      <c r="G2456" s="897"/>
      <c r="H2456" s="898"/>
      <c r="I2456" s="296"/>
      <c r="J2456" s="297"/>
      <c r="K2456" s="299"/>
      <c r="L2456" s="284" t="s">
        <v>220</v>
      </c>
      <c r="M2456" s="302"/>
      <c r="N2456" s="285" t="s">
        <v>225</v>
      </c>
      <c r="O2456" s="299"/>
      <c r="P2456" s="284" t="s">
        <v>220</v>
      </c>
      <c r="Q2456" s="302"/>
      <c r="R2456" s="285" t="s">
        <v>225</v>
      </c>
      <c r="S2456" s="891"/>
      <c r="T2456" s="892"/>
      <c r="U2456" s="893"/>
    </row>
    <row r="2457" spans="2:32" ht="24" customHeight="1" thickBot="1" x14ac:dyDescent="0.2">
      <c r="B2457" s="882"/>
      <c r="C2457" s="885"/>
      <c r="D2457" s="885"/>
      <c r="E2457" s="885"/>
      <c r="F2457" s="286" t="s">
        <v>232</v>
      </c>
      <c r="G2457" s="5"/>
      <c r="H2457" s="899" t="s">
        <v>239</v>
      </c>
      <c r="I2457" s="900"/>
      <c r="J2457" s="300"/>
      <c r="K2457" s="901"/>
      <c r="L2457" s="902"/>
      <c r="M2457" s="902"/>
      <c r="N2457" s="902"/>
      <c r="O2457" s="902"/>
      <c r="P2457" s="902"/>
      <c r="Q2457" s="902"/>
      <c r="R2457" s="903"/>
      <c r="S2457" s="894"/>
      <c r="T2457" s="895"/>
      <c r="U2457" s="896"/>
    </row>
    <row r="2458" spans="2:32" ht="24" customHeight="1" x14ac:dyDescent="0.15">
      <c r="B2458" s="880">
        <v>4</v>
      </c>
      <c r="C2458" s="883"/>
      <c r="D2458" s="883"/>
      <c r="E2458" s="883"/>
      <c r="F2458" s="294"/>
      <c r="G2458" s="886"/>
      <c r="H2458" s="887"/>
      <c r="I2458" s="294"/>
      <c r="J2458" s="295"/>
      <c r="K2458" s="298"/>
      <c r="L2458" s="279" t="s">
        <v>220</v>
      </c>
      <c r="M2458" s="301"/>
      <c r="N2458" s="280" t="s">
        <v>225</v>
      </c>
      <c r="O2458" s="298"/>
      <c r="P2458" s="279" t="s">
        <v>220</v>
      </c>
      <c r="Q2458" s="301"/>
      <c r="R2458" s="280" t="s">
        <v>225</v>
      </c>
      <c r="S2458" s="888" t="str">
        <f t="shared" ref="S2458" si="1713">IF(COUNT(J2458:J2462)=0,"",SUM(J2458:J2462))</f>
        <v/>
      </c>
      <c r="T2458" s="889"/>
      <c r="U2458" s="890"/>
    </row>
    <row r="2459" spans="2:32" ht="24" customHeight="1" x14ac:dyDescent="0.15">
      <c r="B2459" s="881"/>
      <c r="C2459" s="884"/>
      <c r="D2459" s="884"/>
      <c r="E2459" s="884"/>
      <c r="F2459" s="296"/>
      <c r="G2459" s="897"/>
      <c r="H2459" s="898"/>
      <c r="I2459" s="296"/>
      <c r="J2459" s="297"/>
      <c r="K2459" s="299"/>
      <c r="L2459" s="284" t="s">
        <v>220</v>
      </c>
      <c r="M2459" s="302"/>
      <c r="N2459" s="285" t="s">
        <v>225</v>
      </c>
      <c r="O2459" s="299"/>
      <c r="P2459" s="284" t="s">
        <v>220</v>
      </c>
      <c r="Q2459" s="302"/>
      <c r="R2459" s="285" t="s">
        <v>225</v>
      </c>
      <c r="S2459" s="891"/>
      <c r="T2459" s="892"/>
      <c r="U2459" s="893"/>
    </row>
    <row r="2460" spans="2:32" ht="24" customHeight="1" x14ac:dyDescent="0.15">
      <c r="B2460" s="881"/>
      <c r="C2460" s="884"/>
      <c r="D2460" s="884"/>
      <c r="E2460" s="884"/>
      <c r="F2460" s="296"/>
      <c r="G2460" s="897"/>
      <c r="H2460" s="898"/>
      <c r="I2460" s="296"/>
      <c r="J2460" s="297"/>
      <c r="K2460" s="299"/>
      <c r="L2460" s="284" t="s">
        <v>220</v>
      </c>
      <c r="M2460" s="302"/>
      <c r="N2460" s="285" t="s">
        <v>225</v>
      </c>
      <c r="O2460" s="299"/>
      <c r="P2460" s="284" t="s">
        <v>220</v>
      </c>
      <c r="Q2460" s="302"/>
      <c r="R2460" s="285" t="s">
        <v>225</v>
      </c>
      <c r="S2460" s="891"/>
      <c r="T2460" s="892"/>
      <c r="U2460" s="893"/>
    </row>
    <row r="2461" spans="2:32" ht="24" customHeight="1" x14ac:dyDescent="0.15">
      <c r="B2461" s="881"/>
      <c r="C2461" s="884"/>
      <c r="D2461" s="884"/>
      <c r="E2461" s="884"/>
      <c r="F2461" s="296"/>
      <c r="G2461" s="897"/>
      <c r="H2461" s="898"/>
      <c r="I2461" s="296"/>
      <c r="J2461" s="297"/>
      <c r="K2461" s="299"/>
      <c r="L2461" s="284" t="s">
        <v>220</v>
      </c>
      <c r="M2461" s="302"/>
      <c r="N2461" s="285" t="s">
        <v>225</v>
      </c>
      <c r="O2461" s="299"/>
      <c r="P2461" s="284" t="s">
        <v>220</v>
      </c>
      <c r="Q2461" s="302"/>
      <c r="R2461" s="285" t="s">
        <v>225</v>
      </c>
      <c r="S2461" s="891"/>
      <c r="T2461" s="892"/>
      <c r="U2461" s="893"/>
    </row>
    <row r="2462" spans="2:32" ht="24" customHeight="1" thickBot="1" x14ac:dyDescent="0.2">
      <c r="B2462" s="882"/>
      <c r="C2462" s="885"/>
      <c r="D2462" s="885"/>
      <c r="E2462" s="885"/>
      <c r="F2462" s="286" t="s">
        <v>232</v>
      </c>
      <c r="G2462" s="5"/>
      <c r="H2462" s="899" t="s">
        <v>239</v>
      </c>
      <c r="I2462" s="900"/>
      <c r="J2462" s="300"/>
      <c r="K2462" s="901"/>
      <c r="L2462" s="902"/>
      <c r="M2462" s="902"/>
      <c r="N2462" s="902"/>
      <c r="O2462" s="902"/>
      <c r="P2462" s="902"/>
      <c r="Q2462" s="902"/>
      <c r="R2462" s="903"/>
      <c r="S2462" s="894"/>
      <c r="T2462" s="895"/>
      <c r="U2462" s="896"/>
    </row>
    <row r="2463" spans="2:32" ht="19.5" customHeight="1" thickBot="1" x14ac:dyDescent="0.2">
      <c r="B2463" s="287" t="s">
        <v>112</v>
      </c>
      <c r="C2463" s="172"/>
      <c r="D2463" s="288"/>
      <c r="E2463" s="288"/>
      <c r="F2463" s="289"/>
      <c r="G2463" s="288"/>
      <c r="H2463" s="288"/>
      <c r="O2463" s="917" t="s">
        <v>496</v>
      </c>
      <c r="P2463" s="918"/>
      <c r="Q2463" s="918"/>
      <c r="R2463" s="918"/>
      <c r="S2463" s="919" t="str">
        <f>IF(COUNT(S2443:U2462)=0,"",SUMIFS(S2443:S2462,E2443:E2462,"&lt;&gt;"&amp;""))</f>
        <v/>
      </c>
      <c r="T2463" s="920"/>
      <c r="U2463" s="921"/>
    </row>
    <row r="2464" spans="2:32" ht="19.5" customHeight="1" thickBot="1" x14ac:dyDescent="0.2">
      <c r="B2464" s="486" t="s">
        <v>242</v>
      </c>
      <c r="C2464" s="172"/>
      <c r="D2464" s="171"/>
      <c r="E2464" s="290"/>
      <c r="F2464" s="485"/>
      <c r="G2464" s="485"/>
      <c r="H2464" s="485"/>
      <c r="O2464" s="922" t="s">
        <v>497</v>
      </c>
      <c r="P2464" s="923"/>
      <c r="Q2464" s="923"/>
      <c r="R2464" s="924"/>
      <c r="S2464" s="919" t="str">
        <f>IF(COUNT(S2443:U2462)=0,"",SUMIF(E2443:E2462,"元請",S2443:U2462))</f>
        <v/>
      </c>
      <c r="T2464" s="920"/>
      <c r="U2464" s="921"/>
      <c r="Z2464" s="264"/>
      <c r="AA2464" s="264"/>
      <c r="AB2464" s="264"/>
      <c r="AC2464" s="264"/>
      <c r="AD2464" s="264"/>
      <c r="AE2464" s="172"/>
      <c r="AF2464" s="172"/>
    </row>
    <row r="2465" spans="1:32" ht="19.5" customHeight="1" x14ac:dyDescent="0.15">
      <c r="B2465" s="287" t="s">
        <v>240</v>
      </c>
      <c r="C2465" s="172"/>
      <c r="D2465" s="171"/>
      <c r="E2465" s="172"/>
      <c r="F2465" s="172"/>
      <c r="G2465" s="485"/>
      <c r="H2465" s="485"/>
      <c r="Z2465" s="264"/>
      <c r="AA2465" s="264"/>
      <c r="AB2465" s="264"/>
      <c r="AC2465" s="264"/>
      <c r="AD2465" s="264"/>
      <c r="AE2465" s="172"/>
      <c r="AF2465" s="172"/>
    </row>
    <row r="2466" spans="1:32" ht="19.5" customHeight="1" x14ac:dyDescent="0.15">
      <c r="B2466" s="485"/>
      <c r="C2466" s="172"/>
      <c r="D2466" s="171"/>
      <c r="E2466" s="290"/>
      <c r="F2466" s="485"/>
      <c r="G2466" s="485"/>
      <c r="H2466" s="485"/>
    </row>
    <row r="2467" spans="1:32" s="172" customFormat="1" ht="20.25" customHeight="1" x14ac:dyDescent="0.15">
      <c r="A2467" s="171"/>
      <c r="B2467" s="171"/>
      <c r="C2467" s="172" t="s">
        <v>104</v>
      </c>
      <c r="G2467" s="262"/>
      <c r="H2467" s="262"/>
      <c r="I2467" s="171"/>
      <c r="J2467" s="171"/>
      <c r="K2467" s="171"/>
      <c r="L2467" s="171"/>
      <c r="M2467" s="171"/>
      <c r="N2467" s="171"/>
      <c r="O2467" s="171"/>
      <c r="P2467" s="171"/>
      <c r="Q2467" s="171"/>
      <c r="R2467" s="171"/>
      <c r="S2467" s="171"/>
      <c r="T2467" s="196" t="s">
        <v>241</v>
      </c>
      <c r="U2467" s="263" t="str">
        <f t="shared" ref="U2467" si="1714">IF(COUNT(S2443:U2462)=0,"",U2438+1)</f>
        <v/>
      </c>
      <c r="W2467" s="171"/>
      <c r="X2467" s="171"/>
      <c r="Y2467" s="171"/>
      <c r="Z2467" s="291"/>
      <c r="AA2467" s="291"/>
      <c r="AB2467" s="291"/>
      <c r="AC2467" s="291"/>
      <c r="AD2467" s="291"/>
      <c r="AE2467" s="171"/>
      <c r="AF2467" s="171"/>
    </row>
    <row r="2468" spans="1:32" s="172" customFormat="1" ht="27.75" x14ac:dyDescent="0.15">
      <c r="A2468" s="171"/>
      <c r="B2468" s="904" t="s">
        <v>105</v>
      </c>
      <c r="C2468" s="904"/>
      <c r="D2468" s="904"/>
      <c r="E2468" s="904"/>
      <c r="F2468" s="904"/>
      <c r="G2468" s="904"/>
      <c r="H2468" s="904"/>
      <c r="I2468" s="904"/>
      <c r="J2468" s="905" t="s">
        <v>388</v>
      </c>
      <c r="K2468" s="905"/>
      <c r="L2468" s="905"/>
      <c r="M2468" s="905"/>
      <c r="N2468" s="905"/>
      <c r="O2468" s="905"/>
      <c r="P2468" s="905"/>
      <c r="Q2468" s="905"/>
      <c r="R2468" s="905"/>
      <c r="S2468" s="905"/>
      <c r="T2468" s="905"/>
      <c r="U2468" s="905"/>
      <c r="W2468" s="171"/>
      <c r="X2468" s="171"/>
      <c r="Y2468" s="171"/>
      <c r="Z2468" s="291"/>
      <c r="AA2468" s="291"/>
      <c r="AB2468" s="291"/>
      <c r="AC2468" s="291"/>
      <c r="AD2468" s="291"/>
      <c r="AE2468" s="171"/>
      <c r="AF2468" s="171"/>
    </row>
    <row r="2469" spans="1:32" ht="21.75" thickBot="1" x14ac:dyDescent="0.2">
      <c r="D2469" s="265" t="s">
        <v>228</v>
      </c>
      <c r="E2469" s="906"/>
      <c r="F2469" s="906"/>
      <c r="G2469" s="266" t="s">
        <v>229</v>
      </c>
      <c r="H2469" s="267"/>
      <c r="L2469" s="268" t="s">
        <v>231</v>
      </c>
      <c r="M2469" s="482" t="str">
        <f>M$4</f>
        <v/>
      </c>
      <c r="N2469" s="269" t="s">
        <v>220</v>
      </c>
      <c r="O2469" s="482" t="str">
        <f>O$4</f>
        <v/>
      </c>
      <c r="P2469" s="269" t="s">
        <v>225</v>
      </c>
      <c r="Q2469" s="269" t="s">
        <v>205</v>
      </c>
      <c r="R2469" s="482" t="str">
        <f>R$4</f>
        <v/>
      </c>
      <c r="S2469" s="269" t="s">
        <v>220</v>
      </c>
      <c r="T2469" s="482" t="str">
        <f>T$4</f>
        <v/>
      </c>
      <c r="U2469" s="269" t="s">
        <v>230</v>
      </c>
    </row>
    <row r="2470" spans="1:32" ht="18" customHeight="1" x14ac:dyDescent="0.15">
      <c r="B2470" s="880" t="s">
        <v>227</v>
      </c>
      <c r="C2470" s="907" t="s">
        <v>224</v>
      </c>
      <c r="D2470" s="478" t="s">
        <v>237</v>
      </c>
      <c r="E2470" s="478" t="s">
        <v>222</v>
      </c>
      <c r="F2470" s="909" t="s">
        <v>106</v>
      </c>
      <c r="G2470" s="840" t="s">
        <v>107</v>
      </c>
      <c r="H2470" s="841"/>
      <c r="I2470" s="480" t="s">
        <v>108</v>
      </c>
      <c r="J2470" s="480" t="s">
        <v>235</v>
      </c>
      <c r="K2470" s="840" t="s">
        <v>109</v>
      </c>
      <c r="L2470" s="913"/>
      <c r="M2470" s="913"/>
      <c r="N2470" s="841"/>
      <c r="O2470" s="840" t="s">
        <v>226</v>
      </c>
      <c r="P2470" s="913"/>
      <c r="Q2470" s="913"/>
      <c r="R2470" s="841"/>
      <c r="S2470" s="840" t="s">
        <v>233</v>
      </c>
      <c r="T2470" s="913"/>
      <c r="U2470" s="914"/>
    </row>
    <row r="2471" spans="1:32" ht="18" customHeight="1" thickBot="1" x14ac:dyDescent="0.2">
      <c r="B2471" s="882"/>
      <c r="C2471" s="908"/>
      <c r="D2471" s="479" t="s">
        <v>221</v>
      </c>
      <c r="E2471" s="479" t="s">
        <v>223</v>
      </c>
      <c r="F2471" s="910"/>
      <c r="G2471" s="911"/>
      <c r="H2471" s="912"/>
      <c r="I2471" s="481" t="s">
        <v>110</v>
      </c>
      <c r="J2471" s="481" t="s">
        <v>236</v>
      </c>
      <c r="K2471" s="911"/>
      <c r="L2471" s="915"/>
      <c r="M2471" s="915"/>
      <c r="N2471" s="912"/>
      <c r="O2471" s="911"/>
      <c r="P2471" s="915"/>
      <c r="Q2471" s="915"/>
      <c r="R2471" s="912"/>
      <c r="S2471" s="911" t="s">
        <v>234</v>
      </c>
      <c r="T2471" s="915"/>
      <c r="U2471" s="916"/>
    </row>
    <row r="2472" spans="1:32" ht="24" customHeight="1" x14ac:dyDescent="0.15">
      <c r="B2472" s="880">
        <v>1</v>
      </c>
      <c r="C2472" s="883"/>
      <c r="D2472" s="883"/>
      <c r="E2472" s="883"/>
      <c r="F2472" s="294"/>
      <c r="G2472" s="886"/>
      <c r="H2472" s="887"/>
      <c r="I2472" s="294"/>
      <c r="J2472" s="295"/>
      <c r="K2472" s="298"/>
      <c r="L2472" s="279" t="s">
        <v>220</v>
      </c>
      <c r="M2472" s="301"/>
      <c r="N2472" s="280" t="s">
        <v>225</v>
      </c>
      <c r="O2472" s="298"/>
      <c r="P2472" s="279" t="s">
        <v>220</v>
      </c>
      <c r="Q2472" s="301"/>
      <c r="R2472" s="280" t="s">
        <v>225</v>
      </c>
      <c r="S2472" s="888" t="str">
        <f t="shared" ref="S2472" si="1715">IF(COUNT(J2472:J2476)=0,"",SUM(J2472:J2476))</f>
        <v/>
      </c>
      <c r="T2472" s="889"/>
      <c r="U2472" s="890"/>
    </row>
    <row r="2473" spans="1:32" ht="24" customHeight="1" x14ac:dyDescent="0.15">
      <c r="B2473" s="881"/>
      <c r="C2473" s="884"/>
      <c r="D2473" s="884"/>
      <c r="E2473" s="884"/>
      <c r="F2473" s="296"/>
      <c r="G2473" s="897"/>
      <c r="H2473" s="898"/>
      <c r="I2473" s="296"/>
      <c r="J2473" s="297"/>
      <c r="K2473" s="299"/>
      <c r="L2473" s="284" t="s">
        <v>220</v>
      </c>
      <c r="M2473" s="302"/>
      <c r="N2473" s="285" t="s">
        <v>225</v>
      </c>
      <c r="O2473" s="299"/>
      <c r="P2473" s="284" t="s">
        <v>220</v>
      </c>
      <c r="Q2473" s="302"/>
      <c r="R2473" s="285" t="s">
        <v>225</v>
      </c>
      <c r="S2473" s="891"/>
      <c r="T2473" s="892"/>
      <c r="U2473" s="893"/>
    </row>
    <row r="2474" spans="1:32" ht="23.25" customHeight="1" x14ac:dyDescent="0.15">
      <c r="B2474" s="881"/>
      <c r="C2474" s="884"/>
      <c r="D2474" s="884"/>
      <c r="E2474" s="884"/>
      <c r="F2474" s="296"/>
      <c r="G2474" s="897"/>
      <c r="H2474" s="898"/>
      <c r="I2474" s="296"/>
      <c r="J2474" s="297"/>
      <c r="K2474" s="299"/>
      <c r="L2474" s="284" t="s">
        <v>220</v>
      </c>
      <c r="M2474" s="302"/>
      <c r="N2474" s="285" t="s">
        <v>225</v>
      </c>
      <c r="O2474" s="299"/>
      <c r="P2474" s="284" t="s">
        <v>220</v>
      </c>
      <c r="Q2474" s="302"/>
      <c r="R2474" s="285" t="s">
        <v>225</v>
      </c>
      <c r="S2474" s="891"/>
      <c r="T2474" s="892"/>
      <c r="U2474" s="893"/>
    </row>
    <row r="2475" spans="1:32" ht="24" customHeight="1" x14ac:dyDescent="0.15">
      <c r="B2475" s="881"/>
      <c r="C2475" s="884"/>
      <c r="D2475" s="884"/>
      <c r="E2475" s="884"/>
      <c r="F2475" s="296"/>
      <c r="G2475" s="897"/>
      <c r="H2475" s="898"/>
      <c r="I2475" s="296"/>
      <c r="J2475" s="297"/>
      <c r="K2475" s="299"/>
      <c r="L2475" s="284" t="s">
        <v>220</v>
      </c>
      <c r="M2475" s="302"/>
      <c r="N2475" s="285" t="s">
        <v>225</v>
      </c>
      <c r="O2475" s="299"/>
      <c r="P2475" s="284" t="s">
        <v>220</v>
      </c>
      <c r="Q2475" s="302"/>
      <c r="R2475" s="285" t="s">
        <v>225</v>
      </c>
      <c r="S2475" s="891"/>
      <c r="T2475" s="892"/>
      <c r="U2475" s="893"/>
    </row>
    <row r="2476" spans="1:32" ht="24" customHeight="1" thickBot="1" x14ac:dyDescent="0.2">
      <c r="B2476" s="882"/>
      <c r="C2476" s="885"/>
      <c r="D2476" s="885"/>
      <c r="E2476" s="885"/>
      <c r="F2476" s="286" t="s">
        <v>232</v>
      </c>
      <c r="G2476" s="5"/>
      <c r="H2476" s="899" t="s">
        <v>239</v>
      </c>
      <c r="I2476" s="900"/>
      <c r="J2476" s="300"/>
      <c r="K2476" s="901"/>
      <c r="L2476" s="902"/>
      <c r="M2476" s="902"/>
      <c r="N2476" s="902"/>
      <c r="O2476" s="902"/>
      <c r="P2476" s="902"/>
      <c r="Q2476" s="902"/>
      <c r="R2476" s="903"/>
      <c r="S2476" s="894"/>
      <c r="T2476" s="895"/>
      <c r="U2476" s="896"/>
    </row>
    <row r="2477" spans="1:32" ht="24" customHeight="1" x14ac:dyDescent="0.15">
      <c r="B2477" s="880">
        <v>2</v>
      </c>
      <c r="C2477" s="883"/>
      <c r="D2477" s="883"/>
      <c r="E2477" s="883"/>
      <c r="F2477" s="294"/>
      <c r="G2477" s="886"/>
      <c r="H2477" s="887"/>
      <c r="I2477" s="294"/>
      <c r="J2477" s="295"/>
      <c r="K2477" s="298"/>
      <c r="L2477" s="279" t="s">
        <v>220</v>
      </c>
      <c r="M2477" s="301"/>
      <c r="N2477" s="280" t="s">
        <v>225</v>
      </c>
      <c r="O2477" s="298"/>
      <c r="P2477" s="279" t="s">
        <v>220</v>
      </c>
      <c r="Q2477" s="301"/>
      <c r="R2477" s="280" t="s">
        <v>225</v>
      </c>
      <c r="S2477" s="888" t="str">
        <f t="shared" ref="S2477" si="1716">IF(COUNT(J2477:J2481)=0,"",SUM(J2477:J2481))</f>
        <v/>
      </c>
      <c r="T2477" s="889"/>
      <c r="U2477" s="890"/>
    </row>
    <row r="2478" spans="1:32" ht="24" customHeight="1" x14ac:dyDescent="0.15">
      <c r="B2478" s="881"/>
      <c r="C2478" s="884"/>
      <c r="D2478" s="884"/>
      <c r="E2478" s="884"/>
      <c r="F2478" s="296"/>
      <c r="G2478" s="897"/>
      <c r="H2478" s="898"/>
      <c r="I2478" s="296"/>
      <c r="J2478" s="297"/>
      <c r="K2478" s="299"/>
      <c r="L2478" s="284" t="s">
        <v>220</v>
      </c>
      <c r="M2478" s="302"/>
      <c r="N2478" s="285" t="s">
        <v>225</v>
      </c>
      <c r="O2478" s="299"/>
      <c r="P2478" s="284" t="s">
        <v>220</v>
      </c>
      <c r="Q2478" s="302"/>
      <c r="R2478" s="285" t="s">
        <v>225</v>
      </c>
      <c r="S2478" s="891"/>
      <c r="T2478" s="892"/>
      <c r="U2478" s="893"/>
    </row>
    <row r="2479" spans="1:32" ht="24" customHeight="1" x14ac:dyDescent="0.15">
      <c r="B2479" s="881"/>
      <c r="C2479" s="884"/>
      <c r="D2479" s="884"/>
      <c r="E2479" s="884"/>
      <c r="F2479" s="296"/>
      <c r="G2479" s="897"/>
      <c r="H2479" s="898"/>
      <c r="I2479" s="296"/>
      <c r="J2479" s="297"/>
      <c r="K2479" s="299"/>
      <c r="L2479" s="284" t="s">
        <v>220</v>
      </c>
      <c r="M2479" s="302"/>
      <c r="N2479" s="285" t="s">
        <v>225</v>
      </c>
      <c r="O2479" s="299"/>
      <c r="P2479" s="284" t="s">
        <v>220</v>
      </c>
      <c r="Q2479" s="302"/>
      <c r="R2479" s="285" t="s">
        <v>225</v>
      </c>
      <c r="S2479" s="891"/>
      <c r="T2479" s="892"/>
      <c r="U2479" s="893"/>
    </row>
    <row r="2480" spans="1:32" ht="24" customHeight="1" x14ac:dyDescent="0.15">
      <c r="B2480" s="881"/>
      <c r="C2480" s="884"/>
      <c r="D2480" s="884"/>
      <c r="E2480" s="884"/>
      <c r="F2480" s="296"/>
      <c r="G2480" s="897"/>
      <c r="H2480" s="898"/>
      <c r="I2480" s="296"/>
      <c r="J2480" s="297"/>
      <c r="K2480" s="299"/>
      <c r="L2480" s="284" t="s">
        <v>220</v>
      </c>
      <c r="M2480" s="302"/>
      <c r="N2480" s="285" t="s">
        <v>225</v>
      </c>
      <c r="O2480" s="299"/>
      <c r="P2480" s="284" t="s">
        <v>220</v>
      </c>
      <c r="Q2480" s="302"/>
      <c r="R2480" s="285" t="s">
        <v>225</v>
      </c>
      <c r="S2480" s="891"/>
      <c r="T2480" s="892"/>
      <c r="U2480" s="893"/>
    </row>
    <row r="2481" spans="1:32" ht="24" customHeight="1" thickBot="1" x14ac:dyDescent="0.2">
      <c r="B2481" s="882"/>
      <c r="C2481" s="885"/>
      <c r="D2481" s="885"/>
      <c r="E2481" s="885"/>
      <c r="F2481" s="286" t="s">
        <v>232</v>
      </c>
      <c r="G2481" s="5"/>
      <c r="H2481" s="899" t="s">
        <v>239</v>
      </c>
      <c r="I2481" s="900"/>
      <c r="J2481" s="300"/>
      <c r="K2481" s="901"/>
      <c r="L2481" s="902"/>
      <c r="M2481" s="902"/>
      <c r="N2481" s="902"/>
      <c r="O2481" s="902"/>
      <c r="P2481" s="902"/>
      <c r="Q2481" s="902"/>
      <c r="R2481" s="903"/>
      <c r="S2481" s="894"/>
      <c r="T2481" s="895"/>
      <c r="U2481" s="896"/>
    </row>
    <row r="2482" spans="1:32" ht="24" customHeight="1" x14ac:dyDescent="0.15">
      <c r="B2482" s="880">
        <v>3</v>
      </c>
      <c r="C2482" s="883"/>
      <c r="D2482" s="883"/>
      <c r="E2482" s="883"/>
      <c r="F2482" s="294"/>
      <c r="G2482" s="886"/>
      <c r="H2482" s="887"/>
      <c r="I2482" s="294"/>
      <c r="J2482" s="295"/>
      <c r="K2482" s="298"/>
      <c r="L2482" s="279" t="s">
        <v>220</v>
      </c>
      <c r="M2482" s="301"/>
      <c r="N2482" s="280" t="s">
        <v>225</v>
      </c>
      <c r="O2482" s="298"/>
      <c r="P2482" s="279" t="s">
        <v>220</v>
      </c>
      <c r="Q2482" s="301"/>
      <c r="R2482" s="280" t="s">
        <v>225</v>
      </c>
      <c r="S2482" s="888" t="str">
        <f t="shared" ref="S2482" si="1717">IF(COUNT(J2482:J2486)=0,"",SUM(J2482:J2486))</f>
        <v/>
      </c>
      <c r="T2482" s="889"/>
      <c r="U2482" s="890"/>
    </row>
    <row r="2483" spans="1:32" ht="24" customHeight="1" x14ac:dyDescent="0.15">
      <c r="B2483" s="881"/>
      <c r="C2483" s="884"/>
      <c r="D2483" s="884"/>
      <c r="E2483" s="884"/>
      <c r="F2483" s="296"/>
      <c r="G2483" s="897"/>
      <c r="H2483" s="898"/>
      <c r="I2483" s="296"/>
      <c r="J2483" s="297"/>
      <c r="K2483" s="299"/>
      <c r="L2483" s="284" t="s">
        <v>220</v>
      </c>
      <c r="M2483" s="302"/>
      <c r="N2483" s="285" t="s">
        <v>225</v>
      </c>
      <c r="O2483" s="299"/>
      <c r="P2483" s="284" t="s">
        <v>220</v>
      </c>
      <c r="Q2483" s="302"/>
      <c r="R2483" s="285" t="s">
        <v>225</v>
      </c>
      <c r="S2483" s="891"/>
      <c r="T2483" s="892"/>
      <c r="U2483" s="893"/>
    </row>
    <row r="2484" spans="1:32" ht="24" customHeight="1" x14ac:dyDescent="0.15">
      <c r="B2484" s="881"/>
      <c r="C2484" s="884"/>
      <c r="D2484" s="884"/>
      <c r="E2484" s="884"/>
      <c r="F2484" s="296"/>
      <c r="G2484" s="897"/>
      <c r="H2484" s="898"/>
      <c r="I2484" s="296"/>
      <c r="J2484" s="297"/>
      <c r="K2484" s="299"/>
      <c r="L2484" s="284" t="s">
        <v>220</v>
      </c>
      <c r="M2484" s="302"/>
      <c r="N2484" s="285" t="s">
        <v>225</v>
      </c>
      <c r="O2484" s="299"/>
      <c r="P2484" s="284" t="s">
        <v>220</v>
      </c>
      <c r="Q2484" s="302"/>
      <c r="R2484" s="285" t="s">
        <v>225</v>
      </c>
      <c r="S2484" s="891"/>
      <c r="T2484" s="892"/>
      <c r="U2484" s="893"/>
    </row>
    <row r="2485" spans="1:32" ht="24" customHeight="1" x14ac:dyDescent="0.15">
      <c r="B2485" s="881"/>
      <c r="C2485" s="884"/>
      <c r="D2485" s="884"/>
      <c r="E2485" s="884"/>
      <c r="F2485" s="296"/>
      <c r="G2485" s="897"/>
      <c r="H2485" s="898"/>
      <c r="I2485" s="296"/>
      <c r="J2485" s="297"/>
      <c r="K2485" s="299"/>
      <c r="L2485" s="284" t="s">
        <v>220</v>
      </c>
      <c r="M2485" s="302"/>
      <c r="N2485" s="285" t="s">
        <v>225</v>
      </c>
      <c r="O2485" s="299"/>
      <c r="P2485" s="284" t="s">
        <v>220</v>
      </c>
      <c r="Q2485" s="302"/>
      <c r="R2485" s="285" t="s">
        <v>225</v>
      </c>
      <c r="S2485" s="891"/>
      <c r="T2485" s="892"/>
      <c r="U2485" s="893"/>
    </row>
    <row r="2486" spans="1:32" ht="24" customHeight="1" thickBot="1" x14ac:dyDescent="0.2">
      <c r="B2486" s="882"/>
      <c r="C2486" s="885"/>
      <c r="D2486" s="885"/>
      <c r="E2486" s="885"/>
      <c r="F2486" s="286" t="s">
        <v>232</v>
      </c>
      <c r="G2486" s="5"/>
      <c r="H2486" s="899" t="s">
        <v>239</v>
      </c>
      <c r="I2486" s="900"/>
      <c r="J2486" s="300"/>
      <c r="K2486" s="901"/>
      <c r="L2486" s="902"/>
      <c r="M2486" s="902"/>
      <c r="N2486" s="902"/>
      <c r="O2486" s="902"/>
      <c r="P2486" s="902"/>
      <c r="Q2486" s="902"/>
      <c r="R2486" s="903"/>
      <c r="S2486" s="894"/>
      <c r="T2486" s="895"/>
      <c r="U2486" s="896"/>
    </row>
    <row r="2487" spans="1:32" ht="24" customHeight="1" x14ac:dyDescent="0.15">
      <c r="B2487" s="880">
        <v>4</v>
      </c>
      <c r="C2487" s="883"/>
      <c r="D2487" s="883"/>
      <c r="E2487" s="883"/>
      <c r="F2487" s="294"/>
      <c r="G2487" s="886"/>
      <c r="H2487" s="887"/>
      <c r="I2487" s="294"/>
      <c r="J2487" s="295"/>
      <c r="K2487" s="298"/>
      <c r="L2487" s="279" t="s">
        <v>220</v>
      </c>
      <c r="M2487" s="301"/>
      <c r="N2487" s="280" t="s">
        <v>225</v>
      </c>
      <c r="O2487" s="298"/>
      <c r="P2487" s="279" t="s">
        <v>220</v>
      </c>
      <c r="Q2487" s="301"/>
      <c r="R2487" s="280" t="s">
        <v>225</v>
      </c>
      <c r="S2487" s="888" t="str">
        <f t="shared" ref="S2487" si="1718">IF(COUNT(J2487:J2491)=0,"",SUM(J2487:J2491))</f>
        <v/>
      </c>
      <c r="T2487" s="889"/>
      <c r="U2487" s="890"/>
    </row>
    <row r="2488" spans="1:32" ht="24" customHeight="1" x14ac:dyDescent="0.15">
      <c r="B2488" s="881"/>
      <c r="C2488" s="884"/>
      <c r="D2488" s="884"/>
      <c r="E2488" s="884"/>
      <c r="F2488" s="296"/>
      <c r="G2488" s="897"/>
      <c r="H2488" s="898"/>
      <c r="I2488" s="296"/>
      <c r="J2488" s="297"/>
      <c r="K2488" s="299"/>
      <c r="L2488" s="284" t="s">
        <v>220</v>
      </c>
      <c r="M2488" s="302"/>
      <c r="N2488" s="285" t="s">
        <v>225</v>
      </c>
      <c r="O2488" s="299"/>
      <c r="P2488" s="284" t="s">
        <v>220</v>
      </c>
      <c r="Q2488" s="302"/>
      <c r="R2488" s="285" t="s">
        <v>225</v>
      </c>
      <c r="S2488" s="891"/>
      <c r="T2488" s="892"/>
      <c r="U2488" s="893"/>
    </row>
    <row r="2489" spans="1:32" ht="24" customHeight="1" x14ac:dyDescent="0.15">
      <c r="B2489" s="881"/>
      <c r="C2489" s="884"/>
      <c r="D2489" s="884"/>
      <c r="E2489" s="884"/>
      <c r="F2489" s="296"/>
      <c r="G2489" s="897"/>
      <c r="H2489" s="898"/>
      <c r="I2489" s="296"/>
      <c r="J2489" s="297"/>
      <c r="K2489" s="299"/>
      <c r="L2489" s="284" t="s">
        <v>220</v>
      </c>
      <c r="M2489" s="302"/>
      <c r="N2489" s="285" t="s">
        <v>225</v>
      </c>
      <c r="O2489" s="299"/>
      <c r="P2489" s="284" t="s">
        <v>220</v>
      </c>
      <c r="Q2489" s="302"/>
      <c r="R2489" s="285" t="s">
        <v>225</v>
      </c>
      <c r="S2489" s="891"/>
      <c r="T2489" s="892"/>
      <c r="U2489" s="893"/>
    </row>
    <row r="2490" spans="1:32" ht="24" customHeight="1" x14ac:dyDescent="0.15">
      <c r="B2490" s="881"/>
      <c r="C2490" s="884"/>
      <c r="D2490" s="884"/>
      <c r="E2490" s="884"/>
      <c r="F2490" s="296"/>
      <c r="G2490" s="897"/>
      <c r="H2490" s="898"/>
      <c r="I2490" s="296"/>
      <c r="J2490" s="297"/>
      <c r="K2490" s="299"/>
      <c r="L2490" s="284" t="s">
        <v>220</v>
      </c>
      <c r="M2490" s="302"/>
      <c r="N2490" s="285" t="s">
        <v>225</v>
      </c>
      <c r="O2490" s="299"/>
      <c r="P2490" s="284" t="s">
        <v>220</v>
      </c>
      <c r="Q2490" s="302"/>
      <c r="R2490" s="285" t="s">
        <v>225</v>
      </c>
      <c r="S2490" s="891"/>
      <c r="T2490" s="892"/>
      <c r="U2490" s="893"/>
    </row>
    <row r="2491" spans="1:32" ht="24" customHeight="1" thickBot="1" x14ac:dyDescent="0.2">
      <c r="B2491" s="882"/>
      <c r="C2491" s="885"/>
      <c r="D2491" s="885"/>
      <c r="E2491" s="885"/>
      <c r="F2491" s="286" t="s">
        <v>232</v>
      </c>
      <c r="G2491" s="5"/>
      <c r="H2491" s="899" t="s">
        <v>239</v>
      </c>
      <c r="I2491" s="900"/>
      <c r="J2491" s="300"/>
      <c r="K2491" s="901"/>
      <c r="L2491" s="902"/>
      <c r="M2491" s="902"/>
      <c r="N2491" s="902"/>
      <c r="O2491" s="902"/>
      <c r="P2491" s="902"/>
      <c r="Q2491" s="902"/>
      <c r="R2491" s="903"/>
      <c r="S2491" s="894"/>
      <c r="T2491" s="895"/>
      <c r="U2491" s="896"/>
    </row>
    <row r="2492" spans="1:32" ht="19.5" customHeight="1" thickBot="1" x14ac:dyDescent="0.2">
      <c r="B2492" s="287" t="s">
        <v>112</v>
      </c>
      <c r="C2492" s="172"/>
      <c r="D2492" s="288"/>
      <c r="E2492" s="288"/>
      <c r="F2492" s="289"/>
      <c r="G2492" s="288"/>
      <c r="H2492" s="288"/>
      <c r="O2492" s="917" t="s">
        <v>496</v>
      </c>
      <c r="P2492" s="918"/>
      <c r="Q2492" s="918"/>
      <c r="R2492" s="918"/>
      <c r="S2492" s="919" t="str">
        <f>IF(COUNT(S2472:U2491)=0,"",SUMIFS(S2472:S2491,E2472:E2491,"&lt;&gt;"&amp;""))</f>
        <v/>
      </c>
      <c r="T2492" s="920"/>
      <c r="U2492" s="921"/>
    </row>
    <row r="2493" spans="1:32" ht="19.5" customHeight="1" thickBot="1" x14ac:dyDescent="0.2">
      <c r="B2493" s="486" t="s">
        <v>242</v>
      </c>
      <c r="C2493" s="172"/>
      <c r="D2493" s="171"/>
      <c r="E2493" s="290"/>
      <c r="F2493" s="485"/>
      <c r="G2493" s="485"/>
      <c r="H2493" s="485"/>
      <c r="O2493" s="922" t="s">
        <v>497</v>
      </c>
      <c r="P2493" s="923"/>
      <c r="Q2493" s="923"/>
      <c r="R2493" s="924"/>
      <c r="S2493" s="919" t="str">
        <f>IF(COUNT(S2472:U2491)=0,"",SUMIF(E2472:E2491,"元請",S2472:U2491))</f>
        <v/>
      </c>
      <c r="T2493" s="920"/>
      <c r="U2493" s="921"/>
      <c r="Z2493" s="264"/>
      <c r="AA2493" s="264"/>
      <c r="AB2493" s="264"/>
      <c r="AC2493" s="264"/>
      <c r="AD2493" s="264"/>
      <c r="AE2493" s="172"/>
      <c r="AF2493" s="172"/>
    </row>
    <row r="2494" spans="1:32" ht="19.5" customHeight="1" x14ac:dyDescent="0.15">
      <c r="B2494" s="287" t="s">
        <v>240</v>
      </c>
      <c r="C2494" s="172"/>
      <c r="D2494" s="171"/>
      <c r="E2494" s="172"/>
      <c r="F2494" s="172"/>
      <c r="G2494" s="485"/>
      <c r="H2494" s="485"/>
      <c r="Z2494" s="264"/>
      <c r="AA2494" s="264"/>
      <c r="AB2494" s="264"/>
      <c r="AC2494" s="264"/>
      <c r="AD2494" s="264"/>
      <c r="AE2494" s="172"/>
      <c r="AF2494" s="172"/>
    </row>
    <row r="2495" spans="1:32" ht="19.5" customHeight="1" x14ac:dyDescent="0.15">
      <c r="B2495" s="485"/>
      <c r="C2495" s="172"/>
      <c r="D2495" s="171"/>
      <c r="E2495" s="290"/>
      <c r="F2495" s="485"/>
      <c r="G2495" s="485"/>
      <c r="H2495" s="485"/>
    </row>
    <row r="2496" spans="1:32" s="172" customFormat="1" ht="20.25" customHeight="1" x14ac:dyDescent="0.15">
      <c r="A2496" s="171"/>
      <c r="B2496" s="171"/>
      <c r="C2496" s="172" t="s">
        <v>104</v>
      </c>
      <c r="G2496" s="262"/>
      <c r="H2496" s="262"/>
      <c r="I2496" s="171"/>
      <c r="J2496" s="171"/>
      <c r="K2496" s="171"/>
      <c r="L2496" s="171"/>
      <c r="M2496" s="171"/>
      <c r="N2496" s="171"/>
      <c r="O2496" s="171"/>
      <c r="P2496" s="171"/>
      <c r="Q2496" s="171"/>
      <c r="R2496" s="171"/>
      <c r="S2496" s="171"/>
      <c r="T2496" s="196" t="s">
        <v>241</v>
      </c>
      <c r="U2496" s="263" t="str">
        <f t="shared" ref="U2496" si="1719">IF(COUNT(S2472:U2491)=0,"",U2467+1)</f>
        <v/>
      </c>
      <c r="W2496" s="171"/>
      <c r="X2496" s="171"/>
      <c r="Y2496" s="171"/>
      <c r="Z2496" s="291"/>
      <c r="AA2496" s="291"/>
      <c r="AB2496" s="291"/>
      <c r="AC2496" s="291"/>
      <c r="AD2496" s="291"/>
      <c r="AE2496" s="171"/>
      <c r="AF2496" s="171"/>
    </row>
    <row r="2497" spans="1:32" s="172" customFormat="1" ht="27.75" x14ac:dyDescent="0.15">
      <c r="A2497" s="171"/>
      <c r="B2497" s="904" t="s">
        <v>105</v>
      </c>
      <c r="C2497" s="904"/>
      <c r="D2497" s="904"/>
      <c r="E2497" s="904"/>
      <c r="F2497" s="904"/>
      <c r="G2497" s="904"/>
      <c r="H2497" s="904"/>
      <c r="I2497" s="904"/>
      <c r="J2497" s="905" t="s">
        <v>388</v>
      </c>
      <c r="K2497" s="905"/>
      <c r="L2497" s="905"/>
      <c r="M2497" s="905"/>
      <c r="N2497" s="905"/>
      <c r="O2497" s="905"/>
      <c r="P2497" s="905"/>
      <c r="Q2497" s="905"/>
      <c r="R2497" s="905"/>
      <c r="S2497" s="905"/>
      <c r="T2497" s="905"/>
      <c r="U2497" s="905"/>
      <c r="W2497" s="171"/>
      <c r="X2497" s="171"/>
      <c r="Y2497" s="171"/>
      <c r="Z2497" s="291"/>
      <c r="AA2497" s="291"/>
      <c r="AB2497" s="291"/>
      <c r="AC2497" s="291"/>
      <c r="AD2497" s="291"/>
      <c r="AE2497" s="171"/>
      <c r="AF2497" s="171"/>
    </row>
    <row r="2498" spans="1:32" ht="21.75" thickBot="1" x14ac:dyDescent="0.2">
      <c r="D2498" s="265" t="s">
        <v>228</v>
      </c>
      <c r="E2498" s="906"/>
      <c r="F2498" s="906"/>
      <c r="G2498" s="266" t="s">
        <v>229</v>
      </c>
      <c r="H2498" s="267"/>
      <c r="L2498" s="268" t="s">
        <v>231</v>
      </c>
      <c r="M2498" s="482" t="str">
        <f>M$4</f>
        <v/>
      </c>
      <c r="N2498" s="269" t="s">
        <v>220</v>
      </c>
      <c r="O2498" s="482" t="str">
        <f>O$4</f>
        <v/>
      </c>
      <c r="P2498" s="269" t="s">
        <v>225</v>
      </c>
      <c r="Q2498" s="269" t="s">
        <v>205</v>
      </c>
      <c r="R2498" s="482" t="str">
        <f>R$4</f>
        <v/>
      </c>
      <c r="S2498" s="269" t="s">
        <v>220</v>
      </c>
      <c r="T2498" s="482" t="str">
        <f>T$4</f>
        <v/>
      </c>
      <c r="U2498" s="269" t="s">
        <v>230</v>
      </c>
    </row>
    <row r="2499" spans="1:32" ht="18" customHeight="1" x14ac:dyDescent="0.15">
      <c r="B2499" s="880" t="s">
        <v>227</v>
      </c>
      <c r="C2499" s="907" t="s">
        <v>224</v>
      </c>
      <c r="D2499" s="478" t="s">
        <v>237</v>
      </c>
      <c r="E2499" s="478" t="s">
        <v>222</v>
      </c>
      <c r="F2499" s="909" t="s">
        <v>106</v>
      </c>
      <c r="G2499" s="840" t="s">
        <v>107</v>
      </c>
      <c r="H2499" s="841"/>
      <c r="I2499" s="480" t="s">
        <v>108</v>
      </c>
      <c r="J2499" s="480" t="s">
        <v>235</v>
      </c>
      <c r="K2499" s="840" t="s">
        <v>109</v>
      </c>
      <c r="L2499" s="913"/>
      <c r="M2499" s="913"/>
      <c r="N2499" s="841"/>
      <c r="O2499" s="840" t="s">
        <v>226</v>
      </c>
      <c r="P2499" s="913"/>
      <c r="Q2499" s="913"/>
      <c r="R2499" s="841"/>
      <c r="S2499" s="840" t="s">
        <v>233</v>
      </c>
      <c r="T2499" s="913"/>
      <c r="U2499" s="914"/>
    </row>
    <row r="2500" spans="1:32" ht="18" customHeight="1" thickBot="1" x14ac:dyDescent="0.2">
      <c r="B2500" s="882"/>
      <c r="C2500" s="908"/>
      <c r="D2500" s="479" t="s">
        <v>221</v>
      </c>
      <c r="E2500" s="479" t="s">
        <v>223</v>
      </c>
      <c r="F2500" s="910"/>
      <c r="G2500" s="911"/>
      <c r="H2500" s="912"/>
      <c r="I2500" s="481" t="s">
        <v>110</v>
      </c>
      <c r="J2500" s="481" t="s">
        <v>236</v>
      </c>
      <c r="K2500" s="911"/>
      <c r="L2500" s="915"/>
      <c r="M2500" s="915"/>
      <c r="N2500" s="912"/>
      <c r="O2500" s="911"/>
      <c r="P2500" s="915"/>
      <c r="Q2500" s="915"/>
      <c r="R2500" s="912"/>
      <c r="S2500" s="911" t="s">
        <v>234</v>
      </c>
      <c r="T2500" s="915"/>
      <c r="U2500" s="916"/>
    </row>
    <row r="2501" spans="1:32" ht="24" customHeight="1" x14ac:dyDescent="0.15">
      <c r="B2501" s="880">
        <v>1</v>
      </c>
      <c r="C2501" s="883"/>
      <c r="D2501" s="883"/>
      <c r="E2501" s="883"/>
      <c r="F2501" s="294"/>
      <c r="G2501" s="886"/>
      <c r="H2501" s="887"/>
      <c r="I2501" s="294"/>
      <c r="J2501" s="295"/>
      <c r="K2501" s="298"/>
      <c r="L2501" s="279" t="s">
        <v>220</v>
      </c>
      <c r="M2501" s="301"/>
      <c r="N2501" s="280" t="s">
        <v>225</v>
      </c>
      <c r="O2501" s="298"/>
      <c r="P2501" s="279" t="s">
        <v>220</v>
      </c>
      <c r="Q2501" s="301"/>
      <c r="R2501" s="280" t="s">
        <v>225</v>
      </c>
      <c r="S2501" s="888" t="str">
        <f t="shared" ref="S2501" si="1720">IF(COUNT(J2501:J2505)=0,"",SUM(J2501:J2505))</f>
        <v/>
      </c>
      <c r="T2501" s="889"/>
      <c r="U2501" s="890"/>
    </row>
    <row r="2502" spans="1:32" ht="24" customHeight="1" x14ac:dyDescent="0.15">
      <c r="B2502" s="881"/>
      <c r="C2502" s="884"/>
      <c r="D2502" s="884"/>
      <c r="E2502" s="884"/>
      <c r="F2502" s="296"/>
      <c r="G2502" s="897"/>
      <c r="H2502" s="898"/>
      <c r="I2502" s="296"/>
      <c r="J2502" s="297"/>
      <c r="K2502" s="299"/>
      <c r="L2502" s="284" t="s">
        <v>220</v>
      </c>
      <c r="M2502" s="302"/>
      <c r="N2502" s="285" t="s">
        <v>225</v>
      </c>
      <c r="O2502" s="299"/>
      <c r="P2502" s="284" t="s">
        <v>220</v>
      </c>
      <c r="Q2502" s="302"/>
      <c r="R2502" s="285" t="s">
        <v>225</v>
      </c>
      <c r="S2502" s="891"/>
      <c r="T2502" s="892"/>
      <c r="U2502" s="893"/>
    </row>
    <row r="2503" spans="1:32" ht="23.25" customHeight="1" x14ac:dyDescent="0.15">
      <c r="B2503" s="881"/>
      <c r="C2503" s="884"/>
      <c r="D2503" s="884"/>
      <c r="E2503" s="884"/>
      <c r="F2503" s="296"/>
      <c r="G2503" s="897"/>
      <c r="H2503" s="898"/>
      <c r="I2503" s="296"/>
      <c r="J2503" s="297"/>
      <c r="K2503" s="299"/>
      <c r="L2503" s="284" t="s">
        <v>220</v>
      </c>
      <c r="M2503" s="302"/>
      <c r="N2503" s="285" t="s">
        <v>225</v>
      </c>
      <c r="O2503" s="299"/>
      <c r="P2503" s="284" t="s">
        <v>220</v>
      </c>
      <c r="Q2503" s="302"/>
      <c r="R2503" s="285" t="s">
        <v>225</v>
      </c>
      <c r="S2503" s="891"/>
      <c r="T2503" s="892"/>
      <c r="U2503" s="893"/>
    </row>
    <row r="2504" spans="1:32" ht="24" customHeight="1" x14ac:dyDescent="0.15">
      <c r="B2504" s="881"/>
      <c r="C2504" s="884"/>
      <c r="D2504" s="884"/>
      <c r="E2504" s="884"/>
      <c r="F2504" s="296"/>
      <c r="G2504" s="897"/>
      <c r="H2504" s="898"/>
      <c r="I2504" s="296"/>
      <c r="J2504" s="297"/>
      <c r="K2504" s="299"/>
      <c r="L2504" s="284" t="s">
        <v>220</v>
      </c>
      <c r="M2504" s="302"/>
      <c r="N2504" s="285" t="s">
        <v>225</v>
      </c>
      <c r="O2504" s="299"/>
      <c r="P2504" s="284" t="s">
        <v>220</v>
      </c>
      <c r="Q2504" s="302"/>
      <c r="R2504" s="285" t="s">
        <v>225</v>
      </c>
      <c r="S2504" s="891"/>
      <c r="T2504" s="892"/>
      <c r="U2504" s="893"/>
    </row>
    <row r="2505" spans="1:32" ht="24" customHeight="1" thickBot="1" x14ac:dyDescent="0.2">
      <c r="B2505" s="882"/>
      <c r="C2505" s="885"/>
      <c r="D2505" s="885"/>
      <c r="E2505" s="885"/>
      <c r="F2505" s="286" t="s">
        <v>232</v>
      </c>
      <c r="G2505" s="5"/>
      <c r="H2505" s="899" t="s">
        <v>239</v>
      </c>
      <c r="I2505" s="900"/>
      <c r="J2505" s="300"/>
      <c r="K2505" s="901"/>
      <c r="L2505" s="902"/>
      <c r="M2505" s="902"/>
      <c r="N2505" s="902"/>
      <c r="O2505" s="902"/>
      <c r="P2505" s="902"/>
      <c r="Q2505" s="902"/>
      <c r="R2505" s="903"/>
      <c r="S2505" s="894"/>
      <c r="T2505" s="895"/>
      <c r="U2505" s="896"/>
    </row>
    <row r="2506" spans="1:32" ht="24" customHeight="1" x14ac:dyDescent="0.15">
      <c r="B2506" s="880">
        <v>2</v>
      </c>
      <c r="C2506" s="883"/>
      <c r="D2506" s="883"/>
      <c r="E2506" s="883"/>
      <c r="F2506" s="294"/>
      <c r="G2506" s="886"/>
      <c r="H2506" s="887"/>
      <c r="I2506" s="294"/>
      <c r="J2506" s="295"/>
      <c r="K2506" s="298"/>
      <c r="L2506" s="279" t="s">
        <v>220</v>
      </c>
      <c r="M2506" s="301"/>
      <c r="N2506" s="280" t="s">
        <v>225</v>
      </c>
      <c r="O2506" s="298"/>
      <c r="P2506" s="279" t="s">
        <v>220</v>
      </c>
      <c r="Q2506" s="301"/>
      <c r="R2506" s="280" t="s">
        <v>225</v>
      </c>
      <c r="S2506" s="888" t="str">
        <f t="shared" ref="S2506" si="1721">IF(COUNT(J2506:J2510)=0,"",SUM(J2506:J2510))</f>
        <v/>
      </c>
      <c r="T2506" s="889"/>
      <c r="U2506" s="890"/>
    </row>
    <row r="2507" spans="1:32" ht="24" customHeight="1" x14ac:dyDescent="0.15">
      <c r="B2507" s="881"/>
      <c r="C2507" s="884"/>
      <c r="D2507" s="884"/>
      <c r="E2507" s="884"/>
      <c r="F2507" s="296"/>
      <c r="G2507" s="897"/>
      <c r="H2507" s="898"/>
      <c r="I2507" s="296"/>
      <c r="J2507" s="297"/>
      <c r="K2507" s="299"/>
      <c r="L2507" s="284" t="s">
        <v>220</v>
      </c>
      <c r="M2507" s="302"/>
      <c r="N2507" s="285" t="s">
        <v>225</v>
      </c>
      <c r="O2507" s="299"/>
      <c r="P2507" s="284" t="s">
        <v>220</v>
      </c>
      <c r="Q2507" s="302"/>
      <c r="R2507" s="285" t="s">
        <v>225</v>
      </c>
      <c r="S2507" s="891"/>
      <c r="T2507" s="892"/>
      <c r="U2507" s="893"/>
    </row>
    <row r="2508" spans="1:32" ht="24" customHeight="1" x14ac:dyDescent="0.15">
      <c r="B2508" s="881"/>
      <c r="C2508" s="884"/>
      <c r="D2508" s="884"/>
      <c r="E2508" s="884"/>
      <c r="F2508" s="296"/>
      <c r="G2508" s="897"/>
      <c r="H2508" s="898"/>
      <c r="I2508" s="296"/>
      <c r="J2508" s="297"/>
      <c r="K2508" s="299"/>
      <c r="L2508" s="284" t="s">
        <v>220</v>
      </c>
      <c r="M2508" s="302"/>
      <c r="N2508" s="285" t="s">
        <v>225</v>
      </c>
      <c r="O2508" s="299"/>
      <c r="P2508" s="284" t="s">
        <v>220</v>
      </c>
      <c r="Q2508" s="302"/>
      <c r="R2508" s="285" t="s">
        <v>225</v>
      </c>
      <c r="S2508" s="891"/>
      <c r="T2508" s="892"/>
      <c r="U2508" s="893"/>
    </row>
    <row r="2509" spans="1:32" ht="24" customHeight="1" x14ac:dyDescent="0.15">
      <c r="B2509" s="881"/>
      <c r="C2509" s="884"/>
      <c r="D2509" s="884"/>
      <c r="E2509" s="884"/>
      <c r="F2509" s="296"/>
      <c r="G2509" s="897"/>
      <c r="H2509" s="898"/>
      <c r="I2509" s="296"/>
      <c r="J2509" s="297"/>
      <c r="K2509" s="299"/>
      <c r="L2509" s="284" t="s">
        <v>220</v>
      </c>
      <c r="M2509" s="302"/>
      <c r="N2509" s="285" t="s">
        <v>225</v>
      </c>
      <c r="O2509" s="299"/>
      <c r="P2509" s="284" t="s">
        <v>220</v>
      </c>
      <c r="Q2509" s="302"/>
      <c r="R2509" s="285" t="s">
        <v>225</v>
      </c>
      <c r="S2509" s="891"/>
      <c r="T2509" s="892"/>
      <c r="U2509" s="893"/>
    </row>
    <row r="2510" spans="1:32" ht="24" customHeight="1" thickBot="1" x14ac:dyDescent="0.2">
      <c r="B2510" s="882"/>
      <c r="C2510" s="885"/>
      <c r="D2510" s="885"/>
      <c r="E2510" s="885"/>
      <c r="F2510" s="286" t="s">
        <v>232</v>
      </c>
      <c r="G2510" s="5"/>
      <c r="H2510" s="899" t="s">
        <v>239</v>
      </c>
      <c r="I2510" s="900"/>
      <c r="J2510" s="300"/>
      <c r="K2510" s="901"/>
      <c r="L2510" s="902"/>
      <c r="M2510" s="902"/>
      <c r="N2510" s="902"/>
      <c r="O2510" s="902"/>
      <c r="P2510" s="902"/>
      <c r="Q2510" s="902"/>
      <c r="R2510" s="903"/>
      <c r="S2510" s="894"/>
      <c r="T2510" s="895"/>
      <c r="U2510" s="896"/>
    </row>
    <row r="2511" spans="1:32" ht="24" customHeight="1" x14ac:dyDescent="0.15">
      <c r="B2511" s="880">
        <v>3</v>
      </c>
      <c r="C2511" s="883"/>
      <c r="D2511" s="883"/>
      <c r="E2511" s="883"/>
      <c r="F2511" s="294"/>
      <c r="G2511" s="886"/>
      <c r="H2511" s="887"/>
      <c r="I2511" s="294"/>
      <c r="J2511" s="295"/>
      <c r="K2511" s="298"/>
      <c r="L2511" s="279" t="s">
        <v>220</v>
      </c>
      <c r="M2511" s="301"/>
      <c r="N2511" s="280" t="s">
        <v>225</v>
      </c>
      <c r="O2511" s="298"/>
      <c r="P2511" s="279" t="s">
        <v>220</v>
      </c>
      <c r="Q2511" s="301"/>
      <c r="R2511" s="280" t="s">
        <v>225</v>
      </c>
      <c r="S2511" s="888" t="str">
        <f t="shared" ref="S2511" si="1722">IF(COUNT(J2511:J2515)=0,"",SUM(J2511:J2515))</f>
        <v/>
      </c>
      <c r="T2511" s="889"/>
      <c r="U2511" s="890"/>
    </row>
    <row r="2512" spans="1:32" ht="24" customHeight="1" x14ac:dyDescent="0.15">
      <c r="B2512" s="881"/>
      <c r="C2512" s="884"/>
      <c r="D2512" s="884"/>
      <c r="E2512" s="884"/>
      <c r="F2512" s="296"/>
      <c r="G2512" s="897"/>
      <c r="H2512" s="898"/>
      <c r="I2512" s="296"/>
      <c r="J2512" s="297"/>
      <c r="K2512" s="299"/>
      <c r="L2512" s="284" t="s">
        <v>220</v>
      </c>
      <c r="M2512" s="302"/>
      <c r="N2512" s="285" t="s">
        <v>225</v>
      </c>
      <c r="O2512" s="299"/>
      <c r="P2512" s="284" t="s">
        <v>220</v>
      </c>
      <c r="Q2512" s="302"/>
      <c r="R2512" s="285" t="s">
        <v>225</v>
      </c>
      <c r="S2512" s="891"/>
      <c r="T2512" s="892"/>
      <c r="U2512" s="893"/>
    </row>
    <row r="2513" spans="1:32" ht="24" customHeight="1" x14ac:dyDescent="0.15">
      <c r="B2513" s="881"/>
      <c r="C2513" s="884"/>
      <c r="D2513" s="884"/>
      <c r="E2513" s="884"/>
      <c r="F2513" s="296"/>
      <c r="G2513" s="897"/>
      <c r="H2513" s="898"/>
      <c r="I2513" s="296"/>
      <c r="J2513" s="297"/>
      <c r="K2513" s="299"/>
      <c r="L2513" s="284" t="s">
        <v>220</v>
      </c>
      <c r="M2513" s="302"/>
      <c r="N2513" s="285" t="s">
        <v>225</v>
      </c>
      <c r="O2513" s="299"/>
      <c r="P2513" s="284" t="s">
        <v>220</v>
      </c>
      <c r="Q2513" s="302"/>
      <c r="R2513" s="285" t="s">
        <v>225</v>
      </c>
      <c r="S2513" s="891"/>
      <c r="T2513" s="892"/>
      <c r="U2513" s="893"/>
    </row>
    <row r="2514" spans="1:32" ht="24" customHeight="1" x14ac:dyDescent="0.15">
      <c r="B2514" s="881"/>
      <c r="C2514" s="884"/>
      <c r="D2514" s="884"/>
      <c r="E2514" s="884"/>
      <c r="F2514" s="296"/>
      <c r="G2514" s="897"/>
      <c r="H2514" s="898"/>
      <c r="I2514" s="296"/>
      <c r="J2514" s="297"/>
      <c r="K2514" s="299"/>
      <c r="L2514" s="284" t="s">
        <v>220</v>
      </c>
      <c r="M2514" s="302"/>
      <c r="N2514" s="285" t="s">
        <v>225</v>
      </c>
      <c r="O2514" s="299"/>
      <c r="P2514" s="284" t="s">
        <v>220</v>
      </c>
      <c r="Q2514" s="302"/>
      <c r="R2514" s="285" t="s">
        <v>225</v>
      </c>
      <c r="S2514" s="891"/>
      <c r="T2514" s="892"/>
      <c r="U2514" s="893"/>
    </row>
    <row r="2515" spans="1:32" ht="24" customHeight="1" thickBot="1" x14ac:dyDescent="0.2">
      <c r="B2515" s="882"/>
      <c r="C2515" s="885"/>
      <c r="D2515" s="885"/>
      <c r="E2515" s="885"/>
      <c r="F2515" s="286" t="s">
        <v>232</v>
      </c>
      <c r="G2515" s="5"/>
      <c r="H2515" s="899" t="s">
        <v>239</v>
      </c>
      <c r="I2515" s="900"/>
      <c r="J2515" s="300"/>
      <c r="K2515" s="901"/>
      <c r="L2515" s="902"/>
      <c r="M2515" s="902"/>
      <c r="N2515" s="902"/>
      <c r="O2515" s="902"/>
      <c r="P2515" s="902"/>
      <c r="Q2515" s="902"/>
      <c r="R2515" s="903"/>
      <c r="S2515" s="894"/>
      <c r="T2515" s="895"/>
      <c r="U2515" s="896"/>
    </row>
    <row r="2516" spans="1:32" ht="24" customHeight="1" x14ac:dyDescent="0.15">
      <c r="B2516" s="880">
        <v>4</v>
      </c>
      <c r="C2516" s="883"/>
      <c r="D2516" s="883"/>
      <c r="E2516" s="883"/>
      <c r="F2516" s="294"/>
      <c r="G2516" s="886"/>
      <c r="H2516" s="887"/>
      <c r="I2516" s="294"/>
      <c r="J2516" s="295"/>
      <c r="K2516" s="298"/>
      <c r="L2516" s="279" t="s">
        <v>220</v>
      </c>
      <c r="M2516" s="301"/>
      <c r="N2516" s="280" t="s">
        <v>225</v>
      </c>
      <c r="O2516" s="298"/>
      <c r="P2516" s="279" t="s">
        <v>220</v>
      </c>
      <c r="Q2516" s="301"/>
      <c r="R2516" s="280" t="s">
        <v>225</v>
      </c>
      <c r="S2516" s="888" t="str">
        <f t="shared" ref="S2516" si="1723">IF(COUNT(J2516:J2520)=0,"",SUM(J2516:J2520))</f>
        <v/>
      </c>
      <c r="T2516" s="889"/>
      <c r="U2516" s="890"/>
    </row>
    <row r="2517" spans="1:32" ht="24" customHeight="1" x14ac:dyDescent="0.15">
      <c r="B2517" s="881"/>
      <c r="C2517" s="884"/>
      <c r="D2517" s="884"/>
      <c r="E2517" s="884"/>
      <c r="F2517" s="296"/>
      <c r="G2517" s="897"/>
      <c r="H2517" s="898"/>
      <c r="I2517" s="296"/>
      <c r="J2517" s="297"/>
      <c r="K2517" s="299"/>
      <c r="L2517" s="284" t="s">
        <v>220</v>
      </c>
      <c r="M2517" s="302"/>
      <c r="N2517" s="285" t="s">
        <v>225</v>
      </c>
      <c r="O2517" s="299"/>
      <c r="P2517" s="284" t="s">
        <v>220</v>
      </c>
      <c r="Q2517" s="302"/>
      <c r="R2517" s="285" t="s">
        <v>225</v>
      </c>
      <c r="S2517" s="891"/>
      <c r="T2517" s="892"/>
      <c r="U2517" s="893"/>
    </row>
    <row r="2518" spans="1:32" ht="24" customHeight="1" x14ac:dyDescent="0.15">
      <c r="B2518" s="881"/>
      <c r="C2518" s="884"/>
      <c r="D2518" s="884"/>
      <c r="E2518" s="884"/>
      <c r="F2518" s="296"/>
      <c r="G2518" s="897"/>
      <c r="H2518" s="898"/>
      <c r="I2518" s="296"/>
      <c r="J2518" s="297"/>
      <c r="K2518" s="299"/>
      <c r="L2518" s="284" t="s">
        <v>220</v>
      </c>
      <c r="M2518" s="302"/>
      <c r="N2518" s="285" t="s">
        <v>225</v>
      </c>
      <c r="O2518" s="299"/>
      <c r="P2518" s="284" t="s">
        <v>220</v>
      </c>
      <c r="Q2518" s="302"/>
      <c r="R2518" s="285" t="s">
        <v>225</v>
      </c>
      <c r="S2518" s="891"/>
      <c r="T2518" s="892"/>
      <c r="U2518" s="893"/>
    </row>
    <row r="2519" spans="1:32" ht="24" customHeight="1" x14ac:dyDescent="0.15">
      <c r="B2519" s="881"/>
      <c r="C2519" s="884"/>
      <c r="D2519" s="884"/>
      <c r="E2519" s="884"/>
      <c r="F2519" s="296"/>
      <c r="G2519" s="897"/>
      <c r="H2519" s="898"/>
      <c r="I2519" s="296"/>
      <c r="J2519" s="297"/>
      <c r="K2519" s="299"/>
      <c r="L2519" s="284" t="s">
        <v>220</v>
      </c>
      <c r="M2519" s="302"/>
      <c r="N2519" s="285" t="s">
        <v>225</v>
      </c>
      <c r="O2519" s="299"/>
      <c r="P2519" s="284" t="s">
        <v>220</v>
      </c>
      <c r="Q2519" s="302"/>
      <c r="R2519" s="285" t="s">
        <v>225</v>
      </c>
      <c r="S2519" s="891"/>
      <c r="T2519" s="892"/>
      <c r="U2519" s="893"/>
    </row>
    <row r="2520" spans="1:32" ht="24" customHeight="1" thickBot="1" x14ac:dyDescent="0.2">
      <c r="B2520" s="882"/>
      <c r="C2520" s="885"/>
      <c r="D2520" s="885"/>
      <c r="E2520" s="885"/>
      <c r="F2520" s="286" t="s">
        <v>232</v>
      </c>
      <c r="G2520" s="5"/>
      <c r="H2520" s="899" t="s">
        <v>239</v>
      </c>
      <c r="I2520" s="900"/>
      <c r="J2520" s="300"/>
      <c r="K2520" s="901"/>
      <c r="L2520" s="902"/>
      <c r="M2520" s="902"/>
      <c r="N2520" s="902"/>
      <c r="O2520" s="902"/>
      <c r="P2520" s="902"/>
      <c r="Q2520" s="902"/>
      <c r="R2520" s="903"/>
      <c r="S2520" s="894"/>
      <c r="T2520" s="895"/>
      <c r="U2520" s="896"/>
    </row>
    <row r="2521" spans="1:32" ht="19.5" customHeight="1" thickBot="1" x14ac:dyDescent="0.2">
      <c r="B2521" s="287" t="s">
        <v>112</v>
      </c>
      <c r="C2521" s="172"/>
      <c r="D2521" s="288"/>
      <c r="E2521" s="288"/>
      <c r="F2521" s="289"/>
      <c r="G2521" s="288"/>
      <c r="H2521" s="288"/>
      <c r="O2521" s="917" t="s">
        <v>496</v>
      </c>
      <c r="P2521" s="918"/>
      <c r="Q2521" s="918"/>
      <c r="R2521" s="918"/>
      <c r="S2521" s="919" t="str">
        <f>IF(COUNT(S2501:U2520)=0,"",SUMIFS(S2501:S2520,E2501:E2520,"&lt;&gt;"&amp;""))</f>
        <v/>
      </c>
      <c r="T2521" s="920"/>
      <c r="U2521" s="921"/>
    </row>
    <row r="2522" spans="1:32" ht="19.5" customHeight="1" thickBot="1" x14ac:dyDescent="0.2">
      <c r="B2522" s="486" t="s">
        <v>242</v>
      </c>
      <c r="C2522" s="172"/>
      <c r="D2522" s="171"/>
      <c r="E2522" s="290"/>
      <c r="F2522" s="485"/>
      <c r="G2522" s="485"/>
      <c r="H2522" s="485"/>
      <c r="O2522" s="922" t="s">
        <v>497</v>
      </c>
      <c r="P2522" s="923"/>
      <c r="Q2522" s="923"/>
      <c r="R2522" s="924"/>
      <c r="S2522" s="919" t="str">
        <f>IF(COUNT(S2501:U2520)=0,"",SUMIF(E2501:E2520,"元請",S2501:U2520))</f>
        <v/>
      </c>
      <c r="T2522" s="920"/>
      <c r="U2522" s="921"/>
      <c r="Z2522" s="264"/>
      <c r="AA2522" s="264"/>
      <c r="AB2522" s="264"/>
      <c r="AC2522" s="264"/>
      <c r="AD2522" s="264"/>
      <c r="AE2522" s="172"/>
      <c r="AF2522" s="172"/>
    </row>
    <row r="2523" spans="1:32" ht="19.5" customHeight="1" x14ac:dyDescent="0.15">
      <c r="B2523" s="287" t="s">
        <v>240</v>
      </c>
      <c r="C2523" s="172"/>
      <c r="D2523" s="171"/>
      <c r="E2523" s="172"/>
      <c r="F2523" s="172"/>
      <c r="G2523" s="485"/>
      <c r="H2523" s="485"/>
      <c r="Z2523" s="264"/>
      <c r="AA2523" s="264"/>
      <c r="AB2523" s="264"/>
      <c r="AC2523" s="264"/>
      <c r="AD2523" s="264"/>
      <c r="AE2523" s="172"/>
      <c r="AF2523" s="172"/>
    </row>
    <row r="2524" spans="1:32" ht="19.5" customHeight="1" x14ac:dyDescent="0.15">
      <c r="B2524" s="485"/>
      <c r="C2524" s="172"/>
      <c r="D2524" s="171"/>
      <c r="E2524" s="290"/>
      <c r="F2524" s="485"/>
      <c r="G2524" s="485"/>
      <c r="H2524" s="485"/>
    </row>
    <row r="2525" spans="1:32" s="172" customFormat="1" ht="20.25" customHeight="1" x14ac:dyDescent="0.15">
      <c r="A2525" s="171"/>
      <c r="B2525" s="171"/>
      <c r="C2525" s="172" t="s">
        <v>104</v>
      </c>
      <c r="G2525" s="262"/>
      <c r="H2525" s="262"/>
      <c r="I2525" s="171"/>
      <c r="J2525" s="171"/>
      <c r="K2525" s="171"/>
      <c r="L2525" s="171"/>
      <c r="M2525" s="171"/>
      <c r="N2525" s="171"/>
      <c r="O2525" s="171"/>
      <c r="P2525" s="171"/>
      <c r="Q2525" s="171"/>
      <c r="R2525" s="171"/>
      <c r="S2525" s="171"/>
      <c r="T2525" s="196" t="s">
        <v>241</v>
      </c>
      <c r="U2525" s="263" t="str">
        <f t="shared" ref="U2525" si="1724">IF(COUNT(S2501:U2520)=0,"",U2496+1)</f>
        <v/>
      </c>
      <c r="W2525" s="171"/>
      <c r="X2525" s="171"/>
      <c r="Y2525" s="171"/>
      <c r="Z2525" s="291"/>
      <c r="AA2525" s="291"/>
      <c r="AB2525" s="291"/>
      <c r="AC2525" s="291"/>
      <c r="AD2525" s="291"/>
      <c r="AE2525" s="171"/>
      <c r="AF2525" s="171"/>
    </row>
    <row r="2526" spans="1:32" s="172" customFormat="1" ht="27.75" x14ac:dyDescent="0.15">
      <c r="A2526" s="171"/>
      <c r="B2526" s="904" t="s">
        <v>105</v>
      </c>
      <c r="C2526" s="904"/>
      <c r="D2526" s="904"/>
      <c r="E2526" s="904"/>
      <c r="F2526" s="904"/>
      <c r="G2526" s="904"/>
      <c r="H2526" s="904"/>
      <c r="I2526" s="904"/>
      <c r="J2526" s="905" t="s">
        <v>388</v>
      </c>
      <c r="K2526" s="905"/>
      <c r="L2526" s="905"/>
      <c r="M2526" s="905"/>
      <c r="N2526" s="905"/>
      <c r="O2526" s="905"/>
      <c r="P2526" s="905"/>
      <c r="Q2526" s="905"/>
      <c r="R2526" s="905"/>
      <c r="S2526" s="905"/>
      <c r="T2526" s="905"/>
      <c r="U2526" s="905"/>
      <c r="W2526" s="171"/>
      <c r="X2526" s="171"/>
      <c r="Y2526" s="171"/>
      <c r="Z2526" s="291"/>
      <c r="AA2526" s="291"/>
      <c r="AB2526" s="291"/>
      <c r="AC2526" s="291"/>
      <c r="AD2526" s="291"/>
      <c r="AE2526" s="171"/>
      <c r="AF2526" s="171"/>
    </row>
    <row r="2527" spans="1:32" ht="21.75" thickBot="1" x14ac:dyDescent="0.2">
      <c r="D2527" s="265" t="s">
        <v>228</v>
      </c>
      <c r="E2527" s="906"/>
      <c r="F2527" s="906"/>
      <c r="G2527" s="266" t="s">
        <v>229</v>
      </c>
      <c r="H2527" s="267"/>
      <c r="L2527" s="268" t="s">
        <v>231</v>
      </c>
      <c r="M2527" s="482" t="str">
        <f>M$4</f>
        <v/>
      </c>
      <c r="N2527" s="269" t="s">
        <v>220</v>
      </c>
      <c r="O2527" s="482" t="str">
        <f>O$4</f>
        <v/>
      </c>
      <c r="P2527" s="269" t="s">
        <v>225</v>
      </c>
      <c r="Q2527" s="269" t="s">
        <v>205</v>
      </c>
      <c r="R2527" s="482" t="str">
        <f>R$4</f>
        <v/>
      </c>
      <c r="S2527" s="269" t="s">
        <v>220</v>
      </c>
      <c r="T2527" s="482" t="str">
        <f>T$4</f>
        <v/>
      </c>
      <c r="U2527" s="269" t="s">
        <v>230</v>
      </c>
    </row>
    <row r="2528" spans="1:32" ht="18" customHeight="1" x14ac:dyDescent="0.15">
      <c r="B2528" s="880" t="s">
        <v>227</v>
      </c>
      <c r="C2528" s="907" t="s">
        <v>224</v>
      </c>
      <c r="D2528" s="478" t="s">
        <v>237</v>
      </c>
      <c r="E2528" s="478" t="s">
        <v>222</v>
      </c>
      <c r="F2528" s="909" t="s">
        <v>106</v>
      </c>
      <c r="G2528" s="840" t="s">
        <v>107</v>
      </c>
      <c r="H2528" s="841"/>
      <c r="I2528" s="480" t="s">
        <v>108</v>
      </c>
      <c r="J2528" s="480" t="s">
        <v>235</v>
      </c>
      <c r="K2528" s="840" t="s">
        <v>109</v>
      </c>
      <c r="L2528" s="913"/>
      <c r="M2528" s="913"/>
      <c r="N2528" s="841"/>
      <c r="O2528" s="840" t="s">
        <v>226</v>
      </c>
      <c r="P2528" s="913"/>
      <c r="Q2528" s="913"/>
      <c r="R2528" s="841"/>
      <c r="S2528" s="840" t="s">
        <v>233</v>
      </c>
      <c r="T2528" s="913"/>
      <c r="U2528" s="914"/>
    </row>
    <row r="2529" spans="2:21" ht="18" customHeight="1" thickBot="1" x14ac:dyDescent="0.2">
      <c r="B2529" s="882"/>
      <c r="C2529" s="908"/>
      <c r="D2529" s="479" t="s">
        <v>221</v>
      </c>
      <c r="E2529" s="479" t="s">
        <v>223</v>
      </c>
      <c r="F2529" s="910"/>
      <c r="G2529" s="911"/>
      <c r="H2529" s="912"/>
      <c r="I2529" s="481" t="s">
        <v>110</v>
      </c>
      <c r="J2529" s="481" t="s">
        <v>236</v>
      </c>
      <c r="K2529" s="911"/>
      <c r="L2529" s="915"/>
      <c r="M2529" s="915"/>
      <c r="N2529" s="912"/>
      <c r="O2529" s="911"/>
      <c r="P2529" s="915"/>
      <c r="Q2529" s="915"/>
      <c r="R2529" s="912"/>
      <c r="S2529" s="911" t="s">
        <v>234</v>
      </c>
      <c r="T2529" s="915"/>
      <c r="U2529" s="916"/>
    </row>
    <row r="2530" spans="2:21" ht="24" customHeight="1" x14ac:dyDescent="0.15">
      <c r="B2530" s="880">
        <v>1</v>
      </c>
      <c r="C2530" s="883"/>
      <c r="D2530" s="883"/>
      <c r="E2530" s="883"/>
      <c r="F2530" s="294"/>
      <c r="G2530" s="886"/>
      <c r="H2530" s="887"/>
      <c r="I2530" s="294"/>
      <c r="J2530" s="295"/>
      <c r="K2530" s="298"/>
      <c r="L2530" s="279" t="s">
        <v>220</v>
      </c>
      <c r="M2530" s="301"/>
      <c r="N2530" s="280" t="s">
        <v>225</v>
      </c>
      <c r="O2530" s="298"/>
      <c r="P2530" s="279" t="s">
        <v>220</v>
      </c>
      <c r="Q2530" s="301"/>
      <c r="R2530" s="280" t="s">
        <v>225</v>
      </c>
      <c r="S2530" s="888" t="str">
        <f t="shared" ref="S2530" si="1725">IF(COUNT(J2530:J2534)=0,"",SUM(J2530:J2534))</f>
        <v/>
      </c>
      <c r="T2530" s="889"/>
      <c r="U2530" s="890"/>
    </row>
    <row r="2531" spans="2:21" ht="24" customHeight="1" x14ac:dyDescent="0.15">
      <c r="B2531" s="881"/>
      <c r="C2531" s="884"/>
      <c r="D2531" s="884"/>
      <c r="E2531" s="884"/>
      <c r="F2531" s="296"/>
      <c r="G2531" s="897"/>
      <c r="H2531" s="898"/>
      <c r="I2531" s="296"/>
      <c r="J2531" s="297"/>
      <c r="K2531" s="299"/>
      <c r="L2531" s="284" t="s">
        <v>220</v>
      </c>
      <c r="M2531" s="302"/>
      <c r="N2531" s="285" t="s">
        <v>225</v>
      </c>
      <c r="O2531" s="299"/>
      <c r="P2531" s="284" t="s">
        <v>220</v>
      </c>
      <c r="Q2531" s="302"/>
      <c r="R2531" s="285" t="s">
        <v>225</v>
      </c>
      <c r="S2531" s="891"/>
      <c r="T2531" s="892"/>
      <c r="U2531" s="893"/>
    </row>
    <row r="2532" spans="2:21" ht="23.25" customHeight="1" x14ac:dyDescent="0.15">
      <c r="B2532" s="881"/>
      <c r="C2532" s="884"/>
      <c r="D2532" s="884"/>
      <c r="E2532" s="884"/>
      <c r="F2532" s="296"/>
      <c r="G2532" s="897"/>
      <c r="H2532" s="898"/>
      <c r="I2532" s="296"/>
      <c r="J2532" s="297"/>
      <c r="K2532" s="299"/>
      <c r="L2532" s="284" t="s">
        <v>220</v>
      </c>
      <c r="M2532" s="302"/>
      <c r="N2532" s="285" t="s">
        <v>225</v>
      </c>
      <c r="O2532" s="299"/>
      <c r="P2532" s="284" t="s">
        <v>220</v>
      </c>
      <c r="Q2532" s="302"/>
      <c r="R2532" s="285" t="s">
        <v>225</v>
      </c>
      <c r="S2532" s="891"/>
      <c r="T2532" s="892"/>
      <c r="U2532" s="893"/>
    </row>
    <row r="2533" spans="2:21" ht="24" customHeight="1" x14ac:dyDescent="0.15">
      <c r="B2533" s="881"/>
      <c r="C2533" s="884"/>
      <c r="D2533" s="884"/>
      <c r="E2533" s="884"/>
      <c r="F2533" s="296"/>
      <c r="G2533" s="897"/>
      <c r="H2533" s="898"/>
      <c r="I2533" s="296"/>
      <c r="J2533" s="297"/>
      <c r="K2533" s="299"/>
      <c r="L2533" s="284" t="s">
        <v>220</v>
      </c>
      <c r="M2533" s="302"/>
      <c r="N2533" s="285" t="s">
        <v>225</v>
      </c>
      <c r="O2533" s="299"/>
      <c r="P2533" s="284" t="s">
        <v>220</v>
      </c>
      <c r="Q2533" s="302"/>
      <c r="R2533" s="285" t="s">
        <v>225</v>
      </c>
      <c r="S2533" s="891"/>
      <c r="T2533" s="892"/>
      <c r="U2533" s="893"/>
    </row>
    <row r="2534" spans="2:21" ht="24" customHeight="1" thickBot="1" x14ac:dyDescent="0.2">
      <c r="B2534" s="882"/>
      <c r="C2534" s="885"/>
      <c r="D2534" s="885"/>
      <c r="E2534" s="885"/>
      <c r="F2534" s="286" t="s">
        <v>232</v>
      </c>
      <c r="G2534" s="5"/>
      <c r="H2534" s="899" t="s">
        <v>239</v>
      </c>
      <c r="I2534" s="900"/>
      <c r="J2534" s="300"/>
      <c r="K2534" s="901"/>
      <c r="L2534" s="902"/>
      <c r="M2534" s="902"/>
      <c r="N2534" s="902"/>
      <c r="O2534" s="902"/>
      <c r="P2534" s="902"/>
      <c r="Q2534" s="902"/>
      <c r="R2534" s="903"/>
      <c r="S2534" s="894"/>
      <c r="T2534" s="895"/>
      <c r="U2534" s="896"/>
    </row>
    <row r="2535" spans="2:21" ht="24" customHeight="1" x14ac:dyDescent="0.15">
      <c r="B2535" s="880">
        <v>2</v>
      </c>
      <c r="C2535" s="883"/>
      <c r="D2535" s="883"/>
      <c r="E2535" s="883"/>
      <c r="F2535" s="294"/>
      <c r="G2535" s="886"/>
      <c r="H2535" s="887"/>
      <c r="I2535" s="294"/>
      <c r="J2535" s="295"/>
      <c r="K2535" s="298"/>
      <c r="L2535" s="279" t="s">
        <v>220</v>
      </c>
      <c r="M2535" s="301"/>
      <c r="N2535" s="280" t="s">
        <v>225</v>
      </c>
      <c r="O2535" s="298"/>
      <c r="P2535" s="279" t="s">
        <v>220</v>
      </c>
      <c r="Q2535" s="301"/>
      <c r="R2535" s="280" t="s">
        <v>225</v>
      </c>
      <c r="S2535" s="888" t="str">
        <f t="shared" ref="S2535" si="1726">IF(COUNT(J2535:J2539)=0,"",SUM(J2535:J2539))</f>
        <v/>
      </c>
      <c r="T2535" s="889"/>
      <c r="U2535" s="890"/>
    </row>
    <row r="2536" spans="2:21" ht="24" customHeight="1" x14ac:dyDescent="0.15">
      <c r="B2536" s="881"/>
      <c r="C2536" s="884"/>
      <c r="D2536" s="884"/>
      <c r="E2536" s="884"/>
      <c r="F2536" s="296"/>
      <c r="G2536" s="897"/>
      <c r="H2536" s="898"/>
      <c r="I2536" s="296"/>
      <c r="J2536" s="297"/>
      <c r="K2536" s="299"/>
      <c r="L2536" s="284" t="s">
        <v>220</v>
      </c>
      <c r="M2536" s="302"/>
      <c r="N2536" s="285" t="s">
        <v>225</v>
      </c>
      <c r="O2536" s="299"/>
      <c r="P2536" s="284" t="s">
        <v>220</v>
      </c>
      <c r="Q2536" s="302"/>
      <c r="R2536" s="285" t="s">
        <v>225</v>
      </c>
      <c r="S2536" s="891"/>
      <c r="T2536" s="892"/>
      <c r="U2536" s="893"/>
    </row>
    <row r="2537" spans="2:21" ht="24" customHeight="1" x14ac:dyDescent="0.15">
      <c r="B2537" s="881"/>
      <c r="C2537" s="884"/>
      <c r="D2537" s="884"/>
      <c r="E2537" s="884"/>
      <c r="F2537" s="296"/>
      <c r="G2537" s="897"/>
      <c r="H2537" s="898"/>
      <c r="I2537" s="296"/>
      <c r="J2537" s="297"/>
      <c r="K2537" s="299"/>
      <c r="L2537" s="284" t="s">
        <v>220</v>
      </c>
      <c r="M2537" s="302"/>
      <c r="N2537" s="285" t="s">
        <v>225</v>
      </c>
      <c r="O2537" s="299"/>
      <c r="P2537" s="284" t="s">
        <v>220</v>
      </c>
      <c r="Q2537" s="302"/>
      <c r="R2537" s="285" t="s">
        <v>225</v>
      </c>
      <c r="S2537" s="891"/>
      <c r="T2537" s="892"/>
      <c r="U2537" s="893"/>
    </row>
    <row r="2538" spans="2:21" ht="24" customHeight="1" x14ac:dyDescent="0.15">
      <c r="B2538" s="881"/>
      <c r="C2538" s="884"/>
      <c r="D2538" s="884"/>
      <c r="E2538" s="884"/>
      <c r="F2538" s="296"/>
      <c r="G2538" s="897"/>
      <c r="H2538" s="898"/>
      <c r="I2538" s="296"/>
      <c r="J2538" s="297"/>
      <c r="K2538" s="299"/>
      <c r="L2538" s="284" t="s">
        <v>220</v>
      </c>
      <c r="M2538" s="302"/>
      <c r="N2538" s="285" t="s">
        <v>225</v>
      </c>
      <c r="O2538" s="299"/>
      <c r="P2538" s="284" t="s">
        <v>220</v>
      </c>
      <c r="Q2538" s="302"/>
      <c r="R2538" s="285" t="s">
        <v>225</v>
      </c>
      <c r="S2538" s="891"/>
      <c r="T2538" s="892"/>
      <c r="U2538" s="893"/>
    </row>
    <row r="2539" spans="2:21" ht="24" customHeight="1" thickBot="1" x14ac:dyDescent="0.2">
      <c r="B2539" s="882"/>
      <c r="C2539" s="885"/>
      <c r="D2539" s="885"/>
      <c r="E2539" s="885"/>
      <c r="F2539" s="286" t="s">
        <v>232</v>
      </c>
      <c r="G2539" s="5"/>
      <c r="H2539" s="899" t="s">
        <v>239</v>
      </c>
      <c r="I2539" s="900"/>
      <c r="J2539" s="300"/>
      <c r="K2539" s="901"/>
      <c r="L2539" s="902"/>
      <c r="M2539" s="902"/>
      <c r="N2539" s="902"/>
      <c r="O2539" s="902"/>
      <c r="P2539" s="902"/>
      <c r="Q2539" s="902"/>
      <c r="R2539" s="903"/>
      <c r="S2539" s="894"/>
      <c r="T2539" s="895"/>
      <c r="U2539" s="896"/>
    </row>
    <row r="2540" spans="2:21" ht="24" customHeight="1" x14ac:dyDescent="0.15">
      <c r="B2540" s="880">
        <v>3</v>
      </c>
      <c r="C2540" s="883"/>
      <c r="D2540" s="883"/>
      <c r="E2540" s="883"/>
      <c r="F2540" s="294"/>
      <c r="G2540" s="886"/>
      <c r="H2540" s="887"/>
      <c r="I2540" s="294"/>
      <c r="J2540" s="295"/>
      <c r="K2540" s="298"/>
      <c r="L2540" s="279" t="s">
        <v>220</v>
      </c>
      <c r="M2540" s="301"/>
      <c r="N2540" s="280" t="s">
        <v>225</v>
      </c>
      <c r="O2540" s="298"/>
      <c r="P2540" s="279" t="s">
        <v>220</v>
      </c>
      <c r="Q2540" s="301"/>
      <c r="R2540" s="280" t="s">
        <v>225</v>
      </c>
      <c r="S2540" s="888" t="str">
        <f t="shared" ref="S2540" si="1727">IF(COUNT(J2540:J2544)=0,"",SUM(J2540:J2544))</f>
        <v/>
      </c>
      <c r="T2540" s="889"/>
      <c r="U2540" s="890"/>
    </row>
    <row r="2541" spans="2:21" ht="24" customHeight="1" x14ac:dyDescent="0.15">
      <c r="B2541" s="881"/>
      <c r="C2541" s="884"/>
      <c r="D2541" s="884"/>
      <c r="E2541" s="884"/>
      <c r="F2541" s="296"/>
      <c r="G2541" s="897"/>
      <c r="H2541" s="898"/>
      <c r="I2541" s="296"/>
      <c r="J2541" s="297"/>
      <c r="K2541" s="299"/>
      <c r="L2541" s="284" t="s">
        <v>220</v>
      </c>
      <c r="M2541" s="302"/>
      <c r="N2541" s="285" t="s">
        <v>225</v>
      </c>
      <c r="O2541" s="299"/>
      <c r="P2541" s="284" t="s">
        <v>220</v>
      </c>
      <c r="Q2541" s="302"/>
      <c r="R2541" s="285" t="s">
        <v>225</v>
      </c>
      <c r="S2541" s="891"/>
      <c r="T2541" s="892"/>
      <c r="U2541" s="893"/>
    </row>
    <row r="2542" spans="2:21" ht="24" customHeight="1" x14ac:dyDescent="0.15">
      <c r="B2542" s="881"/>
      <c r="C2542" s="884"/>
      <c r="D2542" s="884"/>
      <c r="E2542" s="884"/>
      <c r="F2542" s="296"/>
      <c r="G2542" s="897"/>
      <c r="H2542" s="898"/>
      <c r="I2542" s="296"/>
      <c r="J2542" s="297"/>
      <c r="K2542" s="299"/>
      <c r="L2542" s="284" t="s">
        <v>220</v>
      </c>
      <c r="M2542" s="302"/>
      <c r="N2542" s="285" t="s">
        <v>225</v>
      </c>
      <c r="O2542" s="299"/>
      <c r="P2542" s="284" t="s">
        <v>220</v>
      </c>
      <c r="Q2542" s="302"/>
      <c r="R2542" s="285" t="s">
        <v>225</v>
      </c>
      <c r="S2542" s="891"/>
      <c r="T2542" s="892"/>
      <c r="U2542" s="893"/>
    </row>
    <row r="2543" spans="2:21" ht="24" customHeight="1" x14ac:dyDescent="0.15">
      <c r="B2543" s="881"/>
      <c r="C2543" s="884"/>
      <c r="D2543" s="884"/>
      <c r="E2543" s="884"/>
      <c r="F2543" s="296"/>
      <c r="G2543" s="897"/>
      <c r="H2543" s="898"/>
      <c r="I2543" s="296"/>
      <c r="J2543" s="297"/>
      <c r="K2543" s="299"/>
      <c r="L2543" s="284" t="s">
        <v>220</v>
      </c>
      <c r="M2543" s="302"/>
      <c r="N2543" s="285" t="s">
        <v>225</v>
      </c>
      <c r="O2543" s="299"/>
      <c r="P2543" s="284" t="s">
        <v>220</v>
      </c>
      <c r="Q2543" s="302"/>
      <c r="R2543" s="285" t="s">
        <v>225</v>
      </c>
      <c r="S2543" s="891"/>
      <c r="T2543" s="892"/>
      <c r="U2543" s="893"/>
    </row>
    <row r="2544" spans="2:21" ht="24" customHeight="1" thickBot="1" x14ac:dyDescent="0.2">
      <c r="B2544" s="882"/>
      <c r="C2544" s="885"/>
      <c r="D2544" s="885"/>
      <c r="E2544" s="885"/>
      <c r="F2544" s="286" t="s">
        <v>232</v>
      </c>
      <c r="G2544" s="5"/>
      <c r="H2544" s="899" t="s">
        <v>239</v>
      </c>
      <c r="I2544" s="900"/>
      <c r="J2544" s="300"/>
      <c r="K2544" s="901"/>
      <c r="L2544" s="902"/>
      <c r="M2544" s="902"/>
      <c r="N2544" s="902"/>
      <c r="O2544" s="902"/>
      <c r="P2544" s="902"/>
      <c r="Q2544" s="902"/>
      <c r="R2544" s="903"/>
      <c r="S2544" s="894"/>
      <c r="T2544" s="895"/>
      <c r="U2544" s="896"/>
    </row>
    <row r="2545" spans="1:32" ht="24" customHeight="1" x14ac:dyDescent="0.15">
      <c r="B2545" s="880">
        <v>4</v>
      </c>
      <c r="C2545" s="883"/>
      <c r="D2545" s="883"/>
      <c r="E2545" s="883"/>
      <c r="F2545" s="294"/>
      <c r="G2545" s="886"/>
      <c r="H2545" s="887"/>
      <c r="I2545" s="294"/>
      <c r="J2545" s="295"/>
      <c r="K2545" s="298"/>
      <c r="L2545" s="279" t="s">
        <v>220</v>
      </c>
      <c r="M2545" s="301"/>
      <c r="N2545" s="280" t="s">
        <v>225</v>
      </c>
      <c r="O2545" s="298"/>
      <c r="P2545" s="279" t="s">
        <v>220</v>
      </c>
      <c r="Q2545" s="301"/>
      <c r="R2545" s="280" t="s">
        <v>225</v>
      </c>
      <c r="S2545" s="888" t="str">
        <f t="shared" ref="S2545" si="1728">IF(COUNT(J2545:J2549)=0,"",SUM(J2545:J2549))</f>
        <v/>
      </c>
      <c r="T2545" s="889"/>
      <c r="U2545" s="890"/>
    </row>
    <row r="2546" spans="1:32" ht="24" customHeight="1" x14ac:dyDescent="0.15">
      <c r="B2546" s="881"/>
      <c r="C2546" s="884"/>
      <c r="D2546" s="884"/>
      <c r="E2546" s="884"/>
      <c r="F2546" s="296"/>
      <c r="G2546" s="897"/>
      <c r="H2546" s="898"/>
      <c r="I2546" s="296"/>
      <c r="J2546" s="297"/>
      <c r="K2546" s="299"/>
      <c r="L2546" s="284" t="s">
        <v>220</v>
      </c>
      <c r="M2546" s="302"/>
      <c r="N2546" s="285" t="s">
        <v>225</v>
      </c>
      <c r="O2546" s="299"/>
      <c r="P2546" s="284" t="s">
        <v>220</v>
      </c>
      <c r="Q2546" s="302"/>
      <c r="R2546" s="285" t="s">
        <v>225</v>
      </c>
      <c r="S2546" s="891"/>
      <c r="T2546" s="892"/>
      <c r="U2546" s="893"/>
    </row>
    <row r="2547" spans="1:32" ht="24" customHeight="1" x14ac:dyDescent="0.15">
      <c r="B2547" s="881"/>
      <c r="C2547" s="884"/>
      <c r="D2547" s="884"/>
      <c r="E2547" s="884"/>
      <c r="F2547" s="296"/>
      <c r="G2547" s="897"/>
      <c r="H2547" s="898"/>
      <c r="I2547" s="296"/>
      <c r="J2547" s="297"/>
      <c r="K2547" s="299"/>
      <c r="L2547" s="284" t="s">
        <v>220</v>
      </c>
      <c r="M2547" s="302"/>
      <c r="N2547" s="285" t="s">
        <v>225</v>
      </c>
      <c r="O2547" s="299"/>
      <c r="P2547" s="284" t="s">
        <v>220</v>
      </c>
      <c r="Q2547" s="302"/>
      <c r="R2547" s="285" t="s">
        <v>225</v>
      </c>
      <c r="S2547" s="891"/>
      <c r="T2547" s="892"/>
      <c r="U2547" s="893"/>
    </row>
    <row r="2548" spans="1:32" ht="24" customHeight="1" x14ac:dyDescent="0.15">
      <c r="B2548" s="881"/>
      <c r="C2548" s="884"/>
      <c r="D2548" s="884"/>
      <c r="E2548" s="884"/>
      <c r="F2548" s="296"/>
      <c r="G2548" s="897"/>
      <c r="H2548" s="898"/>
      <c r="I2548" s="296"/>
      <c r="J2548" s="297"/>
      <c r="K2548" s="299"/>
      <c r="L2548" s="284" t="s">
        <v>220</v>
      </c>
      <c r="M2548" s="302"/>
      <c r="N2548" s="285" t="s">
        <v>225</v>
      </c>
      <c r="O2548" s="299"/>
      <c r="P2548" s="284" t="s">
        <v>220</v>
      </c>
      <c r="Q2548" s="302"/>
      <c r="R2548" s="285" t="s">
        <v>225</v>
      </c>
      <c r="S2548" s="891"/>
      <c r="T2548" s="892"/>
      <c r="U2548" s="893"/>
    </row>
    <row r="2549" spans="1:32" ht="24" customHeight="1" thickBot="1" x14ac:dyDescent="0.2">
      <c r="B2549" s="882"/>
      <c r="C2549" s="885"/>
      <c r="D2549" s="885"/>
      <c r="E2549" s="885"/>
      <c r="F2549" s="286" t="s">
        <v>232</v>
      </c>
      <c r="G2549" s="5"/>
      <c r="H2549" s="899" t="s">
        <v>239</v>
      </c>
      <c r="I2549" s="900"/>
      <c r="J2549" s="300"/>
      <c r="K2549" s="901"/>
      <c r="L2549" s="902"/>
      <c r="M2549" s="902"/>
      <c r="N2549" s="902"/>
      <c r="O2549" s="902"/>
      <c r="P2549" s="902"/>
      <c r="Q2549" s="902"/>
      <c r="R2549" s="903"/>
      <c r="S2549" s="894"/>
      <c r="T2549" s="895"/>
      <c r="U2549" s="896"/>
    </row>
    <row r="2550" spans="1:32" ht="19.5" customHeight="1" thickBot="1" x14ac:dyDescent="0.2">
      <c r="B2550" s="287" t="s">
        <v>112</v>
      </c>
      <c r="C2550" s="172"/>
      <c r="D2550" s="288"/>
      <c r="E2550" s="288"/>
      <c r="F2550" s="289"/>
      <c r="G2550" s="288"/>
      <c r="H2550" s="288"/>
      <c r="O2550" s="917" t="s">
        <v>496</v>
      </c>
      <c r="P2550" s="918"/>
      <c r="Q2550" s="918"/>
      <c r="R2550" s="918"/>
      <c r="S2550" s="919" t="str">
        <f>IF(COUNT(S2530:U2549)=0,"",SUMIFS(S2530:S2549,E2530:E2549,"&lt;&gt;"&amp;""))</f>
        <v/>
      </c>
      <c r="T2550" s="920"/>
      <c r="U2550" s="921"/>
    </row>
    <row r="2551" spans="1:32" ht="19.5" customHeight="1" thickBot="1" x14ac:dyDescent="0.2">
      <c r="B2551" s="486" t="s">
        <v>242</v>
      </c>
      <c r="C2551" s="172"/>
      <c r="D2551" s="171"/>
      <c r="E2551" s="290"/>
      <c r="F2551" s="485"/>
      <c r="G2551" s="485"/>
      <c r="H2551" s="485"/>
      <c r="O2551" s="922" t="s">
        <v>497</v>
      </c>
      <c r="P2551" s="923"/>
      <c r="Q2551" s="923"/>
      <c r="R2551" s="924"/>
      <c r="S2551" s="919" t="str">
        <f>IF(COUNT(S2530:U2549)=0,"",SUMIF(E2530:E2549,"元請",S2530:U2549))</f>
        <v/>
      </c>
      <c r="T2551" s="920"/>
      <c r="U2551" s="921"/>
      <c r="Z2551" s="264"/>
      <c r="AA2551" s="264"/>
      <c r="AB2551" s="264"/>
      <c r="AC2551" s="264"/>
      <c r="AD2551" s="264"/>
      <c r="AE2551" s="172"/>
      <c r="AF2551" s="172"/>
    </row>
    <row r="2552" spans="1:32" ht="19.5" customHeight="1" x14ac:dyDescent="0.15">
      <c r="B2552" s="287" t="s">
        <v>240</v>
      </c>
      <c r="C2552" s="172"/>
      <c r="D2552" s="171"/>
      <c r="E2552" s="172"/>
      <c r="F2552" s="172"/>
      <c r="G2552" s="485"/>
      <c r="H2552" s="485"/>
      <c r="Z2552" s="264"/>
      <c r="AA2552" s="264"/>
      <c r="AB2552" s="264"/>
      <c r="AC2552" s="264"/>
      <c r="AD2552" s="264"/>
      <c r="AE2552" s="172"/>
      <c r="AF2552" s="172"/>
    </row>
    <row r="2553" spans="1:32" ht="19.5" customHeight="1" x14ac:dyDescent="0.15">
      <c r="B2553" s="485"/>
      <c r="C2553" s="172"/>
      <c r="D2553" s="171"/>
      <c r="E2553" s="290"/>
      <c r="F2553" s="485"/>
      <c r="G2553" s="485"/>
      <c r="H2553" s="485"/>
    </row>
    <row r="2554" spans="1:32" s="172" customFormat="1" ht="20.25" customHeight="1" x14ac:dyDescent="0.15">
      <c r="A2554" s="171"/>
      <c r="B2554" s="171"/>
      <c r="C2554" s="172" t="s">
        <v>104</v>
      </c>
      <c r="G2554" s="262"/>
      <c r="H2554" s="262"/>
      <c r="I2554" s="171"/>
      <c r="J2554" s="171"/>
      <c r="K2554" s="171"/>
      <c r="L2554" s="171"/>
      <c r="M2554" s="171"/>
      <c r="N2554" s="171"/>
      <c r="O2554" s="171"/>
      <c r="P2554" s="171"/>
      <c r="Q2554" s="171"/>
      <c r="R2554" s="171"/>
      <c r="S2554" s="171"/>
      <c r="T2554" s="196" t="s">
        <v>241</v>
      </c>
      <c r="U2554" s="263" t="str">
        <f t="shared" ref="U2554" si="1729">IF(COUNT(S2530:U2549)=0,"",U2525+1)</f>
        <v/>
      </c>
      <c r="W2554" s="171"/>
      <c r="X2554" s="171"/>
      <c r="Y2554" s="171"/>
      <c r="Z2554" s="291"/>
      <c r="AA2554" s="291"/>
      <c r="AB2554" s="291"/>
      <c r="AC2554" s="291"/>
      <c r="AD2554" s="291"/>
      <c r="AE2554" s="171"/>
      <c r="AF2554" s="171"/>
    </row>
    <row r="2555" spans="1:32" s="172" customFormat="1" ht="27.75" x14ac:dyDescent="0.15">
      <c r="A2555" s="171"/>
      <c r="B2555" s="904" t="s">
        <v>105</v>
      </c>
      <c r="C2555" s="904"/>
      <c r="D2555" s="904"/>
      <c r="E2555" s="904"/>
      <c r="F2555" s="904"/>
      <c r="G2555" s="904"/>
      <c r="H2555" s="904"/>
      <c r="I2555" s="904"/>
      <c r="J2555" s="905" t="s">
        <v>388</v>
      </c>
      <c r="K2555" s="905"/>
      <c r="L2555" s="905"/>
      <c r="M2555" s="905"/>
      <c r="N2555" s="905"/>
      <c r="O2555" s="905"/>
      <c r="P2555" s="905"/>
      <c r="Q2555" s="905"/>
      <c r="R2555" s="905"/>
      <c r="S2555" s="905"/>
      <c r="T2555" s="905"/>
      <c r="U2555" s="905"/>
      <c r="W2555" s="171"/>
      <c r="X2555" s="171"/>
      <c r="Y2555" s="171"/>
      <c r="Z2555" s="291"/>
      <c r="AA2555" s="291"/>
      <c r="AB2555" s="291"/>
      <c r="AC2555" s="291"/>
      <c r="AD2555" s="291"/>
      <c r="AE2555" s="171"/>
      <c r="AF2555" s="171"/>
    </row>
    <row r="2556" spans="1:32" ht="21.75" thickBot="1" x14ac:dyDescent="0.2">
      <c r="D2556" s="265" t="s">
        <v>228</v>
      </c>
      <c r="E2556" s="906"/>
      <c r="F2556" s="906"/>
      <c r="G2556" s="266" t="s">
        <v>229</v>
      </c>
      <c r="H2556" s="267"/>
      <c r="L2556" s="268" t="s">
        <v>231</v>
      </c>
      <c r="M2556" s="482" t="str">
        <f>M$4</f>
        <v/>
      </c>
      <c r="N2556" s="269" t="s">
        <v>220</v>
      </c>
      <c r="O2556" s="482" t="str">
        <f>O$4</f>
        <v/>
      </c>
      <c r="P2556" s="269" t="s">
        <v>225</v>
      </c>
      <c r="Q2556" s="269" t="s">
        <v>205</v>
      </c>
      <c r="R2556" s="482" t="str">
        <f>R$4</f>
        <v/>
      </c>
      <c r="S2556" s="269" t="s">
        <v>220</v>
      </c>
      <c r="T2556" s="482" t="str">
        <f>T$4</f>
        <v/>
      </c>
      <c r="U2556" s="269" t="s">
        <v>230</v>
      </c>
    </row>
    <row r="2557" spans="1:32" ht="18" customHeight="1" x14ac:dyDescent="0.15">
      <c r="B2557" s="880" t="s">
        <v>227</v>
      </c>
      <c r="C2557" s="907" t="s">
        <v>224</v>
      </c>
      <c r="D2557" s="478" t="s">
        <v>237</v>
      </c>
      <c r="E2557" s="478" t="s">
        <v>222</v>
      </c>
      <c r="F2557" s="909" t="s">
        <v>106</v>
      </c>
      <c r="G2557" s="840" t="s">
        <v>107</v>
      </c>
      <c r="H2557" s="841"/>
      <c r="I2557" s="480" t="s">
        <v>108</v>
      </c>
      <c r="J2557" s="480" t="s">
        <v>235</v>
      </c>
      <c r="K2557" s="840" t="s">
        <v>109</v>
      </c>
      <c r="L2557" s="913"/>
      <c r="M2557" s="913"/>
      <c r="N2557" s="841"/>
      <c r="O2557" s="840" t="s">
        <v>226</v>
      </c>
      <c r="P2557" s="913"/>
      <c r="Q2557" s="913"/>
      <c r="R2557" s="841"/>
      <c r="S2557" s="840" t="s">
        <v>233</v>
      </c>
      <c r="T2557" s="913"/>
      <c r="U2557" s="914"/>
    </row>
    <row r="2558" spans="1:32" ht="18" customHeight="1" thickBot="1" x14ac:dyDescent="0.2">
      <c r="B2558" s="882"/>
      <c r="C2558" s="908"/>
      <c r="D2558" s="479" t="s">
        <v>221</v>
      </c>
      <c r="E2558" s="479" t="s">
        <v>223</v>
      </c>
      <c r="F2558" s="910"/>
      <c r="G2558" s="911"/>
      <c r="H2558" s="912"/>
      <c r="I2558" s="481" t="s">
        <v>110</v>
      </c>
      <c r="J2558" s="481" t="s">
        <v>236</v>
      </c>
      <c r="K2558" s="911"/>
      <c r="L2558" s="915"/>
      <c r="M2558" s="915"/>
      <c r="N2558" s="912"/>
      <c r="O2558" s="911"/>
      <c r="P2558" s="915"/>
      <c r="Q2558" s="915"/>
      <c r="R2558" s="912"/>
      <c r="S2558" s="911" t="s">
        <v>234</v>
      </c>
      <c r="T2558" s="915"/>
      <c r="U2558" s="916"/>
    </row>
    <row r="2559" spans="1:32" ht="24" customHeight="1" x14ac:dyDescent="0.15">
      <c r="B2559" s="880">
        <v>1</v>
      </c>
      <c r="C2559" s="883"/>
      <c r="D2559" s="883"/>
      <c r="E2559" s="883"/>
      <c r="F2559" s="294"/>
      <c r="G2559" s="886"/>
      <c r="H2559" s="887"/>
      <c r="I2559" s="294"/>
      <c r="J2559" s="295"/>
      <c r="K2559" s="298"/>
      <c r="L2559" s="279" t="s">
        <v>220</v>
      </c>
      <c r="M2559" s="301"/>
      <c r="N2559" s="280" t="s">
        <v>225</v>
      </c>
      <c r="O2559" s="298"/>
      <c r="P2559" s="279" t="s">
        <v>220</v>
      </c>
      <c r="Q2559" s="301"/>
      <c r="R2559" s="280" t="s">
        <v>225</v>
      </c>
      <c r="S2559" s="888" t="str">
        <f t="shared" ref="S2559" si="1730">IF(COUNT(J2559:J2563)=0,"",SUM(J2559:J2563))</f>
        <v/>
      </c>
      <c r="T2559" s="889"/>
      <c r="U2559" s="890"/>
    </row>
    <row r="2560" spans="1:32" ht="24" customHeight="1" x14ac:dyDescent="0.15">
      <c r="B2560" s="881"/>
      <c r="C2560" s="884"/>
      <c r="D2560" s="884"/>
      <c r="E2560" s="884"/>
      <c r="F2560" s="296"/>
      <c r="G2560" s="897"/>
      <c r="H2560" s="898"/>
      <c r="I2560" s="296"/>
      <c r="J2560" s="297"/>
      <c r="K2560" s="299"/>
      <c r="L2560" s="284" t="s">
        <v>220</v>
      </c>
      <c r="M2560" s="302"/>
      <c r="N2560" s="285" t="s">
        <v>225</v>
      </c>
      <c r="O2560" s="299"/>
      <c r="P2560" s="284" t="s">
        <v>220</v>
      </c>
      <c r="Q2560" s="302"/>
      <c r="R2560" s="285" t="s">
        <v>225</v>
      </c>
      <c r="S2560" s="891"/>
      <c r="T2560" s="892"/>
      <c r="U2560" s="893"/>
    </row>
    <row r="2561" spans="2:21" ht="23.25" customHeight="1" x14ac:dyDescent="0.15">
      <c r="B2561" s="881"/>
      <c r="C2561" s="884"/>
      <c r="D2561" s="884"/>
      <c r="E2561" s="884"/>
      <c r="F2561" s="296"/>
      <c r="G2561" s="897"/>
      <c r="H2561" s="898"/>
      <c r="I2561" s="296"/>
      <c r="J2561" s="297"/>
      <c r="K2561" s="299"/>
      <c r="L2561" s="284" t="s">
        <v>220</v>
      </c>
      <c r="M2561" s="302"/>
      <c r="N2561" s="285" t="s">
        <v>225</v>
      </c>
      <c r="O2561" s="299"/>
      <c r="P2561" s="284" t="s">
        <v>220</v>
      </c>
      <c r="Q2561" s="302"/>
      <c r="R2561" s="285" t="s">
        <v>225</v>
      </c>
      <c r="S2561" s="891"/>
      <c r="T2561" s="892"/>
      <c r="U2561" s="893"/>
    </row>
    <row r="2562" spans="2:21" ht="24" customHeight="1" x14ac:dyDescent="0.15">
      <c r="B2562" s="881"/>
      <c r="C2562" s="884"/>
      <c r="D2562" s="884"/>
      <c r="E2562" s="884"/>
      <c r="F2562" s="296"/>
      <c r="G2562" s="897"/>
      <c r="H2562" s="898"/>
      <c r="I2562" s="296"/>
      <c r="J2562" s="297"/>
      <c r="K2562" s="299"/>
      <c r="L2562" s="284" t="s">
        <v>220</v>
      </c>
      <c r="M2562" s="302"/>
      <c r="N2562" s="285" t="s">
        <v>225</v>
      </c>
      <c r="O2562" s="299"/>
      <c r="P2562" s="284" t="s">
        <v>220</v>
      </c>
      <c r="Q2562" s="302"/>
      <c r="R2562" s="285" t="s">
        <v>225</v>
      </c>
      <c r="S2562" s="891"/>
      <c r="T2562" s="892"/>
      <c r="U2562" s="893"/>
    </row>
    <row r="2563" spans="2:21" ht="24" customHeight="1" thickBot="1" x14ac:dyDescent="0.2">
      <c r="B2563" s="882"/>
      <c r="C2563" s="885"/>
      <c r="D2563" s="885"/>
      <c r="E2563" s="885"/>
      <c r="F2563" s="286" t="s">
        <v>232</v>
      </c>
      <c r="G2563" s="5"/>
      <c r="H2563" s="899" t="s">
        <v>239</v>
      </c>
      <c r="I2563" s="900"/>
      <c r="J2563" s="300"/>
      <c r="K2563" s="901"/>
      <c r="L2563" s="902"/>
      <c r="M2563" s="902"/>
      <c r="N2563" s="902"/>
      <c r="O2563" s="902"/>
      <c r="P2563" s="902"/>
      <c r="Q2563" s="902"/>
      <c r="R2563" s="903"/>
      <c r="S2563" s="894"/>
      <c r="T2563" s="895"/>
      <c r="U2563" s="896"/>
    </row>
    <row r="2564" spans="2:21" ht="24" customHeight="1" x14ac:dyDescent="0.15">
      <c r="B2564" s="880">
        <v>2</v>
      </c>
      <c r="C2564" s="883"/>
      <c r="D2564" s="883"/>
      <c r="E2564" s="883"/>
      <c r="F2564" s="294"/>
      <c r="G2564" s="886"/>
      <c r="H2564" s="887"/>
      <c r="I2564" s="294"/>
      <c r="J2564" s="295"/>
      <c r="K2564" s="298"/>
      <c r="L2564" s="279" t="s">
        <v>220</v>
      </c>
      <c r="M2564" s="301"/>
      <c r="N2564" s="280" t="s">
        <v>225</v>
      </c>
      <c r="O2564" s="298"/>
      <c r="P2564" s="279" t="s">
        <v>220</v>
      </c>
      <c r="Q2564" s="301"/>
      <c r="R2564" s="280" t="s">
        <v>225</v>
      </c>
      <c r="S2564" s="888" t="str">
        <f t="shared" ref="S2564" si="1731">IF(COUNT(J2564:J2568)=0,"",SUM(J2564:J2568))</f>
        <v/>
      </c>
      <c r="T2564" s="889"/>
      <c r="U2564" s="890"/>
    </row>
    <row r="2565" spans="2:21" ht="24" customHeight="1" x14ac:dyDescent="0.15">
      <c r="B2565" s="881"/>
      <c r="C2565" s="884"/>
      <c r="D2565" s="884"/>
      <c r="E2565" s="884"/>
      <c r="F2565" s="296"/>
      <c r="G2565" s="897"/>
      <c r="H2565" s="898"/>
      <c r="I2565" s="296"/>
      <c r="J2565" s="297"/>
      <c r="K2565" s="299"/>
      <c r="L2565" s="284" t="s">
        <v>220</v>
      </c>
      <c r="M2565" s="302"/>
      <c r="N2565" s="285" t="s">
        <v>225</v>
      </c>
      <c r="O2565" s="299"/>
      <c r="P2565" s="284" t="s">
        <v>220</v>
      </c>
      <c r="Q2565" s="302"/>
      <c r="R2565" s="285" t="s">
        <v>225</v>
      </c>
      <c r="S2565" s="891"/>
      <c r="T2565" s="892"/>
      <c r="U2565" s="893"/>
    </row>
    <row r="2566" spans="2:21" ht="24" customHeight="1" x14ac:dyDescent="0.15">
      <c r="B2566" s="881"/>
      <c r="C2566" s="884"/>
      <c r="D2566" s="884"/>
      <c r="E2566" s="884"/>
      <c r="F2566" s="296"/>
      <c r="G2566" s="897"/>
      <c r="H2566" s="898"/>
      <c r="I2566" s="296"/>
      <c r="J2566" s="297"/>
      <c r="K2566" s="299"/>
      <c r="L2566" s="284" t="s">
        <v>220</v>
      </c>
      <c r="M2566" s="302"/>
      <c r="N2566" s="285" t="s">
        <v>225</v>
      </c>
      <c r="O2566" s="299"/>
      <c r="P2566" s="284" t="s">
        <v>220</v>
      </c>
      <c r="Q2566" s="302"/>
      <c r="R2566" s="285" t="s">
        <v>225</v>
      </c>
      <c r="S2566" s="891"/>
      <c r="T2566" s="892"/>
      <c r="U2566" s="893"/>
    </row>
    <row r="2567" spans="2:21" ht="24" customHeight="1" x14ac:dyDescent="0.15">
      <c r="B2567" s="881"/>
      <c r="C2567" s="884"/>
      <c r="D2567" s="884"/>
      <c r="E2567" s="884"/>
      <c r="F2567" s="296"/>
      <c r="G2567" s="897"/>
      <c r="H2567" s="898"/>
      <c r="I2567" s="296"/>
      <c r="J2567" s="297"/>
      <c r="K2567" s="299"/>
      <c r="L2567" s="284" t="s">
        <v>220</v>
      </c>
      <c r="M2567" s="302"/>
      <c r="N2567" s="285" t="s">
        <v>225</v>
      </c>
      <c r="O2567" s="299"/>
      <c r="P2567" s="284" t="s">
        <v>220</v>
      </c>
      <c r="Q2567" s="302"/>
      <c r="R2567" s="285" t="s">
        <v>225</v>
      </c>
      <c r="S2567" s="891"/>
      <c r="T2567" s="892"/>
      <c r="U2567" s="893"/>
    </row>
    <row r="2568" spans="2:21" ht="24" customHeight="1" thickBot="1" x14ac:dyDescent="0.2">
      <c r="B2568" s="882"/>
      <c r="C2568" s="885"/>
      <c r="D2568" s="885"/>
      <c r="E2568" s="885"/>
      <c r="F2568" s="286" t="s">
        <v>232</v>
      </c>
      <c r="G2568" s="5"/>
      <c r="H2568" s="899" t="s">
        <v>239</v>
      </c>
      <c r="I2568" s="900"/>
      <c r="J2568" s="300"/>
      <c r="K2568" s="901"/>
      <c r="L2568" s="902"/>
      <c r="M2568" s="902"/>
      <c r="N2568" s="902"/>
      <c r="O2568" s="902"/>
      <c r="P2568" s="902"/>
      <c r="Q2568" s="902"/>
      <c r="R2568" s="903"/>
      <c r="S2568" s="894"/>
      <c r="T2568" s="895"/>
      <c r="U2568" s="896"/>
    </row>
    <row r="2569" spans="2:21" ht="24" customHeight="1" x14ac:dyDescent="0.15">
      <c r="B2569" s="880">
        <v>3</v>
      </c>
      <c r="C2569" s="883"/>
      <c r="D2569" s="883"/>
      <c r="E2569" s="883"/>
      <c r="F2569" s="294"/>
      <c r="G2569" s="886"/>
      <c r="H2569" s="887"/>
      <c r="I2569" s="294"/>
      <c r="J2569" s="295"/>
      <c r="K2569" s="298"/>
      <c r="L2569" s="279" t="s">
        <v>220</v>
      </c>
      <c r="M2569" s="301"/>
      <c r="N2569" s="280" t="s">
        <v>225</v>
      </c>
      <c r="O2569" s="298"/>
      <c r="P2569" s="279" t="s">
        <v>220</v>
      </c>
      <c r="Q2569" s="301"/>
      <c r="R2569" s="280" t="s">
        <v>225</v>
      </c>
      <c r="S2569" s="888" t="str">
        <f t="shared" ref="S2569" si="1732">IF(COUNT(J2569:J2573)=0,"",SUM(J2569:J2573))</f>
        <v/>
      </c>
      <c r="T2569" s="889"/>
      <c r="U2569" s="890"/>
    </row>
    <row r="2570" spans="2:21" ht="24" customHeight="1" x14ac:dyDescent="0.15">
      <c r="B2570" s="881"/>
      <c r="C2570" s="884"/>
      <c r="D2570" s="884"/>
      <c r="E2570" s="884"/>
      <c r="F2570" s="296"/>
      <c r="G2570" s="897"/>
      <c r="H2570" s="898"/>
      <c r="I2570" s="296"/>
      <c r="J2570" s="297"/>
      <c r="K2570" s="299"/>
      <c r="L2570" s="284" t="s">
        <v>220</v>
      </c>
      <c r="M2570" s="302"/>
      <c r="N2570" s="285" t="s">
        <v>225</v>
      </c>
      <c r="O2570" s="299"/>
      <c r="P2570" s="284" t="s">
        <v>220</v>
      </c>
      <c r="Q2570" s="302"/>
      <c r="R2570" s="285" t="s">
        <v>225</v>
      </c>
      <c r="S2570" s="891"/>
      <c r="T2570" s="892"/>
      <c r="U2570" s="893"/>
    </row>
    <row r="2571" spans="2:21" ht="24" customHeight="1" x14ac:dyDescent="0.15">
      <c r="B2571" s="881"/>
      <c r="C2571" s="884"/>
      <c r="D2571" s="884"/>
      <c r="E2571" s="884"/>
      <c r="F2571" s="296"/>
      <c r="G2571" s="897"/>
      <c r="H2571" s="898"/>
      <c r="I2571" s="296"/>
      <c r="J2571" s="297"/>
      <c r="K2571" s="299"/>
      <c r="L2571" s="284" t="s">
        <v>220</v>
      </c>
      <c r="M2571" s="302"/>
      <c r="N2571" s="285" t="s">
        <v>225</v>
      </c>
      <c r="O2571" s="299"/>
      <c r="P2571" s="284" t="s">
        <v>220</v>
      </c>
      <c r="Q2571" s="302"/>
      <c r="R2571" s="285" t="s">
        <v>225</v>
      </c>
      <c r="S2571" s="891"/>
      <c r="T2571" s="892"/>
      <c r="U2571" s="893"/>
    </row>
    <row r="2572" spans="2:21" ht="24" customHeight="1" x14ac:dyDescent="0.15">
      <c r="B2572" s="881"/>
      <c r="C2572" s="884"/>
      <c r="D2572" s="884"/>
      <c r="E2572" s="884"/>
      <c r="F2572" s="296"/>
      <c r="G2572" s="897"/>
      <c r="H2572" s="898"/>
      <c r="I2572" s="296"/>
      <c r="J2572" s="297"/>
      <c r="K2572" s="299"/>
      <c r="L2572" s="284" t="s">
        <v>220</v>
      </c>
      <c r="M2572" s="302"/>
      <c r="N2572" s="285" t="s">
        <v>225</v>
      </c>
      <c r="O2572" s="299"/>
      <c r="P2572" s="284" t="s">
        <v>220</v>
      </c>
      <c r="Q2572" s="302"/>
      <c r="R2572" s="285" t="s">
        <v>225</v>
      </c>
      <c r="S2572" s="891"/>
      <c r="T2572" s="892"/>
      <c r="U2572" s="893"/>
    </row>
    <row r="2573" spans="2:21" ht="24" customHeight="1" thickBot="1" x14ac:dyDescent="0.2">
      <c r="B2573" s="882"/>
      <c r="C2573" s="885"/>
      <c r="D2573" s="885"/>
      <c r="E2573" s="885"/>
      <c r="F2573" s="286" t="s">
        <v>232</v>
      </c>
      <c r="G2573" s="5"/>
      <c r="H2573" s="899" t="s">
        <v>239</v>
      </c>
      <c r="I2573" s="900"/>
      <c r="J2573" s="300"/>
      <c r="K2573" s="901"/>
      <c r="L2573" s="902"/>
      <c r="M2573" s="902"/>
      <c r="N2573" s="902"/>
      <c r="O2573" s="902"/>
      <c r="P2573" s="902"/>
      <c r="Q2573" s="902"/>
      <c r="R2573" s="903"/>
      <c r="S2573" s="894"/>
      <c r="T2573" s="895"/>
      <c r="U2573" s="896"/>
    </row>
    <row r="2574" spans="2:21" ht="24" customHeight="1" x14ac:dyDescent="0.15">
      <c r="B2574" s="880">
        <v>4</v>
      </c>
      <c r="C2574" s="883"/>
      <c r="D2574" s="883"/>
      <c r="E2574" s="883"/>
      <c r="F2574" s="294"/>
      <c r="G2574" s="886"/>
      <c r="H2574" s="887"/>
      <c r="I2574" s="294"/>
      <c r="J2574" s="295"/>
      <c r="K2574" s="298"/>
      <c r="L2574" s="279" t="s">
        <v>220</v>
      </c>
      <c r="M2574" s="301"/>
      <c r="N2574" s="280" t="s">
        <v>225</v>
      </c>
      <c r="O2574" s="298"/>
      <c r="P2574" s="279" t="s">
        <v>220</v>
      </c>
      <c r="Q2574" s="301"/>
      <c r="R2574" s="280" t="s">
        <v>225</v>
      </c>
      <c r="S2574" s="888" t="str">
        <f t="shared" ref="S2574" si="1733">IF(COUNT(J2574:J2578)=0,"",SUM(J2574:J2578))</f>
        <v/>
      </c>
      <c r="T2574" s="889"/>
      <c r="U2574" s="890"/>
    </row>
    <row r="2575" spans="2:21" ht="24" customHeight="1" x14ac:dyDescent="0.15">
      <c r="B2575" s="881"/>
      <c r="C2575" s="884"/>
      <c r="D2575" s="884"/>
      <c r="E2575" s="884"/>
      <c r="F2575" s="296"/>
      <c r="G2575" s="897"/>
      <c r="H2575" s="898"/>
      <c r="I2575" s="296"/>
      <c r="J2575" s="297"/>
      <c r="K2575" s="299"/>
      <c r="L2575" s="284" t="s">
        <v>220</v>
      </c>
      <c r="M2575" s="302"/>
      <c r="N2575" s="285" t="s">
        <v>225</v>
      </c>
      <c r="O2575" s="299"/>
      <c r="P2575" s="284" t="s">
        <v>220</v>
      </c>
      <c r="Q2575" s="302"/>
      <c r="R2575" s="285" t="s">
        <v>225</v>
      </c>
      <c r="S2575" s="891"/>
      <c r="T2575" s="892"/>
      <c r="U2575" s="893"/>
    </row>
    <row r="2576" spans="2:21" ht="24" customHeight="1" x14ac:dyDescent="0.15">
      <c r="B2576" s="881"/>
      <c r="C2576" s="884"/>
      <c r="D2576" s="884"/>
      <c r="E2576" s="884"/>
      <c r="F2576" s="296"/>
      <c r="G2576" s="897"/>
      <c r="H2576" s="898"/>
      <c r="I2576" s="296"/>
      <c r="J2576" s="297"/>
      <c r="K2576" s="299"/>
      <c r="L2576" s="284" t="s">
        <v>220</v>
      </c>
      <c r="M2576" s="302"/>
      <c r="N2576" s="285" t="s">
        <v>225</v>
      </c>
      <c r="O2576" s="299"/>
      <c r="P2576" s="284" t="s">
        <v>220</v>
      </c>
      <c r="Q2576" s="302"/>
      <c r="R2576" s="285" t="s">
        <v>225</v>
      </c>
      <c r="S2576" s="891"/>
      <c r="T2576" s="892"/>
      <c r="U2576" s="893"/>
    </row>
    <row r="2577" spans="1:32" ht="24" customHeight="1" x14ac:dyDescent="0.15">
      <c r="B2577" s="881"/>
      <c r="C2577" s="884"/>
      <c r="D2577" s="884"/>
      <c r="E2577" s="884"/>
      <c r="F2577" s="296"/>
      <c r="G2577" s="897"/>
      <c r="H2577" s="898"/>
      <c r="I2577" s="296"/>
      <c r="J2577" s="297"/>
      <c r="K2577" s="299"/>
      <c r="L2577" s="284" t="s">
        <v>220</v>
      </c>
      <c r="M2577" s="302"/>
      <c r="N2577" s="285" t="s">
        <v>225</v>
      </c>
      <c r="O2577" s="299"/>
      <c r="P2577" s="284" t="s">
        <v>220</v>
      </c>
      <c r="Q2577" s="302"/>
      <c r="R2577" s="285" t="s">
        <v>225</v>
      </c>
      <c r="S2577" s="891"/>
      <c r="T2577" s="892"/>
      <c r="U2577" s="893"/>
    </row>
    <row r="2578" spans="1:32" ht="24" customHeight="1" thickBot="1" x14ac:dyDescent="0.2">
      <c r="B2578" s="882"/>
      <c r="C2578" s="885"/>
      <c r="D2578" s="885"/>
      <c r="E2578" s="885"/>
      <c r="F2578" s="286" t="s">
        <v>232</v>
      </c>
      <c r="G2578" s="5"/>
      <c r="H2578" s="899" t="s">
        <v>239</v>
      </c>
      <c r="I2578" s="900"/>
      <c r="J2578" s="300"/>
      <c r="K2578" s="901"/>
      <c r="L2578" s="902"/>
      <c r="M2578" s="902"/>
      <c r="N2578" s="902"/>
      <c r="O2578" s="902"/>
      <c r="P2578" s="902"/>
      <c r="Q2578" s="902"/>
      <c r="R2578" s="903"/>
      <c r="S2578" s="894"/>
      <c r="T2578" s="895"/>
      <c r="U2578" s="896"/>
    </row>
    <row r="2579" spans="1:32" ht="19.5" customHeight="1" thickBot="1" x14ac:dyDescent="0.2">
      <c r="B2579" s="287" t="s">
        <v>112</v>
      </c>
      <c r="C2579" s="172"/>
      <c r="D2579" s="288"/>
      <c r="E2579" s="288"/>
      <c r="F2579" s="289"/>
      <c r="G2579" s="288"/>
      <c r="H2579" s="288"/>
      <c r="O2579" s="917" t="s">
        <v>496</v>
      </c>
      <c r="P2579" s="918"/>
      <c r="Q2579" s="918"/>
      <c r="R2579" s="918"/>
      <c r="S2579" s="919" t="str">
        <f>IF(COUNT(S2559:U2578)=0,"",SUMIFS(S2559:S2578,E2559:E2578,"&lt;&gt;"&amp;""))</f>
        <v/>
      </c>
      <c r="T2579" s="920"/>
      <c r="U2579" s="921"/>
    </row>
    <row r="2580" spans="1:32" ht="19.5" customHeight="1" thickBot="1" x14ac:dyDescent="0.2">
      <c r="B2580" s="486" t="s">
        <v>242</v>
      </c>
      <c r="C2580" s="172"/>
      <c r="D2580" s="171"/>
      <c r="E2580" s="290"/>
      <c r="F2580" s="485"/>
      <c r="G2580" s="485"/>
      <c r="H2580" s="485"/>
      <c r="O2580" s="922" t="s">
        <v>497</v>
      </c>
      <c r="P2580" s="923"/>
      <c r="Q2580" s="923"/>
      <c r="R2580" s="924"/>
      <c r="S2580" s="919" t="str">
        <f>IF(COUNT(S2559:U2578)=0,"",SUMIF(E2559:E2578,"元請",S2559:U2578))</f>
        <v/>
      </c>
      <c r="T2580" s="920"/>
      <c r="U2580" s="921"/>
      <c r="Z2580" s="264"/>
      <c r="AA2580" s="264"/>
      <c r="AB2580" s="264"/>
      <c r="AC2580" s="264"/>
      <c r="AD2580" s="264"/>
      <c r="AE2580" s="172"/>
      <c r="AF2580" s="172"/>
    </row>
    <row r="2581" spans="1:32" ht="19.5" customHeight="1" x14ac:dyDescent="0.15">
      <c r="B2581" s="287" t="s">
        <v>240</v>
      </c>
      <c r="C2581" s="172"/>
      <c r="D2581" s="171"/>
      <c r="E2581" s="172"/>
      <c r="F2581" s="172"/>
      <c r="G2581" s="485"/>
      <c r="H2581" s="485"/>
      <c r="Z2581" s="264"/>
      <c r="AA2581" s="264"/>
      <c r="AB2581" s="264"/>
      <c r="AC2581" s="264"/>
      <c r="AD2581" s="264"/>
      <c r="AE2581" s="172"/>
      <c r="AF2581" s="172"/>
    </row>
    <row r="2582" spans="1:32" ht="19.5" customHeight="1" x14ac:dyDescent="0.15">
      <c r="B2582" s="485"/>
      <c r="C2582" s="172"/>
      <c r="D2582" s="171"/>
      <c r="E2582" s="290"/>
      <c r="F2582" s="485"/>
      <c r="G2582" s="485"/>
      <c r="H2582" s="485"/>
    </row>
    <row r="2583" spans="1:32" s="172" customFormat="1" ht="20.25" customHeight="1" x14ac:dyDescent="0.15">
      <c r="A2583" s="171"/>
      <c r="B2583" s="171"/>
      <c r="C2583" s="172" t="s">
        <v>104</v>
      </c>
      <c r="G2583" s="262"/>
      <c r="H2583" s="262"/>
      <c r="I2583" s="171"/>
      <c r="J2583" s="171"/>
      <c r="K2583" s="171"/>
      <c r="L2583" s="171"/>
      <c r="M2583" s="171"/>
      <c r="N2583" s="171"/>
      <c r="O2583" s="171"/>
      <c r="P2583" s="171"/>
      <c r="Q2583" s="171"/>
      <c r="R2583" s="171"/>
      <c r="S2583" s="171"/>
      <c r="T2583" s="196" t="s">
        <v>241</v>
      </c>
      <c r="U2583" s="263" t="str">
        <f t="shared" ref="U2583" si="1734">IF(COUNT(S2559:U2578)=0,"",U2554+1)</f>
        <v/>
      </c>
      <c r="W2583" s="171"/>
      <c r="X2583" s="171"/>
      <c r="Y2583" s="171"/>
      <c r="Z2583" s="291"/>
      <c r="AA2583" s="291"/>
      <c r="AB2583" s="291"/>
      <c r="AC2583" s="291"/>
      <c r="AD2583" s="291"/>
      <c r="AE2583" s="171"/>
      <c r="AF2583" s="171"/>
    </row>
    <row r="2584" spans="1:32" s="172" customFormat="1" ht="27.75" x14ac:dyDescent="0.15">
      <c r="A2584" s="171"/>
      <c r="B2584" s="904" t="s">
        <v>105</v>
      </c>
      <c r="C2584" s="904"/>
      <c r="D2584" s="904"/>
      <c r="E2584" s="904"/>
      <c r="F2584" s="904"/>
      <c r="G2584" s="904"/>
      <c r="H2584" s="904"/>
      <c r="I2584" s="904"/>
      <c r="J2584" s="905" t="s">
        <v>388</v>
      </c>
      <c r="K2584" s="905"/>
      <c r="L2584" s="905"/>
      <c r="M2584" s="905"/>
      <c r="N2584" s="905"/>
      <c r="O2584" s="905"/>
      <c r="P2584" s="905"/>
      <c r="Q2584" s="905"/>
      <c r="R2584" s="905"/>
      <c r="S2584" s="905"/>
      <c r="T2584" s="905"/>
      <c r="U2584" s="905"/>
      <c r="W2584" s="171"/>
      <c r="X2584" s="171"/>
      <c r="Y2584" s="171"/>
      <c r="Z2584" s="291"/>
      <c r="AA2584" s="291"/>
      <c r="AB2584" s="291"/>
      <c r="AC2584" s="291"/>
      <c r="AD2584" s="291"/>
      <c r="AE2584" s="171"/>
      <c r="AF2584" s="171"/>
    </row>
    <row r="2585" spans="1:32" ht="21.75" thickBot="1" x14ac:dyDescent="0.2">
      <c r="D2585" s="265" t="s">
        <v>228</v>
      </c>
      <c r="E2585" s="906"/>
      <c r="F2585" s="906"/>
      <c r="G2585" s="266" t="s">
        <v>229</v>
      </c>
      <c r="H2585" s="267"/>
      <c r="L2585" s="268" t="s">
        <v>231</v>
      </c>
      <c r="M2585" s="482" t="str">
        <f>M$4</f>
        <v/>
      </c>
      <c r="N2585" s="269" t="s">
        <v>220</v>
      </c>
      <c r="O2585" s="482" t="str">
        <f>O$4</f>
        <v/>
      </c>
      <c r="P2585" s="269" t="s">
        <v>225</v>
      </c>
      <c r="Q2585" s="269" t="s">
        <v>205</v>
      </c>
      <c r="R2585" s="482" t="str">
        <f>R$4</f>
        <v/>
      </c>
      <c r="S2585" s="269" t="s">
        <v>220</v>
      </c>
      <c r="T2585" s="482" t="str">
        <f>T$4</f>
        <v/>
      </c>
      <c r="U2585" s="269" t="s">
        <v>230</v>
      </c>
    </row>
    <row r="2586" spans="1:32" ht="18" customHeight="1" x14ac:dyDescent="0.15">
      <c r="B2586" s="880" t="s">
        <v>227</v>
      </c>
      <c r="C2586" s="907" t="s">
        <v>224</v>
      </c>
      <c r="D2586" s="478" t="s">
        <v>237</v>
      </c>
      <c r="E2586" s="478" t="s">
        <v>222</v>
      </c>
      <c r="F2586" s="909" t="s">
        <v>106</v>
      </c>
      <c r="G2586" s="840" t="s">
        <v>107</v>
      </c>
      <c r="H2586" s="841"/>
      <c r="I2586" s="480" t="s">
        <v>108</v>
      </c>
      <c r="J2586" s="480" t="s">
        <v>235</v>
      </c>
      <c r="K2586" s="840" t="s">
        <v>109</v>
      </c>
      <c r="L2586" s="913"/>
      <c r="M2586" s="913"/>
      <c r="N2586" s="841"/>
      <c r="O2586" s="840" t="s">
        <v>226</v>
      </c>
      <c r="P2586" s="913"/>
      <c r="Q2586" s="913"/>
      <c r="R2586" s="841"/>
      <c r="S2586" s="840" t="s">
        <v>233</v>
      </c>
      <c r="T2586" s="913"/>
      <c r="U2586" s="914"/>
    </row>
    <row r="2587" spans="1:32" ht="18" customHeight="1" thickBot="1" x14ac:dyDescent="0.2">
      <c r="B2587" s="882"/>
      <c r="C2587" s="908"/>
      <c r="D2587" s="479" t="s">
        <v>221</v>
      </c>
      <c r="E2587" s="479" t="s">
        <v>223</v>
      </c>
      <c r="F2587" s="910"/>
      <c r="G2587" s="911"/>
      <c r="H2587" s="912"/>
      <c r="I2587" s="481" t="s">
        <v>110</v>
      </c>
      <c r="J2587" s="481" t="s">
        <v>236</v>
      </c>
      <c r="K2587" s="911"/>
      <c r="L2587" s="915"/>
      <c r="M2587" s="915"/>
      <c r="N2587" s="912"/>
      <c r="O2587" s="911"/>
      <c r="P2587" s="915"/>
      <c r="Q2587" s="915"/>
      <c r="R2587" s="912"/>
      <c r="S2587" s="911" t="s">
        <v>234</v>
      </c>
      <c r="T2587" s="915"/>
      <c r="U2587" s="916"/>
    </row>
    <row r="2588" spans="1:32" ht="24" customHeight="1" x14ac:dyDescent="0.15">
      <c r="B2588" s="880">
        <v>1</v>
      </c>
      <c r="C2588" s="883"/>
      <c r="D2588" s="883"/>
      <c r="E2588" s="883"/>
      <c r="F2588" s="294"/>
      <c r="G2588" s="886"/>
      <c r="H2588" s="887"/>
      <c r="I2588" s="294"/>
      <c r="J2588" s="295"/>
      <c r="K2588" s="298"/>
      <c r="L2588" s="279" t="s">
        <v>220</v>
      </c>
      <c r="M2588" s="301"/>
      <c r="N2588" s="280" t="s">
        <v>225</v>
      </c>
      <c r="O2588" s="298"/>
      <c r="P2588" s="279" t="s">
        <v>220</v>
      </c>
      <c r="Q2588" s="301"/>
      <c r="R2588" s="280" t="s">
        <v>225</v>
      </c>
      <c r="S2588" s="888" t="str">
        <f t="shared" ref="S2588" si="1735">IF(COUNT(J2588:J2592)=0,"",SUM(J2588:J2592))</f>
        <v/>
      </c>
      <c r="T2588" s="889"/>
      <c r="U2588" s="890"/>
    </row>
    <row r="2589" spans="1:32" ht="24" customHeight="1" x14ac:dyDescent="0.15">
      <c r="B2589" s="881"/>
      <c r="C2589" s="884"/>
      <c r="D2589" s="884"/>
      <c r="E2589" s="884"/>
      <c r="F2589" s="296"/>
      <c r="G2589" s="897"/>
      <c r="H2589" s="898"/>
      <c r="I2589" s="296"/>
      <c r="J2589" s="297"/>
      <c r="K2589" s="299"/>
      <c r="L2589" s="284" t="s">
        <v>220</v>
      </c>
      <c r="M2589" s="302"/>
      <c r="N2589" s="285" t="s">
        <v>225</v>
      </c>
      <c r="O2589" s="299"/>
      <c r="P2589" s="284" t="s">
        <v>220</v>
      </c>
      <c r="Q2589" s="302"/>
      <c r="R2589" s="285" t="s">
        <v>225</v>
      </c>
      <c r="S2589" s="891"/>
      <c r="T2589" s="892"/>
      <c r="U2589" s="893"/>
    </row>
    <row r="2590" spans="1:32" ht="23.25" customHeight="1" x14ac:dyDescent="0.15">
      <c r="B2590" s="881"/>
      <c r="C2590" s="884"/>
      <c r="D2590" s="884"/>
      <c r="E2590" s="884"/>
      <c r="F2590" s="296"/>
      <c r="G2590" s="897"/>
      <c r="H2590" s="898"/>
      <c r="I2590" s="296"/>
      <c r="J2590" s="297"/>
      <c r="K2590" s="299"/>
      <c r="L2590" s="284" t="s">
        <v>220</v>
      </c>
      <c r="M2590" s="302"/>
      <c r="N2590" s="285" t="s">
        <v>225</v>
      </c>
      <c r="O2590" s="299"/>
      <c r="P2590" s="284" t="s">
        <v>220</v>
      </c>
      <c r="Q2590" s="302"/>
      <c r="R2590" s="285" t="s">
        <v>225</v>
      </c>
      <c r="S2590" s="891"/>
      <c r="T2590" s="892"/>
      <c r="U2590" s="893"/>
    </row>
    <row r="2591" spans="1:32" ht="24" customHeight="1" x14ac:dyDescent="0.15">
      <c r="B2591" s="881"/>
      <c r="C2591" s="884"/>
      <c r="D2591" s="884"/>
      <c r="E2591" s="884"/>
      <c r="F2591" s="296"/>
      <c r="G2591" s="897"/>
      <c r="H2591" s="898"/>
      <c r="I2591" s="296"/>
      <c r="J2591" s="297"/>
      <c r="K2591" s="299"/>
      <c r="L2591" s="284" t="s">
        <v>220</v>
      </c>
      <c r="M2591" s="302"/>
      <c r="N2591" s="285" t="s">
        <v>225</v>
      </c>
      <c r="O2591" s="299"/>
      <c r="P2591" s="284" t="s">
        <v>220</v>
      </c>
      <c r="Q2591" s="302"/>
      <c r="R2591" s="285" t="s">
        <v>225</v>
      </c>
      <c r="S2591" s="891"/>
      <c r="T2591" s="892"/>
      <c r="U2591" s="893"/>
    </row>
    <row r="2592" spans="1:32" ht="24" customHeight="1" thickBot="1" x14ac:dyDescent="0.2">
      <c r="B2592" s="882"/>
      <c r="C2592" s="885"/>
      <c r="D2592" s="885"/>
      <c r="E2592" s="885"/>
      <c r="F2592" s="286" t="s">
        <v>232</v>
      </c>
      <c r="G2592" s="5"/>
      <c r="H2592" s="899" t="s">
        <v>239</v>
      </c>
      <c r="I2592" s="900"/>
      <c r="J2592" s="300"/>
      <c r="K2592" s="901"/>
      <c r="L2592" s="902"/>
      <c r="M2592" s="902"/>
      <c r="N2592" s="902"/>
      <c r="O2592" s="902"/>
      <c r="P2592" s="902"/>
      <c r="Q2592" s="902"/>
      <c r="R2592" s="903"/>
      <c r="S2592" s="894"/>
      <c r="T2592" s="895"/>
      <c r="U2592" s="896"/>
    </row>
    <row r="2593" spans="2:21" ht="24" customHeight="1" x14ac:dyDescent="0.15">
      <c r="B2593" s="880">
        <v>2</v>
      </c>
      <c r="C2593" s="883"/>
      <c r="D2593" s="883"/>
      <c r="E2593" s="883"/>
      <c r="F2593" s="294"/>
      <c r="G2593" s="886"/>
      <c r="H2593" s="887"/>
      <c r="I2593" s="294"/>
      <c r="J2593" s="295"/>
      <c r="K2593" s="298"/>
      <c r="L2593" s="279" t="s">
        <v>220</v>
      </c>
      <c r="M2593" s="301"/>
      <c r="N2593" s="280" t="s">
        <v>225</v>
      </c>
      <c r="O2593" s="298"/>
      <c r="P2593" s="279" t="s">
        <v>220</v>
      </c>
      <c r="Q2593" s="301"/>
      <c r="R2593" s="280" t="s">
        <v>225</v>
      </c>
      <c r="S2593" s="888" t="str">
        <f t="shared" ref="S2593" si="1736">IF(COUNT(J2593:J2597)=0,"",SUM(J2593:J2597))</f>
        <v/>
      </c>
      <c r="T2593" s="889"/>
      <c r="U2593" s="890"/>
    </row>
    <row r="2594" spans="2:21" ht="24" customHeight="1" x14ac:dyDescent="0.15">
      <c r="B2594" s="881"/>
      <c r="C2594" s="884"/>
      <c r="D2594" s="884"/>
      <c r="E2594" s="884"/>
      <c r="F2594" s="296"/>
      <c r="G2594" s="897"/>
      <c r="H2594" s="898"/>
      <c r="I2594" s="296"/>
      <c r="J2594" s="297"/>
      <c r="K2594" s="299"/>
      <c r="L2594" s="284" t="s">
        <v>220</v>
      </c>
      <c r="M2594" s="302"/>
      <c r="N2594" s="285" t="s">
        <v>225</v>
      </c>
      <c r="O2594" s="299"/>
      <c r="P2594" s="284" t="s">
        <v>220</v>
      </c>
      <c r="Q2594" s="302"/>
      <c r="R2594" s="285" t="s">
        <v>225</v>
      </c>
      <c r="S2594" s="891"/>
      <c r="T2594" s="892"/>
      <c r="U2594" s="893"/>
    </row>
    <row r="2595" spans="2:21" ht="24" customHeight="1" x14ac:dyDescent="0.15">
      <c r="B2595" s="881"/>
      <c r="C2595" s="884"/>
      <c r="D2595" s="884"/>
      <c r="E2595" s="884"/>
      <c r="F2595" s="296"/>
      <c r="G2595" s="897"/>
      <c r="H2595" s="898"/>
      <c r="I2595" s="296"/>
      <c r="J2595" s="297"/>
      <c r="K2595" s="299"/>
      <c r="L2595" s="284" t="s">
        <v>220</v>
      </c>
      <c r="M2595" s="302"/>
      <c r="N2595" s="285" t="s">
        <v>225</v>
      </c>
      <c r="O2595" s="299"/>
      <c r="P2595" s="284" t="s">
        <v>220</v>
      </c>
      <c r="Q2595" s="302"/>
      <c r="R2595" s="285" t="s">
        <v>225</v>
      </c>
      <c r="S2595" s="891"/>
      <c r="T2595" s="892"/>
      <c r="U2595" s="893"/>
    </row>
    <row r="2596" spans="2:21" ht="24" customHeight="1" x14ac:dyDescent="0.15">
      <c r="B2596" s="881"/>
      <c r="C2596" s="884"/>
      <c r="D2596" s="884"/>
      <c r="E2596" s="884"/>
      <c r="F2596" s="296"/>
      <c r="G2596" s="897"/>
      <c r="H2596" s="898"/>
      <c r="I2596" s="296"/>
      <c r="J2596" s="297"/>
      <c r="K2596" s="299"/>
      <c r="L2596" s="284" t="s">
        <v>220</v>
      </c>
      <c r="M2596" s="302"/>
      <c r="N2596" s="285" t="s">
        <v>225</v>
      </c>
      <c r="O2596" s="299"/>
      <c r="P2596" s="284" t="s">
        <v>220</v>
      </c>
      <c r="Q2596" s="302"/>
      <c r="R2596" s="285" t="s">
        <v>225</v>
      </c>
      <c r="S2596" s="891"/>
      <c r="T2596" s="892"/>
      <c r="U2596" s="893"/>
    </row>
    <row r="2597" spans="2:21" ht="24" customHeight="1" thickBot="1" x14ac:dyDescent="0.2">
      <c r="B2597" s="882"/>
      <c r="C2597" s="885"/>
      <c r="D2597" s="885"/>
      <c r="E2597" s="885"/>
      <c r="F2597" s="286" t="s">
        <v>232</v>
      </c>
      <c r="G2597" s="5"/>
      <c r="H2597" s="899" t="s">
        <v>239</v>
      </c>
      <c r="I2597" s="900"/>
      <c r="J2597" s="300"/>
      <c r="K2597" s="901"/>
      <c r="L2597" s="902"/>
      <c r="M2597" s="902"/>
      <c r="N2597" s="902"/>
      <c r="O2597" s="902"/>
      <c r="P2597" s="902"/>
      <c r="Q2597" s="902"/>
      <c r="R2597" s="903"/>
      <c r="S2597" s="894"/>
      <c r="T2597" s="895"/>
      <c r="U2597" s="896"/>
    </row>
    <row r="2598" spans="2:21" ht="24" customHeight="1" x14ac:dyDescent="0.15">
      <c r="B2598" s="880">
        <v>3</v>
      </c>
      <c r="C2598" s="883"/>
      <c r="D2598" s="883"/>
      <c r="E2598" s="883"/>
      <c r="F2598" s="294"/>
      <c r="G2598" s="886"/>
      <c r="H2598" s="887"/>
      <c r="I2598" s="294"/>
      <c r="J2598" s="295"/>
      <c r="K2598" s="298"/>
      <c r="L2598" s="279" t="s">
        <v>220</v>
      </c>
      <c r="M2598" s="301"/>
      <c r="N2598" s="280" t="s">
        <v>225</v>
      </c>
      <c r="O2598" s="298"/>
      <c r="P2598" s="279" t="s">
        <v>220</v>
      </c>
      <c r="Q2598" s="301"/>
      <c r="R2598" s="280" t="s">
        <v>225</v>
      </c>
      <c r="S2598" s="888" t="str">
        <f t="shared" ref="S2598" si="1737">IF(COUNT(J2598:J2602)=0,"",SUM(J2598:J2602))</f>
        <v/>
      </c>
      <c r="T2598" s="889"/>
      <c r="U2598" s="890"/>
    </row>
    <row r="2599" spans="2:21" ht="24" customHeight="1" x14ac:dyDescent="0.15">
      <c r="B2599" s="881"/>
      <c r="C2599" s="884"/>
      <c r="D2599" s="884"/>
      <c r="E2599" s="884"/>
      <c r="F2599" s="296"/>
      <c r="G2599" s="897"/>
      <c r="H2599" s="898"/>
      <c r="I2599" s="296"/>
      <c r="J2599" s="297"/>
      <c r="K2599" s="299"/>
      <c r="L2599" s="284" t="s">
        <v>220</v>
      </c>
      <c r="M2599" s="302"/>
      <c r="N2599" s="285" t="s">
        <v>225</v>
      </c>
      <c r="O2599" s="299"/>
      <c r="P2599" s="284" t="s">
        <v>220</v>
      </c>
      <c r="Q2599" s="302"/>
      <c r="R2599" s="285" t="s">
        <v>225</v>
      </c>
      <c r="S2599" s="891"/>
      <c r="T2599" s="892"/>
      <c r="U2599" s="893"/>
    </row>
    <row r="2600" spans="2:21" ht="24" customHeight="1" x14ac:dyDescent="0.15">
      <c r="B2600" s="881"/>
      <c r="C2600" s="884"/>
      <c r="D2600" s="884"/>
      <c r="E2600" s="884"/>
      <c r="F2600" s="296"/>
      <c r="G2600" s="897"/>
      <c r="H2600" s="898"/>
      <c r="I2600" s="296"/>
      <c r="J2600" s="297"/>
      <c r="K2600" s="299"/>
      <c r="L2600" s="284" t="s">
        <v>220</v>
      </c>
      <c r="M2600" s="302"/>
      <c r="N2600" s="285" t="s">
        <v>225</v>
      </c>
      <c r="O2600" s="299"/>
      <c r="P2600" s="284" t="s">
        <v>220</v>
      </c>
      <c r="Q2600" s="302"/>
      <c r="R2600" s="285" t="s">
        <v>225</v>
      </c>
      <c r="S2600" s="891"/>
      <c r="T2600" s="892"/>
      <c r="U2600" s="893"/>
    </row>
    <row r="2601" spans="2:21" ht="24" customHeight="1" x14ac:dyDescent="0.15">
      <c r="B2601" s="881"/>
      <c r="C2601" s="884"/>
      <c r="D2601" s="884"/>
      <c r="E2601" s="884"/>
      <c r="F2601" s="296"/>
      <c r="G2601" s="897"/>
      <c r="H2601" s="898"/>
      <c r="I2601" s="296"/>
      <c r="J2601" s="297"/>
      <c r="K2601" s="299"/>
      <c r="L2601" s="284" t="s">
        <v>220</v>
      </c>
      <c r="M2601" s="302"/>
      <c r="N2601" s="285" t="s">
        <v>225</v>
      </c>
      <c r="O2601" s="299"/>
      <c r="P2601" s="284" t="s">
        <v>220</v>
      </c>
      <c r="Q2601" s="302"/>
      <c r="R2601" s="285" t="s">
        <v>225</v>
      </c>
      <c r="S2601" s="891"/>
      <c r="T2601" s="892"/>
      <c r="U2601" s="893"/>
    </row>
    <row r="2602" spans="2:21" ht="24" customHeight="1" thickBot="1" x14ac:dyDescent="0.2">
      <c r="B2602" s="882"/>
      <c r="C2602" s="885"/>
      <c r="D2602" s="885"/>
      <c r="E2602" s="885"/>
      <c r="F2602" s="286" t="s">
        <v>232</v>
      </c>
      <c r="G2602" s="5"/>
      <c r="H2602" s="899" t="s">
        <v>239</v>
      </c>
      <c r="I2602" s="900"/>
      <c r="J2602" s="300"/>
      <c r="K2602" s="901"/>
      <c r="L2602" s="902"/>
      <c r="M2602" s="902"/>
      <c r="N2602" s="902"/>
      <c r="O2602" s="902"/>
      <c r="P2602" s="902"/>
      <c r="Q2602" s="902"/>
      <c r="R2602" s="903"/>
      <c r="S2602" s="894"/>
      <c r="T2602" s="895"/>
      <c r="U2602" s="896"/>
    </row>
    <row r="2603" spans="2:21" ht="24" customHeight="1" x14ac:dyDescent="0.15">
      <c r="B2603" s="880">
        <v>4</v>
      </c>
      <c r="C2603" s="883"/>
      <c r="D2603" s="883"/>
      <c r="E2603" s="883"/>
      <c r="F2603" s="294"/>
      <c r="G2603" s="886"/>
      <c r="H2603" s="887"/>
      <c r="I2603" s="294"/>
      <c r="J2603" s="295"/>
      <c r="K2603" s="298"/>
      <c r="L2603" s="279" t="s">
        <v>220</v>
      </c>
      <c r="M2603" s="301"/>
      <c r="N2603" s="280" t="s">
        <v>225</v>
      </c>
      <c r="O2603" s="298"/>
      <c r="P2603" s="279" t="s">
        <v>220</v>
      </c>
      <c r="Q2603" s="301"/>
      <c r="R2603" s="280" t="s">
        <v>225</v>
      </c>
      <c r="S2603" s="888" t="str">
        <f t="shared" ref="S2603" si="1738">IF(COUNT(J2603:J2607)=0,"",SUM(J2603:J2607))</f>
        <v/>
      </c>
      <c r="T2603" s="889"/>
      <c r="U2603" s="890"/>
    </row>
    <row r="2604" spans="2:21" ht="24" customHeight="1" x14ac:dyDescent="0.15">
      <c r="B2604" s="881"/>
      <c r="C2604" s="884"/>
      <c r="D2604" s="884"/>
      <c r="E2604" s="884"/>
      <c r="F2604" s="296"/>
      <c r="G2604" s="897"/>
      <c r="H2604" s="898"/>
      <c r="I2604" s="296"/>
      <c r="J2604" s="297"/>
      <c r="K2604" s="299"/>
      <c r="L2604" s="284" t="s">
        <v>220</v>
      </c>
      <c r="M2604" s="302"/>
      <c r="N2604" s="285" t="s">
        <v>225</v>
      </c>
      <c r="O2604" s="299"/>
      <c r="P2604" s="284" t="s">
        <v>220</v>
      </c>
      <c r="Q2604" s="302"/>
      <c r="R2604" s="285" t="s">
        <v>225</v>
      </c>
      <c r="S2604" s="891"/>
      <c r="T2604" s="892"/>
      <c r="U2604" s="893"/>
    </row>
    <row r="2605" spans="2:21" ht="24" customHeight="1" x14ac:dyDescent="0.15">
      <c r="B2605" s="881"/>
      <c r="C2605" s="884"/>
      <c r="D2605" s="884"/>
      <c r="E2605" s="884"/>
      <c r="F2605" s="296"/>
      <c r="G2605" s="897"/>
      <c r="H2605" s="898"/>
      <c r="I2605" s="296"/>
      <c r="J2605" s="297"/>
      <c r="K2605" s="299"/>
      <c r="L2605" s="284" t="s">
        <v>220</v>
      </c>
      <c r="M2605" s="302"/>
      <c r="N2605" s="285" t="s">
        <v>225</v>
      </c>
      <c r="O2605" s="299"/>
      <c r="P2605" s="284" t="s">
        <v>220</v>
      </c>
      <c r="Q2605" s="302"/>
      <c r="R2605" s="285" t="s">
        <v>225</v>
      </c>
      <c r="S2605" s="891"/>
      <c r="T2605" s="892"/>
      <c r="U2605" s="893"/>
    </row>
    <row r="2606" spans="2:21" ht="24" customHeight="1" x14ac:dyDescent="0.15">
      <c r="B2606" s="881"/>
      <c r="C2606" s="884"/>
      <c r="D2606" s="884"/>
      <c r="E2606" s="884"/>
      <c r="F2606" s="296"/>
      <c r="G2606" s="897"/>
      <c r="H2606" s="898"/>
      <c r="I2606" s="296"/>
      <c r="J2606" s="297"/>
      <c r="K2606" s="299"/>
      <c r="L2606" s="284" t="s">
        <v>220</v>
      </c>
      <c r="M2606" s="302"/>
      <c r="N2606" s="285" t="s">
        <v>225</v>
      </c>
      <c r="O2606" s="299"/>
      <c r="P2606" s="284" t="s">
        <v>220</v>
      </c>
      <c r="Q2606" s="302"/>
      <c r="R2606" s="285" t="s">
        <v>225</v>
      </c>
      <c r="S2606" s="891"/>
      <c r="T2606" s="892"/>
      <c r="U2606" s="893"/>
    </row>
    <row r="2607" spans="2:21" ht="24" customHeight="1" thickBot="1" x14ac:dyDescent="0.2">
      <c r="B2607" s="882"/>
      <c r="C2607" s="885"/>
      <c r="D2607" s="885"/>
      <c r="E2607" s="885"/>
      <c r="F2607" s="286" t="s">
        <v>232</v>
      </c>
      <c r="G2607" s="5"/>
      <c r="H2607" s="899" t="s">
        <v>239</v>
      </c>
      <c r="I2607" s="900"/>
      <c r="J2607" s="300"/>
      <c r="K2607" s="901"/>
      <c r="L2607" s="902"/>
      <c r="M2607" s="902"/>
      <c r="N2607" s="902"/>
      <c r="O2607" s="902"/>
      <c r="P2607" s="902"/>
      <c r="Q2607" s="902"/>
      <c r="R2607" s="903"/>
      <c r="S2607" s="894"/>
      <c r="T2607" s="895"/>
      <c r="U2607" s="896"/>
    </row>
    <row r="2608" spans="2:21" ht="19.5" customHeight="1" thickBot="1" x14ac:dyDescent="0.2">
      <c r="B2608" s="287" t="s">
        <v>112</v>
      </c>
      <c r="C2608" s="172"/>
      <c r="D2608" s="288"/>
      <c r="E2608" s="288"/>
      <c r="F2608" s="289"/>
      <c r="G2608" s="288"/>
      <c r="H2608" s="288"/>
      <c r="O2608" s="917" t="s">
        <v>496</v>
      </c>
      <c r="P2608" s="918"/>
      <c r="Q2608" s="918"/>
      <c r="R2608" s="918"/>
      <c r="S2608" s="919" t="str">
        <f>IF(COUNT(S2588:U2607)=0,"",SUMIFS(S2588:S2607,E2588:E2607,"&lt;&gt;"&amp;""))</f>
        <v/>
      </c>
      <c r="T2608" s="920"/>
      <c r="U2608" s="921"/>
    </row>
    <row r="2609" spans="1:32" ht="19.5" customHeight="1" thickBot="1" x14ac:dyDescent="0.2">
      <c r="B2609" s="486" t="s">
        <v>242</v>
      </c>
      <c r="C2609" s="172"/>
      <c r="D2609" s="171"/>
      <c r="E2609" s="290"/>
      <c r="F2609" s="485"/>
      <c r="G2609" s="485"/>
      <c r="H2609" s="485"/>
      <c r="O2609" s="922" t="s">
        <v>497</v>
      </c>
      <c r="P2609" s="923"/>
      <c r="Q2609" s="923"/>
      <c r="R2609" s="924"/>
      <c r="S2609" s="919" t="str">
        <f>IF(COUNT(S2588:U2607)=0,"",SUMIF(E2588:E2607,"元請",S2588:U2607))</f>
        <v/>
      </c>
      <c r="T2609" s="920"/>
      <c r="U2609" s="921"/>
      <c r="Z2609" s="264"/>
      <c r="AA2609" s="264"/>
      <c r="AB2609" s="264"/>
      <c r="AC2609" s="264"/>
      <c r="AD2609" s="264"/>
      <c r="AE2609" s="172"/>
      <c r="AF2609" s="172"/>
    </row>
    <row r="2610" spans="1:32" ht="19.5" customHeight="1" x14ac:dyDescent="0.15">
      <c r="B2610" s="287" t="s">
        <v>240</v>
      </c>
      <c r="C2610" s="172"/>
      <c r="D2610" s="171"/>
      <c r="E2610" s="172"/>
      <c r="F2610" s="172"/>
      <c r="G2610" s="485"/>
      <c r="H2610" s="485"/>
      <c r="Z2610" s="264"/>
      <c r="AA2610" s="264"/>
      <c r="AB2610" s="264"/>
      <c r="AC2610" s="264"/>
      <c r="AD2610" s="264"/>
      <c r="AE2610" s="172"/>
      <c r="AF2610" s="172"/>
    </row>
    <row r="2611" spans="1:32" ht="19.5" customHeight="1" x14ac:dyDescent="0.15">
      <c r="B2611" s="485"/>
      <c r="C2611" s="172"/>
      <c r="D2611" s="171"/>
      <c r="E2611" s="290"/>
      <c r="F2611" s="485"/>
      <c r="G2611" s="485"/>
      <c r="H2611" s="485"/>
    </row>
    <row r="2612" spans="1:32" s="172" customFormat="1" ht="20.25" customHeight="1" x14ac:dyDescent="0.15">
      <c r="A2612" s="171"/>
      <c r="B2612" s="171"/>
      <c r="C2612" s="172" t="s">
        <v>104</v>
      </c>
      <c r="G2612" s="262"/>
      <c r="H2612" s="262"/>
      <c r="I2612" s="171"/>
      <c r="J2612" s="171"/>
      <c r="K2612" s="171"/>
      <c r="L2612" s="171"/>
      <c r="M2612" s="171"/>
      <c r="N2612" s="171"/>
      <c r="O2612" s="171"/>
      <c r="P2612" s="171"/>
      <c r="Q2612" s="171"/>
      <c r="R2612" s="171"/>
      <c r="S2612" s="171"/>
      <c r="T2612" s="196" t="s">
        <v>241</v>
      </c>
      <c r="U2612" s="263" t="str">
        <f t="shared" ref="U2612" si="1739">IF(COUNT(S2588:U2607)=0,"",U2583+1)</f>
        <v/>
      </c>
      <c r="W2612" s="171"/>
      <c r="X2612" s="171"/>
      <c r="Y2612" s="171"/>
      <c r="Z2612" s="291"/>
      <c r="AA2612" s="291"/>
      <c r="AB2612" s="291"/>
      <c r="AC2612" s="291"/>
      <c r="AD2612" s="291"/>
      <c r="AE2612" s="171"/>
      <c r="AF2612" s="171"/>
    </row>
    <row r="2613" spans="1:32" s="172" customFormat="1" ht="27.75" x14ac:dyDescent="0.15">
      <c r="A2613" s="171"/>
      <c r="B2613" s="904" t="s">
        <v>105</v>
      </c>
      <c r="C2613" s="904"/>
      <c r="D2613" s="904"/>
      <c r="E2613" s="904"/>
      <c r="F2613" s="904"/>
      <c r="G2613" s="904"/>
      <c r="H2613" s="904"/>
      <c r="I2613" s="904"/>
      <c r="J2613" s="905" t="s">
        <v>388</v>
      </c>
      <c r="K2613" s="905"/>
      <c r="L2613" s="905"/>
      <c r="M2613" s="905"/>
      <c r="N2613" s="905"/>
      <c r="O2613" s="905"/>
      <c r="P2613" s="905"/>
      <c r="Q2613" s="905"/>
      <c r="R2613" s="905"/>
      <c r="S2613" s="905"/>
      <c r="T2613" s="905"/>
      <c r="U2613" s="905"/>
      <c r="W2613" s="171"/>
      <c r="X2613" s="171"/>
      <c r="Y2613" s="171"/>
      <c r="Z2613" s="291"/>
      <c r="AA2613" s="291"/>
      <c r="AB2613" s="291"/>
      <c r="AC2613" s="291"/>
      <c r="AD2613" s="291"/>
      <c r="AE2613" s="171"/>
      <c r="AF2613" s="171"/>
    </row>
    <row r="2614" spans="1:32" ht="21.75" thickBot="1" x14ac:dyDescent="0.2">
      <c r="D2614" s="265" t="s">
        <v>228</v>
      </c>
      <c r="E2614" s="906"/>
      <c r="F2614" s="906"/>
      <c r="G2614" s="266" t="s">
        <v>229</v>
      </c>
      <c r="H2614" s="267"/>
      <c r="L2614" s="268" t="s">
        <v>231</v>
      </c>
      <c r="M2614" s="482" t="str">
        <f>M$4</f>
        <v/>
      </c>
      <c r="N2614" s="269" t="s">
        <v>220</v>
      </c>
      <c r="O2614" s="482" t="str">
        <f>O$4</f>
        <v/>
      </c>
      <c r="P2614" s="269" t="s">
        <v>225</v>
      </c>
      <c r="Q2614" s="269" t="s">
        <v>205</v>
      </c>
      <c r="R2614" s="482" t="str">
        <f>R$4</f>
        <v/>
      </c>
      <c r="S2614" s="269" t="s">
        <v>220</v>
      </c>
      <c r="T2614" s="482" t="str">
        <f>T$4</f>
        <v/>
      </c>
      <c r="U2614" s="269" t="s">
        <v>230</v>
      </c>
    </row>
    <row r="2615" spans="1:32" ht="18" customHeight="1" x14ac:dyDescent="0.15">
      <c r="B2615" s="880" t="s">
        <v>227</v>
      </c>
      <c r="C2615" s="907" t="s">
        <v>224</v>
      </c>
      <c r="D2615" s="478" t="s">
        <v>237</v>
      </c>
      <c r="E2615" s="478" t="s">
        <v>222</v>
      </c>
      <c r="F2615" s="909" t="s">
        <v>106</v>
      </c>
      <c r="G2615" s="840" t="s">
        <v>107</v>
      </c>
      <c r="H2615" s="841"/>
      <c r="I2615" s="480" t="s">
        <v>108</v>
      </c>
      <c r="J2615" s="480" t="s">
        <v>235</v>
      </c>
      <c r="K2615" s="840" t="s">
        <v>109</v>
      </c>
      <c r="L2615" s="913"/>
      <c r="M2615" s="913"/>
      <c r="N2615" s="841"/>
      <c r="O2615" s="840" t="s">
        <v>226</v>
      </c>
      <c r="P2615" s="913"/>
      <c r="Q2615" s="913"/>
      <c r="R2615" s="841"/>
      <c r="S2615" s="840" t="s">
        <v>233</v>
      </c>
      <c r="T2615" s="913"/>
      <c r="U2615" s="914"/>
    </row>
    <row r="2616" spans="1:32" ht="18" customHeight="1" thickBot="1" x14ac:dyDescent="0.2">
      <c r="B2616" s="882"/>
      <c r="C2616" s="908"/>
      <c r="D2616" s="479" t="s">
        <v>221</v>
      </c>
      <c r="E2616" s="479" t="s">
        <v>223</v>
      </c>
      <c r="F2616" s="910"/>
      <c r="G2616" s="911"/>
      <c r="H2616" s="912"/>
      <c r="I2616" s="481" t="s">
        <v>110</v>
      </c>
      <c r="J2616" s="481" t="s">
        <v>236</v>
      </c>
      <c r="K2616" s="911"/>
      <c r="L2616" s="915"/>
      <c r="M2616" s="915"/>
      <c r="N2616" s="912"/>
      <c r="O2616" s="911"/>
      <c r="P2616" s="915"/>
      <c r="Q2616" s="915"/>
      <c r="R2616" s="912"/>
      <c r="S2616" s="911" t="s">
        <v>234</v>
      </c>
      <c r="T2616" s="915"/>
      <c r="U2616" s="916"/>
    </row>
    <row r="2617" spans="1:32" ht="24" customHeight="1" x14ac:dyDescent="0.15">
      <c r="B2617" s="880">
        <v>1</v>
      </c>
      <c r="C2617" s="883"/>
      <c r="D2617" s="883"/>
      <c r="E2617" s="883"/>
      <c r="F2617" s="294"/>
      <c r="G2617" s="886"/>
      <c r="H2617" s="887"/>
      <c r="I2617" s="294"/>
      <c r="J2617" s="295"/>
      <c r="K2617" s="298"/>
      <c r="L2617" s="279" t="s">
        <v>220</v>
      </c>
      <c r="M2617" s="301"/>
      <c r="N2617" s="280" t="s">
        <v>225</v>
      </c>
      <c r="O2617" s="298"/>
      <c r="P2617" s="279" t="s">
        <v>220</v>
      </c>
      <c r="Q2617" s="301"/>
      <c r="R2617" s="280" t="s">
        <v>225</v>
      </c>
      <c r="S2617" s="888" t="str">
        <f t="shared" ref="S2617" si="1740">IF(COUNT(J2617:J2621)=0,"",SUM(J2617:J2621))</f>
        <v/>
      </c>
      <c r="T2617" s="889"/>
      <c r="U2617" s="890"/>
    </row>
    <row r="2618" spans="1:32" ht="24" customHeight="1" x14ac:dyDescent="0.15">
      <c r="B2618" s="881"/>
      <c r="C2618" s="884"/>
      <c r="D2618" s="884"/>
      <c r="E2618" s="884"/>
      <c r="F2618" s="296"/>
      <c r="G2618" s="897"/>
      <c r="H2618" s="898"/>
      <c r="I2618" s="296"/>
      <c r="J2618" s="297"/>
      <c r="K2618" s="299"/>
      <c r="L2618" s="284" t="s">
        <v>220</v>
      </c>
      <c r="M2618" s="302"/>
      <c r="N2618" s="285" t="s">
        <v>225</v>
      </c>
      <c r="O2618" s="299"/>
      <c r="P2618" s="284" t="s">
        <v>220</v>
      </c>
      <c r="Q2618" s="302"/>
      <c r="R2618" s="285" t="s">
        <v>225</v>
      </c>
      <c r="S2618" s="891"/>
      <c r="T2618" s="892"/>
      <c r="U2618" s="893"/>
    </row>
    <row r="2619" spans="1:32" ht="23.25" customHeight="1" x14ac:dyDescent="0.15">
      <c r="B2619" s="881"/>
      <c r="C2619" s="884"/>
      <c r="D2619" s="884"/>
      <c r="E2619" s="884"/>
      <c r="F2619" s="296"/>
      <c r="G2619" s="897"/>
      <c r="H2619" s="898"/>
      <c r="I2619" s="296"/>
      <c r="J2619" s="297"/>
      <c r="K2619" s="299"/>
      <c r="L2619" s="284" t="s">
        <v>220</v>
      </c>
      <c r="M2619" s="302"/>
      <c r="N2619" s="285" t="s">
        <v>225</v>
      </c>
      <c r="O2619" s="299"/>
      <c r="P2619" s="284" t="s">
        <v>220</v>
      </c>
      <c r="Q2619" s="302"/>
      <c r="R2619" s="285" t="s">
        <v>225</v>
      </c>
      <c r="S2619" s="891"/>
      <c r="T2619" s="892"/>
      <c r="U2619" s="893"/>
    </row>
    <row r="2620" spans="1:32" ht="24" customHeight="1" x14ac:dyDescent="0.15">
      <c r="B2620" s="881"/>
      <c r="C2620" s="884"/>
      <c r="D2620" s="884"/>
      <c r="E2620" s="884"/>
      <c r="F2620" s="296"/>
      <c r="G2620" s="897"/>
      <c r="H2620" s="898"/>
      <c r="I2620" s="296"/>
      <c r="J2620" s="297"/>
      <c r="K2620" s="299"/>
      <c r="L2620" s="284" t="s">
        <v>220</v>
      </c>
      <c r="M2620" s="302"/>
      <c r="N2620" s="285" t="s">
        <v>225</v>
      </c>
      <c r="O2620" s="299"/>
      <c r="P2620" s="284" t="s">
        <v>220</v>
      </c>
      <c r="Q2620" s="302"/>
      <c r="R2620" s="285" t="s">
        <v>225</v>
      </c>
      <c r="S2620" s="891"/>
      <c r="T2620" s="892"/>
      <c r="U2620" s="893"/>
    </row>
    <row r="2621" spans="1:32" ht="24" customHeight="1" thickBot="1" x14ac:dyDescent="0.2">
      <c r="B2621" s="882"/>
      <c r="C2621" s="885"/>
      <c r="D2621" s="885"/>
      <c r="E2621" s="885"/>
      <c r="F2621" s="286" t="s">
        <v>232</v>
      </c>
      <c r="G2621" s="5"/>
      <c r="H2621" s="899" t="s">
        <v>239</v>
      </c>
      <c r="I2621" s="900"/>
      <c r="J2621" s="300"/>
      <c r="K2621" s="901"/>
      <c r="L2621" s="902"/>
      <c r="M2621" s="902"/>
      <c r="N2621" s="902"/>
      <c r="O2621" s="902"/>
      <c r="P2621" s="902"/>
      <c r="Q2621" s="902"/>
      <c r="R2621" s="903"/>
      <c r="S2621" s="894"/>
      <c r="T2621" s="895"/>
      <c r="U2621" s="896"/>
    </row>
    <row r="2622" spans="1:32" ht="24" customHeight="1" x14ac:dyDescent="0.15">
      <c r="B2622" s="880">
        <v>2</v>
      </c>
      <c r="C2622" s="883"/>
      <c r="D2622" s="883"/>
      <c r="E2622" s="883"/>
      <c r="F2622" s="294"/>
      <c r="G2622" s="886"/>
      <c r="H2622" s="887"/>
      <c r="I2622" s="294"/>
      <c r="J2622" s="295"/>
      <c r="K2622" s="298"/>
      <c r="L2622" s="279" t="s">
        <v>220</v>
      </c>
      <c r="M2622" s="301"/>
      <c r="N2622" s="280" t="s">
        <v>225</v>
      </c>
      <c r="O2622" s="298"/>
      <c r="P2622" s="279" t="s">
        <v>220</v>
      </c>
      <c r="Q2622" s="301"/>
      <c r="R2622" s="280" t="s">
        <v>225</v>
      </c>
      <c r="S2622" s="888" t="str">
        <f t="shared" ref="S2622" si="1741">IF(COUNT(J2622:J2626)=0,"",SUM(J2622:J2626))</f>
        <v/>
      </c>
      <c r="T2622" s="889"/>
      <c r="U2622" s="890"/>
    </row>
    <row r="2623" spans="1:32" ht="24" customHeight="1" x14ac:dyDescent="0.15">
      <c r="B2623" s="881"/>
      <c r="C2623" s="884"/>
      <c r="D2623" s="884"/>
      <c r="E2623" s="884"/>
      <c r="F2623" s="296"/>
      <c r="G2623" s="897"/>
      <c r="H2623" s="898"/>
      <c r="I2623" s="296"/>
      <c r="J2623" s="297"/>
      <c r="K2623" s="299"/>
      <c r="L2623" s="284" t="s">
        <v>220</v>
      </c>
      <c r="M2623" s="302"/>
      <c r="N2623" s="285" t="s">
        <v>225</v>
      </c>
      <c r="O2623" s="299"/>
      <c r="P2623" s="284" t="s">
        <v>220</v>
      </c>
      <c r="Q2623" s="302"/>
      <c r="R2623" s="285" t="s">
        <v>225</v>
      </c>
      <c r="S2623" s="891"/>
      <c r="T2623" s="892"/>
      <c r="U2623" s="893"/>
    </row>
    <row r="2624" spans="1:32" ht="24" customHeight="1" x14ac:dyDescent="0.15">
      <c r="B2624" s="881"/>
      <c r="C2624" s="884"/>
      <c r="D2624" s="884"/>
      <c r="E2624" s="884"/>
      <c r="F2624" s="296"/>
      <c r="G2624" s="897"/>
      <c r="H2624" s="898"/>
      <c r="I2624" s="296"/>
      <c r="J2624" s="297"/>
      <c r="K2624" s="299"/>
      <c r="L2624" s="284" t="s">
        <v>220</v>
      </c>
      <c r="M2624" s="302"/>
      <c r="N2624" s="285" t="s">
        <v>225</v>
      </c>
      <c r="O2624" s="299"/>
      <c r="P2624" s="284" t="s">
        <v>220</v>
      </c>
      <c r="Q2624" s="302"/>
      <c r="R2624" s="285" t="s">
        <v>225</v>
      </c>
      <c r="S2624" s="891"/>
      <c r="T2624" s="892"/>
      <c r="U2624" s="893"/>
    </row>
    <row r="2625" spans="2:32" ht="24" customHeight="1" x14ac:dyDescent="0.15">
      <c r="B2625" s="881"/>
      <c r="C2625" s="884"/>
      <c r="D2625" s="884"/>
      <c r="E2625" s="884"/>
      <c r="F2625" s="296"/>
      <c r="G2625" s="897"/>
      <c r="H2625" s="898"/>
      <c r="I2625" s="296"/>
      <c r="J2625" s="297"/>
      <c r="K2625" s="299"/>
      <c r="L2625" s="284" t="s">
        <v>220</v>
      </c>
      <c r="M2625" s="302"/>
      <c r="N2625" s="285" t="s">
        <v>225</v>
      </c>
      <c r="O2625" s="299"/>
      <c r="P2625" s="284" t="s">
        <v>220</v>
      </c>
      <c r="Q2625" s="302"/>
      <c r="R2625" s="285" t="s">
        <v>225</v>
      </c>
      <c r="S2625" s="891"/>
      <c r="T2625" s="892"/>
      <c r="U2625" s="893"/>
    </row>
    <row r="2626" spans="2:32" ht="24" customHeight="1" thickBot="1" x14ac:dyDescent="0.2">
      <c r="B2626" s="882"/>
      <c r="C2626" s="885"/>
      <c r="D2626" s="885"/>
      <c r="E2626" s="885"/>
      <c r="F2626" s="286" t="s">
        <v>232</v>
      </c>
      <c r="G2626" s="5"/>
      <c r="H2626" s="899" t="s">
        <v>239</v>
      </c>
      <c r="I2626" s="900"/>
      <c r="J2626" s="300"/>
      <c r="K2626" s="901"/>
      <c r="L2626" s="902"/>
      <c r="M2626" s="902"/>
      <c r="N2626" s="902"/>
      <c r="O2626" s="902"/>
      <c r="P2626" s="902"/>
      <c r="Q2626" s="902"/>
      <c r="R2626" s="903"/>
      <c r="S2626" s="894"/>
      <c r="T2626" s="895"/>
      <c r="U2626" s="896"/>
    </row>
    <row r="2627" spans="2:32" ht="24" customHeight="1" x14ac:dyDescent="0.15">
      <c r="B2627" s="880">
        <v>3</v>
      </c>
      <c r="C2627" s="883"/>
      <c r="D2627" s="883"/>
      <c r="E2627" s="883"/>
      <c r="F2627" s="294"/>
      <c r="G2627" s="886"/>
      <c r="H2627" s="887"/>
      <c r="I2627" s="294"/>
      <c r="J2627" s="295"/>
      <c r="K2627" s="298"/>
      <c r="L2627" s="279" t="s">
        <v>220</v>
      </c>
      <c r="M2627" s="301"/>
      <c r="N2627" s="280" t="s">
        <v>225</v>
      </c>
      <c r="O2627" s="298"/>
      <c r="P2627" s="279" t="s">
        <v>220</v>
      </c>
      <c r="Q2627" s="301"/>
      <c r="R2627" s="280" t="s">
        <v>225</v>
      </c>
      <c r="S2627" s="888" t="str">
        <f t="shared" ref="S2627" si="1742">IF(COUNT(J2627:J2631)=0,"",SUM(J2627:J2631))</f>
        <v/>
      </c>
      <c r="T2627" s="889"/>
      <c r="U2627" s="890"/>
    </row>
    <row r="2628" spans="2:32" ht="24" customHeight="1" x14ac:dyDescent="0.15">
      <c r="B2628" s="881"/>
      <c r="C2628" s="884"/>
      <c r="D2628" s="884"/>
      <c r="E2628" s="884"/>
      <c r="F2628" s="296"/>
      <c r="G2628" s="897"/>
      <c r="H2628" s="898"/>
      <c r="I2628" s="296"/>
      <c r="J2628" s="297"/>
      <c r="K2628" s="299"/>
      <c r="L2628" s="284" t="s">
        <v>220</v>
      </c>
      <c r="M2628" s="302"/>
      <c r="N2628" s="285" t="s">
        <v>225</v>
      </c>
      <c r="O2628" s="299"/>
      <c r="P2628" s="284" t="s">
        <v>220</v>
      </c>
      <c r="Q2628" s="302"/>
      <c r="R2628" s="285" t="s">
        <v>225</v>
      </c>
      <c r="S2628" s="891"/>
      <c r="T2628" s="892"/>
      <c r="U2628" s="893"/>
    </row>
    <row r="2629" spans="2:32" ht="24" customHeight="1" x14ac:dyDescent="0.15">
      <c r="B2629" s="881"/>
      <c r="C2629" s="884"/>
      <c r="D2629" s="884"/>
      <c r="E2629" s="884"/>
      <c r="F2629" s="296"/>
      <c r="G2629" s="897"/>
      <c r="H2629" s="898"/>
      <c r="I2629" s="296"/>
      <c r="J2629" s="297"/>
      <c r="K2629" s="299"/>
      <c r="L2629" s="284" t="s">
        <v>220</v>
      </c>
      <c r="M2629" s="302"/>
      <c r="N2629" s="285" t="s">
        <v>225</v>
      </c>
      <c r="O2629" s="299"/>
      <c r="P2629" s="284" t="s">
        <v>220</v>
      </c>
      <c r="Q2629" s="302"/>
      <c r="R2629" s="285" t="s">
        <v>225</v>
      </c>
      <c r="S2629" s="891"/>
      <c r="T2629" s="892"/>
      <c r="U2629" s="893"/>
    </row>
    <row r="2630" spans="2:32" ht="24" customHeight="1" x14ac:dyDescent="0.15">
      <c r="B2630" s="881"/>
      <c r="C2630" s="884"/>
      <c r="D2630" s="884"/>
      <c r="E2630" s="884"/>
      <c r="F2630" s="296"/>
      <c r="G2630" s="897"/>
      <c r="H2630" s="898"/>
      <c r="I2630" s="296"/>
      <c r="J2630" s="297"/>
      <c r="K2630" s="299"/>
      <c r="L2630" s="284" t="s">
        <v>220</v>
      </c>
      <c r="M2630" s="302"/>
      <c r="N2630" s="285" t="s">
        <v>225</v>
      </c>
      <c r="O2630" s="299"/>
      <c r="P2630" s="284" t="s">
        <v>220</v>
      </c>
      <c r="Q2630" s="302"/>
      <c r="R2630" s="285" t="s">
        <v>225</v>
      </c>
      <c r="S2630" s="891"/>
      <c r="T2630" s="892"/>
      <c r="U2630" s="893"/>
    </row>
    <row r="2631" spans="2:32" ht="24" customHeight="1" thickBot="1" x14ac:dyDescent="0.2">
      <c r="B2631" s="882"/>
      <c r="C2631" s="885"/>
      <c r="D2631" s="885"/>
      <c r="E2631" s="885"/>
      <c r="F2631" s="286" t="s">
        <v>232</v>
      </c>
      <c r="G2631" s="5"/>
      <c r="H2631" s="899" t="s">
        <v>239</v>
      </c>
      <c r="I2631" s="900"/>
      <c r="J2631" s="300"/>
      <c r="K2631" s="901"/>
      <c r="L2631" s="902"/>
      <c r="M2631" s="902"/>
      <c r="N2631" s="902"/>
      <c r="O2631" s="902"/>
      <c r="P2631" s="902"/>
      <c r="Q2631" s="902"/>
      <c r="R2631" s="903"/>
      <c r="S2631" s="894"/>
      <c r="T2631" s="895"/>
      <c r="U2631" s="896"/>
    </row>
    <row r="2632" spans="2:32" ht="24" customHeight="1" x14ac:dyDescent="0.15">
      <c r="B2632" s="880">
        <v>4</v>
      </c>
      <c r="C2632" s="883"/>
      <c r="D2632" s="883"/>
      <c r="E2632" s="883"/>
      <c r="F2632" s="294"/>
      <c r="G2632" s="886"/>
      <c r="H2632" s="887"/>
      <c r="I2632" s="294"/>
      <c r="J2632" s="295"/>
      <c r="K2632" s="298"/>
      <c r="L2632" s="279" t="s">
        <v>220</v>
      </c>
      <c r="M2632" s="301"/>
      <c r="N2632" s="280" t="s">
        <v>225</v>
      </c>
      <c r="O2632" s="298"/>
      <c r="P2632" s="279" t="s">
        <v>220</v>
      </c>
      <c r="Q2632" s="301"/>
      <c r="R2632" s="280" t="s">
        <v>225</v>
      </c>
      <c r="S2632" s="888" t="str">
        <f t="shared" ref="S2632" si="1743">IF(COUNT(J2632:J2636)=0,"",SUM(J2632:J2636))</f>
        <v/>
      </c>
      <c r="T2632" s="889"/>
      <c r="U2632" s="890"/>
    </row>
    <row r="2633" spans="2:32" ht="24" customHeight="1" x14ac:dyDescent="0.15">
      <c r="B2633" s="881"/>
      <c r="C2633" s="884"/>
      <c r="D2633" s="884"/>
      <c r="E2633" s="884"/>
      <c r="F2633" s="296"/>
      <c r="G2633" s="897"/>
      <c r="H2633" s="898"/>
      <c r="I2633" s="296"/>
      <c r="J2633" s="297"/>
      <c r="K2633" s="299"/>
      <c r="L2633" s="284" t="s">
        <v>220</v>
      </c>
      <c r="M2633" s="302"/>
      <c r="N2633" s="285" t="s">
        <v>225</v>
      </c>
      <c r="O2633" s="299"/>
      <c r="P2633" s="284" t="s">
        <v>220</v>
      </c>
      <c r="Q2633" s="302"/>
      <c r="R2633" s="285" t="s">
        <v>225</v>
      </c>
      <c r="S2633" s="891"/>
      <c r="T2633" s="892"/>
      <c r="U2633" s="893"/>
    </row>
    <row r="2634" spans="2:32" ht="24" customHeight="1" x14ac:dyDescent="0.15">
      <c r="B2634" s="881"/>
      <c r="C2634" s="884"/>
      <c r="D2634" s="884"/>
      <c r="E2634" s="884"/>
      <c r="F2634" s="296"/>
      <c r="G2634" s="897"/>
      <c r="H2634" s="898"/>
      <c r="I2634" s="296"/>
      <c r="J2634" s="297"/>
      <c r="K2634" s="299"/>
      <c r="L2634" s="284" t="s">
        <v>220</v>
      </c>
      <c r="M2634" s="302"/>
      <c r="N2634" s="285" t="s">
        <v>225</v>
      </c>
      <c r="O2634" s="299"/>
      <c r="P2634" s="284" t="s">
        <v>220</v>
      </c>
      <c r="Q2634" s="302"/>
      <c r="R2634" s="285" t="s">
        <v>225</v>
      </c>
      <c r="S2634" s="891"/>
      <c r="T2634" s="892"/>
      <c r="U2634" s="893"/>
    </row>
    <row r="2635" spans="2:32" ht="24" customHeight="1" x14ac:dyDescent="0.15">
      <c r="B2635" s="881"/>
      <c r="C2635" s="884"/>
      <c r="D2635" s="884"/>
      <c r="E2635" s="884"/>
      <c r="F2635" s="296"/>
      <c r="G2635" s="897"/>
      <c r="H2635" s="898"/>
      <c r="I2635" s="296"/>
      <c r="J2635" s="297"/>
      <c r="K2635" s="299"/>
      <c r="L2635" s="284" t="s">
        <v>220</v>
      </c>
      <c r="M2635" s="302"/>
      <c r="N2635" s="285" t="s">
        <v>225</v>
      </c>
      <c r="O2635" s="299"/>
      <c r="P2635" s="284" t="s">
        <v>220</v>
      </c>
      <c r="Q2635" s="302"/>
      <c r="R2635" s="285" t="s">
        <v>225</v>
      </c>
      <c r="S2635" s="891"/>
      <c r="T2635" s="892"/>
      <c r="U2635" s="893"/>
    </row>
    <row r="2636" spans="2:32" ht="24" customHeight="1" thickBot="1" x14ac:dyDescent="0.2">
      <c r="B2636" s="882"/>
      <c r="C2636" s="885"/>
      <c r="D2636" s="885"/>
      <c r="E2636" s="885"/>
      <c r="F2636" s="286" t="s">
        <v>232</v>
      </c>
      <c r="G2636" s="5"/>
      <c r="H2636" s="899" t="s">
        <v>239</v>
      </c>
      <c r="I2636" s="900"/>
      <c r="J2636" s="300"/>
      <c r="K2636" s="901"/>
      <c r="L2636" s="902"/>
      <c r="M2636" s="902"/>
      <c r="N2636" s="902"/>
      <c r="O2636" s="902"/>
      <c r="P2636" s="902"/>
      <c r="Q2636" s="902"/>
      <c r="R2636" s="903"/>
      <c r="S2636" s="894"/>
      <c r="T2636" s="895"/>
      <c r="U2636" s="896"/>
    </row>
    <row r="2637" spans="2:32" ht="19.5" customHeight="1" thickBot="1" x14ac:dyDescent="0.2">
      <c r="B2637" s="287" t="s">
        <v>112</v>
      </c>
      <c r="C2637" s="172"/>
      <c r="D2637" s="288"/>
      <c r="E2637" s="288"/>
      <c r="F2637" s="289"/>
      <c r="G2637" s="288"/>
      <c r="H2637" s="288"/>
      <c r="O2637" s="917" t="s">
        <v>496</v>
      </c>
      <c r="P2637" s="918"/>
      <c r="Q2637" s="918"/>
      <c r="R2637" s="918"/>
      <c r="S2637" s="919" t="str">
        <f>IF(COUNT(S2617:U2636)=0,"",SUMIFS(S2617:S2636,E2617:E2636,"&lt;&gt;"&amp;""))</f>
        <v/>
      </c>
      <c r="T2637" s="920"/>
      <c r="U2637" s="921"/>
    </row>
    <row r="2638" spans="2:32" ht="19.5" customHeight="1" thickBot="1" x14ac:dyDescent="0.2">
      <c r="B2638" s="486" t="s">
        <v>242</v>
      </c>
      <c r="C2638" s="172"/>
      <c r="D2638" s="171"/>
      <c r="E2638" s="290"/>
      <c r="F2638" s="485"/>
      <c r="G2638" s="485"/>
      <c r="H2638" s="485"/>
      <c r="O2638" s="922" t="s">
        <v>497</v>
      </c>
      <c r="P2638" s="923"/>
      <c r="Q2638" s="923"/>
      <c r="R2638" s="924"/>
      <c r="S2638" s="919" t="str">
        <f>IF(COUNT(S2617:U2636)=0,"",SUMIF(E2617:E2636,"元請",S2617:U2636))</f>
        <v/>
      </c>
      <c r="T2638" s="920"/>
      <c r="U2638" s="921"/>
      <c r="Z2638" s="264"/>
      <c r="AA2638" s="264"/>
      <c r="AB2638" s="264"/>
      <c r="AC2638" s="264"/>
      <c r="AD2638" s="264"/>
      <c r="AE2638" s="172"/>
      <c r="AF2638" s="172"/>
    </row>
    <row r="2639" spans="2:32" ht="19.5" customHeight="1" x14ac:dyDescent="0.15">
      <c r="B2639" s="287" t="s">
        <v>240</v>
      </c>
      <c r="C2639" s="172"/>
      <c r="D2639" s="171"/>
      <c r="E2639" s="172"/>
      <c r="F2639" s="172"/>
      <c r="G2639" s="485"/>
      <c r="H2639" s="485"/>
      <c r="Z2639" s="264"/>
      <c r="AA2639" s="264"/>
      <c r="AB2639" s="264"/>
      <c r="AC2639" s="264"/>
      <c r="AD2639" s="264"/>
      <c r="AE2639" s="172"/>
      <c r="AF2639" s="172"/>
    </row>
    <row r="2640" spans="2:32" ht="19.5" customHeight="1" x14ac:dyDescent="0.15">
      <c r="B2640" s="485"/>
      <c r="C2640" s="172"/>
      <c r="D2640" s="171"/>
      <c r="E2640" s="290"/>
      <c r="F2640" s="485"/>
      <c r="G2640" s="485"/>
      <c r="H2640" s="485"/>
    </row>
    <row r="2641" spans="1:32" s="172" customFormat="1" ht="20.25" customHeight="1" x14ac:dyDescent="0.15">
      <c r="A2641" s="171"/>
      <c r="B2641" s="171"/>
      <c r="C2641" s="172" t="s">
        <v>104</v>
      </c>
      <c r="G2641" s="262"/>
      <c r="H2641" s="262"/>
      <c r="I2641" s="171"/>
      <c r="J2641" s="171"/>
      <c r="K2641" s="171"/>
      <c r="L2641" s="171"/>
      <c r="M2641" s="171"/>
      <c r="N2641" s="171"/>
      <c r="O2641" s="171"/>
      <c r="P2641" s="171"/>
      <c r="Q2641" s="171"/>
      <c r="R2641" s="171"/>
      <c r="S2641" s="171"/>
      <c r="T2641" s="196" t="s">
        <v>241</v>
      </c>
      <c r="U2641" s="263" t="str">
        <f t="shared" ref="U2641" si="1744">IF(COUNT(S2617:U2636)=0,"",U2612+1)</f>
        <v/>
      </c>
      <c r="W2641" s="171"/>
      <c r="X2641" s="171"/>
      <c r="Y2641" s="171"/>
      <c r="Z2641" s="291"/>
      <c r="AA2641" s="291"/>
      <c r="AB2641" s="291"/>
      <c r="AC2641" s="291"/>
      <c r="AD2641" s="291"/>
      <c r="AE2641" s="171"/>
      <c r="AF2641" s="171"/>
    </row>
    <row r="2642" spans="1:32" s="172" customFormat="1" ht="27.75" x14ac:dyDescent="0.15">
      <c r="A2642" s="171"/>
      <c r="B2642" s="904" t="s">
        <v>105</v>
      </c>
      <c r="C2642" s="904"/>
      <c r="D2642" s="904"/>
      <c r="E2642" s="904"/>
      <c r="F2642" s="904"/>
      <c r="G2642" s="904"/>
      <c r="H2642" s="904"/>
      <c r="I2642" s="904"/>
      <c r="J2642" s="905" t="s">
        <v>388</v>
      </c>
      <c r="K2642" s="905"/>
      <c r="L2642" s="905"/>
      <c r="M2642" s="905"/>
      <c r="N2642" s="905"/>
      <c r="O2642" s="905"/>
      <c r="P2642" s="905"/>
      <c r="Q2642" s="905"/>
      <c r="R2642" s="905"/>
      <c r="S2642" s="905"/>
      <c r="T2642" s="905"/>
      <c r="U2642" s="905"/>
      <c r="W2642" s="171"/>
      <c r="X2642" s="171"/>
      <c r="Y2642" s="171"/>
      <c r="Z2642" s="291"/>
      <c r="AA2642" s="291"/>
      <c r="AB2642" s="291"/>
      <c r="AC2642" s="291"/>
      <c r="AD2642" s="291"/>
      <c r="AE2642" s="171"/>
      <c r="AF2642" s="171"/>
    </row>
    <row r="2643" spans="1:32" ht="21.75" thickBot="1" x14ac:dyDescent="0.2">
      <c r="D2643" s="265" t="s">
        <v>228</v>
      </c>
      <c r="E2643" s="906"/>
      <c r="F2643" s="906"/>
      <c r="G2643" s="266" t="s">
        <v>229</v>
      </c>
      <c r="H2643" s="267"/>
      <c r="L2643" s="268" t="s">
        <v>231</v>
      </c>
      <c r="M2643" s="482" t="str">
        <f>M$4</f>
        <v/>
      </c>
      <c r="N2643" s="269" t="s">
        <v>220</v>
      </c>
      <c r="O2643" s="482" t="str">
        <f>O$4</f>
        <v/>
      </c>
      <c r="P2643" s="269" t="s">
        <v>225</v>
      </c>
      <c r="Q2643" s="269" t="s">
        <v>205</v>
      </c>
      <c r="R2643" s="482" t="str">
        <f>R$4</f>
        <v/>
      </c>
      <c r="S2643" s="269" t="s">
        <v>220</v>
      </c>
      <c r="T2643" s="482" t="str">
        <f>T$4</f>
        <v/>
      </c>
      <c r="U2643" s="269" t="s">
        <v>230</v>
      </c>
    </row>
    <row r="2644" spans="1:32" ht="18" customHeight="1" x14ac:dyDescent="0.15">
      <c r="B2644" s="880" t="s">
        <v>227</v>
      </c>
      <c r="C2644" s="907" t="s">
        <v>224</v>
      </c>
      <c r="D2644" s="478" t="s">
        <v>237</v>
      </c>
      <c r="E2644" s="478" t="s">
        <v>222</v>
      </c>
      <c r="F2644" s="909" t="s">
        <v>106</v>
      </c>
      <c r="G2644" s="840" t="s">
        <v>107</v>
      </c>
      <c r="H2644" s="841"/>
      <c r="I2644" s="480" t="s">
        <v>108</v>
      </c>
      <c r="J2644" s="480" t="s">
        <v>235</v>
      </c>
      <c r="K2644" s="840" t="s">
        <v>109</v>
      </c>
      <c r="L2644" s="913"/>
      <c r="M2644" s="913"/>
      <c r="N2644" s="841"/>
      <c r="O2644" s="840" t="s">
        <v>226</v>
      </c>
      <c r="P2644" s="913"/>
      <c r="Q2644" s="913"/>
      <c r="R2644" s="841"/>
      <c r="S2644" s="840" t="s">
        <v>233</v>
      </c>
      <c r="T2644" s="913"/>
      <c r="U2644" s="914"/>
    </row>
    <row r="2645" spans="1:32" ht="18" customHeight="1" thickBot="1" x14ac:dyDescent="0.2">
      <c r="B2645" s="882"/>
      <c r="C2645" s="908"/>
      <c r="D2645" s="479" t="s">
        <v>221</v>
      </c>
      <c r="E2645" s="479" t="s">
        <v>223</v>
      </c>
      <c r="F2645" s="910"/>
      <c r="G2645" s="911"/>
      <c r="H2645" s="912"/>
      <c r="I2645" s="481" t="s">
        <v>110</v>
      </c>
      <c r="J2645" s="481" t="s">
        <v>236</v>
      </c>
      <c r="K2645" s="911"/>
      <c r="L2645" s="915"/>
      <c r="M2645" s="915"/>
      <c r="N2645" s="912"/>
      <c r="O2645" s="911"/>
      <c r="P2645" s="915"/>
      <c r="Q2645" s="915"/>
      <c r="R2645" s="912"/>
      <c r="S2645" s="911" t="s">
        <v>234</v>
      </c>
      <c r="T2645" s="915"/>
      <c r="U2645" s="916"/>
    </row>
    <row r="2646" spans="1:32" ht="24" customHeight="1" x14ac:dyDescent="0.15">
      <c r="B2646" s="880">
        <v>1</v>
      </c>
      <c r="C2646" s="883"/>
      <c r="D2646" s="883"/>
      <c r="E2646" s="883"/>
      <c r="F2646" s="294"/>
      <c r="G2646" s="886"/>
      <c r="H2646" s="887"/>
      <c r="I2646" s="294"/>
      <c r="J2646" s="295"/>
      <c r="K2646" s="298"/>
      <c r="L2646" s="279" t="s">
        <v>220</v>
      </c>
      <c r="M2646" s="301"/>
      <c r="N2646" s="280" t="s">
        <v>225</v>
      </c>
      <c r="O2646" s="298"/>
      <c r="P2646" s="279" t="s">
        <v>220</v>
      </c>
      <c r="Q2646" s="301"/>
      <c r="R2646" s="280" t="s">
        <v>225</v>
      </c>
      <c r="S2646" s="888" t="str">
        <f t="shared" ref="S2646" si="1745">IF(COUNT(J2646:J2650)=0,"",SUM(J2646:J2650))</f>
        <v/>
      </c>
      <c r="T2646" s="889"/>
      <c r="U2646" s="890"/>
    </row>
    <row r="2647" spans="1:32" ht="24" customHeight="1" x14ac:dyDescent="0.15">
      <c r="B2647" s="881"/>
      <c r="C2647" s="884"/>
      <c r="D2647" s="884"/>
      <c r="E2647" s="884"/>
      <c r="F2647" s="296"/>
      <c r="G2647" s="897"/>
      <c r="H2647" s="898"/>
      <c r="I2647" s="296"/>
      <c r="J2647" s="297"/>
      <c r="K2647" s="299"/>
      <c r="L2647" s="284" t="s">
        <v>220</v>
      </c>
      <c r="M2647" s="302"/>
      <c r="N2647" s="285" t="s">
        <v>225</v>
      </c>
      <c r="O2647" s="299"/>
      <c r="P2647" s="284" t="s">
        <v>220</v>
      </c>
      <c r="Q2647" s="302"/>
      <c r="R2647" s="285" t="s">
        <v>225</v>
      </c>
      <c r="S2647" s="891"/>
      <c r="T2647" s="892"/>
      <c r="U2647" s="893"/>
    </row>
    <row r="2648" spans="1:32" ht="23.25" customHeight="1" x14ac:dyDescent="0.15">
      <c r="B2648" s="881"/>
      <c r="C2648" s="884"/>
      <c r="D2648" s="884"/>
      <c r="E2648" s="884"/>
      <c r="F2648" s="296"/>
      <c r="G2648" s="897"/>
      <c r="H2648" s="898"/>
      <c r="I2648" s="296"/>
      <c r="J2648" s="297"/>
      <c r="K2648" s="299"/>
      <c r="L2648" s="284" t="s">
        <v>220</v>
      </c>
      <c r="M2648" s="302"/>
      <c r="N2648" s="285" t="s">
        <v>225</v>
      </c>
      <c r="O2648" s="299"/>
      <c r="P2648" s="284" t="s">
        <v>220</v>
      </c>
      <c r="Q2648" s="302"/>
      <c r="R2648" s="285" t="s">
        <v>225</v>
      </c>
      <c r="S2648" s="891"/>
      <c r="T2648" s="892"/>
      <c r="U2648" s="893"/>
    </row>
    <row r="2649" spans="1:32" ht="24" customHeight="1" x14ac:dyDescent="0.15">
      <c r="B2649" s="881"/>
      <c r="C2649" s="884"/>
      <c r="D2649" s="884"/>
      <c r="E2649" s="884"/>
      <c r="F2649" s="296"/>
      <c r="G2649" s="897"/>
      <c r="H2649" s="898"/>
      <c r="I2649" s="296"/>
      <c r="J2649" s="297"/>
      <c r="K2649" s="299"/>
      <c r="L2649" s="284" t="s">
        <v>220</v>
      </c>
      <c r="M2649" s="302"/>
      <c r="N2649" s="285" t="s">
        <v>225</v>
      </c>
      <c r="O2649" s="299"/>
      <c r="P2649" s="284" t="s">
        <v>220</v>
      </c>
      <c r="Q2649" s="302"/>
      <c r="R2649" s="285" t="s">
        <v>225</v>
      </c>
      <c r="S2649" s="891"/>
      <c r="T2649" s="892"/>
      <c r="U2649" s="893"/>
    </row>
    <row r="2650" spans="1:32" ht="24" customHeight="1" thickBot="1" x14ac:dyDescent="0.2">
      <c r="B2650" s="882"/>
      <c r="C2650" s="885"/>
      <c r="D2650" s="885"/>
      <c r="E2650" s="885"/>
      <c r="F2650" s="286" t="s">
        <v>232</v>
      </c>
      <c r="G2650" s="5"/>
      <c r="H2650" s="899" t="s">
        <v>239</v>
      </c>
      <c r="I2650" s="900"/>
      <c r="J2650" s="300"/>
      <c r="K2650" s="901"/>
      <c r="L2650" s="902"/>
      <c r="M2650" s="902"/>
      <c r="N2650" s="902"/>
      <c r="O2650" s="902"/>
      <c r="P2650" s="902"/>
      <c r="Q2650" s="902"/>
      <c r="R2650" s="903"/>
      <c r="S2650" s="894"/>
      <c r="T2650" s="895"/>
      <c r="U2650" s="896"/>
    </row>
    <row r="2651" spans="1:32" ht="24" customHeight="1" x14ac:dyDescent="0.15">
      <c r="B2651" s="880">
        <v>2</v>
      </c>
      <c r="C2651" s="883"/>
      <c r="D2651" s="883"/>
      <c r="E2651" s="883"/>
      <c r="F2651" s="294"/>
      <c r="G2651" s="886"/>
      <c r="H2651" s="887"/>
      <c r="I2651" s="294"/>
      <c r="J2651" s="295"/>
      <c r="K2651" s="298"/>
      <c r="L2651" s="279" t="s">
        <v>220</v>
      </c>
      <c r="M2651" s="301"/>
      <c r="N2651" s="280" t="s">
        <v>225</v>
      </c>
      <c r="O2651" s="298"/>
      <c r="P2651" s="279" t="s">
        <v>220</v>
      </c>
      <c r="Q2651" s="301"/>
      <c r="R2651" s="280" t="s">
        <v>225</v>
      </c>
      <c r="S2651" s="888" t="str">
        <f t="shared" ref="S2651" si="1746">IF(COUNT(J2651:J2655)=0,"",SUM(J2651:J2655))</f>
        <v/>
      </c>
      <c r="T2651" s="889"/>
      <c r="U2651" s="890"/>
    </row>
    <row r="2652" spans="1:32" ht="24" customHeight="1" x14ac:dyDescent="0.15">
      <c r="B2652" s="881"/>
      <c r="C2652" s="884"/>
      <c r="D2652" s="884"/>
      <c r="E2652" s="884"/>
      <c r="F2652" s="296"/>
      <c r="G2652" s="897"/>
      <c r="H2652" s="898"/>
      <c r="I2652" s="296"/>
      <c r="J2652" s="297"/>
      <c r="K2652" s="299"/>
      <c r="L2652" s="284" t="s">
        <v>220</v>
      </c>
      <c r="M2652" s="302"/>
      <c r="N2652" s="285" t="s">
        <v>225</v>
      </c>
      <c r="O2652" s="299"/>
      <c r="P2652" s="284" t="s">
        <v>220</v>
      </c>
      <c r="Q2652" s="302"/>
      <c r="R2652" s="285" t="s">
        <v>225</v>
      </c>
      <c r="S2652" s="891"/>
      <c r="T2652" s="892"/>
      <c r="U2652" s="893"/>
    </row>
    <row r="2653" spans="1:32" ht="24" customHeight="1" x14ac:dyDescent="0.15">
      <c r="B2653" s="881"/>
      <c r="C2653" s="884"/>
      <c r="D2653" s="884"/>
      <c r="E2653" s="884"/>
      <c r="F2653" s="296"/>
      <c r="G2653" s="897"/>
      <c r="H2653" s="898"/>
      <c r="I2653" s="296"/>
      <c r="J2653" s="297"/>
      <c r="K2653" s="299"/>
      <c r="L2653" s="284" t="s">
        <v>220</v>
      </c>
      <c r="M2653" s="302"/>
      <c r="N2653" s="285" t="s">
        <v>225</v>
      </c>
      <c r="O2653" s="299"/>
      <c r="P2653" s="284" t="s">
        <v>220</v>
      </c>
      <c r="Q2653" s="302"/>
      <c r="R2653" s="285" t="s">
        <v>225</v>
      </c>
      <c r="S2653" s="891"/>
      <c r="T2653" s="892"/>
      <c r="U2653" s="893"/>
    </row>
    <row r="2654" spans="1:32" ht="24" customHeight="1" x14ac:dyDescent="0.15">
      <c r="B2654" s="881"/>
      <c r="C2654" s="884"/>
      <c r="D2654" s="884"/>
      <c r="E2654" s="884"/>
      <c r="F2654" s="296"/>
      <c r="G2654" s="897"/>
      <c r="H2654" s="898"/>
      <c r="I2654" s="296"/>
      <c r="J2654" s="297"/>
      <c r="K2654" s="299"/>
      <c r="L2654" s="284" t="s">
        <v>220</v>
      </c>
      <c r="M2654" s="302"/>
      <c r="N2654" s="285" t="s">
        <v>225</v>
      </c>
      <c r="O2654" s="299"/>
      <c r="P2654" s="284" t="s">
        <v>220</v>
      </c>
      <c r="Q2654" s="302"/>
      <c r="R2654" s="285" t="s">
        <v>225</v>
      </c>
      <c r="S2654" s="891"/>
      <c r="T2654" s="892"/>
      <c r="U2654" s="893"/>
    </row>
    <row r="2655" spans="1:32" ht="24" customHeight="1" thickBot="1" x14ac:dyDescent="0.2">
      <c r="B2655" s="882"/>
      <c r="C2655" s="885"/>
      <c r="D2655" s="885"/>
      <c r="E2655" s="885"/>
      <c r="F2655" s="286" t="s">
        <v>232</v>
      </c>
      <c r="G2655" s="5"/>
      <c r="H2655" s="899" t="s">
        <v>239</v>
      </c>
      <c r="I2655" s="900"/>
      <c r="J2655" s="300"/>
      <c r="K2655" s="901"/>
      <c r="L2655" s="902"/>
      <c r="M2655" s="902"/>
      <c r="N2655" s="902"/>
      <c r="O2655" s="902"/>
      <c r="P2655" s="902"/>
      <c r="Q2655" s="902"/>
      <c r="R2655" s="903"/>
      <c r="S2655" s="894"/>
      <c r="T2655" s="895"/>
      <c r="U2655" s="896"/>
    </row>
    <row r="2656" spans="1:32" ht="24" customHeight="1" x14ac:dyDescent="0.15">
      <c r="B2656" s="880">
        <v>3</v>
      </c>
      <c r="C2656" s="883"/>
      <c r="D2656" s="883"/>
      <c r="E2656" s="883"/>
      <c r="F2656" s="294"/>
      <c r="G2656" s="886"/>
      <c r="H2656" s="887"/>
      <c r="I2656" s="294"/>
      <c r="J2656" s="295"/>
      <c r="K2656" s="298"/>
      <c r="L2656" s="279" t="s">
        <v>220</v>
      </c>
      <c r="M2656" s="301"/>
      <c r="N2656" s="280" t="s">
        <v>225</v>
      </c>
      <c r="O2656" s="298"/>
      <c r="P2656" s="279" t="s">
        <v>220</v>
      </c>
      <c r="Q2656" s="301"/>
      <c r="R2656" s="280" t="s">
        <v>225</v>
      </c>
      <c r="S2656" s="888" t="str">
        <f t="shared" ref="S2656" si="1747">IF(COUNT(J2656:J2660)=0,"",SUM(J2656:J2660))</f>
        <v/>
      </c>
      <c r="T2656" s="889"/>
      <c r="U2656" s="890"/>
    </row>
    <row r="2657" spans="1:32" ht="24" customHeight="1" x14ac:dyDescent="0.15">
      <c r="B2657" s="881"/>
      <c r="C2657" s="884"/>
      <c r="D2657" s="884"/>
      <c r="E2657" s="884"/>
      <c r="F2657" s="296"/>
      <c r="G2657" s="897"/>
      <c r="H2657" s="898"/>
      <c r="I2657" s="296"/>
      <c r="J2657" s="297"/>
      <c r="K2657" s="299"/>
      <c r="L2657" s="284" t="s">
        <v>220</v>
      </c>
      <c r="M2657" s="302"/>
      <c r="N2657" s="285" t="s">
        <v>225</v>
      </c>
      <c r="O2657" s="299"/>
      <c r="P2657" s="284" t="s">
        <v>220</v>
      </c>
      <c r="Q2657" s="302"/>
      <c r="R2657" s="285" t="s">
        <v>225</v>
      </c>
      <c r="S2657" s="891"/>
      <c r="T2657" s="892"/>
      <c r="U2657" s="893"/>
    </row>
    <row r="2658" spans="1:32" ht="24" customHeight="1" x14ac:dyDescent="0.15">
      <c r="B2658" s="881"/>
      <c r="C2658" s="884"/>
      <c r="D2658" s="884"/>
      <c r="E2658" s="884"/>
      <c r="F2658" s="296"/>
      <c r="G2658" s="897"/>
      <c r="H2658" s="898"/>
      <c r="I2658" s="296"/>
      <c r="J2658" s="297"/>
      <c r="K2658" s="299"/>
      <c r="L2658" s="284" t="s">
        <v>220</v>
      </c>
      <c r="M2658" s="302"/>
      <c r="N2658" s="285" t="s">
        <v>225</v>
      </c>
      <c r="O2658" s="299"/>
      <c r="P2658" s="284" t="s">
        <v>220</v>
      </c>
      <c r="Q2658" s="302"/>
      <c r="R2658" s="285" t="s">
        <v>225</v>
      </c>
      <c r="S2658" s="891"/>
      <c r="T2658" s="892"/>
      <c r="U2658" s="893"/>
    </row>
    <row r="2659" spans="1:32" ht="24" customHeight="1" x14ac:dyDescent="0.15">
      <c r="B2659" s="881"/>
      <c r="C2659" s="884"/>
      <c r="D2659" s="884"/>
      <c r="E2659" s="884"/>
      <c r="F2659" s="296"/>
      <c r="G2659" s="897"/>
      <c r="H2659" s="898"/>
      <c r="I2659" s="296"/>
      <c r="J2659" s="297"/>
      <c r="K2659" s="299"/>
      <c r="L2659" s="284" t="s">
        <v>220</v>
      </c>
      <c r="M2659" s="302"/>
      <c r="N2659" s="285" t="s">
        <v>225</v>
      </c>
      <c r="O2659" s="299"/>
      <c r="P2659" s="284" t="s">
        <v>220</v>
      </c>
      <c r="Q2659" s="302"/>
      <c r="R2659" s="285" t="s">
        <v>225</v>
      </c>
      <c r="S2659" s="891"/>
      <c r="T2659" s="892"/>
      <c r="U2659" s="893"/>
    </row>
    <row r="2660" spans="1:32" ht="24" customHeight="1" thickBot="1" x14ac:dyDescent="0.2">
      <c r="B2660" s="882"/>
      <c r="C2660" s="885"/>
      <c r="D2660" s="885"/>
      <c r="E2660" s="885"/>
      <c r="F2660" s="286" t="s">
        <v>232</v>
      </c>
      <c r="G2660" s="5"/>
      <c r="H2660" s="899" t="s">
        <v>239</v>
      </c>
      <c r="I2660" s="900"/>
      <c r="J2660" s="300"/>
      <c r="K2660" s="901"/>
      <c r="L2660" s="902"/>
      <c r="M2660" s="902"/>
      <c r="N2660" s="902"/>
      <c r="O2660" s="902"/>
      <c r="P2660" s="902"/>
      <c r="Q2660" s="902"/>
      <c r="R2660" s="903"/>
      <c r="S2660" s="894"/>
      <c r="T2660" s="895"/>
      <c r="U2660" s="896"/>
    </row>
    <row r="2661" spans="1:32" ht="24" customHeight="1" x14ac:dyDescent="0.15">
      <c r="B2661" s="880">
        <v>4</v>
      </c>
      <c r="C2661" s="883"/>
      <c r="D2661" s="883"/>
      <c r="E2661" s="883"/>
      <c r="F2661" s="294"/>
      <c r="G2661" s="886"/>
      <c r="H2661" s="887"/>
      <c r="I2661" s="294"/>
      <c r="J2661" s="295"/>
      <c r="K2661" s="298"/>
      <c r="L2661" s="279" t="s">
        <v>220</v>
      </c>
      <c r="M2661" s="301"/>
      <c r="N2661" s="280" t="s">
        <v>225</v>
      </c>
      <c r="O2661" s="298"/>
      <c r="P2661" s="279" t="s">
        <v>220</v>
      </c>
      <c r="Q2661" s="301"/>
      <c r="R2661" s="280" t="s">
        <v>225</v>
      </c>
      <c r="S2661" s="888" t="str">
        <f t="shared" ref="S2661" si="1748">IF(COUNT(J2661:J2665)=0,"",SUM(J2661:J2665))</f>
        <v/>
      </c>
      <c r="T2661" s="889"/>
      <c r="U2661" s="890"/>
    </row>
    <row r="2662" spans="1:32" ht="24" customHeight="1" x14ac:dyDescent="0.15">
      <c r="B2662" s="881"/>
      <c r="C2662" s="884"/>
      <c r="D2662" s="884"/>
      <c r="E2662" s="884"/>
      <c r="F2662" s="296"/>
      <c r="G2662" s="897"/>
      <c r="H2662" s="898"/>
      <c r="I2662" s="296"/>
      <c r="J2662" s="297"/>
      <c r="K2662" s="299"/>
      <c r="L2662" s="284" t="s">
        <v>220</v>
      </c>
      <c r="M2662" s="302"/>
      <c r="N2662" s="285" t="s">
        <v>225</v>
      </c>
      <c r="O2662" s="299"/>
      <c r="P2662" s="284" t="s">
        <v>220</v>
      </c>
      <c r="Q2662" s="302"/>
      <c r="R2662" s="285" t="s">
        <v>225</v>
      </c>
      <c r="S2662" s="891"/>
      <c r="T2662" s="892"/>
      <c r="U2662" s="893"/>
    </row>
    <row r="2663" spans="1:32" ht="24" customHeight="1" x14ac:dyDescent="0.15">
      <c r="B2663" s="881"/>
      <c r="C2663" s="884"/>
      <c r="D2663" s="884"/>
      <c r="E2663" s="884"/>
      <c r="F2663" s="296"/>
      <c r="G2663" s="897"/>
      <c r="H2663" s="898"/>
      <c r="I2663" s="296"/>
      <c r="J2663" s="297"/>
      <c r="K2663" s="299"/>
      <c r="L2663" s="284" t="s">
        <v>220</v>
      </c>
      <c r="M2663" s="302"/>
      <c r="N2663" s="285" t="s">
        <v>225</v>
      </c>
      <c r="O2663" s="299"/>
      <c r="P2663" s="284" t="s">
        <v>220</v>
      </c>
      <c r="Q2663" s="302"/>
      <c r="R2663" s="285" t="s">
        <v>225</v>
      </c>
      <c r="S2663" s="891"/>
      <c r="T2663" s="892"/>
      <c r="U2663" s="893"/>
    </row>
    <row r="2664" spans="1:32" ht="24" customHeight="1" x14ac:dyDescent="0.15">
      <c r="B2664" s="881"/>
      <c r="C2664" s="884"/>
      <c r="D2664" s="884"/>
      <c r="E2664" s="884"/>
      <c r="F2664" s="296"/>
      <c r="G2664" s="897"/>
      <c r="H2664" s="898"/>
      <c r="I2664" s="296"/>
      <c r="J2664" s="297"/>
      <c r="K2664" s="299"/>
      <c r="L2664" s="284" t="s">
        <v>220</v>
      </c>
      <c r="M2664" s="302"/>
      <c r="N2664" s="285" t="s">
        <v>225</v>
      </c>
      <c r="O2664" s="299"/>
      <c r="P2664" s="284" t="s">
        <v>220</v>
      </c>
      <c r="Q2664" s="302"/>
      <c r="R2664" s="285" t="s">
        <v>225</v>
      </c>
      <c r="S2664" s="891"/>
      <c r="T2664" s="892"/>
      <c r="U2664" s="893"/>
    </row>
    <row r="2665" spans="1:32" ht="24" customHeight="1" thickBot="1" x14ac:dyDescent="0.2">
      <c r="B2665" s="882"/>
      <c r="C2665" s="885"/>
      <c r="D2665" s="885"/>
      <c r="E2665" s="885"/>
      <c r="F2665" s="286" t="s">
        <v>232</v>
      </c>
      <c r="G2665" s="5"/>
      <c r="H2665" s="899" t="s">
        <v>239</v>
      </c>
      <c r="I2665" s="900"/>
      <c r="J2665" s="300"/>
      <c r="K2665" s="901"/>
      <c r="L2665" s="902"/>
      <c r="M2665" s="902"/>
      <c r="N2665" s="902"/>
      <c r="O2665" s="902"/>
      <c r="P2665" s="902"/>
      <c r="Q2665" s="902"/>
      <c r="R2665" s="903"/>
      <c r="S2665" s="894"/>
      <c r="T2665" s="895"/>
      <c r="U2665" s="896"/>
    </row>
    <row r="2666" spans="1:32" ht="19.5" customHeight="1" thickBot="1" x14ac:dyDescent="0.2">
      <c r="B2666" s="287" t="s">
        <v>112</v>
      </c>
      <c r="C2666" s="172"/>
      <c r="D2666" s="288"/>
      <c r="E2666" s="288"/>
      <c r="F2666" s="289"/>
      <c r="G2666" s="288"/>
      <c r="H2666" s="288"/>
      <c r="O2666" s="917" t="s">
        <v>496</v>
      </c>
      <c r="P2666" s="918"/>
      <c r="Q2666" s="918"/>
      <c r="R2666" s="918"/>
      <c r="S2666" s="919" t="str">
        <f>IF(COUNT(S2646:U2665)=0,"",SUMIFS(S2646:S2665,E2646:E2665,"&lt;&gt;"&amp;""))</f>
        <v/>
      </c>
      <c r="T2666" s="920"/>
      <c r="U2666" s="921"/>
    </row>
    <row r="2667" spans="1:32" ht="19.5" customHeight="1" thickBot="1" x14ac:dyDescent="0.2">
      <c r="B2667" s="486" t="s">
        <v>242</v>
      </c>
      <c r="C2667" s="172"/>
      <c r="D2667" s="171"/>
      <c r="E2667" s="290"/>
      <c r="F2667" s="485"/>
      <c r="G2667" s="485"/>
      <c r="H2667" s="485"/>
      <c r="O2667" s="922" t="s">
        <v>497</v>
      </c>
      <c r="P2667" s="923"/>
      <c r="Q2667" s="923"/>
      <c r="R2667" s="924"/>
      <c r="S2667" s="919" t="str">
        <f>IF(COUNT(S2646:U2665)=0,"",SUMIF(E2646:E2665,"元請",S2646:U2665))</f>
        <v/>
      </c>
      <c r="T2667" s="920"/>
      <c r="U2667" s="921"/>
      <c r="Z2667" s="264"/>
      <c r="AA2667" s="264"/>
      <c r="AB2667" s="264"/>
      <c r="AC2667" s="264"/>
      <c r="AD2667" s="264"/>
      <c r="AE2667" s="172"/>
      <c r="AF2667" s="172"/>
    </row>
    <row r="2668" spans="1:32" ht="19.5" customHeight="1" x14ac:dyDescent="0.15">
      <c r="B2668" s="287" t="s">
        <v>240</v>
      </c>
      <c r="C2668" s="172"/>
      <c r="D2668" s="171"/>
      <c r="E2668" s="172"/>
      <c r="F2668" s="172"/>
      <c r="G2668" s="485"/>
      <c r="H2668" s="485"/>
      <c r="Z2668" s="264"/>
      <c r="AA2668" s="264"/>
      <c r="AB2668" s="264"/>
      <c r="AC2668" s="264"/>
      <c r="AD2668" s="264"/>
      <c r="AE2668" s="172"/>
      <c r="AF2668" s="172"/>
    </row>
    <row r="2669" spans="1:32" ht="19.5" customHeight="1" x14ac:dyDescent="0.15">
      <c r="B2669" s="485"/>
      <c r="C2669" s="172"/>
      <c r="D2669" s="171"/>
      <c r="E2669" s="290"/>
      <c r="F2669" s="485"/>
      <c r="G2669" s="485"/>
      <c r="H2669" s="485"/>
    </row>
    <row r="2670" spans="1:32" s="172" customFormat="1" ht="20.25" customHeight="1" x14ac:dyDescent="0.15">
      <c r="A2670" s="171"/>
      <c r="B2670" s="171"/>
      <c r="C2670" s="172" t="s">
        <v>104</v>
      </c>
      <c r="G2670" s="262"/>
      <c r="H2670" s="262"/>
      <c r="I2670" s="171"/>
      <c r="J2670" s="171"/>
      <c r="K2670" s="171"/>
      <c r="L2670" s="171"/>
      <c r="M2670" s="171"/>
      <c r="N2670" s="171"/>
      <c r="O2670" s="171"/>
      <c r="P2670" s="171"/>
      <c r="Q2670" s="171"/>
      <c r="R2670" s="171"/>
      <c r="S2670" s="171"/>
      <c r="T2670" s="196" t="s">
        <v>241</v>
      </c>
      <c r="U2670" s="263" t="str">
        <f t="shared" ref="U2670" si="1749">IF(COUNT(S2646:U2665)=0,"",U2641+1)</f>
        <v/>
      </c>
      <c r="W2670" s="171"/>
      <c r="X2670" s="171"/>
      <c r="Y2670" s="171"/>
      <c r="Z2670" s="291"/>
      <c r="AA2670" s="291"/>
      <c r="AB2670" s="291"/>
      <c r="AC2670" s="291"/>
      <c r="AD2670" s="291"/>
      <c r="AE2670" s="171"/>
      <c r="AF2670" s="171"/>
    </row>
    <row r="2671" spans="1:32" s="172" customFormat="1" ht="27.75" x14ac:dyDescent="0.15">
      <c r="A2671" s="171"/>
      <c r="B2671" s="904" t="s">
        <v>105</v>
      </c>
      <c r="C2671" s="904"/>
      <c r="D2671" s="904"/>
      <c r="E2671" s="904"/>
      <c r="F2671" s="904"/>
      <c r="G2671" s="904"/>
      <c r="H2671" s="904"/>
      <c r="I2671" s="904"/>
      <c r="J2671" s="905" t="s">
        <v>388</v>
      </c>
      <c r="K2671" s="905"/>
      <c r="L2671" s="905"/>
      <c r="M2671" s="905"/>
      <c r="N2671" s="905"/>
      <c r="O2671" s="905"/>
      <c r="P2671" s="905"/>
      <c r="Q2671" s="905"/>
      <c r="R2671" s="905"/>
      <c r="S2671" s="905"/>
      <c r="T2671" s="905"/>
      <c r="U2671" s="905"/>
      <c r="W2671" s="171"/>
      <c r="X2671" s="171"/>
      <c r="Y2671" s="171"/>
      <c r="Z2671" s="291"/>
      <c r="AA2671" s="291"/>
      <c r="AB2671" s="291"/>
      <c r="AC2671" s="291"/>
      <c r="AD2671" s="291"/>
      <c r="AE2671" s="171"/>
      <c r="AF2671" s="171"/>
    </row>
    <row r="2672" spans="1:32" ht="21.75" thickBot="1" x14ac:dyDescent="0.2">
      <c r="D2672" s="265" t="s">
        <v>228</v>
      </c>
      <c r="E2672" s="906"/>
      <c r="F2672" s="906"/>
      <c r="G2672" s="266" t="s">
        <v>229</v>
      </c>
      <c r="H2672" s="267"/>
      <c r="L2672" s="268" t="s">
        <v>231</v>
      </c>
      <c r="M2672" s="482" t="str">
        <f>M$4</f>
        <v/>
      </c>
      <c r="N2672" s="269" t="s">
        <v>220</v>
      </c>
      <c r="O2672" s="482" t="str">
        <f>O$4</f>
        <v/>
      </c>
      <c r="P2672" s="269" t="s">
        <v>225</v>
      </c>
      <c r="Q2672" s="269" t="s">
        <v>205</v>
      </c>
      <c r="R2672" s="482" t="str">
        <f>R$4</f>
        <v/>
      </c>
      <c r="S2672" s="269" t="s">
        <v>220</v>
      </c>
      <c r="T2672" s="482" t="str">
        <f>T$4</f>
        <v/>
      </c>
      <c r="U2672" s="269" t="s">
        <v>230</v>
      </c>
    </row>
    <row r="2673" spans="2:21" ht="18" customHeight="1" x14ac:dyDescent="0.15">
      <c r="B2673" s="880" t="s">
        <v>227</v>
      </c>
      <c r="C2673" s="907" t="s">
        <v>224</v>
      </c>
      <c r="D2673" s="478" t="s">
        <v>237</v>
      </c>
      <c r="E2673" s="478" t="s">
        <v>222</v>
      </c>
      <c r="F2673" s="909" t="s">
        <v>106</v>
      </c>
      <c r="G2673" s="840" t="s">
        <v>107</v>
      </c>
      <c r="H2673" s="841"/>
      <c r="I2673" s="480" t="s">
        <v>108</v>
      </c>
      <c r="J2673" s="480" t="s">
        <v>235</v>
      </c>
      <c r="K2673" s="840" t="s">
        <v>109</v>
      </c>
      <c r="L2673" s="913"/>
      <c r="M2673" s="913"/>
      <c r="N2673" s="841"/>
      <c r="O2673" s="840" t="s">
        <v>226</v>
      </c>
      <c r="P2673" s="913"/>
      <c r="Q2673" s="913"/>
      <c r="R2673" s="841"/>
      <c r="S2673" s="840" t="s">
        <v>233</v>
      </c>
      <c r="T2673" s="913"/>
      <c r="U2673" s="914"/>
    </row>
    <row r="2674" spans="2:21" ht="18" customHeight="1" thickBot="1" x14ac:dyDescent="0.2">
      <c r="B2674" s="882"/>
      <c r="C2674" s="908"/>
      <c r="D2674" s="479" t="s">
        <v>221</v>
      </c>
      <c r="E2674" s="479" t="s">
        <v>223</v>
      </c>
      <c r="F2674" s="910"/>
      <c r="G2674" s="911"/>
      <c r="H2674" s="912"/>
      <c r="I2674" s="481" t="s">
        <v>110</v>
      </c>
      <c r="J2674" s="481" t="s">
        <v>236</v>
      </c>
      <c r="K2674" s="911"/>
      <c r="L2674" s="915"/>
      <c r="M2674" s="915"/>
      <c r="N2674" s="912"/>
      <c r="O2674" s="911"/>
      <c r="P2674" s="915"/>
      <c r="Q2674" s="915"/>
      <c r="R2674" s="912"/>
      <c r="S2674" s="911" t="s">
        <v>234</v>
      </c>
      <c r="T2674" s="915"/>
      <c r="U2674" s="916"/>
    </row>
    <row r="2675" spans="2:21" ht="24" customHeight="1" x14ac:dyDescent="0.15">
      <c r="B2675" s="880">
        <v>1</v>
      </c>
      <c r="C2675" s="883"/>
      <c r="D2675" s="883"/>
      <c r="E2675" s="883"/>
      <c r="F2675" s="294"/>
      <c r="G2675" s="886"/>
      <c r="H2675" s="887"/>
      <c r="I2675" s="294"/>
      <c r="J2675" s="295"/>
      <c r="K2675" s="298"/>
      <c r="L2675" s="279" t="s">
        <v>220</v>
      </c>
      <c r="M2675" s="301"/>
      <c r="N2675" s="280" t="s">
        <v>225</v>
      </c>
      <c r="O2675" s="298"/>
      <c r="P2675" s="279" t="s">
        <v>220</v>
      </c>
      <c r="Q2675" s="301"/>
      <c r="R2675" s="280" t="s">
        <v>225</v>
      </c>
      <c r="S2675" s="888" t="str">
        <f t="shared" ref="S2675" si="1750">IF(COUNT(J2675:J2679)=0,"",SUM(J2675:J2679))</f>
        <v/>
      </c>
      <c r="T2675" s="889"/>
      <c r="U2675" s="890"/>
    </row>
    <row r="2676" spans="2:21" ht="24" customHeight="1" x14ac:dyDescent="0.15">
      <c r="B2676" s="881"/>
      <c r="C2676" s="884"/>
      <c r="D2676" s="884"/>
      <c r="E2676" s="884"/>
      <c r="F2676" s="296"/>
      <c r="G2676" s="897"/>
      <c r="H2676" s="898"/>
      <c r="I2676" s="296"/>
      <c r="J2676" s="297"/>
      <c r="K2676" s="299"/>
      <c r="L2676" s="284" t="s">
        <v>220</v>
      </c>
      <c r="M2676" s="302"/>
      <c r="N2676" s="285" t="s">
        <v>225</v>
      </c>
      <c r="O2676" s="299"/>
      <c r="P2676" s="284" t="s">
        <v>220</v>
      </c>
      <c r="Q2676" s="302"/>
      <c r="R2676" s="285" t="s">
        <v>225</v>
      </c>
      <c r="S2676" s="891"/>
      <c r="T2676" s="892"/>
      <c r="U2676" s="893"/>
    </row>
    <row r="2677" spans="2:21" ht="23.25" customHeight="1" x14ac:dyDescent="0.15">
      <c r="B2677" s="881"/>
      <c r="C2677" s="884"/>
      <c r="D2677" s="884"/>
      <c r="E2677" s="884"/>
      <c r="F2677" s="296"/>
      <c r="G2677" s="897"/>
      <c r="H2677" s="898"/>
      <c r="I2677" s="296"/>
      <c r="J2677" s="297"/>
      <c r="K2677" s="299"/>
      <c r="L2677" s="284" t="s">
        <v>220</v>
      </c>
      <c r="M2677" s="302"/>
      <c r="N2677" s="285" t="s">
        <v>225</v>
      </c>
      <c r="O2677" s="299"/>
      <c r="P2677" s="284" t="s">
        <v>220</v>
      </c>
      <c r="Q2677" s="302"/>
      <c r="R2677" s="285" t="s">
        <v>225</v>
      </c>
      <c r="S2677" s="891"/>
      <c r="T2677" s="892"/>
      <c r="U2677" s="893"/>
    </row>
    <row r="2678" spans="2:21" ht="24" customHeight="1" x14ac:dyDescent="0.15">
      <c r="B2678" s="881"/>
      <c r="C2678" s="884"/>
      <c r="D2678" s="884"/>
      <c r="E2678" s="884"/>
      <c r="F2678" s="296"/>
      <c r="G2678" s="897"/>
      <c r="H2678" s="898"/>
      <c r="I2678" s="296"/>
      <c r="J2678" s="297"/>
      <c r="K2678" s="299"/>
      <c r="L2678" s="284" t="s">
        <v>220</v>
      </c>
      <c r="M2678" s="302"/>
      <c r="N2678" s="285" t="s">
        <v>225</v>
      </c>
      <c r="O2678" s="299"/>
      <c r="P2678" s="284" t="s">
        <v>220</v>
      </c>
      <c r="Q2678" s="302"/>
      <c r="R2678" s="285" t="s">
        <v>225</v>
      </c>
      <c r="S2678" s="891"/>
      <c r="T2678" s="892"/>
      <c r="U2678" s="893"/>
    </row>
    <row r="2679" spans="2:21" ht="24" customHeight="1" thickBot="1" x14ac:dyDescent="0.2">
      <c r="B2679" s="882"/>
      <c r="C2679" s="885"/>
      <c r="D2679" s="885"/>
      <c r="E2679" s="885"/>
      <c r="F2679" s="286" t="s">
        <v>232</v>
      </c>
      <c r="G2679" s="5"/>
      <c r="H2679" s="899" t="s">
        <v>239</v>
      </c>
      <c r="I2679" s="900"/>
      <c r="J2679" s="300"/>
      <c r="K2679" s="901"/>
      <c r="L2679" s="902"/>
      <c r="M2679" s="902"/>
      <c r="N2679" s="902"/>
      <c r="O2679" s="902"/>
      <c r="P2679" s="902"/>
      <c r="Q2679" s="902"/>
      <c r="R2679" s="903"/>
      <c r="S2679" s="894"/>
      <c r="T2679" s="895"/>
      <c r="U2679" s="896"/>
    </row>
    <row r="2680" spans="2:21" ht="24" customHeight="1" x14ac:dyDescent="0.15">
      <c r="B2680" s="880">
        <v>2</v>
      </c>
      <c r="C2680" s="883"/>
      <c r="D2680" s="883"/>
      <c r="E2680" s="883"/>
      <c r="F2680" s="294"/>
      <c r="G2680" s="886"/>
      <c r="H2680" s="887"/>
      <c r="I2680" s="294"/>
      <c r="J2680" s="295"/>
      <c r="K2680" s="298"/>
      <c r="L2680" s="279" t="s">
        <v>220</v>
      </c>
      <c r="M2680" s="301"/>
      <c r="N2680" s="280" t="s">
        <v>225</v>
      </c>
      <c r="O2680" s="298"/>
      <c r="P2680" s="279" t="s">
        <v>220</v>
      </c>
      <c r="Q2680" s="301"/>
      <c r="R2680" s="280" t="s">
        <v>225</v>
      </c>
      <c r="S2680" s="888" t="str">
        <f t="shared" ref="S2680" si="1751">IF(COUNT(J2680:J2684)=0,"",SUM(J2680:J2684))</f>
        <v/>
      </c>
      <c r="T2680" s="889"/>
      <c r="U2680" s="890"/>
    </row>
    <row r="2681" spans="2:21" ht="24" customHeight="1" x14ac:dyDescent="0.15">
      <c r="B2681" s="881"/>
      <c r="C2681" s="884"/>
      <c r="D2681" s="884"/>
      <c r="E2681" s="884"/>
      <c r="F2681" s="296"/>
      <c r="G2681" s="897"/>
      <c r="H2681" s="898"/>
      <c r="I2681" s="296"/>
      <c r="J2681" s="297"/>
      <c r="K2681" s="299"/>
      <c r="L2681" s="284" t="s">
        <v>220</v>
      </c>
      <c r="M2681" s="302"/>
      <c r="N2681" s="285" t="s">
        <v>225</v>
      </c>
      <c r="O2681" s="299"/>
      <c r="P2681" s="284" t="s">
        <v>220</v>
      </c>
      <c r="Q2681" s="302"/>
      <c r="R2681" s="285" t="s">
        <v>225</v>
      </c>
      <c r="S2681" s="891"/>
      <c r="T2681" s="892"/>
      <c r="U2681" s="893"/>
    </row>
    <row r="2682" spans="2:21" ht="24" customHeight="1" x14ac:dyDescent="0.15">
      <c r="B2682" s="881"/>
      <c r="C2682" s="884"/>
      <c r="D2682" s="884"/>
      <c r="E2682" s="884"/>
      <c r="F2682" s="296"/>
      <c r="G2682" s="897"/>
      <c r="H2682" s="898"/>
      <c r="I2682" s="296"/>
      <c r="J2682" s="297"/>
      <c r="K2682" s="299"/>
      <c r="L2682" s="284" t="s">
        <v>220</v>
      </c>
      <c r="M2682" s="302"/>
      <c r="N2682" s="285" t="s">
        <v>225</v>
      </c>
      <c r="O2682" s="299"/>
      <c r="P2682" s="284" t="s">
        <v>220</v>
      </c>
      <c r="Q2682" s="302"/>
      <c r="R2682" s="285" t="s">
        <v>225</v>
      </c>
      <c r="S2682" s="891"/>
      <c r="T2682" s="892"/>
      <c r="U2682" s="893"/>
    </row>
    <row r="2683" spans="2:21" ht="24" customHeight="1" x14ac:dyDescent="0.15">
      <c r="B2683" s="881"/>
      <c r="C2683" s="884"/>
      <c r="D2683" s="884"/>
      <c r="E2683" s="884"/>
      <c r="F2683" s="296"/>
      <c r="G2683" s="897"/>
      <c r="H2683" s="898"/>
      <c r="I2683" s="296"/>
      <c r="J2683" s="297"/>
      <c r="K2683" s="299"/>
      <c r="L2683" s="284" t="s">
        <v>220</v>
      </c>
      <c r="M2683" s="302"/>
      <c r="N2683" s="285" t="s">
        <v>225</v>
      </c>
      <c r="O2683" s="299"/>
      <c r="P2683" s="284" t="s">
        <v>220</v>
      </c>
      <c r="Q2683" s="302"/>
      <c r="R2683" s="285" t="s">
        <v>225</v>
      </c>
      <c r="S2683" s="891"/>
      <c r="T2683" s="892"/>
      <c r="U2683" s="893"/>
    </row>
    <row r="2684" spans="2:21" ht="24" customHeight="1" thickBot="1" x14ac:dyDescent="0.2">
      <c r="B2684" s="882"/>
      <c r="C2684" s="885"/>
      <c r="D2684" s="885"/>
      <c r="E2684" s="885"/>
      <c r="F2684" s="286" t="s">
        <v>232</v>
      </c>
      <c r="G2684" s="5"/>
      <c r="H2684" s="899" t="s">
        <v>239</v>
      </c>
      <c r="I2684" s="900"/>
      <c r="J2684" s="300"/>
      <c r="K2684" s="901"/>
      <c r="L2684" s="902"/>
      <c r="M2684" s="902"/>
      <c r="N2684" s="902"/>
      <c r="O2684" s="902"/>
      <c r="P2684" s="902"/>
      <c r="Q2684" s="902"/>
      <c r="R2684" s="903"/>
      <c r="S2684" s="894"/>
      <c r="T2684" s="895"/>
      <c r="U2684" s="896"/>
    </row>
    <row r="2685" spans="2:21" ht="24" customHeight="1" x14ac:dyDescent="0.15">
      <c r="B2685" s="880">
        <v>3</v>
      </c>
      <c r="C2685" s="883"/>
      <c r="D2685" s="883"/>
      <c r="E2685" s="883"/>
      <c r="F2685" s="294"/>
      <c r="G2685" s="886"/>
      <c r="H2685" s="887"/>
      <c r="I2685" s="294"/>
      <c r="J2685" s="295"/>
      <c r="K2685" s="298"/>
      <c r="L2685" s="279" t="s">
        <v>220</v>
      </c>
      <c r="M2685" s="301"/>
      <c r="N2685" s="280" t="s">
        <v>225</v>
      </c>
      <c r="O2685" s="298"/>
      <c r="P2685" s="279" t="s">
        <v>220</v>
      </c>
      <c r="Q2685" s="301"/>
      <c r="R2685" s="280" t="s">
        <v>225</v>
      </c>
      <c r="S2685" s="888" t="str">
        <f t="shared" ref="S2685" si="1752">IF(COUNT(J2685:J2689)=0,"",SUM(J2685:J2689))</f>
        <v/>
      </c>
      <c r="T2685" s="889"/>
      <c r="U2685" s="890"/>
    </row>
    <row r="2686" spans="2:21" ht="24" customHeight="1" x14ac:dyDescent="0.15">
      <c r="B2686" s="881"/>
      <c r="C2686" s="884"/>
      <c r="D2686" s="884"/>
      <c r="E2686" s="884"/>
      <c r="F2686" s="296"/>
      <c r="G2686" s="897"/>
      <c r="H2686" s="898"/>
      <c r="I2686" s="296"/>
      <c r="J2686" s="297"/>
      <c r="K2686" s="299"/>
      <c r="L2686" s="284" t="s">
        <v>220</v>
      </c>
      <c r="M2686" s="302"/>
      <c r="N2686" s="285" t="s">
        <v>225</v>
      </c>
      <c r="O2686" s="299"/>
      <c r="P2686" s="284" t="s">
        <v>220</v>
      </c>
      <c r="Q2686" s="302"/>
      <c r="R2686" s="285" t="s">
        <v>225</v>
      </c>
      <c r="S2686" s="891"/>
      <c r="T2686" s="892"/>
      <c r="U2686" s="893"/>
    </row>
    <row r="2687" spans="2:21" ht="24" customHeight="1" x14ac:dyDescent="0.15">
      <c r="B2687" s="881"/>
      <c r="C2687" s="884"/>
      <c r="D2687" s="884"/>
      <c r="E2687" s="884"/>
      <c r="F2687" s="296"/>
      <c r="G2687" s="897"/>
      <c r="H2687" s="898"/>
      <c r="I2687" s="296"/>
      <c r="J2687" s="297"/>
      <c r="K2687" s="299"/>
      <c r="L2687" s="284" t="s">
        <v>220</v>
      </c>
      <c r="M2687" s="302"/>
      <c r="N2687" s="285" t="s">
        <v>225</v>
      </c>
      <c r="O2687" s="299"/>
      <c r="P2687" s="284" t="s">
        <v>220</v>
      </c>
      <c r="Q2687" s="302"/>
      <c r="R2687" s="285" t="s">
        <v>225</v>
      </c>
      <c r="S2687" s="891"/>
      <c r="T2687" s="892"/>
      <c r="U2687" s="893"/>
    </row>
    <row r="2688" spans="2:21" ht="24" customHeight="1" x14ac:dyDescent="0.15">
      <c r="B2688" s="881"/>
      <c r="C2688" s="884"/>
      <c r="D2688" s="884"/>
      <c r="E2688" s="884"/>
      <c r="F2688" s="296"/>
      <c r="G2688" s="897"/>
      <c r="H2688" s="898"/>
      <c r="I2688" s="296"/>
      <c r="J2688" s="297"/>
      <c r="K2688" s="299"/>
      <c r="L2688" s="284" t="s">
        <v>220</v>
      </c>
      <c r="M2688" s="302"/>
      <c r="N2688" s="285" t="s">
        <v>225</v>
      </c>
      <c r="O2688" s="299"/>
      <c r="P2688" s="284" t="s">
        <v>220</v>
      </c>
      <c r="Q2688" s="302"/>
      <c r="R2688" s="285" t="s">
        <v>225</v>
      </c>
      <c r="S2688" s="891"/>
      <c r="T2688" s="892"/>
      <c r="U2688" s="893"/>
    </row>
    <row r="2689" spans="1:32" ht="24" customHeight="1" thickBot="1" x14ac:dyDescent="0.2">
      <c r="B2689" s="882"/>
      <c r="C2689" s="885"/>
      <c r="D2689" s="885"/>
      <c r="E2689" s="885"/>
      <c r="F2689" s="286" t="s">
        <v>232</v>
      </c>
      <c r="G2689" s="5"/>
      <c r="H2689" s="899" t="s">
        <v>239</v>
      </c>
      <c r="I2689" s="900"/>
      <c r="J2689" s="300"/>
      <c r="K2689" s="901"/>
      <c r="L2689" s="902"/>
      <c r="M2689" s="902"/>
      <c r="N2689" s="902"/>
      <c r="O2689" s="902"/>
      <c r="P2689" s="902"/>
      <c r="Q2689" s="902"/>
      <c r="R2689" s="903"/>
      <c r="S2689" s="894"/>
      <c r="T2689" s="895"/>
      <c r="U2689" s="896"/>
    </row>
    <row r="2690" spans="1:32" ht="24" customHeight="1" x14ac:dyDescent="0.15">
      <c r="B2690" s="880">
        <v>4</v>
      </c>
      <c r="C2690" s="883"/>
      <c r="D2690" s="883"/>
      <c r="E2690" s="883"/>
      <c r="F2690" s="294"/>
      <c r="G2690" s="886"/>
      <c r="H2690" s="887"/>
      <c r="I2690" s="294"/>
      <c r="J2690" s="295"/>
      <c r="K2690" s="298"/>
      <c r="L2690" s="279" t="s">
        <v>220</v>
      </c>
      <c r="M2690" s="301"/>
      <c r="N2690" s="280" t="s">
        <v>225</v>
      </c>
      <c r="O2690" s="298"/>
      <c r="P2690" s="279" t="s">
        <v>220</v>
      </c>
      <c r="Q2690" s="301"/>
      <c r="R2690" s="280" t="s">
        <v>225</v>
      </c>
      <c r="S2690" s="888" t="str">
        <f t="shared" ref="S2690" si="1753">IF(COUNT(J2690:J2694)=0,"",SUM(J2690:J2694))</f>
        <v/>
      </c>
      <c r="T2690" s="889"/>
      <c r="U2690" s="890"/>
    </row>
    <row r="2691" spans="1:32" ht="24" customHeight="1" x14ac:dyDescent="0.15">
      <c r="B2691" s="881"/>
      <c r="C2691" s="884"/>
      <c r="D2691" s="884"/>
      <c r="E2691" s="884"/>
      <c r="F2691" s="296"/>
      <c r="G2691" s="897"/>
      <c r="H2691" s="898"/>
      <c r="I2691" s="296"/>
      <c r="J2691" s="297"/>
      <c r="K2691" s="299"/>
      <c r="L2691" s="284" t="s">
        <v>220</v>
      </c>
      <c r="M2691" s="302"/>
      <c r="N2691" s="285" t="s">
        <v>225</v>
      </c>
      <c r="O2691" s="299"/>
      <c r="P2691" s="284" t="s">
        <v>220</v>
      </c>
      <c r="Q2691" s="302"/>
      <c r="R2691" s="285" t="s">
        <v>225</v>
      </c>
      <c r="S2691" s="891"/>
      <c r="T2691" s="892"/>
      <c r="U2691" s="893"/>
    </row>
    <row r="2692" spans="1:32" ht="24" customHeight="1" x14ac:dyDescent="0.15">
      <c r="B2692" s="881"/>
      <c r="C2692" s="884"/>
      <c r="D2692" s="884"/>
      <c r="E2692" s="884"/>
      <c r="F2692" s="296"/>
      <c r="G2692" s="897"/>
      <c r="H2692" s="898"/>
      <c r="I2692" s="296"/>
      <c r="J2692" s="297"/>
      <c r="K2692" s="299"/>
      <c r="L2692" s="284" t="s">
        <v>220</v>
      </c>
      <c r="M2692" s="302"/>
      <c r="N2692" s="285" t="s">
        <v>225</v>
      </c>
      <c r="O2692" s="299"/>
      <c r="P2692" s="284" t="s">
        <v>220</v>
      </c>
      <c r="Q2692" s="302"/>
      <c r="R2692" s="285" t="s">
        <v>225</v>
      </c>
      <c r="S2692" s="891"/>
      <c r="T2692" s="892"/>
      <c r="U2692" s="893"/>
    </row>
    <row r="2693" spans="1:32" ht="24" customHeight="1" x14ac:dyDescent="0.15">
      <c r="B2693" s="881"/>
      <c r="C2693" s="884"/>
      <c r="D2693" s="884"/>
      <c r="E2693" s="884"/>
      <c r="F2693" s="296"/>
      <c r="G2693" s="897"/>
      <c r="H2693" s="898"/>
      <c r="I2693" s="296"/>
      <c r="J2693" s="297"/>
      <c r="K2693" s="299"/>
      <c r="L2693" s="284" t="s">
        <v>220</v>
      </c>
      <c r="M2693" s="302"/>
      <c r="N2693" s="285" t="s">
        <v>225</v>
      </c>
      <c r="O2693" s="299"/>
      <c r="P2693" s="284" t="s">
        <v>220</v>
      </c>
      <c r="Q2693" s="302"/>
      <c r="R2693" s="285" t="s">
        <v>225</v>
      </c>
      <c r="S2693" s="891"/>
      <c r="T2693" s="892"/>
      <c r="U2693" s="893"/>
    </row>
    <row r="2694" spans="1:32" ht="24" customHeight="1" thickBot="1" x14ac:dyDescent="0.2">
      <c r="B2694" s="882"/>
      <c r="C2694" s="885"/>
      <c r="D2694" s="885"/>
      <c r="E2694" s="885"/>
      <c r="F2694" s="286" t="s">
        <v>232</v>
      </c>
      <c r="G2694" s="5"/>
      <c r="H2694" s="899" t="s">
        <v>239</v>
      </c>
      <c r="I2694" s="900"/>
      <c r="J2694" s="300"/>
      <c r="K2694" s="901"/>
      <c r="L2694" s="902"/>
      <c r="M2694" s="902"/>
      <c r="N2694" s="902"/>
      <c r="O2694" s="902"/>
      <c r="P2694" s="902"/>
      <c r="Q2694" s="902"/>
      <c r="R2694" s="903"/>
      <c r="S2694" s="894"/>
      <c r="T2694" s="895"/>
      <c r="U2694" s="896"/>
    </row>
    <row r="2695" spans="1:32" ht="19.5" customHeight="1" thickBot="1" x14ac:dyDescent="0.2">
      <c r="B2695" s="287" t="s">
        <v>112</v>
      </c>
      <c r="C2695" s="172"/>
      <c r="D2695" s="288"/>
      <c r="E2695" s="288"/>
      <c r="F2695" s="289"/>
      <c r="G2695" s="288"/>
      <c r="H2695" s="288"/>
      <c r="O2695" s="917" t="s">
        <v>496</v>
      </c>
      <c r="P2695" s="918"/>
      <c r="Q2695" s="918"/>
      <c r="R2695" s="918"/>
      <c r="S2695" s="919" t="str">
        <f>IF(COUNT(S2675:U2694)=0,"",SUMIFS(S2675:S2694,E2675:E2694,"&lt;&gt;"&amp;""))</f>
        <v/>
      </c>
      <c r="T2695" s="920"/>
      <c r="U2695" s="921"/>
    </row>
    <row r="2696" spans="1:32" ht="19.5" customHeight="1" thickBot="1" x14ac:dyDescent="0.2">
      <c r="B2696" s="486" t="s">
        <v>242</v>
      </c>
      <c r="C2696" s="172"/>
      <c r="D2696" s="171"/>
      <c r="E2696" s="290"/>
      <c r="F2696" s="485"/>
      <c r="G2696" s="485"/>
      <c r="H2696" s="485"/>
      <c r="O2696" s="922" t="s">
        <v>497</v>
      </c>
      <c r="P2696" s="923"/>
      <c r="Q2696" s="923"/>
      <c r="R2696" s="924"/>
      <c r="S2696" s="919" t="str">
        <f>IF(COUNT(S2675:U2694)=0,"",SUMIF(E2675:E2694,"元請",S2675:U2694))</f>
        <v/>
      </c>
      <c r="T2696" s="920"/>
      <c r="U2696" s="921"/>
      <c r="Z2696" s="264"/>
      <c r="AA2696" s="264"/>
      <c r="AB2696" s="264"/>
      <c r="AC2696" s="264"/>
      <c r="AD2696" s="264"/>
      <c r="AE2696" s="172"/>
      <c r="AF2696" s="172"/>
    </row>
    <row r="2697" spans="1:32" ht="19.5" customHeight="1" x14ac:dyDescent="0.15">
      <c r="B2697" s="287" t="s">
        <v>240</v>
      </c>
      <c r="C2697" s="172"/>
      <c r="D2697" s="171"/>
      <c r="E2697" s="172"/>
      <c r="F2697" s="172"/>
      <c r="G2697" s="485"/>
      <c r="H2697" s="485"/>
      <c r="Z2697" s="264"/>
      <c r="AA2697" s="264"/>
      <c r="AB2697" s="264"/>
      <c r="AC2697" s="264"/>
      <c r="AD2697" s="264"/>
      <c r="AE2697" s="172"/>
      <c r="AF2697" s="172"/>
    </row>
    <row r="2698" spans="1:32" ht="19.5" customHeight="1" x14ac:dyDescent="0.15">
      <c r="B2698" s="485"/>
      <c r="C2698" s="172"/>
      <c r="D2698" s="171"/>
      <c r="E2698" s="290"/>
      <c r="F2698" s="485"/>
      <c r="G2698" s="485"/>
      <c r="H2698" s="485"/>
    </row>
    <row r="2699" spans="1:32" s="172" customFormat="1" ht="20.25" customHeight="1" x14ac:dyDescent="0.15">
      <c r="A2699" s="171"/>
      <c r="B2699" s="171"/>
      <c r="C2699" s="172" t="s">
        <v>104</v>
      </c>
      <c r="G2699" s="262"/>
      <c r="H2699" s="262"/>
      <c r="I2699" s="171"/>
      <c r="J2699" s="171"/>
      <c r="K2699" s="171"/>
      <c r="L2699" s="171"/>
      <c r="M2699" s="171"/>
      <c r="N2699" s="171"/>
      <c r="O2699" s="171"/>
      <c r="P2699" s="171"/>
      <c r="Q2699" s="171"/>
      <c r="R2699" s="171"/>
      <c r="S2699" s="171"/>
      <c r="T2699" s="196" t="s">
        <v>241</v>
      </c>
      <c r="U2699" s="263" t="str">
        <f t="shared" ref="U2699" si="1754">IF(COUNT(S2675:U2694)=0,"",U2670+1)</f>
        <v/>
      </c>
      <c r="W2699" s="171"/>
      <c r="X2699" s="171"/>
      <c r="Y2699" s="171"/>
      <c r="Z2699" s="291"/>
      <c r="AA2699" s="291"/>
      <c r="AB2699" s="291"/>
      <c r="AC2699" s="291"/>
      <c r="AD2699" s="291"/>
      <c r="AE2699" s="171"/>
      <c r="AF2699" s="171"/>
    </row>
    <row r="2700" spans="1:32" s="172" customFormat="1" ht="27.75" x14ac:dyDescent="0.15">
      <c r="A2700" s="171"/>
      <c r="B2700" s="904" t="s">
        <v>105</v>
      </c>
      <c r="C2700" s="904"/>
      <c r="D2700" s="904"/>
      <c r="E2700" s="904"/>
      <c r="F2700" s="904"/>
      <c r="G2700" s="904"/>
      <c r="H2700" s="904"/>
      <c r="I2700" s="904"/>
      <c r="J2700" s="905" t="s">
        <v>388</v>
      </c>
      <c r="K2700" s="905"/>
      <c r="L2700" s="905"/>
      <c r="M2700" s="905"/>
      <c r="N2700" s="905"/>
      <c r="O2700" s="905"/>
      <c r="P2700" s="905"/>
      <c r="Q2700" s="905"/>
      <c r="R2700" s="905"/>
      <c r="S2700" s="905"/>
      <c r="T2700" s="905"/>
      <c r="U2700" s="905"/>
      <c r="W2700" s="171"/>
      <c r="X2700" s="171"/>
      <c r="Y2700" s="171"/>
      <c r="Z2700" s="291"/>
      <c r="AA2700" s="291"/>
      <c r="AB2700" s="291"/>
      <c r="AC2700" s="291"/>
      <c r="AD2700" s="291"/>
      <c r="AE2700" s="171"/>
      <c r="AF2700" s="171"/>
    </row>
    <row r="2701" spans="1:32" ht="21.75" thickBot="1" x14ac:dyDescent="0.2">
      <c r="D2701" s="265" t="s">
        <v>228</v>
      </c>
      <c r="E2701" s="906"/>
      <c r="F2701" s="906"/>
      <c r="G2701" s="266" t="s">
        <v>229</v>
      </c>
      <c r="H2701" s="267"/>
      <c r="L2701" s="268" t="s">
        <v>231</v>
      </c>
      <c r="M2701" s="482" t="str">
        <f>M$4</f>
        <v/>
      </c>
      <c r="N2701" s="269" t="s">
        <v>220</v>
      </c>
      <c r="O2701" s="482" t="str">
        <f>O$4</f>
        <v/>
      </c>
      <c r="P2701" s="269" t="s">
        <v>225</v>
      </c>
      <c r="Q2701" s="269" t="s">
        <v>205</v>
      </c>
      <c r="R2701" s="482" t="str">
        <f>R$4</f>
        <v/>
      </c>
      <c r="S2701" s="269" t="s">
        <v>220</v>
      </c>
      <c r="T2701" s="482" t="str">
        <f>T$4</f>
        <v/>
      </c>
      <c r="U2701" s="269" t="s">
        <v>230</v>
      </c>
    </row>
    <row r="2702" spans="1:32" ht="18" customHeight="1" x14ac:dyDescent="0.15">
      <c r="B2702" s="880" t="s">
        <v>227</v>
      </c>
      <c r="C2702" s="907" t="s">
        <v>224</v>
      </c>
      <c r="D2702" s="478" t="s">
        <v>237</v>
      </c>
      <c r="E2702" s="478" t="s">
        <v>222</v>
      </c>
      <c r="F2702" s="909" t="s">
        <v>106</v>
      </c>
      <c r="G2702" s="840" t="s">
        <v>107</v>
      </c>
      <c r="H2702" s="841"/>
      <c r="I2702" s="480" t="s">
        <v>108</v>
      </c>
      <c r="J2702" s="480" t="s">
        <v>235</v>
      </c>
      <c r="K2702" s="840" t="s">
        <v>109</v>
      </c>
      <c r="L2702" s="913"/>
      <c r="M2702" s="913"/>
      <c r="N2702" s="841"/>
      <c r="O2702" s="840" t="s">
        <v>226</v>
      </c>
      <c r="P2702" s="913"/>
      <c r="Q2702" s="913"/>
      <c r="R2702" s="841"/>
      <c r="S2702" s="840" t="s">
        <v>233</v>
      </c>
      <c r="T2702" s="913"/>
      <c r="U2702" s="914"/>
    </row>
    <row r="2703" spans="1:32" ht="18" customHeight="1" thickBot="1" x14ac:dyDescent="0.2">
      <c r="B2703" s="882"/>
      <c r="C2703" s="908"/>
      <c r="D2703" s="479" t="s">
        <v>221</v>
      </c>
      <c r="E2703" s="479" t="s">
        <v>223</v>
      </c>
      <c r="F2703" s="910"/>
      <c r="G2703" s="911"/>
      <c r="H2703" s="912"/>
      <c r="I2703" s="481" t="s">
        <v>110</v>
      </c>
      <c r="J2703" s="481" t="s">
        <v>236</v>
      </c>
      <c r="K2703" s="911"/>
      <c r="L2703" s="915"/>
      <c r="M2703" s="915"/>
      <c r="N2703" s="912"/>
      <c r="O2703" s="911"/>
      <c r="P2703" s="915"/>
      <c r="Q2703" s="915"/>
      <c r="R2703" s="912"/>
      <c r="S2703" s="911" t="s">
        <v>234</v>
      </c>
      <c r="T2703" s="915"/>
      <c r="U2703" s="916"/>
    </row>
    <row r="2704" spans="1:32" ht="24" customHeight="1" x14ac:dyDescent="0.15">
      <c r="B2704" s="880">
        <v>1</v>
      </c>
      <c r="C2704" s="883"/>
      <c r="D2704" s="883"/>
      <c r="E2704" s="883"/>
      <c r="F2704" s="294"/>
      <c r="G2704" s="886"/>
      <c r="H2704" s="887"/>
      <c r="I2704" s="294"/>
      <c r="J2704" s="295"/>
      <c r="K2704" s="298"/>
      <c r="L2704" s="279" t="s">
        <v>220</v>
      </c>
      <c r="M2704" s="301"/>
      <c r="N2704" s="280" t="s">
        <v>225</v>
      </c>
      <c r="O2704" s="298"/>
      <c r="P2704" s="279" t="s">
        <v>220</v>
      </c>
      <c r="Q2704" s="301"/>
      <c r="R2704" s="280" t="s">
        <v>225</v>
      </c>
      <c r="S2704" s="888" t="str">
        <f t="shared" ref="S2704" si="1755">IF(COUNT(J2704:J2708)=0,"",SUM(J2704:J2708))</f>
        <v/>
      </c>
      <c r="T2704" s="889"/>
      <c r="U2704" s="890"/>
    </row>
    <row r="2705" spans="2:21" ht="24" customHeight="1" x14ac:dyDescent="0.15">
      <c r="B2705" s="881"/>
      <c r="C2705" s="884"/>
      <c r="D2705" s="884"/>
      <c r="E2705" s="884"/>
      <c r="F2705" s="296"/>
      <c r="G2705" s="897"/>
      <c r="H2705" s="898"/>
      <c r="I2705" s="296"/>
      <c r="J2705" s="297"/>
      <c r="K2705" s="299"/>
      <c r="L2705" s="284" t="s">
        <v>220</v>
      </c>
      <c r="M2705" s="302"/>
      <c r="N2705" s="285" t="s">
        <v>225</v>
      </c>
      <c r="O2705" s="299"/>
      <c r="P2705" s="284" t="s">
        <v>220</v>
      </c>
      <c r="Q2705" s="302"/>
      <c r="R2705" s="285" t="s">
        <v>225</v>
      </c>
      <c r="S2705" s="891"/>
      <c r="T2705" s="892"/>
      <c r="U2705" s="893"/>
    </row>
    <row r="2706" spans="2:21" ht="23.25" customHeight="1" x14ac:dyDescent="0.15">
      <c r="B2706" s="881"/>
      <c r="C2706" s="884"/>
      <c r="D2706" s="884"/>
      <c r="E2706" s="884"/>
      <c r="F2706" s="296"/>
      <c r="G2706" s="897"/>
      <c r="H2706" s="898"/>
      <c r="I2706" s="296"/>
      <c r="J2706" s="297"/>
      <c r="K2706" s="299"/>
      <c r="L2706" s="284" t="s">
        <v>220</v>
      </c>
      <c r="M2706" s="302"/>
      <c r="N2706" s="285" t="s">
        <v>225</v>
      </c>
      <c r="O2706" s="299"/>
      <c r="P2706" s="284" t="s">
        <v>220</v>
      </c>
      <c r="Q2706" s="302"/>
      <c r="R2706" s="285" t="s">
        <v>225</v>
      </c>
      <c r="S2706" s="891"/>
      <c r="T2706" s="892"/>
      <c r="U2706" s="893"/>
    </row>
    <row r="2707" spans="2:21" ht="24" customHeight="1" x14ac:dyDescent="0.15">
      <c r="B2707" s="881"/>
      <c r="C2707" s="884"/>
      <c r="D2707" s="884"/>
      <c r="E2707" s="884"/>
      <c r="F2707" s="296"/>
      <c r="G2707" s="897"/>
      <c r="H2707" s="898"/>
      <c r="I2707" s="296"/>
      <c r="J2707" s="297"/>
      <c r="K2707" s="299"/>
      <c r="L2707" s="284" t="s">
        <v>220</v>
      </c>
      <c r="M2707" s="302"/>
      <c r="N2707" s="285" t="s">
        <v>225</v>
      </c>
      <c r="O2707" s="299"/>
      <c r="P2707" s="284" t="s">
        <v>220</v>
      </c>
      <c r="Q2707" s="302"/>
      <c r="R2707" s="285" t="s">
        <v>225</v>
      </c>
      <c r="S2707" s="891"/>
      <c r="T2707" s="892"/>
      <c r="U2707" s="893"/>
    </row>
    <row r="2708" spans="2:21" ht="24" customHeight="1" thickBot="1" x14ac:dyDescent="0.2">
      <c r="B2708" s="882"/>
      <c r="C2708" s="885"/>
      <c r="D2708" s="885"/>
      <c r="E2708" s="885"/>
      <c r="F2708" s="286" t="s">
        <v>232</v>
      </c>
      <c r="G2708" s="5"/>
      <c r="H2708" s="899" t="s">
        <v>239</v>
      </c>
      <c r="I2708" s="900"/>
      <c r="J2708" s="300"/>
      <c r="K2708" s="901"/>
      <c r="L2708" s="902"/>
      <c r="M2708" s="902"/>
      <c r="N2708" s="902"/>
      <c r="O2708" s="902"/>
      <c r="P2708" s="902"/>
      <c r="Q2708" s="902"/>
      <c r="R2708" s="903"/>
      <c r="S2708" s="894"/>
      <c r="T2708" s="895"/>
      <c r="U2708" s="896"/>
    </row>
    <row r="2709" spans="2:21" ht="24" customHeight="1" x14ac:dyDescent="0.15">
      <c r="B2709" s="880">
        <v>2</v>
      </c>
      <c r="C2709" s="883"/>
      <c r="D2709" s="883"/>
      <c r="E2709" s="883"/>
      <c r="F2709" s="294"/>
      <c r="G2709" s="886"/>
      <c r="H2709" s="887"/>
      <c r="I2709" s="294"/>
      <c r="J2709" s="295"/>
      <c r="K2709" s="298"/>
      <c r="L2709" s="279" t="s">
        <v>220</v>
      </c>
      <c r="M2709" s="301"/>
      <c r="N2709" s="280" t="s">
        <v>225</v>
      </c>
      <c r="O2709" s="298"/>
      <c r="P2709" s="279" t="s">
        <v>220</v>
      </c>
      <c r="Q2709" s="301"/>
      <c r="R2709" s="280" t="s">
        <v>225</v>
      </c>
      <c r="S2709" s="888" t="str">
        <f t="shared" ref="S2709" si="1756">IF(COUNT(J2709:J2713)=0,"",SUM(J2709:J2713))</f>
        <v/>
      </c>
      <c r="T2709" s="889"/>
      <c r="U2709" s="890"/>
    </row>
    <row r="2710" spans="2:21" ht="24" customHeight="1" x14ac:dyDescent="0.15">
      <c r="B2710" s="881"/>
      <c r="C2710" s="884"/>
      <c r="D2710" s="884"/>
      <c r="E2710" s="884"/>
      <c r="F2710" s="296"/>
      <c r="G2710" s="897"/>
      <c r="H2710" s="898"/>
      <c r="I2710" s="296"/>
      <c r="J2710" s="297"/>
      <c r="K2710" s="299"/>
      <c r="L2710" s="284" t="s">
        <v>220</v>
      </c>
      <c r="M2710" s="302"/>
      <c r="N2710" s="285" t="s">
        <v>225</v>
      </c>
      <c r="O2710" s="299"/>
      <c r="P2710" s="284" t="s">
        <v>220</v>
      </c>
      <c r="Q2710" s="302"/>
      <c r="R2710" s="285" t="s">
        <v>225</v>
      </c>
      <c r="S2710" s="891"/>
      <c r="T2710" s="892"/>
      <c r="U2710" s="893"/>
    </row>
    <row r="2711" spans="2:21" ht="24" customHeight="1" x14ac:dyDescent="0.15">
      <c r="B2711" s="881"/>
      <c r="C2711" s="884"/>
      <c r="D2711" s="884"/>
      <c r="E2711" s="884"/>
      <c r="F2711" s="296"/>
      <c r="G2711" s="897"/>
      <c r="H2711" s="898"/>
      <c r="I2711" s="296"/>
      <c r="J2711" s="297"/>
      <c r="K2711" s="299"/>
      <c r="L2711" s="284" t="s">
        <v>220</v>
      </c>
      <c r="M2711" s="302"/>
      <c r="N2711" s="285" t="s">
        <v>225</v>
      </c>
      <c r="O2711" s="299"/>
      <c r="P2711" s="284" t="s">
        <v>220</v>
      </c>
      <c r="Q2711" s="302"/>
      <c r="R2711" s="285" t="s">
        <v>225</v>
      </c>
      <c r="S2711" s="891"/>
      <c r="T2711" s="892"/>
      <c r="U2711" s="893"/>
    </row>
    <row r="2712" spans="2:21" ht="24" customHeight="1" x14ac:dyDescent="0.15">
      <c r="B2712" s="881"/>
      <c r="C2712" s="884"/>
      <c r="D2712" s="884"/>
      <c r="E2712" s="884"/>
      <c r="F2712" s="296"/>
      <c r="G2712" s="897"/>
      <c r="H2712" s="898"/>
      <c r="I2712" s="296"/>
      <c r="J2712" s="297"/>
      <c r="K2712" s="299"/>
      <c r="L2712" s="284" t="s">
        <v>220</v>
      </c>
      <c r="M2712" s="302"/>
      <c r="N2712" s="285" t="s">
        <v>225</v>
      </c>
      <c r="O2712" s="299"/>
      <c r="P2712" s="284" t="s">
        <v>220</v>
      </c>
      <c r="Q2712" s="302"/>
      <c r="R2712" s="285" t="s">
        <v>225</v>
      </c>
      <c r="S2712" s="891"/>
      <c r="T2712" s="892"/>
      <c r="U2712" s="893"/>
    </row>
    <row r="2713" spans="2:21" ht="24" customHeight="1" thickBot="1" x14ac:dyDescent="0.2">
      <c r="B2713" s="882"/>
      <c r="C2713" s="885"/>
      <c r="D2713" s="885"/>
      <c r="E2713" s="885"/>
      <c r="F2713" s="286" t="s">
        <v>232</v>
      </c>
      <c r="G2713" s="5"/>
      <c r="H2713" s="899" t="s">
        <v>239</v>
      </c>
      <c r="I2713" s="900"/>
      <c r="J2713" s="300"/>
      <c r="K2713" s="901"/>
      <c r="L2713" s="902"/>
      <c r="M2713" s="902"/>
      <c r="N2713" s="902"/>
      <c r="O2713" s="902"/>
      <c r="P2713" s="902"/>
      <c r="Q2713" s="902"/>
      <c r="R2713" s="903"/>
      <c r="S2713" s="894"/>
      <c r="T2713" s="895"/>
      <c r="U2713" s="896"/>
    </row>
    <row r="2714" spans="2:21" ht="24" customHeight="1" x14ac:dyDescent="0.15">
      <c r="B2714" s="880">
        <v>3</v>
      </c>
      <c r="C2714" s="883"/>
      <c r="D2714" s="883"/>
      <c r="E2714" s="883"/>
      <c r="F2714" s="294"/>
      <c r="G2714" s="886"/>
      <c r="H2714" s="887"/>
      <c r="I2714" s="294"/>
      <c r="J2714" s="295"/>
      <c r="K2714" s="298"/>
      <c r="L2714" s="279" t="s">
        <v>220</v>
      </c>
      <c r="M2714" s="301"/>
      <c r="N2714" s="280" t="s">
        <v>225</v>
      </c>
      <c r="O2714" s="298"/>
      <c r="P2714" s="279" t="s">
        <v>220</v>
      </c>
      <c r="Q2714" s="301"/>
      <c r="R2714" s="280" t="s">
        <v>225</v>
      </c>
      <c r="S2714" s="888" t="str">
        <f t="shared" ref="S2714" si="1757">IF(COUNT(J2714:J2718)=0,"",SUM(J2714:J2718))</f>
        <v/>
      </c>
      <c r="T2714" s="889"/>
      <c r="U2714" s="890"/>
    </row>
    <row r="2715" spans="2:21" ht="24" customHeight="1" x14ac:dyDescent="0.15">
      <c r="B2715" s="881"/>
      <c r="C2715" s="884"/>
      <c r="D2715" s="884"/>
      <c r="E2715" s="884"/>
      <c r="F2715" s="296"/>
      <c r="G2715" s="897"/>
      <c r="H2715" s="898"/>
      <c r="I2715" s="296"/>
      <c r="J2715" s="297"/>
      <c r="K2715" s="299"/>
      <c r="L2715" s="284" t="s">
        <v>220</v>
      </c>
      <c r="M2715" s="302"/>
      <c r="N2715" s="285" t="s">
        <v>225</v>
      </c>
      <c r="O2715" s="299"/>
      <c r="P2715" s="284" t="s">
        <v>220</v>
      </c>
      <c r="Q2715" s="302"/>
      <c r="R2715" s="285" t="s">
        <v>225</v>
      </c>
      <c r="S2715" s="891"/>
      <c r="T2715" s="892"/>
      <c r="U2715" s="893"/>
    </row>
    <row r="2716" spans="2:21" ht="24" customHeight="1" x14ac:dyDescent="0.15">
      <c r="B2716" s="881"/>
      <c r="C2716" s="884"/>
      <c r="D2716" s="884"/>
      <c r="E2716" s="884"/>
      <c r="F2716" s="296"/>
      <c r="G2716" s="897"/>
      <c r="H2716" s="898"/>
      <c r="I2716" s="296"/>
      <c r="J2716" s="297"/>
      <c r="K2716" s="299"/>
      <c r="L2716" s="284" t="s">
        <v>220</v>
      </c>
      <c r="M2716" s="302"/>
      <c r="N2716" s="285" t="s">
        <v>225</v>
      </c>
      <c r="O2716" s="299"/>
      <c r="P2716" s="284" t="s">
        <v>220</v>
      </c>
      <c r="Q2716" s="302"/>
      <c r="R2716" s="285" t="s">
        <v>225</v>
      </c>
      <c r="S2716" s="891"/>
      <c r="T2716" s="892"/>
      <c r="U2716" s="893"/>
    </row>
    <row r="2717" spans="2:21" ht="24" customHeight="1" x14ac:dyDescent="0.15">
      <c r="B2717" s="881"/>
      <c r="C2717" s="884"/>
      <c r="D2717" s="884"/>
      <c r="E2717" s="884"/>
      <c r="F2717" s="296"/>
      <c r="G2717" s="897"/>
      <c r="H2717" s="898"/>
      <c r="I2717" s="296"/>
      <c r="J2717" s="297"/>
      <c r="K2717" s="299"/>
      <c r="L2717" s="284" t="s">
        <v>220</v>
      </c>
      <c r="M2717" s="302"/>
      <c r="N2717" s="285" t="s">
        <v>225</v>
      </c>
      <c r="O2717" s="299"/>
      <c r="P2717" s="284" t="s">
        <v>220</v>
      </c>
      <c r="Q2717" s="302"/>
      <c r="R2717" s="285" t="s">
        <v>225</v>
      </c>
      <c r="S2717" s="891"/>
      <c r="T2717" s="892"/>
      <c r="U2717" s="893"/>
    </row>
    <row r="2718" spans="2:21" ht="24" customHeight="1" thickBot="1" x14ac:dyDescent="0.2">
      <c r="B2718" s="882"/>
      <c r="C2718" s="885"/>
      <c r="D2718" s="885"/>
      <c r="E2718" s="885"/>
      <c r="F2718" s="286" t="s">
        <v>232</v>
      </c>
      <c r="G2718" s="5"/>
      <c r="H2718" s="899" t="s">
        <v>239</v>
      </c>
      <c r="I2718" s="900"/>
      <c r="J2718" s="300"/>
      <c r="K2718" s="901"/>
      <c r="L2718" s="902"/>
      <c r="M2718" s="902"/>
      <c r="N2718" s="902"/>
      <c r="O2718" s="902"/>
      <c r="P2718" s="902"/>
      <c r="Q2718" s="902"/>
      <c r="R2718" s="903"/>
      <c r="S2718" s="894"/>
      <c r="T2718" s="895"/>
      <c r="U2718" s="896"/>
    </row>
    <row r="2719" spans="2:21" ht="24" customHeight="1" x14ac:dyDescent="0.15">
      <c r="B2719" s="880">
        <v>4</v>
      </c>
      <c r="C2719" s="883"/>
      <c r="D2719" s="883"/>
      <c r="E2719" s="883"/>
      <c r="F2719" s="294"/>
      <c r="G2719" s="886"/>
      <c r="H2719" s="887"/>
      <c r="I2719" s="294"/>
      <c r="J2719" s="295"/>
      <c r="K2719" s="298"/>
      <c r="L2719" s="279" t="s">
        <v>220</v>
      </c>
      <c r="M2719" s="301"/>
      <c r="N2719" s="280" t="s">
        <v>225</v>
      </c>
      <c r="O2719" s="298"/>
      <c r="P2719" s="279" t="s">
        <v>220</v>
      </c>
      <c r="Q2719" s="301"/>
      <c r="R2719" s="280" t="s">
        <v>225</v>
      </c>
      <c r="S2719" s="888" t="str">
        <f t="shared" ref="S2719" si="1758">IF(COUNT(J2719:J2723)=0,"",SUM(J2719:J2723))</f>
        <v/>
      </c>
      <c r="T2719" s="889"/>
      <c r="U2719" s="890"/>
    </row>
    <row r="2720" spans="2:21" ht="24" customHeight="1" x14ac:dyDescent="0.15">
      <c r="B2720" s="881"/>
      <c r="C2720" s="884"/>
      <c r="D2720" s="884"/>
      <c r="E2720" s="884"/>
      <c r="F2720" s="296"/>
      <c r="G2720" s="897"/>
      <c r="H2720" s="898"/>
      <c r="I2720" s="296"/>
      <c r="J2720" s="297"/>
      <c r="K2720" s="299"/>
      <c r="L2720" s="284" t="s">
        <v>220</v>
      </c>
      <c r="M2720" s="302"/>
      <c r="N2720" s="285" t="s">
        <v>225</v>
      </c>
      <c r="O2720" s="299"/>
      <c r="P2720" s="284" t="s">
        <v>220</v>
      </c>
      <c r="Q2720" s="302"/>
      <c r="R2720" s="285" t="s">
        <v>225</v>
      </c>
      <c r="S2720" s="891"/>
      <c r="T2720" s="892"/>
      <c r="U2720" s="893"/>
    </row>
    <row r="2721" spans="1:32" ht="24" customHeight="1" x14ac:dyDescent="0.15">
      <c r="B2721" s="881"/>
      <c r="C2721" s="884"/>
      <c r="D2721" s="884"/>
      <c r="E2721" s="884"/>
      <c r="F2721" s="296"/>
      <c r="G2721" s="897"/>
      <c r="H2721" s="898"/>
      <c r="I2721" s="296"/>
      <c r="J2721" s="297"/>
      <c r="K2721" s="299"/>
      <c r="L2721" s="284" t="s">
        <v>220</v>
      </c>
      <c r="M2721" s="302"/>
      <c r="N2721" s="285" t="s">
        <v>225</v>
      </c>
      <c r="O2721" s="299"/>
      <c r="P2721" s="284" t="s">
        <v>220</v>
      </c>
      <c r="Q2721" s="302"/>
      <c r="R2721" s="285" t="s">
        <v>225</v>
      </c>
      <c r="S2721" s="891"/>
      <c r="T2721" s="892"/>
      <c r="U2721" s="893"/>
    </row>
    <row r="2722" spans="1:32" ht="24" customHeight="1" x14ac:dyDescent="0.15">
      <c r="B2722" s="881"/>
      <c r="C2722" s="884"/>
      <c r="D2722" s="884"/>
      <c r="E2722" s="884"/>
      <c r="F2722" s="296"/>
      <c r="G2722" s="897"/>
      <c r="H2722" s="898"/>
      <c r="I2722" s="296"/>
      <c r="J2722" s="297"/>
      <c r="K2722" s="299"/>
      <c r="L2722" s="284" t="s">
        <v>220</v>
      </c>
      <c r="M2722" s="302"/>
      <c r="N2722" s="285" t="s">
        <v>225</v>
      </c>
      <c r="O2722" s="299"/>
      <c r="P2722" s="284" t="s">
        <v>220</v>
      </c>
      <c r="Q2722" s="302"/>
      <c r="R2722" s="285" t="s">
        <v>225</v>
      </c>
      <c r="S2722" s="891"/>
      <c r="T2722" s="892"/>
      <c r="U2722" s="893"/>
    </row>
    <row r="2723" spans="1:32" ht="24" customHeight="1" thickBot="1" x14ac:dyDescent="0.2">
      <c r="B2723" s="882"/>
      <c r="C2723" s="885"/>
      <c r="D2723" s="885"/>
      <c r="E2723" s="885"/>
      <c r="F2723" s="286" t="s">
        <v>232</v>
      </c>
      <c r="G2723" s="5"/>
      <c r="H2723" s="899" t="s">
        <v>239</v>
      </c>
      <c r="I2723" s="900"/>
      <c r="J2723" s="300"/>
      <c r="K2723" s="901"/>
      <c r="L2723" s="902"/>
      <c r="M2723" s="902"/>
      <c r="N2723" s="902"/>
      <c r="O2723" s="902"/>
      <c r="P2723" s="902"/>
      <c r="Q2723" s="902"/>
      <c r="R2723" s="903"/>
      <c r="S2723" s="894"/>
      <c r="T2723" s="895"/>
      <c r="U2723" s="896"/>
    </row>
    <row r="2724" spans="1:32" ht="19.5" customHeight="1" thickBot="1" x14ac:dyDescent="0.2">
      <c r="B2724" s="287" t="s">
        <v>112</v>
      </c>
      <c r="C2724" s="172"/>
      <c r="D2724" s="288"/>
      <c r="E2724" s="288"/>
      <c r="F2724" s="289"/>
      <c r="G2724" s="288"/>
      <c r="H2724" s="288"/>
      <c r="O2724" s="917" t="s">
        <v>496</v>
      </c>
      <c r="P2724" s="918"/>
      <c r="Q2724" s="918"/>
      <c r="R2724" s="918"/>
      <c r="S2724" s="919" t="str">
        <f>IF(COUNT(S2704:U2723)=0,"",SUMIFS(S2704:S2723,E2704:E2723,"&lt;&gt;"&amp;""))</f>
        <v/>
      </c>
      <c r="T2724" s="920"/>
      <c r="U2724" s="921"/>
    </row>
    <row r="2725" spans="1:32" ht="19.5" customHeight="1" thickBot="1" x14ac:dyDescent="0.2">
      <c r="B2725" s="486" t="s">
        <v>242</v>
      </c>
      <c r="C2725" s="172"/>
      <c r="D2725" s="171"/>
      <c r="E2725" s="290"/>
      <c r="F2725" s="485"/>
      <c r="G2725" s="485"/>
      <c r="H2725" s="485"/>
      <c r="O2725" s="922" t="s">
        <v>497</v>
      </c>
      <c r="P2725" s="923"/>
      <c r="Q2725" s="923"/>
      <c r="R2725" s="924"/>
      <c r="S2725" s="919" t="str">
        <f>IF(COUNT(S2704:U2723)=0,"",SUMIF(E2704:E2723,"元請",S2704:U2723))</f>
        <v/>
      </c>
      <c r="T2725" s="920"/>
      <c r="U2725" s="921"/>
      <c r="Z2725" s="264"/>
      <c r="AA2725" s="264"/>
      <c r="AB2725" s="264"/>
      <c r="AC2725" s="264"/>
      <c r="AD2725" s="264"/>
      <c r="AE2725" s="172"/>
      <c r="AF2725" s="172"/>
    </row>
    <row r="2726" spans="1:32" ht="19.5" customHeight="1" x14ac:dyDescent="0.15">
      <c r="B2726" s="287" t="s">
        <v>240</v>
      </c>
      <c r="C2726" s="172"/>
      <c r="D2726" s="171"/>
      <c r="E2726" s="172"/>
      <c r="F2726" s="172"/>
      <c r="G2726" s="485"/>
      <c r="H2726" s="485"/>
      <c r="Z2726" s="264"/>
      <c r="AA2726" s="264"/>
      <c r="AB2726" s="264"/>
      <c r="AC2726" s="264"/>
      <c r="AD2726" s="264"/>
      <c r="AE2726" s="172"/>
      <c r="AF2726" s="172"/>
    </row>
    <row r="2727" spans="1:32" ht="19.5" customHeight="1" x14ac:dyDescent="0.15">
      <c r="B2727" s="485"/>
      <c r="C2727" s="172"/>
      <c r="D2727" s="171"/>
      <c r="E2727" s="290"/>
      <c r="F2727" s="485"/>
      <c r="G2727" s="485"/>
      <c r="H2727" s="485"/>
    </row>
    <row r="2728" spans="1:32" s="172" customFormat="1" ht="20.25" customHeight="1" x14ac:dyDescent="0.15">
      <c r="A2728" s="171"/>
      <c r="B2728" s="171"/>
      <c r="C2728" s="172" t="s">
        <v>104</v>
      </c>
      <c r="G2728" s="262"/>
      <c r="H2728" s="262"/>
      <c r="I2728" s="171"/>
      <c r="J2728" s="171"/>
      <c r="K2728" s="171"/>
      <c r="L2728" s="171"/>
      <c r="M2728" s="171"/>
      <c r="N2728" s="171"/>
      <c r="O2728" s="171"/>
      <c r="P2728" s="171"/>
      <c r="Q2728" s="171"/>
      <c r="R2728" s="171"/>
      <c r="S2728" s="171"/>
      <c r="T2728" s="196" t="s">
        <v>241</v>
      </c>
      <c r="U2728" s="263" t="str">
        <f t="shared" ref="U2728" si="1759">IF(COUNT(S2704:U2723)=0,"",U2699+1)</f>
        <v/>
      </c>
      <c r="W2728" s="171"/>
      <c r="X2728" s="171"/>
      <c r="Y2728" s="171"/>
      <c r="Z2728" s="291"/>
      <c r="AA2728" s="291"/>
      <c r="AB2728" s="291"/>
      <c r="AC2728" s="291"/>
      <c r="AD2728" s="291"/>
      <c r="AE2728" s="171"/>
      <c r="AF2728" s="171"/>
    </row>
    <row r="2729" spans="1:32" s="172" customFormat="1" ht="27.75" x14ac:dyDescent="0.15">
      <c r="A2729" s="171"/>
      <c r="B2729" s="904" t="s">
        <v>105</v>
      </c>
      <c r="C2729" s="904"/>
      <c r="D2729" s="904"/>
      <c r="E2729" s="904"/>
      <c r="F2729" s="904"/>
      <c r="G2729" s="904"/>
      <c r="H2729" s="904"/>
      <c r="I2729" s="904"/>
      <c r="J2729" s="905" t="s">
        <v>388</v>
      </c>
      <c r="K2729" s="905"/>
      <c r="L2729" s="905"/>
      <c r="M2729" s="905"/>
      <c r="N2729" s="905"/>
      <c r="O2729" s="905"/>
      <c r="P2729" s="905"/>
      <c r="Q2729" s="905"/>
      <c r="R2729" s="905"/>
      <c r="S2729" s="905"/>
      <c r="T2729" s="905"/>
      <c r="U2729" s="905"/>
      <c r="W2729" s="171"/>
      <c r="X2729" s="171"/>
      <c r="Y2729" s="171"/>
      <c r="Z2729" s="291"/>
      <c r="AA2729" s="291"/>
      <c r="AB2729" s="291"/>
      <c r="AC2729" s="291"/>
      <c r="AD2729" s="291"/>
      <c r="AE2729" s="171"/>
      <c r="AF2729" s="171"/>
    </row>
    <row r="2730" spans="1:32" ht="21.75" thickBot="1" x14ac:dyDescent="0.2">
      <c r="D2730" s="265" t="s">
        <v>228</v>
      </c>
      <c r="E2730" s="906"/>
      <c r="F2730" s="906"/>
      <c r="G2730" s="266" t="s">
        <v>229</v>
      </c>
      <c r="H2730" s="267"/>
      <c r="L2730" s="268" t="s">
        <v>231</v>
      </c>
      <c r="M2730" s="482" t="str">
        <f>M$4</f>
        <v/>
      </c>
      <c r="N2730" s="269" t="s">
        <v>220</v>
      </c>
      <c r="O2730" s="482" t="str">
        <f>O$4</f>
        <v/>
      </c>
      <c r="P2730" s="269" t="s">
        <v>225</v>
      </c>
      <c r="Q2730" s="269" t="s">
        <v>205</v>
      </c>
      <c r="R2730" s="482" t="str">
        <f>R$4</f>
        <v/>
      </c>
      <c r="S2730" s="269" t="s">
        <v>220</v>
      </c>
      <c r="T2730" s="482" t="str">
        <f>T$4</f>
        <v/>
      </c>
      <c r="U2730" s="269" t="s">
        <v>230</v>
      </c>
    </row>
    <row r="2731" spans="1:32" ht="18" customHeight="1" x14ac:dyDescent="0.15">
      <c r="B2731" s="880" t="s">
        <v>227</v>
      </c>
      <c r="C2731" s="907" t="s">
        <v>224</v>
      </c>
      <c r="D2731" s="478" t="s">
        <v>237</v>
      </c>
      <c r="E2731" s="478" t="s">
        <v>222</v>
      </c>
      <c r="F2731" s="909" t="s">
        <v>106</v>
      </c>
      <c r="G2731" s="840" t="s">
        <v>107</v>
      </c>
      <c r="H2731" s="841"/>
      <c r="I2731" s="480" t="s">
        <v>108</v>
      </c>
      <c r="J2731" s="480" t="s">
        <v>235</v>
      </c>
      <c r="K2731" s="840" t="s">
        <v>109</v>
      </c>
      <c r="L2731" s="913"/>
      <c r="M2731" s="913"/>
      <c r="N2731" s="841"/>
      <c r="O2731" s="840" t="s">
        <v>226</v>
      </c>
      <c r="P2731" s="913"/>
      <c r="Q2731" s="913"/>
      <c r="R2731" s="841"/>
      <c r="S2731" s="840" t="s">
        <v>233</v>
      </c>
      <c r="T2731" s="913"/>
      <c r="U2731" s="914"/>
    </row>
    <row r="2732" spans="1:32" ht="18" customHeight="1" thickBot="1" x14ac:dyDescent="0.2">
      <c r="B2732" s="882"/>
      <c r="C2732" s="908"/>
      <c r="D2732" s="479" t="s">
        <v>221</v>
      </c>
      <c r="E2732" s="479" t="s">
        <v>223</v>
      </c>
      <c r="F2732" s="910"/>
      <c r="G2732" s="911"/>
      <c r="H2732" s="912"/>
      <c r="I2732" s="481" t="s">
        <v>110</v>
      </c>
      <c r="J2732" s="481" t="s">
        <v>236</v>
      </c>
      <c r="K2732" s="911"/>
      <c r="L2732" s="915"/>
      <c r="M2732" s="915"/>
      <c r="N2732" s="912"/>
      <c r="O2732" s="911"/>
      <c r="P2732" s="915"/>
      <c r="Q2732" s="915"/>
      <c r="R2732" s="912"/>
      <c r="S2732" s="911" t="s">
        <v>234</v>
      </c>
      <c r="T2732" s="915"/>
      <c r="U2732" s="916"/>
    </row>
    <row r="2733" spans="1:32" ht="24" customHeight="1" x14ac:dyDescent="0.15">
      <c r="B2733" s="880">
        <v>1</v>
      </c>
      <c r="C2733" s="883"/>
      <c r="D2733" s="883"/>
      <c r="E2733" s="883"/>
      <c r="F2733" s="294"/>
      <c r="G2733" s="886"/>
      <c r="H2733" s="887"/>
      <c r="I2733" s="294"/>
      <c r="J2733" s="295"/>
      <c r="K2733" s="298"/>
      <c r="L2733" s="279" t="s">
        <v>220</v>
      </c>
      <c r="M2733" s="301"/>
      <c r="N2733" s="280" t="s">
        <v>225</v>
      </c>
      <c r="O2733" s="298"/>
      <c r="P2733" s="279" t="s">
        <v>220</v>
      </c>
      <c r="Q2733" s="301"/>
      <c r="R2733" s="280" t="s">
        <v>225</v>
      </c>
      <c r="S2733" s="888" t="str">
        <f t="shared" ref="S2733" si="1760">IF(COUNT(J2733:J2737)=0,"",SUM(J2733:J2737))</f>
        <v/>
      </c>
      <c r="T2733" s="889"/>
      <c r="U2733" s="890"/>
    </row>
    <row r="2734" spans="1:32" ht="24" customHeight="1" x14ac:dyDescent="0.15">
      <c r="B2734" s="881"/>
      <c r="C2734" s="884"/>
      <c r="D2734" s="884"/>
      <c r="E2734" s="884"/>
      <c r="F2734" s="296"/>
      <c r="G2734" s="897"/>
      <c r="H2734" s="898"/>
      <c r="I2734" s="296"/>
      <c r="J2734" s="297"/>
      <c r="K2734" s="299"/>
      <c r="L2734" s="284" t="s">
        <v>220</v>
      </c>
      <c r="M2734" s="302"/>
      <c r="N2734" s="285" t="s">
        <v>225</v>
      </c>
      <c r="O2734" s="299"/>
      <c r="P2734" s="284" t="s">
        <v>220</v>
      </c>
      <c r="Q2734" s="302"/>
      <c r="R2734" s="285" t="s">
        <v>225</v>
      </c>
      <c r="S2734" s="891"/>
      <c r="T2734" s="892"/>
      <c r="U2734" s="893"/>
    </row>
    <row r="2735" spans="1:32" ht="23.25" customHeight="1" x14ac:dyDescent="0.15">
      <c r="B2735" s="881"/>
      <c r="C2735" s="884"/>
      <c r="D2735" s="884"/>
      <c r="E2735" s="884"/>
      <c r="F2735" s="296"/>
      <c r="G2735" s="897"/>
      <c r="H2735" s="898"/>
      <c r="I2735" s="296"/>
      <c r="J2735" s="297"/>
      <c r="K2735" s="299"/>
      <c r="L2735" s="284" t="s">
        <v>220</v>
      </c>
      <c r="M2735" s="302"/>
      <c r="N2735" s="285" t="s">
        <v>225</v>
      </c>
      <c r="O2735" s="299"/>
      <c r="P2735" s="284" t="s">
        <v>220</v>
      </c>
      <c r="Q2735" s="302"/>
      <c r="R2735" s="285" t="s">
        <v>225</v>
      </c>
      <c r="S2735" s="891"/>
      <c r="T2735" s="892"/>
      <c r="U2735" s="893"/>
    </row>
    <row r="2736" spans="1:32" ht="24" customHeight="1" x14ac:dyDescent="0.15">
      <c r="B2736" s="881"/>
      <c r="C2736" s="884"/>
      <c r="D2736" s="884"/>
      <c r="E2736" s="884"/>
      <c r="F2736" s="296"/>
      <c r="G2736" s="897"/>
      <c r="H2736" s="898"/>
      <c r="I2736" s="296"/>
      <c r="J2736" s="297"/>
      <c r="K2736" s="299"/>
      <c r="L2736" s="284" t="s">
        <v>220</v>
      </c>
      <c r="M2736" s="302"/>
      <c r="N2736" s="285" t="s">
        <v>225</v>
      </c>
      <c r="O2736" s="299"/>
      <c r="P2736" s="284" t="s">
        <v>220</v>
      </c>
      <c r="Q2736" s="302"/>
      <c r="R2736" s="285" t="s">
        <v>225</v>
      </c>
      <c r="S2736" s="891"/>
      <c r="T2736" s="892"/>
      <c r="U2736" s="893"/>
    </row>
    <row r="2737" spans="2:21" ht="24" customHeight="1" thickBot="1" x14ac:dyDescent="0.2">
      <c r="B2737" s="882"/>
      <c r="C2737" s="885"/>
      <c r="D2737" s="885"/>
      <c r="E2737" s="885"/>
      <c r="F2737" s="286" t="s">
        <v>232</v>
      </c>
      <c r="G2737" s="5"/>
      <c r="H2737" s="899" t="s">
        <v>239</v>
      </c>
      <c r="I2737" s="900"/>
      <c r="J2737" s="300"/>
      <c r="K2737" s="901"/>
      <c r="L2737" s="902"/>
      <c r="M2737" s="902"/>
      <c r="N2737" s="902"/>
      <c r="O2737" s="902"/>
      <c r="P2737" s="902"/>
      <c r="Q2737" s="902"/>
      <c r="R2737" s="903"/>
      <c r="S2737" s="894"/>
      <c r="T2737" s="895"/>
      <c r="U2737" s="896"/>
    </row>
    <row r="2738" spans="2:21" ht="24" customHeight="1" x14ac:dyDescent="0.15">
      <c r="B2738" s="880">
        <v>2</v>
      </c>
      <c r="C2738" s="883"/>
      <c r="D2738" s="883"/>
      <c r="E2738" s="883"/>
      <c r="F2738" s="294"/>
      <c r="G2738" s="886"/>
      <c r="H2738" s="887"/>
      <c r="I2738" s="294"/>
      <c r="J2738" s="295"/>
      <c r="K2738" s="298"/>
      <c r="L2738" s="279" t="s">
        <v>220</v>
      </c>
      <c r="M2738" s="301"/>
      <c r="N2738" s="280" t="s">
        <v>225</v>
      </c>
      <c r="O2738" s="298"/>
      <c r="P2738" s="279" t="s">
        <v>220</v>
      </c>
      <c r="Q2738" s="301"/>
      <c r="R2738" s="280" t="s">
        <v>225</v>
      </c>
      <c r="S2738" s="888" t="str">
        <f t="shared" ref="S2738" si="1761">IF(COUNT(J2738:J2742)=0,"",SUM(J2738:J2742))</f>
        <v/>
      </c>
      <c r="T2738" s="889"/>
      <c r="U2738" s="890"/>
    </row>
    <row r="2739" spans="2:21" ht="24" customHeight="1" x14ac:dyDescent="0.15">
      <c r="B2739" s="881"/>
      <c r="C2739" s="884"/>
      <c r="D2739" s="884"/>
      <c r="E2739" s="884"/>
      <c r="F2739" s="296"/>
      <c r="G2739" s="897"/>
      <c r="H2739" s="898"/>
      <c r="I2739" s="296"/>
      <c r="J2739" s="297"/>
      <c r="K2739" s="299"/>
      <c r="L2739" s="284" t="s">
        <v>220</v>
      </c>
      <c r="M2739" s="302"/>
      <c r="N2739" s="285" t="s">
        <v>225</v>
      </c>
      <c r="O2739" s="299"/>
      <c r="P2739" s="284" t="s">
        <v>220</v>
      </c>
      <c r="Q2739" s="302"/>
      <c r="R2739" s="285" t="s">
        <v>225</v>
      </c>
      <c r="S2739" s="891"/>
      <c r="T2739" s="892"/>
      <c r="U2739" s="893"/>
    </row>
    <row r="2740" spans="2:21" ht="24" customHeight="1" x14ac:dyDescent="0.15">
      <c r="B2740" s="881"/>
      <c r="C2740" s="884"/>
      <c r="D2740" s="884"/>
      <c r="E2740" s="884"/>
      <c r="F2740" s="296"/>
      <c r="G2740" s="897"/>
      <c r="H2740" s="898"/>
      <c r="I2740" s="296"/>
      <c r="J2740" s="297"/>
      <c r="K2740" s="299"/>
      <c r="L2740" s="284" t="s">
        <v>220</v>
      </c>
      <c r="M2740" s="302"/>
      <c r="N2740" s="285" t="s">
        <v>225</v>
      </c>
      <c r="O2740" s="299"/>
      <c r="P2740" s="284" t="s">
        <v>220</v>
      </c>
      <c r="Q2740" s="302"/>
      <c r="R2740" s="285" t="s">
        <v>225</v>
      </c>
      <c r="S2740" s="891"/>
      <c r="T2740" s="892"/>
      <c r="U2740" s="893"/>
    </row>
    <row r="2741" spans="2:21" ht="24" customHeight="1" x14ac:dyDescent="0.15">
      <c r="B2741" s="881"/>
      <c r="C2741" s="884"/>
      <c r="D2741" s="884"/>
      <c r="E2741" s="884"/>
      <c r="F2741" s="296"/>
      <c r="G2741" s="897"/>
      <c r="H2741" s="898"/>
      <c r="I2741" s="296"/>
      <c r="J2741" s="297"/>
      <c r="K2741" s="299"/>
      <c r="L2741" s="284" t="s">
        <v>220</v>
      </c>
      <c r="M2741" s="302"/>
      <c r="N2741" s="285" t="s">
        <v>225</v>
      </c>
      <c r="O2741" s="299"/>
      <c r="P2741" s="284" t="s">
        <v>220</v>
      </c>
      <c r="Q2741" s="302"/>
      <c r="R2741" s="285" t="s">
        <v>225</v>
      </c>
      <c r="S2741" s="891"/>
      <c r="T2741" s="892"/>
      <c r="U2741" s="893"/>
    </row>
    <row r="2742" spans="2:21" ht="24" customHeight="1" thickBot="1" x14ac:dyDescent="0.2">
      <c r="B2742" s="882"/>
      <c r="C2742" s="885"/>
      <c r="D2742" s="885"/>
      <c r="E2742" s="885"/>
      <c r="F2742" s="286" t="s">
        <v>232</v>
      </c>
      <c r="G2742" s="5"/>
      <c r="H2742" s="899" t="s">
        <v>239</v>
      </c>
      <c r="I2742" s="900"/>
      <c r="J2742" s="300"/>
      <c r="K2742" s="901"/>
      <c r="L2742" s="902"/>
      <c r="M2742" s="902"/>
      <c r="N2742" s="902"/>
      <c r="O2742" s="902"/>
      <c r="P2742" s="902"/>
      <c r="Q2742" s="902"/>
      <c r="R2742" s="903"/>
      <c r="S2742" s="894"/>
      <c r="T2742" s="895"/>
      <c r="U2742" s="896"/>
    </row>
    <row r="2743" spans="2:21" ht="24" customHeight="1" x14ac:dyDescent="0.15">
      <c r="B2743" s="880">
        <v>3</v>
      </c>
      <c r="C2743" s="883"/>
      <c r="D2743" s="883"/>
      <c r="E2743" s="883"/>
      <c r="F2743" s="294"/>
      <c r="G2743" s="886"/>
      <c r="H2743" s="887"/>
      <c r="I2743" s="294"/>
      <c r="J2743" s="295"/>
      <c r="K2743" s="298"/>
      <c r="L2743" s="279" t="s">
        <v>220</v>
      </c>
      <c r="M2743" s="301"/>
      <c r="N2743" s="280" t="s">
        <v>225</v>
      </c>
      <c r="O2743" s="298"/>
      <c r="P2743" s="279" t="s">
        <v>220</v>
      </c>
      <c r="Q2743" s="301"/>
      <c r="R2743" s="280" t="s">
        <v>225</v>
      </c>
      <c r="S2743" s="888" t="str">
        <f t="shared" ref="S2743" si="1762">IF(COUNT(J2743:J2747)=0,"",SUM(J2743:J2747))</f>
        <v/>
      </c>
      <c r="T2743" s="889"/>
      <c r="U2743" s="890"/>
    </row>
    <row r="2744" spans="2:21" ht="24" customHeight="1" x14ac:dyDescent="0.15">
      <c r="B2744" s="881"/>
      <c r="C2744" s="884"/>
      <c r="D2744" s="884"/>
      <c r="E2744" s="884"/>
      <c r="F2744" s="296"/>
      <c r="G2744" s="897"/>
      <c r="H2744" s="898"/>
      <c r="I2744" s="296"/>
      <c r="J2744" s="297"/>
      <c r="K2744" s="299"/>
      <c r="L2744" s="284" t="s">
        <v>220</v>
      </c>
      <c r="M2744" s="302"/>
      <c r="N2744" s="285" t="s">
        <v>225</v>
      </c>
      <c r="O2744" s="299"/>
      <c r="P2744" s="284" t="s">
        <v>220</v>
      </c>
      <c r="Q2744" s="302"/>
      <c r="R2744" s="285" t="s">
        <v>225</v>
      </c>
      <c r="S2744" s="891"/>
      <c r="T2744" s="892"/>
      <c r="U2744" s="893"/>
    </row>
    <row r="2745" spans="2:21" ht="24" customHeight="1" x14ac:dyDescent="0.15">
      <c r="B2745" s="881"/>
      <c r="C2745" s="884"/>
      <c r="D2745" s="884"/>
      <c r="E2745" s="884"/>
      <c r="F2745" s="296"/>
      <c r="G2745" s="897"/>
      <c r="H2745" s="898"/>
      <c r="I2745" s="296"/>
      <c r="J2745" s="297"/>
      <c r="K2745" s="299"/>
      <c r="L2745" s="284" t="s">
        <v>220</v>
      </c>
      <c r="M2745" s="302"/>
      <c r="N2745" s="285" t="s">
        <v>225</v>
      </c>
      <c r="O2745" s="299"/>
      <c r="P2745" s="284" t="s">
        <v>220</v>
      </c>
      <c r="Q2745" s="302"/>
      <c r="R2745" s="285" t="s">
        <v>225</v>
      </c>
      <c r="S2745" s="891"/>
      <c r="T2745" s="892"/>
      <c r="U2745" s="893"/>
    </row>
    <row r="2746" spans="2:21" ht="24" customHeight="1" x14ac:dyDescent="0.15">
      <c r="B2746" s="881"/>
      <c r="C2746" s="884"/>
      <c r="D2746" s="884"/>
      <c r="E2746" s="884"/>
      <c r="F2746" s="296"/>
      <c r="G2746" s="897"/>
      <c r="H2746" s="898"/>
      <c r="I2746" s="296"/>
      <c r="J2746" s="297"/>
      <c r="K2746" s="299"/>
      <c r="L2746" s="284" t="s">
        <v>220</v>
      </c>
      <c r="M2746" s="302"/>
      <c r="N2746" s="285" t="s">
        <v>225</v>
      </c>
      <c r="O2746" s="299"/>
      <c r="P2746" s="284" t="s">
        <v>220</v>
      </c>
      <c r="Q2746" s="302"/>
      <c r="R2746" s="285" t="s">
        <v>225</v>
      </c>
      <c r="S2746" s="891"/>
      <c r="T2746" s="892"/>
      <c r="U2746" s="893"/>
    </row>
    <row r="2747" spans="2:21" ht="24" customHeight="1" thickBot="1" x14ac:dyDescent="0.2">
      <c r="B2747" s="882"/>
      <c r="C2747" s="885"/>
      <c r="D2747" s="885"/>
      <c r="E2747" s="885"/>
      <c r="F2747" s="286" t="s">
        <v>232</v>
      </c>
      <c r="G2747" s="5"/>
      <c r="H2747" s="899" t="s">
        <v>239</v>
      </c>
      <c r="I2747" s="900"/>
      <c r="J2747" s="300"/>
      <c r="K2747" s="901"/>
      <c r="L2747" s="902"/>
      <c r="M2747" s="902"/>
      <c r="N2747" s="902"/>
      <c r="O2747" s="902"/>
      <c r="P2747" s="902"/>
      <c r="Q2747" s="902"/>
      <c r="R2747" s="903"/>
      <c r="S2747" s="894"/>
      <c r="T2747" s="895"/>
      <c r="U2747" s="896"/>
    </row>
    <row r="2748" spans="2:21" ht="24" customHeight="1" x14ac:dyDescent="0.15">
      <c r="B2748" s="880">
        <v>4</v>
      </c>
      <c r="C2748" s="883"/>
      <c r="D2748" s="883"/>
      <c r="E2748" s="883"/>
      <c r="F2748" s="294"/>
      <c r="G2748" s="886"/>
      <c r="H2748" s="887"/>
      <c r="I2748" s="294"/>
      <c r="J2748" s="295"/>
      <c r="K2748" s="298"/>
      <c r="L2748" s="279" t="s">
        <v>220</v>
      </c>
      <c r="M2748" s="301"/>
      <c r="N2748" s="280" t="s">
        <v>225</v>
      </c>
      <c r="O2748" s="298"/>
      <c r="P2748" s="279" t="s">
        <v>220</v>
      </c>
      <c r="Q2748" s="301"/>
      <c r="R2748" s="280" t="s">
        <v>225</v>
      </c>
      <c r="S2748" s="888" t="str">
        <f t="shared" ref="S2748" si="1763">IF(COUNT(J2748:J2752)=0,"",SUM(J2748:J2752))</f>
        <v/>
      </c>
      <c r="T2748" s="889"/>
      <c r="U2748" s="890"/>
    </row>
    <row r="2749" spans="2:21" ht="24" customHeight="1" x14ac:dyDescent="0.15">
      <c r="B2749" s="881"/>
      <c r="C2749" s="884"/>
      <c r="D2749" s="884"/>
      <c r="E2749" s="884"/>
      <c r="F2749" s="296"/>
      <c r="G2749" s="897"/>
      <c r="H2749" s="898"/>
      <c r="I2749" s="296"/>
      <c r="J2749" s="297"/>
      <c r="K2749" s="299"/>
      <c r="L2749" s="284" t="s">
        <v>220</v>
      </c>
      <c r="M2749" s="302"/>
      <c r="N2749" s="285" t="s">
        <v>225</v>
      </c>
      <c r="O2749" s="299"/>
      <c r="P2749" s="284" t="s">
        <v>220</v>
      </c>
      <c r="Q2749" s="302"/>
      <c r="R2749" s="285" t="s">
        <v>225</v>
      </c>
      <c r="S2749" s="891"/>
      <c r="T2749" s="892"/>
      <c r="U2749" s="893"/>
    </row>
    <row r="2750" spans="2:21" ht="24" customHeight="1" x14ac:dyDescent="0.15">
      <c r="B2750" s="881"/>
      <c r="C2750" s="884"/>
      <c r="D2750" s="884"/>
      <c r="E2750" s="884"/>
      <c r="F2750" s="296"/>
      <c r="G2750" s="897"/>
      <c r="H2750" s="898"/>
      <c r="I2750" s="296"/>
      <c r="J2750" s="297"/>
      <c r="K2750" s="299"/>
      <c r="L2750" s="284" t="s">
        <v>220</v>
      </c>
      <c r="M2750" s="302"/>
      <c r="N2750" s="285" t="s">
        <v>225</v>
      </c>
      <c r="O2750" s="299"/>
      <c r="P2750" s="284" t="s">
        <v>220</v>
      </c>
      <c r="Q2750" s="302"/>
      <c r="R2750" s="285" t="s">
        <v>225</v>
      </c>
      <c r="S2750" s="891"/>
      <c r="T2750" s="892"/>
      <c r="U2750" s="893"/>
    </row>
    <row r="2751" spans="2:21" ht="24" customHeight="1" x14ac:dyDescent="0.15">
      <c r="B2751" s="881"/>
      <c r="C2751" s="884"/>
      <c r="D2751" s="884"/>
      <c r="E2751" s="884"/>
      <c r="F2751" s="296"/>
      <c r="G2751" s="897"/>
      <c r="H2751" s="898"/>
      <c r="I2751" s="296"/>
      <c r="J2751" s="297"/>
      <c r="K2751" s="299"/>
      <c r="L2751" s="284" t="s">
        <v>220</v>
      </c>
      <c r="M2751" s="302"/>
      <c r="N2751" s="285" t="s">
        <v>225</v>
      </c>
      <c r="O2751" s="299"/>
      <c r="P2751" s="284" t="s">
        <v>220</v>
      </c>
      <c r="Q2751" s="302"/>
      <c r="R2751" s="285" t="s">
        <v>225</v>
      </c>
      <c r="S2751" s="891"/>
      <c r="T2751" s="892"/>
      <c r="U2751" s="893"/>
    </row>
    <row r="2752" spans="2:21" ht="24" customHeight="1" thickBot="1" x14ac:dyDescent="0.2">
      <c r="B2752" s="882"/>
      <c r="C2752" s="885"/>
      <c r="D2752" s="885"/>
      <c r="E2752" s="885"/>
      <c r="F2752" s="286" t="s">
        <v>232</v>
      </c>
      <c r="G2752" s="5"/>
      <c r="H2752" s="899" t="s">
        <v>239</v>
      </c>
      <c r="I2752" s="900"/>
      <c r="J2752" s="300"/>
      <c r="K2752" s="901"/>
      <c r="L2752" s="902"/>
      <c r="M2752" s="902"/>
      <c r="N2752" s="902"/>
      <c r="O2752" s="902"/>
      <c r="P2752" s="902"/>
      <c r="Q2752" s="902"/>
      <c r="R2752" s="903"/>
      <c r="S2752" s="894"/>
      <c r="T2752" s="895"/>
      <c r="U2752" s="896"/>
    </row>
    <row r="2753" spans="1:32" ht="19.5" customHeight="1" thickBot="1" x14ac:dyDescent="0.2">
      <c r="B2753" s="287" t="s">
        <v>112</v>
      </c>
      <c r="C2753" s="172"/>
      <c r="D2753" s="288"/>
      <c r="E2753" s="288"/>
      <c r="F2753" s="289"/>
      <c r="G2753" s="288"/>
      <c r="H2753" s="288"/>
      <c r="O2753" s="917" t="s">
        <v>496</v>
      </c>
      <c r="P2753" s="918"/>
      <c r="Q2753" s="918"/>
      <c r="R2753" s="918"/>
      <c r="S2753" s="919" t="str">
        <f>IF(COUNT(S2733:U2752)=0,"",SUMIFS(S2733:S2752,E2733:E2752,"&lt;&gt;"&amp;""))</f>
        <v/>
      </c>
      <c r="T2753" s="920"/>
      <c r="U2753" s="921"/>
    </row>
    <row r="2754" spans="1:32" ht="19.5" customHeight="1" thickBot="1" x14ac:dyDescent="0.2">
      <c r="B2754" s="486" t="s">
        <v>242</v>
      </c>
      <c r="C2754" s="172"/>
      <c r="D2754" s="171"/>
      <c r="E2754" s="290"/>
      <c r="F2754" s="485"/>
      <c r="G2754" s="485"/>
      <c r="H2754" s="485"/>
      <c r="O2754" s="922" t="s">
        <v>497</v>
      </c>
      <c r="P2754" s="923"/>
      <c r="Q2754" s="923"/>
      <c r="R2754" s="924"/>
      <c r="S2754" s="919" t="str">
        <f>IF(COUNT(S2733:U2752)=0,"",SUMIF(E2733:E2752,"元請",S2733:U2752))</f>
        <v/>
      </c>
      <c r="T2754" s="920"/>
      <c r="U2754" s="921"/>
      <c r="Z2754" s="264"/>
      <c r="AA2754" s="264"/>
      <c r="AB2754" s="264"/>
      <c r="AC2754" s="264"/>
      <c r="AD2754" s="264"/>
      <c r="AE2754" s="172"/>
      <c r="AF2754" s="172"/>
    </row>
    <row r="2755" spans="1:32" ht="19.5" customHeight="1" x14ac:dyDescent="0.15">
      <c r="B2755" s="287" t="s">
        <v>240</v>
      </c>
      <c r="C2755" s="172"/>
      <c r="D2755" s="171"/>
      <c r="E2755" s="172"/>
      <c r="F2755" s="172"/>
      <c r="G2755" s="485"/>
      <c r="H2755" s="485"/>
      <c r="Z2755" s="264"/>
      <c r="AA2755" s="264"/>
      <c r="AB2755" s="264"/>
      <c r="AC2755" s="264"/>
      <c r="AD2755" s="264"/>
      <c r="AE2755" s="172"/>
      <c r="AF2755" s="172"/>
    </row>
    <row r="2756" spans="1:32" ht="19.5" customHeight="1" x14ac:dyDescent="0.15">
      <c r="B2756" s="485"/>
      <c r="C2756" s="172"/>
      <c r="D2756" s="171"/>
      <c r="E2756" s="290"/>
      <c r="F2756" s="485"/>
      <c r="G2756" s="485"/>
      <c r="H2756" s="485"/>
    </row>
    <row r="2757" spans="1:32" s="172" customFormat="1" ht="20.25" customHeight="1" x14ac:dyDescent="0.15">
      <c r="A2757" s="171"/>
      <c r="B2757" s="171"/>
      <c r="C2757" s="172" t="s">
        <v>104</v>
      </c>
      <c r="G2757" s="262"/>
      <c r="H2757" s="262"/>
      <c r="I2757" s="171"/>
      <c r="J2757" s="171"/>
      <c r="K2757" s="171"/>
      <c r="L2757" s="171"/>
      <c r="M2757" s="171"/>
      <c r="N2757" s="171"/>
      <c r="O2757" s="171"/>
      <c r="P2757" s="171"/>
      <c r="Q2757" s="171"/>
      <c r="R2757" s="171"/>
      <c r="S2757" s="171"/>
      <c r="T2757" s="196" t="s">
        <v>241</v>
      </c>
      <c r="U2757" s="263" t="str">
        <f t="shared" ref="U2757" si="1764">IF(COUNT(S2733:U2752)=0,"",U2728+1)</f>
        <v/>
      </c>
      <c r="W2757" s="171"/>
      <c r="X2757" s="171"/>
      <c r="Y2757" s="171"/>
      <c r="Z2757" s="291"/>
      <c r="AA2757" s="291"/>
      <c r="AB2757" s="291"/>
      <c r="AC2757" s="291"/>
      <c r="AD2757" s="291"/>
      <c r="AE2757" s="171"/>
      <c r="AF2757" s="171"/>
    </row>
    <row r="2758" spans="1:32" s="172" customFormat="1" ht="27.75" x14ac:dyDescent="0.15">
      <c r="A2758" s="171"/>
      <c r="B2758" s="904" t="s">
        <v>105</v>
      </c>
      <c r="C2758" s="904"/>
      <c r="D2758" s="904"/>
      <c r="E2758" s="904"/>
      <c r="F2758" s="904"/>
      <c r="G2758" s="904"/>
      <c r="H2758" s="904"/>
      <c r="I2758" s="904"/>
      <c r="J2758" s="905" t="s">
        <v>388</v>
      </c>
      <c r="K2758" s="905"/>
      <c r="L2758" s="905"/>
      <c r="M2758" s="905"/>
      <c r="N2758" s="905"/>
      <c r="O2758" s="905"/>
      <c r="P2758" s="905"/>
      <c r="Q2758" s="905"/>
      <c r="R2758" s="905"/>
      <c r="S2758" s="905"/>
      <c r="T2758" s="905"/>
      <c r="U2758" s="905"/>
      <c r="W2758" s="171"/>
      <c r="X2758" s="171"/>
      <c r="Y2758" s="171"/>
      <c r="Z2758" s="291"/>
      <c r="AA2758" s="291"/>
      <c r="AB2758" s="291"/>
      <c r="AC2758" s="291"/>
      <c r="AD2758" s="291"/>
      <c r="AE2758" s="171"/>
      <c r="AF2758" s="171"/>
    </row>
    <row r="2759" spans="1:32" ht="21.75" thickBot="1" x14ac:dyDescent="0.2">
      <c r="D2759" s="265" t="s">
        <v>228</v>
      </c>
      <c r="E2759" s="906"/>
      <c r="F2759" s="906"/>
      <c r="G2759" s="266" t="s">
        <v>229</v>
      </c>
      <c r="H2759" s="267"/>
      <c r="L2759" s="268" t="s">
        <v>231</v>
      </c>
      <c r="M2759" s="482" t="str">
        <f>M$4</f>
        <v/>
      </c>
      <c r="N2759" s="269" t="s">
        <v>220</v>
      </c>
      <c r="O2759" s="482" t="str">
        <f>O$4</f>
        <v/>
      </c>
      <c r="P2759" s="269" t="s">
        <v>225</v>
      </c>
      <c r="Q2759" s="269" t="s">
        <v>205</v>
      </c>
      <c r="R2759" s="482" t="str">
        <f>R$4</f>
        <v/>
      </c>
      <c r="S2759" s="269" t="s">
        <v>220</v>
      </c>
      <c r="T2759" s="482" t="str">
        <f>T$4</f>
        <v/>
      </c>
      <c r="U2759" s="269" t="s">
        <v>230</v>
      </c>
    </row>
    <row r="2760" spans="1:32" ht="18" customHeight="1" x14ac:dyDescent="0.15">
      <c r="B2760" s="880" t="s">
        <v>227</v>
      </c>
      <c r="C2760" s="907" t="s">
        <v>224</v>
      </c>
      <c r="D2760" s="478" t="s">
        <v>237</v>
      </c>
      <c r="E2760" s="478" t="s">
        <v>222</v>
      </c>
      <c r="F2760" s="909" t="s">
        <v>106</v>
      </c>
      <c r="G2760" s="840" t="s">
        <v>107</v>
      </c>
      <c r="H2760" s="841"/>
      <c r="I2760" s="480" t="s">
        <v>108</v>
      </c>
      <c r="J2760" s="480" t="s">
        <v>235</v>
      </c>
      <c r="K2760" s="840" t="s">
        <v>109</v>
      </c>
      <c r="L2760" s="913"/>
      <c r="M2760" s="913"/>
      <c r="N2760" s="841"/>
      <c r="O2760" s="840" t="s">
        <v>226</v>
      </c>
      <c r="P2760" s="913"/>
      <c r="Q2760" s="913"/>
      <c r="R2760" s="841"/>
      <c r="S2760" s="840" t="s">
        <v>233</v>
      </c>
      <c r="T2760" s="913"/>
      <c r="U2760" s="914"/>
    </row>
    <row r="2761" spans="1:32" ht="18" customHeight="1" thickBot="1" x14ac:dyDescent="0.2">
      <c r="B2761" s="882"/>
      <c r="C2761" s="908"/>
      <c r="D2761" s="479" t="s">
        <v>221</v>
      </c>
      <c r="E2761" s="479" t="s">
        <v>223</v>
      </c>
      <c r="F2761" s="910"/>
      <c r="G2761" s="911"/>
      <c r="H2761" s="912"/>
      <c r="I2761" s="481" t="s">
        <v>110</v>
      </c>
      <c r="J2761" s="481" t="s">
        <v>236</v>
      </c>
      <c r="K2761" s="911"/>
      <c r="L2761" s="915"/>
      <c r="M2761" s="915"/>
      <c r="N2761" s="912"/>
      <c r="O2761" s="911"/>
      <c r="P2761" s="915"/>
      <c r="Q2761" s="915"/>
      <c r="R2761" s="912"/>
      <c r="S2761" s="911" t="s">
        <v>234</v>
      </c>
      <c r="T2761" s="915"/>
      <c r="U2761" s="916"/>
    </row>
    <row r="2762" spans="1:32" ht="24" customHeight="1" x14ac:dyDescent="0.15">
      <c r="B2762" s="880">
        <v>1</v>
      </c>
      <c r="C2762" s="883"/>
      <c r="D2762" s="883"/>
      <c r="E2762" s="883"/>
      <c r="F2762" s="294"/>
      <c r="G2762" s="886"/>
      <c r="H2762" s="887"/>
      <c r="I2762" s="294"/>
      <c r="J2762" s="295"/>
      <c r="K2762" s="298"/>
      <c r="L2762" s="279" t="s">
        <v>220</v>
      </c>
      <c r="M2762" s="301"/>
      <c r="N2762" s="280" t="s">
        <v>225</v>
      </c>
      <c r="O2762" s="298"/>
      <c r="P2762" s="279" t="s">
        <v>220</v>
      </c>
      <c r="Q2762" s="301"/>
      <c r="R2762" s="280" t="s">
        <v>225</v>
      </c>
      <c r="S2762" s="888" t="str">
        <f t="shared" ref="S2762" si="1765">IF(COUNT(J2762:J2766)=0,"",SUM(J2762:J2766))</f>
        <v/>
      </c>
      <c r="T2762" s="889"/>
      <c r="U2762" s="890"/>
    </row>
    <row r="2763" spans="1:32" ht="24" customHeight="1" x14ac:dyDescent="0.15">
      <c r="B2763" s="881"/>
      <c r="C2763" s="884"/>
      <c r="D2763" s="884"/>
      <c r="E2763" s="884"/>
      <c r="F2763" s="296"/>
      <c r="G2763" s="897"/>
      <c r="H2763" s="898"/>
      <c r="I2763" s="296"/>
      <c r="J2763" s="297"/>
      <c r="K2763" s="299"/>
      <c r="L2763" s="284" t="s">
        <v>220</v>
      </c>
      <c r="M2763" s="302"/>
      <c r="N2763" s="285" t="s">
        <v>225</v>
      </c>
      <c r="O2763" s="299"/>
      <c r="P2763" s="284" t="s">
        <v>220</v>
      </c>
      <c r="Q2763" s="302"/>
      <c r="R2763" s="285" t="s">
        <v>225</v>
      </c>
      <c r="S2763" s="891"/>
      <c r="T2763" s="892"/>
      <c r="U2763" s="893"/>
    </row>
    <row r="2764" spans="1:32" ht="23.25" customHeight="1" x14ac:dyDescent="0.15">
      <c r="B2764" s="881"/>
      <c r="C2764" s="884"/>
      <c r="D2764" s="884"/>
      <c r="E2764" s="884"/>
      <c r="F2764" s="296"/>
      <c r="G2764" s="897"/>
      <c r="H2764" s="898"/>
      <c r="I2764" s="296"/>
      <c r="J2764" s="297"/>
      <c r="K2764" s="299"/>
      <c r="L2764" s="284" t="s">
        <v>220</v>
      </c>
      <c r="M2764" s="302"/>
      <c r="N2764" s="285" t="s">
        <v>225</v>
      </c>
      <c r="O2764" s="299"/>
      <c r="P2764" s="284" t="s">
        <v>220</v>
      </c>
      <c r="Q2764" s="302"/>
      <c r="R2764" s="285" t="s">
        <v>225</v>
      </c>
      <c r="S2764" s="891"/>
      <c r="T2764" s="892"/>
      <c r="U2764" s="893"/>
    </row>
    <row r="2765" spans="1:32" ht="24" customHeight="1" x14ac:dyDescent="0.15">
      <c r="B2765" s="881"/>
      <c r="C2765" s="884"/>
      <c r="D2765" s="884"/>
      <c r="E2765" s="884"/>
      <c r="F2765" s="296"/>
      <c r="G2765" s="897"/>
      <c r="H2765" s="898"/>
      <c r="I2765" s="296"/>
      <c r="J2765" s="297"/>
      <c r="K2765" s="299"/>
      <c r="L2765" s="284" t="s">
        <v>220</v>
      </c>
      <c r="M2765" s="302"/>
      <c r="N2765" s="285" t="s">
        <v>225</v>
      </c>
      <c r="O2765" s="299"/>
      <c r="P2765" s="284" t="s">
        <v>220</v>
      </c>
      <c r="Q2765" s="302"/>
      <c r="R2765" s="285" t="s">
        <v>225</v>
      </c>
      <c r="S2765" s="891"/>
      <c r="T2765" s="892"/>
      <c r="U2765" s="893"/>
    </row>
    <row r="2766" spans="1:32" ht="24" customHeight="1" thickBot="1" x14ac:dyDescent="0.2">
      <c r="B2766" s="882"/>
      <c r="C2766" s="885"/>
      <c r="D2766" s="885"/>
      <c r="E2766" s="885"/>
      <c r="F2766" s="286" t="s">
        <v>232</v>
      </c>
      <c r="G2766" s="5"/>
      <c r="H2766" s="899" t="s">
        <v>239</v>
      </c>
      <c r="I2766" s="900"/>
      <c r="J2766" s="300"/>
      <c r="K2766" s="901"/>
      <c r="L2766" s="902"/>
      <c r="M2766" s="902"/>
      <c r="N2766" s="902"/>
      <c r="O2766" s="902"/>
      <c r="P2766" s="902"/>
      <c r="Q2766" s="902"/>
      <c r="R2766" s="903"/>
      <c r="S2766" s="894"/>
      <c r="T2766" s="895"/>
      <c r="U2766" s="896"/>
    </row>
    <row r="2767" spans="1:32" ht="24" customHeight="1" x14ac:dyDescent="0.15">
      <c r="B2767" s="880">
        <v>2</v>
      </c>
      <c r="C2767" s="883"/>
      <c r="D2767" s="883"/>
      <c r="E2767" s="883"/>
      <c r="F2767" s="294"/>
      <c r="G2767" s="886"/>
      <c r="H2767" s="887"/>
      <c r="I2767" s="294"/>
      <c r="J2767" s="295"/>
      <c r="K2767" s="298"/>
      <c r="L2767" s="279" t="s">
        <v>220</v>
      </c>
      <c r="M2767" s="301"/>
      <c r="N2767" s="280" t="s">
        <v>225</v>
      </c>
      <c r="O2767" s="298"/>
      <c r="P2767" s="279" t="s">
        <v>220</v>
      </c>
      <c r="Q2767" s="301"/>
      <c r="R2767" s="280" t="s">
        <v>225</v>
      </c>
      <c r="S2767" s="888" t="str">
        <f t="shared" ref="S2767" si="1766">IF(COUNT(J2767:J2771)=0,"",SUM(J2767:J2771))</f>
        <v/>
      </c>
      <c r="T2767" s="889"/>
      <c r="U2767" s="890"/>
    </row>
    <row r="2768" spans="1:32" ht="24" customHeight="1" x14ac:dyDescent="0.15">
      <c r="B2768" s="881"/>
      <c r="C2768" s="884"/>
      <c r="D2768" s="884"/>
      <c r="E2768" s="884"/>
      <c r="F2768" s="296"/>
      <c r="G2768" s="897"/>
      <c r="H2768" s="898"/>
      <c r="I2768" s="296"/>
      <c r="J2768" s="297"/>
      <c r="K2768" s="299"/>
      <c r="L2768" s="284" t="s">
        <v>220</v>
      </c>
      <c r="M2768" s="302"/>
      <c r="N2768" s="285" t="s">
        <v>225</v>
      </c>
      <c r="O2768" s="299"/>
      <c r="P2768" s="284" t="s">
        <v>220</v>
      </c>
      <c r="Q2768" s="302"/>
      <c r="R2768" s="285" t="s">
        <v>225</v>
      </c>
      <c r="S2768" s="891"/>
      <c r="T2768" s="892"/>
      <c r="U2768" s="893"/>
    </row>
    <row r="2769" spans="2:32" ht="24" customHeight="1" x14ac:dyDescent="0.15">
      <c r="B2769" s="881"/>
      <c r="C2769" s="884"/>
      <c r="D2769" s="884"/>
      <c r="E2769" s="884"/>
      <c r="F2769" s="296"/>
      <c r="G2769" s="897"/>
      <c r="H2769" s="898"/>
      <c r="I2769" s="296"/>
      <c r="J2769" s="297"/>
      <c r="K2769" s="299"/>
      <c r="L2769" s="284" t="s">
        <v>220</v>
      </c>
      <c r="M2769" s="302"/>
      <c r="N2769" s="285" t="s">
        <v>225</v>
      </c>
      <c r="O2769" s="299"/>
      <c r="P2769" s="284" t="s">
        <v>220</v>
      </c>
      <c r="Q2769" s="302"/>
      <c r="R2769" s="285" t="s">
        <v>225</v>
      </c>
      <c r="S2769" s="891"/>
      <c r="T2769" s="892"/>
      <c r="U2769" s="893"/>
    </row>
    <row r="2770" spans="2:32" ht="24" customHeight="1" x14ac:dyDescent="0.15">
      <c r="B2770" s="881"/>
      <c r="C2770" s="884"/>
      <c r="D2770" s="884"/>
      <c r="E2770" s="884"/>
      <c r="F2770" s="296"/>
      <c r="G2770" s="897"/>
      <c r="H2770" s="898"/>
      <c r="I2770" s="296"/>
      <c r="J2770" s="297"/>
      <c r="K2770" s="299"/>
      <c r="L2770" s="284" t="s">
        <v>220</v>
      </c>
      <c r="M2770" s="302"/>
      <c r="N2770" s="285" t="s">
        <v>225</v>
      </c>
      <c r="O2770" s="299"/>
      <c r="P2770" s="284" t="s">
        <v>220</v>
      </c>
      <c r="Q2770" s="302"/>
      <c r="R2770" s="285" t="s">
        <v>225</v>
      </c>
      <c r="S2770" s="891"/>
      <c r="T2770" s="892"/>
      <c r="U2770" s="893"/>
    </row>
    <row r="2771" spans="2:32" ht="24" customHeight="1" thickBot="1" x14ac:dyDescent="0.2">
      <c r="B2771" s="882"/>
      <c r="C2771" s="885"/>
      <c r="D2771" s="885"/>
      <c r="E2771" s="885"/>
      <c r="F2771" s="286" t="s">
        <v>232</v>
      </c>
      <c r="G2771" s="5"/>
      <c r="H2771" s="899" t="s">
        <v>239</v>
      </c>
      <c r="I2771" s="900"/>
      <c r="J2771" s="300"/>
      <c r="K2771" s="901"/>
      <c r="L2771" s="902"/>
      <c r="M2771" s="902"/>
      <c r="N2771" s="902"/>
      <c r="O2771" s="902"/>
      <c r="P2771" s="902"/>
      <c r="Q2771" s="902"/>
      <c r="R2771" s="903"/>
      <c r="S2771" s="894"/>
      <c r="T2771" s="895"/>
      <c r="U2771" s="896"/>
    </row>
    <row r="2772" spans="2:32" ht="24" customHeight="1" x14ac:dyDescent="0.15">
      <c r="B2772" s="880">
        <v>3</v>
      </c>
      <c r="C2772" s="883"/>
      <c r="D2772" s="883"/>
      <c r="E2772" s="883"/>
      <c r="F2772" s="294"/>
      <c r="G2772" s="886"/>
      <c r="H2772" s="887"/>
      <c r="I2772" s="294"/>
      <c r="J2772" s="295"/>
      <c r="K2772" s="298"/>
      <c r="L2772" s="279" t="s">
        <v>220</v>
      </c>
      <c r="M2772" s="301"/>
      <c r="N2772" s="280" t="s">
        <v>225</v>
      </c>
      <c r="O2772" s="298"/>
      <c r="P2772" s="279" t="s">
        <v>220</v>
      </c>
      <c r="Q2772" s="301"/>
      <c r="R2772" s="280" t="s">
        <v>225</v>
      </c>
      <c r="S2772" s="888" t="str">
        <f t="shared" ref="S2772" si="1767">IF(COUNT(J2772:J2776)=0,"",SUM(J2772:J2776))</f>
        <v/>
      </c>
      <c r="T2772" s="889"/>
      <c r="U2772" s="890"/>
    </row>
    <row r="2773" spans="2:32" ht="24" customHeight="1" x14ac:dyDescent="0.15">
      <c r="B2773" s="881"/>
      <c r="C2773" s="884"/>
      <c r="D2773" s="884"/>
      <c r="E2773" s="884"/>
      <c r="F2773" s="296"/>
      <c r="G2773" s="897"/>
      <c r="H2773" s="898"/>
      <c r="I2773" s="296"/>
      <c r="J2773" s="297"/>
      <c r="K2773" s="299"/>
      <c r="L2773" s="284" t="s">
        <v>220</v>
      </c>
      <c r="M2773" s="302"/>
      <c r="N2773" s="285" t="s">
        <v>225</v>
      </c>
      <c r="O2773" s="299"/>
      <c r="P2773" s="284" t="s">
        <v>220</v>
      </c>
      <c r="Q2773" s="302"/>
      <c r="R2773" s="285" t="s">
        <v>225</v>
      </c>
      <c r="S2773" s="891"/>
      <c r="T2773" s="892"/>
      <c r="U2773" s="893"/>
    </row>
    <row r="2774" spans="2:32" ht="24" customHeight="1" x14ac:dyDescent="0.15">
      <c r="B2774" s="881"/>
      <c r="C2774" s="884"/>
      <c r="D2774" s="884"/>
      <c r="E2774" s="884"/>
      <c r="F2774" s="296"/>
      <c r="G2774" s="897"/>
      <c r="H2774" s="898"/>
      <c r="I2774" s="296"/>
      <c r="J2774" s="297"/>
      <c r="K2774" s="299"/>
      <c r="L2774" s="284" t="s">
        <v>220</v>
      </c>
      <c r="M2774" s="302"/>
      <c r="N2774" s="285" t="s">
        <v>225</v>
      </c>
      <c r="O2774" s="299"/>
      <c r="P2774" s="284" t="s">
        <v>220</v>
      </c>
      <c r="Q2774" s="302"/>
      <c r="R2774" s="285" t="s">
        <v>225</v>
      </c>
      <c r="S2774" s="891"/>
      <c r="T2774" s="892"/>
      <c r="U2774" s="893"/>
    </row>
    <row r="2775" spans="2:32" ht="24" customHeight="1" x14ac:dyDescent="0.15">
      <c r="B2775" s="881"/>
      <c r="C2775" s="884"/>
      <c r="D2775" s="884"/>
      <c r="E2775" s="884"/>
      <c r="F2775" s="296"/>
      <c r="G2775" s="897"/>
      <c r="H2775" s="898"/>
      <c r="I2775" s="296"/>
      <c r="J2775" s="297"/>
      <c r="K2775" s="299"/>
      <c r="L2775" s="284" t="s">
        <v>220</v>
      </c>
      <c r="M2775" s="302"/>
      <c r="N2775" s="285" t="s">
        <v>225</v>
      </c>
      <c r="O2775" s="299"/>
      <c r="P2775" s="284" t="s">
        <v>220</v>
      </c>
      <c r="Q2775" s="302"/>
      <c r="R2775" s="285" t="s">
        <v>225</v>
      </c>
      <c r="S2775" s="891"/>
      <c r="T2775" s="892"/>
      <c r="U2775" s="893"/>
    </row>
    <row r="2776" spans="2:32" ht="24" customHeight="1" thickBot="1" x14ac:dyDescent="0.2">
      <c r="B2776" s="882"/>
      <c r="C2776" s="885"/>
      <c r="D2776" s="885"/>
      <c r="E2776" s="885"/>
      <c r="F2776" s="286" t="s">
        <v>232</v>
      </c>
      <c r="G2776" s="5"/>
      <c r="H2776" s="899" t="s">
        <v>239</v>
      </c>
      <c r="I2776" s="900"/>
      <c r="J2776" s="300"/>
      <c r="K2776" s="901"/>
      <c r="L2776" s="902"/>
      <c r="M2776" s="902"/>
      <c r="N2776" s="902"/>
      <c r="O2776" s="902"/>
      <c r="P2776" s="902"/>
      <c r="Q2776" s="902"/>
      <c r="R2776" s="903"/>
      <c r="S2776" s="894"/>
      <c r="T2776" s="895"/>
      <c r="U2776" s="896"/>
    </row>
    <row r="2777" spans="2:32" ht="24" customHeight="1" x14ac:dyDescent="0.15">
      <c r="B2777" s="880">
        <v>4</v>
      </c>
      <c r="C2777" s="883"/>
      <c r="D2777" s="883"/>
      <c r="E2777" s="883"/>
      <c r="F2777" s="294"/>
      <c r="G2777" s="886"/>
      <c r="H2777" s="887"/>
      <c r="I2777" s="294"/>
      <c r="J2777" s="295"/>
      <c r="K2777" s="298"/>
      <c r="L2777" s="279" t="s">
        <v>220</v>
      </c>
      <c r="M2777" s="301"/>
      <c r="N2777" s="280" t="s">
        <v>225</v>
      </c>
      <c r="O2777" s="298"/>
      <c r="P2777" s="279" t="s">
        <v>220</v>
      </c>
      <c r="Q2777" s="301"/>
      <c r="R2777" s="280" t="s">
        <v>225</v>
      </c>
      <c r="S2777" s="888" t="str">
        <f t="shared" ref="S2777" si="1768">IF(COUNT(J2777:J2781)=0,"",SUM(J2777:J2781))</f>
        <v/>
      </c>
      <c r="T2777" s="889"/>
      <c r="U2777" s="890"/>
    </row>
    <row r="2778" spans="2:32" ht="24" customHeight="1" x14ac:dyDescent="0.15">
      <c r="B2778" s="881"/>
      <c r="C2778" s="884"/>
      <c r="D2778" s="884"/>
      <c r="E2778" s="884"/>
      <c r="F2778" s="296"/>
      <c r="G2778" s="897"/>
      <c r="H2778" s="898"/>
      <c r="I2778" s="296"/>
      <c r="J2778" s="297"/>
      <c r="K2778" s="299"/>
      <c r="L2778" s="284" t="s">
        <v>220</v>
      </c>
      <c r="M2778" s="302"/>
      <c r="N2778" s="285" t="s">
        <v>225</v>
      </c>
      <c r="O2778" s="299"/>
      <c r="P2778" s="284" t="s">
        <v>220</v>
      </c>
      <c r="Q2778" s="302"/>
      <c r="R2778" s="285" t="s">
        <v>225</v>
      </c>
      <c r="S2778" s="891"/>
      <c r="T2778" s="892"/>
      <c r="U2778" s="893"/>
    </row>
    <row r="2779" spans="2:32" ht="24" customHeight="1" x14ac:dyDescent="0.15">
      <c r="B2779" s="881"/>
      <c r="C2779" s="884"/>
      <c r="D2779" s="884"/>
      <c r="E2779" s="884"/>
      <c r="F2779" s="296"/>
      <c r="G2779" s="897"/>
      <c r="H2779" s="898"/>
      <c r="I2779" s="296"/>
      <c r="J2779" s="297"/>
      <c r="K2779" s="299"/>
      <c r="L2779" s="284" t="s">
        <v>220</v>
      </c>
      <c r="M2779" s="302"/>
      <c r="N2779" s="285" t="s">
        <v>225</v>
      </c>
      <c r="O2779" s="299"/>
      <c r="P2779" s="284" t="s">
        <v>220</v>
      </c>
      <c r="Q2779" s="302"/>
      <c r="R2779" s="285" t="s">
        <v>225</v>
      </c>
      <c r="S2779" s="891"/>
      <c r="T2779" s="892"/>
      <c r="U2779" s="893"/>
    </row>
    <row r="2780" spans="2:32" ht="24" customHeight="1" x14ac:dyDescent="0.15">
      <c r="B2780" s="881"/>
      <c r="C2780" s="884"/>
      <c r="D2780" s="884"/>
      <c r="E2780" s="884"/>
      <c r="F2780" s="296"/>
      <c r="G2780" s="897"/>
      <c r="H2780" s="898"/>
      <c r="I2780" s="296"/>
      <c r="J2780" s="297"/>
      <c r="K2780" s="299"/>
      <c r="L2780" s="284" t="s">
        <v>220</v>
      </c>
      <c r="M2780" s="302"/>
      <c r="N2780" s="285" t="s">
        <v>225</v>
      </c>
      <c r="O2780" s="299"/>
      <c r="P2780" s="284" t="s">
        <v>220</v>
      </c>
      <c r="Q2780" s="302"/>
      <c r="R2780" s="285" t="s">
        <v>225</v>
      </c>
      <c r="S2780" s="891"/>
      <c r="T2780" s="892"/>
      <c r="U2780" s="893"/>
    </row>
    <row r="2781" spans="2:32" ht="24" customHeight="1" thickBot="1" x14ac:dyDescent="0.2">
      <c r="B2781" s="882"/>
      <c r="C2781" s="885"/>
      <c r="D2781" s="885"/>
      <c r="E2781" s="885"/>
      <c r="F2781" s="286" t="s">
        <v>232</v>
      </c>
      <c r="G2781" s="5"/>
      <c r="H2781" s="899" t="s">
        <v>239</v>
      </c>
      <c r="I2781" s="900"/>
      <c r="J2781" s="300"/>
      <c r="K2781" s="901"/>
      <c r="L2781" s="902"/>
      <c r="M2781" s="902"/>
      <c r="N2781" s="902"/>
      <c r="O2781" s="902"/>
      <c r="P2781" s="902"/>
      <c r="Q2781" s="902"/>
      <c r="R2781" s="903"/>
      <c r="S2781" s="894"/>
      <c r="T2781" s="895"/>
      <c r="U2781" s="896"/>
    </row>
    <row r="2782" spans="2:32" ht="19.5" customHeight="1" thickBot="1" x14ac:dyDescent="0.2">
      <c r="B2782" s="287" t="s">
        <v>112</v>
      </c>
      <c r="C2782" s="172"/>
      <c r="D2782" s="288"/>
      <c r="E2782" s="288"/>
      <c r="F2782" s="289"/>
      <c r="G2782" s="288"/>
      <c r="H2782" s="288"/>
      <c r="O2782" s="917" t="s">
        <v>496</v>
      </c>
      <c r="P2782" s="918"/>
      <c r="Q2782" s="918"/>
      <c r="R2782" s="918"/>
      <c r="S2782" s="919" t="str">
        <f>IF(COUNT(S2762:U2781)=0,"",SUMIFS(S2762:S2781,E2762:E2781,"&lt;&gt;"&amp;""))</f>
        <v/>
      </c>
      <c r="T2782" s="920"/>
      <c r="U2782" s="921"/>
    </row>
    <row r="2783" spans="2:32" ht="19.5" customHeight="1" thickBot="1" x14ac:dyDescent="0.2">
      <c r="B2783" s="486" t="s">
        <v>242</v>
      </c>
      <c r="C2783" s="172"/>
      <c r="D2783" s="171"/>
      <c r="E2783" s="290"/>
      <c r="F2783" s="485"/>
      <c r="G2783" s="485"/>
      <c r="H2783" s="485"/>
      <c r="O2783" s="922" t="s">
        <v>497</v>
      </c>
      <c r="P2783" s="923"/>
      <c r="Q2783" s="923"/>
      <c r="R2783" s="924"/>
      <c r="S2783" s="919" t="str">
        <f>IF(COUNT(S2762:U2781)=0,"",SUMIF(E2762:E2781,"元請",S2762:U2781))</f>
        <v/>
      </c>
      <c r="T2783" s="920"/>
      <c r="U2783" s="921"/>
      <c r="Z2783" s="264"/>
      <c r="AA2783" s="264"/>
      <c r="AB2783" s="264"/>
      <c r="AC2783" s="264"/>
      <c r="AD2783" s="264"/>
      <c r="AE2783" s="172"/>
      <c r="AF2783" s="172"/>
    </row>
    <row r="2784" spans="2:32" ht="19.5" customHeight="1" x14ac:dyDescent="0.15">
      <c r="B2784" s="287" t="s">
        <v>240</v>
      </c>
      <c r="C2784" s="172"/>
      <c r="D2784" s="171"/>
      <c r="E2784" s="172"/>
      <c r="F2784" s="172"/>
      <c r="G2784" s="485"/>
      <c r="H2784" s="485"/>
      <c r="Z2784" s="264"/>
      <c r="AA2784" s="264"/>
      <c r="AB2784" s="264"/>
      <c r="AC2784" s="264"/>
      <c r="AD2784" s="264"/>
      <c r="AE2784" s="172"/>
      <c r="AF2784" s="172"/>
    </row>
    <row r="2785" spans="1:32" ht="19.5" customHeight="1" x14ac:dyDescent="0.15">
      <c r="B2785" s="485"/>
      <c r="C2785" s="172"/>
      <c r="D2785" s="171"/>
      <c r="E2785" s="290"/>
      <c r="F2785" s="485"/>
      <c r="G2785" s="485"/>
      <c r="H2785" s="485"/>
    </row>
    <row r="2786" spans="1:32" s="172" customFormat="1" ht="20.25" customHeight="1" x14ac:dyDescent="0.15">
      <c r="A2786" s="171"/>
      <c r="B2786" s="171"/>
      <c r="C2786" s="172" t="s">
        <v>104</v>
      </c>
      <c r="G2786" s="262"/>
      <c r="H2786" s="262"/>
      <c r="I2786" s="171"/>
      <c r="J2786" s="171"/>
      <c r="K2786" s="171"/>
      <c r="L2786" s="171"/>
      <c r="M2786" s="171"/>
      <c r="N2786" s="171"/>
      <c r="O2786" s="171"/>
      <c r="P2786" s="171"/>
      <c r="Q2786" s="171"/>
      <c r="R2786" s="171"/>
      <c r="S2786" s="171"/>
      <c r="T2786" s="196" t="s">
        <v>241</v>
      </c>
      <c r="U2786" s="263" t="str">
        <f t="shared" ref="U2786" si="1769">IF(COUNT(S2762:U2781)=0,"",U2757+1)</f>
        <v/>
      </c>
      <c r="W2786" s="171"/>
      <c r="X2786" s="171"/>
      <c r="Y2786" s="171"/>
      <c r="Z2786" s="291"/>
      <c r="AA2786" s="291"/>
      <c r="AB2786" s="291"/>
      <c r="AC2786" s="291"/>
      <c r="AD2786" s="291"/>
      <c r="AE2786" s="171"/>
      <c r="AF2786" s="171"/>
    </row>
    <row r="2787" spans="1:32" s="172" customFormat="1" ht="27.75" x14ac:dyDescent="0.15">
      <c r="A2787" s="171"/>
      <c r="B2787" s="904" t="s">
        <v>105</v>
      </c>
      <c r="C2787" s="904"/>
      <c r="D2787" s="904"/>
      <c r="E2787" s="904"/>
      <c r="F2787" s="904"/>
      <c r="G2787" s="904"/>
      <c r="H2787" s="904"/>
      <c r="I2787" s="904"/>
      <c r="J2787" s="905" t="s">
        <v>388</v>
      </c>
      <c r="K2787" s="905"/>
      <c r="L2787" s="905"/>
      <c r="M2787" s="905"/>
      <c r="N2787" s="905"/>
      <c r="O2787" s="905"/>
      <c r="P2787" s="905"/>
      <c r="Q2787" s="905"/>
      <c r="R2787" s="905"/>
      <c r="S2787" s="905"/>
      <c r="T2787" s="905"/>
      <c r="U2787" s="905"/>
      <c r="W2787" s="171"/>
      <c r="X2787" s="171"/>
      <c r="Y2787" s="171"/>
      <c r="Z2787" s="291"/>
      <c r="AA2787" s="291"/>
      <c r="AB2787" s="291"/>
      <c r="AC2787" s="291"/>
      <c r="AD2787" s="291"/>
      <c r="AE2787" s="171"/>
      <c r="AF2787" s="171"/>
    </row>
    <row r="2788" spans="1:32" ht="21.75" thickBot="1" x14ac:dyDescent="0.2">
      <c r="D2788" s="265" t="s">
        <v>228</v>
      </c>
      <c r="E2788" s="906"/>
      <c r="F2788" s="906"/>
      <c r="G2788" s="266" t="s">
        <v>229</v>
      </c>
      <c r="H2788" s="267"/>
      <c r="L2788" s="268" t="s">
        <v>231</v>
      </c>
      <c r="M2788" s="482" t="str">
        <f>M$4</f>
        <v/>
      </c>
      <c r="N2788" s="269" t="s">
        <v>220</v>
      </c>
      <c r="O2788" s="482" t="str">
        <f>O$4</f>
        <v/>
      </c>
      <c r="P2788" s="269" t="s">
        <v>225</v>
      </c>
      <c r="Q2788" s="269" t="s">
        <v>205</v>
      </c>
      <c r="R2788" s="482" t="str">
        <f>R$4</f>
        <v/>
      </c>
      <c r="S2788" s="269" t="s">
        <v>220</v>
      </c>
      <c r="T2788" s="482" t="str">
        <f>T$4</f>
        <v/>
      </c>
      <c r="U2788" s="269" t="s">
        <v>230</v>
      </c>
    </row>
    <row r="2789" spans="1:32" ht="18" customHeight="1" x14ac:dyDescent="0.15">
      <c r="B2789" s="880" t="s">
        <v>227</v>
      </c>
      <c r="C2789" s="907" t="s">
        <v>224</v>
      </c>
      <c r="D2789" s="478" t="s">
        <v>237</v>
      </c>
      <c r="E2789" s="478" t="s">
        <v>222</v>
      </c>
      <c r="F2789" s="909" t="s">
        <v>106</v>
      </c>
      <c r="G2789" s="840" t="s">
        <v>107</v>
      </c>
      <c r="H2789" s="841"/>
      <c r="I2789" s="480" t="s">
        <v>108</v>
      </c>
      <c r="J2789" s="480" t="s">
        <v>235</v>
      </c>
      <c r="K2789" s="840" t="s">
        <v>109</v>
      </c>
      <c r="L2789" s="913"/>
      <c r="M2789" s="913"/>
      <c r="N2789" s="841"/>
      <c r="O2789" s="840" t="s">
        <v>226</v>
      </c>
      <c r="P2789" s="913"/>
      <c r="Q2789" s="913"/>
      <c r="R2789" s="841"/>
      <c r="S2789" s="840" t="s">
        <v>233</v>
      </c>
      <c r="T2789" s="913"/>
      <c r="U2789" s="914"/>
    </row>
    <row r="2790" spans="1:32" ht="18" customHeight="1" thickBot="1" x14ac:dyDescent="0.2">
      <c r="B2790" s="882"/>
      <c r="C2790" s="908"/>
      <c r="D2790" s="479" t="s">
        <v>221</v>
      </c>
      <c r="E2790" s="479" t="s">
        <v>223</v>
      </c>
      <c r="F2790" s="910"/>
      <c r="G2790" s="911"/>
      <c r="H2790" s="912"/>
      <c r="I2790" s="481" t="s">
        <v>110</v>
      </c>
      <c r="J2790" s="481" t="s">
        <v>236</v>
      </c>
      <c r="K2790" s="911"/>
      <c r="L2790" s="915"/>
      <c r="M2790" s="915"/>
      <c r="N2790" s="912"/>
      <c r="O2790" s="911"/>
      <c r="P2790" s="915"/>
      <c r="Q2790" s="915"/>
      <c r="R2790" s="912"/>
      <c r="S2790" s="911" t="s">
        <v>234</v>
      </c>
      <c r="T2790" s="915"/>
      <c r="U2790" s="916"/>
    </row>
    <row r="2791" spans="1:32" ht="24" customHeight="1" x14ac:dyDescent="0.15">
      <c r="B2791" s="880">
        <v>1</v>
      </c>
      <c r="C2791" s="883"/>
      <c r="D2791" s="883"/>
      <c r="E2791" s="883"/>
      <c r="F2791" s="294"/>
      <c r="G2791" s="886"/>
      <c r="H2791" s="887"/>
      <c r="I2791" s="294"/>
      <c r="J2791" s="295"/>
      <c r="K2791" s="298"/>
      <c r="L2791" s="279" t="s">
        <v>220</v>
      </c>
      <c r="M2791" s="301"/>
      <c r="N2791" s="280" t="s">
        <v>225</v>
      </c>
      <c r="O2791" s="298"/>
      <c r="P2791" s="279" t="s">
        <v>220</v>
      </c>
      <c r="Q2791" s="301"/>
      <c r="R2791" s="280" t="s">
        <v>225</v>
      </c>
      <c r="S2791" s="888" t="str">
        <f t="shared" ref="S2791" si="1770">IF(COUNT(J2791:J2795)=0,"",SUM(J2791:J2795))</f>
        <v/>
      </c>
      <c r="T2791" s="889"/>
      <c r="U2791" s="890"/>
    </row>
    <row r="2792" spans="1:32" ht="24" customHeight="1" x14ac:dyDescent="0.15">
      <c r="B2792" s="881"/>
      <c r="C2792" s="884"/>
      <c r="D2792" s="884"/>
      <c r="E2792" s="884"/>
      <c r="F2792" s="296"/>
      <c r="G2792" s="897"/>
      <c r="H2792" s="898"/>
      <c r="I2792" s="296"/>
      <c r="J2792" s="297"/>
      <c r="K2792" s="299"/>
      <c r="L2792" s="284" t="s">
        <v>220</v>
      </c>
      <c r="M2792" s="302"/>
      <c r="N2792" s="285" t="s">
        <v>225</v>
      </c>
      <c r="O2792" s="299"/>
      <c r="P2792" s="284" t="s">
        <v>220</v>
      </c>
      <c r="Q2792" s="302"/>
      <c r="R2792" s="285" t="s">
        <v>225</v>
      </c>
      <c r="S2792" s="891"/>
      <c r="T2792" s="892"/>
      <c r="U2792" s="893"/>
    </row>
    <row r="2793" spans="1:32" ht="23.25" customHeight="1" x14ac:dyDescent="0.15">
      <c r="B2793" s="881"/>
      <c r="C2793" s="884"/>
      <c r="D2793" s="884"/>
      <c r="E2793" s="884"/>
      <c r="F2793" s="296"/>
      <c r="G2793" s="897"/>
      <c r="H2793" s="898"/>
      <c r="I2793" s="296"/>
      <c r="J2793" s="297"/>
      <c r="K2793" s="299"/>
      <c r="L2793" s="284" t="s">
        <v>220</v>
      </c>
      <c r="M2793" s="302"/>
      <c r="N2793" s="285" t="s">
        <v>225</v>
      </c>
      <c r="O2793" s="299"/>
      <c r="P2793" s="284" t="s">
        <v>220</v>
      </c>
      <c r="Q2793" s="302"/>
      <c r="R2793" s="285" t="s">
        <v>225</v>
      </c>
      <c r="S2793" s="891"/>
      <c r="T2793" s="892"/>
      <c r="U2793" s="893"/>
    </row>
    <row r="2794" spans="1:32" ht="24" customHeight="1" x14ac:dyDescent="0.15">
      <c r="B2794" s="881"/>
      <c r="C2794" s="884"/>
      <c r="D2794" s="884"/>
      <c r="E2794" s="884"/>
      <c r="F2794" s="296"/>
      <c r="G2794" s="897"/>
      <c r="H2794" s="898"/>
      <c r="I2794" s="296"/>
      <c r="J2794" s="297"/>
      <c r="K2794" s="299"/>
      <c r="L2794" s="284" t="s">
        <v>220</v>
      </c>
      <c r="M2794" s="302"/>
      <c r="N2794" s="285" t="s">
        <v>225</v>
      </c>
      <c r="O2794" s="299"/>
      <c r="P2794" s="284" t="s">
        <v>220</v>
      </c>
      <c r="Q2794" s="302"/>
      <c r="R2794" s="285" t="s">
        <v>225</v>
      </c>
      <c r="S2794" s="891"/>
      <c r="T2794" s="892"/>
      <c r="U2794" s="893"/>
    </row>
    <row r="2795" spans="1:32" ht="24" customHeight="1" thickBot="1" x14ac:dyDescent="0.2">
      <c r="B2795" s="882"/>
      <c r="C2795" s="885"/>
      <c r="D2795" s="885"/>
      <c r="E2795" s="885"/>
      <c r="F2795" s="286" t="s">
        <v>232</v>
      </c>
      <c r="G2795" s="5"/>
      <c r="H2795" s="899" t="s">
        <v>239</v>
      </c>
      <c r="I2795" s="900"/>
      <c r="J2795" s="300"/>
      <c r="K2795" s="901"/>
      <c r="L2795" s="902"/>
      <c r="M2795" s="902"/>
      <c r="N2795" s="902"/>
      <c r="O2795" s="902"/>
      <c r="P2795" s="902"/>
      <c r="Q2795" s="902"/>
      <c r="R2795" s="903"/>
      <c r="S2795" s="894"/>
      <c r="T2795" s="895"/>
      <c r="U2795" s="896"/>
    </row>
    <row r="2796" spans="1:32" ht="24" customHeight="1" x14ac:dyDescent="0.15">
      <c r="B2796" s="880">
        <v>2</v>
      </c>
      <c r="C2796" s="883"/>
      <c r="D2796" s="883"/>
      <c r="E2796" s="883"/>
      <c r="F2796" s="294"/>
      <c r="G2796" s="886"/>
      <c r="H2796" s="887"/>
      <c r="I2796" s="294"/>
      <c r="J2796" s="295"/>
      <c r="K2796" s="298"/>
      <c r="L2796" s="279" t="s">
        <v>220</v>
      </c>
      <c r="M2796" s="301"/>
      <c r="N2796" s="280" t="s">
        <v>225</v>
      </c>
      <c r="O2796" s="298"/>
      <c r="P2796" s="279" t="s">
        <v>220</v>
      </c>
      <c r="Q2796" s="301"/>
      <c r="R2796" s="280" t="s">
        <v>225</v>
      </c>
      <c r="S2796" s="888" t="str">
        <f t="shared" ref="S2796" si="1771">IF(COUNT(J2796:J2800)=0,"",SUM(J2796:J2800))</f>
        <v/>
      </c>
      <c r="T2796" s="889"/>
      <c r="U2796" s="890"/>
    </row>
    <row r="2797" spans="1:32" ht="24" customHeight="1" x14ac:dyDescent="0.15">
      <c r="B2797" s="881"/>
      <c r="C2797" s="884"/>
      <c r="D2797" s="884"/>
      <c r="E2797" s="884"/>
      <c r="F2797" s="296"/>
      <c r="G2797" s="897"/>
      <c r="H2797" s="898"/>
      <c r="I2797" s="296"/>
      <c r="J2797" s="297"/>
      <c r="K2797" s="299"/>
      <c r="L2797" s="284" t="s">
        <v>220</v>
      </c>
      <c r="M2797" s="302"/>
      <c r="N2797" s="285" t="s">
        <v>225</v>
      </c>
      <c r="O2797" s="299"/>
      <c r="P2797" s="284" t="s">
        <v>220</v>
      </c>
      <c r="Q2797" s="302"/>
      <c r="R2797" s="285" t="s">
        <v>225</v>
      </c>
      <c r="S2797" s="891"/>
      <c r="T2797" s="892"/>
      <c r="U2797" s="893"/>
    </row>
    <row r="2798" spans="1:32" ht="24" customHeight="1" x14ac:dyDescent="0.15">
      <c r="B2798" s="881"/>
      <c r="C2798" s="884"/>
      <c r="D2798" s="884"/>
      <c r="E2798" s="884"/>
      <c r="F2798" s="296"/>
      <c r="G2798" s="897"/>
      <c r="H2798" s="898"/>
      <c r="I2798" s="296"/>
      <c r="J2798" s="297"/>
      <c r="K2798" s="299"/>
      <c r="L2798" s="284" t="s">
        <v>220</v>
      </c>
      <c r="M2798" s="302"/>
      <c r="N2798" s="285" t="s">
        <v>225</v>
      </c>
      <c r="O2798" s="299"/>
      <c r="P2798" s="284" t="s">
        <v>220</v>
      </c>
      <c r="Q2798" s="302"/>
      <c r="R2798" s="285" t="s">
        <v>225</v>
      </c>
      <c r="S2798" s="891"/>
      <c r="T2798" s="892"/>
      <c r="U2798" s="893"/>
    </row>
    <row r="2799" spans="1:32" ht="24" customHeight="1" x14ac:dyDescent="0.15">
      <c r="B2799" s="881"/>
      <c r="C2799" s="884"/>
      <c r="D2799" s="884"/>
      <c r="E2799" s="884"/>
      <c r="F2799" s="296"/>
      <c r="G2799" s="897"/>
      <c r="H2799" s="898"/>
      <c r="I2799" s="296"/>
      <c r="J2799" s="297"/>
      <c r="K2799" s="299"/>
      <c r="L2799" s="284" t="s">
        <v>220</v>
      </c>
      <c r="M2799" s="302"/>
      <c r="N2799" s="285" t="s">
        <v>225</v>
      </c>
      <c r="O2799" s="299"/>
      <c r="P2799" s="284" t="s">
        <v>220</v>
      </c>
      <c r="Q2799" s="302"/>
      <c r="R2799" s="285" t="s">
        <v>225</v>
      </c>
      <c r="S2799" s="891"/>
      <c r="T2799" s="892"/>
      <c r="U2799" s="893"/>
    </row>
    <row r="2800" spans="1:32" ht="24" customHeight="1" thickBot="1" x14ac:dyDescent="0.2">
      <c r="B2800" s="882"/>
      <c r="C2800" s="885"/>
      <c r="D2800" s="885"/>
      <c r="E2800" s="885"/>
      <c r="F2800" s="286" t="s">
        <v>232</v>
      </c>
      <c r="G2800" s="5"/>
      <c r="H2800" s="899" t="s">
        <v>239</v>
      </c>
      <c r="I2800" s="900"/>
      <c r="J2800" s="300"/>
      <c r="K2800" s="901"/>
      <c r="L2800" s="902"/>
      <c r="M2800" s="902"/>
      <c r="N2800" s="902"/>
      <c r="O2800" s="902"/>
      <c r="P2800" s="902"/>
      <c r="Q2800" s="902"/>
      <c r="R2800" s="903"/>
      <c r="S2800" s="894"/>
      <c r="T2800" s="895"/>
      <c r="U2800" s="896"/>
    </row>
    <row r="2801" spans="1:32" ht="24" customHeight="1" x14ac:dyDescent="0.15">
      <c r="B2801" s="880">
        <v>3</v>
      </c>
      <c r="C2801" s="883"/>
      <c r="D2801" s="883"/>
      <c r="E2801" s="883"/>
      <c r="F2801" s="294"/>
      <c r="G2801" s="886"/>
      <c r="H2801" s="887"/>
      <c r="I2801" s="294"/>
      <c r="J2801" s="295"/>
      <c r="K2801" s="298"/>
      <c r="L2801" s="279" t="s">
        <v>220</v>
      </c>
      <c r="M2801" s="301"/>
      <c r="N2801" s="280" t="s">
        <v>225</v>
      </c>
      <c r="O2801" s="298"/>
      <c r="P2801" s="279" t="s">
        <v>220</v>
      </c>
      <c r="Q2801" s="301"/>
      <c r="R2801" s="280" t="s">
        <v>225</v>
      </c>
      <c r="S2801" s="888" t="str">
        <f t="shared" ref="S2801" si="1772">IF(COUNT(J2801:J2805)=0,"",SUM(J2801:J2805))</f>
        <v/>
      </c>
      <c r="T2801" s="889"/>
      <c r="U2801" s="890"/>
    </row>
    <row r="2802" spans="1:32" ht="24" customHeight="1" x14ac:dyDescent="0.15">
      <c r="B2802" s="881"/>
      <c r="C2802" s="884"/>
      <c r="D2802" s="884"/>
      <c r="E2802" s="884"/>
      <c r="F2802" s="296"/>
      <c r="G2802" s="897"/>
      <c r="H2802" s="898"/>
      <c r="I2802" s="296"/>
      <c r="J2802" s="297"/>
      <c r="K2802" s="299"/>
      <c r="L2802" s="284" t="s">
        <v>220</v>
      </c>
      <c r="M2802" s="302"/>
      <c r="N2802" s="285" t="s">
        <v>225</v>
      </c>
      <c r="O2802" s="299"/>
      <c r="P2802" s="284" t="s">
        <v>220</v>
      </c>
      <c r="Q2802" s="302"/>
      <c r="R2802" s="285" t="s">
        <v>225</v>
      </c>
      <c r="S2802" s="891"/>
      <c r="T2802" s="892"/>
      <c r="U2802" s="893"/>
    </row>
    <row r="2803" spans="1:32" ht="24" customHeight="1" x14ac:dyDescent="0.15">
      <c r="B2803" s="881"/>
      <c r="C2803" s="884"/>
      <c r="D2803" s="884"/>
      <c r="E2803" s="884"/>
      <c r="F2803" s="296"/>
      <c r="G2803" s="897"/>
      <c r="H2803" s="898"/>
      <c r="I2803" s="296"/>
      <c r="J2803" s="297"/>
      <c r="K2803" s="299"/>
      <c r="L2803" s="284" t="s">
        <v>220</v>
      </c>
      <c r="M2803" s="302"/>
      <c r="N2803" s="285" t="s">
        <v>225</v>
      </c>
      <c r="O2803" s="299"/>
      <c r="P2803" s="284" t="s">
        <v>220</v>
      </c>
      <c r="Q2803" s="302"/>
      <c r="R2803" s="285" t="s">
        <v>225</v>
      </c>
      <c r="S2803" s="891"/>
      <c r="T2803" s="892"/>
      <c r="U2803" s="893"/>
    </row>
    <row r="2804" spans="1:32" ht="24" customHeight="1" x14ac:dyDescent="0.15">
      <c r="B2804" s="881"/>
      <c r="C2804" s="884"/>
      <c r="D2804" s="884"/>
      <c r="E2804" s="884"/>
      <c r="F2804" s="296"/>
      <c r="G2804" s="897"/>
      <c r="H2804" s="898"/>
      <c r="I2804" s="296"/>
      <c r="J2804" s="297"/>
      <c r="K2804" s="299"/>
      <c r="L2804" s="284" t="s">
        <v>220</v>
      </c>
      <c r="M2804" s="302"/>
      <c r="N2804" s="285" t="s">
        <v>225</v>
      </c>
      <c r="O2804" s="299"/>
      <c r="P2804" s="284" t="s">
        <v>220</v>
      </c>
      <c r="Q2804" s="302"/>
      <c r="R2804" s="285" t="s">
        <v>225</v>
      </c>
      <c r="S2804" s="891"/>
      <c r="T2804" s="892"/>
      <c r="U2804" s="893"/>
    </row>
    <row r="2805" spans="1:32" ht="24" customHeight="1" thickBot="1" x14ac:dyDescent="0.2">
      <c r="B2805" s="882"/>
      <c r="C2805" s="885"/>
      <c r="D2805" s="885"/>
      <c r="E2805" s="885"/>
      <c r="F2805" s="286" t="s">
        <v>232</v>
      </c>
      <c r="G2805" s="5"/>
      <c r="H2805" s="899" t="s">
        <v>239</v>
      </c>
      <c r="I2805" s="900"/>
      <c r="J2805" s="300"/>
      <c r="K2805" s="901"/>
      <c r="L2805" s="902"/>
      <c r="M2805" s="902"/>
      <c r="N2805" s="902"/>
      <c r="O2805" s="902"/>
      <c r="P2805" s="902"/>
      <c r="Q2805" s="902"/>
      <c r="R2805" s="903"/>
      <c r="S2805" s="894"/>
      <c r="T2805" s="895"/>
      <c r="U2805" s="896"/>
    </row>
    <row r="2806" spans="1:32" ht="24" customHeight="1" x14ac:dyDescent="0.15">
      <c r="B2806" s="880">
        <v>4</v>
      </c>
      <c r="C2806" s="883"/>
      <c r="D2806" s="883"/>
      <c r="E2806" s="883"/>
      <c r="F2806" s="294"/>
      <c r="G2806" s="886"/>
      <c r="H2806" s="887"/>
      <c r="I2806" s="294"/>
      <c r="J2806" s="295"/>
      <c r="K2806" s="298"/>
      <c r="L2806" s="279" t="s">
        <v>220</v>
      </c>
      <c r="M2806" s="301"/>
      <c r="N2806" s="280" t="s">
        <v>225</v>
      </c>
      <c r="O2806" s="298"/>
      <c r="P2806" s="279" t="s">
        <v>220</v>
      </c>
      <c r="Q2806" s="301"/>
      <c r="R2806" s="280" t="s">
        <v>225</v>
      </c>
      <c r="S2806" s="888" t="str">
        <f t="shared" ref="S2806" si="1773">IF(COUNT(J2806:J2810)=0,"",SUM(J2806:J2810))</f>
        <v/>
      </c>
      <c r="T2806" s="889"/>
      <c r="U2806" s="890"/>
    </row>
    <row r="2807" spans="1:32" ht="24" customHeight="1" x14ac:dyDescent="0.15">
      <c r="B2807" s="881"/>
      <c r="C2807" s="884"/>
      <c r="D2807" s="884"/>
      <c r="E2807" s="884"/>
      <c r="F2807" s="296"/>
      <c r="G2807" s="897"/>
      <c r="H2807" s="898"/>
      <c r="I2807" s="296"/>
      <c r="J2807" s="297"/>
      <c r="K2807" s="299"/>
      <c r="L2807" s="284" t="s">
        <v>220</v>
      </c>
      <c r="M2807" s="302"/>
      <c r="N2807" s="285" t="s">
        <v>225</v>
      </c>
      <c r="O2807" s="299"/>
      <c r="P2807" s="284" t="s">
        <v>220</v>
      </c>
      <c r="Q2807" s="302"/>
      <c r="R2807" s="285" t="s">
        <v>225</v>
      </c>
      <c r="S2807" s="891"/>
      <c r="T2807" s="892"/>
      <c r="U2807" s="893"/>
    </row>
    <row r="2808" spans="1:32" ht="24" customHeight="1" x14ac:dyDescent="0.15">
      <c r="B2808" s="881"/>
      <c r="C2808" s="884"/>
      <c r="D2808" s="884"/>
      <c r="E2808" s="884"/>
      <c r="F2808" s="296"/>
      <c r="G2808" s="897"/>
      <c r="H2808" s="898"/>
      <c r="I2808" s="296"/>
      <c r="J2808" s="297"/>
      <c r="K2808" s="299"/>
      <c r="L2808" s="284" t="s">
        <v>220</v>
      </c>
      <c r="M2808" s="302"/>
      <c r="N2808" s="285" t="s">
        <v>225</v>
      </c>
      <c r="O2808" s="299"/>
      <c r="P2808" s="284" t="s">
        <v>220</v>
      </c>
      <c r="Q2808" s="302"/>
      <c r="R2808" s="285" t="s">
        <v>225</v>
      </c>
      <c r="S2808" s="891"/>
      <c r="T2808" s="892"/>
      <c r="U2808" s="893"/>
    </row>
    <row r="2809" spans="1:32" ht="24" customHeight="1" x14ac:dyDescent="0.15">
      <c r="B2809" s="881"/>
      <c r="C2809" s="884"/>
      <c r="D2809" s="884"/>
      <c r="E2809" s="884"/>
      <c r="F2809" s="296"/>
      <c r="G2809" s="897"/>
      <c r="H2809" s="898"/>
      <c r="I2809" s="296"/>
      <c r="J2809" s="297"/>
      <c r="K2809" s="299"/>
      <c r="L2809" s="284" t="s">
        <v>220</v>
      </c>
      <c r="M2809" s="302"/>
      <c r="N2809" s="285" t="s">
        <v>225</v>
      </c>
      <c r="O2809" s="299"/>
      <c r="P2809" s="284" t="s">
        <v>220</v>
      </c>
      <c r="Q2809" s="302"/>
      <c r="R2809" s="285" t="s">
        <v>225</v>
      </c>
      <c r="S2809" s="891"/>
      <c r="T2809" s="892"/>
      <c r="U2809" s="893"/>
    </row>
    <row r="2810" spans="1:32" ht="24" customHeight="1" thickBot="1" x14ac:dyDescent="0.2">
      <c r="B2810" s="882"/>
      <c r="C2810" s="885"/>
      <c r="D2810" s="885"/>
      <c r="E2810" s="885"/>
      <c r="F2810" s="286" t="s">
        <v>232</v>
      </c>
      <c r="G2810" s="5"/>
      <c r="H2810" s="899" t="s">
        <v>239</v>
      </c>
      <c r="I2810" s="900"/>
      <c r="J2810" s="300"/>
      <c r="K2810" s="901"/>
      <c r="L2810" s="902"/>
      <c r="M2810" s="902"/>
      <c r="N2810" s="902"/>
      <c r="O2810" s="902"/>
      <c r="P2810" s="902"/>
      <c r="Q2810" s="902"/>
      <c r="R2810" s="903"/>
      <c r="S2810" s="894"/>
      <c r="T2810" s="895"/>
      <c r="U2810" s="896"/>
    </row>
    <row r="2811" spans="1:32" ht="19.5" customHeight="1" thickBot="1" x14ac:dyDescent="0.2">
      <c r="B2811" s="287" t="s">
        <v>112</v>
      </c>
      <c r="C2811" s="172"/>
      <c r="D2811" s="288"/>
      <c r="E2811" s="288"/>
      <c r="F2811" s="289"/>
      <c r="G2811" s="288"/>
      <c r="H2811" s="288"/>
      <c r="O2811" s="917" t="s">
        <v>496</v>
      </c>
      <c r="P2811" s="918"/>
      <c r="Q2811" s="918"/>
      <c r="R2811" s="918"/>
      <c r="S2811" s="919" t="str">
        <f>IF(COUNT(S2791:U2810)=0,"",SUMIFS(S2791:S2810,E2791:E2810,"&lt;&gt;"&amp;""))</f>
        <v/>
      </c>
      <c r="T2811" s="920"/>
      <c r="U2811" s="921"/>
    </row>
    <row r="2812" spans="1:32" ht="19.5" customHeight="1" thickBot="1" x14ac:dyDescent="0.2">
      <c r="B2812" s="486" t="s">
        <v>242</v>
      </c>
      <c r="C2812" s="172"/>
      <c r="D2812" s="171"/>
      <c r="E2812" s="290"/>
      <c r="F2812" s="485"/>
      <c r="G2812" s="485"/>
      <c r="H2812" s="485"/>
      <c r="O2812" s="922" t="s">
        <v>497</v>
      </c>
      <c r="P2812" s="923"/>
      <c r="Q2812" s="923"/>
      <c r="R2812" s="924"/>
      <c r="S2812" s="919" t="str">
        <f>IF(COUNT(S2791:U2810)=0,"",SUMIF(E2791:E2810,"元請",S2791:U2810))</f>
        <v/>
      </c>
      <c r="T2812" s="920"/>
      <c r="U2812" s="921"/>
      <c r="Z2812" s="264"/>
      <c r="AA2812" s="264"/>
      <c r="AB2812" s="264"/>
      <c r="AC2812" s="264"/>
      <c r="AD2812" s="264"/>
      <c r="AE2812" s="172"/>
      <c r="AF2812" s="172"/>
    </row>
    <row r="2813" spans="1:32" ht="19.5" customHeight="1" x14ac:dyDescent="0.15">
      <c r="B2813" s="287" t="s">
        <v>240</v>
      </c>
      <c r="C2813" s="172"/>
      <c r="D2813" s="171"/>
      <c r="E2813" s="172"/>
      <c r="F2813" s="172"/>
      <c r="G2813" s="485"/>
      <c r="H2813" s="485"/>
      <c r="Z2813" s="264"/>
      <c r="AA2813" s="264"/>
      <c r="AB2813" s="264"/>
      <c r="AC2813" s="264"/>
      <c r="AD2813" s="264"/>
      <c r="AE2813" s="172"/>
      <c r="AF2813" s="172"/>
    </row>
    <row r="2814" spans="1:32" ht="19.5" customHeight="1" x14ac:dyDescent="0.15">
      <c r="B2814" s="485"/>
      <c r="C2814" s="172"/>
      <c r="D2814" s="171"/>
      <c r="E2814" s="290"/>
      <c r="F2814" s="485"/>
      <c r="G2814" s="485"/>
      <c r="H2814" s="485"/>
    </row>
    <row r="2815" spans="1:32" s="172" customFormat="1" ht="20.25" customHeight="1" x14ac:dyDescent="0.15">
      <c r="A2815" s="171"/>
      <c r="B2815" s="171"/>
      <c r="C2815" s="172" t="s">
        <v>104</v>
      </c>
      <c r="G2815" s="262"/>
      <c r="H2815" s="262"/>
      <c r="I2815" s="171"/>
      <c r="J2815" s="171"/>
      <c r="K2815" s="171"/>
      <c r="L2815" s="171"/>
      <c r="M2815" s="171"/>
      <c r="N2815" s="171"/>
      <c r="O2815" s="171"/>
      <c r="P2815" s="171"/>
      <c r="Q2815" s="171"/>
      <c r="R2815" s="171"/>
      <c r="S2815" s="171"/>
      <c r="T2815" s="196" t="s">
        <v>241</v>
      </c>
      <c r="U2815" s="263" t="str">
        <f t="shared" ref="U2815" si="1774">IF(COUNT(S2791:U2810)=0,"",U2786+1)</f>
        <v/>
      </c>
      <c r="W2815" s="171"/>
      <c r="X2815" s="171"/>
      <c r="Y2815" s="171"/>
      <c r="Z2815" s="291"/>
      <c r="AA2815" s="291"/>
      <c r="AB2815" s="291"/>
      <c r="AC2815" s="291"/>
      <c r="AD2815" s="291"/>
      <c r="AE2815" s="171"/>
      <c r="AF2815" s="171"/>
    </row>
    <row r="2816" spans="1:32" s="172" customFormat="1" ht="27.75" x14ac:dyDescent="0.15">
      <c r="A2816" s="171"/>
      <c r="B2816" s="904" t="s">
        <v>105</v>
      </c>
      <c r="C2816" s="904"/>
      <c r="D2816" s="904"/>
      <c r="E2816" s="904"/>
      <c r="F2816" s="904"/>
      <c r="G2816" s="904"/>
      <c r="H2816" s="904"/>
      <c r="I2816" s="904"/>
      <c r="J2816" s="905" t="s">
        <v>388</v>
      </c>
      <c r="K2816" s="905"/>
      <c r="L2816" s="905"/>
      <c r="M2816" s="905"/>
      <c r="N2816" s="905"/>
      <c r="O2816" s="905"/>
      <c r="P2816" s="905"/>
      <c r="Q2816" s="905"/>
      <c r="R2816" s="905"/>
      <c r="S2816" s="905"/>
      <c r="T2816" s="905"/>
      <c r="U2816" s="905"/>
      <c r="W2816" s="171"/>
      <c r="X2816" s="171"/>
      <c r="Y2816" s="171"/>
      <c r="Z2816" s="291"/>
      <c r="AA2816" s="291"/>
      <c r="AB2816" s="291"/>
      <c r="AC2816" s="291"/>
      <c r="AD2816" s="291"/>
      <c r="AE2816" s="171"/>
      <c r="AF2816" s="171"/>
    </row>
    <row r="2817" spans="2:21" ht="21.75" thickBot="1" x14ac:dyDescent="0.2">
      <c r="D2817" s="265" t="s">
        <v>228</v>
      </c>
      <c r="E2817" s="906"/>
      <c r="F2817" s="906"/>
      <c r="G2817" s="266" t="s">
        <v>229</v>
      </c>
      <c r="H2817" s="267"/>
      <c r="L2817" s="268" t="s">
        <v>231</v>
      </c>
      <c r="M2817" s="482" t="str">
        <f>M$4</f>
        <v/>
      </c>
      <c r="N2817" s="269" t="s">
        <v>220</v>
      </c>
      <c r="O2817" s="482" t="str">
        <f>O$4</f>
        <v/>
      </c>
      <c r="P2817" s="269" t="s">
        <v>225</v>
      </c>
      <c r="Q2817" s="269" t="s">
        <v>205</v>
      </c>
      <c r="R2817" s="482" t="str">
        <f>R$4</f>
        <v/>
      </c>
      <c r="S2817" s="269" t="s">
        <v>220</v>
      </c>
      <c r="T2817" s="482" t="str">
        <f>T$4</f>
        <v/>
      </c>
      <c r="U2817" s="269" t="s">
        <v>230</v>
      </c>
    </row>
    <row r="2818" spans="2:21" ht="18" customHeight="1" x14ac:dyDescent="0.15">
      <c r="B2818" s="880" t="s">
        <v>227</v>
      </c>
      <c r="C2818" s="907" t="s">
        <v>224</v>
      </c>
      <c r="D2818" s="478" t="s">
        <v>237</v>
      </c>
      <c r="E2818" s="478" t="s">
        <v>222</v>
      </c>
      <c r="F2818" s="909" t="s">
        <v>106</v>
      </c>
      <c r="G2818" s="840" t="s">
        <v>107</v>
      </c>
      <c r="H2818" s="841"/>
      <c r="I2818" s="480" t="s">
        <v>108</v>
      </c>
      <c r="J2818" s="480" t="s">
        <v>235</v>
      </c>
      <c r="K2818" s="840" t="s">
        <v>109</v>
      </c>
      <c r="L2818" s="913"/>
      <c r="M2818" s="913"/>
      <c r="N2818" s="841"/>
      <c r="O2818" s="840" t="s">
        <v>226</v>
      </c>
      <c r="P2818" s="913"/>
      <c r="Q2818" s="913"/>
      <c r="R2818" s="841"/>
      <c r="S2818" s="840" t="s">
        <v>233</v>
      </c>
      <c r="T2818" s="913"/>
      <c r="U2818" s="914"/>
    </row>
    <row r="2819" spans="2:21" ht="18" customHeight="1" thickBot="1" x14ac:dyDescent="0.2">
      <c r="B2819" s="882"/>
      <c r="C2819" s="908"/>
      <c r="D2819" s="479" t="s">
        <v>221</v>
      </c>
      <c r="E2819" s="479" t="s">
        <v>223</v>
      </c>
      <c r="F2819" s="910"/>
      <c r="G2819" s="911"/>
      <c r="H2819" s="912"/>
      <c r="I2819" s="481" t="s">
        <v>110</v>
      </c>
      <c r="J2819" s="481" t="s">
        <v>236</v>
      </c>
      <c r="K2819" s="911"/>
      <c r="L2819" s="915"/>
      <c r="M2819" s="915"/>
      <c r="N2819" s="912"/>
      <c r="O2819" s="911"/>
      <c r="P2819" s="915"/>
      <c r="Q2819" s="915"/>
      <c r="R2819" s="912"/>
      <c r="S2819" s="911" t="s">
        <v>234</v>
      </c>
      <c r="T2819" s="915"/>
      <c r="U2819" s="916"/>
    </row>
    <row r="2820" spans="2:21" ht="24" customHeight="1" x14ac:dyDescent="0.15">
      <c r="B2820" s="880">
        <v>1</v>
      </c>
      <c r="C2820" s="883"/>
      <c r="D2820" s="883"/>
      <c r="E2820" s="883"/>
      <c r="F2820" s="294"/>
      <c r="G2820" s="886"/>
      <c r="H2820" s="887"/>
      <c r="I2820" s="294"/>
      <c r="J2820" s="295"/>
      <c r="K2820" s="298"/>
      <c r="L2820" s="279" t="s">
        <v>220</v>
      </c>
      <c r="M2820" s="301"/>
      <c r="N2820" s="280" t="s">
        <v>225</v>
      </c>
      <c r="O2820" s="298"/>
      <c r="P2820" s="279" t="s">
        <v>220</v>
      </c>
      <c r="Q2820" s="301"/>
      <c r="R2820" s="280" t="s">
        <v>225</v>
      </c>
      <c r="S2820" s="888" t="str">
        <f t="shared" ref="S2820" si="1775">IF(COUNT(J2820:J2824)=0,"",SUM(J2820:J2824))</f>
        <v/>
      </c>
      <c r="T2820" s="889"/>
      <c r="U2820" s="890"/>
    </row>
    <row r="2821" spans="2:21" ht="24" customHeight="1" x14ac:dyDescent="0.15">
      <c r="B2821" s="881"/>
      <c r="C2821" s="884"/>
      <c r="D2821" s="884"/>
      <c r="E2821" s="884"/>
      <c r="F2821" s="296"/>
      <c r="G2821" s="897"/>
      <c r="H2821" s="898"/>
      <c r="I2821" s="296"/>
      <c r="J2821" s="297"/>
      <c r="K2821" s="299"/>
      <c r="L2821" s="284" t="s">
        <v>220</v>
      </c>
      <c r="M2821" s="302"/>
      <c r="N2821" s="285" t="s">
        <v>225</v>
      </c>
      <c r="O2821" s="299"/>
      <c r="P2821" s="284" t="s">
        <v>220</v>
      </c>
      <c r="Q2821" s="302"/>
      <c r="R2821" s="285" t="s">
        <v>225</v>
      </c>
      <c r="S2821" s="891"/>
      <c r="T2821" s="892"/>
      <c r="U2821" s="893"/>
    </row>
    <row r="2822" spans="2:21" ht="23.25" customHeight="1" x14ac:dyDescent="0.15">
      <c r="B2822" s="881"/>
      <c r="C2822" s="884"/>
      <c r="D2822" s="884"/>
      <c r="E2822" s="884"/>
      <c r="F2822" s="296"/>
      <c r="G2822" s="897"/>
      <c r="H2822" s="898"/>
      <c r="I2822" s="296"/>
      <c r="J2822" s="297"/>
      <c r="K2822" s="299"/>
      <c r="L2822" s="284" t="s">
        <v>220</v>
      </c>
      <c r="M2822" s="302"/>
      <c r="N2822" s="285" t="s">
        <v>225</v>
      </c>
      <c r="O2822" s="299"/>
      <c r="P2822" s="284" t="s">
        <v>220</v>
      </c>
      <c r="Q2822" s="302"/>
      <c r="R2822" s="285" t="s">
        <v>225</v>
      </c>
      <c r="S2822" s="891"/>
      <c r="T2822" s="892"/>
      <c r="U2822" s="893"/>
    </row>
    <row r="2823" spans="2:21" ht="24" customHeight="1" x14ac:dyDescent="0.15">
      <c r="B2823" s="881"/>
      <c r="C2823" s="884"/>
      <c r="D2823" s="884"/>
      <c r="E2823" s="884"/>
      <c r="F2823" s="296"/>
      <c r="G2823" s="897"/>
      <c r="H2823" s="898"/>
      <c r="I2823" s="296"/>
      <c r="J2823" s="297"/>
      <c r="K2823" s="299"/>
      <c r="L2823" s="284" t="s">
        <v>220</v>
      </c>
      <c r="M2823" s="302"/>
      <c r="N2823" s="285" t="s">
        <v>225</v>
      </c>
      <c r="O2823" s="299"/>
      <c r="P2823" s="284" t="s">
        <v>220</v>
      </c>
      <c r="Q2823" s="302"/>
      <c r="R2823" s="285" t="s">
        <v>225</v>
      </c>
      <c r="S2823" s="891"/>
      <c r="T2823" s="892"/>
      <c r="U2823" s="893"/>
    </row>
    <row r="2824" spans="2:21" ht="24" customHeight="1" thickBot="1" x14ac:dyDescent="0.2">
      <c r="B2824" s="882"/>
      <c r="C2824" s="885"/>
      <c r="D2824" s="885"/>
      <c r="E2824" s="885"/>
      <c r="F2824" s="286" t="s">
        <v>232</v>
      </c>
      <c r="G2824" s="5"/>
      <c r="H2824" s="899" t="s">
        <v>239</v>
      </c>
      <c r="I2824" s="900"/>
      <c r="J2824" s="300"/>
      <c r="K2824" s="901"/>
      <c r="L2824" s="902"/>
      <c r="M2824" s="902"/>
      <c r="N2824" s="902"/>
      <c r="O2824" s="902"/>
      <c r="P2824" s="902"/>
      <c r="Q2824" s="902"/>
      <c r="R2824" s="903"/>
      <c r="S2824" s="894"/>
      <c r="T2824" s="895"/>
      <c r="U2824" s="896"/>
    </row>
    <row r="2825" spans="2:21" ht="24" customHeight="1" x14ac:dyDescent="0.15">
      <c r="B2825" s="880">
        <v>2</v>
      </c>
      <c r="C2825" s="883"/>
      <c r="D2825" s="883"/>
      <c r="E2825" s="883"/>
      <c r="F2825" s="294"/>
      <c r="G2825" s="886"/>
      <c r="H2825" s="887"/>
      <c r="I2825" s="294"/>
      <c r="J2825" s="295"/>
      <c r="K2825" s="298"/>
      <c r="L2825" s="279" t="s">
        <v>220</v>
      </c>
      <c r="M2825" s="301"/>
      <c r="N2825" s="280" t="s">
        <v>225</v>
      </c>
      <c r="O2825" s="298"/>
      <c r="P2825" s="279" t="s">
        <v>220</v>
      </c>
      <c r="Q2825" s="301"/>
      <c r="R2825" s="280" t="s">
        <v>225</v>
      </c>
      <c r="S2825" s="888" t="str">
        <f t="shared" ref="S2825" si="1776">IF(COUNT(J2825:J2829)=0,"",SUM(J2825:J2829))</f>
        <v/>
      </c>
      <c r="T2825" s="889"/>
      <c r="U2825" s="890"/>
    </row>
    <row r="2826" spans="2:21" ht="24" customHeight="1" x14ac:dyDescent="0.15">
      <c r="B2826" s="881"/>
      <c r="C2826" s="884"/>
      <c r="D2826" s="884"/>
      <c r="E2826" s="884"/>
      <c r="F2826" s="296"/>
      <c r="G2826" s="897"/>
      <c r="H2826" s="898"/>
      <c r="I2826" s="296"/>
      <c r="J2826" s="297"/>
      <c r="K2826" s="299"/>
      <c r="L2826" s="284" t="s">
        <v>220</v>
      </c>
      <c r="M2826" s="302"/>
      <c r="N2826" s="285" t="s">
        <v>225</v>
      </c>
      <c r="O2826" s="299"/>
      <c r="P2826" s="284" t="s">
        <v>220</v>
      </c>
      <c r="Q2826" s="302"/>
      <c r="R2826" s="285" t="s">
        <v>225</v>
      </c>
      <c r="S2826" s="891"/>
      <c r="T2826" s="892"/>
      <c r="U2826" s="893"/>
    </row>
    <row r="2827" spans="2:21" ht="24" customHeight="1" x14ac:dyDescent="0.15">
      <c r="B2827" s="881"/>
      <c r="C2827" s="884"/>
      <c r="D2827" s="884"/>
      <c r="E2827" s="884"/>
      <c r="F2827" s="296"/>
      <c r="G2827" s="897"/>
      <c r="H2827" s="898"/>
      <c r="I2827" s="296"/>
      <c r="J2827" s="297"/>
      <c r="K2827" s="299"/>
      <c r="L2827" s="284" t="s">
        <v>220</v>
      </c>
      <c r="M2827" s="302"/>
      <c r="N2827" s="285" t="s">
        <v>225</v>
      </c>
      <c r="O2827" s="299"/>
      <c r="P2827" s="284" t="s">
        <v>220</v>
      </c>
      <c r="Q2827" s="302"/>
      <c r="R2827" s="285" t="s">
        <v>225</v>
      </c>
      <c r="S2827" s="891"/>
      <c r="T2827" s="892"/>
      <c r="U2827" s="893"/>
    </row>
    <row r="2828" spans="2:21" ht="24" customHeight="1" x14ac:dyDescent="0.15">
      <c r="B2828" s="881"/>
      <c r="C2828" s="884"/>
      <c r="D2828" s="884"/>
      <c r="E2828" s="884"/>
      <c r="F2828" s="296"/>
      <c r="G2828" s="897"/>
      <c r="H2828" s="898"/>
      <c r="I2828" s="296"/>
      <c r="J2828" s="297"/>
      <c r="K2828" s="299"/>
      <c r="L2828" s="284" t="s">
        <v>220</v>
      </c>
      <c r="M2828" s="302"/>
      <c r="N2828" s="285" t="s">
        <v>225</v>
      </c>
      <c r="O2828" s="299"/>
      <c r="P2828" s="284" t="s">
        <v>220</v>
      </c>
      <c r="Q2828" s="302"/>
      <c r="R2828" s="285" t="s">
        <v>225</v>
      </c>
      <c r="S2828" s="891"/>
      <c r="T2828" s="892"/>
      <c r="U2828" s="893"/>
    </row>
    <row r="2829" spans="2:21" ht="24" customHeight="1" thickBot="1" x14ac:dyDescent="0.2">
      <c r="B2829" s="882"/>
      <c r="C2829" s="885"/>
      <c r="D2829" s="885"/>
      <c r="E2829" s="885"/>
      <c r="F2829" s="286" t="s">
        <v>232</v>
      </c>
      <c r="G2829" s="5"/>
      <c r="H2829" s="899" t="s">
        <v>239</v>
      </c>
      <c r="I2829" s="900"/>
      <c r="J2829" s="300"/>
      <c r="K2829" s="901"/>
      <c r="L2829" s="902"/>
      <c r="M2829" s="902"/>
      <c r="N2829" s="902"/>
      <c r="O2829" s="902"/>
      <c r="P2829" s="902"/>
      <c r="Q2829" s="902"/>
      <c r="R2829" s="903"/>
      <c r="S2829" s="894"/>
      <c r="T2829" s="895"/>
      <c r="U2829" s="896"/>
    </row>
    <row r="2830" spans="2:21" ht="24" customHeight="1" x14ac:dyDescent="0.15">
      <c r="B2830" s="880">
        <v>3</v>
      </c>
      <c r="C2830" s="883"/>
      <c r="D2830" s="883"/>
      <c r="E2830" s="883"/>
      <c r="F2830" s="294"/>
      <c r="G2830" s="886"/>
      <c r="H2830" s="887"/>
      <c r="I2830" s="294"/>
      <c r="J2830" s="295"/>
      <c r="K2830" s="298"/>
      <c r="L2830" s="279" t="s">
        <v>220</v>
      </c>
      <c r="M2830" s="301"/>
      <c r="N2830" s="280" t="s">
        <v>225</v>
      </c>
      <c r="O2830" s="298"/>
      <c r="P2830" s="279" t="s">
        <v>220</v>
      </c>
      <c r="Q2830" s="301"/>
      <c r="R2830" s="280" t="s">
        <v>225</v>
      </c>
      <c r="S2830" s="888" t="str">
        <f t="shared" ref="S2830" si="1777">IF(COUNT(J2830:J2834)=0,"",SUM(J2830:J2834))</f>
        <v/>
      </c>
      <c r="T2830" s="889"/>
      <c r="U2830" s="890"/>
    </row>
    <row r="2831" spans="2:21" ht="24" customHeight="1" x14ac:dyDescent="0.15">
      <c r="B2831" s="881"/>
      <c r="C2831" s="884"/>
      <c r="D2831" s="884"/>
      <c r="E2831" s="884"/>
      <c r="F2831" s="296"/>
      <c r="G2831" s="897"/>
      <c r="H2831" s="898"/>
      <c r="I2831" s="296"/>
      <c r="J2831" s="297"/>
      <c r="K2831" s="299"/>
      <c r="L2831" s="284" t="s">
        <v>220</v>
      </c>
      <c r="M2831" s="302"/>
      <c r="N2831" s="285" t="s">
        <v>225</v>
      </c>
      <c r="O2831" s="299"/>
      <c r="P2831" s="284" t="s">
        <v>220</v>
      </c>
      <c r="Q2831" s="302"/>
      <c r="R2831" s="285" t="s">
        <v>225</v>
      </c>
      <c r="S2831" s="891"/>
      <c r="T2831" s="892"/>
      <c r="U2831" s="893"/>
    </row>
    <row r="2832" spans="2:21" ht="24" customHeight="1" x14ac:dyDescent="0.15">
      <c r="B2832" s="881"/>
      <c r="C2832" s="884"/>
      <c r="D2832" s="884"/>
      <c r="E2832" s="884"/>
      <c r="F2832" s="296"/>
      <c r="G2832" s="897"/>
      <c r="H2832" s="898"/>
      <c r="I2832" s="296"/>
      <c r="J2832" s="297"/>
      <c r="K2832" s="299"/>
      <c r="L2832" s="284" t="s">
        <v>220</v>
      </c>
      <c r="M2832" s="302"/>
      <c r="N2832" s="285" t="s">
        <v>225</v>
      </c>
      <c r="O2832" s="299"/>
      <c r="P2832" s="284" t="s">
        <v>220</v>
      </c>
      <c r="Q2832" s="302"/>
      <c r="R2832" s="285" t="s">
        <v>225</v>
      </c>
      <c r="S2832" s="891"/>
      <c r="T2832" s="892"/>
      <c r="U2832" s="893"/>
    </row>
    <row r="2833" spans="1:32" ht="24" customHeight="1" x14ac:dyDescent="0.15">
      <c r="B2833" s="881"/>
      <c r="C2833" s="884"/>
      <c r="D2833" s="884"/>
      <c r="E2833" s="884"/>
      <c r="F2833" s="296"/>
      <c r="G2833" s="897"/>
      <c r="H2833" s="898"/>
      <c r="I2833" s="296"/>
      <c r="J2833" s="297"/>
      <c r="K2833" s="299"/>
      <c r="L2833" s="284" t="s">
        <v>220</v>
      </c>
      <c r="M2833" s="302"/>
      <c r="N2833" s="285" t="s">
        <v>225</v>
      </c>
      <c r="O2833" s="299"/>
      <c r="P2833" s="284" t="s">
        <v>220</v>
      </c>
      <c r="Q2833" s="302"/>
      <c r="R2833" s="285" t="s">
        <v>225</v>
      </c>
      <c r="S2833" s="891"/>
      <c r="T2833" s="892"/>
      <c r="U2833" s="893"/>
    </row>
    <row r="2834" spans="1:32" ht="24" customHeight="1" thickBot="1" x14ac:dyDescent="0.2">
      <c r="B2834" s="882"/>
      <c r="C2834" s="885"/>
      <c r="D2834" s="885"/>
      <c r="E2834" s="885"/>
      <c r="F2834" s="286" t="s">
        <v>232</v>
      </c>
      <c r="G2834" s="5"/>
      <c r="H2834" s="899" t="s">
        <v>239</v>
      </c>
      <c r="I2834" s="900"/>
      <c r="J2834" s="300"/>
      <c r="K2834" s="901"/>
      <c r="L2834" s="902"/>
      <c r="M2834" s="902"/>
      <c r="N2834" s="902"/>
      <c r="O2834" s="902"/>
      <c r="P2834" s="902"/>
      <c r="Q2834" s="902"/>
      <c r="R2834" s="903"/>
      <c r="S2834" s="894"/>
      <c r="T2834" s="895"/>
      <c r="U2834" s="896"/>
    </row>
    <row r="2835" spans="1:32" ht="24" customHeight="1" x14ac:dyDescent="0.15">
      <c r="B2835" s="880">
        <v>4</v>
      </c>
      <c r="C2835" s="883"/>
      <c r="D2835" s="883"/>
      <c r="E2835" s="883"/>
      <c r="F2835" s="294"/>
      <c r="G2835" s="886"/>
      <c r="H2835" s="887"/>
      <c r="I2835" s="294"/>
      <c r="J2835" s="295"/>
      <c r="K2835" s="298"/>
      <c r="L2835" s="279" t="s">
        <v>220</v>
      </c>
      <c r="M2835" s="301"/>
      <c r="N2835" s="280" t="s">
        <v>225</v>
      </c>
      <c r="O2835" s="298"/>
      <c r="P2835" s="279" t="s">
        <v>220</v>
      </c>
      <c r="Q2835" s="301"/>
      <c r="R2835" s="280" t="s">
        <v>225</v>
      </c>
      <c r="S2835" s="888" t="str">
        <f t="shared" ref="S2835" si="1778">IF(COUNT(J2835:J2839)=0,"",SUM(J2835:J2839))</f>
        <v/>
      </c>
      <c r="T2835" s="889"/>
      <c r="U2835" s="890"/>
    </row>
    <row r="2836" spans="1:32" ht="24" customHeight="1" x14ac:dyDescent="0.15">
      <c r="B2836" s="881"/>
      <c r="C2836" s="884"/>
      <c r="D2836" s="884"/>
      <c r="E2836" s="884"/>
      <c r="F2836" s="296"/>
      <c r="G2836" s="897"/>
      <c r="H2836" s="898"/>
      <c r="I2836" s="296"/>
      <c r="J2836" s="297"/>
      <c r="K2836" s="299"/>
      <c r="L2836" s="284" t="s">
        <v>220</v>
      </c>
      <c r="M2836" s="302"/>
      <c r="N2836" s="285" t="s">
        <v>225</v>
      </c>
      <c r="O2836" s="299"/>
      <c r="P2836" s="284" t="s">
        <v>220</v>
      </c>
      <c r="Q2836" s="302"/>
      <c r="R2836" s="285" t="s">
        <v>225</v>
      </c>
      <c r="S2836" s="891"/>
      <c r="T2836" s="892"/>
      <c r="U2836" s="893"/>
    </row>
    <row r="2837" spans="1:32" ht="24" customHeight="1" x14ac:dyDescent="0.15">
      <c r="B2837" s="881"/>
      <c r="C2837" s="884"/>
      <c r="D2837" s="884"/>
      <c r="E2837" s="884"/>
      <c r="F2837" s="296"/>
      <c r="G2837" s="897"/>
      <c r="H2837" s="898"/>
      <c r="I2837" s="296"/>
      <c r="J2837" s="297"/>
      <c r="K2837" s="299"/>
      <c r="L2837" s="284" t="s">
        <v>220</v>
      </c>
      <c r="M2837" s="302"/>
      <c r="N2837" s="285" t="s">
        <v>225</v>
      </c>
      <c r="O2837" s="299"/>
      <c r="P2837" s="284" t="s">
        <v>220</v>
      </c>
      <c r="Q2837" s="302"/>
      <c r="R2837" s="285" t="s">
        <v>225</v>
      </c>
      <c r="S2837" s="891"/>
      <c r="T2837" s="892"/>
      <c r="U2837" s="893"/>
    </row>
    <row r="2838" spans="1:32" ht="24" customHeight="1" x14ac:dyDescent="0.15">
      <c r="B2838" s="881"/>
      <c r="C2838" s="884"/>
      <c r="D2838" s="884"/>
      <c r="E2838" s="884"/>
      <c r="F2838" s="296"/>
      <c r="G2838" s="897"/>
      <c r="H2838" s="898"/>
      <c r="I2838" s="296"/>
      <c r="J2838" s="297"/>
      <c r="K2838" s="299"/>
      <c r="L2838" s="284" t="s">
        <v>220</v>
      </c>
      <c r="M2838" s="302"/>
      <c r="N2838" s="285" t="s">
        <v>225</v>
      </c>
      <c r="O2838" s="299"/>
      <c r="P2838" s="284" t="s">
        <v>220</v>
      </c>
      <c r="Q2838" s="302"/>
      <c r="R2838" s="285" t="s">
        <v>225</v>
      </c>
      <c r="S2838" s="891"/>
      <c r="T2838" s="892"/>
      <c r="U2838" s="893"/>
    </row>
    <row r="2839" spans="1:32" ht="24" customHeight="1" thickBot="1" x14ac:dyDescent="0.2">
      <c r="B2839" s="882"/>
      <c r="C2839" s="885"/>
      <c r="D2839" s="885"/>
      <c r="E2839" s="885"/>
      <c r="F2839" s="286" t="s">
        <v>232</v>
      </c>
      <c r="G2839" s="5"/>
      <c r="H2839" s="899" t="s">
        <v>239</v>
      </c>
      <c r="I2839" s="900"/>
      <c r="J2839" s="300"/>
      <c r="K2839" s="901"/>
      <c r="L2839" s="902"/>
      <c r="M2839" s="902"/>
      <c r="N2839" s="902"/>
      <c r="O2839" s="902"/>
      <c r="P2839" s="902"/>
      <c r="Q2839" s="902"/>
      <c r="R2839" s="903"/>
      <c r="S2839" s="894"/>
      <c r="T2839" s="895"/>
      <c r="U2839" s="896"/>
    </row>
    <row r="2840" spans="1:32" ht="19.5" customHeight="1" thickBot="1" x14ac:dyDescent="0.2">
      <c r="B2840" s="287" t="s">
        <v>112</v>
      </c>
      <c r="C2840" s="172"/>
      <c r="D2840" s="288"/>
      <c r="E2840" s="288"/>
      <c r="F2840" s="289"/>
      <c r="G2840" s="288"/>
      <c r="H2840" s="288"/>
      <c r="O2840" s="917" t="s">
        <v>496</v>
      </c>
      <c r="P2840" s="918"/>
      <c r="Q2840" s="918"/>
      <c r="R2840" s="918"/>
      <c r="S2840" s="919" t="str">
        <f>IF(COUNT(S2820:U2839)=0,"",SUMIFS(S2820:S2839,E2820:E2839,"&lt;&gt;"&amp;""))</f>
        <v/>
      </c>
      <c r="T2840" s="920"/>
      <c r="U2840" s="921"/>
    </row>
    <row r="2841" spans="1:32" ht="19.5" customHeight="1" thickBot="1" x14ac:dyDescent="0.2">
      <c r="B2841" s="486" t="s">
        <v>242</v>
      </c>
      <c r="C2841" s="172"/>
      <c r="D2841" s="171"/>
      <c r="E2841" s="290"/>
      <c r="F2841" s="485"/>
      <c r="G2841" s="485"/>
      <c r="H2841" s="485"/>
      <c r="O2841" s="922" t="s">
        <v>497</v>
      </c>
      <c r="P2841" s="923"/>
      <c r="Q2841" s="923"/>
      <c r="R2841" s="924"/>
      <c r="S2841" s="919" t="str">
        <f>IF(COUNT(S2820:U2839)=0,"",SUMIF(E2820:E2839,"元請",S2820:U2839))</f>
        <v/>
      </c>
      <c r="T2841" s="920"/>
      <c r="U2841" s="921"/>
      <c r="Z2841" s="264"/>
      <c r="AA2841" s="264"/>
      <c r="AB2841" s="264"/>
      <c r="AC2841" s="264"/>
      <c r="AD2841" s="264"/>
      <c r="AE2841" s="172"/>
      <c r="AF2841" s="172"/>
    </row>
    <row r="2842" spans="1:32" ht="19.5" customHeight="1" x14ac:dyDescent="0.15">
      <c r="B2842" s="287" t="s">
        <v>240</v>
      </c>
      <c r="C2842" s="172"/>
      <c r="D2842" s="171"/>
      <c r="E2842" s="172"/>
      <c r="F2842" s="172"/>
      <c r="G2842" s="485"/>
      <c r="H2842" s="485"/>
      <c r="Z2842" s="264"/>
      <c r="AA2842" s="264"/>
      <c r="AB2842" s="264"/>
      <c r="AC2842" s="264"/>
      <c r="AD2842" s="264"/>
      <c r="AE2842" s="172"/>
      <c r="AF2842" s="172"/>
    </row>
    <row r="2843" spans="1:32" ht="19.5" customHeight="1" x14ac:dyDescent="0.15">
      <c r="B2843" s="485"/>
      <c r="C2843" s="172"/>
      <c r="D2843" s="171"/>
      <c r="E2843" s="290"/>
      <c r="F2843" s="485"/>
      <c r="G2843" s="485"/>
      <c r="H2843" s="485"/>
    </row>
    <row r="2844" spans="1:32" s="172" customFormat="1" ht="20.25" customHeight="1" x14ac:dyDescent="0.15">
      <c r="A2844" s="171"/>
      <c r="B2844" s="171"/>
      <c r="C2844" s="172" t="s">
        <v>104</v>
      </c>
      <c r="G2844" s="262"/>
      <c r="H2844" s="262"/>
      <c r="I2844" s="171"/>
      <c r="J2844" s="171"/>
      <c r="K2844" s="171"/>
      <c r="L2844" s="171"/>
      <c r="M2844" s="171"/>
      <c r="N2844" s="171"/>
      <c r="O2844" s="171"/>
      <c r="P2844" s="171"/>
      <c r="Q2844" s="171"/>
      <c r="R2844" s="171"/>
      <c r="S2844" s="171"/>
      <c r="T2844" s="196" t="s">
        <v>241</v>
      </c>
      <c r="U2844" s="263" t="str">
        <f t="shared" ref="U2844" si="1779">IF(COUNT(S2820:U2839)=0,"",U2815+1)</f>
        <v/>
      </c>
      <c r="W2844" s="171"/>
      <c r="X2844" s="171"/>
      <c r="Y2844" s="171"/>
      <c r="Z2844" s="291"/>
      <c r="AA2844" s="291"/>
      <c r="AB2844" s="291"/>
      <c r="AC2844" s="291"/>
      <c r="AD2844" s="291"/>
      <c r="AE2844" s="171"/>
      <c r="AF2844" s="171"/>
    </row>
    <row r="2845" spans="1:32" s="172" customFormat="1" ht="27.75" x14ac:dyDescent="0.15">
      <c r="A2845" s="171"/>
      <c r="B2845" s="904" t="s">
        <v>105</v>
      </c>
      <c r="C2845" s="904"/>
      <c r="D2845" s="904"/>
      <c r="E2845" s="904"/>
      <c r="F2845" s="904"/>
      <c r="G2845" s="904"/>
      <c r="H2845" s="904"/>
      <c r="I2845" s="904"/>
      <c r="J2845" s="905" t="s">
        <v>388</v>
      </c>
      <c r="K2845" s="905"/>
      <c r="L2845" s="905"/>
      <c r="M2845" s="905"/>
      <c r="N2845" s="905"/>
      <c r="O2845" s="905"/>
      <c r="P2845" s="905"/>
      <c r="Q2845" s="905"/>
      <c r="R2845" s="905"/>
      <c r="S2845" s="905"/>
      <c r="T2845" s="905"/>
      <c r="U2845" s="905"/>
      <c r="W2845" s="171"/>
      <c r="X2845" s="171"/>
      <c r="Y2845" s="171"/>
      <c r="Z2845" s="291"/>
      <c r="AA2845" s="291"/>
      <c r="AB2845" s="291"/>
      <c r="AC2845" s="291"/>
      <c r="AD2845" s="291"/>
      <c r="AE2845" s="171"/>
      <c r="AF2845" s="171"/>
    </row>
    <row r="2846" spans="1:32" ht="21.75" thickBot="1" x14ac:dyDescent="0.2">
      <c r="D2846" s="265" t="s">
        <v>228</v>
      </c>
      <c r="E2846" s="906"/>
      <c r="F2846" s="906"/>
      <c r="G2846" s="266" t="s">
        <v>229</v>
      </c>
      <c r="H2846" s="267"/>
      <c r="L2846" s="268" t="s">
        <v>231</v>
      </c>
      <c r="M2846" s="482" t="str">
        <f>M$4</f>
        <v/>
      </c>
      <c r="N2846" s="269" t="s">
        <v>220</v>
      </c>
      <c r="O2846" s="482" t="str">
        <f>O$4</f>
        <v/>
      </c>
      <c r="P2846" s="269" t="s">
        <v>225</v>
      </c>
      <c r="Q2846" s="269" t="s">
        <v>205</v>
      </c>
      <c r="R2846" s="482" t="str">
        <f>R$4</f>
        <v/>
      </c>
      <c r="S2846" s="269" t="s">
        <v>220</v>
      </c>
      <c r="T2846" s="482" t="str">
        <f>T$4</f>
        <v/>
      </c>
      <c r="U2846" s="269" t="s">
        <v>230</v>
      </c>
    </row>
    <row r="2847" spans="1:32" ht="18" customHeight="1" x14ac:dyDescent="0.15">
      <c r="B2847" s="880" t="s">
        <v>227</v>
      </c>
      <c r="C2847" s="907" t="s">
        <v>224</v>
      </c>
      <c r="D2847" s="478" t="s">
        <v>237</v>
      </c>
      <c r="E2847" s="478" t="s">
        <v>222</v>
      </c>
      <c r="F2847" s="909" t="s">
        <v>106</v>
      </c>
      <c r="G2847" s="840" t="s">
        <v>107</v>
      </c>
      <c r="H2847" s="841"/>
      <c r="I2847" s="480" t="s">
        <v>108</v>
      </c>
      <c r="J2847" s="480" t="s">
        <v>235</v>
      </c>
      <c r="K2847" s="840" t="s">
        <v>109</v>
      </c>
      <c r="L2847" s="913"/>
      <c r="M2847" s="913"/>
      <c r="N2847" s="841"/>
      <c r="O2847" s="840" t="s">
        <v>226</v>
      </c>
      <c r="P2847" s="913"/>
      <c r="Q2847" s="913"/>
      <c r="R2847" s="841"/>
      <c r="S2847" s="840" t="s">
        <v>233</v>
      </c>
      <c r="T2847" s="913"/>
      <c r="U2847" s="914"/>
    </row>
    <row r="2848" spans="1:32" ht="18" customHeight="1" thickBot="1" x14ac:dyDescent="0.2">
      <c r="B2848" s="882"/>
      <c r="C2848" s="908"/>
      <c r="D2848" s="479" t="s">
        <v>221</v>
      </c>
      <c r="E2848" s="479" t="s">
        <v>223</v>
      </c>
      <c r="F2848" s="910"/>
      <c r="G2848" s="911"/>
      <c r="H2848" s="912"/>
      <c r="I2848" s="481" t="s">
        <v>110</v>
      </c>
      <c r="J2848" s="481" t="s">
        <v>236</v>
      </c>
      <c r="K2848" s="911"/>
      <c r="L2848" s="915"/>
      <c r="M2848" s="915"/>
      <c r="N2848" s="912"/>
      <c r="O2848" s="911"/>
      <c r="P2848" s="915"/>
      <c r="Q2848" s="915"/>
      <c r="R2848" s="912"/>
      <c r="S2848" s="911" t="s">
        <v>234</v>
      </c>
      <c r="T2848" s="915"/>
      <c r="U2848" s="916"/>
    </row>
    <row r="2849" spans="2:21" ht="24" customHeight="1" x14ac:dyDescent="0.15">
      <c r="B2849" s="880">
        <v>1</v>
      </c>
      <c r="C2849" s="883"/>
      <c r="D2849" s="883"/>
      <c r="E2849" s="883"/>
      <c r="F2849" s="294"/>
      <c r="G2849" s="886"/>
      <c r="H2849" s="887"/>
      <c r="I2849" s="294"/>
      <c r="J2849" s="295"/>
      <c r="K2849" s="298"/>
      <c r="L2849" s="279" t="s">
        <v>220</v>
      </c>
      <c r="M2849" s="301"/>
      <c r="N2849" s="280" t="s">
        <v>225</v>
      </c>
      <c r="O2849" s="298"/>
      <c r="P2849" s="279" t="s">
        <v>220</v>
      </c>
      <c r="Q2849" s="301"/>
      <c r="R2849" s="280" t="s">
        <v>225</v>
      </c>
      <c r="S2849" s="888" t="str">
        <f t="shared" ref="S2849" si="1780">IF(COUNT(J2849:J2853)=0,"",SUM(J2849:J2853))</f>
        <v/>
      </c>
      <c r="T2849" s="889"/>
      <c r="U2849" s="890"/>
    </row>
    <row r="2850" spans="2:21" ht="24" customHeight="1" x14ac:dyDescent="0.15">
      <c r="B2850" s="881"/>
      <c r="C2850" s="884"/>
      <c r="D2850" s="884"/>
      <c r="E2850" s="884"/>
      <c r="F2850" s="296"/>
      <c r="G2850" s="897"/>
      <c r="H2850" s="898"/>
      <c r="I2850" s="296"/>
      <c r="J2850" s="297"/>
      <c r="K2850" s="299"/>
      <c r="L2850" s="284" t="s">
        <v>220</v>
      </c>
      <c r="M2850" s="302"/>
      <c r="N2850" s="285" t="s">
        <v>225</v>
      </c>
      <c r="O2850" s="299"/>
      <c r="P2850" s="284" t="s">
        <v>220</v>
      </c>
      <c r="Q2850" s="302"/>
      <c r="R2850" s="285" t="s">
        <v>225</v>
      </c>
      <c r="S2850" s="891"/>
      <c r="T2850" s="892"/>
      <c r="U2850" s="893"/>
    </row>
    <row r="2851" spans="2:21" ht="23.25" customHeight="1" x14ac:dyDescent="0.15">
      <c r="B2851" s="881"/>
      <c r="C2851" s="884"/>
      <c r="D2851" s="884"/>
      <c r="E2851" s="884"/>
      <c r="F2851" s="296"/>
      <c r="G2851" s="897"/>
      <c r="H2851" s="898"/>
      <c r="I2851" s="296"/>
      <c r="J2851" s="297"/>
      <c r="K2851" s="299"/>
      <c r="L2851" s="284" t="s">
        <v>220</v>
      </c>
      <c r="M2851" s="302"/>
      <c r="N2851" s="285" t="s">
        <v>225</v>
      </c>
      <c r="O2851" s="299"/>
      <c r="P2851" s="284" t="s">
        <v>220</v>
      </c>
      <c r="Q2851" s="302"/>
      <c r="R2851" s="285" t="s">
        <v>225</v>
      </c>
      <c r="S2851" s="891"/>
      <c r="T2851" s="892"/>
      <c r="U2851" s="893"/>
    </row>
    <row r="2852" spans="2:21" ht="24" customHeight="1" x14ac:dyDescent="0.15">
      <c r="B2852" s="881"/>
      <c r="C2852" s="884"/>
      <c r="D2852" s="884"/>
      <c r="E2852" s="884"/>
      <c r="F2852" s="296"/>
      <c r="G2852" s="897"/>
      <c r="H2852" s="898"/>
      <c r="I2852" s="296"/>
      <c r="J2852" s="297"/>
      <c r="K2852" s="299"/>
      <c r="L2852" s="284" t="s">
        <v>220</v>
      </c>
      <c r="M2852" s="302"/>
      <c r="N2852" s="285" t="s">
        <v>225</v>
      </c>
      <c r="O2852" s="299"/>
      <c r="P2852" s="284" t="s">
        <v>220</v>
      </c>
      <c r="Q2852" s="302"/>
      <c r="R2852" s="285" t="s">
        <v>225</v>
      </c>
      <c r="S2852" s="891"/>
      <c r="T2852" s="892"/>
      <c r="U2852" s="893"/>
    </row>
    <row r="2853" spans="2:21" ht="24" customHeight="1" thickBot="1" x14ac:dyDescent="0.2">
      <c r="B2853" s="882"/>
      <c r="C2853" s="885"/>
      <c r="D2853" s="885"/>
      <c r="E2853" s="885"/>
      <c r="F2853" s="286" t="s">
        <v>232</v>
      </c>
      <c r="G2853" s="5"/>
      <c r="H2853" s="899" t="s">
        <v>239</v>
      </c>
      <c r="I2853" s="900"/>
      <c r="J2853" s="300"/>
      <c r="K2853" s="901"/>
      <c r="L2853" s="902"/>
      <c r="M2853" s="902"/>
      <c r="N2853" s="902"/>
      <c r="O2853" s="902"/>
      <c r="P2853" s="902"/>
      <c r="Q2853" s="902"/>
      <c r="R2853" s="903"/>
      <c r="S2853" s="894"/>
      <c r="T2853" s="895"/>
      <c r="U2853" s="896"/>
    </row>
    <row r="2854" spans="2:21" ht="24" customHeight="1" x14ac:dyDescent="0.15">
      <c r="B2854" s="880">
        <v>2</v>
      </c>
      <c r="C2854" s="883"/>
      <c r="D2854" s="883"/>
      <c r="E2854" s="883"/>
      <c r="F2854" s="294"/>
      <c r="G2854" s="886"/>
      <c r="H2854" s="887"/>
      <c r="I2854" s="294"/>
      <c r="J2854" s="295"/>
      <c r="K2854" s="298"/>
      <c r="L2854" s="279" t="s">
        <v>220</v>
      </c>
      <c r="M2854" s="301"/>
      <c r="N2854" s="280" t="s">
        <v>225</v>
      </c>
      <c r="O2854" s="298"/>
      <c r="P2854" s="279" t="s">
        <v>220</v>
      </c>
      <c r="Q2854" s="301"/>
      <c r="R2854" s="280" t="s">
        <v>225</v>
      </c>
      <c r="S2854" s="888" t="str">
        <f t="shared" ref="S2854" si="1781">IF(COUNT(J2854:J2858)=0,"",SUM(J2854:J2858))</f>
        <v/>
      </c>
      <c r="T2854" s="889"/>
      <c r="U2854" s="890"/>
    </row>
    <row r="2855" spans="2:21" ht="24" customHeight="1" x14ac:dyDescent="0.15">
      <c r="B2855" s="881"/>
      <c r="C2855" s="884"/>
      <c r="D2855" s="884"/>
      <c r="E2855" s="884"/>
      <c r="F2855" s="296"/>
      <c r="G2855" s="897"/>
      <c r="H2855" s="898"/>
      <c r="I2855" s="296"/>
      <c r="J2855" s="297"/>
      <c r="K2855" s="299"/>
      <c r="L2855" s="284" t="s">
        <v>220</v>
      </c>
      <c r="M2855" s="302"/>
      <c r="N2855" s="285" t="s">
        <v>225</v>
      </c>
      <c r="O2855" s="299"/>
      <c r="P2855" s="284" t="s">
        <v>220</v>
      </c>
      <c r="Q2855" s="302"/>
      <c r="R2855" s="285" t="s">
        <v>225</v>
      </c>
      <c r="S2855" s="891"/>
      <c r="T2855" s="892"/>
      <c r="U2855" s="893"/>
    </row>
    <row r="2856" spans="2:21" ht="24" customHeight="1" x14ac:dyDescent="0.15">
      <c r="B2856" s="881"/>
      <c r="C2856" s="884"/>
      <c r="D2856" s="884"/>
      <c r="E2856" s="884"/>
      <c r="F2856" s="296"/>
      <c r="G2856" s="897"/>
      <c r="H2856" s="898"/>
      <c r="I2856" s="296"/>
      <c r="J2856" s="297"/>
      <c r="K2856" s="299"/>
      <c r="L2856" s="284" t="s">
        <v>220</v>
      </c>
      <c r="M2856" s="302"/>
      <c r="N2856" s="285" t="s">
        <v>225</v>
      </c>
      <c r="O2856" s="299"/>
      <c r="P2856" s="284" t="s">
        <v>220</v>
      </c>
      <c r="Q2856" s="302"/>
      <c r="R2856" s="285" t="s">
        <v>225</v>
      </c>
      <c r="S2856" s="891"/>
      <c r="T2856" s="892"/>
      <c r="U2856" s="893"/>
    </row>
    <row r="2857" spans="2:21" ht="24" customHeight="1" x14ac:dyDescent="0.15">
      <c r="B2857" s="881"/>
      <c r="C2857" s="884"/>
      <c r="D2857" s="884"/>
      <c r="E2857" s="884"/>
      <c r="F2857" s="296"/>
      <c r="G2857" s="897"/>
      <c r="H2857" s="898"/>
      <c r="I2857" s="296"/>
      <c r="J2857" s="297"/>
      <c r="K2857" s="299"/>
      <c r="L2857" s="284" t="s">
        <v>220</v>
      </c>
      <c r="M2857" s="302"/>
      <c r="N2857" s="285" t="s">
        <v>225</v>
      </c>
      <c r="O2857" s="299"/>
      <c r="P2857" s="284" t="s">
        <v>220</v>
      </c>
      <c r="Q2857" s="302"/>
      <c r="R2857" s="285" t="s">
        <v>225</v>
      </c>
      <c r="S2857" s="891"/>
      <c r="T2857" s="892"/>
      <c r="U2857" s="893"/>
    </row>
    <row r="2858" spans="2:21" ht="24" customHeight="1" thickBot="1" x14ac:dyDescent="0.2">
      <c r="B2858" s="882"/>
      <c r="C2858" s="885"/>
      <c r="D2858" s="885"/>
      <c r="E2858" s="885"/>
      <c r="F2858" s="286" t="s">
        <v>232</v>
      </c>
      <c r="G2858" s="5"/>
      <c r="H2858" s="899" t="s">
        <v>239</v>
      </c>
      <c r="I2858" s="900"/>
      <c r="J2858" s="300"/>
      <c r="K2858" s="901"/>
      <c r="L2858" s="902"/>
      <c r="M2858" s="902"/>
      <c r="N2858" s="902"/>
      <c r="O2858" s="902"/>
      <c r="P2858" s="902"/>
      <c r="Q2858" s="902"/>
      <c r="R2858" s="903"/>
      <c r="S2858" s="894"/>
      <c r="T2858" s="895"/>
      <c r="U2858" s="896"/>
    </row>
    <row r="2859" spans="2:21" ht="24" customHeight="1" x14ac:dyDescent="0.15">
      <c r="B2859" s="880">
        <v>3</v>
      </c>
      <c r="C2859" s="883"/>
      <c r="D2859" s="883"/>
      <c r="E2859" s="883"/>
      <c r="F2859" s="294"/>
      <c r="G2859" s="886"/>
      <c r="H2859" s="887"/>
      <c r="I2859" s="294"/>
      <c r="J2859" s="295"/>
      <c r="K2859" s="298"/>
      <c r="L2859" s="279" t="s">
        <v>220</v>
      </c>
      <c r="M2859" s="301"/>
      <c r="N2859" s="280" t="s">
        <v>225</v>
      </c>
      <c r="O2859" s="298"/>
      <c r="P2859" s="279" t="s">
        <v>220</v>
      </c>
      <c r="Q2859" s="301"/>
      <c r="R2859" s="280" t="s">
        <v>225</v>
      </c>
      <c r="S2859" s="888" t="str">
        <f t="shared" ref="S2859" si="1782">IF(COUNT(J2859:J2863)=0,"",SUM(J2859:J2863))</f>
        <v/>
      </c>
      <c r="T2859" s="889"/>
      <c r="U2859" s="890"/>
    </row>
    <row r="2860" spans="2:21" ht="24" customHeight="1" x14ac:dyDescent="0.15">
      <c r="B2860" s="881"/>
      <c r="C2860" s="884"/>
      <c r="D2860" s="884"/>
      <c r="E2860" s="884"/>
      <c r="F2860" s="296"/>
      <c r="G2860" s="897"/>
      <c r="H2860" s="898"/>
      <c r="I2860" s="296"/>
      <c r="J2860" s="297"/>
      <c r="K2860" s="299"/>
      <c r="L2860" s="284" t="s">
        <v>220</v>
      </c>
      <c r="M2860" s="302"/>
      <c r="N2860" s="285" t="s">
        <v>225</v>
      </c>
      <c r="O2860" s="299"/>
      <c r="P2860" s="284" t="s">
        <v>220</v>
      </c>
      <c r="Q2860" s="302"/>
      <c r="R2860" s="285" t="s">
        <v>225</v>
      </c>
      <c r="S2860" s="891"/>
      <c r="T2860" s="892"/>
      <c r="U2860" s="893"/>
    </row>
    <row r="2861" spans="2:21" ht="24" customHeight="1" x14ac:dyDescent="0.15">
      <c r="B2861" s="881"/>
      <c r="C2861" s="884"/>
      <c r="D2861" s="884"/>
      <c r="E2861" s="884"/>
      <c r="F2861" s="296"/>
      <c r="G2861" s="897"/>
      <c r="H2861" s="898"/>
      <c r="I2861" s="296"/>
      <c r="J2861" s="297"/>
      <c r="K2861" s="299"/>
      <c r="L2861" s="284" t="s">
        <v>220</v>
      </c>
      <c r="M2861" s="302"/>
      <c r="N2861" s="285" t="s">
        <v>225</v>
      </c>
      <c r="O2861" s="299"/>
      <c r="P2861" s="284" t="s">
        <v>220</v>
      </c>
      <c r="Q2861" s="302"/>
      <c r="R2861" s="285" t="s">
        <v>225</v>
      </c>
      <c r="S2861" s="891"/>
      <c r="T2861" s="892"/>
      <c r="U2861" s="893"/>
    </row>
    <row r="2862" spans="2:21" ht="24" customHeight="1" x14ac:dyDescent="0.15">
      <c r="B2862" s="881"/>
      <c r="C2862" s="884"/>
      <c r="D2862" s="884"/>
      <c r="E2862" s="884"/>
      <c r="F2862" s="296"/>
      <c r="G2862" s="897"/>
      <c r="H2862" s="898"/>
      <c r="I2862" s="296"/>
      <c r="J2862" s="297"/>
      <c r="K2862" s="299"/>
      <c r="L2862" s="284" t="s">
        <v>220</v>
      </c>
      <c r="M2862" s="302"/>
      <c r="N2862" s="285" t="s">
        <v>225</v>
      </c>
      <c r="O2862" s="299"/>
      <c r="P2862" s="284" t="s">
        <v>220</v>
      </c>
      <c r="Q2862" s="302"/>
      <c r="R2862" s="285" t="s">
        <v>225</v>
      </c>
      <c r="S2862" s="891"/>
      <c r="T2862" s="892"/>
      <c r="U2862" s="893"/>
    </row>
    <row r="2863" spans="2:21" ht="24" customHeight="1" thickBot="1" x14ac:dyDescent="0.2">
      <c r="B2863" s="882"/>
      <c r="C2863" s="885"/>
      <c r="D2863" s="885"/>
      <c r="E2863" s="885"/>
      <c r="F2863" s="286" t="s">
        <v>232</v>
      </c>
      <c r="G2863" s="5"/>
      <c r="H2863" s="899" t="s">
        <v>239</v>
      </c>
      <c r="I2863" s="900"/>
      <c r="J2863" s="300"/>
      <c r="K2863" s="901"/>
      <c r="L2863" s="902"/>
      <c r="M2863" s="902"/>
      <c r="N2863" s="902"/>
      <c r="O2863" s="902"/>
      <c r="P2863" s="902"/>
      <c r="Q2863" s="902"/>
      <c r="R2863" s="903"/>
      <c r="S2863" s="894"/>
      <c r="T2863" s="895"/>
      <c r="U2863" s="896"/>
    </row>
    <row r="2864" spans="2:21" ht="24" customHeight="1" x14ac:dyDescent="0.15">
      <c r="B2864" s="880">
        <v>4</v>
      </c>
      <c r="C2864" s="883"/>
      <c r="D2864" s="883"/>
      <c r="E2864" s="883"/>
      <c r="F2864" s="294"/>
      <c r="G2864" s="886"/>
      <c r="H2864" s="887"/>
      <c r="I2864" s="294"/>
      <c r="J2864" s="295"/>
      <c r="K2864" s="298"/>
      <c r="L2864" s="279" t="s">
        <v>220</v>
      </c>
      <c r="M2864" s="301"/>
      <c r="N2864" s="280" t="s">
        <v>225</v>
      </c>
      <c r="O2864" s="298"/>
      <c r="P2864" s="279" t="s">
        <v>220</v>
      </c>
      <c r="Q2864" s="301"/>
      <c r="R2864" s="280" t="s">
        <v>225</v>
      </c>
      <c r="S2864" s="888" t="str">
        <f t="shared" ref="S2864" si="1783">IF(COUNT(J2864:J2868)=0,"",SUM(J2864:J2868))</f>
        <v/>
      </c>
      <c r="T2864" s="889"/>
      <c r="U2864" s="890"/>
    </row>
    <row r="2865" spans="1:32" ht="24" customHeight="1" x14ac:dyDescent="0.15">
      <c r="B2865" s="881"/>
      <c r="C2865" s="884"/>
      <c r="D2865" s="884"/>
      <c r="E2865" s="884"/>
      <c r="F2865" s="296"/>
      <c r="G2865" s="897"/>
      <c r="H2865" s="898"/>
      <c r="I2865" s="296"/>
      <c r="J2865" s="297"/>
      <c r="K2865" s="299"/>
      <c r="L2865" s="284" t="s">
        <v>220</v>
      </c>
      <c r="M2865" s="302"/>
      <c r="N2865" s="285" t="s">
        <v>225</v>
      </c>
      <c r="O2865" s="299"/>
      <c r="P2865" s="284" t="s">
        <v>220</v>
      </c>
      <c r="Q2865" s="302"/>
      <c r="R2865" s="285" t="s">
        <v>225</v>
      </c>
      <c r="S2865" s="891"/>
      <c r="T2865" s="892"/>
      <c r="U2865" s="893"/>
    </row>
    <row r="2866" spans="1:32" ht="24" customHeight="1" x14ac:dyDescent="0.15">
      <c r="B2866" s="881"/>
      <c r="C2866" s="884"/>
      <c r="D2866" s="884"/>
      <c r="E2866" s="884"/>
      <c r="F2866" s="296"/>
      <c r="G2866" s="897"/>
      <c r="H2866" s="898"/>
      <c r="I2866" s="296"/>
      <c r="J2866" s="297"/>
      <c r="K2866" s="299"/>
      <c r="L2866" s="284" t="s">
        <v>220</v>
      </c>
      <c r="M2866" s="302"/>
      <c r="N2866" s="285" t="s">
        <v>225</v>
      </c>
      <c r="O2866" s="299"/>
      <c r="P2866" s="284" t="s">
        <v>220</v>
      </c>
      <c r="Q2866" s="302"/>
      <c r="R2866" s="285" t="s">
        <v>225</v>
      </c>
      <c r="S2866" s="891"/>
      <c r="T2866" s="892"/>
      <c r="U2866" s="893"/>
    </row>
    <row r="2867" spans="1:32" ht="24" customHeight="1" x14ac:dyDescent="0.15">
      <c r="B2867" s="881"/>
      <c r="C2867" s="884"/>
      <c r="D2867" s="884"/>
      <c r="E2867" s="884"/>
      <c r="F2867" s="296"/>
      <c r="G2867" s="897"/>
      <c r="H2867" s="898"/>
      <c r="I2867" s="296"/>
      <c r="J2867" s="297"/>
      <c r="K2867" s="299"/>
      <c r="L2867" s="284" t="s">
        <v>220</v>
      </c>
      <c r="M2867" s="302"/>
      <c r="N2867" s="285" t="s">
        <v>225</v>
      </c>
      <c r="O2867" s="299"/>
      <c r="P2867" s="284" t="s">
        <v>220</v>
      </c>
      <c r="Q2867" s="302"/>
      <c r="R2867" s="285" t="s">
        <v>225</v>
      </c>
      <c r="S2867" s="891"/>
      <c r="T2867" s="892"/>
      <c r="U2867" s="893"/>
    </row>
    <row r="2868" spans="1:32" ht="24" customHeight="1" thickBot="1" x14ac:dyDescent="0.2">
      <c r="B2868" s="882"/>
      <c r="C2868" s="885"/>
      <c r="D2868" s="885"/>
      <c r="E2868" s="885"/>
      <c r="F2868" s="286" t="s">
        <v>232</v>
      </c>
      <c r="G2868" s="5"/>
      <c r="H2868" s="899" t="s">
        <v>239</v>
      </c>
      <c r="I2868" s="900"/>
      <c r="J2868" s="300"/>
      <c r="K2868" s="901"/>
      <c r="L2868" s="902"/>
      <c r="M2868" s="902"/>
      <c r="N2868" s="902"/>
      <c r="O2868" s="902"/>
      <c r="P2868" s="902"/>
      <c r="Q2868" s="902"/>
      <c r="R2868" s="903"/>
      <c r="S2868" s="894"/>
      <c r="T2868" s="895"/>
      <c r="U2868" s="896"/>
    </row>
    <row r="2869" spans="1:32" ht="19.5" customHeight="1" thickBot="1" x14ac:dyDescent="0.2">
      <c r="B2869" s="287" t="s">
        <v>112</v>
      </c>
      <c r="C2869" s="172"/>
      <c r="D2869" s="288"/>
      <c r="E2869" s="288"/>
      <c r="F2869" s="289"/>
      <c r="G2869" s="288"/>
      <c r="H2869" s="288"/>
      <c r="O2869" s="917" t="s">
        <v>496</v>
      </c>
      <c r="P2869" s="918"/>
      <c r="Q2869" s="918"/>
      <c r="R2869" s="918"/>
      <c r="S2869" s="919" t="str">
        <f>IF(COUNT(S2849:U2868)=0,"",SUMIFS(S2849:S2868,E2849:E2868,"&lt;&gt;"&amp;""))</f>
        <v/>
      </c>
      <c r="T2869" s="920"/>
      <c r="U2869" s="921"/>
    </row>
    <row r="2870" spans="1:32" ht="19.5" customHeight="1" thickBot="1" x14ac:dyDescent="0.2">
      <c r="B2870" s="486" t="s">
        <v>242</v>
      </c>
      <c r="C2870" s="172"/>
      <c r="D2870" s="171"/>
      <c r="E2870" s="290"/>
      <c r="F2870" s="485"/>
      <c r="G2870" s="485"/>
      <c r="H2870" s="485"/>
      <c r="O2870" s="922" t="s">
        <v>497</v>
      </c>
      <c r="P2870" s="923"/>
      <c r="Q2870" s="923"/>
      <c r="R2870" s="924"/>
      <c r="S2870" s="919" t="str">
        <f>IF(COUNT(S2849:U2868)=0,"",SUMIF(E2849:E2868,"元請",S2849:U2868))</f>
        <v/>
      </c>
      <c r="T2870" s="920"/>
      <c r="U2870" s="921"/>
      <c r="Z2870" s="264"/>
      <c r="AA2870" s="264"/>
      <c r="AB2870" s="264"/>
      <c r="AC2870" s="264"/>
      <c r="AD2870" s="264"/>
      <c r="AE2870" s="172"/>
      <c r="AF2870" s="172"/>
    </row>
    <row r="2871" spans="1:32" ht="19.5" customHeight="1" x14ac:dyDescent="0.15">
      <c r="B2871" s="287" t="s">
        <v>240</v>
      </c>
      <c r="C2871" s="172"/>
      <c r="D2871" s="171"/>
      <c r="E2871" s="172"/>
      <c r="F2871" s="172"/>
      <c r="G2871" s="485"/>
      <c r="H2871" s="485"/>
      <c r="Z2871" s="264"/>
      <c r="AA2871" s="264"/>
      <c r="AB2871" s="264"/>
      <c r="AC2871" s="264"/>
      <c r="AD2871" s="264"/>
      <c r="AE2871" s="172"/>
      <c r="AF2871" s="172"/>
    </row>
    <row r="2872" spans="1:32" ht="19.5" customHeight="1" x14ac:dyDescent="0.15">
      <c r="B2872" s="485"/>
      <c r="C2872" s="172"/>
      <c r="D2872" s="171"/>
      <c r="E2872" s="290"/>
      <c r="F2872" s="485"/>
      <c r="G2872" s="485"/>
      <c r="H2872" s="485"/>
    </row>
    <row r="2873" spans="1:32" s="172" customFormat="1" ht="20.25" customHeight="1" x14ac:dyDescent="0.15">
      <c r="A2873" s="171"/>
      <c r="B2873" s="171"/>
      <c r="C2873" s="172" t="s">
        <v>104</v>
      </c>
      <c r="G2873" s="262"/>
      <c r="H2873" s="262"/>
      <c r="I2873" s="171"/>
      <c r="J2873" s="171"/>
      <c r="K2873" s="171"/>
      <c r="L2873" s="171"/>
      <c r="M2873" s="171"/>
      <c r="N2873" s="171"/>
      <c r="O2873" s="171"/>
      <c r="P2873" s="171"/>
      <c r="Q2873" s="171"/>
      <c r="R2873" s="171"/>
      <c r="S2873" s="171"/>
      <c r="T2873" s="196" t="s">
        <v>241</v>
      </c>
      <c r="U2873" s="263" t="str">
        <f t="shared" ref="U2873" si="1784">IF(COUNT(S2849:U2868)=0,"",U2844+1)</f>
        <v/>
      </c>
      <c r="W2873" s="171"/>
      <c r="X2873" s="171"/>
      <c r="Y2873" s="171"/>
      <c r="Z2873" s="291"/>
      <c r="AA2873" s="291"/>
      <c r="AB2873" s="291"/>
      <c r="AC2873" s="291"/>
      <c r="AD2873" s="291"/>
      <c r="AE2873" s="171"/>
      <c r="AF2873" s="171"/>
    </row>
    <row r="2874" spans="1:32" s="172" customFormat="1" ht="27.75" x14ac:dyDescent="0.15">
      <c r="A2874" s="171"/>
      <c r="B2874" s="904" t="s">
        <v>105</v>
      </c>
      <c r="C2874" s="904"/>
      <c r="D2874" s="904"/>
      <c r="E2874" s="904"/>
      <c r="F2874" s="904"/>
      <c r="G2874" s="904"/>
      <c r="H2874" s="904"/>
      <c r="I2874" s="904"/>
      <c r="J2874" s="905" t="s">
        <v>388</v>
      </c>
      <c r="K2874" s="905"/>
      <c r="L2874" s="905"/>
      <c r="M2874" s="905"/>
      <c r="N2874" s="905"/>
      <c r="O2874" s="905"/>
      <c r="P2874" s="905"/>
      <c r="Q2874" s="905"/>
      <c r="R2874" s="905"/>
      <c r="S2874" s="905"/>
      <c r="T2874" s="905"/>
      <c r="U2874" s="905"/>
      <c r="W2874" s="171"/>
      <c r="X2874" s="171"/>
      <c r="Y2874" s="171"/>
      <c r="Z2874" s="291"/>
      <c r="AA2874" s="291"/>
      <c r="AB2874" s="291"/>
      <c r="AC2874" s="291"/>
      <c r="AD2874" s="291"/>
      <c r="AE2874" s="171"/>
      <c r="AF2874" s="171"/>
    </row>
    <row r="2875" spans="1:32" ht="21.75" thickBot="1" x14ac:dyDescent="0.2">
      <c r="D2875" s="265" t="s">
        <v>228</v>
      </c>
      <c r="E2875" s="906"/>
      <c r="F2875" s="906"/>
      <c r="G2875" s="266" t="s">
        <v>229</v>
      </c>
      <c r="H2875" s="267"/>
      <c r="L2875" s="268" t="s">
        <v>231</v>
      </c>
      <c r="M2875" s="482" t="str">
        <f>M$4</f>
        <v/>
      </c>
      <c r="N2875" s="269" t="s">
        <v>220</v>
      </c>
      <c r="O2875" s="482" t="str">
        <f>O$4</f>
        <v/>
      </c>
      <c r="P2875" s="269" t="s">
        <v>225</v>
      </c>
      <c r="Q2875" s="269" t="s">
        <v>205</v>
      </c>
      <c r="R2875" s="482" t="str">
        <f>R$4</f>
        <v/>
      </c>
      <c r="S2875" s="269" t="s">
        <v>220</v>
      </c>
      <c r="T2875" s="482" t="str">
        <f>T$4</f>
        <v/>
      </c>
      <c r="U2875" s="269" t="s">
        <v>230</v>
      </c>
    </row>
    <row r="2876" spans="1:32" ht="18" customHeight="1" x14ac:dyDescent="0.15">
      <c r="B2876" s="880" t="s">
        <v>227</v>
      </c>
      <c r="C2876" s="907" t="s">
        <v>224</v>
      </c>
      <c r="D2876" s="478" t="s">
        <v>237</v>
      </c>
      <c r="E2876" s="478" t="s">
        <v>222</v>
      </c>
      <c r="F2876" s="909" t="s">
        <v>106</v>
      </c>
      <c r="G2876" s="840" t="s">
        <v>107</v>
      </c>
      <c r="H2876" s="841"/>
      <c r="I2876" s="480" t="s">
        <v>108</v>
      </c>
      <c r="J2876" s="480" t="s">
        <v>235</v>
      </c>
      <c r="K2876" s="840" t="s">
        <v>109</v>
      </c>
      <c r="L2876" s="913"/>
      <c r="M2876" s="913"/>
      <c r="N2876" s="841"/>
      <c r="O2876" s="840" t="s">
        <v>226</v>
      </c>
      <c r="P2876" s="913"/>
      <c r="Q2876" s="913"/>
      <c r="R2876" s="841"/>
      <c r="S2876" s="840" t="s">
        <v>233</v>
      </c>
      <c r="T2876" s="913"/>
      <c r="U2876" s="914"/>
    </row>
    <row r="2877" spans="1:32" ht="18" customHeight="1" thickBot="1" x14ac:dyDescent="0.2">
      <c r="B2877" s="882"/>
      <c r="C2877" s="908"/>
      <c r="D2877" s="479" t="s">
        <v>221</v>
      </c>
      <c r="E2877" s="479" t="s">
        <v>223</v>
      </c>
      <c r="F2877" s="910"/>
      <c r="G2877" s="911"/>
      <c r="H2877" s="912"/>
      <c r="I2877" s="481" t="s">
        <v>110</v>
      </c>
      <c r="J2877" s="481" t="s">
        <v>236</v>
      </c>
      <c r="K2877" s="911"/>
      <c r="L2877" s="915"/>
      <c r="M2877" s="915"/>
      <c r="N2877" s="912"/>
      <c r="O2877" s="911"/>
      <c r="P2877" s="915"/>
      <c r="Q2877" s="915"/>
      <c r="R2877" s="912"/>
      <c r="S2877" s="911" t="s">
        <v>234</v>
      </c>
      <c r="T2877" s="915"/>
      <c r="U2877" s="916"/>
    </row>
    <row r="2878" spans="1:32" ht="24" customHeight="1" x14ac:dyDescent="0.15">
      <c r="B2878" s="880">
        <v>1</v>
      </c>
      <c r="C2878" s="883"/>
      <c r="D2878" s="883"/>
      <c r="E2878" s="883"/>
      <c r="F2878" s="294"/>
      <c r="G2878" s="886"/>
      <c r="H2878" s="887"/>
      <c r="I2878" s="294"/>
      <c r="J2878" s="295"/>
      <c r="K2878" s="298"/>
      <c r="L2878" s="279" t="s">
        <v>220</v>
      </c>
      <c r="M2878" s="301"/>
      <c r="N2878" s="280" t="s">
        <v>225</v>
      </c>
      <c r="O2878" s="298"/>
      <c r="P2878" s="279" t="s">
        <v>220</v>
      </c>
      <c r="Q2878" s="301"/>
      <c r="R2878" s="280" t="s">
        <v>225</v>
      </c>
      <c r="S2878" s="888" t="str">
        <f t="shared" ref="S2878" si="1785">IF(COUNT(J2878:J2882)=0,"",SUM(J2878:J2882))</f>
        <v/>
      </c>
      <c r="T2878" s="889"/>
      <c r="U2878" s="890"/>
    </row>
    <row r="2879" spans="1:32" ht="24" customHeight="1" x14ac:dyDescent="0.15">
      <c r="B2879" s="881"/>
      <c r="C2879" s="884"/>
      <c r="D2879" s="884"/>
      <c r="E2879" s="884"/>
      <c r="F2879" s="296"/>
      <c r="G2879" s="897"/>
      <c r="H2879" s="898"/>
      <c r="I2879" s="296"/>
      <c r="J2879" s="297"/>
      <c r="K2879" s="299"/>
      <c r="L2879" s="284" t="s">
        <v>220</v>
      </c>
      <c r="M2879" s="302"/>
      <c r="N2879" s="285" t="s">
        <v>225</v>
      </c>
      <c r="O2879" s="299"/>
      <c r="P2879" s="284" t="s">
        <v>220</v>
      </c>
      <c r="Q2879" s="302"/>
      <c r="R2879" s="285" t="s">
        <v>225</v>
      </c>
      <c r="S2879" s="891"/>
      <c r="T2879" s="892"/>
      <c r="U2879" s="893"/>
    </row>
    <row r="2880" spans="1:32" ht="23.25" customHeight="1" x14ac:dyDescent="0.15">
      <c r="B2880" s="881"/>
      <c r="C2880" s="884"/>
      <c r="D2880" s="884"/>
      <c r="E2880" s="884"/>
      <c r="F2880" s="296"/>
      <c r="G2880" s="897"/>
      <c r="H2880" s="898"/>
      <c r="I2880" s="296"/>
      <c r="J2880" s="297"/>
      <c r="K2880" s="299"/>
      <c r="L2880" s="284" t="s">
        <v>220</v>
      </c>
      <c r="M2880" s="302"/>
      <c r="N2880" s="285" t="s">
        <v>225</v>
      </c>
      <c r="O2880" s="299"/>
      <c r="P2880" s="284" t="s">
        <v>220</v>
      </c>
      <c r="Q2880" s="302"/>
      <c r="R2880" s="285" t="s">
        <v>225</v>
      </c>
      <c r="S2880" s="891"/>
      <c r="T2880" s="892"/>
      <c r="U2880" s="893"/>
    </row>
    <row r="2881" spans="2:21" ht="24" customHeight="1" x14ac:dyDescent="0.15">
      <c r="B2881" s="881"/>
      <c r="C2881" s="884"/>
      <c r="D2881" s="884"/>
      <c r="E2881" s="884"/>
      <c r="F2881" s="296"/>
      <c r="G2881" s="897"/>
      <c r="H2881" s="898"/>
      <c r="I2881" s="296"/>
      <c r="J2881" s="297"/>
      <c r="K2881" s="299"/>
      <c r="L2881" s="284" t="s">
        <v>220</v>
      </c>
      <c r="M2881" s="302"/>
      <c r="N2881" s="285" t="s">
        <v>225</v>
      </c>
      <c r="O2881" s="299"/>
      <c r="P2881" s="284" t="s">
        <v>220</v>
      </c>
      <c r="Q2881" s="302"/>
      <c r="R2881" s="285" t="s">
        <v>225</v>
      </c>
      <c r="S2881" s="891"/>
      <c r="T2881" s="892"/>
      <c r="U2881" s="893"/>
    </row>
    <row r="2882" spans="2:21" ht="24" customHeight="1" thickBot="1" x14ac:dyDescent="0.2">
      <c r="B2882" s="882"/>
      <c r="C2882" s="885"/>
      <c r="D2882" s="885"/>
      <c r="E2882" s="885"/>
      <c r="F2882" s="286" t="s">
        <v>232</v>
      </c>
      <c r="G2882" s="5"/>
      <c r="H2882" s="899" t="s">
        <v>239</v>
      </c>
      <c r="I2882" s="900"/>
      <c r="J2882" s="300"/>
      <c r="K2882" s="901"/>
      <c r="L2882" s="902"/>
      <c r="M2882" s="902"/>
      <c r="N2882" s="902"/>
      <c r="O2882" s="902"/>
      <c r="P2882" s="902"/>
      <c r="Q2882" s="902"/>
      <c r="R2882" s="903"/>
      <c r="S2882" s="894"/>
      <c r="T2882" s="895"/>
      <c r="U2882" s="896"/>
    </row>
    <row r="2883" spans="2:21" ht="24" customHeight="1" x14ac:dyDescent="0.15">
      <c r="B2883" s="880">
        <v>2</v>
      </c>
      <c r="C2883" s="883"/>
      <c r="D2883" s="883"/>
      <c r="E2883" s="883"/>
      <c r="F2883" s="294"/>
      <c r="G2883" s="886"/>
      <c r="H2883" s="887"/>
      <c r="I2883" s="294"/>
      <c r="J2883" s="295"/>
      <c r="K2883" s="298"/>
      <c r="L2883" s="279" t="s">
        <v>220</v>
      </c>
      <c r="M2883" s="301"/>
      <c r="N2883" s="280" t="s">
        <v>225</v>
      </c>
      <c r="O2883" s="298"/>
      <c r="P2883" s="279" t="s">
        <v>220</v>
      </c>
      <c r="Q2883" s="301"/>
      <c r="R2883" s="280" t="s">
        <v>225</v>
      </c>
      <c r="S2883" s="888" t="str">
        <f t="shared" ref="S2883" si="1786">IF(COUNT(J2883:J2887)=0,"",SUM(J2883:J2887))</f>
        <v/>
      </c>
      <c r="T2883" s="889"/>
      <c r="U2883" s="890"/>
    </row>
    <row r="2884" spans="2:21" ht="24" customHeight="1" x14ac:dyDescent="0.15">
      <c r="B2884" s="881"/>
      <c r="C2884" s="884"/>
      <c r="D2884" s="884"/>
      <c r="E2884" s="884"/>
      <c r="F2884" s="296"/>
      <c r="G2884" s="897"/>
      <c r="H2884" s="898"/>
      <c r="I2884" s="296"/>
      <c r="J2884" s="297"/>
      <c r="K2884" s="299"/>
      <c r="L2884" s="284" t="s">
        <v>220</v>
      </c>
      <c r="M2884" s="302"/>
      <c r="N2884" s="285" t="s">
        <v>225</v>
      </c>
      <c r="O2884" s="299"/>
      <c r="P2884" s="284" t="s">
        <v>220</v>
      </c>
      <c r="Q2884" s="302"/>
      <c r="R2884" s="285" t="s">
        <v>225</v>
      </c>
      <c r="S2884" s="891"/>
      <c r="T2884" s="892"/>
      <c r="U2884" s="893"/>
    </row>
    <row r="2885" spans="2:21" ht="24" customHeight="1" x14ac:dyDescent="0.15">
      <c r="B2885" s="881"/>
      <c r="C2885" s="884"/>
      <c r="D2885" s="884"/>
      <c r="E2885" s="884"/>
      <c r="F2885" s="296"/>
      <c r="G2885" s="897"/>
      <c r="H2885" s="898"/>
      <c r="I2885" s="296"/>
      <c r="J2885" s="297"/>
      <c r="K2885" s="299"/>
      <c r="L2885" s="284" t="s">
        <v>220</v>
      </c>
      <c r="M2885" s="302"/>
      <c r="N2885" s="285" t="s">
        <v>225</v>
      </c>
      <c r="O2885" s="299"/>
      <c r="P2885" s="284" t="s">
        <v>220</v>
      </c>
      <c r="Q2885" s="302"/>
      <c r="R2885" s="285" t="s">
        <v>225</v>
      </c>
      <c r="S2885" s="891"/>
      <c r="T2885" s="892"/>
      <c r="U2885" s="893"/>
    </row>
    <row r="2886" spans="2:21" ht="24" customHeight="1" x14ac:dyDescent="0.15">
      <c r="B2886" s="881"/>
      <c r="C2886" s="884"/>
      <c r="D2886" s="884"/>
      <c r="E2886" s="884"/>
      <c r="F2886" s="296"/>
      <c r="G2886" s="897"/>
      <c r="H2886" s="898"/>
      <c r="I2886" s="296"/>
      <c r="J2886" s="297"/>
      <c r="K2886" s="299"/>
      <c r="L2886" s="284" t="s">
        <v>220</v>
      </c>
      <c r="M2886" s="302"/>
      <c r="N2886" s="285" t="s">
        <v>225</v>
      </c>
      <c r="O2886" s="299"/>
      <c r="P2886" s="284" t="s">
        <v>220</v>
      </c>
      <c r="Q2886" s="302"/>
      <c r="R2886" s="285" t="s">
        <v>225</v>
      </c>
      <c r="S2886" s="891"/>
      <c r="T2886" s="892"/>
      <c r="U2886" s="893"/>
    </row>
    <row r="2887" spans="2:21" ht="24" customHeight="1" thickBot="1" x14ac:dyDescent="0.2">
      <c r="B2887" s="882"/>
      <c r="C2887" s="885"/>
      <c r="D2887" s="885"/>
      <c r="E2887" s="885"/>
      <c r="F2887" s="286" t="s">
        <v>232</v>
      </c>
      <c r="G2887" s="5"/>
      <c r="H2887" s="899" t="s">
        <v>239</v>
      </c>
      <c r="I2887" s="900"/>
      <c r="J2887" s="300"/>
      <c r="K2887" s="901"/>
      <c r="L2887" s="902"/>
      <c r="M2887" s="902"/>
      <c r="N2887" s="902"/>
      <c r="O2887" s="902"/>
      <c r="P2887" s="902"/>
      <c r="Q2887" s="902"/>
      <c r="R2887" s="903"/>
      <c r="S2887" s="894"/>
      <c r="T2887" s="895"/>
      <c r="U2887" s="896"/>
    </row>
    <row r="2888" spans="2:21" ht="24" customHeight="1" x14ac:dyDescent="0.15">
      <c r="B2888" s="880">
        <v>3</v>
      </c>
      <c r="C2888" s="883"/>
      <c r="D2888" s="883"/>
      <c r="E2888" s="883"/>
      <c r="F2888" s="294"/>
      <c r="G2888" s="886"/>
      <c r="H2888" s="887"/>
      <c r="I2888" s="294"/>
      <c r="J2888" s="295"/>
      <c r="K2888" s="298"/>
      <c r="L2888" s="279" t="s">
        <v>220</v>
      </c>
      <c r="M2888" s="301"/>
      <c r="N2888" s="280" t="s">
        <v>225</v>
      </c>
      <c r="O2888" s="298"/>
      <c r="P2888" s="279" t="s">
        <v>220</v>
      </c>
      <c r="Q2888" s="301"/>
      <c r="R2888" s="280" t="s">
        <v>225</v>
      </c>
      <c r="S2888" s="888" t="str">
        <f t="shared" ref="S2888" si="1787">IF(COUNT(J2888:J2892)=0,"",SUM(J2888:J2892))</f>
        <v/>
      </c>
      <c r="T2888" s="889"/>
      <c r="U2888" s="890"/>
    </row>
    <row r="2889" spans="2:21" ht="24" customHeight="1" x14ac:dyDescent="0.15">
      <c r="B2889" s="881"/>
      <c r="C2889" s="884"/>
      <c r="D2889" s="884"/>
      <c r="E2889" s="884"/>
      <c r="F2889" s="296"/>
      <c r="G2889" s="897"/>
      <c r="H2889" s="898"/>
      <c r="I2889" s="296"/>
      <c r="J2889" s="297"/>
      <c r="K2889" s="299"/>
      <c r="L2889" s="284" t="s">
        <v>220</v>
      </c>
      <c r="M2889" s="302"/>
      <c r="N2889" s="285" t="s">
        <v>225</v>
      </c>
      <c r="O2889" s="299"/>
      <c r="P2889" s="284" t="s">
        <v>220</v>
      </c>
      <c r="Q2889" s="302"/>
      <c r="R2889" s="285" t="s">
        <v>225</v>
      </c>
      <c r="S2889" s="891"/>
      <c r="T2889" s="892"/>
      <c r="U2889" s="893"/>
    </row>
    <row r="2890" spans="2:21" ht="24" customHeight="1" x14ac:dyDescent="0.15">
      <c r="B2890" s="881"/>
      <c r="C2890" s="884"/>
      <c r="D2890" s="884"/>
      <c r="E2890" s="884"/>
      <c r="F2890" s="296"/>
      <c r="G2890" s="897"/>
      <c r="H2890" s="898"/>
      <c r="I2890" s="296"/>
      <c r="J2890" s="297"/>
      <c r="K2890" s="299"/>
      <c r="L2890" s="284" t="s">
        <v>220</v>
      </c>
      <c r="M2890" s="302"/>
      <c r="N2890" s="285" t="s">
        <v>225</v>
      </c>
      <c r="O2890" s="299"/>
      <c r="P2890" s="284" t="s">
        <v>220</v>
      </c>
      <c r="Q2890" s="302"/>
      <c r="R2890" s="285" t="s">
        <v>225</v>
      </c>
      <c r="S2890" s="891"/>
      <c r="T2890" s="892"/>
      <c r="U2890" s="893"/>
    </row>
    <row r="2891" spans="2:21" ht="24" customHeight="1" x14ac:dyDescent="0.15">
      <c r="B2891" s="881"/>
      <c r="C2891" s="884"/>
      <c r="D2891" s="884"/>
      <c r="E2891" s="884"/>
      <c r="F2891" s="296"/>
      <c r="G2891" s="897"/>
      <c r="H2891" s="898"/>
      <c r="I2891" s="296"/>
      <c r="J2891" s="297"/>
      <c r="K2891" s="299"/>
      <c r="L2891" s="284" t="s">
        <v>220</v>
      </c>
      <c r="M2891" s="302"/>
      <c r="N2891" s="285" t="s">
        <v>225</v>
      </c>
      <c r="O2891" s="299"/>
      <c r="P2891" s="284" t="s">
        <v>220</v>
      </c>
      <c r="Q2891" s="302"/>
      <c r="R2891" s="285" t="s">
        <v>225</v>
      </c>
      <c r="S2891" s="891"/>
      <c r="T2891" s="892"/>
      <c r="U2891" s="893"/>
    </row>
    <row r="2892" spans="2:21" ht="24" customHeight="1" thickBot="1" x14ac:dyDescent="0.2">
      <c r="B2892" s="882"/>
      <c r="C2892" s="885"/>
      <c r="D2892" s="885"/>
      <c r="E2892" s="885"/>
      <c r="F2892" s="286" t="s">
        <v>232</v>
      </c>
      <c r="G2892" s="5"/>
      <c r="H2892" s="899" t="s">
        <v>239</v>
      </c>
      <c r="I2892" s="900"/>
      <c r="J2892" s="300"/>
      <c r="K2892" s="901"/>
      <c r="L2892" s="902"/>
      <c r="M2892" s="902"/>
      <c r="N2892" s="902"/>
      <c r="O2892" s="902"/>
      <c r="P2892" s="902"/>
      <c r="Q2892" s="902"/>
      <c r="R2892" s="903"/>
      <c r="S2892" s="894"/>
      <c r="T2892" s="895"/>
      <c r="U2892" s="896"/>
    </row>
    <row r="2893" spans="2:21" ht="24" customHeight="1" x14ac:dyDescent="0.15">
      <c r="B2893" s="880">
        <v>4</v>
      </c>
      <c r="C2893" s="883"/>
      <c r="D2893" s="883"/>
      <c r="E2893" s="883"/>
      <c r="F2893" s="294"/>
      <c r="G2893" s="886"/>
      <c r="H2893" s="887"/>
      <c r="I2893" s="294"/>
      <c r="J2893" s="295"/>
      <c r="K2893" s="298"/>
      <c r="L2893" s="279" t="s">
        <v>220</v>
      </c>
      <c r="M2893" s="301"/>
      <c r="N2893" s="280" t="s">
        <v>225</v>
      </c>
      <c r="O2893" s="298"/>
      <c r="P2893" s="279" t="s">
        <v>220</v>
      </c>
      <c r="Q2893" s="301"/>
      <c r="R2893" s="280" t="s">
        <v>225</v>
      </c>
      <c r="S2893" s="888" t="str">
        <f t="shared" ref="S2893" si="1788">IF(COUNT(J2893:J2897)=0,"",SUM(J2893:J2897))</f>
        <v/>
      </c>
      <c r="T2893" s="889"/>
      <c r="U2893" s="890"/>
    </row>
    <row r="2894" spans="2:21" ht="24" customHeight="1" x14ac:dyDescent="0.15">
      <c r="B2894" s="881"/>
      <c r="C2894" s="884"/>
      <c r="D2894" s="884"/>
      <c r="E2894" s="884"/>
      <c r="F2894" s="296"/>
      <c r="G2894" s="897"/>
      <c r="H2894" s="898"/>
      <c r="I2894" s="296"/>
      <c r="J2894" s="297"/>
      <c r="K2894" s="299"/>
      <c r="L2894" s="284" t="s">
        <v>220</v>
      </c>
      <c r="M2894" s="302"/>
      <c r="N2894" s="285" t="s">
        <v>225</v>
      </c>
      <c r="O2894" s="299"/>
      <c r="P2894" s="284" t="s">
        <v>220</v>
      </c>
      <c r="Q2894" s="302"/>
      <c r="R2894" s="285" t="s">
        <v>225</v>
      </c>
      <c r="S2894" s="891"/>
      <c r="T2894" s="892"/>
      <c r="U2894" s="893"/>
    </row>
    <row r="2895" spans="2:21" ht="24" customHeight="1" x14ac:dyDescent="0.15">
      <c r="B2895" s="881"/>
      <c r="C2895" s="884"/>
      <c r="D2895" s="884"/>
      <c r="E2895" s="884"/>
      <c r="F2895" s="296"/>
      <c r="G2895" s="897"/>
      <c r="H2895" s="898"/>
      <c r="I2895" s="296"/>
      <c r="J2895" s="297"/>
      <c r="K2895" s="299"/>
      <c r="L2895" s="284" t="s">
        <v>220</v>
      </c>
      <c r="M2895" s="302"/>
      <c r="N2895" s="285" t="s">
        <v>225</v>
      </c>
      <c r="O2895" s="299"/>
      <c r="P2895" s="284" t="s">
        <v>220</v>
      </c>
      <c r="Q2895" s="302"/>
      <c r="R2895" s="285" t="s">
        <v>225</v>
      </c>
      <c r="S2895" s="891"/>
      <c r="T2895" s="892"/>
      <c r="U2895" s="893"/>
    </row>
    <row r="2896" spans="2:21" ht="24" customHeight="1" x14ac:dyDescent="0.15">
      <c r="B2896" s="881"/>
      <c r="C2896" s="884"/>
      <c r="D2896" s="884"/>
      <c r="E2896" s="884"/>
      <c r="F2896" s="296"/>
      <c r="G2896" s="897"/>
      <c r="H2896" s="898"/>
      <c r="I2896" s="296"/>
      <c r="J2896" s="297"/>
      <c r="K2896" s="299"/>
      <c r="L2896" s="284" t="s">
        <v>220</v>
      </c>
      <c r="M2896" s="302"/>
      <c r="N2896" s="285" t="s">
        <v>225</v>
      </c>
      <c r="O2896" s="299"/>
      <c r="P2896" s="284" t="s">
        <v>220</v>
      </c>
      <c r="Q2896" s="302"/>
      <c r="R2896" s="285" t="s">
        <v>225</v>
      </c>
      <c r="S2896" s="891"/>
      <c r="T2896" s="892"/>
      <c r="U2896" s="893"/>
    </row>
    <row r="2897" spans="2:32" ht="24" customHeight="1" thickBot="1" x14ac:dyDescent="0.2">
      <c r="B2897" s="882"/>
      <c r="C2897" s="885"/>
      <c r="D2897" s="885"/>
      <c r="E2897" s="885"/>
      <c r="F2897" s="286" t="s">
        <v>232</v>
      </c>
      <c r="G2897" s="5"/>
      <c r="H2897" s="899" t="s">
        <v>239</v>
      </c>
      <c r="I2897" s="900"/>
      <c r="J2897" s="300"/>
      <c r="K2897" s="901"/>
      <c r="L2897" s="902"/>
      <c r="M2897" s="902"/>
      <c r="N2897" s="902"/>
      <c r="O2897" s="902"/>
      <c r="P2897" s="902"/>
      <c r="Q2897" s="902"/>
      <c r="R2897" s="903"/>
      <c r="S2897" s="894"/>
      <c r="T2897" s="895"/>
      <c r="U2897" s="896"/>
    </row>
    <row r="2898" spans="2:32" ht="19.5" customHeight="1" thickBot="1" x14ac:dyDescent="0.2">
      <c r="B2898" s="287" t="s">
        <v>112</v>
      </c>
      <c r="C2898" s="172"/>
      <c r="D2898" s="288"/>
      <c r="E2898" s="288"/>
      <c r="F2898" s="289"/>
      <c r="G2898" s="288"/>
      <c r="H2898" s="288"/>
      <c r="O2898" s="917" t="s">
        <v>496</v>
      </c>
      <c r="P2898" s="918"/>
      <c r="Q2898" s="918"/>
      <c r="R2898" s="918"/>
      <c r="S2898" s="919" t="str">
        <f>IF(COUNT(S2878:U2897)=0,"",SUMIFS(S2878:S2897,E2878:E2897,"&lt;&gt;"&amp;""))</f>
        <v/>
      </c>
      <c r="T2898" s="920"/>
      <c r="U2898" s="921"/>
    </row>
    <row r="2899" spans="2:32" ht="19.5" customHeight="1" thickBot="1" x14ac:dyDescent="0.2">
      <c r="B2899" s="486" t="s">
        <v>242</v>
      </c>
      <c r="C2899" s="172"/>
      <c r="D2899" s="171"/>
      <c r="E2899" s="290"/>
      <c r="F2899" s="485"/>
      <c r="G2899" s="485"/>
      <c r="H2899" s="485"/>
      <c r="O2899" s="922" t="s">
        <v>497</v>
      </c>
      <c r="P2899" s="923"/>
      <c r="Q2899" s="923"/>
      <c r="R2899" s="924"/>
      <c r="S2899" s="919" t="str">
        <f>IF(COUNT(S2878:U2897)=0,"",SUMIF(E2878:E2897,"元請",S2878:U2897))</f>
        <v/>
      </c>
      <c r="T2899" s="920"/>
      <c r="U2899" s="921"/>
      <c r="Z2899" s="264"/>
      <c r="AA2899" s="264"/>
      <c r="AB2899" s="264"/>
      <c r="AC2899" s="264"/>
      <c r="AD2899" s="264"/>
      <c r="AE2899" s="172"/>
      <c r="AF2899" s="172"/>
    </row>
    <row r="2900" spans="2:32" ht="19.5" customHeight="1" x14ac:dyDescent="0.15">
      <c r="B2900" s="287" t="s">
        <v>240</v>
      </c>
      <c r="C2900" s="172"/>
      <c r="D2900" s="171"/>
      <c r="E2900" s="172"/>
      <c r="F2900" s="172"/>
      <c r="G2900" s="485"/>
      <c r="H2900" s="485"/>
      <c r="Z2900" s="264"/>
      <c r="AA2900" s="264"/>
      <c r="AB2900" s="264"/>
      <c r="AC2900" s="264"/>
      <c r="AD2900" s="264"/>
      <c r="AE2900" s="172"/>
      <c r="AF2900" s="172"/>
    </row>
    <row r="2901" spans="2:32" ht="19.5" customHeight="1" x14ac:dyDescent="0.15">
      <c r="B2901" s="485"/>
      <c r="C2901" s="172"/>
      <c r="D2901" s="171"/>
      <c r="E2901" s="290"/>
      <c r="F2901" s="485"/>
      <c r="G2901" s="485"/>
      <c r="H2901" s="485"/>
    </row>
  </sheetData>
  <sheetProtection password="CC25" sheet="1" selectLockedCells="1"/>
  <mergeCells count="6100">
    <mergeCell ref="O2840:R2840"/>
    <mergeCell ref="S2840:U2840"/>
    <mergeCell ref="O2841:R2841"/>
    <mergeCell ref="S2841:U2841"/>
    <mergeCell ref="O2869:R2869"/>
    <mergeCell ref="S2869:U2869"/>
    <mergeCell ref="O2870:R2870"/>
    <mergeCell ref="S2870:U2870"/>
    <mergeCell ref="O2898:R2898"/>
    <mergeCell ref="S2898:U2898"/>
    <mergeCell ref="O2899:R2899"/>
    <mergeCell ref="S2899:U2899"/>
    <mergeCell ref="O2667:R2667"/>
    <mergeCell ref="S2667:U2667"/>
    <mergeCell ref="O2695:R2695"/>
    <mergeCell ref="S2695:U2695"/>
    <mergeCell ref="O2696:R2696"/>
    <mergeCell ref="S2696:U2696"/>
    <mergeCell ref="O2724:R2724"/>
    <mergeCell ref="S2724:U2724"/>
    <mergeCell ref="O2725:R2725"/>
    <mergeCell ref="S2725:U2725"/>
    <mergeCell ref="O2753:R2753"/>
    <mergeCell ref="S2753:U2753"/>
    <mergeCell ref="O2754:R2754"/>
    <mergeCell ref="S2754:U2754"/>
    <mergeCell ref="O2782:R2782"/>
    <mergeCell ref="S2782:U2782"/>
    <mergeCell ref="O2783:R2783"/>
    <mergeCell ref="S2783:U2783"/>
    <mergeCell ref="O2550:R2550"/>
    <mergeCell ref="S2550:U2550"/>
    <mergeCell ref="O2551:R2551"/>
    <mergeCell ref="S2551:U2551"/>
    <mergeCell ref="O2579:R2579"/>
    <mergeCell ref="S2579:U2579"/>
    <mergeCell ref="O2580:R2580"/>
    <mergeCell ref="S2580:U2580"/>
    <mergeCell ref="O2608:R2608"/>
    <mergeCell ref="S2608:U2608"/>
    <mergeCell ref="O2609:R2609"/>
    <mergeCell ref="S2609:U2609"/>
    <mergeCell ref="O2637:R2637"/>
    <mergeCell ref="S2637:U2637"/>
    <mergeCell ref="O2638:R2638"/>
    <mergeCell ref="S2638:U2638"/>
    <mergeCell ref="O2666:R2666"/>
    <mergeCell ref="S2666:U2666"/>
    <mergeCell ref="O2377:R2377"/>
    <mergeCell ref="S2377:U2377"/>
    <mergeCell ref="O2405:R2405"/>
    <mergeCell ref="S2405:U2405"/>
    <mergeCell ref="O2406:R2406"/>
    <mergeCell ref="S2406:U2406"/>
    <mergeCell ref="O2434:R2434"/>
    <mergeCell ref="S2434:U2434"/>
    <mergeCell ref="O2435:R2435"/>
    <mergeCell ref="S2435:U2435"/>
    <mergeCell ref="O2463:R2463"/>
    <mergeCell ref="S2463:U2463"/>
    <mergeCell ref="O2464:R2464"/>
    <mergeCell ref="S2464:U2464"/>
    <mergeCell ref="O2492:R2492"/>
    <mergeCell ref="S2492:U2492"/>
    <mergeCell ref="O2493:R2493"/>
    <mergeCell ref="S2493:U2493"/>
    <mergeCell ref="O2260:R2260"/>
    <mergeCell ref="S2260:U2260"/>
    <mergeCell ref="O2261:R2261"/>
    <mergeCell ref="S2261:U2261"/>
    <mergeCell ref="O2289:R2289"/>
    <mergeCell ref="S2289:U2289"/>
    <mergeCell ref="O2290:R2290"/>
    <mergeCell ref="S2290:U2290"/>
    <mergeCell ref="O2318:R2318"/>
    <mergeCell ref="S2318:U2318"/>
    <mergeCell ref="O2319:R2319"/>
    <mergeCell ref="S2319:U2319"/>
    <mergeCell ref="O2347:R2347"/>
    <mergeCell ref="S2347:U2347"/>
    <mergeCell ref="O2348:R2348"/>
    <mergeCell ref="S2348:U2348"/>
    <mergeCell ref="O2376:R2376"/>
    <mergeCell ref="S2376:U2376"/>
    <mergeCell ref="O2087:R2087"/>
    <mergeCell ref="S2087:U2087"/>
    <mergeCell ref="O2115:R2115"/>
    <mergeCell ref="S2115:U2115"/>
    <mergeCell ref="O2116:R2116"/>
    <mergeCell ref="S2116:U2116"/>
    <mergeCell ref="O2144:R2144"/>
    <mergeCell ref="S2144:U2144"/>
    <mergeCell ref="O2145:R2145"/>
    <mergeCell ref="S2145:U2145"/>
    <mergeCell ref="O2173:R2173"/>
    <mergeCell ref="S2173:U2173"/>
    <mergeCell ref="O2174:R2174"/>
    <mergeCell ref="S2174:U2174"/>
    <mergeCell ref="O2202:R2202"/>
    <mergeCell ref="S2202:U2202"/>
    <mergeCell ref="O2203:R2203"/>
    <mergeCell ref="S2203:U2203"/>
    <mergeCell ref="O1970:R1970"/>
    <mergeCell ref="S1970:U1970"/>
    <mergeCell ref="O1971:R1971"/>
    <mergeCell ref="S1971:U1971"/>
    <mergeCell ref="O1999:R1999"/>
    <mergeCell ref="S1999:U1999"/>
    <mergeCell ref="O2000:R2000"/>
    <mergeCell ref="S2000:U2000"/>
    <mergeCell ref="O2028:R2028"/>
    <mergeCell ref="S2028:U2028"/>
    <mergeCell ref="O2029:R2029"/>
    <mergeCell ref="S2029:U2029"/>
    <mergeCell ref="O2057:R2057"/>
    <mergeCell ref="S2057:U2057"/>
    <mergeCell ref="O2058:R2058"/>
    <mergeCell ref="S2058:U2058"/>
    <mergeCell ref="O2086:R2086"/>
    <mergeCell ref="S2086:U2086"/>
    <mergeCell ref="O1797:R1797"/>
    <mergeCell ref="S1797:U1797"/>
    <mergeCell ref="O1825:R1825"/>
    <mergeCell ref="S1825:U1825"/>
    <mergeCell ref="O1826:R1826"/>
    <mergeCell ref="S1826:U1826"/>
    <mergeCell ref="O1854:R1854"/>
    <mergeCell ref="S1854:U1854"/>
    <mergeCell ref="O1855:R1855"/>
    <mergeCell ref="S1855:U1855"/>
    <mergeCell ref="O1883:R1883"/>
    <mergeCell ref="S1883:U1883"/>
    <mergeCell ref="O1884:R1884"/>
    <mergeCell ref="S1884:U1884"/>
    <mergeCell ref="O1912:R1912"/>
    <mergeCell ref="S1912:U1912"/>
    <mergeCell ref="O1913:R1913"/>
    <mergeCell ref="S1913:U1913"/>
    <mergeCell ref="O1680:R1680"/>
    <mergeCell ref="S1680:U1680"/>
    <mergeCell ref="O1681:R1681"/>
    <mergeCell ref="S1681:U1681"/>
    <mergeCell ref="O1709:R1709"/>
    <mergeCell ref="S1709:U1709"/>
    <mergeCell ref="O1710:R1710"/>
    <mergeCell ref="S1710:U1710"/>
    <mergeCell ref="O1738:R1738"/>
    <mergeCell ref="S1738:U1738"/>
    <mergeCell ref="O1739:R1739"/>
    <mergeCell ref="S1739:U1739"/>
    <mergeCell ref="O1767:R1767"/>
    <mergeCell ref="S1767:U1767"/>
    <mergeCell ref="O1768:R1768"/>
    <mergeCell ref="S1768:U1768"/>
    <mergeCell ref="O1796:R1796"/>
    <mergeCell ref="S1796:U1796"/>
    <mergeCell ref="O1507:R1507"/>
    <mergeCell ref="S1507:U1507"/>
    <mergeCell ref="O1535:R1535"/>
    <mergeCell ref="S1535:U1535"/>
    <mergeCell ref="O1536:R1536"/>
    <mergeCell ref="S1536:U1536"/>
    <mergeCell ref="O1564:R1564"/>
    <mergeCell ref="S1564:U1564"/>
    <mergeCell ref="O1565:R1565"/>
    <mergeCell ref="S1565:U1565"/>
    <mergeCell ref="O1593:R1593"/>
    <mergeCell ref="S1593:U1593"/>
    <mergeCell ref="O1594:R1594"/>
    <mergeCell ref="S1594:U1594"/>
    <mergeCell ref="O1622:R1622"/>
    <mergeCell ref="S1622:U1622"/>
    <mergeCell ref="O1623:R1623"/>
    <mergeCell ref="S1623:U1623"/>
    <mergeCell ref="O1390:R1390"/>
    <mergeCell ref="S1390:U1390"/>
    <mergeCell ref="O1391:R1391"/>
    <mergeCell ref="S1391:U1391"/>
    <mergeCell ref="O1419:R1419"/>
    <mergeCell ref="S1419:U1419"/>
    <mergeCell ref="O1420:R1420"/>
    <mergeCell ref="S1420:U1420"/>
    <mergeCell ref="O1448:R1448"/>
    <mergeCell ref="S1448:U1448"/>
    <mergeCell ref="O1449:R1449"/>
    <mergeCell ref="S1449:U1449"/>
    <mergeCell ref="O1477:R1477"/>
    <mergeCell ref="S1477:U1477"/>
    <mergeCell ref="O1478:R1478"/>
    <mergeCell ref="S1478:U1478"/>
    <mergeCell ref="O1506:R1506"/>
    <mergeCell ref="S1506:U1506"/>
    <mergeCell ref="O1217:R1217"/>
    <mergeCell ref="S1217:U1217"/>
    <mergeCell ref="O1245:R1245"/>
    <mergeCell ref="S1245:U1245"/>
    <mergeCell ref="O1246:R1246"/>
    <mergeCell ref="S1246:U1246"/>
    <mergeCell ref="O1274:R1274"/>
    <mergeCell ref="S1274:U1274"/>
    <mergeCell ref="O1275:R1275"/>
    <mergeCell ref="S1275:U1275"/>
    <mergeCell ref="O1303:R1303"/>
    <mergeCell ref="S1303:U1303"/>
    <mergeCell ref="O1304:R1304"/>
    <mergeCell ref="S1304:U1304"/>
    <mergeCell ref="O1332:R1332"/>
    <mergeCell ref="S1332:U1332"/>
    <mergeCell ref="O1333:R1333"/>
    <mergeCell ref="S1333:U1333"/>
    <mergeCell ref="O1100:R1100"/>
    <mergeCell ref="S1100:U1100"/>
    <mergeCell ref="O1101:R1101"/>
    <mergeCell ref="S1101:U1101"/>
    <mergeCell ref="O1129:R1129"/>
    <mergeCell ref="S1129:U1129"/>
    <mergeCell ref="O1130:R1130"/>
    <mergeCell ref="S1130:U1130"/>
    <mergeCell ref="O1158:R1158"/>
    <mergeCell ref="S1158:U1158"/>
    <mergeCell ref="O1159:R1159"/>
    <mergeCell ref="S1159:U1159"/>
    <mergeCell ref="O1187:R1187"/>
    <mergeCell ref="S1187:U1187"/>
    <mergeCell ref="O1188:R1188"/>
    <mergeCell ref="S1188:U1188"/>
    <mergeCell ref="O1216:R1216"/>
    <mergeCell ref="S1216:U1216"/>
    <mergeCell ref="O927:R927"/>
    <mergeCell ref="S927:U927"/>
    <mergeCell ref="O955:R955"/>
    <mergeCell ref="S955:U955"/>
    <mergeCell ref="O956:R956"/>
    <mergeCell ref="S956:U956"/>
    <mergeCell ref="O984:R984"/>
    <mergeCell ref="S984:U984"/>
    <mergeCell ref="O985:R985"/>
    <mergeCell ref="S985:U985"/>
    <mergeCell ref="O1013:R1013"/>
    <mergeCell ref="S1013:U1013"/>
    <mergeCell ref="O1014:R1014"/>
    <mergeCell ref="S1014:U1014"/>
    <mergeCell ref="O1042:R1042"/>
    <mergeCell ref="S1042:U1042"/>
    <mergeCell ref="O1043:R1043"/>
    <mergeCell ref="S1043:U1043"/>
    <mergeCell ref="O810:R810"/>
    <mergeCell ref="S810:U810"/>
    <mergeCell ref="O811:R811"/>
    <mergeCell ref="S811:U811"/>
    <mergeCell ref="O839:R839"/>
    <mergeCell ref="S839:U839"/>
    <mergeCell ref="O840:R840"/>
    <mergeCell ref="S840:U840"/>
    <mergeCell ref="O868:R868"/>
    <mergeCell ref="S868:U868"/>
    <mergeCell ref="O869:R869"/>
    <mergeCell ref="S869:U869"/>
    <mergeCell ref="O897:R897"/>
    <mergeCell ref="S897:U897"/>
    <mergeCell ref="O898:R898"/>
    <mergeCell ref="S898:U898"/>
    <mergeCell ref="O926:R926"/>
    <mergeCell ref="S926:U926"/>
    <mergeCell ref="O637:R637"/>
    <mergeCell ref="S637:U637"/>
    <mergeCell ref="O665:R665"/>
    <mergeCell ref="S665:U665"/>
    <mergeCell ref="O666:R666"/>
    <mergeCell ref="S666:U666"/>
    <mergeCell ref="O694:R694"/>
    <mergeCell ref="S694:U694"/>
    <mergeCell ref="O695:R695"/>
    <mergeCell ref="S695:U695"/>
    <mergeCell ref="O723:R723"/>
    <mergeCell ref="S723:U723"/>
    <mergeCell ref="O724:R724"/>
    <mergeCell ref="S724:U724"/>
    <mergeCell ref="O752:R752"/>
    <mergeCell ref="S752:U752"/>
    <mergeCell ref="O753:R753"/>
    <mergeCell ref="S753:U753"/>
    <mergeCell ref="O520:R520"/>
    <mergeCell ref="S520:U520"/>
    <mergeCell ref="O521:R521"/>
    <mergeCell ref="S521:U521"/>
    <mergeCell ref="O549:R549"/>
    <mergeCell ref="S549:U549"/>
    <mergeCell ref="O550:R550"/>
    <mergeCell ref="S550:U550"/>
    <mergeCell ref="O578:R578"/>
    <mergeCell ref="S578:U578"/>
    <mergeCell ref="O579:R579"/>
    <mergeCell ref="S579:U579"/>
    <mergeCell ref="O607:R607"/>
    <mergeCell ref="S607:U607"/>
    <mergeCell ref="O608:R608"/>
    <mergeCell ref="S608:U608"/>
    <mergeCell ref="O636:R636"/>
    <mergeCell ref="S636:U636"/>
    <mergeCell ref="O347:R347"/>
    <mergeCell ref="S347:U347"/>
    <mergeCell ref="O375:R375"/>
    <mergeCell ref="S375:U375"/>
    <mergeCell ref="O376:R376"/>
    <mergeCell ref="S376:U376"/>
    <mergeCell ref="O404:R404"/>
    <mergeCell ref="S404:U404"/>
    <mergeCell ref="O405:R405"/>
    <mergeCell ref="S405:U405"/>
    <mergeCell ref="O433:R433"/>
    <mergeCell ref="S433:U433"/>
    <mergeCell ref="O434:R434"/>
    <mergeCell ref="S434:U434"/>
    <mergeCell ref="O462:R462"/>
    <mergeCell ref="S462:U462"/>
    <mergeCell ref="O463:R463"/>
    <mergeCell ref="S463:U463"/>
    <mergeCell ref="O230:R230"/>
    <mergeCell ref="S230:U230"/>
    <mergeCell ref="O231:R231"/>
    <mergeCell ref="S231:U231"/>
    <mergeCell ref="O259:R259"/>
    <mergeCell ref="S259:U259"/>
    <mergeCell ref="O260:R260"/>
    <mergeCell ref="S260:U260"/>
    <mergeCell ref="O288:R288"/>
    <mergeCell ref="S288:U288"/>
    <mergeCell ref="O289:R289"/>
    <mergeCell ref="S289:U289"/>
    <mergeCell ref="O317:R317"/>
    <mergeCell ref="S317:U317"/>
    <mergeCell ref="O318:R318"/>
    <mergeCell ref="S318:U318"/>
    <mergeCell ref="O346:R346"/>
    <mergeCell ref="S346:U346"/>
    <mergeCell ref="B2888:B2892"/>
    <mergeCell ref="C2888:C2892"/>
    <mergeCell ref="D2888:D2892"/>
    <mergeCell ref="E2888:E2892"/>
    <mergeCell ref="G2888:H2888"/>
    <mergeCell ref="S2888:U2892"/>
    <mergeCell ref="G2889:H2889"/>
    <mergeCell ref="G2890:H2890"/>
    <mergeCell ref="G2891:H2891"/>
    <mergeCell ref="H2892:I2892"/>
    <mergeCell ref="K2892:R2892"/>
    <mergeCell ref="B2893:B2897"/>
    <mergeCell ref="C2893:C2897"/>
    <mergeCell ref="D2893:D2897"/>
    <mergeCell ref="E2893:E2897"/>
    <mergeCell ref="G2893:H2893"/>
    <mergeCell ref="S2893:U2897"/>
    <mergeCell ref="G2894:H2894"/>
    <mergeCell ref="G2895:H2895"/>
    <mergeCell ref="G2896:H2896"/>
    <mergeCell ref="H2897:I2897"/>
    <mergeCell ref="K2897:R2897"/>
    <mergeCell ref="B2878:B2882"/>
    <mergeCell ref="C2878:C2882"/>
    <mergeCell ref="D2878:D2882"/>
    <mergeCell ref="E2878:E2882"/>
    <mergeCell ref="G2878:H2878"/>
    <mergeCell ref="S2878:U2882"/>
    <mergeCell ref="G2879:H2879"/>
    <mergeCell ref="G2880:H2880"/>
    <mergeCell ref="G2881:H2881"/>
    <mergeCell ref="H2882:I2882"/>
    <mergeCell ref="K2882:R2882"/>
    <mergeCell ref="B2883:B2887"/>
    <mergeCell ref="C2883:C2887"/>
    <mergeCell ref="D2883:D2887"/>
    <mergeCell ref="E2883:E2887"/>
    <mergeCell ref="G2883:H2883"/>
    <mergeCell ref="S2883:U2887"/>
    <mergeCell ref="G2884:H2884"/>
    <mergeCell ref="G2885:H2885"/>
    <mergeCell ref="G2886:H2886"/>
    <mergeCell ref="H2887:I2887"/>
    <mergeCell ref="K2887:R2887"/>
    <mergeCell ref="B2864:B2868"/>
    <mergeCell ref="C2864:C2868"/>
    <mergeCell ref="D2864:D2868"/>
    <mergeCell ref="E2864:E2868"/>
    <mergeCell ref="G2864:H2864"/>
    <mergeCell ref="S2864:U2868"/>
    <mergeCell ref="G2865:H2865"/>
    <mergeCell ref="G2866:H2866"/>
    <mergeCell ref="G2867:H2867"/>
    <mergeCell ref="H2868:I2868"/>
    <mergeCell ref="K2868:R2868"/>
    <mergeCell ref="B2874:I2874"/>
    <mergeCell ref="J2874:U2874"/>
    <mergeCell ref="E2875:F2875"/>
    <mergeCell ref="B2876:B2877"/>
    <mergeCell ref="C2876:C2877"/>
    <mergeCell ref="F2876:F2877"/>
    <mergeCell ref="G2876:H2877"/>
    <mergeCell ref="K2876:N2876"/>
    <mergeCell ref="O2876:R2876"/>
    <mergeCell ref="S2876:U2876"/>
    <mergeCell ref="K2877:N2877"/>
    <mergeCell ref="O2877:R2877"/>
    <mergeCell ref="S2877:U2877"/>
    <mergeCell ref="B2854:B2858"/>
    <mergeCell ref="C2854:C2858"/>
    <mergeCell ref="D2854:D2858"/>
    <mergeCell ref="E2854:E2858"/>
    <mergeCell ref="G2854:H2854"/>
    <mergeCell ref="S2854:U2858"/>
    <mergeCell ref="G2855:H2855"/>
    <mergeCell ref="G2856:H2856"/>
    <mergeCell ref="G2857:H2857"/>
    <mergeCell ref="H2858:I2858"/>
    <mergeCell ref="K2858:R2858"/>
    <mergeCell ref="B2859:B2863"/>
    <mergeCell ref="C2859:C2863"/>
    <mergeCell ref="D2859:D2863"/>
    <mergeCell ref="E2859:E2863"/>
    <mergeCell ref="G2859:H2859"/>
    <mergeCell ref="S2859:U2863"/>
    <mergeCell ref="G2860:H2860"/>
    <mergeCell ref="G2861:H2861"/>
    <mergeCell ref="G2862:H2862"/>
    <mergeCell ref="H2863:I2863"/>
    <mergeCell ref="K2863:R2863"/>
    <mergeCell ref="B2845:I2845"/>
    <mergeCell ref="J2845:U2845"/>
    <mergeCell ref="E2846:F2846"/>
    <mergeCell ref="B2847:B2848"/>
    <mergeCell ref="C2847:C2848"/>
    <mergeCell ref="F2847:F2848"/>
    <mergeCell ref="G2847:H2848"/>
    <mergeCell ref="K2847:N2847"/>
    <mergeCell ref="O2847:R2847"/>
    <mergeCell ref="S2847:U2847"/>
    <mergeCell ref="K2848:N2848"/>
    <mergeCell ref="O2848:R2848"/>
    <mergeCell ref="S2848:U2848"/>
    <mergeCell ref="B2849:B2853"/>
    <mergeCell ref="C2849:C2853"/>
    <mergeCell ref="D2849:D2853"/>
    <mergeCell ref="E2849:E2853"/>
    <mergeCell ref="G2849:H2849"/>
    <mergeCell ref="S2849:U2853"/>
    <mergeCell ref="G2850:H2850"/>
    <mergeCell ref="G2851:H2851"/>
    <mergeCell ref="G2852:H2852"/>
    <mergeCell ref="H2853:I2853"/>
    <mergeCell ref="K2853:R2853"/>
    <mergeCell ref="B2830:B2834"/>
    <mergeCell ref="C2830:C2834"/>
    <mergeCell ref="D2830:D2834"/>
    <mergeCell ref="E2830:E2834"/>
    <mergeCell ref="G2830:H2830"/>
    <mergeCell ref="S2830:U2834"/>
    <mergeCell ref="G2831:H2831"/>
    <mergeCell ref="G2832:H2832"/>
    <mergeCell ref="G2833:H2833"/>
    <mergeCell ref="H2834:I2834"/>
    <mergeCell ref="K2834:R2834"/>
    <mergeCell ref="B2835:B2839"/>
    <mergeCell ref="C2835:C2839"/>
    <mergeCell ref="D2835:D2839"/>
    <mergeCell ref="E2835:E2839"/>
    <mergeCell ref="G2835:H2835"/>
    <mergeCell ref="S2835:U2839"/>
    <mergeCell ref="G2836:H2836"/>
    <mergeCell ref="G2837:H2837"/>
    <mergeCell ref="G2838:H2838"/>
    <mergeCell ref="H2839:I2839"/>
    <mergeCell ref="K2839:R2839"/>
    <mergeCell ref="B2820:B2824"/>
    <mergeCell ref="C2820:C2824"/>
    <mergeCell ref="D2820:D2824"/>
    <mergeCell ref="E2820:E2824"/>
    <mergeCell ref="G2820:H2820"/>
    <mergeCell ref="S2820:U2824"/>
    <mergeCell ref="G2821:H2821"/>
    <mergeCell ref="G2822:H2822"/>
    <mergeCell ref="G2823:H2823"/>
    <mergeCell ref="H2824:I2824"/>
    <mergeCell ref="K2824:R2824"/>
    <mergeCell ref="B2825:B2829"/>
    <mergeCell ref="C2825:C2829"/>
    <mergeCell ref="D2825:D2829"/>
    <mergeCell ref="E2825:E2829"/>
    <mergeCell ref="G2825:H2825"/>
    <mergeCell ref="S2825:U2829"/>
    <mergeCell ref="G2826:H2826"/>
    <mergeCell ref="G2827:H2827"/>
    <mergeCell ref="G2828:H2828"/>
    <mergeCell ref="H2829:I2829"/>
    <mergeCell ref="K2829:R2829"/>
    <mergeCell ref="B2806:B2810"/>
    <mergeCell ref="C2806:C2810"/>
    <mergeCell ref="D2806:D2810"/>
    <mergeCell ref="E2806:E2810"/>
    <mergeCell ref="G2806:H2806"/>
    <mergeCell ref="S2806:U2810"/>
    <mergeCell ref="G2807:H2807"/>
    <mergeCell ref="G2808:H2808"/>
    <mergeCell ref="G2809:H2809"/>
    <mergeCell ref="H2810:I2810"/>
    <mergeCell ref="K2810:R2810"/>
    <mergeCell ref="B2816:I2816"/>
    <mergeCell ref="J2816:U2816"/>
    <mergeCell ref="E2817:F2817"/>
    <mergeCell ref="B2818:B2819"/>
    <mergeCell ref="C2818:C2819"/>
    <mergeCell ref="F2818:F2819"/>
    <mergeCell ref="G2818:H2819"/>
    <mergeCell ref="K2818:N2818"/>
    <mergeCell ref="O2818:R2818"/>
    <mergeCell ref="S2818:U2818"/>
    <mergeCell ref="K2819:N2819"/>
    <mergeCell ref="O2819:R2819"/>
    <mergeCell ref="S2819:U2819"/>
    <mergeCell ref="O2811:R2811"/>
    <mergeCell ref="S2811:U2811"/>
    <mergeCell ref="O2812:R2812"/>
    <mergeCell ref="S2812:U2812"/>
    <mergeCell ref="B2796:B2800"/>
    <mergeCell ref="C2796:C2800"/>
    <mergeCell ref="D2796:D2800"/>
    <mergeCell ref="E2796:E2800"/>
    <mergeCell ref="G2796:H2796"/>
    <mergeCell ref="S2796:U2800"/>
    <mergeCell ref="G2797:H2797"/>
    <mergeCell ref="G2798:H2798"/>
    <mergeCell ref="G2799:H2799"/>
    <mergeCell ref="H2800:I2800"/>
    <mergeCell ref="K2800:R2800"/>
    <mergeCell ref="B2801:B2805"/>
    <mergeCell ref="C2801:C2805"/>
    <mergeCell ref="D2801:D2805"/>
    <mergeCell ref="E2801:E2805"/>
    <mergeCell ref="G2801:H2801"/>
    <mergeCell ref="S2801:U2805"/>
    <mergeCell ref="G2802:H2802"/>
    <mergeCell ref="G2803:H2803"/>
    <mergeCell ref="G2804:H2804"/>
    <mergeCell ref="H2805:I2805"/>
    <mergeCell ref="K2805:R2805"/>
    <mergeCell ref="B2787:I2787"/>
    <mergeCell ref="J2787:U2787"/>
    <mergeCell ref="E2788:F2788"/>
    <mergeCell ref="B2789:B2790"/>
    <mergeCell ref="C2789:C2790"/>
    <mergeCell ref="F2789:F2790"/>
    <mergeCell ref="G2789:H2790"/>
    <mergeCell ref="K2789:N2789"/>
    <mergeCell ref="O2789:R2789"/>
    <mergeCell ref="S2789:U2789"/>
    <mergeCell ref="K2790:N2790"/>
    <mergeCell ref="O2790:R2790"/>
    <mergeCell ref="S2790:U2790"/>
    <mergeCell ref="B2791:B2795"/>
    <mergeCell ref="C2791:C2795"/>
    <mergeCell ref="D2791:D2795"/>
    <mergeCell ref="E2791:E2795"/>
    <mergeCell ref="G2791:H2791"/>
    <mergeCell ref="S2791:U2795"/>
    <mergeCell ref="G2792:H2792"/>
    <mergeCell ref="G2793:H2793"/>
    <mergeCell ref="G2794:H2794"/>
    <mergeCell ref="H2795:I2795"/>
    <mergeCell ref="K2795:R2795"/>
    <mergeCell ref="B2772:B2776"/>
    <mergeCell ref="C2772:C2776"/>
    <mergeCell ref="D2772:D2776"/>
    <mergeCell ref="E2772:E2776"/>
    <mergeCell ref="G2772:H2772"/>
    <mergeCell ref="S2772:U2776"/>
    <mergeCell ref="G2773:H2773"/>
    <mergeCell ref="G2774:H2774"/>
    <mergeCell ref="G2775:H2775"/>
    <mergeCell ref="H2776:I2776"/>
    <mergeCell ref="K2776:R2776"/>
    <mergeCell ref="B2777:B2781"/>
    <mergeCell ref="C2777:C2781"/>
    <mergeCell ref="D2777:D2781"/>
    <mergeCell ref="E2777:E2781"/>
    <mergeCell ref="G2777:H2777"/>
    <mergeCell ref="S2777:U2781"/>
    <mergeCell ref="G2778:H2778"/>
    <mergeCell ref="G2779:H2779"/>
    <mergeCell ref="G2780:H2780"/>
    <mergeCell ref="H2781:I2781"/>
    <mergeCell ref="K2781:R2781"/>
    <mergeCell ref="B2762:B2766"/>
    <mergeCell ref="C2762:C2766"/>
    <mergeCell ref="D2762:D2766"/>
    <mergeCell ref="E2762:E2766"/>
    <mergeCell ref="G2762:H2762"/>
    <mergeCell ref="S2762:U2766"/>
    <mergeCell ref="G2763:H2763"/>
    <mergeCell ref="G2764:H2764"/>
    <mergeCell ref="G2765:H2765"/>
    <mergeCell ref="H2766:I2766"/>
    <mergeCell ref="K2766:R2766"/>
    <mergeCell ref="B2767:B2771"/>
    <mergeCell ref="C2767:C2771"/>
    <mergeCell ref="D2767:D2771"/>
    <mergeCell ref="E2767:E2771"/>
    <mergeCell ref="G2767:H2767"/>
    <mergeCell ref="S2767:U2771"/>
    <mergeCell ref="G2768:H2768"/>
    <mergeCell ref="G2769:H2769"/>
    <mergeCell ref="G2770:H2770"/>
    <mergeCell ref="H2771:I2771"/>
    <mergeCell ref="K2771:R2771"/>
    <mergeCell ref="B2748:B2752"/>
    <mergeCell ref="C2748:C2752"/>
    <mergeCell ref="D2748:D2752"/>
    <mergeCell ref="E2748:E2752"/>
    <mergeCell ref="G2748:H2748"/>
    <mergeCell ref="S2748:U2752"/>
    <mergeCell ref="G2749:H2749"/>
    <mergeCell ref="G2750:H2750"/>
    <mergeCell ref="G2751:H2751"/>
    <mergeCell ref="H2752:I2752"/>
    <mergeCell ref="K2752:R2752"/>
    <mergeCell ref="B2758:I2758"/>
    <mergeCell ref="J2758:U2758"/>
    <mergeCell ref="E2759:F2759"/>
    <mergeCell ref="B2760:B2761"/>
    <mergeCell ref="C2760:C2761"/>
    <mergeCell ref="F2760:F2761"/>
    <mergeCell ref="G2760:H2761"/>
    <mergeCell ref="K2760:N2760"/>
    <mergeCell ref="O2760:R2760"/>
    <mergeCell ref="S2760:U2760"/>
    <mergeCell ref="K2761:N2761"/>
    <mergeCell ref="O2761:R2761"/>
    <mergeCell ref="S2761:U2761"/>
    <mergeCell ref="B2738:B2742"/>
    <mergeCell ref="C2738:C2742"/>
    <mergeCell ref="D2738:D2742"/>
    <mergeCell ref="E2738:E2742"/>
    <mergeCell ref="G2738:H2738"/>
    <mergeCell ref="S2738:U2742"/>
    <mergeCell ref="G2739:H2739"/>
    <mergeCell ref="G2740:H2740"/>
    <mergeCell ref="G2741:H2741"/>
    <mergeCell ref="H2742:I2742"/>
    <mergeCell ref="K2742:R2742"/>
    <mergeCell ref="B2743:B2747"/>
    <mergeCell ref="C2743:C2747"/>
    <mergeCell ref="D2743:D2747"/>
    <mergeCell ref="E2743:E2747"/>
    <mergeCell ref="G2743:H2743"/>
    <mergeCell ref="S2743:U2747"/>
    <mergeCell ref="G2744:H2744"/>
    <mergeCell ref="G2745:H2745"/>
    <mergeCell ref="G2746:H2746"/>
    <mergeCell ref="H2747:I2747"/>
    <mergeCell ref="K2747:R2747"/>
    <mergeCell ref="B2729:I2729"/>
    <mergeCell ref="J2729:U2729"/>
    <mergeCell ref="E2730:F2730"/>
    <mergeCell ref="B2731:B2732"/>
    <mergeCell ref="C2731:C2732"/>
    <mergeCell ref="F2731:F2732"/>
    <mergeCell ref="G2731:H2732"/>
    <mergeCell ref="K2731:N2731"/>
    <mergeCell ref="O2731:R2731"/>
    <mergeCell ref="S2731:U2731"/>
    <mergeCell ref="K2732:N2732"/>
    <mergeCell ref="O2732:R2732"/>
    <mergeCell ref="S2732:U2732"/>
    <mergeCell ref="B2733:B2737"/>
    <mergeCell ref="C2733:C2737"/>
    <mergeCell ref="D2733:D2737"/>
    <mergeCell ref="E2733:E2737"/>
    <mergeCell ref="G2733:H2733"/>
    <mergeCell ref="S2733:U2737"/>
    <mergeCell ref="G2734:H2734"/>
    <mergeCell ref="G2735:H2735"/>
    <mergeCell ref="G2736:H2736"/>
    <mergeCell ref="H2737:I2737"/>
    <mergeCell ref="K2737:R2737"/>
    <mergeCell ref="B2714:B2718"/>
    <mergeCell ref="C2714:C2718"/>
    <mergeCell ref="D2714:D2718"/>
    <mergeCell ref="E2714:E2718"/>
    <mergeCell ref="G2714:H2714"/>
    <mergeCell ref="S2714:U2718"/>
    <mergeCell ref="G2715:H2715"/>
    <mergeCell ref="G2716:H2716"/>
    <mergeCell ref="G2717:H2717"/>
    <mergeCell ref="H2718:I2718"/>
    <mergeCell ref="K2718:R2718"/>
    <mergeCell ref="B2719:B2723"/>
    <mergeCell ref="C2719:C2723"/>
    <mergeCell ref="D2719:D2723"/>
    <mergeCell ref="E2719:E2723"/>
    <mergeCell ref="G2719:H2719"/>
    <mergeCell ref="S2719:U2723"/>
    <mergeCell ref="G2720:H2720"/>
    <mergeCell ref="G2721:H2721"/>
    <mergeCell ref="G2722:H2722"/>
    <mergeCell ref="H2723:I2723"/>
    <mergeCell ref="K2723:R2723"/>
    <mergeCell ref="B2704:B2708"/>
    <mergeCell ref="C2704:C2708"/>
    <mergeCell ref="D2704:D2708"/>
    <mergeCell ref="E2704:E2708"/>
    <mergeCell ref="G2704:H2704"/>
    <mergeCell ref="S2704:U2708"/>
    <mergeCell ref="G2705:H2705"/>
    <mergeCell ref="G2706:H2706"/>
    <mergeCell ref="G2707:H2707"/>
    <mergeCell ref="H2708:I2708"/>
    <mergeCell ref="K2708:R2708"/>
    <mergeCell ref="B2709:B2713"/>
    <mergeCell ref="C2709:C2713"/>
    <mergeCell ref="D2709:D2713"/>
    <mergeCell ref="E2709:E2713"/>
    <mergeCell ref="G2709:H2709"/>
    <mergeCell ref="S2709:U2713"/>
    <mergeCell ref="G2710:H2710"/>
    <mergeCell ref="G2711:H2711"/>
    <mergeCell ref="G2712:H2712"/>
    <mergeCell ref="H2713:I2713"/>
    <mergeCell ref="K2713:R2713"/>
    <mergeCell ref="B2690:B2694"/>
    <mergeCell ref="C2690:C2694"/>
    <mergeCell ref="D2690:D2694"/>
    <mergeCell ref="E2690:E2694"/>
    <mergeCell ref="G2690:H2690"/>
    <mergeCell ref="S2690:U2694"/>
    <mergeCell ref="G2691:H2691"/>
    <mergeCell ref="G2692:H2692"/>
    <mergeCell ref="G2693:H2693"/>
    <mergeCell ref="H2694:I2694"/>
    <mergeCell ref="K2694:R2694"/>
    <mergeCell ref="B2700:I2700"/>
    <mergeCell ref="J2700:U2700"/>
    <mergeCell ref="E2701:F2701"/>
    <mergeCell ref="B2702:B2703"/>
    <mergeCell ref="C2702:C2703"/>
    <mergeCell ref="F2702:F2703"/>
    <mergeCell ref="G2702:H2703"/>
    <mergeCell ref="K2702:N2702"/>
    <mergeCell ref="O2702:R2702"/>
    <mergeCell ref="S2702:U2702"/>
    <mergeCell ref="K2703:N2703"/>
    <mergeCell ref="O2703:R2703"/>
    <mergeCell ref="S2703:U2703"/>
    <mergeCell ref="B2680:B2684"/>
    <mergeCell ref="C2680:C2684"/>
    <mergeCell ref="D2680:D2684"/>
    <mergeCell ref="E2680:E2684"/>
    <mergeCell ref="G2680:H2680"/>
    <mergeCell ref="S2680:U2684"/>
    <mergeCell ref="G2681:H2681"/>
    <mergeCell ref="G2682:H2682"/>
    <mergeCell ref="G2683:H2683"/>
    <mergeCell ref="H2684:I2684"/>
    <mergeCell ref="K2684:R2684"/>
    <mergeCell ref="B2685:B2689"/>
    <mergeCell ref="C2685:C2689"/>
    <mergeCell ref="D2685:D2689"/>
    <mergeCell ref="E2685:E2689"/>
    <mergeCell ref="G2685:H2685"/>
    <mergeCell ref="S2685:U2689"/>
    <mergeCell ref="G2686:H2686"/>
    <mergeCell ref="G2687:H2687"/>
    <mergeCell ref="G2688:H2688"/>
    <mergeCell ref="H2689:I2689"/>
    <mergeCell ref="K2689:R2689"/>
    <mergeCell ref="B2671:I2671"/>
    <mergeCell ref="J2671:U2671"/>
    <mergeCell ref="E2672:F2672"/>
    <mergeCell ref="B2673:B2674"/>
    <mergeCell ref="C2673:C2674"/>
    <mergeCell ref="F2673:F2674"/>
    <mergeCell ref="G2673:H2674"/>
    <mergeCell ref="K2673:N2673"/>
    <mergeCell ref="O2673:R2673"/>
    <mergeCell ref="S2673:U2673"/>
    <mergeCell ref="K2674:N2674"/>
    <mergeCell ref="O2674:R2674"/>
    <mergeCell ref="S2674:U2674"/>
    <mergeCell ref="B2675:B2679"/>
    <mergeCell ref="C2675:C2679"/>
    <mergeCell ref="D2675:D2679"/>
    <mergeCell ref="E2675:E2679"/>
    <mergeCell ref="G2675:H2675"/>
    <mergeCell ref="S2675:U2679"/>
    <mergeCell ref="G2676:H2676"/>
    <mergeCell ref="G2677:H2677"/>
    <mergeCell ref="G2678:H2678"/>
    <mergeCell ref="H2679:I2679"/>
    <mergeCell ref="K2679:R2679"/>
    <mergeCell ref="B2656:B2660"/>
    <mergeCell ref="C2656:C2660"/>
    <mergeCell ref="D2656:D2660"/>
    <mergeCell ref="E2656:E2660"/>
    <mergeCell ref="G2656:H2656"/>
    <mergeCell ref="S2656:U2660"/>
    <mergeCell ref="G2657:H2657"/>
    <mergeCell ref="G2658:H2658"/>
    <mergeCell ref="G2659:H2659"/>
    <mergeCell ref="H2660:I2660"/>
    <mergeCell ref="K2660:R2660"/>
    <mergeCell ref="B2661:B2665"/>
    <mergeCell ref="C2661:C2665"/>
    <mergeCell ref="D2661:D2665"/>
    <mergeCell ref="E2661:E2665"/>
    <mergeCell ref="G2661:H2661"/>
    <mergeCell ref="S2661:U2665"/>
    <mergeCell ref="G2662:H2662"/>
    <mergeCell ref="G2663:H2663"/>
    <mergeCell ref="G2664:H2664"/>
    <mergeCell ref="H2665:I2665"/>
    <mergeCell ref="K2665:R2665"/>
    <mergeCell ref="B2646:B2650"/>
    <mergeCell ref="C2646:C2650"/>
    <mergeCell ref="D2646:D2650"/>
    <mergeCell ref="E2646:E2650"/>
    <mergeCell ref="G2646:H2646"/>
    <mergeCell ref="S2646:U2650"/>
    <mergeCell ref="G2647:H2647"/>
    <mergeCell ref="G2648:H2648"/>
    <mergeCell ref="G2649:H2649"/>
    <mergeCell ref="H2650:I2650"/>
    <mergeCell ref="K2650:R2650"/>
    <mergeCell ref="B2651:B2655"/>
    <mergeCell ref="C2651:C2655"/>
    <mergeCell ref="D2651:D2655"/>
    <mergeCell ref="E2651:E2655"/>
    <mergeCell ref="G2651:H2651"/>
    <mergeCell ref="S2651:U2655"/>
    <mergeCell ref="G2652:H2652"/>
    <mergeCell ref="G2653:H2653"/>
    <mergeCell ref="G2654:H2654"/>
    <mergeCell ref="H2655:I2655"/>
    <mergeCell ref="K2655:R2655"/>
    <mergeCell ref="B2632:B2636"/>
    <mergeCell ref="C2632:C2636"/>
    <mergeCell ref="D2632:D2636"/>
    <mergeCell ref="E2632:E2636"/>
    <mergeCell ref="G2632:H2632"/>
    <mergeCell ref="S2632:U2636"/>
    <mergeCell ref="G2633:H2633"/>
    <mergeCell ref="G2634:H2634"/>
    <mergeCell ref="G2635:H2635"/>
    <mergeCell ref="H2636:I2636"/>
    <mergeCell ref="K2636:R2636"/>
    <mergeCell ref="B2642:I2642"/>
    <mergeCell ref="J2642:U2642"/>
    <mergeCell ref="E2643:F2643"/>
    <mergeCell ref="B2644:B2645"/>
    <mergeCell ref="C2644:C2645"/>
    <mergeCell ref="F2644:F2645"/>
    <mergeCell ref="G2644:H2645"/>
    <mergeCell ref="K2644:N2644"/>
    <mergeCell ref="O2644:R2644"/>
    <mergeCell ref="S2644:U2644"/>
    <mergeCell ref="K2645:N2645"/>
    <mergeCell ref="O2645:R2645"/>
    <mergeCell ref="S2645:U2645"/>
    <mergeCell ref="B2622:B2626"/>
    <mergeCell ref="C2622:C2626"/>
    <mergeCell ref="D2622:D2626"/>
    <mergeCell ref="E2622:E2626"/>
    <mergeCell ref="G2622:H2622"/>
    <mergeCell ref="S2622:U2626"/>
    <mergeCell ref="G2623:H2623"/>
    <mergeCell ref="G2624:H2624"/>
    <mergeCell ref="G2625:H2625"/>
    <mergeCell ref="H2626:I2626"/>
    <mergeCell ref="K2626:R2626"/>
    <mergeCell ref="B2627:B2631"/>
    <mergeCell ref="C2627:C2631"/>
    <mergeCell ref="D2627:D2631"/>
    <mergeCell ref="E2627:E2631"/>
    <mergeCell ref="G2627:H2627"/>
    <mergeCell ref="S2627:U2631"/>
    <mergeCell ref="G2628:H2628"/>
    <mergeCell ref="G2629:H2629"/>
    <mergeCell ref="G2630:H2630"/>
    <mergeCell ref="H2631:I2631"/>
    <mergeCell ref="K2631:R2631"/>
    <mergeCell ref="B2613:I2613"/>
    <mergeCell ref="J2613:U2613"/>
    <mergeCell ref="E2614:F2614"/>
    <mergeCell ref="B2615:B2616"/>
    <mergeCell ref="C2615:C2616"/>
    <mergeCell ref="F2615:F2616"/>
    <mergeCell ref="G2615:H2616"/>
    <mergeCell ref="K2615:N2615"/>
    <mergeCell ref="O2615:R2615"/>
    <mergeCell ref="S2615:U2615"/>
    <mergeCell ref="K2616:N2616"/>
    <mergeCell ref="O2616:R2616"/>
    <mergeCell ref="S2616:U2616"/>
    <mergeCell ref="B2617:B2621"/>
    <mergeCell ref="C2617:C2621"/>
    <mergeCell ref="D2617:D2621"/>
    <mergeCell ref="E2617:E2621"/>
    <mergeCell ref="G2617:H2617"/>
    <mergeCell ref="S2617:U2621"/>
    <mergeCell ref="G2618:H2618"/>
    <mergeCell ref="G2619:H2619"/>
    <mergeCell ref="G2620:H2620"/>
    <mergeCell ref="H2621:I2621"/>
    <mergeCell ref="K2621:R2621"/>
    <mergeCell ref="B2598:B2602"/>
    <mergeCell ref="C2598:C2602"/>
    <mergeCell ref="D2598:D2602"/>
    <mergeCell ref="E2598:E2602"/>
    <mergeCell ref="G2598:H2598"/>
    <mergeCell ref="S2598:U2602"/>
    <mergeCell ref="G2599:H2599"/>
    <mergeCell ref="G2600:H2600"/>
    <mergeCell ref="G2601:H2601"/>
    <mergeCell ref="H2602:I2602"/>
    <mergeCell ref="K2602:R2602"/>
    <mergeCell ref="B2603:B2607"/>
    <mergeCell ref="C2603:C2607"/>
    <mergeCell ref="D2603:D2607"/>
    <mergeCell ref="E2603:E2607"/>
    <mergeCell ref="G2603:H2603"/>
    <mergeCell ref="S2603:U2607"/>
    <mergeCell ref="G2604:H2604"/>
    <mergeCell ref="G2605:H2605"/>
    <mergeCell ref="G2606:H2606"/>
    <mergeCell ref="H2607:I2607"/>
    <mergeCell ref="K2607:R2607"/>
    <mergeCell ref="B2588:B2592"/>
    <mergeCell ref="C2588:C2592"/>
    <mergeCell ref="D2588:D2592"/>
    <mergeCell ref="E2588:E2592"/>
    <mergeCell ref="G2588:H2588"/>
    <mergeCell ref="S2588:U2592"/>
    <mergeCell ref="G2589:H2589"/>
    <mergeCell ref="G2590:H2590"/>
    <mergeCell ref="G2591:H2591"/>
    <mergeCell ref="H2592:I2592"/>
    <mergeCell ref="K2592:R2592"/>
    <mergeCell ref="B2593:B2597"/>
    <mergeCell ref="C2593:C2597"/>
    <mergeCell ref="D2593:D2597"/>
    <mergeCell ref="E2593:E2597"/>
    <mergeCell ref="G2593:H2593"/>
    <mergeCell ref="S2593:U2597"/>
    <mergeCell ref="G2594:H2594"/>
    <mergeCell ref="G2595:H2595"/>
    <mergeCell ref="G2596:H2596"/>
    <mergeCell ref="H2597:I2597"/>
    <mergeCell ref="K2597:R2597"/>
    <mergeCell ref="B2574:B2578"/>
    <mergeCell ref="C2574:C2578"/>
    <mergeCell ref="D2574:D2578"/>
    <mergeCell ref="E2574:E2578"/>
    <mergeCell ref="G2574:H2574"/>
    <mergeCell ref="S2574:U2578"/>
    <mergeCell ref="G2575:H2575"/>
    <mergeCell ref="G2576:H2576"/>
    <mergeCell ref="G2577:H2577"/>
    <mergeCell ref="H2578:I2578"/>
    <mergeCell ref="K2578:R2578"/>
    <mergeCell ref="B2584:I2584"/>
    <mergeCell ref="J2584:U2584"/>
    <mergeCell ref="E2585:F2585"/>
    <mergeCell ref="B2586:B2587"/>
    <mergeCell ref="C2586:C2587"/>
    <mergeCell ref="F2586:F2587"/>
    <mergeCell ref="G2586:H2587"/>
    <mergeCell ref="K2586:N2586"/>
    <mergeCell ref="O2586:R2586"/>
    <mergeCell ref="S2586:U2586"/>
    <mergeCell ref="K2587:N2587"/>
    <mergeCell ref="O2587:R2587"/>
    <mergeCell ref="S2587:U2587"/>
    <mergeCell ref="B2564:B2568"/>
    <mergeCell ref="C2564:C2568"/>
    <mergeCell ref="D2564:D2568"/>
    <mergeCell ref="E2564:E2568"/>
    <mergeCell ref="G2564:H2564"/>
    <mergeCell ref="S2564:U2568"/>
    <mergeCell ref="G2565:H2565"/>
    <mergeCell ref="G2566:H2566"/>
    <mergeCell ref="G2567:H2567"/>
    <mergeCell ref="H2568:I2568"/>
    <mergeCell ref="K2568:R2568"/>
    <mergeCell ref="B2569:B2573"/>
    <mergeCell ref="C2569:C2573"/>
    <mergeCell ref="D2569:D2573"/>
    <mergeCell ref="E2569:E2573"/>
    <mergeCell ref="G2569:H2569"/>
    <mergeCell ref="S2569:U2573"/>
    <mergeCell ref="G2570:H2570"/>
    <mergeCell ref="G2571:H2571"/>
    <mergeCell ref="G2572:H2572"/>
    <mergeCell ref="H2573:I2573"/>
    <mergeCell ref="K2573:R2573"/>
    <mergeCell ref="B2555:I2555"/>
    <mergeCell ref="J2555:U2555"/>
    <mergeCell ref="E2556:F2556"/>
    <mergeCell ref="B2557:B2558"/>
    <mergeCell ref="C2557:C2558"/>
    <mergeCell ref="F2557:F2558"/>
    <mergeCell ref="G2557:H2558"/>
    <mergeCell ref="K2557:N2557"/>
    <mergeCell ref="O2557:R2557"/>
    <mergeCell ref="S2557:U2557"/>
    <mergeCell ref="K2558:N2558"/>
    <mergeCell ref="O2558:R2558"/>
    <mergeCell ref="S2558:U2558"/>
    <mergeCell ref="B2559:B2563"/>
    <mergeCell ref="C2559:C2563"/>
    <mergeCell ref="D2559:D2563"/>
    <mergeCell ref="E2559:E2563"/>
    <mergeCell ref="G2559:H2559"/>
    <mergeCell ref="S2559:U2563"/>
    <mergeCell ref="G2560:H2560"/>
    <mergeCell ref="G2561:H2561"/>
    <mergeCell ref="G2562:H2562"/>
    <mergeCell ref="H2563:I2563"/>
    <mergeCell ref="K2563:R2563"/>
    <mergeCell ref="B2540:B2544"/>
    <mergeCell ref="C2540:C2544"/>
    <mergeCell ref="D2540:D2544"/>
    <mergeCell ref="E2540:E2544"/>
    <mergeCell ref="G2540:H2540"/>
    <mergeCell ref="S2540:U2544"/>
    <mergeCell ref="G2541:H2541"/>
    <mergeCell ref="G2542:H2542"/>
    <mergeCell ref="G2543:H2543"/>
    <mergeCell ref="H2544:I2544"/>
    <mergeCell ref="K2544:R2544"/>
    <mergeCell ref="B2545:B2549"/>
    <mergeCell ref="C2545:C2549"/>
    <mergeCell ref="D2545:D2549"/>
    <mergeCell ref="E2545:E2549"/>
    <mergeCell ref="G2545:H2545"/>
    <mergeCell ref="S2545:U2549"/>
    <mergeCell ref="G2546:H2546"/>
    <mergeCell ref="G2547:H2547"/>
    <mergeCell ref="G2548:H2548"/>
    <mergeCell ref="H2549:I2549"/>
    <mergeCell ref="K2549:R2549"/>
    <mergeCell ref="B2530:B2534"/>
    <mergeCell ref="C2530:C2534"/>
    <mergeCell ref="D2530:D2534"/>
    <mergeCell ref="E2530:E2534"/>
    <mergeCell ref="G2530:H2530"/>
    <mergeCell ref="S2530:U2534"/>
    <mergeCell ref="G2531:H2531"/>
    <mergeCell ref="G2532:H2532"/>
    <mergeCell ref="G2533:H2533"/>
    <mergeCell ref="H2534:I2534"/>
    <mergeCell ref="K2534:R2534"/>
    <mergeCell ref="B2535:B2539"/>
    <mergeCell ref="C2535:C2539"/>
    <mergeCell ref="D2535:D2539"/>
    <mergeCell ref="E2535:E2539"/>
    <mergeCell ref="G2535:H2535"/>
    <mergeCell ref="S2535:U2539"/>
    <mergeCell ref="G2536:H2536"/>
    <mergeCell ref="G2537:H2537"/>
    <mergeCell ref="G2538:H2538"/>
    <mergeCell ref="H2539:I2539"/>
    <mergeCell ref="K2539:R2539"/>
    <mergeCell ref="B2516:B2520"/>
    <mergeCell ref="C2516:C2520"/>
    <mergeCell ref="D2516:D2520"/>
    <mergeCell ref="E2516:E2520"/>
    <mergeCell ref="G2516:H2516"/>
    <mergeCell ref="S2516:U2520"/>
    <mergeCell ref="G2517:H2517"/>
    <mergeCell ref="G2518:H2518"/>
    <mergeCell ref="G2519:H2519"/>
    <mergeCell ref="H2520:I2520"/>
    <mergeCell ref="K2520:R2520"/>
    <mergeCell ref="B2526:I2526"/>
    <mergeCell ref="J2526:U2526"/>
    <mergeCell ref="E2527:F2527"/>
    <mergeCell ref="B2528:B2529"/>
    <mergeCell ref="C2528:C2529"/>
    <mergeCell ref="F2528:F2529"/>
    <mergeCell ref="G2528:H2529"/>
    <mergeCell ref="K2528:N2528"/>
    <mergeCell ref="O2528:R2528"/>
    <mergeCell ref="S2528:U2528"/>
    <mergeCell ref="K2529:N2529"/>
    <mergeCell ref="O2529:R2529"/>
    <mergeCell ref="S2529:U2529"/>
    <mergeCell ref="O2521:R2521"/>
    <mergeCell ref="S2521:U2521"/>
    <mergeCell ref="O2522:R2522"/>
    <mergeCell ref="S2522:U2522"/>
    <mergeCell ref="B2506:B2510"/>
    <mergeCell ref="C2506:C2510"/>
    <mergeCell ref="D2506:D2510"/>
    <mergeCell ref="E2506:E2510"/>
    <mergeCell ref="G2506:H2506"/>
    <mergeCell ref="S2506:U2510"/>
    <mergeCell ref="G2507:H2507"/>
    <mergeCell ref="G2508:H2508"/>
    <mergeCell ref="G2509:H2509"/>
    <mergeCell ref="H2510:I2510"/>
    <mergeCell ref="K2510:R2510"/>
    <mergeCell ref="B2511:B2515"/>
    <mergeCell ref="C2511:C2515"/>
    <mergeCell ref="D2511:D2515"/>
    <mergeCell ref="E2511:E2515"/>
    <mergeCell ref="G2511:H2511"/>
    <mergeCell ref="S2511:U2515"/>
    <mergeCell ref="G2512:H2512"/>
    <mergeCell ref="G2513:H2513"/>
    <mergeCell ref="G2514:H2514"/>
    <mergeCell ref="H2515:I2515"/>
    <mergeCell ref="K2515:R2515"/>
    <mergeCell ref="B2497:I2497"/>
    <mergeCell ref="J2497:U2497"/>
    <mergeCell ref="E2498:F2498"/>
    <mergeCell ref="B2499:B2500"/>
    <mergeCell ref="C2499:C2500"/>
    <mergeCell ref="F2499:F2500"/>
    <mergeCell ref="G2499:H2500"/>
    <mergeCell ref="K2499:N2499"/>
    <mergeCell ref="O2499:R2499"/>
    <mergeCell ref="S2499:U2499"/>
    <mergeCell ref="K2500:N2500"/>
    <mergeCell ref="O2500:R2500"/>
    <mergeCell ref="S2500:U2500"/>
    <mergeCell ref="B2501:B2505"/>
    <mergeCell ref="C2501:C2505"/>
    <mergeCell ref="D2501:D2505"/>
    <mergeCell ref="E2501:E2505"/>
    <mergeCell ref="G2501:H2501"/>
    <mergeCell ref="S2501:U2505"/>
    <mergeCell ref="G2502:H2502"/>
    <mergeCell ref="G2503:H2503"/>
    <mergeCell ref="G2504:H2504"/>
    <mergeCell ref="H2505:I2505"/>
    <mergeCell ref="K2505:R2505"/>
    <mergeCell ref="B2482:B2486"/>
    <mergeCell ref="C2482:C2486"/>
    <mergeCell ref="D2482:D2486"/>
    <mergeCell ref="E2482:E2486"/>
    <mergeCell ref="G2482:H2482"/>
    <mergeCell ref="S2482:U2486"/>
    <mergeCell ref="G2483:H2483"/>
    <mergeCell ref="G2484:H2484"/>
    <mergeCell ref="G2485:H2485"/>
    <mergeCell ref="H2486:I2486"/>
    <mergeCell ref="K2486:R2486"/>
    <mergeCell ref="B2487:B2491"/>
    <mergeCell ref="C2487:C2491"/>
    <mergeCell ref="D2487:D2491"/>
    <mergeCell ref="E2487:E2491"/>
    <mergeCell ref="G2487:H2487"/>
    <mergeCell ref="S2487:U2491"/>
    <mergeCell ref="G2488:H2488"/>
    <mergeCell ref="G2489:H2489"/>
    <mergeCell ref="G2490:H2490"/>
    <mergeCell ref="H2491:I2491"/>
    <mergeCell ref="K2491:R2491"/>
    <mergeCell ref="B2472:B2476"/>
    <mergeCell ref="C2472:C2476"/>
    <mergeCell ref="D2472:D2476"/>
    <mergeCell ref="E2472:E2476"/>
    <mergeCell ref="G2472:H2472"/>
    <mergeCell ref="S2472:U2476"/>
    <mergeCell ref="G2473:H2473"/>
    <mergeCell ref="G2474:H2474"/>
    <mergeCell ref="G2475:H2475"/>
    <mergeCell ref="H2476:I2476"/>
    <mergeCell ref="K2476:R2476"/>
    <mergeCell ref="B2477:B2481"/>
    <mergeCell ref="C2477:C2481"/>
    <mergeCell ref="D2477:D2481"/>
    <mergeCell ref="E2477:E2481"/>
    <mergeCell ref="G2477:H2477"/>
    <mergeCell ref="S2477:U2481"/>
    <mergeCell ref="G2478:H2478"/>
    <mergeCell ref="G2479:H2479"/>
    <mergeCell ref="G2480:H2480"/>
    <mergeCell ref="H2481:I2481"/>
    <mergeCell ref="K2481:R2481"/>
    <mergeCell ref="B2458:B2462"/>
    <mergeCell ref="C2458:C2462"/>
    <mergeCell ref="D2458:D2462"/>
    <mergeCell ref="E2458:E2462"/>
    <mergeCell ref="G2458:H2458"/>
    <mergeCell ref="S2458:U2462"/>
    <mergeCell ref="G2459:H2459"/>
    <mergeCell ref="G2460:H2460"/>
    <mergeCell ref="G2461:H2461"/>
    <mergeCell ref="H2462:I2462"/>
    <mergeCell ref="K2462:R2462"/>
    <mergeCell ref="B2468:I2468"/>
    <mergeCell ref="J2468:U2468"/>
    <mergeCell ref="E2469:F2469"/>
    <mergeCell ref="B2470:B2471"/>
    <mergeCell ref="C2470:C2471"/>
    <mergeCell ref="F2470:F2471"/>
    <mergeCell ref="G2470:H2471"/>
    <mergeCell ref="K2470:N2470"/>
    <mergeCell ref="O2470:R2470"/>
    <mergeCell ref="S2470:U2470"/>
    <mergeCell ref="K2471:N2471"/>
    <mergeCell ref="O2471:R2471"/>
    <mergeCell ref="S2471:U2471"/>
    <mergeCell ref="B2448:B2452"/>
    <mergeCell ref="C2448:C2452"/>
    <mergeCell ref="D2448:D2452"/>
    <mergeCell ref="E2448:E2452"/>
    <mergeCell ref="G2448:H2448"/>
    <mergeCell ref="S2448:U2452"/>
    <mergeCell ref="G2449:H2449"/>
    <mergeCell ref="G2450:H2450"/>
    <mergeCell ref="G2451:H2451"/>
    <mergeCell ref="H2452:I2452"/>
    <mergeCell ref="K2452:R2452"/>
    <mergeCell ref="B2453:B2457"/>
    <mergeCell ref="C2453:C2457"/>
    <mergeCell ref="D2453:D2457"/>
    <mergeCell ref="E2453:E2457"/>
    <mergeCell ref="G2453:H2453"/>
    <mergeCell ref="S2453:U2457"/>
    <mergeCell ref="G2454:H2454"/>
    <mergeCell ref="G2455:H2455"/>
    <mergeCell ref="G2456:H2456"/>
    <mergeCell ref="H2457:I2457"/>
    <mergeCell ref="K2457:R2457"/>
    <mergeCell ref="B2439:I2439"/>
    <mergeCell ref="J2439:U2439"/>
    <mergeCell ref="E2440:F2440"/>
    <mergeCell ref="B2441:B2442"/>
    <mergeCell ref="C2441:C2442"/>
    <mergeCell ref="F2441:F2442"/>
    <mergeCell ref="G2441:H2442"/>
    <mergeCell ref="K2441:N2441"/>
    <mergeCell ref="O2441:R2441"/>
    <mergeCell ref="S2441:U2441"/>
    <mergeCell ref="K2442:N2442"/>
    <mergeCell ref="O2442:R2442"/>
    <mergeCell ref="S2442:U2442"/>
    <mergeCell ref="B2443:B2447"/>
    <mergeCell ref="C2443:C2447"/>
    <mergeCell ref="D2443:D2447"/>
    <mergeCell ref="E2443:E2447"/>
    <mergeCell ref="G2443:H2443"/>
    <mergeCell ref="S2443:U2447"/>
    <mergeCell ref="G2444:H2444"/>
    <mergeCell ref="G2445:H2445"/>
    <mergeCell ref="G2446:H2446"/>
    <mergeCell ref="H2447:I2447"/>
    <mergeCell ref="K2447:R2447"/>
    <mergeCell ref="B2424:B2428"/>
    <mergeCell ref="C2424:C2428"/>
    <mergeCell ref="D2424:D2428"/>
    <mergeCell ref="E2424:E2428"/>
    <mergeCell ref="G2424:H2424"/>
    <mergeCell ref="S2424:U2428"/>
    <mergeCell ref="G2425:H2425"/>
    <mergeCell ref="G2426:H2426"/>
    <mergeCell ref="G2427:H2427"/>
    <mergeCell ref="H2428:I2428"/>
    <mergeCell ref="K2428:R2428"/>
    <mergeCell ref="B2429:B2433"/>
    <mergeCell ref="C2429:C2433"/>
    <mergeCell ref="D2429:D2433"/>
    <mergeCell ref="E2429:E2433"/>
    <mergeCell ref="G2429:H2429"/>
    <mergeCell ref="S2429:U2433"/>
    <mergeCell ref="G2430:H2430"/>
    <mergeCell ref="G2431:H2431"/>
    <mergeCell ref="G2432:H2432"/>
    <mergeCell ref="H2433:I2433"/>
    <mergeCell ref="K2433:R2433"/>
    <mergeCell ref="B2414:B2418"/>
    <mergeCell ref="C2414:C2418"/>
    <mergeCell ref="D2414:D2418"/>
    <mergeCell ref="E2414:E2418"/>
    <mergeCell ref="G2414:H2414"/>
    <mergeCell ref="S2414:U2418"/>
    <mergeCell ref="G2415:H2415"/>
    <mergeCell ref="G2416:H2416"/>
    <mergeCell ref="G2417:H2417"/>
    <mergeCell ref="H2418:I2418"/>
    <mergeCell ref="K2418:R2418"/>
    <mergeCell ref="B2419:B2423"/>
    <mergeCell ref="C2419:C2423"/>
    <mergeCell ref="D2419:D2423"/>
    <mergeCell ref="E2419:E2423"/>
    <mergeCell ref="G2419:H2419"/>
    <mergeCell ref="S2419:U2423"/>
    <mergeCell ref="G2420:H2420"/>
    <mergeCell ref="G2421:H2421"/>
    <mergeCell ref="G2422:H2422"/>
    <mergeCell ref="H2423:I2423"/>
    <mergeCell ref="K2423:R2423"/>
    <mergeCell ref="B2400:B2404"/>
    <mergeCell ref="C2400:C2404"/>
    <mergeCell ref="D2400:D2404"/>
    <mergeCell ref="E2400:E2404"/>
    <mergeCell ref="G2400:H2400"/>
    <mergeCell ref="S2400:U2404"/>
    <mergeCell ref="G2401:H2401"/>
    <mergeCell ref="G2402:H2402"/>
    <mergeCell ref="G2403:H2403"/>
    <mergeCell ref="H2404:I2404"/>
    <mergeCell ref="K2404:R2404"/>
    <mergeCell ref="B2410:I2410"/>
    <mergeCell ref="J2410:U2410"/>
    <mergeCell ref="E2411:F2411"/>
    <mergeCell ref="B2412:B2413"/>
    <mergeCell ref="C2412:C2413"/>
    <mergeCell ref="F2412:F2413"/>
    <mergeCell ref="G2412:H2413"/>
    <mergeCell ref="K2412:N2412"/>
    <mergeCell ref="O2412:R2412"/>
    <mergeCell ref="S2412:U2412"/>
    <mergeCell ref="K2413:N2413"/>
    <mergeCell ref="O2413:R2413"/>
    <mergeCell ref="S2413:U2413"/>
    <mergeCell ref="B2390:B2394"/>
    <mergeCell ref="C2390:C2394"/>
    <mergeCell ref="D2390:D2394"/>
    <mergeCell ref="E2390:E2394"/>
    <mergeCell ref="G2390:H2390"/>
    <mergeCell ref="S2390:U2394"/>
    <mergeCell ref="G2391:H2391"/>
    <mergeCell ref="G2392:H2392"/>
    <mergeCell ref="G2393:H2393"/>
    <mergeCell ref="H2394:I2394"/>
    <mergeCell ref="K2394:R2394"/>
    <mergeCell ref="B2395:B2399"/>
    <mergeCell ref="C2395:C2399"/>
    <mergeCell ref="D2395:D2399"/>
    <mergeCell ref="E2395:E2399"/>
    <mergeCell ref="G2395:H2395"/>
    <mergeCell ref="S2395:U2399"/>
    <mergeCell ref="G2396:H2396"/>
    <mergeCell ref="G2397:H2397"/>
    <mergeCell ref="G2398:H2398"/>
    <mergeCell ref="H2399:I2399"/>
    <mergeCell ref="K2399:R2399"/>
    <mergeCell ref="B2381:I2381"/>
    <mergeCell ref="J2381:U2381"/>
    <mergeCell ref="E2382:F2382"/>
    <mergeCell ref="B2383:B2384"/>
    <mergeCell ref="C2383:C2384"/>
    <mergeCell ref="F2383:F2384"/>
    <mergeCell ref="G2383:H2384"/>
    <mergeCell ref="K2383:N2383"/>
    <mergeCell ref="O2383:R2383"/>
    <mergeCell ref="S2383:U2383"/>
    <mergeCell ref="K2384:N2384"/>
    <mergeCell ref="O2384:R2384"/>
    <mergeCell ref="S2384:U2384"/>
    <mergeCell ref="B2385:B2389"/>
    <mergeCell ref="C2385:C2389"/>
    <mergeCell ref="D2385:D2389"/>
    <mergeCell ref="E2385:E2389"/>
    <mergeCell ref="G2385:H2385"/>
    <mergeCell ref="S2385:U2389"/>
    <mergeCell ref="G2386:H2386"/>
    <mergeCell ref="G2387:H2387"/>
    <mergeCell ref="G2388:H2388"/>
    <mergeCell ref="H2389:I2389"/>
    <mergeCell ref="K2389:R2389"/>
    <mergeCell ref="B2366:B2370"/>
    <mergeCell ref="C2366:C2370"/>
    <mergeCell ref="D2366:D2370"/>
    <mergeCell ref="E2366:E2370"/>
    <mergeCell ref="G2366:H2366"/>
    <mergeCell ref="S2366:U2370"/>
    <mergeCell ref="G2367:H2367"/>
    <mergeCell ref="G2368:H2368"/>
    <mergeCell ref="G2369:H2369"/>
    <mergeCell ref="H2370:I2370"/>
    <mergeCell ref="K2370:R2370"/>
    <mergeCell ref="B2371:B2375"/>
    <mergeCell ref="C2371:C2375"/>
    <mergeCell ref="D2371:D2375"/>
    <mergeCell ref="E2371:E2375"/>
    <mergeCell ref="G2371:H2371"/>
    <mergeCell ref="S2371:U2375"/>
    <mergeCell ref="G2372:H2372"/>
    <mergeCell ref="G2373:H2373"/>
    <mergeCell ref="G2374:H2374"/>
    <mergeCell ref="H2375:I2375"/>
    <mergeCell ref="K2375:R2375"/>
    <mergeCell ref="B2356:B2360"/>
    <mergeCell ref="C2356:C2360"/>
    <mergeCell ref="D2356:D2360"/>
    <mergeCell ref="E2356:E2360"/>
    <mergeCell ref="G2356:H2356"/>
    <mergeCell ref="S2356:U2360"/>
    <mergeCell ref="G2357:H2357"/>
    <mergeCell ref="G2358:H2358"/>
    <mergeCell ref="G2359:H2359"/>
    <mergeCell ref="H2360:I2360"/>
    <mergeCell ref="K2360:R2360"/>
    <mergeCell ref="B2361:B2365"/>
    <mergeCell ref="C2361:C2365"/>
    <mergeCell ref="D2361:D2365"/>
    <mergeCell ref="E2361:E2365"/>
    <mergeCell ref="G2361:H2361"/>
    <mergeCell ref="S2361:U2365"/>
    <mergeCell ref="G2362:H2362"/>
    <mergeCell ref="G2363:H2363"/>
    <mergeCell ref="G2364:H2364"/>
    <mergeCell ref="H2365:I2365"/>
    <mergeCell ref="K2365:R2365"/>
    <mergeCell ref="B2342:B2346"/>
    <mergeCell ref="C2342:C2346"/>
    <mergeCell ref="D2342:D2346"/>
    <mergeCell ref="E2342:E2346"/>
    <mergeCell ref="G2342:H2342"/>
    <mergeCell ref="S2342:U2346"/>
    <mergeCell ref="G2343:H2343"/>
    <mergeCell ref="G2344:H2344"/>
    <mergeCell ref="G2345:H2345"/>
    <mergeCell ref="H2346:I2346"/>
    <mergeCell ref="K2346:R2346"/>
    <mergeCell ref="B2352:I2352"/>
    <mergeCell ref="J2352:U2352"/>
    <mergeCell ref="E2353:F2353"/>
    <mergeCell ref="B2354:B2355"/>
    <mergeCell ref="C2354:C2355"/>
    <mergeCell ref="F2354:F2355"/>
    <mergeCell ref="G2354:H2355"/>
    <mergeCell ref="K2354:N2354"/>
    <mergeCell ref="O2354:R2354"/>
    <mergeCell ref="S2354:U2354"/>
    <mergeCell ref="K2355:N2355"/>
    <mergeCell ref="O2355:R2355"/>
    <mergeCell ref="S2355:U2355"/>
    <mergeCell ref="B2332:B2336"/>
    <mergeCell ref="C2332:C2336"/>
    <mergeCell ref="D2332:D2336"/>
    <mergeCell ref="E2332:E2336"/>
    <mergeCell ref="G2332:H2332"/>
    <mergeCell ref="S2332:U2336"/>
    <mergeCell ref="G2333:H2333"/>
    <mergeCell ref="G2334:H2334"/>
    <mergeCell ref="G2335:H2335"/>
    <mergeCell ref="H2336:I2336"/>
    <mergeCell ref="K2336:R2336"/>
    <mergeCell ref="B2337:B2341"/>
    <mergeCell ref="C2337:C2341"/>
    <mergeCell ref="D2337:D2341"/>
    <mergeCell ref="E2337:E2341"/>
    <mergeCell ref="G2337:H2337"/>
    <mergeCell ref="S2337:U2341"/>
    <mergeCell ref="G2338:H2338"/>
    <mergeCell ref="G2339:H2339"/>
    <mergeCell ref="G2340:H2340"/>
    <mergeCell ref="H2341:I2341"/>
    <mergeCell ref="K2341:R2341"/>
    <mergeCell ref="B2323:I2323"/>
    <mergeCell ref="J2323:U2323"/>
    <mergeCell ref="E2324:F2324"/>
    <mergeCell ref="B2325:B2326"/>
    <mergeCell ref="C2325:C2326"/>
    <mergeCell ref="F2325:F2326"/>
    <mergeCell ref="G2325:H2326"/>
    <mergeCell ref="K2325:N2325"/>
    <mergeCell ref="O2325:R2325"/>
    <mergeCell ref="S2325:U2325"/>
    <mergeCell ref="K2326:N2326"/>
    <mergeCell ref="O2326:R2326"/>
    <mergeCell ref="S2326:U2326"/>
    <mergeCell ref="B2327:B2331"/>
    <mergeCell ref="C2327:C2331"/>
    <mergeCell ref="D2327:D2331"/>
    <mergeCell ref="E2327:E2331"/>
    <mergeCell ref="G2327:H2327"/>
    <mergeCell ref="S2327:U2331"/>
    <mergeCell ref="G2328:H2328"/>
    <mergeCell ref="G2329:H2329"/>
    <mergeCell ref="G2330:H2330"/>
    <mergeCell ref="H2331:I2331"/>
    <mergeCell ref="K2331:R2331"/>
    <mergeCell ref="B2308:B2312"/>
    <mergeCell ref="C2308:C2312"/>
    <mergeCell ref="D2308:D2312"/>
    <mergeCell ref="E2308:E2312"/>
    <mergeCell ref="G2308:H2308"/>
    <mergeCell ref="S2308:U2312"/>
    <mergeCell ref="G2309:H2309"/>
    <mergeCell ref="G2310:H2310"/>
    <mergeCell ref="G2311:H2311"/>
    <mergeCell ref="H2312:I2312"/>
    <mergeCell ref="K2312:R2312"/>
    <mergeCell ref="B2313:B2317"/>
    <mergeCell ref="C2313:C2317"/>
    <mergeCell ref="D2313:D2317"/>
    <mergeCell ref="E2313:E2317"/>
    <mergeCell ref="G2313:H2313"/>
    <mergeCell ref="S2313:U2317"/>
    <mergeCell ref="G2314:H2314"/>
    <mergeCell ref="G2315:H2315"/>
    <mergeCell ref="G2316:H2316"/>
    <mergeCell ref="H2317:I2317"/>
    <mergeCell ref="K2317:R2317"/>
    <mergeCell ref="B2298:B2302"/>
    <mergeCell ref="C2298:C2302"/>
    <mergeCell ref="D2298:D2302"/>
    <mergeCell ref="E2298:E2302"/>
    <mergeCell ref="G2298:H2298"/>
    <mergeCell ref="S2298:U2302"/>
    <mergeCell ref="G2299:H2299"/>
    <mergeCell ref="G2300:H2300"/>
    <mergeCell ref="G2301:H2301"/>
    <mergeCell ref="H2302:I2302"/>
    <mergeCell ref="K2302:R2302"/>
    <mergeCell ref="B2303:B2307"/>
    <mergeCell ref="C2303:C2307"/>
    <mergeCell ref="D2303:D2307"/>
    <mergeCell ref="E2303:E2307"/>
    <mergeCell ref="G2303:H2303"/>
    <mergeCell ref="S2303:U2307"/>
    <mergeCell ref="G2304:H2304"/>
    <mergeCell ref="G2305:H2305"/>
    <mergeCell ref="G2306:H2306"/>
    <mergeCell ref="H2307:I2307"/>
    <mergeCell ref="K2307:R2307"/>
    <mergeCell ref="B2284:B2288"/>
    <mergeCell ref="C2284:C2288"/>
    <mergeCell ref="D2284:D2288"/>
    <mergeCell ref="E2284:E2288"/>
    <mergeCell ref="G2284:H2284"/>
    <mergeCell ref="S2284:U2288"/>
    <mergeCell ref="G2285:H2285"/>
    <mergeCell ref="G2286:H2286"/>
    <mergeCell ref="G2287:H2287"/>
    <mergeCell ref="H2288:I2288"/>
    <mergeCell ref="K2288:R2288"/>
    <mergeCell ref="B2294:I2294"/>
    <mergeCell ref="J2294:U2294"/>
    <mergeCell ref="E2295:F2295"/>
    <mergeCell ref="B2296:B2297"/>
    <mergeCell ref="C2296:C2297"/>
    <mergeCell ref="F2296:F2297"/>
    <mergeCell ref="G2296:H2297"/>
    <mergeCell ref="K2296:N2296"/>
    <mergeCell ref="O2296:R2296"/>
    <mergeCell ref="S2296:U2296"/>
    <mergeCell ref="K2297:N2297"/>
    <mergeCell ref="O2297:R2297"/>
    <mergeCell ref="S2297:U2297"/>
    <mergeCell ref="B2274:B2278"/>
    <mergeCell ref="C2274:C2278"/>
    <mergeCell ref="D2274:D2278"/>
    <mergeCell ref="E2274:E2278"/>
    <mergeCell ref="G2274:H2274"/>
    <mergeCell ref="S2274:U2278"/>
    <mergeCell ref="G2275:H2275"/>
    <mergeCell ref="G2276:H2276"/>
    <mergeCell ref="G2277:H2277"/>
    <mergeCell ref="H2278:I2278"/>
    <mergeCell ref="K2278:R2278"/>
    <mergeCell ref="B2279:B2283"/>
    <mergeCell ref="C2279:C2283"/>
    <mergeCell ref="D2279:D2283"/>
    <mergeCell ref="E2279:E2283"/>
    <mergeCell ref="G2279:H2279"/>
    <mergeCell ref="S2279:U2283"/>
    <mergeCell ref="G2280:H2280"/>
    <mergeCell ref="G2281:H2281"/>
    <mergeCell ref="G2282:H2282"/>
    <mergeCell ref="H2283:I2283"/>
    <mergeCell ref="K2283:R2283"/>
    <mergeCell ref="B2265:I2265"/>
    <mergeCell ref="J2265:U2265"/>
    <mergeCell ref="E2266:F2266"/>
    <mergeCell ref="B2267:B2268"/>
    <mergeCell ref="C2267:C2268"/>
    <mergeCell ref="F2267:F2268"/>
    <mergeCell ref="G2267:H2268"/>
    <mergeCell ref="K2267:N2267"/>
    <mergeCell ref="O2267:R2267"/>
    <mergeCell ref="S2267:U2267"/>
    <mergeCell ref="K2268:N2268"/>
    <mergeCell ref="O2268:R2268"/>
    <mergeCell ref="S2268:U2268"/>
    <mergeCell ref="B2269:B2273"/>
    <mergeCell ref="C2269:C2273"/>
    <mergeCell ref="D2269:D2273"/>
    <mergeCell ref="E2269:E2273"/>
    <mergeCell ref="G2269:H2269"/>
    <mergeCell ref="S2269:U2273"/>
    <mergeCell ref="G2270:H2270"/>
    <mergeCell ref="G2271:H2271"/>
    <mergeCell ref="G2272:H2272"/>
    <mergeCell ref="H2273:I2273"/>
    <mergeCell ref="K2273:R2273"/>
    <mergeCell ref="B2250:B2254"/>
    <mergeCell ref="C2250:C2254"/>
    <mergeCell ref="D2250:D2254"/>
    <mergeCell ref="E2250:E2254"/>
    <mergeCell ref="G2250:H2250"/>
    <mergeCell ref="S2250:U2254"/>
    <mergeCell ref="G2251:H2251"/>
    <mergeCell ref="G2252:H2252"/>
    <mergeCell ref="G2253:H2253"/>
    <mergeCell ref="H2254:I2254"/>
    <mergeCell ref="K2254:R2254"/>
    <mergeCell ref="B2255:B2259"/>
    <mergeCell ref="C2255:C2259"/>
    <mergeCell ref="D2255:D2259"/>
    <mergeCell ref="E2255:E2259"/>
    <mergeCell ref="G2255:H2255"/>
    <mergeCell ref="S2255:U2259"/>
    <mergeCell ref="G2256:H2256"/>
    <mergeCell ref="G2257:H2257"/>
    <mergeCell ref="G2258:H2258"/>
    <mergeCell ref="H2259:I2259"/>
    <mergeCell ref="K2259:R2259"/>
    <mergeCell ref="B2240:B2244"/>
    <mergeCell ref="C2240:C2244"/>
    <mergeCell ref="D2240:D2244"/>
    <mergeCell ref="E2240:E2244"/>
    <mergeCell ref="G2240:H2240"/>
    <mergeCell ref="S2240:U2244"/>
    <mergeCell ref="G2241:H2241"/>
    <mergeCell ref="G2242:H2242"/>
    <mergeCell ref="G2243:H2243"/>
    <mergeCell ref="H2244:I2244"/>
    <mergeCell ref="K2244:R2244"/>
    <mergeCell ref="B2245:B2249"/>
    <mergeCell ref="C2245:C2249"/>
    <mergeCell ref="D2245:D2249"/>
    <mergeCell ref="E2245:E2249"/>
    <mergeCell ref="G2245:H2245"/>
    <mergeCell ref="S2245:U2249"/>
    <mergeCell ref="G2246:H2246"/>
    <mergeCell ref="G2247:H2247"/>
    <mergeCell ref="G2248:H2248"/>
    <mergeCell ref="H2249:I2249"/>
    <mergeCell ref="K2249:R2249"/>
    <mergeCell ref="B2226:B2230"/>
    <mergeCell ref="C2226:C2230"/>
    <mergeCell ref="D2226:D2230"/>
    <mergeCell ref="E2226:E2230"/>
    <mergeCell ref="G2226:H2226"/>
    <mergeCell ref="S2226:U2230"/>
    <mergeCell ref="G2227:H2227"/>
    <mergeCell ref="G2228:H2228"/>
    <mergeCell ref="G2229:H2229"/>
    <mergeCell ref="H2230:I2230"/>
    <mergeCell ref="K2230:R2230"/>
    <mergeCell ref="B2236:I2236"/>
    <mergeCell ref="J2236:U2236"/>
    <mergeCell ref="E2237:F2237"/>
    <mergeCell ref="B2238:B2239"/>
    <mergeCell ref="C2238:C2239"/>
    <mergeCell ref="F2238:F2239"/>
    <mergeCell ref="G2238:H2239"/>
    <mergeCell ref="K2238:N2238"/>
    <mergeCell ref="O2238:R2238"/>
    <mergeCell ref="S2238:U2238"/>
    <mergeCell ref="K2239:N2239"/>
    <mergeCell ref="O2239:R2239"/>
    <mergeCell ref="S2239:U2239"/>
    <mergeCell ref="O2231:R2231"/>
    <mergeCell ref="S2231:U2231"/>
    <mergeCell ref="O2232:R2232"/>
    <mergeCell ref="S2232:U2232"/>
    <mergeCell ref="B2216:B2220"/>
    <mergeCell ref="C2216:C2220"/>
    <mergeCell ref="D2216:D2220"/>
    <mergeCell ref="E2216:E2220"/>
    <mergeCell ref="G2216:H2216"/>
    <mergeCell ref="S2216:U2220"/>
    <mergeCell ref="G2217:H2217"/>
    <mergeCell ref="G2218:H2218"/>
    <mergeCell ref="G2219:H2219"/>
    <mergeCell ref="H2220:I2220"/>
    <mergeCell ref="K2220:R2220"/>
    <mergeCell ref="B2221:B2225"/>
    <mergeCell ref="C2221:C2225"/>
    <mergeCell ref="D2221:D2225"/>
    <mergeCell ref="E2221:E2225"/>
    <mergeCell ref="G2221:H2221"/>
    <mergeCell ref="S2221:U2225"/>
    <mergeCell ref="G2222:H2222"/>
    <mergeCell ref="G2223:H2223"/>
    <mergeCell ref="G2224:H2224"/>
    <mergeCell ref="H2225:I2225"/>
    <mergeCell ref="K2225:R2225"/>
    <mergeCell ref="B2207:I2207"/>
    <mergeCell ref="J2207:U2207"/>
    <mergeCell ref="E2208:F2208"/>
    <mergeCell ref="B2209:B2210"/>
    <mergeCell ref="C2209:C2210"/>
    <mergeCell ref="F2209:F2210"/>
    <mergeCell ref="G2209:H2210"/>
    <mergeCell ref="K2209:N2209"/>
    <mergeCell ref="O2209:R2209"/>
    <mergeCell ref="S2209:U2209"/>
    <mergeCell ref="K2210:N2210"/>
    <mergeCell ref="O2210:R2210"/>
    <mergeCell ref="S2210:U2210"/>
    <mergeCell ref="B2211:B2215"/>
    <mergeCell ref="C2211:C2215"/>
    <mergeCell ref="D2211:D2215"/>
    <mergeCell ref="E2211:E2215"/>
    <mergeCell ref="G2211:H2211"/>
    <mergeCell ref="S2211:U2215"/>
    <mergeCell ref="G2212:H2212"/>
    <mergeCell ref="G2213:H2213"/>
    <mergeCell ref="G2214:H2214"/>
    <mergeCell ref="H2215:I2215"/>
    <mergeCell ref="K2215:R2215"/>
    <mergeCell ref="B2192:B2196"/>
    <mergeCell ref="C2192:C2196"/>
    <mergeCell ref="D2192:D2196"/>
    <mergeCell ref="E2192:E2196"/>
    <mergeCell ref="G2192:H2192"/>
    <mergeCell ref="S2192:U2196"/>
    <mergeCell ref="G2193:H2193"/>
    <mergeCell ref="G2194:H2194"/>
    <mergeCell ref="G2195:H2195"/>
    <mergeCell ref="H2196:I2196"/>
    <mergeCell ref="K2196:R2196"/>
    <mergeCell ref="B2197:B2201"/>
    <mergeCell ref="C2197:C2201"/>
    <mergeCell ref="D2197:D2201"/>
    <mergeCell ref="E2197:E2201"/>
    <mergeCell ref="G2197:H2197"/>
    <mergeCell ref="S2197:U2201"/>
    <mergeCell ref="G2198:H2198"/>
    <mergeCell ref="G2199:H2199"/>
    <mergeCell ref="G2200:H2200"/>
    <mergeCell ref="H2201:I2201"/>
    <mergeCell ref="K2201:R2201"/>
    <mergeCell ref="B2182:B2186"/>
    <mergeCell ref="C2182:C2186"/>
    <mergeCell ref="D2182:D2186"/>
    <mergeCell ref="E2182:E2186"/>
    <mergeCell ref="G2182:H2182"/>
    <mergeCell ref="S2182:U2186"/>
    <mergeCell ref="G2183:H2183"/>
    <mergeCell ref="G2184:H2184"/>
    <mergeCell ref="G2185:H2185"/>
    <mergeCell ref="H2186:I2186"/>
    <mergeCell ref="K2186:R2186"/>
    <mergeCell ref="B2187:B2191"/>
    <mergeCell ref="C2187:C2191"/>
    <mergeCell ref="D2187:D2191"/>
    <mergeCell ref="E2187:E2191"/>
    <mergeCell ref="G2187:H2187"/>
    <mergeCell ref="S2187:U2191"/>
    <mergeCell ref="G2188:H2188"/>
    <mergeCell ref="G2189:H2189"/>
    <mergeCell ref="G2190:H2190"/>
    <mergeCell ref="H2191:I2191"/>
    <mergeCell ref="K2191:R2191"/>
    <mergeCell ref="B2168:B2172"/>
    <mergeCell ref="C2168:C2172"/>
    <mergeCell ref="D2168:D2172"/>
    <mergeCell ref="E2168:E2172"/>
    <mergeCell ref="G2168:H2168"/>
    <mergeCell ref="S2168:U2172"/>
    <mergeCell ref="G2169:H2169"/>
    <mergeCell ref="G2170:H2170"/>
    <mergeCell ref="G2171:H2171"/>
    <mergeCell ref="H2172:I2172"/>
    <mergeCell ref="K2172:R2172"/>
    <mergeCell ref="B2178:I2178"/>
    <mergeCell ref="J2178:U2178"/>
    <mergeCell ref="E2179:F2179"/>
    <mergeCell ref="B2180:B2181"/>
    <mergeCell ref="C2180:C2181"/>
    <mergeCell ref="F2180:F2181"/>
    <mergeCell ref="G2180:H2181"/>
    <mergeCell ref="K2180:N2180"/>
    <mergeCell ref="O2180:R2180"/>
    <mergeCell ref="S2180:U2180"/>
    <mergeCell ref="K2181:N2181"/>
    <mergeCell ref="O2181:R2181"/>
    <mergeCell ref="S2181:U2181"/>
    <mergeCell ref="B2158:B2162"/>
    <mergeCell ref="C2158:C2162"/>
    <mergeCell ref="D2158:D2162"/>
    <mergeCell ref="E2158:E2162"/>
    <mergeCell ref="G2158:H2158"/>
    <mergeCell ref="S2158:U2162"/>
    <mergeCell ref="G2159:H2159"/>
    <mergeCell ref="G2160:H2160"/>
    <mergeCell ref="G2161:H2161"/>
    <mergeCell ref="H2162:I2162"/>
    <mergeCell ref="K2162:R2162"/>
    <mergeCell ref="B2163:B2167"/>
    <mergeCell ref="C2163:C2167"/>
    <mergeCell ref="D2163:D2167"/>
    <mergeCell ref="E2163:E2167"/>
    <mergeCell ref="G2163:H2163"/>
    <mergeCell ref="S2163:U2167"/>
    <mergeCell ref="G2164:H2164"/>
    <mergeCell ref="G2165:H2165"/>
    <mergeCell ref="G2166:H2166"/>
    <mergeCell ref="H2167:I2167"/>
    <mergeCell ref="K2167:R2167"/>
    <mergeCell ref="B2149:I2149"/>
    <mergeCell ref="J2149:U2149"/>
    <mergeCell ref="E2150:F2150"/>
    <mergeCell ref="B2151:B2152"/>
    <mergeCell ref="C2151:C2152"/>
    <mergeCell ref="F2151:F2152"/>
    <mergeCell ref="G2151:H2152"/>
    <mergeCell ref="K2151:N2151"/>
    <mergeCell ref="O2151:R2151"/>
    <mergeCell ref="S2151:U2151"/>
    <mergeCell ref="K2152:N2152"/>
    <mergeCell ref="O2152:R2152"/>
    <mergeCell ref="S2152:U2152"/>
    <mergeCell ref="B2153:B2157"/>
    <mergeCell ref="C2153:C2157"/>
    <mergeCell ref="D2153:D2157"/>
    <mergeCell ref="E2153:E2157"/>
    <mergeCell ref="G2153:H2153"/>
    <mergeCell ref="S2153:U2157"/>
    <mergeCell ref="G2154:H2154"/>
    <mergeCell ref="G2155:H2155"/>
    <mergeCell ref="G2156:H2156"/>
    <mergeCell ref="H2157:I2157"/>
    <mergeCell ref="K2157:R2157"/>
    <mergeCell ref="B2134:B2138"/>
    <mergeCell ref="C2134:C2138"/>
    <mergeCell ref="D2134:D2138"/>
    <mergeCell ref="E2134:E2138"/>
    <mergeCell ref="G2134:H2134"/>
    <mergeCell ref="S2134:U2138"/>
    <mergeCell ref="G2135:H2135"/>
    <mergeCell ref="G2136:H2136"/>
    <mergeCell ref="G2137:H2137"/>
    <mergeCell ref="H2138:I2138"/>
    <mergeCell ref="K2138:R2138"/>
    <mergeCell ref="B2139:B2143"/>
    <mergeCell ref="C2139:C2143"/>
    <mergeCell ref="D2139:D2143"/>
    <mergeCell ref="E2139:E2143"/>
    <mergeCell ref="G2139:H2139"/>
    <mergeCell ref="S2139:U2143"/>
    <mergeCell ref="G2140:H2140"/>
    <mergeCell ref="G2141:H2141"/>
    <mergeCell ref="G2142:H2142"/>
    <mergeCell ref="H2143:I2143"/>
    <mergeCell ref="K2143:R2143"/>
    <mergeCell ref="B2124:B2128"/>
    <mergeCell ref="C2124:C2128"/>
    <mergeCell ref="D2124:D2128"/>
    <mergeCell ref="E2124:E2128"/>
    <mergeCell ref="G2124:H2124"/>
    <mergeCell ref="S2124:U2128"/>
    <mergeCell ref="G2125:H2125"/>
    <mergeCell ref="G2126:H2126"/>
    <mergeCell ref="G2127:H2127"/>
    <mergeCell ref="H2128:I2128"/>
    <mergeCell ref="K2128:R2128"/>
    <mergeCell ref="B2129:B2133"/>
    <mergeCell ref="C2129:C2133"/>
    <mergeCell ref="D2129:D2133"/>
    <mergeCell ref="E2129:E2133"/>
    <mergeCell ref="G2129:H2129"/>
    <mergeCell ref="S2129:U2133"/>
    <mergeCell ref="G2130:H2130"/>
    <mergeCell ref="G2131:H2131"/>
    <mergeCell ref="G2132:H2132"/>
    <mergeCell ref="H2133:I2133"/>
    <mergeCell ref="K2133:R2133"/>
    <mergeCell ref="B2110:B2114"/>
    <mergeCell ref="C2110:C2114"/>
    <mergeCell ref="D2110:D2114"/>
    <mergeCell ref="E2110:E2114"/>
    <mergeCell ref="G2110:H2110"/>
    <mergeCell ref="S2110:U2114"/>
    <mergeCell ref="G2111:H2111"/>
    <mergeCell ref="G2112:H2112"/>
    <mergeCell ref="G2113:H2113"/>
    <mergeCell ref="H2114:I2114"/>
    <mergeCell ref="K2114:R2114"/>
    <mergeCell ref="B2120:I2120"/>
    <mergeCell ref="J2120:U2120"/>
    <mergeCell ref="E2121:F2121"/>
    <mergeCell ref="B2122:B2123"/>
    <mergeCell ref="C2122:C2123"/>
    <mergeCell ref="F2122:F2123"/>
    <mergeCell ref="G2122:H2123"/>
    <mergeCell ref="K2122:N2122"/>
    <mergeCell ref="O2122:R2122"/>
    <mergeCell ref="S2122:U2122"/>
    <mergeCell ref="K2123:N2123"/>
    <mergeCell ref="O2123:R2123"/>
    <mergeCell ref="S2123:U2123"/>
    <mergeCell ref="B2100:B2104"/>
    <mergeCell ref="C2100:C2104"/>
    <mergeCell ref="D2100:D2104"/>
    <mergeCell ref="E2100:E2104"/>
    <mergeCell ref="G2100:H2100"/>
    <mergeCell ref="S2100:U2104"/>
    <mergeCell ref="G2101:H2101"/>
    <mergeCell ref="G2102:H2102"/>
    <mergeCell ref="G2103:H2103"/>
    <mergeCell ref="H2104:I2104"/>
    <mergeCell ref="K2104:R2104"/>
    <mergeCell ref="B2105:B2109"/>
    <mergeCell ref="C2105:C2109"/>
    <mergeCell ref="D2105:D2109"/>
    <mergeCell ref="E2105:E2109"/>
    <mergeCell ref="G2105:H2105"/>
    <mergeCell ref="S2105:U2109"/>
    <mergeCell ref="G2106:H2106"/>
    <mergeCell ref="G2107:H2107"/>
    <mergeCell ref="G2108:H2108"/>
    <mergeCell ref="H2109:I2109"/>
    <mergeCell ref="K2109:R2109"/>
    <mergeCell ref="B2091:I2091"/>
    <mergeCell ref="J2091:U2091"/>
    <mergeCell ref="E2092:F2092"/>
    <mergeCell ref="B2093:B2094"/>
    <mergeCell ref="C2093:C2094"/>
    <mergeCell ref="F2093:F2094"/>
    <mergeCell ref="G2093:H2094"/>
    <mergeCell ref="K2093:N2093"/>
    <mergeCell ref="O2093:R2093"/>
    <mergeCell ref="S2093:U2093"/>
    <mergeCell ref="K2094:N2094"/>
    <mergeCell ref="O2094:R2094"/>
    <mergeCell ref="S2094:U2094"/>
    <mergeCell ref="B2095:B2099"/>
    <mergeCell ref="C2095:C2099"/>
    <mergeCell ref="D2095:D2099"/>
    <mergeCell ref="E2095:E2099"/>
    <mergeCell ref="G2095:H2095"/>
    <mergeCell ref="S2095:U2099"/>
    <mergeCell ref="G2096:H2096"/>
    <mergeCell ref="G2097:H2097"/>
    <mergeCell ref="G2098:H2098"/>
    <mergeCell ref="H2099:I2099"/>
    <mergeCell ref="K2099:R2099"/>
    <mergeCell ref="B2076:B2080"/>
    <mergeCell ref="C2076:C2080"/>
    <mergeCell ref="D2076:D2080"/>
    <mergeCell ref="E2076:E2080"/>
    <mergeCell ref="G2076:H2076"/>
    <mergeCell ref="S2076:U2080"/>
    <mergeCell ref="G2077:H2077"/>
    <mergeCell ref="G2078:H2078"/>
    <mergeCell ref="G2079:H2079"/>
    <mergeCell ref="H2080:I2080"/>
    <mergeCell ref="K2080:R2080"/>
    <mergeCell ref="B2081:B2085"/>
    <mergeCell ref="C2081:C2085"/>
    <mergeCell ref="D2081:D2085"/>
    <mergeCell ref="E2081:E2085"/>
    <mergeCell ref="G2081:H2081"/>
    <mergeCell ref="S2081:U2085"/>
    <mergeCell ref="G2082:H2082"/>
    <mergeCell ref="G2083:H2083"/>
    <mergeCell ref="G2084:H2084"/>
    <mergeCell ref="H2085:I2085"/>
    <mergeCell ref="K2085:R2085"/>
    <mergeCell ref="B2066:B2070"/>
    <mergeCell ref="C2066:C2070"/>
    <mergeCell ref="D2066:D2070"/>
    <mergeCell ref="E2066:E2070"/>
    <mergeCell ref="G2066:H2066"/>
    <mergeCell ref="S2066:U2070"/>
    <mergeCell ref="G2067:H2067"/>
    <mergeCell ref="G2068:H2068"/>
    <mergeCell ref="G2069:H2069"/>
    <mergeCell ref="H2070:I2070"/>
    <mergeCell ref="K2070:R2070"/>
    <mergeCell ref="B2071:B2075"/>
    <mergeCell ref="C2071:C2075"/>
    <mergeCell ref="D2071:D2075"/>
    <mergeCell ref="E2071:E2075"/>
    <mergeCell ref="G2071:H2071"/>
    <mergeCell ref="S2071:U2075"/>
    <mergeCell ref="G2072:H2072"/>
    <mergeCell ref="G2073:H2073"/>
    <mergeCell ref="G2074:H2074"/>
    <mergeCell ref="H2075:I2075"/>
    <mergeCell ref="K2075:R2075"/>
    <mergeCell ref="B2052:B2056"/>
    <mergeCell ref="C2052:C2056"/>
    <mergeCell ref="D2052:D2056"/>
    <mergeCell ref="E2052:E2056"/>
    <mergeCell ref="G2052:H2052"/>
    <mergeCell ref="S2052:U2056"/>
    <mergeCell ref="G2053:H2053"/>
    <mergeCell ref="G2054:H2054"/>
    <mergeCell ref="G2055:H2055"/>
    <mergeCell ref="H2056:I2056"/>
    <mergeCell ref="K2056:R2056"/>
    <mergeCell ref="B2062:I2062"/>
    <mergeCell ref="J2062:U2062"/>
    <mergeCell ref="E2063:F2063"/>
    <mergeCell ref="B2064:B2065"/>
    <mergeCell ref="C2064:C2065"/>
    <mergeCell ref="F2064:F2065"/>
    <mergeCell ref="G2064:H2065"/>
    <mergeCell ref="K2064:N2064"/>
    <mergeCell ref="O2064:R2064"/>
    <mergeCell ref="S2064:U2064"/>
    <mergeCell ref="K2065:N2065"/>
    <mergeCell ref="O2065:R2065"/>
    <mergeCell ref="S2065:U2065"/>
    <mergeCell ref="B2042:B2046"/>
    <mergeCell ref="C2042:C2046"/>
    <mergeCell ref="D2042:D2046"/>
    <mergeCell ref="E2042:E2046"/>
    <mergeCell ref="G2042:H2042"/>
    <mergeCell ref="S2042:U2046"/>
    <mergeCell ref="G2043:H2043"/>
    <mergeCell ref="G2044:H2044"/>
    <mergeCell ref="G2045:H2045"/>
    <mergeCell ref="H2046:I2046"/>
    <mergeCell ref="K2046:R2046"/>
    <mergeCell ref="B2047:B2051"/>
    <mergeCell ref="C2047:C2051"/>
    <mergeCell ref="D2047:D2051"/>
    <mergeCell ref="E2047:E2051"/>
    <mergeCell ref="G2047:H2047"/>
    <mergeCell ref="S2047:U2051"/>
    <mergeCell ref="G2048:H2048"/>
    <mergeCell ref="G2049:H2049"/>
    <mergeCell ref="G2050:H2050"/>
    <mergeCell ref="H2051:I2051"/>
    <mergeCell ref="K2051:R2051"/>
    <mergeCell ref="B2033:I2033"/>
    <mergeCell ref="J2033:U2033"/>
    <mergeCell ref="E2034:F2034"/>
    <mergeCell ref="B2035:B2036"/>
    <mergeCell ref="C2035:C2036"/>
    <mergeCell ref="F2035:F2036"/>
    <mergeCell ref="G2035:H2036"/>
    <mergeCell ref="K2035:N2035"/>
    <mergeCell ref="O2035:R2035"/>
    <mergeCell ref="S2035:U2035"/>
    <mergeCell ref="K2036:N2036"/>
    <mergeCell ref="O2036:R2036"/>
    <mergeCell ref="S2036:U2036"/>
    <mergeCell ref="B2037:B2041"/>
    <mergeCell ref="C2037:C2041"/>
    <mergeCell ref="D2037:D2041"/>
    <mergeCell ref="E2037:E2041"/>
    <mergeCell ref="G2037:H2037"/>
    <mergeCell ref="S2037:U2041"/>
    <mergeCell ref="G2038:H2038"/>
    <mergeCell ref="G2039:H2039"/>
    <mergeCell ref="G2040:H2040"/>
    <mergeCell ref="H2041:I2041"/>
    <mergeCell ref="K2041:R2041"/>
    <mergeCell ref="B2018:B2022"/>
    <mergeCell ref="C2018:C2022"/>
    <mergeCell ref="D2018:D2022"/>
    <mergeCell ref="E2018:E2022"/>
    <mergeCell ref="G2018:H2018"/>
    <mergeCell ref="S2018:U2022"/>
    <mergeCell ref="G2019:H2019"/>
    <mergeCell ref="G2020:H2020"/>
    <mergeCell ref="G2021:H2021"/>
    <mergeCell ref="H2022:I2022"/>
    <mergeCell ref="K2022:R2022"/>
    <mergeCell ref="B2023:B2027"/>
    <mergeCell ref="C2023:C2027"/>
    <mergeCell ref="D2023:D2027"/>
    <mergeCell ref="E2023:E2027"/>
    <mergeCell ref="G2023:H2023"/>
    <mergeCell ref="S2023:U2027"/>
    <mergeCell ref="G2024:H2024"/>
    <mergeCell ref="G2025:H2025"/>
    <mergeCell ref="G2026:H2026"/>
    <mergeCell ref="H2027:I2027"/>
    <mergeCell ref="K2027:R2027"/>
    <mergeCell ref="B2008:B2012"/>
    <mergeCell ref="C2008:C2012"/>
    <mergeCell ref="D2008:D2012"/>
    <mergeCell ref="E2008:E2012"/>
    <mergeCell ref="G2008:H2008"/>
    <mergeCell ref="S2008:U2012"/>
    <mergeCell ref="G2009:H2009"/>
    <mergeCell ref="G2010:H2010"/>
    <mergeCell ref="G2011:H2011"/>
    <mergeCell ref="H2012:I2012"/>
    <mergeCell ref="K2012:R2012"/>
    <mergeCell ref="B2013:B2017"/>
    <mergeCell ref="C2013:C2017"/>
    <mergeCell ref="D2013:D2017"/>
    <mergeCell ref="E2013:E2017"/>
    <mergeCell ref="G2013:H2013"/>
    <mergeCell ref="S2013:U2017"/>
    <mergeCell ref="G2014:H2014"/>
    <mergeCell ref="G2015:H2015"/>
    <mergeCell ref="G2016:H2016"/>
    <mergeCell ref="H2017:I2017"/>
    <mergeCell ref="K2017:R2017"/>
    <mergeCell ref="B1994:B1998"/>
    <mergeCell ref="C1994:C1998"/>
    <mergeCell ref="D1994:D1998"/>
    <mergeCell ref="E1994:E1998"/>
    <mergeCell ref="G1994:H1994"/>
    <mergeCell ref="S1994:U1998"/>
    <mergeCell ref="G1995:H1995"/>
    <mergeCell ref="G1996:H1996"/>
    <mergeCell ref="G1997:H1997"/>
    <mergeCell ref="H1998:I1998"/>
    <mergeCell ref="K1998:R1998"/>
    <mergeCell ref="B2004:I2004"/>
    <mergeCell ref="J2004:U2004"/>
    <mergeCell ref="E2005:F2005"/>
    <mergeCell ref="B2006:B2007"/>
    <mergeCell ref="C2006:C2007"/>
    <mergeCell ref="F2006:F2007"/>
    <mergeCell ref="G2006:H2007"/>
    <mergeCell ref="K2006:N2006"/>
    <mergeCell ref="O2006:R2006"/>
    <mergeCell ref="S2006:U2006"/>
    <mergeCell ref="K2007:N2007"/>
    <mergeCell ref="O2007:R2007"/>
    <mergeCell ref="S2007:U2007"/>
    <mergeCell ref="B1984:B1988"/>
    <mergeCell ref="C1984:C1988"/>
    <mergeCell ref="D1984:D1988"/>
    <mergeCell ref="E1984:E1988"/>
    <mergeCell ref="G1984:H1984"/>
    <mergeCell ref="S1984:U1988"/>
    <mergeCell ref="G1985:H1985"/>
    <mergeCell ref="G1986:H1986"/>
    <mergeCell ref="G1987:H1987"/>
    <mergeCell ref="H1988:I1988"/>
    <mergeCell ref="K1988:R1988"/>
    <mergeCell ref="B1989:B1993"/>
    <mergeCell ref="C1989:C1993"/>
    <mergeCell ref="D1989:D1993"/>
    <mergeCell ref="E1989:E1993"/>
    <mergeCell ref="G1989:H1989"/>
    <mergeCell ref="S1989:U1993"/>
    <mergeCell ref="G1990:H1990"/>
    <mergeCell ref="G1991:H1991"/>
    <mergeCell ref="G1992:H1992"/>
    <mergeCell ref="H1993:I1993"/>
    <mergeCell ref="K1993:R1993"/>
    <mergeCell ref="B1975:I1975"/>
    <mergeCell ref="J1975:U1975"/>
    <mergeCell ref="E1976:F1976"/>
    <mergeCell ref="B1977:B1978"/>
    <mergeCell ref="C1977:C1978"/>
    <mergeCell ref="F1977:F1978"/>
    <mergeCell ref="G1977:H1978"/>
    <mergeCell ref="K1977:N1977"/>
    <mergeCell ref="O1977:R1977"/>
    <mergeCell ref="S1977:U1977"/>
    <mergeCell ref="K1978:N1978"/>
    <mergeCell ref="O1978:R1978"/>
    <mergeCell ref="S1978:U1978"/>
    <mergeCell ref="B1979:B1983"/>
    <mergeCell ref="C1979:C1983"/>
    <mergeCell ref="D1979:D1983"/>
    <mergeCell ref="E1979:E1983"/>
    <mergeCell ref="G1979:H1979"/>
    <mergeCell ref="S1979:U1983"/>
    <mergeCell ref="G1980:H1980"/>
    <mergeCell ref="G1981:H1981"/>
    <mergeCell ref="G1982:H1982"/>
    <mergeCell ref="H1983:I1983"/>
    <mergeCell ref="K1983:R1983"/>
    <mergeCell ref="B1960:B1964"/>
    <mergeCell ref="C1960:C1964"/>
    <mergeCell ref="D1960:D1964"/>
    <mergeCell ref="E1960:E1964"/>
    <mergeCell ref="G1960:H1960"/>
    <mergeCell ref="S1960:U1964"/>
    <mergeCell ref="G1961:H1961"/>
    <mergeCell ref="G1962:H1962"/>
    <mergeCell ref="G1963:H1963"/>
    <mergeCell ref="H1964:I1964"/>
    <mergeCell ref="K1964:R1964"/>
    <mergeCell ref="B1965:B1969"/>
    <mergeCell ref="C1965:C1969"/>
    <mergeCell ref="D1965:D1969"/>
    <mergeCell ref="E1965:E1969"/>
    <mergeCell ref="G1965:H1965"/>
    <mergeCell ref="S1965:U1969"/>
    <mergeCell ref="G1966:H1966"/>
    <mergeCell ref="G1967:H1967"/>
    <mergeCell ref="G1968:H1968"/>
    <mergeCell ref="H1969:I1969"/>
    <mergeCell ref="K1969:R1969"/>
    <mergeCell ref="B1950:B1954"/>
    <mergeCell ref="C1950:C1954"/>
    <mergeCell ref="D1950:D1954"/>
    <mergeCell ref="E1950:E1954"/>
    <mergeCell ref="G1950:H1950"/>
    <mergeCell ref="S1950:U1954"/>
    <mergeCell ref="G1951:H1951"/>
    <mergeCell ref="G1952:H1952"/>
    <mergeCell ref="G1953:H1953"/>
    <mergeCell ref="H1954:I1954"/>
    <mergeCell ref="K1954:R1954"/>
    <mergeCell ref="B1955:B1959"/>
    <mergeCell ref="C1955:C1959"/>
    <mergeCell ref="D1955:D1959"/>
    <mergeCell ref="E1955:E1959"/>
    <mergeCell ref="G1955:H1955"/>
    <mergeCell ref="S1955:U1959"/>
    <mergeCell ref="G1956:H1956"/>
    <mergeCell ref="G1957:H1957"/>
    <mergeCell ref="G1958:H1958"/>
    <mergeCell ref="H1959:I1959"/>
    <mergeCell ref="K1959:R1959"/>
    <mergeCell ref="B1936:B1940"/>
    <mergeCell ref="C1936:C1940"/>
    <mergeCell ref="D1936:D1940"/>
    <mergeCell ref="E1936:E1940"/>
    <mergeCell ref="G1936:H1936"/>
    <mergeCell ref="S1936:U1940"/>
    <mergeCell ref="G1937:H1937"/>
    <mergeCell ref="G1938:H1938"/>
    <mergeCell ref="G1939:H1939"/>
    <mergeCell ref="H1940:I1940"/>
    <mergeCell ref="K1940:R1940"/>
    <mergeCell ref="B1946:I1946"/>
    <mergeCell ref="J1946:U1946"/>
    <mergeCell ref="E1947:F1947"/>
    <mergeCell ref="B1948:B1949"/>
    <mergeCell ref="C1948:C1949"/>
    <mergeCell ref="F1948:F1949"/>
    <mergeCell ref="G1948:H1949"/>
    <mergeCell ref="K1948:N1948"/>
    <mergeCell ref="O1948:R1948"/>
    <mergeCell ref="S1948:U1948"/>
    <mergeCell ref="K1949:N1949"/>
    <mergeCell ref="O1949:R1949"/>
    <mergeCell ref="S1949:U1949"/>
    <mergeCell ref="O1941:R1941"/>
    <mergeCell ref="S1941:U1941"/>
    <mergeCell ref="O1942:R1942"/>
    <mergeCell ref="S1942:U1942"/>
    <mergeCell ref="B1926:B1930"/>
    <mergeCell ref="C1926:C1930"/>
    <mergeCell ref="D1926:D1930"/>
    <mergeCell ref="E1926:E1930"/>
    <mergeCell ref="G1926:H1926"/>
    <mergeCell ref="S1926:U1930"/>
    <mergeCell ref="G1927:H1927"/>
    <mergeCell ref="G1928:H1928"/>
    <mergeCell ref="G1929:H1929"/>
    <mergeCell ref="H1930:I1930"/>
    <mergeCell ref="K1930:R1930"/>
    <mergeCell ref="B1931:B1935"/>
    <mergeCell ref="C1931:C1935"/>
    <mergeCell ref="D1931:D1935"/>
    <mergeCell ref="E1931:E1935"/>
    <mergeCell ref="G1931:H1931"/>
    <mergeCell ref="S1931:U1935"/>
    <mergeCell ref="G1932:H1932"/>
    <mergeCell ref="G1933:H1933"/>
    <mergeCell ref="G1934:H1934"/>
    <mergeCell ref="H1935:I1935"/>
    <mergeCell ref="K1935:R1935"/>
    <mergeCell ref="B1917:I1917"/>
    <mergeCell ref="J1917:U1917"/>
    <mergeCell ref="E1918:F1918"/>
    <mergeCell ref="B1919:B1920"/>
    <mergeCell ref="C1919:C1920"/>
    <mergeCell ref="F1919:F1920"/>
    <mergeCell ref="G1919:H1920"/>
    <mergeCell ref="K1919:N1919"/>
    <mergeCell ref="O1919:R1919"/>
    <mergeCell ref="S1919:U1919"/>
    <mergeCell ref="K1920:N1920"/>
    <mergeCell ref="O1920:R1920"/>
    <mergeCell ref="S1920:U1920"/>
    <mergeCell ref="B1921:B1925"/>
    <mergeCell ref="C1921:C1925"/>
    <mergeCell ref="D1921:D1925"/>
    <mergeCell ref="E1921:E1925"/>
    <mergeCell ref="G1921:H1921"/>
    <mergeCell ref="S1921:U1925"/>
    <mergeCell ref="G1922:H1922"/>
    <mergeCell ref="G1923:H1923"/>
    <mergeCell ref="G1924:H1924"/>
    <mergeCell ref="H1925:I1925"/>
    <mergeCell ref="K1925:R1925"/>
    <mergeCell ref="B1902:B1906"/>
    <mergeCell ref="C1902:C1906"/>
    <mergeCell ref="D1902:D1906"/>
    <mergeCell ref="E1902:E1906"/>
    <mergeCell ref="G1902:H1902"/>
    <mergeCell ref="S1902:U1906"/>
    <mergeCell ref="G1903:H1903"/>
    <mergeCell ref="G1904:H1904"/>
    <mergeCell ref="G1905:H1905"/>
    <mergeCell ref="H1906:I1906"/>
    <mergeCell ref="K1906:R1906"/>
    <mergeCell ref="B1907:B1911"/>
    <mergeCell ref="C1907:C1911"/>
    <mergeCell ref="D1907:D1911"/>
    <mergeCell ref="E1907:E1911"/>
    <mergeCell ref="G1907:H1907"/>
    <mergeCell ref="S1907:U1911"/>
    <mergeCell ref="G1908:H1908"/>
    <mergeCell ref="G1909:H1909"/>
    <mergeCell ref="G1910:H1910"/>
    <mergeCell ref="H1911:I1911"/>
    <mergeCell ref="K1911:R1911"/>
    <mergeCell ref="B1892:B1896"/>
    <mergeCell ref="C1892:C1896"/>
    <mergeCell ref="D1892:D1896"/>
    <mergeCell ref="E1892:E1896"/>
    <mergeCell ref="G1892:H1892"/>
    <mergeCell ref="S1892:U1896"/>
    <mergeCell ref="G1893:H1893"/>
    <mergeCell ref="G1894:H1894"/>
    <mergeCell ref="G1895:H1895"/>
    <mergeCell ref="H1896:I1896"/>
    <mergeCell ref="K1896:R1896"/>
    <mergeCell ref="B1897:B1901"/>
    <mergeCell ref="C1897:C1901"/>
    <mergeCell ref="D1897:D1901"/>
    <mergeCell ref="E1897:E1901"/>
    <mergeCell ref="G1897:H1897"/>
    <mergeCell ref="S1897:U1901"/>
    <mergeCell ref="G1898:H1898"/>
    <mergeCell ref="G1899:H1899"/>
    <mergeCell ref="G1900:H1900"/>
    <mergeCell ref="H1901:I1901"/>
    <mergeCell ref="K1901:R1901"/>
    <mergeCell ref="B1878:B1882"/>
    <mergeCell ref="C1878:C1882"/>
    <mergeCell ref="D1878:D1882"/>
    <mergeCell ref="E1878:E1882"/>
    <mergeCell ref="G1878:H1878"/>
    <mergeCell ref="S1878:U1882"/>
    <mergeCell ref="G1879:H1879"/>
    <mergeCell ref="G1880:H1880"/>
    <mergeCell ref="G1881:H1881"/>
    <mergeCell ref="H1882:I1882"/>
    <mergeCell ref="K1882:R1882"/>
    <mergeCell ref="B1888:I1888"/>
    <mergeCell ref="J1888:U1888"/>
    <mergeCell ref="E1889:F1889"/>
    <mergeCell ref="B1890:B1891"/>
    <mergeCell ref="C1890:C1891"/>
    <mergeCell ref="F1890:F1891"/>
    <mergeCell ref="G1890:H1891"/>
    <mergeCell ref="K1890:N1890"/>
    <mergeCell ref="O1890:R1890"/>
    <mergeCell ref="S1890:U1890"/>
    <mergeCell ref="K1891:N1891"/>
    <mergeCell ref="O1891:R1891"/>
    <mergeCell ref="S1891:U1891"/>
    <mergeCell ref="B1868:B1872"/>
    <mergeCell ref="C1868:C1872"/>
    <mergeCell ref="D1868:D1872"/>
    <mergeCell ref="E1868:E1872"/>
    <mergeCell ref="G1868:H1868"/>
    <mergeCell ref="S1868:U1872"/>
    <mergeCell ref="G1869:H1869"/>
    <mergeCell ref="G1870:H1870"/>
    <mergeCell ref="G1871:H1871"/>
    <mergeCell ref="H1872:I1872"/>
    <mergeCell ref="K1872:R1872"/>
    <mergeCell ref="B1873:B1877"/>
    <mergeCell ref="C1873:C1877"/>
    <mergeCell ref="D1873:D1877"/>
    <mergeCell ref="E1873:E1877"/>
    <mergeCell ref="G1873:H1873"/>
    <mergeCell ref="S1873:U1877"/>
    <mergeCell ref="G1874:H1874"/>
    <mergeCell ref="G1875:H1875"/>
    <mergeCell ref="G1876:H1876"/>
    <mergeCell ref="H1877:I1877"/>
    <mergeCell ref="K1877:R1877"/>
    <mergeCell ref="B1859:I1859"/>
    <mergeCell ref="J1859:U1859"/>
    <mergeCell ref="E1860:F1860"/>
    <mergeCell ref="B1861:B1862"/>
    <mergeCell ref="C1861:C1862"/>
    <mergeCell ref="F1861:F1862"/>
    <mergeCell ref="G1861:H1862"/>
    <mergeCell ref="K1861:N1861"/>
    <mergeCell ref="O1861:R1861"/>
    <mergeCell ref="S1861:U1861"/>
    <mergeCell ref="K1862:N1862"/>
    <mergeCell ref="O1862:R1862"/>
    <mergeCell ref="S1862:U1862"/>
    <mergeCell ref="B1863:B1867"/>
    <mergeCell ref="C1863:C1867"/>
    <mergeCell ref="D1863:D1867"/>
    <mergeCell ref="E1863:E1867"/>
    <mergeCell ref="G1863:H1863"/>
    <mergeCell ref="S1863:U1867"/>
    <mergeCell ref="G1864:H1864"/>
    <mergeCell ref="G1865:H1865"/>
    <mergeCell ref="G1866:H1866"/>
    <mergeCell ref="H1867:I1867"/>
    <mergeCell ref="K1867:R1867"/>
    <mergeCell ref="B1844:B1848"/>
    <mergeCell ref="C1844:C1848"/>
    <mergeCell ref="D1844:D1848"/>
    <mergeCell ref="E1844:E1848"/>
    <mergeCell ref="G1844:H1844"/>
    <mergeCell ref="S1844:U1848"/>
    <mergeCell ref="G1845:H1845"/>
    <mergeCell ref="G1846:H1846"/>
    <mergeCell ref="G1847:H1847"/>
    <mergeCell ref="H1848:I1848"/>
    <mergeCell ref="K1848:R1848"/>
    <mergeCell ref="B1849:B1853"/>
    <mergeCell ref="C1849:C1853"/>
    <mergeCell ref="D1849:D1853"/>
    <mergeCell ref="E1849:E1853"/>
    <mergeCell ref="G1849:H1849"/>
    <mergeCell ref="S1849:U1853"/>
    <mergeCell ref="G1850:H1850"/>
    <mergeCell ref="G1851:H1851"/>
    <mergeCell ref="G1852:H1852"/>
    <mergeCell ref="H1853:I1853"/>
    <mergeCell ref="K1853:R1853"/>
    <mergeCell ref="B1834:B1838"/>
    <mergeCell ref="C1834:C1838"/>
    <mergeCell ref="D1834:D1838"/>
    <mergeCell ref="E1834:E1838"/>
    <mergeCell ref="G1834:H1834"/>
    <mergeCell ref="S1834:U1838"/>
    <mergeCell ref="G1835:H1835"/>
    <mergeCell ref="G1836:H1836"/>
    <mergeCell ref="G1837:H1837"/>
    <mergeCell ref="H1838:I1838"/>
    <mergeCell ref="K1838:R1838"/>
    <mergeCell ref="B1839:B1843"/>
    <mergeCell ref="C1839:C1843"/>
    <mergeCell ref="D1839:D1843"/>
    <mergeCell ref="E1839:E1843"/>
    <mergeCell ref="G1839:H1839"/>
    <mergeCell ref="S1839:U1843"/>
    <mergeCell ref="G1840:H1840"/>
    <mergeCell ref="G1841:H1841"/>
    <mergeCell ref="G1842:H1842"/>
    <mergeCell ref="H1843:I1843"/>
    <mergeCell ref="K1843:R1843"/>
    <mergeCell ref="B1820:B1824"/>
    <mergeCell ref="C1820:C1824"/>
    <mergeCell ref="D1820:D1824"/>
    <mergeCell ref="E1820:E1824"/>
    <mergeCell ref="G1820:H1820"/>
    <mergeCell ref="S1820:U1824"/>
    <mergeCell ref="G1821:H1821"/>
    <mergeCell ref="G1822:H1822"/>
    <mergeCell ref="G1823:H1823"/>
    <mergeCell ref="H1824:I1824"/>
    <mergeCell ref="K1824:R1824"/>
    <mergeCell ref="B1830:I1830"/>
    <mergeCell ref="J1830:U1830"/>
    <mergeCell ref="E1831:F1831"/>
    <mergeCell ref="B1832:B1833"/>
    <mergeCell ref="C1832:C1833"/>
    <mergeCell ref="F1832:F1833"/>
    <mergeCell ref="G1832:H1833"/>
    <mergeCell ref="K1832:N1832"/>
    <mergeCell ref="O1832:R1832"/>
    <mergeCell ref="S1832:U1832"/>
    <mergeCell ref="K1833:N1833"/>
    <mergeCell ref="O1833:R1833"/>
    <mergeCell ref="S1833:U1833"/>
    <mergeCell ref="B1810:B1814"/>
    <mergeCell ref="C1810:C1814"/>
    <mergeCell ref="D1810:D1814"/>
    <mergeCell ref="E1810:E1814"/>
    <mergeCell ref="G1810:H1810"/>
    <mergeCell ref="S1810:U1814"/>
    <mergeCell ref="G1811:H1811"/>
    <mergeCell ref="G1812:H1812"/>
    <mergeCell ref="G1813:H1813"/>
    <mergeCell ref="H1814:I1814"/>
    <mergeCell ref="K1814:R1814"/>
    <mergeCell ref="B1815:B1819"/>
    <mergeCell ref="C1815:C1819"/>
    <mergeCell ref="D1815:D1819"/>
    <mergeCell ref="E1815:E1819"/>
    <mergeCell ref="G1815:H1815"/>
    <mergeCell ref="S1815:U1819"/>
    <mergeCell ref="G1816:H1816"/>
    <mergeCell ref="G1817:H1817"/>
    <mergeCell ref="G1818:H1818"/>
    <mergeCell ref="H1819:I1819"/>
    <mergeCell ref="K1819:R1819"/>
    <mergeCell ref="B1801:I1801"/>
    <mergeCell ref="J1801:U1801"/>
    <mergeCell ref="E1802:F1802"/>
    <mergeCell ref="B1803:B1804"/>
    <mergeCell ref="C1803:C1804"/>
    <mergeCell ref="F1803:F1804"/>
    <mergeCell ref="G1803:H1804"/>
    <mergeCell ref="K1803:N1803"/>
    <mergeCell ref="O1803:R1803"/>
    <mergeCell ref="S1803:U1803"/>
    <mergeCell ref="K1804:N1804"/>
    <mergeCell ref="O1804:R1804"/>
    <mergeCell ref="S1804:U1804"/>
    <mergeCell ref="B1805:B1809"/>
    <mergeCell ref="C1805:C1809"/>
    <mergeCell ref="D1805:D1809"/>
    <mergeCell ref="E1805:E1809"/>
    <mergeCell ref="G1805:H1805"/>
    <mergeCell ref="S1805:U1809"/>
    <mergeCell ref="G1806:H1806"/>
    <mergeCell ref="G1807:H1807"/>
    <mergeCell ref="G1808:H1808"/>
    <mergeCell ref="H1809:I1809"/>
    <mergeCell ref="K1809:R1809"/>
    <mergeCell ref="B1786:B1790"/>
    <mergeCell ref="C1786:C1790"/>
    <mergeCell ref="D1786:D1790"/>
    <mergeCell ref="E1786:E1790"/>
    <mergeCell ref="G1786:H1786"/>
    <mergeCell ref="S1786:U1790"/>
    <mergeCell ref="G1787:H1787"/>
    <mergeCell ref="G1788:H1788"/>
    <mergeCell ref="G1789:H1789"/>
    <mergeCell ref="H1790:I1790"/>
    <mergeCell ref="K1790:R1790"/>
    <mergeCell ref="B1791:B1795"/>
    <mergeCell ref="C1791:C1795"/>
    <mergeCell ref="D1791:D1795"/>
    <mergeCell ref="E1791:E1795"/>
    <mergeCell ref="G1791:H1791"/>
    <mergeCell ref="S1791:U1795"/>
    <mergeCell ref="G1792:H1792"/>
    <mergeCell ref="G1793:H1793"/>
    <mergeCell ref="G1794:H1794"/>
    <mergeCell ref="H1795:I1795"/>
    <mergeCell ref="K1795:R1795"/>
    <mergeCell ref="B1776:B1780"/>
    <mergeCell ref="C1776:C1780"/>
    <mergeCell ref="D1776:D1780"/>
    <mergeCell ref="E1776:E1780"/>
    <mergeCell ref="G1776:H1776"/>
    <mergeCell ref="S1776:U1780"/>
    <mergeCell ref="G1777:H1777"/>
    <mergeCell ref="G1778:H1778"/>
    <mergeCell ref="G1779:H1779"/>
    <mergeCell ref="H1780:I1780"/>
    <mergeCell ref="K1780:R1780"/>
    <mergeCell ref="B1781:B1785"/>
    <mergeCell ref="C1781:C1785"/>
    <mergeCell ref="D1781:D1785"/>
    <mergeCell ref="E1781:E1785"/>
    <mergeCell ref="G1781:H1781"/>
    <mergeCell ref="S1781:U1785"/>
    <mergeCell ref="G1782:H1782"/>
    <mergeCell ref="G1783:H1783"/>
    <mergeCell ref="G1784:H1784"/>
    <mergeCell ref="H1785:I1785"/>
    <mergeCell ref="K1785:R1785"/>
    <mergeCell ref="B1762:B1766"/>
    <mergeCell ref="C1762:C1766"/>
    <mergeCell ref="D1762:D1766"/>
    <mergeCell ref="E1762:E1766"/>
    <mergeCell ref="G1762:H1762"/>
    <mergeCell ref="S1762:U1766"/>
    <mergeCell ref="G1763:H1763"/>
    <mergeCell ref="G1764:H1764"/>
    <mergeCell ref="G1765:H1765"/>
    <mergeCell ref="H1766:I1766"/>
    <mergeCell ref="K1766:R1766"/>
    <mergeCell ref="B1772:I1772"/>
    <mergeCell ref="J1772:U1772"/>
    <mergeCell ref="E1773:F1773"/>
    <mergeCell ref="B1774:B1775"/>
    <mergeCell ref="C1774:C1775"/>
    <mergeCell ref="F1774:F1775"/>
    <mergeCell ref="G1774:H1775"/>
    <mergeCell ref="K1774:N1774"/>
    <mergeCell ref="O1774:R1774"/>
    <mergeCell ref="S1774:U1774"/>
    <mergeCell ref="K1775:N1775"/>
    <mergeCell ref="O1775:R1775"/>
    <mergeCell ref="S1775:U1775"/>
    <mergeCell ref="B1752:B1756"/>
    <mergeCell ref="C1752:C1756"/>
    <mergeCell ref="D1752:D1756"/>
    <mergeCell ref="E1752:E1756"/>
    <mergeCell ref="G1752:H1752"/>
    <mergeCell ref="S1752:U1756"/>
    <mergeCell ref="G1753:H1753"/>
    <mergeCell ref="G1754:H1754"/>
    <mergeCell ref="G1755:H1755"/>
    <mergeCell ref="H1756:I1756"/>
    <mergeCell ref="K1756:R1756"/>
    <mergeCell ref="B1757:B1761"/>
    <mergeCell ref="C1757:C1761"/>
    <mergeCell ref="D1757:D1761"/>
    <mergeCell ref="E1757:E1761"/>
    <mergeCell ref="G1757:H1757"/>
    <mergeCell ref="S1757:U1761"/>
    <mergeCell ref="G1758:H1758"/>
    <mergeCell ref="G1759:H1759"/>
    <mergeCell ref="G1760:H1760"/>
    <mergeCell ref="H1761:I1761"/>
    <mergeCell ref="K1761:R1761"/>
    <mergeCell ref="B1743:I1743"/>
    <mergeCell ref="J1743:U1743"/>
    <mergeCell ref="E1744:F1744"/>
    <mergeCell ref="B1745:B1746"/>
    <mergeCell ref="C1745:C1746"/>
    <mergeCell ref="F1745:F1746"/>
    <mergeCell ref="G1745:H1746"/>
    <mergeCell ref="K1745:N1745"/>
    <mergeCell ref="O1745:R1745"/>
    <mergeCell ref="S1745:U1745"/>
    <mergeCell ref="K1746:N1746"/>
    <mergeCell ref="O1746:R1746"/>
    <mergeCell ref="S1746:U1746"/>
    <mergeCell ref="B1747:B1751"/>
    <mergeCell ref="C1747:C1751"/>
    <mergeCell ref="D1747:D1751"/>
    <mergeCell ref="E1747:E1751"/>
    <mergeCell ref="G1747:H1747"/>
    <mergeCell ref="S1747:U1751"/>
    <mergeCell ref="G1748:H1748"/>
    <mergeCell ref="G1749:H1749"/>
    <mergeCell ref="G1750:H1750"/>
    <mergeCell ref="H1751:I1751"/>
    <mergeCell ref="K1751:R1751"/>
    <mergeCell ref="B1728:B1732"/>
    <mergeCell ref="C1728:C1732"/>
    <mergeCell ref="D1728:D1732"/>
    <mergeCell ref="E1728:E1732"/>
    <mergeCell ref="G1728:H1728"/>
    <mergeCell ref="S1728:U1732"/>
    <mergeCell ref="G1729:H1729"/>
    <mergeCell ref="G1730:H1730"/>
    <mergeCell ref="G1731:H1731"/>
    <mergeCell ref="H1732:I1732"/>
    <mergeCell ref="K1732:R1732"/>
    <mergeCell ref="B1733:B1737"/>
    <mergeCell ref="C1733:C1737"/>
    <mergeCell ref="D1733:D1737"/>
    <mergeCell ref="E1733:E1737"/>
    <mergeCell ref="G1733:H1733"/>
    <mergeCell ref="S1733:U1737"/>
    <mergeCell ref="G1734:H1734"/>
    <mergeCell ref="G1735:H1735"/>
    <mergeCell ref="G1736:H1736"/>
    <mergeCell ref="H1737:I1737"/>
    <mergeCell ref="K1737:R1737"/>
    <mergeCell ref="B1718:B1722"/>
    <mergeCell ref="C1718:C1722"/>
    <mergeCell ref="D1718:D1722"/>
    <mergeCell ref="E1718:E1722"/>
    <mergeCell ref="G1718:H1718"/>
    <mergeCell ref="S1718:U1722"/>
    <mergeCell ref="G1719:H1719"/>
    <mergeCell ref="G1720:H1720"/>
    <mergeCell ref="G1721:H1721"/>
    <mergeCell ref="H1722:I1722"/>
    <mergeCell ref="K1722:R1722"/>
    <mergeCell ref="B1723:B1727"/>
    <mergeCell ref="C1723:C1727"/>
    <mergeCell ref="D1723:D1727"/>
    <mergeCell ref="E1723:E1727"/>
    <mergeCell ref="G1723:H1723"/>
    <mergeCell ref="S1723:U1727"/>
    <mergeCell ref="G1724:H1724"/>
    <mergeCell ref="G1725:H1725"/>
    <mergeCell ref="G1726:H1726"/>
    <mergeCell ref="H1727:I1727"/>
    <mergeCell ref="K1727:R1727"/>
    <mergeCell ref="B1704:B1708"/>
    <mergeCell ref="C1704:C1708"/>
    <mergeCell ref="D1704:D1708"/>
    <mergeCell ref="E1704:E1708"/>
    <mergeCell ref="G1704:H1704"/>
    <mergeCell ref="S1704:U1708"/>
    <mergeCell ref="G1705:H1705"/>
    <mergeCell ref="G1706:H1706"/>
    <mergeCell ref="G1707:H1707"/>
    <mergeCell ref="H1708:I1708"/>
    <mergeCell ref="K1708:R1708"/>
    <mergeCell ref="B1714:I1714"/>
    <mergeCell ref="J1714:U1714"/>
    <mergeCell ref="E1715:F1715"/>
    <mergeCell ref="B1716:B1717"/>
    <mergeCell ref="C1716:C1717"/>
    <mergeCell ref="F1716:F1717"/>
    <mergeCell ref="G1716:H1717"/>
    <mergeCell ref="K1716:N1716"/>
    <mergeCell ref="O1716:R1716"/>
    <mergeCell ref="S1716:U1716"/>
    <mergeCell ref="K1717:N1717"/>
    <mergeCell ref="O1717:R1717"/>
    <mergeCell ref="S1717:U1717"/>
    <mergeCell ref="B1694:B1698"/>
    <mergeCell ref="C1694:C1698"/>
    <mergeCell ref="D1694:D1698"/>
    <mergeCell ref="E1694:E1698"/>
    <mergeCell ref="G1694:H1694"/>
    <mergeCell ref="S1694:U1698"/>
    <mergeCell ref="G1695:H1695"/>
    <mergeCell ref="G1696:H1696"/>
    <mergeCell ref="G1697:H1697"/>
    <mergeCell ref="H1698:I1698"/>
    <mergeCell ref="K1698:R1698"/>
    <mergeCell ref="B1699:B1703"/>
    <mergeCell ref="C1699:C1703"/>
    <mergeCell ref="D1699:D1703"/>
    <mergeCell ref="E1699:E1703"/>
    <mergeCell ref="G1699:H1699"/>
    <mergeCell ref="S1699:U1703"/>
    <mergeCell ref="G1700:H1700"/>
    <mergeCell ref="G1701:H1701"/>
    <mergeCell ref="G1702:H1702"/>
    <mergeCell ref="H1703:I1703"/>
    <mergeCell ref="K1703:R1703"/>
    <mergeCell ref="B1685:I1685"/>
    <mergeCell ref="J1685:U1685"/>
    <mergeCell ref="E1686:F1686"/>
    <mergeCell ref="B1687:B1688"/>
    <mergeCell ref="C1687:C1688"/>
    <mergeCell ref="F1687:F1688"/>
    <mergeCell ref="G1687:H1688"/>
    <mergeCell ref="K1687:N1687"/>
    <mergeCell ref="O1687:R1687"/>
    <mergeCell ref="S1687:U1687"/>
    <mergeCell ref="K1688:N1688"/>
    <mergeCell ref="O1688:R1688"/>
    <mergeCell ref="S1688:U1688"/>
    <mergeCell ref="B1689:B1693"/>
    <mergeCell ref="C1689:C1693"/>
    <mergeCell ref="D1689:D1693"/>
    <mergeCell ref="E1689:E1693"/>
    <mergeCell ref="G1689:H1689"/>
    <mergeCell ref="S1689:U1693"/>
    <mergeCell ref="G1690:H1690"/>
    <mergeCell ref="G1691:H1691"/>
    <mergeCell ref="G1692:H1692"/>
    <mergeCell ref="H1693:I1693"/>
    <mergeCell ref="K1693:R1693"/>
    <mergeCell ref="B1670:B1674"/>
    <mergeCell ref="C1670:C1674"/>
    <mergeCell ref="D1670:D1674"/>
    <mergeCell ref="E1670:E1674"/>
    <mergeCell ref="G1670:H1670"/>
    <mergeCell ref="S1670:U1674"/>
    <mergeCell ref="G1671:H1671"/>
    <mergeCell ref="G1672:H1672"/>
    <mergeCell ref="G1673:H1673"/>
    <mergeCell ref="H1674:I1674"/>
    <mergeCell ref="K1674:R1674"/>
    <mergeCell ref="B1675:B1679"/>
    <mergeCell ref="C1675:C1679"/>
    <mergeCell ref="D1675:D1679"/>
    <mergeCell ref="E1675:E1679"/>
    <mergeCell ref="G1675:H1675"/>
    <mergeCell ref="S1675:U1679"/>
    <mergeCell ref="G1676:H1676"/>
    <mergeCell ref="G1677:H1677"/>
    <mergeCell ref="G1678:H1678"/>
    <mergeCell ref="H1679:I1679"/>
    <mergeCell ref="K1679:R1679"/>
    <mergeCell ref="B1660:B1664"/>
    <mergeCell ref="C1660:C1664"/>
    <mergeCell ref="D1660:D1664"/>
    <mergeCell ref="E1660:E1664"/>
    <mergeCell ref="G1660:H1660"/>
    <mergeCell ref="S1660:U1664"/>
    <mergeCell ref="G1661:H1661"/>
    <mergeCell ref="G1662:H1662"/>
    <mergeCell ref="G1663:H1663"/>
    <mergeCell ref="H1664:I1664"/>
    <mergeCell ref="K1664:R1664"/>
    <mergeCell ref="B1665:B1669"/>
    <mergeCell ref="C1665:C1669"/>
    <mergeCell ref="D1665:D1669"/>
    <mergeCell ref="E1665:E1669"/>
    <mergeCell ref="G1665:H1665"/>
    <mergeCell ref="S1665:U1669"/>
    <mergeCell ref="G1666:H1666"/>
    <mergeCell ref="G1667:H1667"/>
    <mergeCell ref="G1668:H1668"/>
    <mergeCell ref="H1669:I1669"/>
    <mergeCell ref="K1669:R1669"/>
    <mergeCell ref="B1646:B1650"/>
    <mergeCell ref="C1646:C1650"/>
    <mergeCell ref="D1646:D1650"/>
    <mergeCell ref="E1646:E1650"/>
    <mergeCell ref="G1646:H1646"/>
    <mergeCell ref="S1646:U1650"/>
    <mergeCell ref="G1647:H1647"/>
    <mergeCell ref="G1648:H1648"/>
    <mergeCell ref="G1649:H1649"/>
    <mergeCell ref="H1650:I1650"/>
    <mergeCell ref="K1650:R1650"/>
    <mergeCell ref="B1656:I1656"/>
    <mergeCell ref="J1656:U1656"/>
    <mergeCell ref="E1657:F1657"/>
    <mergeCell ref="B1658:B1659"/>
    <mergeCell ref="C1658:C1659"/>
    <mergeCell ref="F1658:F1659"/>
    <mergeCell ref="G1658:H1659"/>
    <mergeCell ref="K1658:N1658"/>
    <mergeCell ref="O1658:R1658"/>
    <mergeCell ref="S1658:U1658"/>
    <mergeCell ref="K1659:N1659"/>
    <mergeCell ref="O1659:R1659"/>
    <mergeCell ref="S1659:U1659"/>
    <mergeCell ref="O1651:R1651"/>
    <mergeCell ref="S1651:U1651"/>
    <mergeCell ref="O1652:R1652"/>
    <mergeCell ref="S1652:U1652"/>
    <mergeCell ref="B1636:B1640"/>
    <mergeCell ref="C1636:C1640"/>
    <mergeCell ref="D1636:D1640"/>
    <mergeCell ref="E1636:E1640"/>
    <mergeCell ref="G1636:H1636"/>
    <mergeCell ref="S1636:U1640"/>
    <mergeCell ref="G1637:H1637"/>
    <mergeCell ref="G1638:H1638"/>
    <mergeCell ref="G1639:H1639"/>
    <mergeCell ref="H1640:I1640"/>
    <mergeCell ref="K1640:R1640"/>
    <mergeCell ref="B1641:B1645"/>
    <mergeCell ref="C1641:C1645"/>
    <mergeCell ref="D1641:D1645"/>
    <mergeCell ref="E1641:E1645"/>
    <mergeCell ref="G1641:H1641"/>
    <mergeCell ref="S1641:U1645"/>
    <mergeCell ref="G1642:H1642"/>
    <mergeCell ref="G1643:H1643"/>
    <mergeCell ref="G1644:H1644"/>
    <mergeCell ref="H1645:I1645"/>
    <mergeCell ref="K1645:R1645"/>
    <mergeCell ref="B1627:I1627"/>
    <mergeCell ref="J1627:U1627"/>
    <mergeCell ref="E1628:F1628"/>
    <mergeCell ref="B1629:B1630"/>
    <mergeCell ref="C1629:C1630"/>
    <mergeCell ref="F1629:F1630"/>
    <mergeCell ref="G1629:H1630"/>
    <mergeCell ref="K1629:N1629"/>
    <mergeCell ref="O1629:R1629"/>
    <mergeCell ref="S1629:U1629"/>
    <mergeCell ref="K1630:N1630"/>
    <mergeCell ref="O1630:R1630"/>
    <mergeCell ref="S1630:U1630"/>
    <mergeCell ref="B1631:B1635"/>
    <mergeCell ref="C1631:C1635"/>
    <mergeCell ref="D1631:D1635"/>
    <mergeCell ref="E1631:E1635"/>
    <mergeCell ref="G1631:H1631"/>
    <mergeCell ref="S1631:U1635"/>
    <mergeCell ref="G1632:H1632"/>
    <mergeCell ref="G1633:H1633"/>
    <mergeCell ref="G1634:H1634"/>
    <mergeCell ref="H1635:I1635"/>
    <mergeCell ref="K1635:R1635"/>
    <mergeCell ref="B1612:B1616"/>
    <mergeCell ref="C1612:C1616"/>
    <mergeCell ref="D1612:D1616"/>
    <mergeCell ref="E1612:E1616"/>
    <mergeCell ref="G1612:H1612"/>
    <mergeCell ref="S1612:U1616"/>
    <mergeCell ref="G1613:H1613"/>
    <mergeCell ref="G1614:H1614"/>
    <mergeCell ref="G1615:H1615"/>
    <mergeCell ref="H1616:I1616"/>
    <mergeCell ref="K1616:R1616"/>
    <mergeCell ref="B1617:B1621"/>
    <mergeCell ref="C1617:C1621"/>
    <mergeCell ref="D1617:D1621"/>
    <mergeCell ref="E1617:E1621"/>
    <mergeCell ref="G1617:H1617"/>
    <mergeCell ref="S1617:U1621"/>
    <mergeCell ref="G1618:H1618"/>
    <mergeCell ref="G1619:H1619"/>
    <mergeCell ref="G1620:H1620"/>
    <mergeCell ref="H1621:I1621"/>
    <mergeCell ref="K1621:R1621"/>
    <mergeCell ref="B1602:B1606"/>
    <mergeCell ref="C1602:C1606"/>
    <mergeCell ref="D1602:D1606"/>
    <mergeCell ref="E1602:E1606"/>
    <mergeCell ref="G1602:H1602"/>
    <mergeCell ref="S1602:U1606"/>
    <mergeCell ref="G1603:H1603"/>
    <mergeCell ref="G1604:H1604"/>
    <mergeCell ref="G1605:H1605"/>
    <mergeCell ref="H1606:I1606"/>
    <mergeCell ref="K1606:R1606"/>
    <mergeCell ref="B1607:B1611"/>
    <mergeCell ref="C1607:C1611"/>
    <mergeCell ref="D1607:D1611"/>
    <mergeCell ref="E1607:E1611"/>
    <mergeCell ref="G1607:H1607"/>
    <mergeCell ref="S1607:U1611"/>
    <mergeCell ref="G1608:H1608"/>
    <mergeCell ref="G1609:H1609"/>
    <mergeCell ref="G1610:H1610"/>
    <mergeCell ref="H1611:I1611"/>
    <mergeCell ref="K1611:R1611"/>
    <mergeCell ref="B1588:B1592"/>
    <mergeCell ref="C1588:C1592"/>
    <mergeCell ref="D1588:D1592"/>
    <mergeCell ref="E1588:E1592"/>
    <mergeCell ref="G1588:H1588"/>
    <mergeCell ref="S1588:U1592"/>
    <mergeCell ref="G1589:H1589"/>
    <mergeCell ref="G1590:H1590"/>
    <mergeCell ref="G1591:H1591"/>
    <mergeCell ref="H1592:I1592"/>
    <mergeCell ref="K1592:R1592"/>
    <mergeCell ref="B1598:I1598"/>
    <mergeCell ref="J1598:U1598"/>
    <mergeCell ref="E1599:F1599"/>
    <mergeCell ref="B1600:B1601"/>
    <mergeCell ref="C1600:C1601"/>
    <mergeCell ref="F1600:F1601"/>
    <mergeCell ref="G1600:H1601"/>
    <mergeCell ref="K1600:N1600"/>
    <mergeCell ref="O1600:R1600"/>
    <mergeCell ref="S1600:U1600"/>
    <mergeCell ref="K1601:N1601"/>
    <mergeCell ref="O1601:R1601"/>
    <mergeCell ref="S1601:U1601"/>
    <mergeCell ref="B1578:B1582"/>
    <mergeCell ref="C1578:C1582"/>
    <mergeCell ref="D1578:D1582"/>
    <mergeCell ref="E1578:E1582"/>
    <mergeCell ref="G1578:H1578"/>
    <mergeCell ref="S1578:U1582"/>
    <mergeCell ref="G1579:H1579"/>
    <mergeCell ref="G1580:H1580"/>
    <mergeCell ref="G1581:H1581"/>
    <mergeCell ref="H1582:I1582"/>
    <mergeCell ref="K1582:R1582"/>
    <mergeCell ref="B1583:B1587"/>
    <mergeCell ref="C1583:C1587"/>
    <mergeCell ref="D1583:D1587"/>
    <mergeCell ref="E1583:E1587"/>
    <mergeCell ref="G1583:H1583"/>
    <mergeCell ref="S1583:U1587"/>
    <mergeCell ref="G1584:H1584"/>
    <mergeCell ref="G1585:H1585"/>
    <mergeCell ref="G1586:H1586"/>
    <mergeCell ref="H1587:I1587"/>
    <mergeCell ref="K1587:R1587"/>
    <mergeCell ref="B1569:I1569"/>
    <mergeCell ref="J1569:U1569"/>
    <mergeCell ref="E1570:F1570"/>
    <mergeCell ref="B1571:B1572"/>
    <mergeCell ref="C1571:C1572"/>
    <mergeCell ref="F1571:F1572"/>
    <mergeCell ref="G1571:H1572"/>
    <mergeCell ref="K1571:N1571"/>
    <mergeCell ref="O1571:R1571"/>
    <mergeCell ref="S1571:U1571"/>
    <mergeCell ref="K1572:N1572"/>
    <mergeCell ref="O1572:R1572"/>
    <mergeCell ref="S1572:U1572"/>
    <mergeCell ref="B1573:B1577"/>
    <mergeCell ref="C1573:C1577"/>
    <mergeCell ref="D1573:D1577"/>
    <mergeCell ref="E1573:E1577"/>
    <mergeCell ref="G1573:H1573"/>
    <mergeCell ref="S1573:U1577"/>
    <mergeCell ref="G1574:H1574"/>
    <mergeCell ref="G1575:H1575"/>
    <mergeCell ref="G1576:H1576"/>
    <mergeCell ref="H1577:I1577"/>
    <mergeCell ref="K1577:R1577"/>
    <mergeCell ref="B1554:B1558"/>
    <mergeCell ref="C1554:C1558"/>
    <mergeCell ref="D1554:D1558"/>
    <mergeCell ref="E1554:E1558"/>
    <mergeCell ref="G1554:H1554"/>
    <mergeCell ref="S1554:U1558"/>
    <mergeCell ref="G1555:H1555"/>
    <mergeCell ref="G1556:H1556"/>
    <mergeCell ref="G1557:H1557"/>
    <mergeCell ref="H1558:I1558"/>
    <mergeCell ref="K1558:R1558"/>
    <mergeCell ref="B1559:B1563"/>
    <mergeCell ref="C1559:C1563"/>
    <mergeCell ref="D1559:D1563"/>
    <mergeCell ref="E1559:E1563"/>
    <mergeCell ref="G1559:H1559"/>
    <mergeCell ref="S1559:U1563"/>
    <mergeCell ref="G1560:H1560"/>
    <mergeCell ref="G1561:H1561"/>
    <mergeCell ref="G1562:H1562"/>
    <mergeCell ref="H1563:I1563"/>
    <mergeCell ref="K1563:R1563"/>
    <mergeCell ref="B1544:B1548"/>
    <mergeCell ref="C1544:C1548"/>
    <mergeCell ref="D1544:D1548"/>
    <mergeCell ref="E1544:E1548"/>
    <mergeCell ref="G1544:H1544"/>
    <mergeCell ref="S1544:U1548"/>
    <mergeCell ref="G1545:H1545"/>
    <mergeCell ref="G1546:H1546"/>
    <mergeCell ref="G1547:H1547"/>
    <mergeCell ref="H1548:I1548"/>
    <mergeCell ref="K1548:R1548"/>
    <mergeCell ref="B1549:B1553"/>
    <mergeCell ref="C1549:C1553"/>
    <mergeCell ref="D1549:D1553"/>
    <mergeCell ref="E1549:E1553"/>
    <mergeCell ref="G1549:H1549"/>
    <mergeCell ref="S1549:U1553"/>
    <mergeCell ref="G1550:H1550"/>
    <mergeCell ref="G1551:H1551"/>
    <mergeCell ref="G1552:H1552"/>
    <mergeCell ref="H1553:I1553"/>
    <mergeCell ref="K1553:R1553"/>
    <mergeCell ref="B1530:B1534"/>
    <mergeCell ref="C1530:C1534"/>
    <mergeCell ref="D1530:D1534"/>
    <mergeCell ref="E1530:E1534"/>
    <mergeCell ref="G1530:H1530"/>
    <mergeCell ref="S1530:U1534"/>
    <mergeCell ref="G1531:H1531"/>
    <mergeCell ref="G1532:H1532"/>
    <mergeCell ref="G1533:H1533"/>
    <mergeCell ref="H1534:I1534"/>
    <mergeCell ref="K1534:R1534"/>
    <mergeCell ref="B1540:I1540"/>
    <mergeCell ref="J1540:U1540"/>
    <mergeCell ref="E1541:F1541"/>
    <mergeCell ref="B1542:B1543"/>
    <mergeCell ref="C1542:C1543"/>
    <mergeCell ref="F1542:F1543"/>
    <mergeCell ref="G1542:H1543"/>
    <mergeCell ref="K1542:N1542"/>
    <mergeCell ref="O1542:R1542"/>
    <mergeCell ref="S1542:U1542"/>
    <mergeCell ref="K1543:N1543"/>
    <mergeCell ref="O1543:R1543"/>
    <mergeCell ref="S1543:U1543"/>
    <mergeCell ref="B1520:B1524"/>
    <mergeCell ref="C1520:C1524"/>
    <mergeCell ref="D1520:D1524"/>
    <mergeCell ref="E1520:E1524"/>
    <mergeCell ref="G1520:H1520"/>
    <mergeCell ref="S1520:U1524"/>
    <mergeCell ref="G1521:H1521"/>
    <mergeCell ref="G1522:H1522"/>
    <mergeCell ref="G1523:H1523"/>
    <mergeCell ref="H1524:I1524"/>
    <mergeCell ref="K1524:R1524"/>
    <mergeCell ref="B1525:B1529"/>
    <mergeCell ref="C1525:C1529"/>
    <mergeCell ref="D1525:D1529"/>
    <mergeCell ref="E1525:E1529"/>
    <mergeCell ref="G1525:H1525"/>
    <mergeCell ref="S1525:U1529"/>
    <mergeCell ref="G1526:H1526"/>
    <mergeCell ref="G1527:H1527"/>
    <mergeCell ref="G1528:H1528"/>
    <mergeCell ref="H1529:I1529"/>
    <mergeCell ref="K1529:R1529"/>
    <mergeCell ref="B1511:I1511"/>
    <mergeCell ref="J1511:U1511"/>
    <mergeCell ref="E1512:F1512"/>
    <mergeCell ref="B1513:B1514"/>
    <mergeCell ref="C1513:C1514"/>
    <mergeCell ref="F1513:F1514"/>
    <mergeCell ref="G1513:H1514"/>
    <mergeCell ref="K1513:N1513"/>
    <mergeCell ref="O1513:R1513"/>
    <mergeCell ref="S1513:U1513"/>
    <mergeCell ref="K1514:N1514"/>
    <mergeCell ref="O1514:R1514"/>
    <mergeCell ref="S1514:U1514"/>
    <mergeCell ref="B1515:B1519"/>
    <mergeCell ref="C1515:C1519"/>
    <mergeCell ref="D1515:D1519"/>
    <mergeCell ref="E1515:E1519"/>
    <mergeCell ref="G1515:H1515"/>
    <mergeCell ref="S1515:U1519"/>
    <mergeCell ref="G1516:H1516"/>
    <mergeCell ref="G1517:H1517"/>
    <mergeCell ref="G1518:H1518"/>
    <mergeCell ref="H1519:I1519"/>
    <mergeCell ref="K1519:R1519"/>
    <mergeCell ref="B1496:B1500"/>
    <mergeCell ref="C1496:C1500"/>
    <mergeCell ref="D1496:D1500"/>
    <mergeCell ref="E1496:E1500"/>
    <mergeCell ref="G1496:H1496"/>
    <mergeCell ref="S1496:U1500"/>
    <mergeCell ref="G1497:H1497"/>
    <mergeCell ref="G1498:H1498"/>
    <mergeCell ref="G1499:H1499"/>
    <mergeCell ref="H1500:I1500"/>
    <mergeCell ref="K1500:R1500"/>
    <mergeCell ref="B1501:B1505"/>
    <mergeCell ref="C1501:C1505"/>
    <mergeCell ref="D1501:D1505"/>
    <mergeCell ref="E1501:E1505"/>
    <mergeCell ref="G1501:H1501"/>
    <mergeCell ref="S1501:U1505"/>
    <mergeCell ref="G1502:H1502"/>
    <mergeCell ref="G1503:H1503"/>
    <mergeCell ref="G1504:H1504"/>
    <mergeCell ref="H1505:I1505"/>
    <mergeCell ref="K1505:R1505"/>
    <mergeCell ref="B1486:B1490"/>
    <mergeCell ref="C1486:C1490"/>
    <mergeCell ref="D1486:D1490"/>
    <mergeCell ref="E1486:E1490"/>
    <mergeCell ref="G1486:H1486"/>
    <mergeCell ref="S1486:U1490"/>
    <mergeCell ref="G1487:H1487"/>
    <mergeCell ref="G1488:H1488"/>
    <mergeCell ref="G1489:H1489"/>
    <mergeCell ref="H1490:I1490"/>
    <mergeCell ref="K1490:R1490"/>
    <mergeCell ref="B1491:B1495"/>
    <mergeCell ref="C1491:C1495"/>
    <mergeCell ref="D1491:D1495"/>
    <mergeCell ref="E1491:E1495"/>
    <mergeCell ref="G1491:H1491"/>
    <mergeCell ref="S1491:U1495"/>
    <mergeCell ref="G1492:H1492"/>
    <mergeCell ref="G1493:H1493"/>
    <mergeCell ref="G1494:H1494"/>
    <mergeCell ref="H1495:I1495"/>
    <mergeCell ref="K1495:R1495"/>
    <mergeCell ref="B1472:B1476"/>
    <mergeCell ref="C1472:C1476"/>
    <mergeCell ref="D1472:D1476"/>
    <mergeCell ref="E1472:E1476"/>
    <mergeCell ref="G1472:H1472"/>
    <mergeCell ref="S1472:U1476"/>
    <mergeCell ref="G1473:H1473"/>
    <mergeCell ref="G1474:H1474"/>
    <mergeCell ref="G1475:H1475"/>
    <mergeCell ref="H1476:I1476"/>
    <mergeCell ref="K1476:R1476"/>
    <mergeCell ref="B1482:I1482"/>
    <mergeCell ref="J1482:U1482"/>
    <mergeCell ref="E1483:F1483"/>
    <mergeCell ref="B1484:B1485"/>
    <mergeCell ref="C1484:C1485"/>
    <mergeCell ref="F1484:F1485"/>
    <mergeCell ref="G1484:H1485"/>
    <mergeCell ref="K1484:N1484"/>
    <mergeCell ref="O1484:R1484"/>
    <mergeCell ref="S1484:U1484"/>
    <mergeCell ref="K1485:N1485"/>
    <mergeCell ref="O1485:R1485"/>
    <mergeCell ref="S1485:U1485"/>
    <mergeCell ref="B1462:B1466"/>
    <mergeCell ref="C1462:C1466"/>
    <mergeCell ref="D1462:D1466"/>
    <mergeCell ref="E1462:E1466"/>
    <mergeCell ref="G1462:H1462"/>
    <mergeCell ref="S1462:U1466"/>
    <mergeCell ref="G1463:H1463"/>
    <mergeCell ref="G1464:H1464"/>
    <mergeCell ref="G1465:H1465"/>
    <mergeCell ref="H1466:I1466"/>
    <mergeCell ref="K1466:R1466"/>
    <mergeCell ref="B1467:B1471"/>
    <mergeCell ref="C1467:C1471"/>
    <mergeCell ref="D1467:D1471"/>
    <mergeCell ref="E1467:E1471"/>
    <mergeCell ref="G1467:H1467"/>
    <mergeCell ref="S1467:U1471"/>
    <mergeCell ref="G1468:H1468"/>
    <mergeCell ref="G1469:H1469"/>
    <mergeCell ref="G1470:H1470"/>
    <mergeCell ref="H1471:I1471"/>
    <mergeCell ref="K1471:R1471"/>
    <mergeCell ref="B1453:I1453"/>
    <mergeCell ref="J1453:U1453"/>
    <mergeCell ref="E1454:F1454"/>
    <mergeCell ref="B1455:B1456"/>
    <mergeCell ref="C1455:C1456"/>
    <mergeCell ref="F1455:F1456"/>
    <mergeCell ref="G1455:H1456"/>
    <mergeCell ref="K1455:N1455"/>
    <mergeCell ref="O1455:R1455"/>
    <mergeCell ref="S1455:U1455"/>
    <mergeCell ref="K1456:N1456"/>
    <mergeCell ref="O1456:R1456"/>
    <mergeCell ref="S1456:U1456"/>
    <mergeCell ref="B1457:B1461"/>
    <mergeCell ref="C1457:C1461"/>
    <mergeCell ref="D1457:D1461"/>
    <mergeCell ref="E1457:E1461"/>
    <mergeCell ref="G1457:H1457"/>
    <mergeCell ref="S1457:U1461"/>
    <mergeCell ref="G1458:H1458"/>
    <mergeCell ref="G1459:H1459"/>
    <mergeCell ref="G1460:H1460"/>
    <mergeCell ref="H1461:I1461"/>
    <mergeCell ref="K1461:R1461"/>
    <mergeCell ref="B1438:B1442"/>
    <mergeCell ref="C1438:C1442"/>
    <mergeCell ref="D1438:D1442"/>
    <mergeCell ref="E1438:E1442"/>
    <mergeCell ref="G1438:H1438"/>
    <mergeCell ref="S1438:U1442"/>
    <mergeCell ref="G1439:H1439"/>
    <mergeCell ref="G1440:H1440"/>
    <mergeCell ref="G1441:H1441"/>
    <mergeCell ref="H1442:I1442"/>
    <mergeCell ref="K1442:R1442"/>
    <mergeCell ref="B1443:B1447"/>
    <mergeCell ref="C1443:C1447"/>
    <mergeCell ref="D1443:D1447"/>
    <mergeCell ref="E1443:E1447"/>
    <mergeCell ref="G1443:H1443"/>
    <mergeCell ref="S1443:U1447"/>
    <mergeCell ref="G1444:H1444"/>
    <mergeCell ref="G1445:H1445"/>
    <mergeCell ref="G1446:H1446"/>
    <mergeCell ref="H1447:I1447"/>
    <mergeCell ref="K1447:R1447"/>
    <mergeCell ref="B1428:B1432"/>
    <mergeCell ref="C1428:C1432"/>
    <mergeCell ref="D1428:D1432"/>
    <mergeCell ref="E1428:E1432"/>
    <mergeCell ref="G1428:H1428"/>
    <mergeCell ref="S1428:U1432"/>
    <mergeCell ref="G1429:H1429"/>
    <mergeCell ref="G1430:H1430"/>
    <mergeCell ref="G1431:H1431"/>
    <mergeCell ref="H1432:I1432"/>
    <mergeCell ref="K1432:R1432"/>
    <mergeCell ref="B1433:B1437"/>
    <mergeCell ref="C1433:C1437"/>
    <mergeCell ref="D1433:D1437"/>
    <mergeCell ref="E1433:E1437"/>
    <mergeCell ref="G1433:H1433"/>
    <mergeCell ref="S1433:U1437"/>
    <mergeCell ref="G1434:H1434"/>
    <mergeCell ref="G1435:H1435"/>
    <mergeCell ref="G1436:H1436"/>
    <mergeCell ref="H1437:I1437"/>
    <mergeCell ref="K1437:R1437"/>
    <mergeCell ref="B1414:B1418"/>
    <mergeCell ref="C1414:C1418"/>
    <mergeCell ref="D1414:D1418"/>
    <mergeCell ref="E1414:E1418"/>
    <mergeCell ref="G1414:H1414"/>
    <mergeCell ref="S1414:U1418"/>
    <mergeCell ref="G1415:H1415"/>
    <mergeCell ref="G1416:H1416"/>
    <mergeCell ref="G1417:H1417"/>
    <mergeCell ref="H1418:I1418"/>
    <mergeCell ref="K1418:R1418"/>
    <mergeCell ref="B1424:I1424"/>
    <mergeCell ref="J1424:U1424"/>
    <mergeCell ref="E1425:F1425"/>
    <mergeCell ref="B1426:B1427"/>
    <mergeCell ref="C1426:C1427"/>
    <mergeCell ref="F1426:F1427"/>
    <mergeCell ref="G1426:H1427"/>
    <mergeCell ref="K1426:N1426"/>
    <mergeCell ref="O1426:R1426"/>
    <mergeCell ref="S1426:U1426"/>
    <mergeCell ref="K1427:N1427"/>
    <mergeCell ref="O1427:R1427"/>
    <mergeCell ref="S1427:U1427"/>
    <mergeCell ref="B1404:B1408"/>
    <mergeCell ref="C1404:C1408"/>
    <mergeCell ref="D1404:D1408"/>
    <mergeCell ref="E1404:E1408"/>
    <mergeCell ref="G1404:H1404"/>
    <mergeCell ref="S1404:U1408"/>
    <mergeCell ref="G1405:H1405"/>
    <mergeCell ref="G1406:H1406"/>
    <mergeCell ref="G1407:H1407"/>
    <mergeCell ref="H1408:I1408"/>
    <mergeCell ref="K1408:R1408"/>
    <mergeCell ref="B1409:B1413"/>
    <mergeCell ref="C1409:C1413"/>
    <mergeCell ref="D1409:D1413"/>
    <mergeCell ref="E1409:E1413"/>
    <mergeCell ref="G1409:H1409"/>
    <mergeCell ref="S1409:U1413"/>
    <mergeCell ref="G1410:H1410"/>
    <mergeCell ref="G1411:H1411"/>
    <mergeCell ref="G1412:H1412"/>
    <mergeCell ref="H1413:I1413"/>
    <mergeCell ref="K1413:R1413"/>
    <mergeCell ref="B1395:I1395"/>
    <mergeCell ref="J1395:U1395"/>
    <mergeCell ref="E1396:F1396"/>
    <mergeCell ref="B1397:B1398"/>
    <mergeCell ref="C1397:C1398"/>
    <mergeCell ref="F1397:F1398"/>
    <mergeCell ref="G1397:H1398"/>
    <mergeCell ref="K1397:N1397"/>
    <mergeCell ref="O1397:R1397"/>
    <mergeCell ref="S1397:U1397"/>
    <mergeCell ref="K1398:N1398"/>
    <mergeCell ref="O1398:R1398"/>
    <mergeCell ref="S1398:U1398"/>
    <mergeCell ref="B1399:B1403"/>
    <mergeCell ref="C1399:C1403"/>
    <mergeCell ref="D1399:D1403"/>
    <mergeCell ref="E1399:E1403"/>
    <mergeCell ref="G1399:H1399"/>
    <mergeCell ref="S1399:U1403"/>
    <mergeCell ref="G1400:H1400"/>
    <mergeCell ref="G1401:H1401"/>
    <mergeCell ref="G1402:H1402"/>
    <mergeCell ref="H1403:I1403"/>
    <mergeCell ref="K1403:R1403"/>
    <mergeCell ref="B1380:B1384"/>
    <mergeCell ref="C1380:C1384"/>
    <mergeCell ref="D1380:D1384"/>
    <mergeCell ref="E1380:E1384"/>
    <mergeCell ref="G1380:H1380"/>
    <mergeCell ref="S1380:U1384"/>
    <mergeCell ref="G1381:H1381"/>
    <mergeCell ref="G1382:H1382"/>
    <mergeCell ref="G1383:H1383"/>
    <mergeCell ref="H1384:I1384"/>
    <mergeCell ref="K1384:R1384"/>
    <mergeCell ref="B1385:B1389"/>
    <mergeCell ref="C1385:C1389"/>
    <mergeCell ref="D1385:D1389"/>
    <mergeCell ref="E1385:E1389"/>
    <mergeCell ref="G1385:H1385"/>
    <mergeCell ref="S1385:U1389"/>
    <mergeCell ref="G1386:H1386"/>
    <mergeCell ref="G1387:H1387"/>
    <mergeCell ref="G1388:H1388"/>
    <mergeCell ref="H1389:I1389"/>
    <mergeCell ref="K1389:R1389"/>
    <mergeCell ref="B1370:B1374"/>
    <mergeCell ref="C1370:C1374"/>
    <mergeCell ref="D1370:D1374"/>
    <mergeCell ref="E1370:E1374"/>
    <mergeCell ref="G1370:H1370"/>
    <mergeCell ref="S1370:U1374"/>
    <mergeCell ref="G1371:H1371"/>
    <mergeCell ref="G1372:H1372"/>
    <mergeCell ref="G1373:H1373"/>
    <mergeCell ref="H1374:I1374"/>
    <mergeCell ref="K1374:R1374"/>
    <mergeCell ref="B1375:B1379"/>
    <mergeCell ref="C1375:C1379"/>
    <mergeCell ref="D1375:D1379"/>
    <mergeCell ref="E1375:E1379"/>
    <mergeCell ref="G1375:H1375"/>
    <mergeCell ref="S1375:U1379"/>
    <mergeCell ref="G1376:H1376"/>
    <mergeCell ref="G1377:H1377"/>
    <mergeCell ref="G1378:H1378"/>
    <mergeCell ref="H1379:I1379"/>
    <mergeCell ref="K1379:R1379"/>
    <mergeCell ref="B1356:B1360"/>
    <mergeCell ref="C1356:C1360"/>
    <mergeCell ref="D1356:D1360"/>
    <mergeCell ref="E1356:E1360"/>
    <mergeCell ref="G1356:H1356"/>
    <mergeCell ref="S1356:U1360"/>
    <mergeCell ref="G1357:H1357"/>
    <mergeCell ref="G1358:H1358"/>
    <mergeCell ref="G1359:H1359"/>
    <mergeCell ref="H1360:I1360"/>
    <mergeCell ref="K1360:R1360"/>
    <mergeCell ref="B1366:I1366"/>
    <mergeCell ref="J1366:U1366"/>
    <mergeCell ref="E1367:F1367"/>
    <mergeCell ref="B1368:B1369"/>
    <mergeCell ref="C1368:C1369"/>
    <mergeCell ref="F1368:F1369"/>
    <mergeCell ref="G1368:H1369"/>
    <mergeCell ref="K1368:N1368"/>
    <mergeCell ref="O1368:R1368"/>
    <mergeCell ref="S1368:U1368"/>
    <mergeCell ref="K1369:N1369"/>
    <mergeCell ref="O1369:R1369"/>
    <mergeCell ref="S1369:U1369"/>
    <mergeCell ref="O1361:R1361"/>
    <mergeCell ref="S1361:U1361"/>
    <mergeCell ref="O1362:R1362"/>
    <mergeCell ref="S1362:U1362"/>
    <mergeCell ref="B1346:B1350"/>
    <mergeCell ref="C1346:C1350"/>
    <mergeCell ref="D1346:D1350"/>
    <mergeCell ref="E1346:E1350"/>
    <mergeCell ref="G1346:H1346"/>
    <mergeCell ref="S1346:U1350"/>
    <mergeCell ref="G1347:H1347"/>
    <mergeCell ref="G1348:H1348"/>
    <mergeCell ref="G1349:H1349"/>
    <mergeCell ref="H1350:I1350"/>
    <mergeCell ref="K1350:R1350"/>
    <mergeCell ref="B1351:B1355"/>
    <mergeCell ref="C1351:C1355"/>
    <mergeCell ref="D1351:D1355"/>
    <mergeCell ref="E1351:E1355"/>
    <mergeCell ref="G1351:H1351"/>
    <mergeCell ref="S1351:U1355"/>
    <mergeCell ref="G1352:H1352"/>
    <mergeCell ref="G1353:H1353"/>
    <mergeCell ref="G1354:H1354"/>
    <mergeCell ref="H1355:I1355"/>
    <mergeCell ref="K1355:R1355"/>
    <mergeCell ref="B1337:I1337"/>
    <mergeCell ref="J1337:U1337"/>
    <mergeCell ref="E1338:F1338"/>
    <mergeCell ref="B1339:B1340"/>
    <mergeCell ref="C1339:C1340"/>
    <mergeCell ref="F1339:F1340"/>
    <mergeCell ref="G1339:H1340"/>
    <mergeCell ref="K1339:N1339"/>
    <mergeCell ref="O1339:R1339"/>
    <mergeCell ref="S1339:U1339"/>
    <mergeCell ref="K1340:N1340"/>
    <mergeCell ref="O1340:R1340"/>
    <mergeCell ref="S1340:U1340"/>
    <mergeCell ref="B1341:B1345"/>
    <mergeCell ref="C1341:C1345"/>
    <mergeCell ref="D1341:D1345"/>
    <mergeCell ref="E1341:E1345"/>
    <mergeCell ref="G1341:H1341"/>
    <mergeCell ref="S1341:U1345"/>
    <mergeCell ref="G1342:H1342"/>
    <mergeCell ref="G1343:H1343"/>
    <mergeCell ref="G1344:H1344"/>
    <mergeCell ref="H1345:I1345"/>
    <mergeCell ref="K1345:R1345"/>
    <mergeCell ref="B1322:B1326"/>
    <mergeCell ref="C1322:C1326"/>
    <mergeCell ref="D1322:D1326"/>
    <mergeCell ref="E1322:E1326"/>
    <mergeCell ref="G1322:H1322"/>
    <mergeCell ref="S1322:U1326"/>
    <mergeCell ref="G1323:H1323"/>
    <mergeCell ref="G1324:H1324"/>
    <mergeCell ref="G1325:H1325"/>
    <mergeCell ref="H1326:I1326"/>
    <mergeCell ref="K1326:R1326"/>
    <mergeCell ref="B1327:B1331"/>
    <mergeCell ref="C1327:C1331"/>
    <mergeCell ref="D1327:D1331"/>
    <mergeCell ref="E1327:E1331"/>
    <mergeCell ref="G1327:H1327"/>
    <mergeCell ref="S1327:U1331"/>
    <mergeCell ref="G1328:H1328"/>
    <mergeCell ref="G1329:H1329"/>
    <mergeCell ref="G1330:H1330"/>
    <mergeCell ref="H1331:I1331"/>
    <mergeCell ref="K1331:R1331"/>
    <mergeCell ref="B1312:B1316"/>
    <mergeCell ref="C1312:C1316"/>
    <mergeCell ref="D1312:D1316"/>
    <mergeCell ref="E1312:E1316"/>
    <mergeCell ref="G1312:H1312"/>
    <mergeCell ref="S1312:U1316"/>
    <mergeCell ref="G1313:H1313"/>
    <mergeCell ref="G1314:H1314"/>
    <mergeCell ref="G1315:H1315"/>
    <mergeCell ref="H1316:I1316"/>
    <mergeCell ref="K1316:R1316"/>
    <mergeCell ref="B1317:B1321"/>
    <mergeCell ref="C1317:C1321"/>
    <mergeCell ref="D1317:D1321"/>
    <mergeCell ref="E1317:E1321"/>
    <mergeCell ref="G1317:H1317"/>
    <mergeCell ref="S1317:U1321"/>
    <mergeCell ref="G1318:H1318"/>
    <mergeCell ref="G1319:H1319"/>
    <mergeCell ref="G1320:H1320"/>
    <mergeCell ref="H1321:I1321"/>
    <mergeCell ref="K1321:R1321"/>
    <mergeCell ref="B1298:B1302"/>
    <mergeCell ref="C1298:C1302"/>
    <mergeCell ref="D1298:D1302"/>
    <mergeCell ref="E1298:E1302"/>
    <mergeCell ref="G1298:H1298"/>
    <mergeCell ref="S1298:U1302"/>
    <mergeCell ref="G1299:H1299"/>
    <mergeCell ref="G1300:H1300"/>
    <mergeCell ref="G1301:H1301"/>
    <mergeCell ref="H1302:I1302"/>
    <mergeCell ref="K1302:R1302"/>
    <mergeCell ref="B1308:I1308"/>
    <mergeCell ref="J1308:U1308"/>
    <mergeCell ref="E1309:F1309"/>
    <mergeCell ref="B1310:B1311"/>
    <mergeCell ref="C1310:C1311"/>
    <mergeCell ref="F1310:F1311"/>
    <mergeCell ref="G1310:H1311"/>
    <mergeCell ref="K1310:N1310"/>
    <mergeCell ref="O1310:R1310"/>
    <mergeCell ref="S1310:U1310"/>
    <mergeCell ref="K1311:N1311"/>
    <mergeCell ref="O1311:R1311"/>
    <mergeCell ref="S1311:U1311"/>
    <mergeCell ref="B1288:B1292"/>
    <mergeCell ref="C1288:C1292"/>
    <mergeCell ref="D1288:D1292"/>
    <mergeCell ref="E1288:E1292"/>
    <mergeCell ref="G1288:H1288"/>
    <mergeCell ref="S1288:U1292"/>
    <mergeCell ref="G1289:H1289"/>
    <mergeCell ref="G1290:H1290"/>
    <mergeCell ref="G1291:H1291"/>
    <mergeCell ref="H1292:I1292"/>
    <mergeCell ref="K1292:R1292"/>
    <mergeCell ref="B1293:B1297"/>
    <mergeCell ref="C1293:C1297"/>
    <mergeCell ref="D1293:D1297"/>
    <mergeCell ref="E1293:E1297"/>
    <mergeCell ref="G1293:H1293"/>
    <mergeCell ref="S1293:U1297"/>
    <mergeCell ref="G1294:H1294"/>
    <mergeCell ref="G1295:H1295"/>
    <mergeCell ref="G1296:H1296"/>
    <mergeCell ref="H1297:I1297"/>
    <mergeCell ref="K1297:R1297"/>
    <mergeCell ref="B1279:I1279"/>
    <mergeCell ref="J1279:U1279"/>
    <mergeCell ref="E1280:F1280"/>
    <mergeCell ref="B1281:B1282"/>
    <mergeCell ref="C1281:C1282"/>
    <mergeCell ref="F1281:F1282"/>
    <mergeCell ref="G1281:H1282"/>
    <mergeCell ref="K1281:N1281"/>
    <mergeCell ref="O1281:R1281"/>
    <mergeCell ref="S1281:U1281"/>
    <mergeCell ref="K1282:N1282"/>
    <mergeCell ref="O1282:R1282"/>
    <mergeCell ref="S1282:U1282"/>
    <mergeCell ref="B1283:B1287"/>
    <mergeCell ref="C1283:C1287"/>
    <mergeCell ref="D1283:D1287"/>
    <mergeCell ref="E1283:E1287"/>
    <mergeCell ref="G1283:H1283"/>
    <mergeCell ref="S1283:U1287"/>
    <mergeCell ref="G1284:H1284"/>
    <mergeCell ref="G1285:H1285"/>
    <mergeCell ref="G1286:H1286"/>
    <mergeCell ref="H1287:I1287"/>
    <mergeCell ref="K1287:R1287"/>
    <mergeCell ref="B1264:B1268"/>
    <mergeCell ref="C1264:C1268"/>
    <mergeCell ref="D1264:D1268"/>
    <mergeCell ref="E1264:E1268"/>
    <mergeCell ref="G1264:H1264"/>
    <mergeCell ref="S1264:U1268"/>
    <mergeCell ref="G1265:H1265"/>
    <mergeCell ref="G1266:H1266"/>
    <mergeCell ref="G1267:H1267"/>
    <mergeCell ref="H1268:I1268"/>
    <mergeCell ref="K1268:R1268"/>
    <mergeCell ref="B1269:B1273"/>
    <mergeCell ref="C1269:C1273"/>
    <mergeCell ref="D1269:D1273"/>
    <mergeCell ref="E1269:E1273"/>
    <mergeCell ref="G1269:H1269"/>
    <mergeCell ref="S1269:U1273"/>
    <mergeCell ref="G1270:H1270"/>
    <mergeCell ref="G1271:H1271"/>
    <mergeCell ref="G1272:H1272"/>
    <mergeCell ref="H1273:I1273"/>
    <mergeCell ref="K1273:R1273"/>
    <mergeCell ref="B1254:B1258"/>
    <mergeCell ref="C1254:C1258"/>
    <mergeCell ref="D1254:D1258"/>
    <mergeCell ref="E1254:E1258"/>
    <mergeCell ref="G1254:H1254"/>
    <mergeCell ref="S1254:U1258"/>
    <mergeCell ref="G1255:H1255"/>
    <mergeCell ref="G1256:H1256"/>
    <mergeCell ref="G1257:H1257"/>
    <mergeCell ref="H1258:I1258"/>
    <mergeCell ref="K1258:R1258"/>
    <mergeCell ref="B1259:B1263"/>
    <mergeCell ref="C1259:C1263"/>
    <mergeCell ref="D1259:D1263"/>
    <mergeCell ref="E1259:E1263"/>
    <mergeCell ref="G1259:H1259"/>
    <mergeCell ref="S1259:U1263"/>
    <mergeCell ref="G1260:H1260"/>
    <mergeCell ref="G1261:H1261"/>
    <mergeCell ref="G1262:H1262"/>
    <mergeCell ref="H1263:I1263"/>
    <mergeCell ref="K1263:R1263"/>
    <mergeCell ref="B1240:B1244"/>
    <mergeCell ref="C1240:C1244"/>
    <mergeCell ref="D1240:D1244"/>
    <mergeCell ref="E1240:E1244"/>
    <mergeCell ref="G1240:H1240"/>
    <mergeCell ref="S1240:U1244"/>
    <mergeCell ref="G1241:H1241"/>
    <mergeCell ref="G1242:H1242"/>
    <mergeCell ref="G1243:H1243"/>
    <mergeCell ref="H1244:I1244"/>
    <mergeCell ref="K1244:R1244"/>
    <mergeCell ref="B1250:I1250"/>
    <mergeCell ref="J1250:U1250"/>
    <mergeCell ref="E1251:F1251"/>
    <mergeCell ref="B1252:B1253"/>
    <mergeCell ref="C1252:C1253"/>
    <mergeCell ref="F1252:F1253"/>
    <mergeCell ref="G1252:H1253"/>
    <mergeCell ref="K1252:N1252"/>
    <mergeCell ref="O1252:R1252"/>
    <mergeCell ref="S1252:U1252"/>
    <mergeCell ref="K1253:N1253"/>
    <mergeCell ref="O1253:R1253"/>
    <mergeCell ref="S1253:U1253"/>
    <mergeCell ref="B1230:B1234"/>
    <mergeCell ref="C1230:C1234"/>
    <mergeCell ref="D1230:D1234"/>
    <mergeCell ref="E1230:E1234"/>
    <mergeCell ref="G1230:H1230"/>
    <mergeCell ref="S1230:U1234"/>
    <mergeCell ref="G1231:H1231"/>
    <mergeCell ref="G1232:H1232"/>
    <mergeCell ref="G1233:H1233"/>
    <mergeCell ref="H1234:I1234"/>
    <mergeCell ref="K1234:R1234"/>
    <mergeCell ref="B1235:B1239"/>
    <mergeCell ref="C1235:C1239"/>
    <mergeCell ref="D1235:D1239"/>
    <mergeCell ref="E1235:E1239"/>
    <mergeCell ref="G1235:H1235"/>
    <mergeCell ref="S1235:U1239"/>
    <mergeCell ref="G1236:H1236"/>
    <mergeCell ref="G1237:H1237"/>
    <mergeCell ref="G1238:H1238"/>
    <mergeCell ref="H1239:I1239"/>
    <mergeCell ref="K1239:R1239"/>
    <mergeCell ref="B1221:I1221"/>
    <mergeCell ref="J1221:U1221"/>
    <mergeCell ref="E1222:F1222"/>
    <mergeCell ref="B1223:B1224"/>
    <mergeCell ref="C1223:C1224"/>
    <mergeCell ref="F1223:F1224"/>
    <mergeCell ref="G1223:H1224"/>
    <mergeCell ref="K1223:N1223"/>
    <mergeCell ref="O1223:R1223"/>
    <mergeCell ref="S1223:U1223"/>
    <mergeCell ref="K1224:N1224"/>
    <mergeCell ref="O1224:R1224"/>
    <mergeCell ref="S1224:U1224"/>
    <mergeCell ref="B1225:B1229"/>
    <mergeCell ref="C1225:C1229"/>
    <mergeCell ref="D1225:D1229"/>
    <mergeCell ref="E1225:E1229"/>
    <mergeCell ref="G1225:H1225"/>
    <mergeCell ref="S1225:U1229"/>
    <mergeCell ref="G1226:H1226"/>
    <mergeCell ref="G1227:H1227"/>
    <mergeCell ref="G1228:H1228"/>
    <mergeCell ref="H1229:I1229"/>
    <mergeCell ref="K1229:R1229"/>
    <mergeCell ref="B1206:B1210"/>
    <mergeCell ref="C1206:C1210"/>
    <mergeCell ref="D1206:D1210"/>
    <mergeCell ref="E1206:E1210"/>
    <mergeCell ref="G1206:H1206"/>
    <mergeCell ref="S1206:U1210"/>
    <mergeCell ref="G1207:H1207"/>
    <mergeCell ref="G1208:H1208"/>
    <mergeCell ref="G1209:H1209"/>
    <mergeCell ref="H1210:I1210"/>
    <mergeCell ref="K1210:R1210"/>
    <mergeCell ref="B1211:B1215"/>
    <mergeCell ref="C1211:C1215"/>
    <mergeCell ref="D1211:D1215"/>
    <mergeCell ref="E1211:E1215"/>
    <mergeCell ref="G1211:H1211"/>
    <mergeCell ref="S1211:U1215"/>
    <mergeCell ref="G1212:H1212"/>
    <mergeCell ref="G1213:H1213"/>
    <mergeCell ref="G1214:H1214"/>
    <mergeCell ref="H1215:I1215"/>
    <mergeCell ref="K1215:R1215"/>
    <mergeCell ref="B1196:B1200"/>
    <mergeCell ref="C1196:C1200"/>
    <mergeCell ref="D1196:D1200"/>
    <mergeCell ref="E1196:E1200"/>
    <mergeCell ref="G1196:H1196"/>
    <mergeCell ref="S1196:U1200"/>
    <mergeCell ref="G1197:H1197"/>
    <mergeCell ref="G1198:H1198"/>
    <mergeCell ref="G1199:H1199"/>
    <mergeCell ref="H1200:I1200"/>
    <mergeCell ref="K1200:R1200"/>
    <mergeCell ref="B1201:B1205"/>
    <mergeCell ref="C1201:C1205"/>
    <mergeCell ref="D1201:D1205"/>
    <mergeCell ref="E1201:E1205"/>
    <mergeCell ref="G1201:H1201"/>
    <mergeCell ref="S1201:U1205"/>
    <mergeCell ref="G1202:H1202"/>
    <mergeCell ref="G1203:H1203"/>
    <mergeCell ref="G1204:H1204"/>
    <mergeCell ref="H1205:I1205"/>
    <mergeCell ref="K1205:R1205"/>
    <mergeCell ref="B1182:B1186"/>
    <mergeCell ref="C1182:C1186"/>
    <mergeCell ref="D1182:D1186"/>
    <mergeCell ref="E1182:E1186"/>
    <mergeCell ref="G1182:H1182"/>
    <mergeCell ref="S1182:U1186"/>
    <mergeCell ref="G1183:H1183"/>
    <mergeCell ref="G1184:H1184"/>
    <mergeCell ref="G1185:H1185"/>
    <mergeCell ref="H1186:I1186"/>
    <mergeCell ref="K1186:R1186"/>
    <mergeCell ref="B1192:I1192"/>
    <mergeCell ref="J1192:U1192"/>
    <mergeCell ref="E1193:F1193"/>
    <mergeCell ref="B1194:B1195"/>
    <mergeCell ref="C1194:C1195"/>
    <mergeCell ref="F1194:F1195"/>
    <mergeCell ref="G1194:H1195"/>
    <mergeCell ref="K1194:N1194"/>
    <mergeCell ref="O1194:R1194"/>
    <mergeCell ref="S1194:U1194"/>
    <mergeCell ref="K1195:N1195"/>
    <mergeCell ref="O1195:R1195"/>
    <mergeCell ref="S1195:U1195"/>
    <mergeCell ref="B1172:B1176"/>
    <mergeCell ref="C1172:C1176"/>
    <mergeCell ref="D1172:D1176"/>
    <mergeCell ref="E1172:E1176"/>
    <mergeCell ref="G1172:H1172"/>
    <mergeCell ref="S1172:U1176"/>
    <mergeCell ref="G1173:H1173"/>
    <mergeCell ref="G1174:H1174"/>
    <mergeCell ref="G1175:H1175"/>
    <mergeCell ref="H1176:I1176"/>
    <mergeCell ref="K1176:R1176"/>
    <mergeCell ref="B1177:B1181"/>
    <mergeCell ref="C1177:C1181"/>
    <mergeCell ref="D1177:D1181"/>
    <mergeCell ref="E1177:E1181"/>
    <mergeCell ref="G1177:H1177"/>
    <mergeCell ref="S1177:U1181"/>
    <mergeCell ref="G1178:H1178"/>
    <mergeCell ref="G1179:H1179"/>
    <mergeCell ref="G1180:H1180"/>
    <mergeCell ref="H1181:I1181"/>
    <mergeCell ref="K1181:R1181"/>
    <mergeCell ref="B1163:I1163"/>
    <mergeCell ref="J1163:U1163"/>
    <mergeCell ref="E1164:F1164"/>
    <mergeCell ref="B1165:B1166"/>
    <mergeCell ref="C1165:C1166"/>
    <mergeCell ref="F1165:F1166"/>
    <mergeCell ref="G1165:H1166"/>
    <mergeCell ref="K1165:N1165"/>
    <mergeCell ref="O1165:R1165"/>
    <mergeCell ref="S1165:U1165"/>
    <mergeCell ref="K1166:N1166"/>
    <mergeCell ref="O1166:R1166"/>
    <mergeCell ref="S1166:U1166"/>
    <mergeCell ref="B1167:B1171"/>
    <mergeCell ref="C1167:C1171"/>
    <mergeCell ref="D1167:D1171"/>
    <mergeCell ref="E1167:E1171"/>
    <mergeCell ref="G1167:H1167"/>
    <mergeCell ref="S1167:U1171"/>
    <mergeCell ref="G1168:H1168"/>
    <mergeCell ref="G1169:H1169"/>
    <mergeCell ref="G1170:H1170"/>
    <mergeCell ref="H1171:I1171"/>
    <mergeCell ref="K1171:R1171"/>
    <mergeCell ref="B1148:B1152"/>
    <mergeCell ref="C1148:C1152"/>
    <mergeCell ref="D1148:D1152"/>
    <mergeCell ref="E1148:E1152"/>
    <mergeCell ref="G1148:H1148"/>
    <mergeCell ref="S1148:U1152"/>
    <mergeCell ref="G1149:H1149"/>
    <mergeCell ref="G1150:H1150"/>
    <mergeCell ref="G1151:H1151"/>
    <mergeCell ref="H1152:I1152"/>
    <mergeCell ref="K1152:R1152"/>
    <mergeCell ref="B1153:B1157"/>
    <mergeCell ref="C1153:C1157"/>
    <mergeCell ref="D1153:D1157"/>
    <mergeCell ref="E1153:E1157"/>
    <mergeCell ref="G1153:H1153"/>
    <mergeCell ref="S1153:U1157"/>
    <mergeCell ref="G1154:H1154"/>
    <mergeCell ref="G1155:H1155"/>
    <mergeCell ref="G1156:H1156"/>
    <mergeCell ref="H1157:I1157"/>
    <mergeCell ref="K1157:R1157"/>
    <mergeCell ref="B1138:B1142"/>
    <mergeCell ref="C1138:C1142"/>
    <mergeCell ref="D1138:D1142"/>
    <mergeCell ref="E1138:E1142"/>
    <mergeCell ref="G1138:H1138"/>
    <mergeCell ref="S1138:U1142"/>
    <mergeCell ref="G1139:H1139"/>
    <mergeCell ref="G1140:H1140"/>
    <mergeCell ref="G1141:H1141"/>
    <mergeCell ref="H1142:I1142"/>
    <mergeCell ref="K1142:R1142"/>
    <mergeCell ref="B1143:B1147"/>
    <mergeCell ref="C1143:C1147"/>
    <mergeCell ref="D1143:D1147"/>
    <mergeCell ref="E1143:E1147"/>
    <mergeCell ref="G1143:H1143"/>
    <mergeCell ref="S1143:U1147"/>
    <mergeCell ref="G1144:H1144"/>
    <mergeCell ref="G1145:H1145"/>
    <mergeCell ref="G1146:H1146"/>
    <mergeCell ref="H1147:I1147"/>
    <mergeCell ref="K1147:R1147"/>
    <mergeCell ref="B1124:B1128"/>
    <mergeCell ref="C1124:C1128"/>
    <mergeCell ref="D1124:D1128"/>
    <mergeCell ref="E1124:E1128"/>
    <mergeCell ref="G1124:H1124"/>
    <mergeCell ref="S1124:U1128"/>
    <mergeCell ref="G1125:H1125"/>
    <mergeCell ref="G1126:H1126"/>
    <mergeCell ref="G1127:H1127"/>
    <mergeCell ref="H1128:I1128"/>
    <mergeCell ref="K1128:R1128"/>
    <mergeCell ref="B1134:I1134"/>
    <mergeCell ref="J1134:U1134"/>
    <mergeCell ref="E1135:F1135"/>
    <mergeCell ref="B1136:B1137"/>
    <mergeCell ref="C1136:C1137"/>
    <mergeCell ref="F1136:F1137"/>
    <mergeCell ref="G1136:H1137"/>
    <mergeCell ref="K1136:N1136"/>
    <mergeCell ref="O1136:R1136"/>
    <mergeCell ref="S1136:U1136"/>
    <mergeCell ref="K1137:N1137"/>
    <mergeCell ref="O1137:R1137"/>
    <mergeCell ref="S1137:U1137"/>
    <mergeCell ref="B1114:B1118"/>
    <mergeCell ref="C1114:C1118"/>
    <mergeCell ref="D1114:D1118"/>
    <mergeCell ref="E1114:E1118"/>
    <mergeCell ref="G1114:H1114"/>
    <mergeCell ref="S1114:U1118"/>
    <mergeCell ref="G1115:H1115"/>
    <mergeCell ref="G1116:H1116"/>
    <mergeCell ref="G1117:H1117"/>
    <mergeCell ref="H1118:I1118"/>
    <mergeCell ref="K1118:R1118"/>
    <mergeCell ref="B1119:B1123"/>
    <mergeCell ref="C1119:C1123"/>
    <mergeCell ref="D1119:D1123"/>
    <mergeCell ref="E1119:E1123"/>
    <mergeCell ref="G1119:H1119"/>
    <mergeCell ref="S1119:U1123"/>
    <mergeCell ref="G1120:H1120"/>
    <mergeCell ref="G1121:H1121"/>
    <mergeCell ref="G1122:H1122"/>
    <mergeCell ref="H1123:I1123"/>
    <mergeCell ref="K1123:R1123"/>
    <mergeCell ref="B1105:I1105"/>
    <mergeCell ref="J1105:U1105"/>
    <mergeCell ref="E1106:F1106"/>
    <mergeCell ref="B1107:B1108"/>
    <mergeCell ref="C1107:C1108"/>
    <mergeCell ref="F1107:F1108"/>
    <mergeCell ref="G1107:H1108"/>
    <mergeCell ref="K1107:N1107"/>
    <mergeCell ref="O1107:R1107"/>
    <mergeCell ref="S1107:U1107"/>
    <mergeCell ref="K1108:N1108"/>
    <mergeCell ref="O1108:R1108"/>
    <mergeCell ref="S1108:U1108"/>
    <mergeCell ref="B1109:B1113"/>
    <mergeCell ref="C1109:C1113"/>
    <mergeCell ref="D1109:D1113"/>
    <mergeCell ref="E1109:E1113"/>
    <mergeCell ref="G1109:H1109"/>
    <mergeCell ref="S1109:U1113"/>
    <mergeCell ref="G1110:H1110"/>
    <mergeCell ref="G1111:H1111"/>
    <mergeCell ref="G1112:H1112"/>
    <mergeCell ref="H1113:I1113"/>
    <mergeCell ref="K1113:R1113"/>
    <mergeCell ref="B1090:B1094"/>
    <mergeCell ref="C1090:C1094"/>
    <mergeCell ref="D1090:D1094"/>
    <mergeCell ref="E1090:E1094"/>
    <mergeCell ref="G1090:H1090"/>
    <mergeCell ref="S1090:U1094"/>
    <mergeCell ref="G1091:H1091"/>
    <mergeCell ref="G1092:H1092"/>
    <mergeCell ref="G1093:H1093"/>
    <mergeCell ref="H1094:I1094"/>
    <mergeCell ref="K1094:R1094"/>
    <mergeCell ref="B1095:B1099"/>
    <mergeCell ref="C1095:C1099"/>
    <mergeCell ref="D1095:D1099"/>
    <mergeCell ref="E1095:E1099"/>
    <mergeCell ref="G1095:H1095"/>
    <mergeCell ref="S1095:U1099"/>
    <mergeCell ref="G1096:H1096"/>
    <mergeCell ref="G1097:H1097"/>
    <mergeCell ref="G1098:H1098"/>
    <mergeCell ref="H1099:I1099"/>
    <mergeCell ref="K1099:R1099"/>
    <mergeCell ref="B1080:B1084"/>
    <mergeCell ref="C1080:C1084"/>
    <mergeCell ref="D1080:D1084"/>
    <mergeCell ref="E1080:E1084"/>
    <mergeCell ref="G1080:H1080"/>
    <mergeCell ref="S1080:U1084"/>
    <mergeCell ref="G1081:H1081"/>
    <mergeCell ref="G1082:H1082"/>
    <mergeCell ref="G1083:H1083"/>
    <mergeCell ref="H1084:I1084"/>
    <mergeCell ref="K1084:R1084"/>
    <mergeCell ref="B1085:B1089"/>
    <mergeCell ref="C1085:C1089"/>
    <mergeCell ref="D1085:D1089"/>
    <mergeCell ref="E1085:E1089"/>
    <mergeCell ref="G1085:H1085"/>
    <mergeCell ref="S1085:U1089"/>
    <mergeCell ref="G1086:H1086"/>
    <mergeCell ref="G1087:H1087"/>
    <mergeCell ref="G1088:H1088"/>
    <mergeCell ref="H1089:I1089"/>
    <mergeCell ref="K1089:R1089"/>
    <mergeCell ref="B1066:B1070"/>
    <mergeCell ref="C1066:C1070"/>
    <mergeCell ref="D1066:D1070"/>
    <mergeCell ref="E1066:E1070"/>
    <mergeCell ref="G1066:H1066"/>
    <mergeCell ref="S1066:U1070"/>
    <mergeCell ref="G1067:H1067"/>
    <mergeCell ref="G1068:H1068"/>
    <mergeCell ref="G1069:H1069"/>
    <mergeCell ref="H1070:I1070"/>
    <mergeCell ref="K1070:R1070"/>
    <mergeCell ref="B1076:I1076"/>
    <mergeCell ref="J1076:U1076"/>
    <mergeCell ref="E1077:F1077"/>
    <mergeCell ref="B1078:B1079"/>
    <mergeCell ref="C1078:C1079"/>
    <mergeCell ref="F1078:F1079"/>
    <mergeCell ref="G1078:H1079"/>
    <mergeCell ref="K1078:N1078"/>
    <mergeCell ref="O1078:R1078"/>
    <mergeCell ref="S1078:U1078"/>
    <mergeCell ref="K1079:N1079"/>
    <mergeCell ref="O1079:R1079"/>
    <mergeCell ref="S1079:U1079"/>
    <mergeCell ref="O1071:R1071"/>
    <mergeCell ref="S1071:U1071"/>
    <mergeCell ref="O1072:R1072"/>
    <mergeCell ref="S1072:U1072"/>
    <mergeCell ref="B1056:B1060"/>
    <mergeCell ref="C1056:C1060"/>
    <mergeCell ref="D1056:D1060"/>
    <mergeCell ref="E1056:E1060"/>
    <mergeCell ref="G1056:H1056"/>
    <mergeCell ref="S1056:U1060"/>
    <mergeCell ref="G1057:H1057"/>
    <mergeCell ref="G1058:H1058"/>
    <mergeCell ref="G1059:H1059"/>
    <mergeCell ref="H1060:I1060"/>
    <mergeCell ref="K1060:R1060"/>
    <mergeCell ref="B1061:B1065"/>
    <mergeCell ref="C1061:C1065"/>
    <mergeCell ref="D1061:D1065"/>
    <mergeCell ref="E1061:E1065"/>
    <mergeCell ref="G1061:H1061"/>
    <mergeCell ref="S1061:U1065"/>
    <mergeCell ref="G1062:H1062"/>
    <mergeCell ref="G1063:H1063"/>
    <mergeCell ref="G1064:H1064"/>
    <mergeCell ref="H1065:I1065"/>
    <mergeCell ref="K1065:R1065"/>
    <mergeCell ref="B1047:I1047"/>
    <mergeCell ref="J1047:U1047"/>
    <mergeCell ref="E1048:F1048"/>
    <mergeCell ref="B1049:B1050"/>
    <mergeCell ref="C1049:C1050"/>
    <mergeCell ref="F1049:F1050"/>
    <mergeCell ref="G1049:H1050"/>
    <mergeCell ref="K1049:N1049"/>
    <mergeCell ref="O1049:R1049"/>
    <mergeCell ref="S1049:U1049"/>
    <mergeCell ref="K1050:N1050"/>
    <mergeCell ref="O1050:R1050"/>
    <mergeCell ref="S1050:U1050"/>
    <mergeCell ref="B1051:B1055"/>
    <mergeCell ref="C1051:C1055"/>
    <mergeCell ref="D1051:D1055"/>
    <mergeCell ref="E1051:E1055"/>
    <mergeCell ref="G1051:H1051"/>
    <mergeCell ref="S1051:U1055"/>
    <mergeCell ref="G1052:H1052"/>
    <mergeCell ref="G1053:H1053"/>
    <mergeCell ref="G1054:H1054"/>
    <mergeCell ref="H1055:I1055"/>
    <mergeCell ref="K1055:R1055"/>
    <mergeCell ref="B1032:B1036"/>
    <mergeCell ref="C1032:C1036"/>
    <mergeCell ref="D1032:D1036"/>
    <mergeCell ref="E1032:E1036"/>
    <mergeCell ref="G1032:H1032"/>
    <mergeCell ref="S1032:U1036"/>
    <mergeCell ref="G1033:H1033"/>
    <mergeCell ref="G1034:H1034"/>
    <mergeCell ref="G1035:H1035"/>
    <mergeCell ref="H1036:I1036"/>
    <mergeCell ref="K1036:R1036"/>
    <mergeCell ref="B1037:B1041"/>
    <mergeCell ref="C1037:C1041"/>
    <mergeCell ref="D1037:D1041"/>
    <mergeCell ref="E1037:E1041"/>
    <mergeCell ref="G1037:H1037"/>
    <mergeCell ref="S1037:U1041"/>
    <mergeCell ref="G1038:H1038"/>
    <mergeCell ref="G1039:H1039"/>
    <mergeCell ref="G1040:H1040"/>
    <mergeCell ref="H1041:I1041"/>
    <mergeCell ref="K1041:R1041"/>
    <mergeCell ref="B1022:B1026"/>
    <mergeCell ref="C1022:C1026"/>
    <mergeCell ref="D1022:D1026"/>
    <mergeCell ref="E1022:E1026"/>
    <mergeCell ref="G1022:H1022"/>
    <mergeCell ref="S1022:U1026"/>
    <mergeCell ref="G1023:H1023"/>
    <mergeCell ref="G1024:H1024"/>
    <mergeCell ref="G1025:H1025"/>
    <mergeCell ref="H1026:I1026"/>
    <mergeCell ref="K1026:R1026"/>
    <mergeCell ref="B1027:B1031"/>
    <mergeCell ref="C1027:C1031"/>
    <mergeCell ref="D1027:D1031"/>
    <mergeCell ref="E1027:E1031"/>
    <mergeCell ref="G1027:H1027"/>
    <mergeCell ref="S1027:U1031"/>
    <mergeCell ref="G1028:H1028"/>
    <mergeCell ref="G1029:H1029"/>
    <mergeCell ref="G1030:H1030"/>
    <mergeCell ref="H1031:I1031"/>
    <mergeCell ref="K1031:R1031"/>
    <mergeCell ref="B1008:B1012"/>
    <mergeCell ref="C1008:C1012"/>
    <mergeCell ref="D1008:D1012"/>
    <mergeCell ref="E1008:E1012"/>
    <mergeCell ref="G1008:H1008"/>
    <mergeCell ref="S1008:U1012"/>
    <mergeCell ref="G1009:H1009"/>
    <mergeCell ref="G1010:H1010"/>
    <mergeCell ref="G1011:H1011"/>
    <mergeCell ref="H1012:I1012"/>
    <mergeCell ref="K1012:R1012"/>
    <mergeCell ref="B1018:I1018"/>
    <mergeCell ref="J1018:U1018"/>
    <mergeCell ref="E1019:F1019"/>
    <mergeCell ref="B1020:B1021"/>
    <mergeCell ref="C1020:C1021"/>
    <mergeCell ref="F1020:F1021"/>
    <mergeCell ref="G1020:H1021"/>
    <mergeCell ref="K1020:N1020"/>
    <mergeCell ref="O1020:R1020"/>
    <mergeCell ref="S1020:U1020"/>
    <mergeCell ref="K1021:N1021"/>
    <mergeCell ref="O1021:R1021"/>
    <mergeCell ref="S1021:U1021"/>
    <mergeCell ref="B998:B1002"/>
    <mergeCell ref="C998:C1002"/>
    <mergeCell ref="D998:D1002"/>
    <mergeCell ref="E998:E1002"/>
    <mergeCell ref="G998:H998"/>
    <mergeCell ref="S998:U1002"/>
    <mergeCell ref="G999:H999"/>
    <mergeCell ref="G1000:H1000"/>
    <mergeCell ref="G1001:H1001"/>
    <mergeCell ref="H1002:I1002"/>
    <mergeCell ref="K1002:R1002"/>
    <mergeCell ref="B1003:B1007"/>
    <mergeCell ref="C1003:C1007"/>
    <mergeCell ref="D1003:D1007"/>
    <mergeCell ref="E1003:E1007"/>
    <mergeCell ref="G1003:H1003"/>
    <mergeCell ref="S1003:U1007"/>
    <mergeCell ref="G1004:H1004"/>
    <mergeCell ref="G1005:H1005"/>
    <mergeCell ref="G1006:H1006"/>
    <mergeCell ref="H1007:I1007"/>
    <mergeCell ref="K1007:R1007"/>
    <mergeCell ref="B989:I989"/>
    <mergeCell ref="J989:U989"/>
    <mergeCell ref="E990:F990"/>
    <mergeCell ref="B991:B992"/>
    <mergeCell ref="C991:C992"/>
    <mergeCell ref="F991:F992"/>
    <mergeCell ref="G991:H992"/>
    <mergeCell ref="K991:N991"/>
    <mergeCell ref="O991:R991"/>
    <mergeCell ref="S991:U991"/>
    <mergeCell ref="K992:N992"/>
    <mergeCell ref="O992:R992"/>
    <mergeCell ref="S992:U992"/>
    <mergeCell ref="B993:B997"/>
    <mergeCell ref="C993:C997"/>
    <mergeCell ref="D993:D997"/>
    <mergeCell ref="E993:E997"/>
    <mergeCell ref="G993:H993"/>
    <mergeCell ref="S993:U997"/>
    <mergeCell ref="G994:H994"/>
    <mergeCell ref="G995:H995"/>
    <mergeCell ref="G996:H996"/>
    <mergeCell ref="H997:I997"/>
    <mergeCell ref="K997:R997"/>
    <mergeCell ref="B974:B978"/>
    <mergeCell ref="C974:C978"/>
    <mergeCell ref="D974:D978"/>
    <mergeCell ref="E974:E978"/>
    <mergeCell ref="G974:H974"/>
    <mergeCell ref="S974:U978"/>
    <mergeCell ref="G975:H975"/>
    <mergeCell ref="G976:H976"/>
    <mergeCell ref="G977:H977"/>
    <mergeCell ref="H978:I978"/>
    <mergeCell ref="K978:R978"/>
    <mergeCell ref="B979:B983"/>
    <mergeCell ref="C979:C983"/>
    <mergeCell ref="D979:D983"/>
    <mergeCell ref="E979:E983"/>
    <mergeCell ref="G979:H979"/>
    <mergeCell ref="S979:U983"/>
    <mergeCell ref="G980:H980"/>
    <mergeCell ref="G981:H981"/>
    <mergeCell ref="G982:H982"/>
    <mergeCell ref="H983:I983"/>
    <mergeCell ref="K983:R983"/>
    <mergeCell ref="B964:B968"/>
    <mergeCell ref="C964:C968"/>
    <mergeCell ref="D964:D968"/>
    <mergeCell ref="E964:E968"/>
    <mergeCell ref="G964:H964"/>
    <mergeCell ref="S964:U968"/>
    <mergeCell ref="G965:H965"/>
    <mergeCell ref="G966:H966"/>
    <mergeCell ref="G967:H967"/>
    <mergeCell ref="H968:I968"/>
    <mergeCell ref="K968:R968"/>
    <mergeCell ref="B969:B973"/>
    <mergeCell ref="C969:C973"/>
    <mergeCell ref="D969:D973"/>
    <mergeCell ref="E969:E973"/>
    <mergeCell ref="G969:H969"/>
    <mergeCell ref="S969:U973"/>
    <mergeCell ref="G970:H970"/>
    <mergeCell ref="G971:H971"/>
    <mergeCell ref="G972:H972"/>
    <mergeCell ref="H973:I973"/>
    <mergeCell ref="K973:R973"/>
    <mergeCell ref="B950:B954"/>
    <mergeCell ref="C950:C954"/>
    <mergeCell ref="D950:D954"/>
    <mergeCell ref="E950:E954"/>
    <mergeCell ref="G950:H950"/>
    <mergeCell ref="S950:U954"/>
    <mergeCell ref="G951:H951"/>
    <mergeCell ref="G952:H952"/>
    <mergeCell ref="G953:H953"/>
    <mergeCell ref="H954:I954"/>
    <mergeCell ref="K954:R954"/>
    <mergeCell ref="B960:I960"/>
    <mergeCell ref="J960:U960"/>
    <mergeCell ref="E961:F961"/>
    <mergeCell ref="B962:B963"/>
    <mergeCell ref="C962:C963"/>
    <mergeCell ref="F962:F963"/>
    <mergeCell ref="G962:H963"/>
    <mergeCell ref="K962:N962"/>
    <mergeCell ref="O962:R962"/>
    <mergeCell ref="S962:U962"/>
    <mergeCell ref="K963:N963"/>
    <mergeCell ref="O963:R963"/>
    <mergeCell ref="S963:U963"/>
    <mergeCell ref="B940:B944"/>
    <mergeCell ref="C940:C944"/>
    <mergeCell ref="D940:D944"/>
    <mergeCell ref="E940:E944"/>
    <mergeCell ref="G940:H940"/>
    <mergeCell ref="S940:U944"/>
    <mergeCell ref="G941:H941"/>
    <mergeCell ref="G942:H942"/>
    <mergeCell ref="G943:H943"/>
    <mergeCell ref="H944:I944"/>
    <mergeCell ref="K944:R944"/>
    <mergeCell ref="B945:B949"/>
    <mergeCell ref="C945:C949"/>
    <mergeCell ref="D945:D949"/>
    <mergeCell ref="E945:E949"/>
    <mergeCell ref="G945:H945"/>
    <mergeCell ref="S945:U949"/>
    <mergeCell ref="G946:H946"/>
    <mergeCell ref="G947:H947"/>
    <mergeCell ref="G948:H948"/>
    <mergeCell ref="H949:I949"/>
    <mergeCell ref="K949:R949"/>
    <mergeCell ref="B931:I931"/>
    <mergeCell ref="J931:U931"/>
    <mergeCell ref="E932:F932"/>
    <mergeCell ref="B933:B934"/>
    <mergeCell ref="C933:C934"/>
    <mergeCell ref="F933:F934"/>
    <mergeCell ref="G933:H934"/>
    <mergeCell ref="K933:N933"/>
    <mergeCell ref="O933:R933"/>
    <mergeCell ref="S933:U933"/>
    <mergeCell ref="K934:N934"/>
    <mergeCell ref="O934:R934"/>
    <mergeCell ref="S934:U934"/>
    <mergeCell ref="B935:B939"/>
    <mergeCell ref="C935:C939"/>
    <mergeCell ref="D935:D939"/>
    <mergeCell ref="E935:E939"/>
    <mergeCell ref="G935:H935"/>
    <mergeCell ref="S935:U939"/>
    <mergeCell ref="G936:H936"/>
    <mergeCell ref="G937:H937"/>
    <mergeCell ref="G938:H938"/>
    <mergeCell ref="H939:I939"/>
    <mergeCell ref="K939:R939"/>
    <mergeCell ref="B916:B920"/>
    <mergeCell ref="C916:C920"/>
    <mergeCell ref="D916:D920"/>
    <mergeCell ref="E916:E920"/>
    <mergeCell ref="G916:H916"/>
    <mergeCell ref="S916:U920"/>
    <mergeCell ref="G917:H917"/>
    <mergeCell ref="G918:H918"/>
    <mergeCell ref="G919:H919"/>
    <mergeCell ref="H920:I920"/>
    <mergeCell ref="K920:R920"/>
    <mergeCell ref="B921:B925"/>
    <mergeCell ref="C921:C925"/>
    <mergeCell ref="D921:D925"/>
    <mergeCell ref="E921:E925"/>
    <mergeCell ref="G921:H921"/>
    <mergeCell ref="S921:U925"/>
    <mergeCell ref="G922:H922"/>
    <mergeCell ref="G923:H923"/>
    <mergeCell ref="G924:H924"/>
    <mergeCell ref="H925:I925"/>
    <mergeCell ref="K925:R925"/>
    <mergeCell ref="B906:B910"/>
    <mergeCell ref="C906:C910"/>
    <mergeCell ref="D906:D910"/>
    <mergeCell ref="E906:E910"/>
    <mergeCell ref="G906:H906"/>
    <mergeCell ref="S906:U910"/>
    <mergeCell ref="G907:H907"/>
    <mergeCell ref="G908:H908"/>
    <mergeCell ref="G909:H909"/>
    <mergeCell ref="H910:I910"/>
    <mergeCell ref="K910:R910"/>
    <mergeCell ref="B911:B915"/>
    <mergeCell ref="C911:C915"/>
    <mergeCell ref="D911:D915"/>
    <mergeCell ref="E911:E915"/>
    <mergeCell ref="G911:H911"/>
    <mergeCell ref="S911:U915"/>
    <mergeCell ref="G912:H912"/>
    <mergeCell ref="G913:H913"/>
    <mergeCell ref="G914:H914"/>
    <mergeCell ref="H915:I915"/>
    <mergeCell ref="K915:R915"/>
    <mergeCell ref="B892:B896"/>
    <mergeCell ref="C892:C896"/>
    <mergeCell ref="D892:D896"/>
    <mergeCell ref="E892:E896"/>
    <mergeCell ref="G892:H892"/>
    <mergeCell ref="S892:U896"/>
    <mergeCell ref="G893:H893"/>
    <mergeCell ref="G894:H894"/>
    <mergeCell ref="G895:H895"/>
    <mergeCell ref="H896:I896"/>
    <mergeCell ref="K896:R896"/>
    <mergeCell ref="B902:I902"/>
    <mergeCell ref="J902:U902"/>
    <mergeCell ref="E903:F903"/>
    <mergeCell ref="B904:B905"/>
    <mergeCell ref="C904:C905"/>
    <mergeCell ref="F904:F905"/>
    <mergeCell ref="G904:H905"/>
    <mergeCell ref="K904:N904"/>
    <mergeCell ref="O904:R904"/>
    <mergeCell ref="S904:U904"/>
    <mergeCell ref="K905:N905"/>
    <mergeCell ref="O905:R905"/>
    <mergeCell ref="S905:U905"/>
    <mergeCell ref="B882:B886"/>
    <mergeCell ref="C882:C886"/>
    <mergeCell ref="D882:D886"/>
    <mergeCell ref="E882:E886"/>
    <mergeCell ref="G882:H882"/>
    <mergeCell ref="S882:U886"/>
    <mergeCell ref="G883:H883"/>
    <mergeCell ref="G884:H884"/>
    <mergeCell ref="G885:H885"/>
    <mergeCell ref="H886:I886"/>
    <mergeCell ref="K886:R886"/>
    <mergeCell ref="B887:B891"/>
    <mergeCell ref="C887:C891"/>
    <mergeCell ref="D887:D891"/>
    <mergeCell ref="E887:E891"/>
    <mergeCell ref="G887:H887"/>
    <mergeCell ref="S887:U891"/>
    <mergeCell ref="G888:H888"/>
    <mergeCell ref="G889:H889"/>
    <mergeCell ref="G890:H890"/>
    <mergeCell ref="H891:I891"/>
    <mergeCell ref="K891:R891"/>
    <mergeCell ref="B873:I873"/>
    <mergeCell ref="J873:U873"/>
    <mergeCell ref="E874:F874"/>
    <mergeCell ref="B875:B876"/>
    <mergeCell ref="C875:C876"/>
    <mergeCell ref="F875:F876"/>
    <mergeCell ref="G875:H876"/>
    <mergeCell ref="K875:N875"/>
    <mergeCell ref="O875:R875"/>
    <mergeCell ref="S875:U875"/>
    <mergeCell ref="K876:N876"/>
    <mergeCell ref="O876:R876"/>
    <mergeCell ref="S876:U876"/>
    <mergeCell ref="B877:B881"/>
    <mergeCell ref="C877:C881"/>
    <mergeCell ref="D877:D881"/>
    <mergeCell ref="E877:E881"/>
    <mergeCell ref="G877:H877"/>
    <mergeCell ref="S877:U881"/>
    <mergeCell ref="G878:H878"/>
    <mergeCell ref="G879:H879"/>
    <mergeCell ref="G880:H880"/>
    <mergeCell ref="H881:I881"/>
    <mergeCell ref="K881:R881"/>
    <mergeCell ref="B858:B862"/>
    <mergeCell ref="C858:C862"/>
    <mergeCell ref="D858:D862"/>
    <mergeCell ref="E858:E862"/>
    <mergeCell ref="G858:H858"/>
    <mergeCell ref="S858:U862"/>
    <mergeCell ref="G859:H859"/>
    <mergeCell ref="G860:H860"/>
    <mergeCell ref="G861:H861"/>
    <mergeCell ref="H862:I862"/>
    <mergeCell ref="K862:R862"/>
    <mergeCell ref="B863:B867"/>
    <mergeCell ref="C863:C867"/>
    <mergeCell ref="D863:D867"/>
    <mergeCell ref="E863:E867"/>
    <mergeCell ref="G863:H863"/>
    <mergeCell ref="S863:U867"/>
    <mergeCell ref="G864:H864"/>
    <mergeCell ref="G865:H865"/>
    <mergeCell ref="G866:H866"/>
    <mergeCell ref="H867:I867"/>
    <mergeCell ref="K867:R867"/>
    <mergeCell ref="B848:B852"/>
    <mergeCell ref="C848:C852"/>
    <mergeCell ref="D848:D852"/>
    <mergeCell ref="E848:E852"/>
    <mergeCell ref="G848:H848"/>
    <mergeCell ref="S848:U852"/>
    <mergeCell ref="G849:H849"/>
    <mergeCell ref="G850:H850"/>
    <mergeCell ref="G851:H851"/>
    <mergeCell ref="H852:I852"/>
    <mergeCell ref="K852:R852"/>
    <mergeCell ref="B853:B857"/>
    <mergeCell ref="C853:C857"/>
    <mergeCell ref="D853:D857"/>
    <mergeCell ref="E853:E857"/>
    <mergeCell ref="G853:H853"/>
    <mergeCell ref="S853:U857"/>
    <mergeCell ref="G854:H854"/>
    <mergeCell ref="G855:H855"/>
    <mergeCell ref="G856:H856"/>
    <mergeCell ref="H857:I857"/>
    <mergeCell ref="K857:R857"/>
    <mergeCell ref="B834:B838"/>
    <mergeCell ref="C834:C838"/>
    <mergeCell ref="D834:D838"/>
    <mergeCell ref="E834:E838"/>
    <mergeCell ref="G834:H834"/>
    <mergeCell ref="S834:U838"/>
    <mergeCell ref="G835:H835"/>
    <mergeCell ref="G836:H836"/>
    <mergeCell ref="G837:H837"/>
    <mergeCell ref="H838:I838"/>
    <mergeCell ref="K838:R838"/>
    <mergeCell ref="B844:I844"/>
    <mergeCell ref="J844:U844"/>
    <mergeCell ref="E845:F845"/>
    <mergeCell ref="B846:B847"/>
    <mergeCell ref="C846:C847"/>
    <mergeCell ref="F846:F847"/>
    <mergeCell ref="G846:H847"/>
    <mergeCell ref="K846:N846"/>
    <mergeCell ref="O846:R846"/>
    <mergeCell ref="S846:U846"/>
    <mergeCell ref="K847:N847"/>
    <mergeCell ref="O847:R847"/>
    <mergeCell ref="S847:U847"/>
    <mergeCell ref="B824:B828"/>
    <mergeCell ref="C824:C828"/>
    <mergeCell ref="D824:D828"/>
    <mergeCell ref="E824:E828"/>
    <mergeCell ref="G824:H824"/>
    <mergeCell ref="S824:U828"/>
    <mergeCell ref="G825:H825"/>
    <mergeCell ref="G826:H826"/>
    <mergeCell ref="G827:H827"/>
    <mergeCell ref="H828:I828"/>
    <mergeCell ref="K828:R828"/>
    <mergeCell ref="B829:B833"/>
    <mergeCell ref="C829:C833"/>
    <mergeCell ref="D829:D833"/>
    <mergeCell ref="E829:E833"/>
    <mergeCell ref="G829:H829"/>
    <mergeCell ref="S829:U833"/>
    <mergeCell ref="G830:H830"/>
    <mergeCell ref="G831:H831"/>
    <mergeCell ref="G832:H832"/>
    <mergeCell ref="H833:I833"/>
    <mergeCell ref="K833:R833"/>
    <mergeCell ref="B815:I815"/>
    <mergeCell ref="J815:U815"/>
    <mergeCell ref="E816:F816"/>
    <mergeCell ref="B817:B818"/>
    <mergeCell ref="C817:C818"/>
    <mergeCell ref="F817:F818"/>
    <mergeCell ref="G817:H818"/>
    <mergeCell ref="K817:N817"/>
    <mergeCell ref="O817:R817"/>
    <mergeCell ref="S817:U817"/>
    <mergeCell ref="K818:N818"/>
    <mergeCell ref="O818:R818"/>
    <mergeCell ref="S818:U818"/>
    <mergeCell ref="B819:B823"/>
    <mergeCell ref="C819:C823"/>
    <mergeCell ref="D819:D823"/>
    <mergeCell ref="E819:E823"/>
    <mergeCell ref="G819:H819"/>
    <mergeCell ref="S819:U823"/>
    <mergeCell ref="G820:H820"/>
    <mergeCell ref="G821:H821"/>
    <mergeCell ref="G822:H822"/>
    <mergeCell ref="H823:I823"/>
    <mergeCell ref="K823:R823"/>
    <mergeCell ref="B800:B804"/>
    <mergeCell ref="C800:C804"/>
    <mergeCell ref="D800:D804"/>
    <mergeCell ref="E800:E804"/>
    <mergeCell ref="G800:H800"/>
    <mergeCell ref="S800:U804"/>
    <mergeCell ref="G801:H801"/>
    <mergeCell ref="G802:H802"/>
    <mergeCell ref="G803:H803"/>
    <mergeCell ref="H804:I804"/>
    <mergeCell ref="K804:R804"/>
    <mergeCell ref="B805:B809"/>
    <mergeCell ref="C805:C809"/>
    <mergeCell ref="D805:D809"/>
    <mergeCell ref="E805:E809"/>
    <mergeCell ref="G805:H805"/>
    <mergeCell ref="S805:U809"/>
    <mergeCell ref="G806:H806"/>
    <mergeCell ref="G807:H807"/>
    <mergeCell ref="G808:H808"/>
    <mergeCell ref="H809:I809"/>
    <mergeCell ref="K809:R809"/>
    <mergeCell ref="B790:B794"/>
    <mergeCell ref="C790:C794"/>
    <mergeCell ref="D790:D794"/>
    <mergeCell ref="E790:E794"/>
    <mergeCell ref="G790:H790"/>
    <mergeCell ref="S790:U794"/>
    <mergeCell ref="G791:H791"/>
    <mergeCell ref="G792:H792"/>
    <mergeCell ref="G793:H793"/>
    <mergeCell ref="H794:I794"/>
    <mergeCell ref="K794:R794"/>
    <mergeCell ref="B795:B799"/>
    <mergeCell ref="C795:C799"/>
    <mergeCell ref="D795:D799"/>
    <mergeCell ref="E795:E799"/>
    <mergeCell ref="G795:H795"/>
    <mergeCell ref="S795:U799"/>
    <mergeCell ref="G796:H796"/>
    <mergeCell ref="G797:H797"/>
    <mergeCell ref="G798:H798"/>
    <mergeCell ref="H799:I799"/>
    <mergeCell ref="K799:R799"/>
    <mergeCell ref="B776:B780"/>
    <mergeCell ref="C776:C780"/>
    <mergeCell ref="D776:D780"/>
    <mergeCell ref="E776:E780"/>
    <mergeCell ref="G776:H776"/>
    <mergeCell ref="S776:U780"/>
    <mergeCell ref="G777:H777"/>
    <mergeCell ref="G778:H778"/>
    <mergeCell ref="G779:H779"/>
    <mergeCell ref="H780:I780"/>
    <mergeCell ref="K780:R780"/>
    <mergeCell ref="B786:I786"/>
    <mergeCell ref="J786:U786"/>
    <mergeCell ref="E787:F787"/>
    <mergeCell ref="B788:B789"/>
    <mergeCell ref="C788:C789"/>
    <mergeCell ref="F788:F789"/>
    <mergeCell ref="G788:H789"/>
    <mergeCell ref="K788:N788"/>
    <mergeCell ref="O788:R788"/>
    <mergeCell ref="S788:U788"/>
    <mergeCell ref="K789:N789"/>
    <mergeCell ref="O789:R789"/>
    <mergeCell ref="S789:U789"/>
    <mergeCell ref="O781:R781"/>
    <mergeCell ref="S781:U781"/>
    <mergeCell ref="O782:R782"/>
    <mergeCell ref="S782:U782"/>
    <mergeCell ref="B766:B770"/>
    <mergeCell ref="C766:C770"/>
    <mergeCell ref="D766:D770"/>
    <mergeCell ref="E766:E770"/>
    <mergeCell ref="G766:H766"/>
    <mergeCell ref="S766:U770"/>
    <mergeCell ref="G767:H767"/>
    <mergeCell ref="G768:H768"/>
    <mergeCell ref="G769:H769"/>
    <mergeCell ref="H770:I770"/>
    <mergeCell ref="K770:R770"/>
    <mergeCell ref="B771:B775"/>
    <mergeCell ref="C771:C775"/>
    <mergeCell ref="D771:D775"/>
    <mergeCell ref="E771:E775"/>
    <mergeCell ref="G771:H771"/>
    <mergeCell ref="S771:U775"/>
    <mergeCell ref="G772:H772"/>
    <mergeCell ref="G773:H773"/>
    <mergeCell ref="G774:H774"/>
    <mergeCell ref="H775:I775"/>
    <mergeCell ref="K775:R775"/>
    <mergeCell ref="B757:I757"/>
    <mergeCell ref="J757:U757"/>
    <mergeCell ref="E758:F758"/>
    <mergeCell ref="B759:B760"/>
    <mergeCell ref="C759:C760"/>
    <mergeCell ref="F759:F760"/>
    <mergeCell ref="G759:H760"/>
    <mergeCell ref="K759:N759"/>
    <mergeCell ref="O759:R759"/>
    <mergeCell ref="S759:U759"/>
    <mergeCell ref="K760:N760"/>
    <mergeCell ref="O760:R760"/>
    <mergeCell ref="S760:U760"/>
    <mergeCell ref="B761:B765"/>
    <mergeCell ref="C761:C765"/>
    <mergeCell ref="D761:D765"/>
    <mergeCell ref="E761:E765"/>
    <mergeCell ref="G761:H761"/>
    <mergeCell ref="S761:U765"/>
    <mergeCell ref="G762:H762"/>
    <mergeCell ref="G763:H763"/>
    <mergeCell ref="G764:H764"/>
    <mergeCell ref="H765:I765"/>
    <mergeCell ref="K765:R765"/>
    <mergeCell ref="B742:B746"/>
    <mergeCell ref="C742:C746"/>
    <mergeCell ref="D742:D746"/>
    <mergeCell ref="E742:E746"/>
    <mergeCell ref="G742:H742"/>
    <mergeCell ref="S742:U746"/>
    <mergeCell ref="G743:H743"/>
    <mergeCell ref="G744:H744"/>
    <mergeCell ref="G745:H745"/>
    <mergeCell ref="H746:I746"/>
    <mergeCell ref="K746:R746"/>
    <mergeCell ref="B747:B751"/>
    <mergeCell ref="C747:C751"/>
    <mergeCell ref="D747:D751"/>
    <mergeCell ref="E747:E751"/>
    <mergeCell ref="G747:H747"/>
    <mergeCell ref="S747:U751"/>
    <mergeCell ref="G748:H748"/>
    <mergeCell ref="G749:H749"/>
    <mergeCell ref="G750:H750"/>
    <mergeCell ref="H751:I751"/>
    <mergeCell ref="K751:R751"/>
    <mergeCell ref="B732:B736"/>
    <mergeCell ref="C732:C736"/>
    <mergeCell ref="D732:D736"/>
    <mergeCell ref="E732:E736"/>
    <mergeCell ref="G732:H732"/>
    <mergeCell ref="S732:U736"/>
    <mergeCell ref="G733:H733"/>
    <mergeCell ref="G734:H734"/>
    <mergeCell ref="G735:H735"/>
    <mergeCell ref="H736:I736"/>
    <mergeCell ref="K736:R736"/>
    <mergeCell ref="B737:B741"/>
    <mergeCell ref="C737:C741"/>
    <mergeCell ref="D737:D741"/>
    <mergeCell ref="E737:E741"/>
    <mergeCell ref="G737:H737"/>
    <mergeCell ref="S737:U741"/>
    <mergeCell ref="G738:H738"/>
    <mergeCell ref="G739:H739"/>
    <mergeCell ref="G740:H740"/>
    <mergeCell ref="H741:I741"/>
    <mergeCell ref="K741:R741"/>
    <mergeCell ref="B718:B722"/>
    <mergeCell ref="C718:C722"/>
    <mergeCell ref="D718:D722"/>
    <mergeCell ref="E718:E722"/>
    <mergeCell ref="G718:H718"/>
    <mergeCell ref="S718:U722"/>
    <mergeCell ref="G719:H719"/>
    <mergeCell ref="G720:H720"/>
    <mergeCell ref="G721:H721"/>
    <mergeCell ref="H722:I722"/>
    <mergeCell ref="K722:R722"/>
    <mergeCell ref="B728:I728"/>
    <mergeCell ref="J728:U728"/>
    <mergeCell ref="E729:F729"/>
    <mergeCell ref="B730:B731"/>
    <mergeCell ref="C730:C731"/>
    <mergeCell ref="F730:F731"/>
    <mergeCell ref="G730:H731"/>
    <mergeCell ref="K730:N730"/>
    <mergeCell ref="O730:R730"/>
    <mergeCell ref="S730:U730"/>
    <mergeCell ref="K731:N731"/>
    <mergeCell ref="O731:R731"/>
    <mergeCell ref="S731:U731"/>
    <mergeCell ref="B708:B712"/>
    <mergeCell ref="C708:C712"/>
    <mergeCell ref="D708:D712"/>
    <mergeCell ref="E708:E712"/>
    <mergeCell ref="G708:H708"/>
    <mergeCell ref="S708:U712"/>
    <mergeCell ref="G709:H709"/>
    <mergeCell ref="G710:H710"/>
    <mergeCell ref="G711:H711"/>
    <mergeCell ref="H712:I712"/>
    <mergeCell ref="K712:R712"/>
    <mergeCell ref="B713:B717"/>
    <mergeCell ref="C713:C717"/>
    <mergeCell ref="D713:D717"/>
    <mergeCell ref="E713:E717"/>
    <mergeCell ref="G713:H713"/>
    <mergeCell ref="S713:U717"/>
    <mergeCell ref="G714:H714"/>
    <mergeCell ref="G715:H715"/>
    <mergeCell ref="G716:H716"/>
    <mergeCell ref="H717:I717"/>
    <mergeCell ref="K717:R717"/>
    <mergeCell ref="B699:I699"/>
    <mergeCell ref="J699:U699"/>
    <mergeCell ref="E700:F700"/>
    <mergeCell ref="B701:B702"/>
    <mergeCell ref="C701:C702"/>
    <mergeCell ref="F701:F702"/>
    <mergeCell ref="G701:H702"/>
    <mergeCell ref="K701:N701"/>
    <mergeCell ref="O701:R701"/>
    <mergeCell ref="S701:U701"/>
    <mergeCell ref="K702:N702"/>
    <mergeCell ref="O702:R702"/>
    <mergeCell ref="S702:U702"/>
    <mergeCell ref="B703:B707"/>
    <mergeCell ref="C703:C707"/>
    <mergeCell ref="D703:D707"/>
    <mergeCell ref="E703:E707"/>
    <mergeCell ref="G703:H703"/>
    <mergeCell ref="S703:U707"/>
    <mergeCell ref="G704:H704"/>
    <mergeCell ref="G705:H705"/>
    <mergeCell ref="G706:H706"/>
    <mergeCell ref="H707:I707"/>
    <mergeCell ref="K707:R707"/>
    <mergeCell ref="B684:B688"/>
    <mergeCell ref="C684:C688"/>
    <mergeCell ref="D684:D688"/>
    <mergeCell ref="E684:E688"/>
    <mergeCell ref="G684:H684"/>
    <mergeCell ref="S684:U688"/>
    <mergeCell ref="G685:H685"/>
    <mergeCell ref="G686:H686"/>
    <mergeCell ref="G687:H687"/>
    <mergeCell ref="H688:I688"/>
    <mergeCell ref="K688:R688"/>
    <mergeCell ref="B689:B693"/>
    <mergeCell ref="C689:C693"/>
    <mergeCell ref="D689:D693"/>
    <mergeCell ref="E689:E693"/>
    <mergeCell ref="G689:H689"/>
    <mergeCell ref="S689:U693"/>
    <mergeCell ref="G690:H690"/>
    <mergeCell ref="G691:H691"/>
    <mergeCell ref="G692:H692"/>
    <mergeCell ref="H693:I693"/>
    <mergeCell ref="K693:R693"/>
    <mergeCell ref="B674:B678"/>
    <mergeCell ref="C674:C678"/>
    <mergeCell ref="D674:D678"/>
    <mergeCell ref="E674:E678"/>
    <mergeCell ref="G674:H674"/>
    <mergeCell ref="S674:U678"/>
    <mergeCell ref="G675:H675"/>
    <mergeCell ref="G676:H676"/>
    <mergeCell ref="G677:H677"/>
    <mergeCell ref="H678:I678"/>
    <mergeCell ref="K678:R678"/>
    <mergeCell ref="B679:B683"/>
    <mergeCell ref="C679:C683"/>
    <mergeCell ref="D679:D683"/>
    <mergeCell ref="E679:E683"/>
    <mergeCell ref="G679:H679"/>
    <mergeCell ref="S679:U683"/>
    <mergeCell ref="G680:H680"/>
    <mergeCell ref="G681:H681"/>
    <mergeCell ref="G682:H682"/>
    <mergeCell ref="H683:I683"/>
    <mergeCell ref="K683:R683"/>
    <mergeCell ref="B660:B664"/>
    <mergeCell ref="C660:C664"/>
    <mergeCell ref="D660:D664"/>
    <mergeCell ref="E660:E664"/>
    <mergeCell ref="G660:H660"/>
    <mergeCell ref="S660:U664"/>
    <mergeCell ref="G661:H661"/>
    <mergeCell ref="G662:H662"/>
    <mergeCell ref="G663:H663"/>
    <mergeCell ref="H664:I664"/>
    <mergeCell ref="K664:R664"/>
    <mergeCell ref="B670:I670"/>
    <mergeCell ref="J670:U670"/>
    <mergeCell ref="E671:F671"/>
    <mergeCell ref="B672:B673"/>
    <mergeCell ref="C672:C673"/>
    <mergeCell ref="F672:F673"/>
    <mergeCell ref="G672:H673"/>
    <mergeCell ref="K672:N672"/>
    <mergeCell ref="O672:R672"/>
    <mergeCell ref="S672:U672"/>
    <mergeCell ref="K673:N673"/>
    <mergeCell ref="O673:R673"/>
    <mergeCell ref="S673:U673"/>
    <mergeCell ref="B650:B654"/>
    <mergeCell ref="C650:C654"/>
    <mergeCell ref="D650:D654"/>
    <mergeCell ref="E650:E654"/>
    <mergeCell ref="G650:H650"/>
    <mergeCell ref="S650:U654"/>
    <mergeCell ref="G651:H651"/>
    <mergeCell ref="G652:H652"/>
    <mergeCell ref="G653:H653"/>
    <mergeCell ref="H654:I654"/>
    <mergeCell ref="K654:R654"/>
    <mergeCell ref="B655:B659"/>
    <mergeCell ref="C655:C659"/>
    <mergeCell ref="D655:D659"/>
    <mergeCell ref="E655:E659"/>
    <mergeCell ref="G655:H655"/>
    <mergeCell ref="S655:U659"/>
    <mergeCell ref="G656:H656"/>
    <mergeCell ref="G657:H657"/>
    <mergeCell ref="G658:H658"/>
    <mergeCell ref="H659:I659"/>
    <mergeCell ref="K659:R659"/>
    <mergeCell ref="B641:I641"/>
    <mergeCell ref="J641:U641"/>
    <mergeCell ref="E642:F642"/>
    <mergeCell ref="B643:B644"/>
    <mergeCell ref="C643:C644"/>
    <mergeCell ref="F643:F644"/>
    <mergeCell ref="G643:H644"/>
    <mergeCell ref="K643:N643"/>
    <mergeCell ref="O643:R643"/>
    <mergeCell ref="S643:U643"/>
    <mergeCell ref="K644:N644"/>
    <mergeCell ref="O644:R644"/>
    <mergeCell ref="S644:U644"/>
    <mergeCell ref="B645:B649"/>
    <mergeCell ref="C645:C649"/>
    <mergeCell ref="D645:D649"/>
    <mergeCell ref="E645:E649"/>
    <mergeCell ref="G645:H645"/>
    <mergeCell ref="S645:U649"/>
    <mergeCell ref="G646:H646"/>
    <mergeCell ref="G647:H647"/>
    <mergeCell ref="G648:H648"/>
    <mergeCell ref="H649:I649"/>
    <mergeCell ref="K649:R649"/>
    <mergeCell ref="B626:B630"/>
    <mergeCell ref="C626:C630"/>
    <mergeCell ref="D626:D630"/>
    <mergeCell ref="E626:E630"/>
    <mergeCell ref="G626:H626"/>
    <mergeCell ref="S626:U630"/>
    <mergeCell ref="G627:H627"/>
    <mergeCell ref="G628:H628"/>
    <mergeCell ref="G629:H629"/>
    <mergeCell ref="H630:I630"/>
    <mergeCell ref="K630:R630"/>
    <mergeCell ref="B631:B635"/>
    <mergeCell ref="C631:C635"/>
    <mergeCell ref="D631:D635"/>
    <mergeCell ref="E631:E635"/>
    <mergeCell ref="G631:H631"/>
    <mergeCell ref="S631:U635"/>
    <mergeCell ref="G632:H632"/>
    <mergeCell ref="G633:H633"/>
    <mergeCell ref="G634:H634"/>
    <mergeCell ref="H635:I635"/>
    <mergeCell ref="K635:R635"/>
    <mergeCell ref="B616:B620"/>
    <mergeCell ref="C616:C620"/>
    <mergeCell ref="D616:D620"/>
    <mergeCell ref="E616:E620"/>
    <mergeCell ref="G616:H616"/>
    <mergeCell ref="S616:U620"/>
    <mergeCell ref="G617:H617"/>
    <mergeCell ref="G618:H618"/>
    <mergeCell ref="G619:H619"/>
    <mergeCell ref="H620:I620"/>
    <mergeCell ref="K620:R620"/>
    <mergeCell ref="B621:B625"/>
    <mergeCell ref="C621:C625"/>
    <mergeCell ref="D621:D625"/>
    <mergeCell ref="E621:E625"/>
    <mergeCell ref="G621:H621"/>
    <mergeCell ref="S621:U625"/>
    <mergeCell ref="G622:H622"/>
    <mergeCell ref="G623:H623"/>
    <mergeCell ref="G624:H624"/>
    <mergeCell ref="H625:I625"/>
    <mergeCell ref="K625:R625"/>
    <mergeCell ref="B602:B606"/>
    <mergeCell ref="C602:C606"/>
    <mergeCell ref="D602:D606"/>
    <mergeCell ref="E602:E606"/>
    <mergeCell ref="G602:H602"/>
    <mergeCell ref="S602:U606"/>
    <mergeCell ref="G603:H603"/>
    <mergeCell ref="G604:H604"/>
    <mergeCell ref="G605:H605"/>
    <mergeCell ref="H606:I606"/>
    <mergeCell ref="K606:R606"/>
    <mergeCell ref="B612:I612"/>
    <mergeCell ref="J612:U612"/>
    <mergeCell ref="E613:F613"/>
    <mergeCell ref="B614:B615"/>
    <mergeCell ref="C614:C615"/>
    <mergeCell ref="F614:F615"/>
    <mergeCell ref="G614:H615"/>
    <mergeCell ref="K614:N614"/>
    <mergeCell ref="O614:R614"/>
    <mergeCell ref="S614:U614"/>
    <mergeCell ref="K615:N615"/>
    <mergeCell ref="O615:R615"/>
    <mergeCell ref="S615:U615"/>
    <mergeCell ref="B592:B596"/>
    <mergeCell ref="C592:C596"/>
    <mergeCell ref="D592:D596"/>
    <mergeCell ref="E592:E596"/>
    <mergeCell ref="G592:H592"/>
    <mergeCell ref="S592:U596"/>
    <mergeCell ref="G593:H593"/>
    <mergeCell ref="G594:H594"/>
    <mergeCell ref="G595:H595"/>
    <mergeCell ref="H596:I596"/>
    <mergeCell ref="K596:R596"/>
    <mergeCell ref="B597:B601"/>
    <mergeCell ref="C597:C601"/>
    <mergeCell ref="D597:D601"/>
    <mergeCell ref="E597:E601"/>
    <mergeCell ref="G597:H597"/>
    <mergeCell ref="S597:U601"/>
    <mergeCell ref="G598:H598"/>
    <mergeCell ref="G599:H599"/>
    <mergeCell ref="G600:H600"/>
    <mergeCell ref="H601:I601"/>
    <mergeCell ref="K601:R601"/>
    <mergeCell ref="E584:F584"/>
    <mergeCell ref="B585:B586"/>
    <mergeCell ref="C585:C586"/>
    <mergeCell ref="F585:F586"/>
    <mergeCell ref="G585:H586"/>
    <mergeCell ref="K585:N585"/>
    <mergeCell ref="O585:R585"/>
    <mergeCell ref="S585:U585"/>
    <mergeCell ref="K586:N586"/>
    <mergeCell ref="O586:R586"/>
    <mergeCell ref="S586:U586"/>
    <mergeCell ref="B587:B591"/>
    <mergeCell ref="C587:C591"/>
    <mergeCell ref="D587:D591"/>
    <mergeCell ref="E587:E591"/>
    <mergeCell ref="G587:H587"/>
    <mergeCell ref="S587:U591"/>
    <mergeCell ref="G588:H588"/>
    <mergeCell ref="G589:H589"/>
    <mergeCell ref="G590:H590"/>
    <mergeCell ref="H591:I591"/>
    <mergeCell ref="K591:R591"/>
    <mergeCell ref="B225:B229"/>
    <mergeCell ref="C225:C229"/>
    <mergeCell ref="D225:D229"/>
    <mergeCell ref="E225:E229"/>
    <mergeCell ref="G225:H225"/>
    <mergeCell ref="B220:B224"/>
    <mergeCell ref="C220:C224"/>
    <mergeCell ref="D220:D224"/>
    <mergeCell ref="E220:E224"/>
    <mergeCell ref="G220:H220"/>
    <mergeCell ref="S225:U229"/>
    <mergeCell ref="G226:H226"/>
    <mergeCell ref="G227:H227"/>
    <mergeCell ref="G228:H228"/>
    <mergeCell ref="H229:I229"/>
    <mergeCell ref="K229:R229"/>
    <mergeCell ref="B583:I583"/>
    <mergeCell ref="J583:U583"/>
    <mergeCell ref="B239:B243"/>
    <mergeCell ref="C239:C243"/>
    <mergeCell ref="D239:D243"/>
    <mergeCell ref="E239:E243"/>
    <mergeCell ref="G239:H239"/>
    <mergeCell ref="S239:U243"/>
    <mergeCell ref="G240:H240"/>
    <mergeCell ref="G241:H241"/>
    <mergeCell ref="G242:H242"/>
    <mergeCell ref="H243:I243"/>
    <mergeCell ref="K243:R243"/>
    <mergeCell ref="B235:I235"/>
    <mergeCell ref="J235:U235"/>
    <mergeCell ref="E236:F236"/>
    <mergeCell ref="B215:B219"/>
    <mergeCell ref="C215:C219"/>
    <mergeCell ref="D215:D219"/>
    <mergeCell ref="E215:E219"/>
    <mergeCell ref="G215:H215"/>
    <mergeCell ref="S215:U219"/>
    <mergeCell ref="G216:H216"/>
    <mergeCell ref="G217:H217"/>
    <mergeCell ref="G218:H218"/>
    <mergeCell ref="H219:I219"/>
    <mergeCell ref="K219:R219"/>
    <mergeCell ref="S220:U224"/>
    <mergeCell ref="G221:H221"/>
    <mergeCell ref="G222:H222"/>
    <mergeCell ref="G223:H223"/>
    <mergeCell ref="H224:I224"/>
    <mergeCell ref="K224:R224"/>
    <mergeCell ref="E207:F207"/>
    <mergeCell ref="B208:B209"/>
    <mergeCell ref="C208:C209"/>
    <mergeCell ref="F208:F209"/>
    <mergeCell ref="G208:H209"/>
    <mergeCell ref="K208:N208"/>
    <mergeCell ref="O208:R208"/>
    <mergeCell ref="S208:U208"/>
    <mergeCell ref="K209:N209"/>
    <mergeCell ref="O209:R209"/>
    <mergeCell ref="S209:U209"/>
    <mergeCell ref="B210:B214"/>
    <mergeCell ref="C210:C214"/>
    <mergeCell ref="D210:D214"/>
    <mergeCell ref="E210:E214"/>
    <mergeCell ref="G210:H210"/>
    <mergeCell ref="S210:U214"/>
    <mergeCell ref="G211:H211"/>
    <mergeCell ref="G212:H212"/>
    <mergeCell ref="G213:H213"/>
    <mergeCell ref="H214:I214"/>
    <mergeCell ref="K214:R214"/>
    <mergeCell ref="B196:B200"/>
    <mergeCell ref="C196:C200"/>
    <mergeCell ref="D196:D200"/>
    <mergeCell ref="E196:E200"/>
    <mergeCell ref="G196:H196"/>
    <mergeCell ref="B191:B195"/>
    <mergeCell ref="C191:C195"/>
    <mergeCell ref="D191:D195"/>
    <mergeCell ref="E191:E195"/>
    <mergeCell ref="G191:H191"/>
    <mergeCell ref="S196:U200"/>
    <mergeCell ref="G197:H197"/>
    <mergeCell ref="G198:H198"/>
    <mergeCell ref="G199:H199"/>
    <mergeCell ref="H200:I200"/>
    <mergeCell ref="K200:R200"/>
    <mergeCell ref="B206:I206"/>
    <mergeCell ref="J206:U206"/>
    <mergeCell ref="O201:R201"/>
    <mergeCell ref="S201:U201"/>
    <mergeCell ref="O202:R202"/>
    <mergeCell ref="S202:U202"/>
    <mergeCell ref="B186:B190"/>
    <mergeCell ref="C186:C190"/>
    <mergeCell ref="D186:D190"/>
    <mergeCell ref="E186:E190"/>
    <mergeCell ref="G186:H186"/>
    <mergeCell ref="S186:U190"/>
    <mergeCell ref="G187:H187"/>
    <mergeCell ref="G188:H188"/>
    <mergeCell ref="G189:H189"/>
    <mergeCell ref="H190:I190"/>
    <mergeCell ref="K190:R190"/>
    <mergeCell ref="S191:U195"/>
    <mergeCell ref="G192:H192"/>
    <mergeCell ref="G193:H193"/>
    <mergeCell ref="G194:H194"/>
    <mergeCell ref="H195:I195"/>
    <mergeCell ref="K195:R195"/>
    <mergeCell ref="E178:F178"/>
    <mergeCell ref="B179:B180"/>
    <mergeCell ref="C179:C180"/>
    <mergeCell ref="F179:F180"/>
    <mergeCell ref="G179:H180"/>
    <mergeCell ref="K179:N179"/>
    <mergeCell ref="O179:R179"/>
    <mergeCell ref="S179:U179"/>
    <mergeCell ref="K180:N180"/>
    <mergeCell ref="O180:R180"/>
    <mergeCell ref="S180:U180"/>
    <mergeCell ref="B181:B185"/>
    <mergeCell ref="C181:C185"/>
    <mergeCell ref="D181:D185"/>
    <mergeCell ref="E181:E185"/>
    <mergeCell ref="G181:H181"/>
    <mergeCell ref="S181:U185"/>
    <mergeCell ref="G182:H182"/>
    <mergeCell ref="G183:H183"/>
    <mergeCell ref="G184:H184"/>
    <mergeCell ref="H185:I185"/>
    <mergeCell ref="K185:R185"/>
    <mergeCell ref="B167:B171"/>
    <mergeCell ref="C167:C171"/>
    <mergeCell ref="D167:D171"/>
    <mergeCell ref="E167:E171"/>
    <mergeCell ref="G167:H167"/>
    <mergeCell ref="B162:B166"/>
    <mergeCell ref="C162:C166"/>
    <mergeCell ref="D162:D166"/>
    <mergeCell ref="E162:E166"/>
    <mergeCell ref="G162:H162"/>
    <mergeCell ref="S167:U171"/>
    <mergeCell ref="G168:H168"/>
    <mergeCell ref="G169:H169"/>
    <mergeCell ref="G170:H170"/>
    <mergeCell ref="H171:I171"/>
    <mergeCell ref="K171:R171"/>
    <mergeCell ref="B177:I177"/>
    <mergeCell ref="J177:U177"/>
    <mergeCell ref="O172:R172"/>
    <mergeCell ref="S172:U172"/>
    <mergeCell ref="O173:R173"/>
    <mergeCell ref="S173:U173"/>
    <mergeCell ref="B157:B161"/>
    <mergeCell ref="C157:C161"/>
    <mergeCell ref="D157:D161"/>
    <mergeCell ref="E157:E161"/>
    <mergeCell ref="G157:H157"/>
    <mergeCell ref="S157:U161"/>
    <mergeCell ref="G158:H158"/>
    <mergeCell ref="G159:H159"/>
    <mergeCell ref="G160:H160"/>
    <mergeCell ref="H161:I161"/>
    <mergeCell ref="K161:R161"/>
    <mergeCell ref="S162:U166"/>
    <mergeCell ref="G163:H163"/>
    <mergeCell ref="G164:H164"/>
    <mergeCell ref="G165:H165"/>
    <mergeCell ref="H166:I166"/>
    <mergeCell ref="K166:R166"/>
    <mergeCell ref="E149:F149"/>
    <mergeCell ref="B150:B151"/>
    <mergeCell ref="C150:C151"/>
    <mergeCell ref="F150:F151"/>
    <mergeCell ref="G150:H151"/>
    <mergeCell ref="K150:N150"/>
    <mergeCell ref="O150:R150"/>
    <mergeCell ref="S150:U150"/>
    <mergeCell ref="K151:N151"/>
    <mergeCell ref="O151:R151"/>
    <mergeCell ref="S151:U151"/>
    <mergeCell ref="B152:B156"/>
    <mergeCell ref="C152:C156"/>
    <mergeCell ref="D152:D156"/>
    <mergeCell ref="E152:E156"/>
    <mergeCell ref="G152:H152"/>
    <mergeCell ref="S152:U156"/>
    <mergeCell ref="G153:H153"/>
    <mergeCell ref="G154:H154"/>
    <mergeCell ref="G155:H155"/>
    <mergeCell ref="H156:I156"/>
    <mergeCell ref="K156:R156"/>
    <mergeCell ref="B138:B142"/>
    <mergeCell ref="C138:C142"/>
    <mergeCell ref="D138:D142"/>
    <mergeCell ref="E138:E142"/>
    <mergeCell ref="G138:H138"/>
    <mergeCell ref="B133:B137"/>
    <mergeCell ref="C133:C137"/>
    <mergeCell ref="D133:D137"/>
    <mergeCell ref="E133:E137"/>
    <mergeCell ref="G133:H133"/>
    <mergeCell ref="S138:U142"/>
    <mergeCell ref="G139:H139"/>
    <mergeCell ref="G140:H140"/>
    <mergeCell ref="G141:H141"/>
    <mergeCell ref="H142:I142"/>
    <mergeCell ref="K142:R142"/>
    <mergeCell ref="B148:I148"/>
    <mergeCell ref="J148:U148"/>
    <mergeCell ref="O143:R143"/>
    <mergeCell ref="S143:U143"/>
    <mergeCell ref="O144:R144"/>
    <mergeCell ref="S144:U144"/>
    <mergeCell ref="B128:B132"/>
    <mergeCell ref="C128:C132"/>
    <mergeCell ref="D128:D132"/>
    <mergeCell ref="E128:E132"/>
    <mergeCell ref="G128:H128"/>
    <mergeCell ref="S128:U132"/>
    <mergeCell ref="G129:H129"/>
    <mergeCell ref="G130:H130"/>
    <mergeCell ref="G131:H131"/>
    <mergeCell ref="H132:I132"/>
    <mergeCell ref="K132:R132"/>
    <mergeCell ref="S133:U137"/>
    <mergeCell ref="G134:H134"/>
    <mergeCell ref="G135:H135"/>
    <mergeCell ref="G136:H136"/>
    <mergeCell ref="H137:I137"/>
    <mergeCell ref="K137:R137"/>
    <mergeCell ref="E120:F120"/>
    <mergeCell ref="B121:B122"/>
    <mergeCell ref="C121:C122"/>
    <mergeCell ref="F121:F122"/>
    <mergeCell ref="G121:H122"/>
    <mergeCell ref="K121:N121"/>
    <mergeCell ref="O121:R121"/>
    <mergeCell ref="S121:U121"/>
    <mergeCell ref="K122:N122"/>
    <mergeCell ref="O122:R122"/>
    <mergeCell ref="S122:U122"/>
    <mergeCell ref="B123:B127"/>
    <mergeCell ref="C123:C127"/>
    <mergeCell ref="D123:D127"/>
    <mergeCell ref="E123:E127"/>
    <mergeCell ref="G123:H123"/>
    <mergeCell ref="S123:U127"/>
    <mergeCell ref="G124:H124"/>
    <mergeCell ref="G125:H125"/>
    <mergeCell ref="G126:H126"/>
    <mergeCell ref="H127:I127"/>
    <mergeCell ref="K127:R127"/>
    <mergeCell ref="B109:B113"/>
    <mergeCell ref="C109:C113"/>
    <mergeCell ref="D109:D113"/>
    <mergeCell ref="E109:E113"/>
    <mergeCell ref="G109:H109"/>
    <mergeCell ref="B104:B108"/>
    <mergeCell ref="C104:C108"/>
    <mergeCell ref="D104:D108"/>
    <mergeCell ref="E104:E108"/>
    <mergeCell ref="G104:H104"/>
    <mergeCell ref="S109:U113"/>
    <mergeCell ref="G110:H110"/>
    <mergeCell ref="G111:H111"/>
    <mergeCell ref="G112:H112"/>
    <mergeCell ref="H113:I113"/>
    <mergeCell ref="K113:R113"/>
    <mergeCell ref="B119:I119"/>
    <mergeCell ref="J119:U119"/>
    <mergeCell ref="O114:R114"/>
    <mergeCell ref="S114:U114"/>
    <mergeCell ref="O115:R115"/>
    <mergeCell ref="S115:U115"/>
    <mergeCell ref="B99:B103"/>
    <mergeCell ref="C99:C103"/>
    <mergeCell ref="D99:D103"/>
    <mergeCell ref="E99:E103"/>
    <mergeCell ref="G99:H99"/>
    <mergeCell ref="S99:U103"/>
    <mergeCell ref="G100:H100"/>
    <mergeCell ref="G101:H101"/>
    <mergeCell ref="G102:H102"/>
    <mergeCell ref="H103:I103"/>
    <mergeCell ref="K103:R103"/>
    <mergeCell ref="S104:U108"/>
    <mergeCell ref="G105:H105"/>
    <mergeCell ref="G106:H106"/>
    <mergeCell ref="G107:H107"/>
    <mergeCell ref="H108:I108"/>
    <mergeCell ref="K108:R108"/>
    <mergeCell ref="E91:F91"/>
    <mergeCell ref="B92:B93"/>
    <mergeCell ref="C92:C93"/>
    <mergeCell ref="F92:F93"/>
    <mergeCell ref="G92:H93"/>
    <mergeCell ref="K92:N92"/>
    <mergeCell ref="O92:R92"/>
    <mergeCell ref="S92:U92"/>
    <mergeCell ref="K93:N93"/>
    <mergeCell ref="O93:R93"/>
    <mergeCell ref="S93:U93"/>
    <mergeCell ref="B94:B98"/>
    <mergeCell ref="C94:C98"/>
    <mergeCell ref="D94:D98"/>
    <mergeCell ref="E94:E98"/>
    <mergeCell ref="G94:H94"/>
    <mergeCell ref="S94:U98"/>
    <mergeCell ref="G95:H95"/>
    <mergeCell ref="G96:H96"/>
    <mergeCell ref="G97:H97"/>
    <mergeCell ref="H98:I98"/>
    <mergeCell ref="K98:R98"/>
    <mergeCell ref="B80:B84"/>
    <mergeCell ref="C80:C84"/>
    <mergeCell ref="D80:D84"/>
    <mergeCell ref="E80:E84"/>
    <mergeCell ref="G80:H80"/>
    <mergeCell ref="B75:B79"/>
    <mergeCell ref="C75:C79"/>
    <mergeCell ref="D75:D79"/>
    <mergeCell ref="E75:E79"/>
    <mergeCell ref="G75:H75"/>
    <mergeCell ref="S80:U84"/>
    <mergeCell ref="G81:H81"/>
    <mergeCell ref="G82:H82"/>
    <mergeCell ref="G83:H83"/>
    <mergeCell ref="H84:I84"/>
    <mergeCell ref="K84:R84"/>
    <mergeCell ref="B90:I90"/>
    <mergeCell ref="J90:U90"/>
    <mergeCell ref="O85:R85"/>
    <mergeCell ref="S85:U85"/>
    <mergeCell ref="O86:R86"/>
    <mergeCell ref="S86:U86"/>
    <mergeCell ref="B70:B74"/>
    <mergeCell ref="C70:C74"/>
    <mergeCell ref="D70:D74"/>
    <mergeCell ref="E70:E74"/>
    <mergeCell ref="G70:H70"/>
    <mergeCell ref="S70:U74"/>
    <mergeCell ref="G71:H71"/>
    <mergeCell ref="G72:H72"/>
    <mergeCell ref="G73:H73"/>
    <mergeCell ref="H74:I74"/>
    <mergeCell ref="K74:R74"/>
    <mergeCell ref="S75:U79"/>
    <mergeCell ref="G76:H76"/>
    <mergeCell ref="G77:H77"/>
    <mergeCell ref="G78:H78"/>
    <mergeCell ref="H79:I79"/>
    <mergeCell ref="K79:R79"/>
    <mergeCell ref="E62:F62"/>
    <mergeCell ref="B63:B64"/>
    <mergeCell ref="C63:C64"/>
    <mergeCell ref="F63:F64"/>
    <mergeCell ref="G63:H64"/>
    <mergeCell ref="K63:N63"/>
    <mergeCell ref="O63:R63"/>
    <mergeCell ref="S63:U63"/>
    <mergeCell ref="K64:N64"/>
    <mergeCell ref="O64:R64"/>
    <mergeCell ref="S64:U64"/>
    <mergeCell ref="B65:B69"/>
    <mergeCell ref="C65:C69"/>
    <mergeCell ref="D65:D69"/>
    <mergeCell ref="E65:E69"/>
    <mergeCell ref="G65:H65"/>
    <mergeCell ref="S65:U69"/>
    <mergeCell ref="G66:H66"/>
    <mergeCell ref="G67:H67"/>
    <mergeCell ref="G68:H68"/>
    <mergeCell ref="H69:I69"/>
    <mergeCell ref="K69:R69"/>
    <mergeCell ref="B51:B55"/>
    <mergeCell ref="C51:C55"/>
    <mergeCell ref="D51:D55"/>
    <mergeCell ref="E51:E55"/>
    <mergeCell ref="G51:H51"/>
    <mergeCell ref="B46:B50"/>
    <mergeCell ref="C46:C50"/>
    <mergeCell ref="D46:D50"/>
    <mergeCell ref="E46:E50"/>
    <mergeCell ref="G46:H46"/>
    <mergeCell ref="S51:U55"/>
    <mergeCell ref="G52:H52"/>
    <mergeCell ref="G53:H53"/>
    <mergeCell ref="G54:H54"/>
    <mergeCell ref="H55:I55"/>
    <mergeCell ref="K55:R55"/>
    <mergeCell ref="B61:I61"/>
    <mergeCell ref="J61:U61"/>
    <mergeCell ref="O56:R56"/>
    <mergeCell ref="S56:U56"/>
    <mergeCell ref="O57:R57"/>
    <mergeCell ref="S57:U57"/>
    <mergeCell ref="B41:B45"/>
    <mergeCell ref="C41:C45"/>
    <mergeCell ref="D41:D45"/>
    <mergeCell ref="E41:E45"/>
    <mergeCell ref="G41:H41"/>
    <mergeCell ref="S41:U45"/>
    <mergeCell ref="G42:H42"/>
    <mergeCell ref="G43:H43"/>
    <mergeCell ref="G44:H44"/>
    <mergeCell ref="H45:I45"/>
    <mergeCell ref="K45:R45"/>
    <mergeCell ref="S46:U50"/>
    <mergeCell ref="G47:H47"/>
    <mergeCell ref="G48:H48"/>
    <mergeCell ref="G49:H49"/>
    <mergeCell ref="H50:I50"/>
    <mergeCell ref="K50:R50"/>
    <mergeCell ref="E33:F33"/>
    <mergeCell ref="B34:B35"/>
    <mergeCell ref="C34:C35"/>
    <mergeCell ref="F34:F35"/>
    <mergeCell ref="G34:H35"/>
    <mergeCell ref="K34:N34"/>
    <mergeCell ref="O34:R34"/>
    <mergeCell ref="S34:U34"/>
    <mergeCell ref="K35:N35"/>
    <mergeCell ref="O35:R35"/>
    <mergeCell ref="S35:U35"/>
    <mergeCell ref="B36:B40"/>
    <mergeCell ref="C36:C40"/>
    <mergeCell ref="D36:D40"/>
    <mergeCell ref="E36:E40"/>
    <mergeCell ref="G36:H36"/>
    <mergeCell ref="S36:U40"/>
    <mergeCell ref="G37:H37"/>
    <mergeCell ref="G38:H38"/>
    <mergeCell ref="G39:H39"/>
    <mergeCell ref="H40:I40"/>
    <mergeCell ref="K40:R40"/>
    <mergeCell ref="B22:B26"/>
    <mergeCell ref="C22:C26"/>
    <mergeCell ref="D22:D26"/>
    <mergeCell ref="E22:E26"/>
    <mergeCell ref="G22:H22"/>
    <mergeCell ref="B17:B21"/>
    <mergeCell ref="C17:C21"/>
    <mergeCell ref="D17:D21"/>
    <mergeCell ref="E17:E21"/>
    <mergeCell ref="G17:H17"/>
    <mergeCell ref="S22:U26"/>
    <mergeCell ref="G23:H23"/>
    <mergeCell ref="G24:H24"/>
    <mergeCell ref="G25:H25"/>
    <mergeCell ref="H26:I26"/>
    <mergeCell ref="K26:R26"/>
    <mergeCell ref="B32:I32"/>
    <mergeCell ref="J32:U32"/>
    <mergeCell ref="O27:R27"/>
    <mergeCell ref="S27:U27"/>
    <mergeCell ref="O28:R28"/>
    <mergeCell ref="S28:U28"/>
    <mergeCell ref="B12:B16"/>
    <mergeCell ref="C12:C16"/>
    <mergeCell ref="D12:D16"/>
    <mergeCell ref="E12:E16"/>
    <mergeCell ref="G12:H12"/>
    <mergeCell ref="S12:U16"/>
    <mergeCell ref="G13:H13"/>
    <mergeCell ref="G14:H14"/>
    <mergeCell ref="G15:H15"/>
    <mergeCell ref="H16:I16"/>
    <mergeCell ref="K16:R16"/>
    <mergeCell ref="S17:U21"/>
    <mergeCell ref="G18:H18"/>
    <mergeCell ref="G19:H19"/>
    <mergeCell ref="G20:H20"/>
    <mergeCell ref="H21:I21"/>
    <mergeCell ref="K21:R21"/>
    <mergeCell ref="B3:I3"/>
    <mergeCell ref="J3:U3"/>
    <mergeCell ref="E4:F4"/>
    <mergeCell ref="B5:B6"/>
    <mergeCell ref="C5:C6"/>
    <mergeCell ref="F5:F6"/>
    <mergeCell ref="G5:H6"/>
    <mergeCell ref="K5:N5"/>
    <mergeCell ref="O5:R5"/>
    <mergeCell ref="S5:U5"/>
    <mergeCell ref="K6:N6"/>
    <mergeCell ref="O6:R6"/>
    <mergeCell ref="S6:U6"/>
    <mergeCell ref="B7:B11"/>
    <mergeCell ref="C7:C11"/>
    <mergeCell ref="D7:D11"/>
    <mergeCell ref="E7:E11"/>
    <mergeCell ref="G7:H7"/>
    <mergeCell ref="S7:U11"/>
    <mergeCell ref="G8:H8"/>
    <mergeCell ref="G9:H9"/>
    <mergeCell ref="G10:H10"/>
    <mergeCell ref="H11:I11"/>
    <mergeCell ref="K11:R11"/>
    <mergeCell ref="B237:B238"/>
    <mergeCell ref="C237:C238"/>
    <mergeCell ref="F237:F238"/>
    <mergeCell ref="G237:H238"/>
    <mergeCell ref="K237:N237"/>
    <mergeCell ref="O237:R237"/>
    <mergeCell ref="S237:U237"/>
    <mergeCell ref="K238:N238"/>
    <mergeCell ref="O238:R238"/>
    <mergeCell ref="S238:U238"/>
    <mergeCell ref="B249:B253"/>
    <mergeCell ref="C249:C253"/>
    <mergeCell ref="D249:D253"/>
    <mergeCell ref="E249:E253"/>
    <mergeCell ref="G249:H249"/>
    <mergeCell ref="S249:U253"/>
    <mergeCell ref="G250:H250"/>
    <mergeCell ref="G251:H251"/>
    <mergeCell ref="G252:H252"/>
    <mergeCell ref="H253:I253"/>
    <mergeCell ref="K253:R253"/>
    <mergeCell ref="B244:B248"/>
    <mergeCell ref="C244:C248"/>
    <mergeCell ref="D244:D248"/>
    <mergeCell ref="E244:E248"/>
    <mergeCell ref="G244:H244"/>
    <mergeCell ref="S244:U248"/>
    <mergeCell ref="G245:H245"/>
    <mergeCell ref="G246:H246"/>
    <mergeCell ref="G247:H247"/>
    <mergeCell ref="H248:I248"/>
    <mergeCell ref="K248:R248"/>
    <mergeCell ref="B264:I264"/>
    <mergeCell ref="J264:U264"/>
    <mergeCell ref="E265:F265"/>
    <mergeCell ref="B266:B267"/>
    <mergeCell ref="C266:C267"/>
    <mergeCell ref="F266:F267"/>
    <mergeCell ref="G266:H267"/>
    <mergeCell ref="K266:N266"/>
    <mergeCell ref="O266:R266"/>
    <mergeCell ref="S266:U266"/>
    <mergeCell ref="K267:N267"/>
    <mergeCell ref="O267:R267"/>
    <mergeCell ref="S267:U267"/>
    <mergeCell ref="B254:B258"/>
    <mergeCell ref="C254:C258"/>
    <mergeCell ref="D254:D258"/>
    <mergeCell ref="E254:E258"/>
    <mergeCell ref="G254:H254"/>
    <mergeCell ref="S254:U258"/>
    <mergeCell ref="G255:H255"/>
    <mergeCell ref="G256:H256"/>
    <mergeCell ref="G257:H257"/>
    <mergeCell ref="H258:I258"/>
    <mergeCell ref="K258:R258"/>
    <mergeCell ref="B273:B277"/>
    <mergeCell ref="C273:C277"/>
    <mergeCell ref="D273:D277"/>
    <mergeCell ref="E273:E277"/>
    <mergeCell ref="G273:H273"/>
    <mergeCell ref="S273:U277"/>
    <mergeCell ref="G274:H274"/>
    <mergeCell ref="G275:H275"/>
    <mergeCell ref="G276:H276"/>
    <mergeCell ref="H277:I277"/>
    <mergeCell ref="K277:R277"/>
    <mergeCell ref="B268:B272"/>
    <mergeCell ref="C268:C272"/>
    <mergeCell ref="D268:D272"/>
    <mergeCell ref="E268:E272"/>
    <mergeCell ref="G268:H268"/>
    <mergeCell ref="S268:U272"/>
    <mergeCell ref="G269:H269"/>
    <mergeCell ref="G270:H270"/>
    <mergeCell ref="G271:H271"/>
    <mergeCell ref="H272:I272"/>
    <mergeCell ref="K272:R272"/>
    <mergeCell ref="B283:B287"/>
    <mergeCell ref="C283:C287"/>
    <mergeCell ref="D283:D287"/>
    <mergeCell ref="E283:E287"/>
    <mergeCell ref="G283:H283"/>
    <mergeCell ref="S283:U287"/>
    <mergeCell ref="G284:H284"/>
    <mergeCell ref="G285:H285"/>
    <mergeCell ref="G286:H286"/>
    <mergeCell ref="H287:I287"/>
    <mergeCell ref="K287:R287"/>
    <mergeCell ref="B278:B282"/>
    <mergeCell ref="C278:C282"/>
    <mergeCell ref="D278:D282"/>
    <mergeCell ref="E278:E282"/>
    <mergeCell ref="G278:H278"/>
    <mergeCell ref="S278:U282"/>
    <mergeCell ref="G279:H279"/>
    <mergeCell ref="G280:H280"/>
    <mergeCell ref="G281:H281"/>
    <mergeCell ref="H282:I282"/>
    <mergeCell ref="K282:R282"/>
    <mergeCell ref="B297:B301"/>
    <mergeCell ref="C297:C301"/>
    <mergeCell ref="D297:D301"/>
    <mergeCell ref="E297:E301"/>
    <mergeCell ref="G297:H297"/>
    <mergeCell ref="S297:U301"/>
    <mergeCell ref="G298:H298"/>
    <mergeCell ref="G299:H299"/>
    <mergeCell ref="G300:H300"/>
    <mergeCell ref="H301:I301"/>
    <mergeCell ref="K301:R301"/>
    <mergeCell ref="B293:I293"/>
    <mergeCell ref="J293:U293"/>
    <mergeCell ref="E294:F294"/>
    <mergeCell ref="B295:B296"/>
    <mergeCell ref="C295:C296"/>
    <mergeCell ref="F295:F296"/>
    <mergeCell ref="G295:H296"/>
    <mergeCell ref="K295:N295"/>
    <mergeCell ref="O295:R295"/>
    <mergeCell ref="S295:U295"/>
    <mergeCell ref="K296:N296"/>
    <mergeCell ref="O296:R296"/>
    <mergeCell ref="S296:U296"/>
    <mergeCell ref="B307:B311"/>
    <mergeCell ref="C307:C311"/>
    <mergeCell ref="D307:D311"/>
    <mergeCell ref="E307:E311"/>
    <mergeCell ref="G307:H307"/>
    <mergeCell ref="S307:U311"/>
    <mergeCell ref="G308:H308"/>
    <mergeCell ref="G309:H309"/>
    <mergeCell ref="G310:H310"/>
    <mergeCell ref="H311:I311"/>
    <mergeCell ref="K311:R311"/>
    <mergeCell ref="B302:B306"/>
    <mergeCell ref="C302:C306"/>
    <mergeCell ref="D302:D306"/>
    <mergeCell ref="E302:E306"/>
    <mergeCell ref="G302:H302"/>
    <mergeCell ref="S302:U306"/>
    <mergeCell ref="G303:H303"/>
    <mergeCell ref="G304:H304"/>
    <mergeCell ref="G305:H305"/>
    <mergeCell ref="H306:I306"/>
    <mergeCell ref="K306:R306"/>
    <mergeCell ref="B322:I322"/>
    <mergeCell ref="J322:U322"/>
    <mergeCell ref="E323:F323"/>
    <mergeCell ref="B324:B325"/>
    <mergeCell ref="C324:C325"/>
    <mergeCell ref="F324:F325"/>
    <mergeCell ref="G324:H325"/>
    <mergeCell ref="K324:N324"/>
    <mergeCell ref="O324:R324"/>
    <mergeCell ref="S324:U324"/>
    <mergeCell ref="K325:N325"/>
    <mergeCell ref="O325:R325"/>
    <mergeCell ref="S325:U325"/>
    <mergeCell ref="B312:B316"/>
    <mergeCell ref="C312:C316"/>
    <mergeCell ref="D312:D316"/>
    <mergeCell ref="E312:E316"/>
    <mergeCell ref="G312:H312"/>
    <mergeCell ref="S312:U316"/>
    <mergeCell ref="G313:H313"/>
    <mergeCell ref="G314:H314"/>
    <mergeCell ref="G315:H315"/>
    <mergeCell ref="H316:I316"/>
    <mergeCell ref="K316:R316"/>
    <mergeCell ref="B331:B335"/>
    <mergeCell ref="C331:C335"/>
    <mergeCell ref="D331:D335"/>
    <mergeCell ref="E331:E335"/>
    <mergeCell ref="G331:H331"/>
    <mergeCell ref="S331:U335"/>
    <mergeCell ref="G332:H332"/>
    <mergeCell ref="G333:H333"/>
    <mergeCell ref="G334:H334"/>
    <mergeCell ref="H335:I335"/>
    <mergeCell ref="K335:R335"/>
    <mergeCell ref="B326:B330"/>
    <mergeCell ref="C326:C330"/>
    <mergeCell ref="D326:D330"/>
    <mergeCell ref="E326:E330"/>
    <mergeCell ref="G326:H326"/>
    <mergeCell ref="S326:U330"/>
    <mergeCell ref="G327:H327"/>
    <mergeCell ref="G328:H328"/>
    <mergeCell ref="G329:H329"/>
    <mergeCell ref="H330:I330"/>
    <mergeCell ref="K330:R330"/>
    <mergeCell ref="B341:B345"/>
    <mergeCell ref="C341:C345"/>
    <mergeCell ref="D341:D345"/>
    <mergeCell ref="E341:E345"/>
    <mergeCell ref="G341:H341"/>
    <mergeCell ref="S341:U345"/>
    <mergeCell ref="G342:H342"/>
    <mergeCell ref="G343:H343"/>
    <mergeCell ref="G344:H344"/>
    <mergeCell ref="H345:I345"/>
    <mergeCell ref="K345:R345"/>
    <mergeCell ref="B336:B340"/>
    <mergeCell ref="C336:C340"/>
    <mergeCell ref="D336:D340"/>
    <mergeCell ref="E336:E340"/>
    <mergeCell ref="G336:H336"/>
    <mergeCell ref="S336:U340"/>
    <mergeCell ref="G337:H337"/>
    <mergeCell ref="G338:H338"/>
    <mergeCell ref="G339:H339"/>
    <mergeCell ref="H340:I340"/>
    <mergeCell ref="K340:R340"/>
    <mergeCell ref="B355:B359"/>
    <mergeCell ref="C355:C359"/>
    <mergeCell ref="D355:D359"/>
    <mergeCell ref="E355:E359"/>
    <mergeCell ref="G355:H355"/>
    <mergeCell ref="S355:U359"/>
    <mergeCell ref="G356:H356"/>
    <mergeCell ref="G357:H357"/>
    <mergeCell ref="G358:H358"/>
    <mergeCell ref="H359:I359"/>
    <mergeCell ref="K359:R359"/>
    <mergeCell ref="B351:I351"/>
    <mergeCell ref="J351:U351"/>
    <mergeCell ref="E352:F352"/>
    <mergeCell ref="B353:B354"/>
    <mergeCell ref="C353:C354"/>
    <mergeCell ref="F353:F354"/>
    <mergeCell ref="G353:H354"/>
    <mergeCell ref="K353:N353"/>
    <mergeCell ref="O353:R353"/>
    <mergeCell ref="S353:U353"/>
    <mergeCell ref="K354:N354"/>
    <mergeCell ref="O354:R354"/>
    <mergeCell ref="S354:U354"/>
    <mergeCell ref="B365:B369"/>
    <mergeCell ref="C365:C369"/>
    <mergeCell ref="D365:D369"/>
    <mergeCell ref="E365:E369"/>
    <mergeCell ref="G365:H365"/>
    <mergeCell ref="S365:U369"/>
    <mergeCell ref="G366:H366"/>
    <mergeCell ref="G367:H367"/>
    <mergeCell ref="G368:H368"/>
    <mergeCell ref="H369:I369"/>
    <mergeCell ref="K369:R369"/>
    <mergeCell ref="B360:B364"/>
    <mergeCell ref="C360:C364"/>
    <mergeCell ref="D360:D364"/>
    <mergeCell ref="E360:E364"/>
    <mergeCell ref="G360:H360"/>
    <mergeCell ref="S360:U364"/>
    <mergeCell ref="G361:H361"/>
    <mergeCell ref="G362:H362"/>
    <mergeCell ref="G363:H363"/>
    <mergeCell ref="H364:I364"/>
    <mergeCell ref="K364:R364"/>
    <mergeCell ref="B380:I380"/>
    <mergeCell ref="J380:U380"/>
    <mergeCell ref="E381:F381"/>
    <mergeCell ref="B382:B383"/>
    <mergeCell ref="C382:C383"/>
    <mergeCell ref="F382:F383"/>
    <mergeCell ref="G382:H383"/>
    <mergeCell ref="K382:N382"/>
    <mergeCell ref="O382:R382"/>
    <mergeCell ref="S382:U382"/>
    <mergeCell ref="K383:N383"/>
    <mergeCell ref="O383:R383"/>
    <mergeCell ref="S383:U383"/>
    <mergeCell ref="B370:B374"/>
    <mergeCell ref="C370:C374"/>
    <mergeCell ref="D370:D374"/>
    <mergeCell ref="E370:E374"/>
    <mergeCell ref="G370:H370"/>
    <mergeCell ref="S370:U374"/>
    <mergeCell ref="G371:H371"/>
    <mergeCell ref="G372:H372"/>
    <mergeCell ref="G373:H373"/>
    <mergeCell ref="H374:I374"/>
    <mergeCell ref="K374:R374"/>
    <mergeCell ref="B389:B393"/>
    <mergeCell ref="C389:C393"/>
    <mergeCell ref="D389:D393"/>
    <mergeCell ref="E389:E393"/>
    <mergeCell ref="G389:H389"/>
    <mergeCell ref="S389:U393"/>
    <mergeCell ref="G390:H390"/>
    <mergeCell ref="G391:H391"/>
    <mergeCell ref="G392:H392"/>
    <mergeCell ref="H393:I393"/>
    <mergeCell ref="K393:R393"/>
    <mergeCell ref="B384:B388"/>
    <mergeCell ref="C384:C388"/>
    <mergeCell ref="D384:D388"/>
    <mergeCell ref="E384:E388"/>
    <mergeCell ref="G384:H384"/>
    <mergeCell ref="S384:U388"/>
    <mergeCell ref="G385:H385"/>
    <mergeCell ref="G386:H386"/>
    <mergeCell ref="G387:H387"/>
    <mergeCell ref="H388:I388"/>
    <mergeCell ref="K388:R388"/>
    <mergeCell ref="B399:B403"/>
    <mergeCell ref="C399:C403"/>
    <mergeCell ref="D399:D403"/>
    <mergeCell ref="E399:E403"/>
    <mergeCell ref="G399:H399"/>
    <mergeCell ref="S399:U403"/>
    <mergeCell ref="G400:H400"/>
    <mergeCell ref="G401:H401"/>
    <mergeCell ref="G402:H402"/>
    <mergeCell ref="H403:I403"/>
    <mergeCell ref="K403:R403"/>
    <mergeCell ref="B394:B398"/>
    <mergeCell ref="C394:C398"/>
    <mergeCell ref="D394:D398"/>
    <mergeCell ref="E394:E398"/>
    <mergeCell ref="G394:H394"/>
    <mergeCell ref="S394:U398"/>
    <mergeCell ref="G395:H395"/>
    <mergeCell ref="G396:H396"/>
    <mergeCell ref="G397:H397"/>
    <mergeCell ref="H398:I398"/>
    <mergeCell ref="K398:R398"/>
    <mergeCell ref="B413:B417"/>
    <mergeCell ref="C413:C417"/>
    <mergeCell ref="D413:D417"/>
    <mergeCell ref="E413:E417"/>
    <mergeCell ref="G413:H413"/>
    <mergeCell ref="S413:U417"/>
    <mergeCell ref="G414:H414"/>
    <mergeCell ref="G415:H415"/>
    <mergeCell ref="G416:H416"/>
    <mergeCell ref="H417:I417"/>
    <mergeCell ref="K417:R417"/>
    <mergeCell ref="B409:I409"/>
    <mergeCell ref="J409:U409"/>
    <mergeCell ref="E410:F410"/>
    <mergeCell ref="B411:B412"/>
    <mergeCell ref="C411:C412"/>
    <mergeCell ref="F411:F412"/>
    <mergeCell ref="G411:H412"/>
    <mergeCell ref="K411:N411"/>
    <mergeCell ref="O411:R411"/>
    <mergeCell ref="S411:U411"/>
    <mergeCell ref="K412:N412"/>
    <mergeCell ref="O412:R412"/>
    <mergeCell ref="S412:U412"/>
    <mergeCell ref="B423:B427"/>
    <mergeCell ref="C423:C427"/>
    <mergeCell ref="D423:D427"/>
    <mergeCell ref="E423:E427"/>
    <mergeCell ref="G423:H423"/>
    <mergeCell ref="S423:U427"/>
    <mergeCell ref="G424:H424"/>
    <mergeCell ref="G425:H425"/>
    <mergeCell ref="G426:H426"/>
    <mergeCell ref="H427:I427"/>
    <mergeCell ref="K427:R427"/>
    <mergeCell ref="B418:B422"/>
    <mergeCell ref="C418:C422"/>
    <mergeCell ref="D418:D422"/>
    <mergeCell ref="E418:E422"/>
    <mergeCell ref="G418:H418"/>
    <mergeCell ref="S418:U422"/>
    <mergeCell ref="G419:H419"/>
    <mergeCell ref="G420:H420"/>
    <mergeCell ref="G421:H421"/>
    <mergeCell ref="H422:I422"/>
    <mergeCell ref="K422:R422"/>
    <mergeCell ref="B438:I438"/>
    <mergeCell ref="J438:U438"/>
    <mergeCell ref="E439:F439"/>
    <mergeCell ref="B440:B441"/>
    <mergeCell ref="C440:C441"/>
    <mergeCell ref="F440:F441"/>
    <mergeCell ref="G440:H441"/>
    <mergeCell ref="K440:N440"/>
    <mergeCell ref="O440:R440"/>
    <mergeCell ref="S440:U440"/>
    <mergeCell ref="K441:N441"/>
    <mergeCell ref="O441:R441"/>
    <mergeCell ref="S441:U441"/>
    <mergeCell ref="B428:B432"/>
    <mergeCell ref="C428:C432"/>
    <mergeCell ref="D428:D432"/>
    <mergeCell ref="E428:E432"/>
    <mergeCell ref="G428:H428"/>
    <mergeCell ref="S428:U432"/>
    <mergeCell ref="G429:H429"/>
    <mergeCell ref="G430:H430"/>
    <mergeCell ref="G431:H431"/>
    <mergeCell ref="H432:I432"/>
    <mergeCell ref="K432:R432"/>
    <mergeCell ref="B447:B451"/>
    <mergeCell ref="C447:C451"/>
    <mergeCell ref="D447:D451"/>
    <mergeCell ref="E447:E451"/>
    <mergeCell ref="G447:H447"/>
    <mergeCell ref="S447:U451"/>
    <mergeCell ref="G448:H448"/>
    <mergeCell ref="G449:H449"/>
    <mergeCell ref="G450:H450"/>
    <mergeCell ref="H451:I451"/>
    <mergeCell ref="K451:R451"/>
    <mergeCell ref="B442:B446"/>
    <mergeCell ref="C442:C446"/>
    <mergeCell ref="D442:D446"/>
    <mergeCell ref="E442:E446"/>
    <mergeCell ref="G442:H442"/>
    <mergeCell ref="S442:U446"/>
    <mergeCell ref="G443:H443"/>
    <mergeCell ref="G444:H444"/>
    <mergeCell ref="G445:H445"/>
    <mergeCell ref="H446:I446"/>
    <mergeCell ref="K446:R446"/>
    <mergeCell ref="B457:B461"/>
    <mergeCell ref="C457:C461"/>
    <mergeCell ref="D457:D461"/>
    <mergeCell ref="E457:E461"/>
    <mergeCell ref="G457:H457"/>
    <mergeCell ref="S457:U461"/>
    <mergeCell ref="G458:H458"/>
    <mergeCell ref="G459:H459"/>
    <mergeCell ref="G460:H460"/>
    <mergeCell ref="H461:I461"/>
    <mergeCell ref="K461:R461"/>
    <mergeCell ref="B452:B456"/>
    <mergeCell ref="C452:C456"/>
    <mergeCell ref="D452:D456"/>
    <mergeCell ref="E452:E456"/>
    <mergeCell ref="G452:H452"/>
    <mergeCell ref="S452:U456"/>
    <mergeCell ref="G453:H453"/>
    <mergeCell ref="G454:H454"/>
    <mergeCell ref="G455:H455"/>
    <mergeCell ref="H456:I456"/>
    <mergeCell ref="K456:R456"/>
    <mergeCell ref="B471:B475"/>
    <mergeCell ref="C471:C475"/>
    <mergeCell ref="D471:D475"/>
    <mergeCell ref="E471:E475"/>
    <mergeCell ref="G471:H471"/>
    <mergeCell ref="S471:U475"/>
    <mergeCell ref="G472:H472"/>
    <mergeCell ref="G473:H473"/>
    <mergeCell ref="G474:H474"/>
    <mergeCell ref="H475:I475"/>
    <mergeCell ref="K475:R475"/>
    <mergeCell ref="B467:I467"/>
    <mergeCell ref="J467:U467"/>
    <mergeCell ref="E468:F468"/>
    <mergeCell ref="B469:B470"/>
    <mergeCell ref="C469:C470"/>
    <mergeCell ref="F469:F470"/>
    <mergeCell ref="G469:H470"/>
    <mergeCell ref="K469:N469"/>
    <mergeCell ref="O469:R469"/>
    <mergeCell ref="S469:U469"/>
    <mergeCell ref="K470:N470"/>
    <mergeCell ref="O470:R470"/>
    <mergeCell ref="S470:U470"/>
    <mergeCell ref="B481:B485"/>
    <mergeCell ref="C481:C485"/>
    <mergeCell ref="D481:D485"/>
    <mergeCell ref="E481:E485"/>
    <mergeCell ref="G481:H481"/>
    <mergeCell ref="S481:U485"/>
    <mergeCell ref="G482:H482"/>
    <mergeCell ref="G483:H483"/>
    <mergeCell ref="G484:H484"/>
    <mergeCell ref="H485:I485"/>
    <mergeCell ref="K485:R485"/>
    <mergeCell ref="B476:B480"/>
    <mergeCell ref="C476:C480"/>
    <mergeCell ref="D476:D480"/>
    <mergeCell ref="E476:E480"/>
    <mergeCell ref="G476:H476"/>
    <mergeCell ref="S476:U480"/>
    <mergeCell ref="G477:H477"/>
    <mergeCell ref="G478:H478"/>
    <mergeCell ref="G479:H479"/>
    <mergeCell ref="H480:I480"/>
    <mergeCell ref="K480:R480"/>
    <mergeCell ref="B496:I496"/>
    <mergeCell ref="J496:U496"/>
    <mergeCell ref="E497:F497"/>
    <mergeCell ref="B498:B499"/>
    <mergeCell ref="C498:C499"/>
    <mergeCell ref="F498:F499"/>
    <mergeCell ref="G498:H499"/>
    <mergeCell ref="K498:N498"/>
    <mergeCell ref="O498:R498"/>
    <mergeCell ref="S498:U498"/>
    <mergeCell ref="K499:N499"/>
    <mergeCell ref="O499:R499"/>
    <mergeCell ref="S499:U499"/>
    <mergeCell ref="B486:B490"/>
    <mergeCell ref="C486:C490"/>
    <mergeCell ref="D486:D490"/>
    <mergeCell ref="E486:E490"/>
    <mergeCell ref="G486:H486"/>
    <mergeCell ref="S486:U490"/>
    <mergeCell ref="G487:H487"/>
    <mergeCell ref="G488:H488"/>
    <mergeCell ref="G489:H489"/>
    <mergeCell ref="H490:I490"/>
    <mergeCell ref="K490:R490"/>
    <mergeCell ref="O491:R491"/>
    <mergeCell ref="S491:U491"/>
    <mergeCell ref="O492:R492"/>
    <mergeCell ref="S492:U492"/>
    <mergeCell ref="B505:B509"/>
    <mergeCell ref="C505:C509"/>
    <mergeCell ref="D505:D509"/>
    <mergeCell ref="E505:E509"/>
    <mergeCell ref="G505:H505"/>
    <mergeCell ref="S505:U509"/>
    <mergeCell ref="G506:H506"/>
    <mergeCell ref="G507:H507"/>
    <mergeCell ref="G508:H508"/>
    <mergeCell ref="H509:I509"/>
    <mergeCell ref="K509:R509"/>
    <mergeCell ref="B500:B504"/>
    <mergeCell ref="C500:C504"/>
    <mergeCell ref="D500:D504"/>
    <mergeCell ref="E500:E504"/>
    <mergeCell ref="G500:H500"/>
    <mergeCell ref="S500:U504"/>
    <mergeCell ref="G501:H501"/>
    <mergeCell ref="G502:H502"/>
    <mergeCell ref="G503:H503"/>
    <mergeCell ref="H504:I504"/>
    <mergeCell ref="K504:R504"/>
    <mergeCell ref="B515:B519"/>
    <mergeCell ref="C515:C519"/>
    <mergeCell ref="D515:D519"/>
    <mergeCell ref="E515:E519"/>
    <mergeCell ref="G515:H515"/>
    <mergeCell ref="S515:U519"/>
    <mergeCell ref="G516:H516"/>
    <mergeCell ref="G517:H517"/>
    <mergeCell ref="G518:H518"/>
    <mergeCell ref="H519:I519"/>
    <mergeCell ref="K519:R519"/>
    <mergeCell ref="B510:B514"/>
    <mergeCell ref="C510:C514"/>
    <mergeCell ref="D510:D514"/>
    <mergeCell ref="E510:E514"/>
    <mergeCell ref="G510:H510"/>
    <mergeCell ref="S510:U514"/>
    <mergeCell ref="G511:H511"/>
    <mergeCell ref="G512:H512"/>
    <mergeCell ref="G513:H513"/>
    <mergeCell ref="H514:I514"/>
    <mergeCell ref="K514:R514"/>
    <mergeCell ref="B529:B533"/>
    <mergeCell ref="C529:C533"/>
    <mergeCell ref="D529:D533"/>
    <mergeCell ref="E529:E533"/>
    <mergeCell ref="G529:H529"/>
    <mergeCell ref="S529:U533"/>
    <mergeCell ref="G530:H530"/>
    <mergeCell ref="G531:H531"/>
    <mergeCell ref="G532:H532"/>
    <mergeCell ref="H533:I533"/>
    <mergeCell ref="K533:R533"/>
    <mergeCell ref="B525:I525"/>
    <mergeCell ref="J525:U525"/>
    <mergeCell ref="E526:F526"/>
    <mergeCell ref="B527:B528"/>
    <mergeCell ref="C527:C528"/>
    <mergeCell ref="F527:F528"/>
    <mergeCell ref="G527:H528"/>
    <mergeCell ref="K527:N527"/>
    <mergeCell ref="O527:R527"/>
    <mergeCell ref="S527:U527"/>
    <mergeCell ref="K528:N528"/>
    <mergeCell ref="O528:R528"/>
    <mergeCell ref="S528:U528"/>
    <mergeCell ref="B539:B543"/>
    <mergeCell ref="C539:C543"/>
    <mergeCell ref="D539:D543"/>
    <mergeCell ref="E539:E543"/>
    <mergeCell ref="G539:H539"/>
    <mergeCell ref="S539:U543"/>
    <mergeCell ref="G540:H540"/>
    <mergeCell ref="G541:H541"/>
    <mergeCell ref="G542:H542"/>
    <mergeCell ref="H543:I543"/>
    <mergeCell ref="K543:R543"/>
    <mergeCell ref="B534:B538"/>
    <mergeCell ref="C534:C538"/>
    <mergeCell ref="D534:D538"/>
    <mergeCell ref="E534:E538"/>
    <mergeCell ref="G534:H534"/>
    <mergeCell ref="S534:U538"/>
    <mergeCell ref="G535:H535"/>
    <mergeCell ref="G536:H536"/>
    <mergeCell ref="G537:H537"/>
    <mergeCell ref="H538:I538"/>
    <mergeCell ref="K538:R538"/>
    <mergeCell ref="B554:I554"/>
    <mergeCell ref="J554:U554"/>
    <mergeCell ref="E555:F555"/>
    <mergeCell ref="B556:B557"/>
    <mergeCell ref="C556:C557"/>
    <mergeCell ref="F556:F557"/>
    <mergeCell ref="G556:H557"/>
    <mergeCell ref="K556:N556"/>
    <mergeCell ref="O556:R556"/>
    <mergeCell ref="S556:U556"/>
    <mergeCell ref="K557:N557"/>
    <mergeCell ref="O557:R557"/>
    <mergeCell ref="S557:U557"/>
    <mergeCell ref="B544:B548"/>
    <mergeCell ref="C544:C548"/>
    <mergeCell ref="D544:D548"/>
    <mergeCell ref="E544:E548"/>
    <mergeCell ref="G544:H544"/>
    <mergeCell ref="S544:U548"/>
    <mergeCell ref="G545:H545"/>
    <mergeCell ref="G546:H546"/>
    <mergeCell ref="G547:H547"/>
    <mergeCell ref="H548:I548"/>
    <mergeCell ref="K548:R548"/>
    <mergeCell ref="B563:B567"/>
    <mergeCell ref="C563:C567"/>
    <mergeCell ref="D563:D567"/>
    <mergeCell ref="E563:E567"/>
    <mergeCell ref="G563:H563"/>
    <mergeCell ref="S563:U567"/>
    <mergeCell ref="G564:H564"/>
    <mergeCell ref="G565:H565"/>
    <mergeCell ref="G566:H566"/>
    <mergeCell ref="H567:I567"/>
    <mergeCell ref="K567:R567"/>
    <mergeCell ref="B558:B562"/>
    <mergeCell ref="C558:C562"/>
    <mergeCell ref="D558:D562"/>
    <mergeCell ref="E558:E562"/>
    <mergeCell ref="G558:H558"/>
    <mergeCell ref="S558:U562"/>
    <mergeCell ref="G559:H559"/>
    <mergeCell ref="G560:H560"/>
    <mergeCell ref="G561:H561"/>
    <mergeCell ref="H562:I562"/>
    <mergeCell ref="K562:R562"/>
    <mergeCell ref="B573:B577"/>
    <mergeCell ref="C573:C577"/>
    <mergeCell ref="D573:D577"/>
    <mergeCell ref="E573:E577"/>
    <mergeCell ref="G573:H573"/>
    <mergeCell ref="S573:U577"/>
    <mergeCell ref="G574:H574"/>
    <mergeCell ref="G575:H575"/>
    <mergeCell ref="G576:H576"/>
    <mergeCell ref="H577:I577"/>
    <mergeCell ref="K577:R577"/>
    <mergeCell ref="B568:B572"/>
    <mergeCell ref="C568:C572"/>
    <mergeCell ref="D568:D572"/>
    <mergeCell ref="E568:E572"/>
    <mergeCell ref="G568:H568"/>
    <mergeCell ref="S568:U572"/>
    <mergeCell ref="G569:H569"/>
    <mergeCell ref="G570:H570"/>
    <mergeCell ref="G571:H571"/>
    <mergeCell ref="H572:I572"/>
    <mergeCell ref="K572:R572"/>
  </mergeCells>
  <phoneticPr fontId="19"/>
  <conditionalFormatting sqref="A1:U432 A437:U461 A466:U490 A495:U519 A524:U548 A553:U577 A582:U606 A611:U635 A640:U664 A669:U693 A698:U722 A727:U751 A756:U780 A785:U809 A814:U838 A843:U867 A872:U896 A901:U925 A930:U954 A959:U983 A988:U1012 A1017:U1041 A1046:U1070 A1075:U1099 A1104:U1128 A1133:U1157 A1162:U1186 A1191:U1215 A1220:U1244 A1249:U1273 A1278:U1302 A1307:U1331 A1336:U1360 A1365:U1389 A1394:U1418 A1423:U1447 A1452:U1476 A1481:U1505 A1510:U1534 A1539:U1563 A1568:U1592 A1597:U1621 A1626:U1650 A1655:U1679 A1684:U1708 A1713:U1737 A1742:U1766 A1771:U1795 A1800:U1824 A1829:U1853 A1858:U1882 A1887:U1911 A1916:U1940 A1945:U1969 A1974:U1998 A2003:U2027 A2032:U2056 A2061:U2085 A2090:U2114 A2119:U2143 A2148:U2172 A2177:U2201 A2206:U2230 A2235:U2259 A2264:U2288 A2293:U2317 A2322:U2346 A2351:U2375 A2380:U2404 A2409:U2433 A2438:U2462 A2467:U2491 A2496:U2520 A2525:U2549 A2554:U2578 A2583:U2607 A2612:U2636 A2641:U2665 A2670:U2694 A2699:U2723 A2728:U2752 A2757:U2781 A2786:U2810 A2815:U2839 A2844:U2868 A2873:U2897">
    <cfRule type="expression" dxfId="97" priority="87">
      <formula>$U$2=""</formula>
    </cfRule>
  </conditionalFormatting>
  <conditionalFormatting sqref="A433:U436">
    <cfRule type="expression" dxfId="96" priority="86">
      <formula>$U$2=""</formula>
    </cfRule>
  </conditionalFormatting>
  <conditionalFormatting sqref="A462:U465">
    <cfRule type="expression" dxfId="95" priority="85">
      <formula>$U$2=""</formula>
    </cfRule>
  </conditionalFormatting>
  <conditionalFormatting sqref="A491:U494">
    <cfRule type="expression" dxfId="94" priority="84">
      <formula>$U$2=""</formula>
    </cfRule>
  </conditionalFormatting>
  <conditionalFormatting sqref="A520:U523">
    <cfRule type="expression" dxfId="93" priority="83">
      <formula>$U$2=""</formula>
    </cfRule>
  </conditionalFormatting>
  <conditionalFormatting sqref="A549:U552">
    <cfRule type="expression" dxfId="92" priority="82">
      <formula>$U$2=""</formula>
    </cfRule>
  </conditionalFormatting>
  <conditionalFormatting sqref="A578:U581">
    <cfRule type="expression" dxfId="91" priority="81">
      <formula>$U$2=""</formula>
    </cfRule>
  </conditionalFormatting>
  <conditionalFormatting sqref="A607:U610">
    <cfRule type="expression" dxfId="90" priority="80">
      <formula>$U$2=""</formula>
    </cfRule>
  </conditionalFormatting>
  <conditionalFormatting sqref="A636:U639">
    <cfRule type="expression" dxfId="89" priority="79">
      <formula>$U$2=""</formula>
    </cfRule>
  </conditionalFormatting>
  <conditionalFormatting sqref="A665:U668">
    <cfRule type="expression" dxfId="88" priority="78">
      <formula>$U$2=""</formula>
    </cfRule>
  </conditionalFormatting>
  <conditionalFormatting sqref="A694:U697">
    <cfRule type="expression" dxfId="87" priority="77">
      <formula>$U$2=""</formula>
    </cfRule>
  </conditionalFormatting>
  <conditionalFormatting sqref="A723:U726">
    <cfRule type="expression" dxfId="86" priority="76">
      <formula>$U$2=""</formula>
    </cfRule>
  </conditionalFormatting>
  <conditionalFormatting sqref="A752:U755">
    <cfRule type="expression" dxfId="85" priority="75">
      <formula>$U$2=""</formula>
    </cfRule>
  </conditionalFormatting>
  <conditionalFormatting sqref="A781:U784">
    <cfRule type="expression" dxfId="84" priority="74">
      <formula>$U$2=""</formula>
    </cfRule>
  </conditionalFormatting>
  <conditionalFormatting sqref="A810:U813">
    <cfRule type="expression" dxfId="83" priority="73">
      <formula>$U$2=""</formula>
    </cfRule>
  </conditionalFormatting>
  <conditionalFormatting sqref="A839:U842">
    <cfRule type="expression" dxfId="82" priority="72">
      <formula>$U$2=""</formula>
    </cfRule>
  </conditionalFormatting>
  <conditionalFormatting sqref="A868:U871">
    <cfRule type="expression" dxfId="81" priority="71">
      <formula>$U$2=""</formula>
    </cfRule>
  </conditionalFormatting>
  <conditionalFormatting sqref="A897:U900">
    <cfRule type="expression" dxfId="80" priority="70">
      <formula>$U$2=""</formula>
    </cfRule>
  </conditionalFormatting>
  <conditionalFormatting sqref="A926:U929">
    <cfRule type="expression" dxfId="79" priority="69">
      <formula>$U$2=""</formula>
    </cfRule>
  </conditionalFormatting>
  <conditionalFormatting sqref="A955:U958">
    <cfRule type="expression" dxfId="78" priority="68">
      <formula>$U$2=""</formula>
    </cfRule>
  </conditionalFormatting>
  <conditionalFormatting sqref="A984:U987">
    <cfRule type="expression" dxfId="77" priority="67">
      <formula>$U$2=""</formula>
    </cfRule>
  </conditionalFormatting>
  <conditionalFormatting sqref="A1013:U1016">
    <cfRule type="expression" dxfId="76" priority="66">
      <formula>$U$2=""</formula>
    </cfRule>
  </conditionalFormatting>
  <conditionalFormatting sqref="A1042:U1045">
    <cfRule type="expression" dxfId="75" priority="65">
      <formula>$U$2=""</formula>
    </cfRule>
  </conditionalFormatting>
  <conditionalFormatting sqref="A1071:U1074">
    <cfRule type="expression" dxfId="74" priority="64">
      <formula>$U$2=""</formula>
    </cfRule>
  </conditionalFormatting>
  <conditionalFormatting sqref="A1100:U1103">
    <cfRule type="expression" dxfId="73" priority="63">
      <formula>$U$2=""</formula>
    </cfRule>
  </conditionalFormatting>
  <conditionalFormatting sqref="A1129:U1132">
    <cfRule type="expression" dxfId="72" priority="62">
      <formula>$U$2=""</formula>
    </cfRule>
  </conditionalFormatting>
  <conditionalFormatting sqref="A1158:U1161">
    <cfRule type="expression" dxfId="71" priority="61">
      <formula>$U$2=""</formula>
    </cfRule>
  </conditionalFormatting>
  <conditionalFormatting sqref="A1187:U1190">
    <cfRule type="expression" dxfId="70" priority="60">
      <formula>$U$2=""</formula>
    </cfRule>
  </conditionalFormatting>
  <conditionalFormatting sqref="A1216:U1219">
    <cfRule type="expression" dxfId="69" priority="59">
      <formula>$U$2=""</formula>
    </cfRule>
  </conditionalFormatting>
  <conditionalFormatting sqref="A1245:U1248">
    <cfRule type="expression" dxfId="68" priority="58">
      <formula>$U$2=""</formula>
    </cfRule>
  </conditionalFormatting>
  <conditionalFormatting sqref="A1274:U1277">
    <cfRule type="expression" dxfId="67" priority="57">
      <formula>$U$2=""</formula>
    </cfRule>
  </conditionalFormatting>
  <conditionalFormatting sqref="A1303:U1306">
    <cfRule type="expression" dxfId="66" priority="56">
      <formula>$U$2=""</formula>
    </cfRule>
  </conditionalFormatting>
  <conditionalFormatting sqref="A1332:U1335">
    <cfRule type="expression" dxfId="65" priority="55">
      <formula>$U$2=""</formula>
    </cfRule>
  </conditionalFormatting>
  <conditionalFormatting sqref="A1361:U1364">
    <cfRule type="expression" dxfId="64" priority="54">
      <formula>$U$2=""</formula>
    </cfRule>
  </conditionalFormatting>
  <conditionalFormatting sqref="A1390:U1393">
    <cfRule type="expression" dxfId="63" priority="53">
      <formula>$U$2=""</formula>
    </cfRule>
  </conditionalFormatting>
  <conditionalFormatting sqref="A1419:U1422">
    <cfRule type="expression" dxfId="62" priority="52">
      <formula>$U$2=""</formula>
    </cfRule>
  </conditionalFormatting>
  <conditionalFormatting sqref="A1448:U1451">
    <cfRule type="expression" dxfId="61" priority="51">
      <formula>$U$2=""</formula>
    </cfRule>
  </conditionalFormatting>
  <conditionalFormatting sqref="A1477:U1480">
    <cfRule type="expression" dxfId="60" priority="50">
      <formula>$U$2=""</formula>
    </cfRule>
  </conditionalFormatting>
  <conditionalFormatting sqref="A1506:U1509">
    <cfRule type="expression" dxfId="59" priority="49">
      <formula>$U$2=""</formula>
    </cfRule>
  </conditionalFormatting>
  <conditionalFormatting sqref="A1535:U1538">
    <cfRule type="expression" dxfId="58" priority="48">
      <formula>$U$2=""</formula>
    </cfRule>
  </conditionalFormatting>
  <conditionalFormatting sqref="A1564:U1567">
    <cfRule type="expression" dxfId="57" priority="47">
      <formula>$U$2=""</formula>
    </cfRule>
  </conditionalFormatting>
  <conditionalFormatting sqref="A1593:U1596">
    <cfRule type="expression" dxfId="56" priority="46">
      <formula>$U$2=""</formula>
    </cfRule>
  </conditionalFormatting>
  <conditionalFormatting sqref="A1622:U1625">
    <cfRule type="expression" dxfId="55" priority="45">
      <formula>$U$2=""</formula>
    </cfRule>
  </conditionalFormatting>
  <conditionalFormatting sqref="A1651:U1654">
    <cfRule type="expression" dxfId="54" priority="44">
      <formula>$U$2=""</formula>
    </cfRule>
  </conditionalFormatting>
  <conditionalFormatting sqref="A1680:U1683">
    <cfRule type="expression" dxfId="53" priority="43">
      <formula>$U$2=""</formula>
    </cfRule>
  </conditionalFormatting>
  <conditionalFormatting sqref="A1709:U1712">
    <cfRule type="expression" dxfId="52" priority="42">
      <formula>$U$2=""</formula>
    </cfRule>
  </conditionalFormatting>
  <conditionalFormatting sqref="A1738:U1741">
    <cfRule type="expression" dxfId="51" priority="41">
      <formula>$U$2=""</formula>
    </cfRule>
  </conditionalFormatting>
  <conditionalFormatting sqref="A1767:U1770">
    <cfRule type="expression" dxfId="50" priority="40">
      <formula>$U$2=""</formula>
    </cfRule>
  </conditionalFormatting>
  <conditionalFormatting sqref="A1796:U1799">
    <cfRule type="expression" dxfId="49" priority="39">
      <formula>$U$2=""</formula>
    </cfRule>
  </conditionalFormatting>
  <conditionalFormatting sqref="A1825:U1828">
    <cfRule type="expression" dxfId="48" priority="38">
      <formula>$U$2=""</formula>
    </cfRule>
  </conditionalFormatting>
  <conditionalFormatting sqref="A1854:U1857">
    <cfRule type="expression" dxfId="47" priority="37">
      <formula>$U$2=""</formula>
    </cfRule>
  </conditionalFormatting>
  <conditionalFormatting sqref="A1883:U1886">
    <cfRule type="expression" dxfId="46" priority="36">
      <formula>$U$2=""</formula>
    </cfRule>
  </conditionalFormatting>
  <conditionalFormatting sqref="A1912:U1915">
    <cfRule type="expression" dxfId="45" priority="35">
      <formula>$U$2=""</formula>
    </cfRule>
  </conditionalFormatting>
  <conditionalFormatting sqref="A1941:U1944">
    <cfRule type="expression" dxfId="44" priority="34">
      <formula>$U$2=""</formula>
    </cfRule>
  </conditionalFormatting>
  <conditionalFormatting sqref="A1970:U1973">
    <cfRule type="expression" dxfId="43" priority="33">
      <formula>$U$2=""</formula>
    </cfRule>
  </conditionalFormatting>
  <conditionalFormatting sqref="A1999:U2002">
    <cfRule type="expression" dxfId="42" priority="32">
      <formula>$U$2=""</formula>
    </cfRule>
  </conditionalFormatting>
  <conditionalFormatting sqref="A2028:U2031">
    <cfRule type="expression" dxfId="41" priority="31">
      <formula>$U$2=""</formula>
    </cfRule>
  </conditionalFormatting>
  <conditionalFormatting sqref="A2057:U2060">
    <cfRule type="expression" dxfId="40" priority="30">
      <formula>$U$2=""</formula>
    </cfRule>
  </conditionalFormatting>
  <conditionalFormatting sqref="A2086:U2089">
    <cfRule type="expression" dxfId="39" priority="29">
      <formula>$U$2=""</formula>
    </cfRule>
  </conditionalFormatting>
  <conditionalFormatting sqref="A2115:U2118">
    <cfRule type="expression" dxfId="38" priority="28">
      <formula>$U$2=""</formula>
    </cfRule>
  </conditionalFormatting>
  <conditionalFormatting sqref="A2144:U2147">
    <cfRule type="expression" dxfId="37" priority="27">
      <formula>$U$2=""</formula>
    </cfRule>
  </conditionalFormatting>
  <conditionalFormatting sqref="A2173:U2176">
    <cfRule type="expression" dxfId="36" priority="26">
      <formula>$U$2=""</formula>
    </cfRule>
  </conditionalFormatting>
  <conditionalFormatting sqref="A2202:U2205">
    <cfRule type="expression" dxfId="35" priority="25">
      <formula>$U$2=""</formula>
    </cfRule>
  </conditionalFormatting>
  <conditionalFormatting sqref="A2231:U2234">
    <cfRule type="expression" dxfId="34" priority="24">
      <formula>$U$2=""</formula>
    </cfRule>
  </conditionalFormatting>
  <conditionalFormatting sqref="A2260:U2263">
    <cfRule type="expression" dxfId="33" priority="23">
      <formula>$U$2=""</formula>
    </cfRule>
  </conditionalFormatting>
  <conditionalFormatting sqref="A2289:U2292">
    <cfRule type="expression" dxfId="32" priority="22">
      <formula>$U$2=""</formula>
    </cfRule>
  </conditionalFormatting>
  <conditionalFormatting sqref="A2318:U2321">
    <cfRule type="expression" dxfId="31" priority="21">
      <formula>$U$2=""</formula>
    </cfRule>
  </conditionalFormatting>
  <conditionalFormatting sqref="A2347:U2350">
    <cfRule type="expression" dxfId="30" priority="20">
      <formula>$U$2=""</formula>
    </cfRule>
  </conditionalFormatting>
  <conditionalFormatting sqref="A2376:U2379">
    <cfRule type="expression" dxfId="29" priority="19">
      <formula>$U$2=""</formula>
    </cfRule>
  </conditionalFormatting>
  <conditionalFormatting sqref="A2405:U2408">
    <cfRule type="expression" dxfId="28" priority="18">
      <formula>$U$2=""</formula>
    </cfRule>
  </conditionalFormatting>
  <conditionalFormatting sqref="A2434:U2437">
    <cfRule type="expression" dxfId="27" priority="17">
      <formula>$U$2=""</formula>
    </cfRule>
  </conditionalFormatting>
  <conditionalFormatting sqref="A2463:U2466">
    <cfRule type="expression" dxfId="26" priority="16">
      <formula>$U$2=""</formula>
    </cfRule>
  </conditionalFormatting>
  <conditionalFormatting sqref="A2492:U2495">
    <cfRule type="expression" dxfId="25" priority="15">
      <formula>$U$2=""</formula>
    </cfRule>
  </conditionalFormatting>
  <conditionalFormatting sqref="A2521:U2524">
    <cfRule type="expression" dxfId="24" priority="14">
      <formula>$U$2=""</formula>
    </cfRule>
  </conditionalFormatting>
  <conditionalFormatting sqref="A2550:U2553">
    <cfRule type="expression" dxfId="23" priority="13">
      <formula>$U$2=""</formula>
    </cfRule>
  </conditionalFormatting>
  <conditionalFormatting sqref="A2579:U2582">
    <cfRule type="expression" dxfId="22" priority="12">
      <formula>$U$2=""</formula>
    </cfRule>
  </conditionalFormatting>
  <conditionalFormatting sqref="A2608:U2611">
    <cfRule type="expression" dxfId="21" priority="11">
      <formula>$U$2=""</formula>
    </cfRule>
  </conditionalFormatting>
  <conditionalFormatting sqref="A2637:U2640">
    <cfRule type="expression" dxfId="20" priority="10">
      <formula>$U$2=""</formula>
    </cfRule>
  </conditionalFormatting>
  <conditionalFormatting sqref="A2666:U2669">
    <cfRule type="expression" dxfId="19" priority="9">
      <formula>$U$2=""</formula>
    </cfRule>
  </conditionalFormatting>
  <conditionalFormatting sqref="A2695:U2698">
    <cfRule type="expression" dxfId="18" priority="8">
      <formula>$U$2=""</formula>
    </cfRule>
  </conditionalFormatting>
  <conditionalFormatting sqref="A2724:U2727">
    <cfRule type="expression" dxfId="17" priority="7">
      <formula>$U$2=""</formula>
    </cfRule>
  </conditionalFormatting>
  <conditionalFormatting sqref="A2753:U2756">
    <cfRule type="expression" dxfId="16" priority="6">
      <formula>$U$2=""</formula>
    </cfRule>
  </conditionalFormatting>
  <conditionalFormatting sqref="A2782:U2785">
    <cfRule type="expression" dxfId="15" priority="5">
      <formula>$U$2=""</formula>
    </cfRule>
  </conditionalFormatting>
  <conditionalFormatting sqref="A2811:U2814">
    <cfRule type="expression" dxfId="14" priority="4">
      <formula>$U$2=""</formula>
    </cfRule>
  </conditionalFormatting>
  <conditionalFormatting sqref="A2840:U2843">
    <cfRule type="expression" dxfId="13" priority="3">
      <formula>$U$2=""</formula>
    </cfRule>
  </conditionalFormatting>
  <conditionalFormatting sqref="A2869:U2872">
    <cfRule type="expression" dxfId="12" priority="2">
      <formula>$U$2=""</formula>
    </cfRule>
  </conditionalFormatting>
  <conditionalFormatting sqref="A2898:U2901">
    <cfRule type="expression" dxfId="11" priority="1">
      <formula>$U$2=""</formula>
    </cfRule>
  </conditionalFormatting>
  <dataValidations count="4">
    <dataValidation type="list" allowBlank="1" showInputMessage="1" showErrorMessage="1" sqref="C36 C41 C46 C51 C65 C70 C75 C80 C94 C99 C104 C109 C123 C128 C133 C138 C152 C157 C162 C167 C181 C186 C191 C196 C210 C215 C220 C225 C7:C26 C239 C268 C297 C326 C355 C384 C413 C442 C471 C500 C529 C558 C244 C273 C302 C331 C360 C389 C418 C447 C476 C505 C534 C563 C249 C278 C307 C336 C365 C394 C423 C452 C481 C510 C539 C568 C254 C283 C312 C341 C370 C399 C428 C457 C486 C515 C544 C573 C587 C616 C645 C674 C703 C732 C761 C790 C819 C848 C877 C906 C935 C964 C993 C1022 C1051 C1080 C1109 C1138 C1167 C1196 C1225 C1254 C1283 C1312 C1341 C1370 C1399 C1428 C1457 C1486 C1515 C1544 C1573 C1602 C1631 C1660 C1689 C1718 C1747 C1776 C1805 C1834 C1863 C1892 C1921 C1950 C1979 C2008 C2037 C2066 C2095 C2124 C2153 C2182 C2211 C2240 C2269 C2298 C2327 C2356 C2385 C2414 C2443 C2472 C2501 C2530 C2559 C2588 C2617 C2646 C2675 C2704 C2733 C2762 C2791 C2820 C2849 C2878 C592 C621 C650 C679 C708 C737 C766 C795 C824 C853 C882 C911 C940 C969 C998 C1027 C1056 C1085 C1114 C1143 C1172 C1201 C1230 C1259 C1288 C1317 C1346 C1375 C1404 C1433 C1462 C1491 C1520 C1549 C1578 C1607 C1636 C1665 C1694 C1723 C1752 C1781 C1810 C1839 C1868 C1897 C1926 C1955 C1984 C2013 C2042 C2071 C2100 C2129 C2158 C2187 C2216 C2245 C2274 C2303 C2332 C2361 C2390 C2419 C2448 C2477 C2506 C2535 C2564 C2593 C2622 C2651 C2680 C2709 C2738 C2767 C2796 C2825 C2854 C2883 C597 C626 C655 C684 C713 C742 C771 C800 C829 C858 C887 C916 C945 C974 C1003 C1032 C1061 C1090 C1119 C1148 C1177 C1206 C1235 C1264 C1293 C1322 C1351 C1380 C1409 C1438 C1467 C1496 C1525 C1554 C1583 C1612 C1641 C1670 C1699 C1728 C1757 C1786 C1815 C1844 C1873 C1902 C1931 C1960 C1989 C2018 C2047 C2076 C2105 C2134 C2163 C2192 C2221 C2250 C2279 C2308 C2337 C2366 C2395 C2424 C2453 C2482 C2511 C2540 C2569 C2598 C2627 C2656 C2685 C2714 C2743 C2772 C2801 C2830 C2859 C2888 C602 C631 C660 C689 C718 C747 C776 C805 C834 C863 C892 C921 C950 C979 C1008 C1037 C1066 C1095 C1124 C1153 C1182 C1211 C1240 C1269 C1298 C1327 C1356 C1385 C1414 C1443 C1472 C1501 C1530 C1559 C1588 C1617 C1646 C1675 C1704 C1733 C1762 C1791 C1820 C1849 C1878 C1907 C1936 C1965 C1994 C2023 C2052 C2081 C2110 C2139 C2168 C2197 C2226 C2255 C2284 C2313 C2342 C2371 C2400 C2429 C2458 C2487 C2516 C2545 C2574 C2603 C2632 C2661 C2690 C2719 C2748 C2777 C2806 C2835 C2864 C2893" xr:uid="{00000000-0002-0000-0600-000000000000}">
      <formula1>$Y$2:$Y$30</formula1>
    </dataValidation>
    <dataValidation type="list" allowBlank="1" showInputMessage="1" showErrorMessage="1" sqref="E4:F4 E33:F33 E62:F62 E91:F91 E120:F120 E149:F149 E178:F178 E207:F207 E236:F236 E265:F265 E294:F294 E323:F323 E352:F352 E381:F381 E410:F410 E439:F439 E468:F468 E497:F497 E526:F526 E555:F555 E584:F584 E613:F613 E642:F642 E671:F671 E700:F700 E729:F729 E758:F758 E787:F787 E816:F816 E845:F845 E874:F874 E903:F903 E932:F932 E961:F961 E990:F990 E1019:F1019 E1048:F1048 E1077:F1077 E1106:F1106 E1135:F1135 E1164:F1164 E1193:F1193 E1222:F1222 E1251:F1251 E1280:F1280 E1309:F1309 E1338:F1338 E1367:F1367 E1396:F1396 E1425:F1425 E1454:F1454 E1483:F1483 E1512:F1512 E1541:F1541 E1570:F1570 E1599:F1599 E1628:F1628 E1657:F1657 E1686:F1686 E1715:F1715 E1744:F1744 E1773:F1773 E1802:F1802 E1831:F1831 E1860:F1860 E1889:F1889 E1918:F1918 E1947:F1947 E1976:F1976 E2005:F2005 E2034:F2034 E2063:F2063 E2092:F2092 E2121:F2121 E2150:F2150 E2179:F2179 E2208:F2208 E2237:F2237 E2266:F2266 E2295:F2295 E2324:F2324 E2353:F2353 E2382:F2382 E2411:F2411 E2440:F2440 E2469:F2469 E2498:F2498 E2527:F2527 E2556:F2556 E2585:F2585 E2614:F2614 E2643:F2643 E2672:F2672 E2701:F2701 E2730:F2730 E2759:F2759 E2788:F2788 E2817:F2817 E2846:F2846 E2875:F2875" xr:uid="{00000000-0002-0000-0600-000001000000}">
      <formula1>$X$2:$X$21</formula1>
    </dataValidation>
    <dataValidation type="list" allowBlank="1" showInputMessage="1" showErrorMessage="1" sqref="E7:E26 E210:E229 E181:E200 E152:E171 E123:E142 E94:E113 E65:E84 E36:E55 E239:E258 E268:E287 E297:E316 E326:E345 E355:E374 E384:E403 E413:E432 E442:E461 E471:E490 E500:E519 E529:E548 E558:E577 E587:E606 E616:E635 E645:E664 E674:E693 E703:E722 E732:E751 E761:E780 E790:E809 E819:E838 E848:E867 E877:E896 E906:E925 E935:E954 E964:E983 E993:E1012 E1022:E1041 E1051:E1070 E1080:E1099 E1109:E1128 E1138:E1157 E1167:E1186 E1196:E1215 E1225:E1244 E1254:E1273 E1283:E1302 E1312:E1331 E1341:E1360 E1370:E1389 E1399:E1418 E1428:E1447 E1457:E1476 E1486:E1505 E1515:E1534 E1544:E1563 E1573:E1592 E1602:E1621 E1631:E1650 E1660:E1679 E1689:E1708 E1718:E1737 E1747:E1766 E1776:E1795 E1805:E1824 E1834:E1853 E1863:E1882 E1892:E1911 E1921:E1940 E1950:E1969 E1979:E1998 E2008:E2027 E2037:E2056 E2066:E2085 E2095:E2114 E2124:E2143 E2153:E2172 E2182:E2201 E2211:E2230 E2240:E2259 E2269:E2288 E2298:E2317 E2327:E2346 E2356:E2375 E2385:E2404 E2414:E2433 E2443:E2462 E2472:E2491 E2501:E2520 E2530:E2549 E2559:E2578 E2588:E2607 E2617:E2636 E2646:E2665 E2675:E2694 E2704:E2723 E2733:E2752 E2762:E2781 E2791:E2810 E2820:E2839 E2849:E2868 E2878:E2897" xr:uid="{00000000-0002-0000-0600-000002000000}">
      <formula1>$E$5:$E$6</formula1>
    </dataValidation>
    <dataValidation type="list" allowBlank="1" showInputMessage="1" showErrorMessage="1" sqref="D181:D200 D94:D113 D123:D142 D7:D26 D152:D171 D36:D55 D65:D84 D210:D229 D239:D258 D268:D287 D297:D316 D326:D345 D355:D374 D384:D403 D413:D432 D442:D461 D471:D490 D500:D519 D529:D548 D558:D577 D587:D606 D616:D635 D645:D664 D674:D693 D703:D722 D732:D751 D761:D780 D790:D809 D819:D838 D848:D867 D877:D896 D906:D925 D935:D954 D964:D983 D993:D1012 D1022:D1041 D1051:D1070 D1080:D1099 D1109:D1128 D1138:D1157 D1167:D1186 D1196:D1215 D1225:D1244 D1254:D1273 D1283:D1302 D1312:D1331 D1341:D1360 D1370:D1389 D1399:D1418 D1428:D1447 D1457:D1476 D1486:D1505 D1515:D1534 D1544:D1563 D1573:D1592 D1602:D1621 D1631:D1650 D1660:D1679 D1689:D1708 D1718:D1737 D1747:D1766 D1776:D1795 D1805:D1824 D1834:D1853 D1863:D1882 D1892:D1911 D1921:D1940 D1950:D1969 D1979:D1998 D2008:D2027 D2037:D2056 D2066:D2085 D2095:D2114 D2124:D2143 D2153:D2172 D2182:D2201 D2211:D2230 D2240:D2259 D2269:D2288 D2298:D2317 D2327:D2346 D2356:D2375 D2385:D2404 D2414:D2433 D2443:D2462 D2472:D2491 D2501:D2520 D2530:D2549 D2559:D2578 D2588:D2607 D2617:D2636 D2646:D2665 D2675:D2694 D2704:D2723 D2733:D2752 D2762:D2781 D2791:D2810 D2820:D2839 D2849:D2868 D2878:D2897" xr:uid="{00000000-0002-0000-0600-000003000000}">
      <formula1>"公共,民間"</formula1>
    </dataValidation>
  </dataValidations>
  <pageMargins left="0.27559055118110237" right="0.31496062992125984" top="0.47244094488188981" bottom="0.23622047244094491" header="0.51181102362204722" footer="0.19685039370078741"/>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341"/>
  <sheetViews>
    <sheetView view="pageBreakPreview" zoomScale="85" zoomScaleNormal="85" zoomScaleSheetLayoutView="85" workbookViewId="0">
      <selection activeCell="C4" sqref="C4:D4"/>
    </sheetView>
  </sheetViews>
  <sheetFormatPr defaultRowHeight="36" customHeight="1" x14ac:dyDescent="0.15"/>
  <cols>
    <col min="1" max="1" width="8.875" style="462" customWidth="1"/>
    <col min="2" max="2" width="15.375" style="464" customWidth="1"/>
    <col min="3" max="3" width="5.375" style="464" bestFit="1" customWidth="1"/>
    <col min="4" max="4" width="14.375" style="462" customWidth="1"/>
    <col min="5" max="5" width="11.625" style="462" bestFit="1" customWidth="1"/>
    <col min="6" max="6" width="30.375" style="462" customWidth="1"/>
    <col min="7" max="7" width="3.625" style="462" customWidth="1"/>
    <col min="8" max="8" width="3.5" style="462" bestFit="1" customWidth="1"/>
    <col min="9" max="9" width="3.625" style="462" customWidth="1"/>
    <col min="10" max="10" width="3.5" style="462" bestFit="1" customWidth="1"/>
    <col min="11" max="16" width="4.125" style="465" customWidth="1"/>
    <col min="17" max="17" width="4.875" style="462" hidden="1" customWidth="1"/>
    <col min="18" max="18" width="3.25" style="466" hidden="1" customWidth="1"/>
    <col min="19" max="19" width="15.875" style="466" hidden="1" customWidth="1"/>
    <col min="20" max="20" width="7" style="466" hidden="1" customWidth="1"/>
    <col min="21" max="21" width="3.75" style="462" hidden="1" customWidth="1"/>
    <col min="22" max="24" width="4.375" style="462" hidden="1" customWidth="1"/>
    <col min="25" max="25" width="3.75" style="462" hidden="1" customWidth="1"/>
    <col min="26" max="26" width="5.75" style="462" hidden="1" customWidth="1"/>
    <col min="27" max="16384" width="9" style="462"/>
  </cols>
  <sheetData>
    <row r="1" spans="1:26" ht="13.5" x14ac:dyDescent="0.15"/>
    <row r="2" spans="1:26" ht="18" customHeight="1" x14ac:dyDescent="0.15">
      <c r="A2" s="332" t="s">
        <v>113</v>
      </c>
      <c r="B2" s="333"/>
      <c r="C2" s="333"/>
      <c r="D2" s="332"/>
      <c r="E2" s="332" t="s">
        <v>10</v>
      </c>
      <c r="F2" s="332" t="s">
        <v>111</v>
      </c>
      <c r="G2" s="332"/>
      <c r="H2" s="332"/>
      <c r="I2" s="332"/>
      <c r="J2" s="332"/>
      <c r="K2" s="172"/>
      <c r="L2" s="172"/>
      <c r="M2" s="172"/>
      <c r="N2" s="172"/>
      <c r="O2" s="196" t="s">
        <v>241</v>
      </c>
      <c r="P2" s="263">
        <v>1</v>
      </c>
      <c r="Q2" s="332">
        <f>P2</f>
        <v>1</v>
      </c>
      <c r="R2" s="334">
        <v>1</v>
      </c>
      <c r="S2" s="334" t="s">
        <v>133</v>
      </c>
      <c r="T2" s="171" t="s">
        <v>274</v>
      </c>
      <c r="U2" s="171" t="s">
        <v>125</v>
      </c>
      <c r="V2" s="171" t="s">
        <v>126</v>
      </c>
      <c r="W2" s="171" t="s">
        <v>265</v>
      </c>
      <c r="X2" s="171" t="s">
        <v>127</v>
      </c>
      <c r="Y2" s="171" t="s">
        <v>128</v>
      </c>
      <c r="Z2" s="171" t="s">
        <v>273</v>
      </c>
    </row>
    <row r="3" spans="1:26" ht="27.75" x14ac:dyDescent="0.15">
      <c r="A3" s="945" t="s">
        <v>114</v>
      </c>
      <c r="B3" s="945"/>
      <c r="C3" s="945"/>
      <c r="D3" s="945"/>
      <c r="E3" s="945"/>
      <c r="F3" s="945"/>
      <c r="G3" s="945"/>
      <c r="H3" s="945"/>
      <c r="I3" s="945"/>
      <c r="J3" s="945"/>
      <c r="K3" s="945"/>
      <c r="L3" s="945"/>
      <c r="M3" s="335"/>
      <c r="N3" s="335"/>
      <c r="O3" s="332"/>
      <c r="P3" s="332"/>
      <c r="Q3" s="332"/>
      <c r="R3" s="334">
        <v>2</v>
      </c>
      <c r="S3" s="334" t="s">
        <v>180</v>
      </c>
      <c r="T3" s="171">
        <f ca="1">OFFSET('様式1-4'!$C$4,R1*17,0,)</f>
        <v>0</v>
      </c>
      <c r="U3" s="171" t="str">
        <f ca="1">OFFSET('様式1-4'!K$17,$R1*17,0)</f>
        <v/>
      </c>
      <c r="V3" s="171" t="str">
        <f ca="1">OFFSET('様式1-4'!L$17,$R1*17,0)</f>
        <v/>
      </c>
      <c r="W3" s="171" t="str">
        <f ca="1">OFFSET('様式1-4'!M$17,$R1*17,0)</f>
        <v/>
      </c>
      <c r="X3" s="171" t="str">
        <f ca="1">OFFSET('様式1-4'!N$17,$R1*17,0)</f>
        <v/>
      </c>
      <c r="Y3" s="171" t="str">
        <f ca="1">OFFSET('様式1-4'!O$17,$R1*17,0)</f>
        <v/>
      </c>
      <c r="Z3" s="171" t="str">
        <f ca="1">OFFSET('様式1-4'!P$17,$R1*17,0)</f>
        <v/>
      </c>
    </row>
    <row r="4" spans="1:26" s="463" customFormat="1" ht="24.75" customHeight="1" thickBot="1" x14ac:dyDescent="0.2">
      <c r="A4" s="946" t="s">
        <v>266</v>
      </c>
      <c r="B4" s="946"/>
      <c r="C4" s="947"/>
      <c r="D4" s="947"/>
      <c r="E4" s="266" t="s">
        <v>115</v>
      </c>
      <c r="F4" s="266"/>
      <c r="G4" s="266"/>
      <c r="H4" s="336"/>
      <c r="I4" s="350" t="s">
        <v>271</v>
      </c>
      <c r="J4" s="351" t="str">
        <f>IF('様式1-1-3'!R11="","",'様式1-1-3'!R11)</f>
        <v/>
      </c>
      <c r="K4" s="242" t="s">
        <v>220</v>
      </c>
      <c r="L4" s="351" t="str">
        <f>IF('様式1-1-3'!U11="","",'様式1-1-3'!U11)</f>
        <v/>
      </c>
      <c r="M4" s="242" t="s">
        <v>249</v>
      </c>
      <c r="N4" s="351" t="str">
        <f>IF('様式1-1-3'!X11="","",'様式1-1-3'!X11)</f>
        <v/>
      </c>
      <c r="O4" s="948" t="s">
        <v>270</v>
      </c>
      <c r="P4" s="948"/>
      <c r="Q4" s="266"/>
      <c r="R4" s="337">
        <v>3</v>
      </c>
      <c r="S4" s="337" t="s">
        <v>135</v>
      </c>
      <c r="T4" s="171">
        <f ca="1">OFFSET('様式1-4'!$C$4,R2*17,0,)</f>
        <v>0</v>
      </c>
      <c r="U4" s="171" t="str">
        <f ca="1">OFFSET('様式1-4'!K$17,$R2*17,0)</f>
        <v/>
      </c>
      <c r="V4" s="171" t="str">
        <f ca="1">OFFSET('様式1-4'!L$17,$R2*17,0)</f>
        <v/>
      </c>
      <c r="W4" s="171" t="str">
        <f ca="1">OFFSET('様式1-4'!M$17,$R2*17,0)</f>
        <v/>
      </c>
      <c r="X4" s="171" t="str">
        <f ca="1">OFFSET('様式1-4'!N$17,$R2*17,0)</f>
        <v/>
      </c>
      <c r="Y4" s="171" t="str">
        <f ca="1">OFFSET('様式1-4'!O$17,$R2*17,0)</f>
        <v/>
      </c>
      <c r="Z4" s="171" t="str">
        <f ca="1">OFFSET('様式1-4'!P$17,$R2*17,0)</f>
        <v/>
      </c>
    </row>
    <row r="5" spans="1:26" ht="16.5" customHeight="1" x14ac:dyDescent="0.15">
      <c r="A5" s="949" t="s">
        <v>116</v>
      </c>
      <c r="B5" s="909" t="s">
        <v>117</v>
      </c>
      <c r="C5" s="909" t="s">
        <v>118</v>
      </c>
      <c r="D5" s="951" t="s">
        <v>119</v>
      </c>
      <c r="E5" s="952"/>
      <c r="F5" s="909" t="s">
        <v>120</v>
      </c>
      <c r="G5" s="840" t="s">
        <v>121</v>
      </c>
      <c r="H5" s="913"/>
      <c r="I5" s="913"/>
      <c r="J5" s="841"/>
      <c r="K5" s="951" t="s">
        <v>122</v>
      </c>
      <c r="L5" s="953"/>
      <c r="M5" s="953"/>
      <c r="N5" s="953"/>
      <c r="O5" s="953"/>
      <c r="P5" s="954"/>
      <c r="Q5" s="332"/>
      <c r="R5" s="334">
        <v>4</v>
      </c>
      <c r="S5" s="334" t="s">
        <v>136</v>
      </c>
      <c r="T5" s="171">
        <f ca="1">OFFSET('様式1-4'!$C$4,R3*17,0,)</f>
        <v>0</v>
      </c>
      <c r="U5" s="171" t="str">
        <f ca="1">OFFSET('様式1-4'!K$17,$R3*17,0)</f>
        <v/>
      </c>
      <c r="V5" s="171" t="str">
        <f ca="1">OFFSET('様式1-4'!L$17,$R3*17,0)</f>
        <v/>
      </c>
      <c r="W5" s="171" t="str">
        <f ca="1">OFFSET('様式1-4'!M$17,$R3*17,0)</f>
        <v/>
      </c>
      <c r="X5" s="171" t="str">
        <f ca="1">OFFSET('様式1-4'!N$17,$R3*17,0)</f>
        <v/>
      </c>
      <c r="Y5" s="171" t="str">
        <f ca="1">OFFSET('様式1-4'!O$17,$R3*17,0)</f>
        <v/>
      </c>
      <c r="Z5" s="171" t="str">
        <f ca="1">OFFSET('様式1-4'!P$17,$R3*17,0)</f>
        <v/>
      </c>
    </row>
    <row r="6" spans="1:26" ht="16.5" customHeight="1" thickBot="1" x14ac:dyDescent="0.2">
      <c r="A6" s="950"/>
      <c r="B6" s="910"/>
      <c r="C6" s="910"/>
      <c r="D6" s="278" t="s">
        <v>123</v>
      </c>
      <c r="E6" s="338" t="s">
        <v>124</v>
      </c>
      <c r="F6" s="910"/>
      <c r="G6" s="911"/>
      <c r="H6" s="915"/>
      <c r="I6" s="915"/>
      <c r="J6" s="912"/>
      <c r="K6" s="339" t="s">
        <v>125</v>
      </c>
      <c r="L6" s="340" t="s">
        <v>126</v>
      </c>
      <c r="M6" s="341" t="s">
        <v>498</v>
      </c>
      <c r="N6" s="342" t="s">
        <v>127</v>
      </c>
      <c r="O6" s="339" t="s">
        <v>128</v>
      </c>
      <c r="P6" s="343" t="s">
        <v>129</v>
      </c>
      <c r="Q6" s="332"/>
      <c r="R6" s="334">
        <v>5</v>
      </c>
      <c r="S6" s="334" t="s">
        <v>164</v>
      </c>
      <c r="T6" s="171">
        <f ca="1">OFFSET('様式1-4'!$C$4,R4*17,0,)</f>
        <v>0</v>
      </c>
      <c r="U6" s="171" t="str">
        <f ca="1">OFFSET('様式1-4'!K$17,$R4*17,0)</f>
        <v/>
      </c>
      <c r="V6" s="171" t="str">
        <f ca="1">OFFSET('様式1-4'!L$17,$R4*17,0)</f>
        <v/>
      </c>
      <c r="W6" s="171" t="str">
        <f ca="1">OFFSET('様式1-4'!M$17,$R4*17,0)</f>
        <v/>
      </c>
      <c r="X6" s="171" t="str">
        <f ca="1">OFFSET('様式1-4'!N$17,$R4*17,0)</f>
        <v/>
      </c>
      <c r="Y6" s="171" t="str">
        <f ca="1">OFFSET('様式1-4'!O$17,$R4*17,0)</f>
        <v/>
      </c>
      <c r="Z6" s="171" t="str">
        <f ca="1">OFFSET('様式1-4'!P$17,$R4*17,0)</f>
        <v/>
      </c>
    </row>
    <row r="7" spans="1:26" ht="44.25" customHeight="1" x14ac:dyDescent="0.15">
      <c r="A7" s="303"/>
      <c r="B7" s="304"/>
      <c r="C7" s="304"/>
      <c r="D7" s="305"/>
      <c r="E7" s="467"/>
      <c r="F7" s="307"/>
      <c r="G7" s="308"/>
      <c r="H7" s="344" t="s">
        <v>220</v>
      </c>
      <c r="I7" s="309"/>
      <c r="J7" s="345" t="s">
        <v>249</v>
      </c>
      <c r="K7" s="310"/>
      <c r="L7" s="311"/>
      <c r="M7" s="312"/>
      <c r="N7" s="313"/>
      <c r="O7" s="310"/>
      <c r="P7" s="314"/>
      <c r="Q7" s="332"/>
      <c r="R7" s="334">
        <v>6</v>
      </c>
      <c r="S7" s="334" t="s">
        <v>137</v>
      </c>
      <c r="T7" s="171">
        <f ca="1">OFFSET('様式1-4'!$C$4,R5*17,0,)</f>
        <v>0</v>
      </c>
      <c r="U7" s="171" t="str">
        <f ca="1">OFFSET('様式1-4'!K$17,$R5*17,0)</f>
        <v/>
      </c>
      <c r="V7" s="171" t="str">
        <f ca="1">OFFSET('様式1-4'!L$17,$R5*17,0)</f>
        <v/>
      </c>
      <c r="W7" s="171" t="str">
        <f ca="1">OFFSET('様式1-4'!M$17,$R5*17,0)</f>
        <v/>
      </c>
      <c r="X7" s="171" t="str">
        <f ca="1">OFFSET('様式1-4'!N$17,$R5*17,0)</f>
        <v/>
      </c>
      <c r="Y7" s="171" t="str">
        <f ca="1">OFFSET('様式1-4'!O$17,$R5*17,0)</f>
        <v/>
      </c>
      <c r="Z7" s="171" t="str">
        <f ca="1">OFFSET('様式1-4'!P$17,$R5*17,0)</f>
        <v/>
      </c>
    </row>
    <row r="8" spans="1:26" ht="44.25" customHeight="1" x14ac:dyDescent="0.15">
      <c r="A8" s="315"/>
      <c r="B8" s="316"/>
      <c r="C8" s="316"/>
      <c r="D8" s="317"/>
      <c r="E8" s="318"/>
      <c r="F8" s="319"/>
      <c r="G8" s="320"/>
      <c r="H8" s="346" t="s">
        <v>220</v>
      </c>
      <c r="I8" s="321"/>
      <c r="J8" s="347" t="s">
        <v>249</v>
      </c>
      <c r="K8" s="322"/>
      <c r="L8" s="323"/>
      <c r="M8" s="324"/>
      <c r="N8" s="325"/>
      <c r="O8" s="322"/>
      <c r="P8" s="326"/>
      <c r="Q8" s="332"/>
      <c r="R8" s="334">
        <v>7</v>
      </c>
      <c r="S8" s="334" t="s">
        <v>138</v>
      </c>
      <c r="T8" s="171">
        <f ca="1">OFFSET('様式1-4'!$C$4,R6*17,0,)</f>
        <v>0</v>
      </c>
      <c r="U8" s="171" t="str">
        <f ca="1">OFFSET('様式1-4'!K$17,$R6*17,0)</f>
        <v/>
      </c>
      <c r="V8" s="171" t="str">
        <f ca="1">OFFSET('様式1-4'!L$17,$R6*17,0)</f>
        <v/>
      </c>
      <c r="W8" s="171" t="str">
        <f ca="1">OFFSET('様式1-4'!M$17,$R6*17,0)</f>
        <v/>
      </c>
      <c r="X8" s="171" t="str">
        <f ca="1">OFFSET('様式1-4'!N$17,$R6*17,0)</f>
        <v/>
      </c>
      <c r="Y8" s="171" t="str">
        <f ca="1">OFFSET('様式1-4'!O$17,$R6*17,0)</f>
        <v/>
      </c>
      <c r="Z8" s="171" t="str">
        <f ca="1">OFFSET('様式1-4'!P$17,$R6*17,0)</f>
        <v/>
      </c>
    </row>
    <row r="9" spans="1:26" ht="44.25" customHeight="1" x14ac:dyDescent="0.15">
      <c r="A9" s="315"/>
      <c r="B9" s="316"/>
      <c r="C9" s="316"/>
      <c r="D9" s="317"/>
      <c r="E9" s="318"/>
      <c r="F9" s="319"/>
      <c r="G9" s="320"/>
      <c r="H9" s="346" t="s">
        <v>220</v>
      </c>
      <c r="I9" s="321"/>
      <c r="J9" s="347" t="s">
        <v>249</v>
      </c>
      <c r="K9" s="322"/>
      <c r="L9" s="323"/>
      <c r="M9" s="324"/>
      <c r="N9" s="325"/>
      <c r="O9" s="322"/>
      <c r="P9" s="326"/>
      <c r="Q9" s="332"/>
      <c r="R9" s="334">
        <v>8</v>
      </c>
      <c r="S9" s="334" t="s">
        <v>139</v>
      </c>
      <c r="T9" s="171">
        <f ca="1">OFFSET('様式1-4'!$C$4,R7*17,0,)</f>
        <v>0</v>
      </c>
      <c r="U9" s="171" t="str">
        <f ca="1">OFFSET('様式1-4'!K$17,$R7*17,0)</f>
        <v/>
      </c>
      <c r="V9" s="171" t="str">
        <f ca="1">OFFSET('様式1-4'!L$17,$R7*17,0)</f>
        <v/>
      </c>
      <c r="W9" s="171" t="str">
        <f ca="1">OFFSET('様式1-4'!M$17,$R7*17,0)</f>
        <v/>
      </c>
      <c r="X9" s="171" t="str">
        <f ca="1">OFFSET('様式1-4'!N$17,$R7*17,0)</f>
        <v/>
      </c>
      <c r="Y9" s="171" t="str">
        <f ca="1">OFFSET('様式1-4'!O$17,$R7*17,0)</f>
        <v/>
      </c>
      <c r="Z9" s="171" t="str">
        <f ca="1">OFFSET('様式1-4'!P$17,$R7*17,0)</f>
        <v/>
      </c>
    </row>
    <row r="10" spans="1:26" ht="44.25" customHeight="1" x14ac:dyDescent="0.15">
      <c r="A10" s="315"/>
      <c r="B10" s="316"/>
      <c r="C10" s="316"/>
      <c r="D10" s="317"/>
      <c r="E10" s="318"/>
      <c r="F10" s="319"/>
      <c r="G10" s="320"/>
      <c r="H10" s="346" t="s">
        <v>220</v>
      </c>
      <c r="I10" s="321"/>
      <c r="J10" s="347" t="s">
        <v>249</v>
      </c>
      <c r="K10" s="322"/>
      <c r="L10" s="323"/>
      <c r="M10" s="324"/>
      <c r="N10" s="325"/>
      <c r="O10" s="322"/>
      <c r="P10" s="326"/>
      <c r="Q10" s="332"/>
      <c r="R10" s="334">
        <v>9</v>
      </c>
      <c r="S10" s="334" t="s">
        <v>140</v>
      </c>
      <c r="T10" s="171">
        <f ca="1">OFFSET('様式1-4'!$C$4,R8*17,0,)</f>
        <v>0</v>
      </c>
      <c r="U10" s="171" t="str">
        <f ca="1">OFFSET('様式1-4'!K$17,$R8*17,0)</f>
        <v/>
      </c>
      <c r="V10" s="171" t="str">
        <f ca="1">OFFSET('様式1-4'!L$17,$R8*17,0)</f>
        <v/>
      </c>
      <c r="W10" s="171" t="str">
        <f ca="1">OFFSET('様式1-4'!M$17,$R8*17,0)</f>
        <v/>
      </c>
      <c r="X10" s="171" t="str">
        <f ca="1">OFFSET('様式1-4'!N$17,$R8*17,0)</f>
        <v/>
      </c>
      <c r="Y10" s="171" t="str">
        <f ca="1">OFFSET('様式1-4'!O$17,$R8*17,0)</f>
        <v/>
      </c>
      <c r="Z10" s="171" t="str">
        <f ca="1">OFFSET('様式1-4'!P$17,$R8*17,0)</f>
        <v/>
      </c>
    </row>
    <row r="11" spans="1:26" ht="44.25" customHeight="1" x14ac:dyDescent="0.15">
      <c r="A11" s="315"/>
      <c r="B11" s="316"/>
      <c r="C11" s="316"/>
      <c r="D11" s="317"/>
      <c r="E11" s="318"/>
      <c r="F11" s="319"/>
      <c r="G11" s="320"/>
      <c r="H11" s="346" t="s">
        <v>220</v>
      </c>
      <c r="I11" s="321"/>
      <c r="J11" s="347" t="s">
        <v>249</v>
      </c>
      <c r="K11" s="322"/>
      <c r="L11" s="323"/>
      <c r="M11" s="324"/>
      <c r="N11" s="325"/>
      <c r="O11" s="322"/>
      <c r="P11" s="326"/>
      <c r="Q11" s="332"/>
      <c r="R11" s="334">
        <v>10</v>
      </c>
      <c r="S11" s="334" t="s">
        <v>141</v>
      </c>
      <c r="T11" s="171">
        <f ca="1">OFFSET('様式1-4'!$C$4,R9*17,0,)</f>
        <v>0</v>
      </c>
      <c r="U11" s="171" t="str">
        <f ca="1">OFFSET('様式1-4'!K$17,$R9*17,0)</f>
        <v/>
      </c>
      <c r="V11" s="171" t="str">
        <f ca="1">OFFSET('様式1-4'!L$17,$R9*17,0)</f>
        <v/>
      </c>
      <c r="W11" s="171" t="str">
        <f ca="1">OFFSET('様式1-4'!M$17,$R9*17,0)</f>
        <v/>
      </c>
      <c r="X11" s="171" t="str">
        <f ca="1">OFFSET('様式1-4'!N$17,$R9*17,0)</f>
        <v/>
      </c>
      <c r="Y11" s="171" t="str">
        <f ca="1">OFFSET('様式1-4'!O$17,$R9*17,0)</f>
        <v/>
      </c>
      <c r="Z11" s="171" t="str">
        <f ca="1">OFFSET('様式1-4'!P$17,$R9*17,0)</f>
        <v/>
      </c>
    </row>
    <row r="12" spans="1:26" ht="44.25" customHeight="1" x14ac:dyDescent="0.15">
      <c r="A12" s="315"/>
      <c r="B12" s="316"/>
      <c r="C12" s="316"/>
      <c r="D12" s="317"/>
      <c r="E12" s="318"/>
      <c r="F12" s="319"/>
      <c r="G12" s="320"/>
      <c r="H12" s="346" t="s">
        <v>220</v>
      </c>
      <c r="I12" s="321"/>
      <c r="J12" s="347" t="s">
        <v>249</v>
      </c>
      <c r="K12" s="322"/>
      <c r="L12" s="323"/>
      <c r="M12" s="324"/>
      <c r="N12" s="325"/>
      <c r="O12" s="322"/>
      <c r="P12" s="326"/>
      <c r="Q12" s="332"/>
      <c r="R12" s="334">
        <v>11</v>
      </c>
      <c r="S12" s="334" t="s">
        <v>142</v>
      </c>
      <c r="T12" s="171">
        <f ca="1">OFFSET('様式1-4'!$C$4,R10*17,0,)</f>
        <v>0</v>
      </c>
      <c r="U12" s="171" t="str">
        <f ca="1">OFFSET('様式1-4'!K$17,$R10*17,0)</f>
        <v/>
      </c>
      <c r="V12" s="171" t="str">
        <f ca="1">OFFSET('様式1-4'!L$17,$R10*17,0)</f>
        <v/>
      </c>
      <c r="W12" s="171" t="str">
        <f ca="1">OFFSET('様式1-4'!M$17,$R10*17,0)</f>
        <v/>
      </c>
      <c r="X12" s="171" t="str">
        <f ca="1">OFFSET('様式1-4'!N$17,$R10*17,0)</f>
        <v/>
      </c>
      <c r="Y12" s="171" t="str">
        <f ca="1">OFFSET('様式1-4'!O$17,$R10*17,0)</f>
        <v/>
      </c>
      <c r="Z12" s="171" t="str">
        <f ca="1">OFFSET('様式1-4'!P$17,$R10*17,0)</f>
        <v/>
      </c>
    </row>
    <row r="13" spans="1:26" ht="44.25" customHeight="1" x14ac:dyDescent="0.15">
      <c r="A13" s="315"/>
      <c r="B13" s="316"/>
      <c r="C13" s="316"/>
      <c r="D13" s="317"/>
      <c r="E13" s="318"/>
      <c r="F13" s="319"/>
      <c r="G13" s="320"/>
      <c r="H13" s="346" t="s">
        <v>220</v>
      </c>
      <c r="I13" s="321"/>
      <c r="J13" s="347" t="s">
        <v>249</v>
      </c>
      <c r="K13" s="322"/>
      <c r="L13" s="323"/>
      <c r="M13" s="324"/>
      <c r="N13" s="325"/>
      <c r="O13" s="322"/>
      <c r="P13" s="326"/>
      <c r="Q13" s="332"/>
      <c r="R13" s="334">
        <v>12</v>
      </c>
      <c r="S13" s="334" t="s">
        <v>143</v>
      </c>
      <c r="T13" s="171">
        <f ca="1">OFFSET('様式1-4'!$C$4,R11*17,0,)</f>
        <v>0</v>
      </c>
      <c r="U13" s="171" t="str">
        <f ca="1">OFFSET('様式1-4'!K$17,$R11*17,0)</f>
        <v/>
      </c>
      <c r="V13" s="171" t="str">
        <f ca="1">OFFSET('様式1-4'!L$17,$R11*17,0)</f>
        <v/>
      </c>
      <c r="W13" s="171" t="str">
        <f ca="1">OFFSET('様式1-4'!M$17,$R11*17,0)</f>
        <v/>
      </c>
      <c r="X13" s="171" t="str">
        <f ca="1">OFFSET('様式1-4'!N$17,$R11*17,0)</f>
        <v/>
      </c>
      <c r="Y13" s="171" t="str">
        <f ca="1">OFFSET('様式1-4'!O$17,$R11*17,0)</f>
        <v/>
      </c>
      <c r="Z13" s="171" t="str">
        <f ca="1">OFFSET('様式1-4'!P$17,$R11*17,0)</f>
        <v/>
      </c>
    </row>
    <row r="14" spans="1:26" ht="44.25" customHeight="1" x14ac:dyDescent="0.15">
      <c r="A14" s="315"/>
      <c r="B14" s="316"/>
      <c r="C14" s="316"/>
      <c r="D14" s="317"/>
      <c r="E14" s="318"/>
      <c r="F14" s="319"/>
      <c r="G14" s="320"/>
      <c r="H14" s="346" t="s">
        <v>220</v>
      </c>
      <c r="I14" s="321"/>
      <c r="J14" s="347" t="s">
        <v>249</v>
      </c>
      <c r="K14" s="322"/>
      <c r="L14" s="323"/>
      <c r="M14" s="324"/>
      <c r="N14" s="325"/>
      <c r="O14" s="322"/>
      <c r="P14" s="326"/>
      <c r="Q14" s="332"/>
      <c r="R14" s="334">
        <v>13</v>
      </c>
      <c r="S14" s="334" t="s">
        <v>275</v>
      </c>
      <c r="T14" s="171">
        <f ca="1">OFFSET('様式1-4'!$C$4,R12*17,0,)</f>
        <v>0</v>
      </c>
      <c r="U14" s="171" t="str">
        <f ca="1">OFFSET('様式1-4'!K$17,$R12*17,0)</f>
        <v/>
      </c>
      <c r="V14" s="171" t="str">
        <f ca="1">OFFSET('様式1-4'!L$17,$R12*17,0)</f>
        <v/>
      </c>
      <c r="W14" s="171" t="str">
        <f ca="1">OFFSET('様式1-4'!M$17,$R12*17,0)</f>
        <v/>
      </c>
      <c r="X14" s="171" t="str">
        <f ca="1">OFFSET('様式1-4'!N$17,$R12*17,0)</f>
        <v/>
      </c>
      <c r="Y14" s="171" t="str">
        <f ca="1">OFFSET('様式1-4'!O$17,$R12*17,0)</f>
        <v/>
      </c>
      <c r="Z14" s="171" t="str">
        <f ca="1">OFFSET('様式1-4'!P$17,$R12*17,0)</f>
        <v/>
      </c>
    </row>
    <row r="15" spans="1:26" ht="44.25" customHeight="1" x14ac:dyDescent="0.15">
      <c r="A15" s="315"/>
      <c r="B15" s="316"/>
      <c r="C15" s="316"/>
      <c r="D15" s="317"/>
      <c r="E15" s="318"/>
      <c r="F15" s="319"/>
      <c r="G15" s="320"/>
      <c r="H15" s="346" t="s">
        <v>220</v>
      </c>
      <c r="I15" s="321"/>
      <c r="J15" s="347" t="s">
        <v>249</v>
      </c>
      <c r="K15" s="322"/>
      <c r="L15" s="323"/>
      <c r="M15" s="324"/>
      <c r="N15" s="325"/>
      <c r="O15" s="322"/>
      <c r="P15" s="326"/>
      <c r="Q15" s="332"/>
      <c r="R15" s="334">
        <v>14</v>
      </c>
      <c r="S15" s="334" t="s">
        <v>145</v>
      </c>
      <c r="T15" s="171">
        <f ca="1">OFFSET('様式1-4'!$C$4,R13*17,0,)</f>
        <v>0</v>
      </c>
      <c r="U15" s="171" t="str">
        <f ca="1">OFFSET('様式1-4'!K$17,$R13*17,0)</f>
        <v/>
      </c>
      <c r="V15" s="171" t="str">
        <f ca="1">OFFSET('様式1-4'!L$17,$R13*17,0)</f>
        <v/>
      </c>
      <c r="W15" s="171" t="str">
        <f ca="1">OFFSET('様式1-4'!M$17,$R13*17,0)</f>
        <v/>
      </c>
      <c r="X15" s="171" t="str">
        <f ca="1">OFFSET('様式1-4'!N$17,$R13*17,0)</f>
        <v/>
      </c>
      <c r="Y15" s="171" t="str">
        <f ca="1">OFFSET('様式1-4'!O$17,$R13*17,0)</f>
        <v/>
      </c>
      <c r="Z15" s="171" t="str">
        <f ca="1">OFFSET('様式1-4'!P$17,$R13*17,0)</f>
        <v/>
      </c>
    </row>
    <row r="16" spans="1:26" ht="44.25" customHeight="1" thickBot="1" x14ac:dyDescent="0.2">
      <c r="A16" s="929" t="s">
        <v>267</v>
      </c>
      <c r="B16" s="930"/>
      <c r="C16" s="931"/>
      <c r="D16" s="932"/>
      <c r="E16" s="348" t="s">
        <v>268</v>
      </c>
      <c r="F16" s="933" t="s">
        <v>269</v>
      </c>
      <c r="G16" s="934"/>
      <c r="H16" s="934"/>
      <c r="I16" s="934"/>
      <c r="J16" s="935"/>
      <c r="K16" s="327"/>
      <c r="L16" s="328"/>
      <c r="M16" s="329"/>
      <c r="N16" s="330"/>
      <c r="O16" s="327"/>
      <c r="P16" s="331"/>
      <c r="Q16" s="332"/>
      <c r="R16" s="334">
        <v>15</v>
      </c>
      <c r="S16" s="334" t="s">
        <v>146</v>
      </c>
      <c r="T16" s="171">
        <f ca="1">OFFSET('様式1-4'!$C$4,R14*17,0,)</f>
        <v>0</v>
      </c>
      <c r="U16" s="171" t="str">
        <f ca="1">OFFSET('様式1-4'!K$17,$R14*17,0)</f>
        <v/>
      </c>
      <c r="V16" s="171" t="str">
        <f ca="1">OFFSET('様式1-4'!L$17,$R14*17,0)</f>
        <v/>
      </c>
      <c r="W16" s="171" t="str">
        <f ca="1">OFFSET('様式1-4'!M$17,$R14*17,0)</f>
        <v/>
      </c>
      <c r="X16" s="171" t="str">
        <f ca="1">OFFSET('様式1-4'!N$17,$R14*17,0)</f>
        <v/>
      </c>
      <c r="Y16" s="171" t="str">
        <f ca="1">OFFSET('様式1-4'!O$17,$R14*17,0)</f>
        <v/>
      </c>
      <c r="Z16" s="171" t="str">
        <f ca="1">OFFSET('様式1-4'!P$17,$R14*17,0)</f>
        <v/>
      </c>
    </row>
    <row r="17" spans="1:26" ht="20.25" customHeight="1" x14ac:dyDescent="0.15">
      <c r="A17" s="292" t="s">
        <v>112</v>
      </c>
      <c r="B17" s="290"/>
      <c r="C17" s="290"/>
      <c r="D17" s="349"/>
      <c r="E17" s="349"/>
      <c r="F17" s="349"/>
      <c r="G17" s="936" t="s">
        <v>130</v>
      </c>
      <c r="H17" s="913"/>
      <c r="I17" s="913"/>
      <c r="J17" s="841"/>
      <c r="K17" s="938" t="str">
        <f>IF(COUNTIF(K7:K15,"○")+K16=0,"",COUNTIF(K7:K15,"○")+K16)</f>
        <v/>
      </c>
      <c r="L17" s="940" t="str">
        <f t="shared" ref="L17:P17" si="0">IF(COUNTIF(L7:L15,"○")+L16=0,"",COUNTIF(L7:L15,"○")+L16)</f>
        <v/>
      </c>
      <c r="M17" s="942" t="str">
        <f t="shared" si="0"/>
        <v/>
      </c>
      <c r="N17" s="942" t="str">
        <f t="shared" si="0"/>
        <v/>
      </c>
      <c r="O17" s="942" t="str">
        <f t="shared" si="0"/>
        <v/>
      </c>
      <c r="P17" s="927" t="str">
        <f t="shared" si="0"/>
        <v/>
      </c>
      <c r="Q17" s="332"/>
      <c r="R17" s="334">
        <v>16</v>
      </c>
      <c r="S17" s="334" t="s">
        <v>189</v>
      </c>
      <c r="T17" s="171">
        <f ca="1">OFFSET('様式1-4'!$C$4,R15*17,0,)</f>
        <v>0</v>
      </c>
      <c r="U17" s="171" t="str">
        <f ca="1">OFFSET('様式1-4'!K$17,$R15*17,0)</f>
        <v/>
      </c>
      <c r="V17" s="171" t="str">
        <f ca="1">OFFSET('様式1-4'!L$17,$R15*17,0)</f>
        <v/>
      </c>
      <c r="W17" s="171" t="str">
        <f ca="1">OFFSET('様式1-4'!M$17,$R15*17,0)</f>
        <v/>
      </c>
      <c r="X17" s="171" t="str">
        <f ca="1">OFFSET('様式1-4'!N$17,$R15*17,0)</f>
        <v/>
      </c>
      <c r="Y17" s="171" t="str">
        <f ca="1">OFFSET('様式1-4'!O$17,$R15*17,0)</f>
        <v/>
      </c>
      <c r="Z17" s="171" t="str">
        <f ca="1">OFFSET('様式1-4'!P$17,$R15*17,0)</f>
        <v/>
      </c>
    </row>
    <row r="18" spans="1:26" ht="20.25" customHeight="1" thickBot="1" x14ac:dyDescent="0.2">
      <c r="A18" s="293" t="s">
        <v>301</v>
      </c>
      <c r="B18" s="172"/>
      <c r="C18" s="172"/>
      <c r="D18" s="332"/>
      <c r="E18" s="332"/>
      <c r="F18" s="332"/>
      <c r="G18" s="937"/>
      <c r="H18" s="915"/>
      <c r="I18" s="915"/>
      <c r="J18" s="912"/>
      <c r="K18" s="939"/>
      <c r="L18" s="941"/>
      <c r="M18" s="943"/>
      <c r="N18" s="944"/>
      <c r="O18" s="943"/>
      <c r="P18" s="928"/>
      <c r="Q18" s="332"/>
      <c r="R18" s="334">
        <v>17</v>
      </c>
      <c r="S18" s="334" t="s">
        <v>148</v>
      </c>
      <c r="T18" s="171">
        <f ca="1">OFFSET('様式1-4'!$C$4,R16*17,0,)</f>
        <v>0</v>
      </c>
      <c r="U18" s="171" t="str">
        <f ca="1">OFFSET('様式1-4'!K$17,$R16*17,0)</f>
        <v/>
      </c>
      <c r="V18" s="171" t="str">
        <f ca="1">OFFSET('様式1-4'!L$17,$R16*17,0)</f>
        <v/>
      </c>
      <c r="W18" s="171" t="str">
        <f ca="1">OFFSET('様式1-4'!M$17,$R16*17,0)</f>
        <v/>
      </c>
      <c r="X18" s="171" t="str">
        <f ca="1">OFFSET('様式1-4'!N$17,$R16*17,0)</f>
        <v/>
      </c>
      <c r="Y18" s="171" t="str">
        <f ca="1">OFFSET('様式1-4'!O$17,$R16*17,0)</f>
        <v/>
      </c>
      <c r="Z18" s="171" t="str">
        <f ca="1">OFFSET('様式1-4'!P$17,$R16*17,0)</f>
        <v/>
      </c>
    </row>
    <row r="19" spans="1:26" ht="18" customHeight="1" x14ac:dyDescent="0.15">
      <c r="A19" s="332" t="s">
        <v>113</v>
      </c>
      <c r="B19" s="333"/>
      <c r="C19" s="333"/>
      <c r="D19" s="332"/>
      <c r="E19" s="332" t="s">
        <v>10</v>
      </c>
      <c r="F19" s="332" t="s">
        <v>111</v>
      </c>
      <c r="G19" s="332"/>
      <c r="H19" s="332"/>
      <c r="I19" s="332"/>
      <c r="J19" s="332"/>
      <c r="K19" s="172"/>
      <c r="L19" s="172"/>
      <c r="M19" s="172"/>
      <c r="N19" s="172"/>
      <c r="O19" s="196" t="s">
        <v>241</v>
      </c>
      <c r="P19" s="263" t="str">
        <f>IF(SUM(K17:P18)=0,"",P2+1)</f>
        <v/>
      </c>
      <c r="Q19" s="332" t="str">
        <f>P19</f>
        <v/>
      </c>
      <c r="R19" s="334">
        <v>18</v>
      </c>
      <c r="S19" s="334" t="s">
        <v>149</v>
      </c>
      <c r="T19" s="171">
        <f ca="1">OFFSET('様式1-4'!$C$4,R17*17,0,)</f>
        <v>0</v>
      </c>
      <c r="U19" s="171" t="str">
        <f ca="1">OFFSET('様式1-4'!K$17,$R17*17,0)</f>
        <v/>
      </c>
      <c r="V19" s="171" t="str">
        <f ca="1">OFFSET('様式1-4'!L$17,$R17*17,0)</f>
        <v/>
      </c>
      <c r="W19" s="171" t="str">
        <f ca="1">OFFSET('様式1-4'!M$17,$R17*17,0)</f>
        <v/>
      </c>
      <c r="X19" s="171" t="str">
        <f ca="1">OFFSET('様式1-4'!N$17,$R17*17,0)</f>
        <v/>
      </c>
      <c r="Y19" s="171" t="str">
        <f ca="1">OFFSET('様式1-4'!O$17,$R17*17,0)</f>
        <v/>
      </c>
      <c r="Z19" s="171" t="str">
        <f ca="1">OFFSET('様式1-4'!P$17,$R17*17,0)</f>
        <v/>
      </c>
    </row>
    <row r="20" spans="1:26" ht="27.75" x14ac:dyDescent="0.15">
      <c r="A20" s="945" t="s">
        <v>114</v>
      </c>
      <c r="B20" s="945"/>
      <c r="C20" s="945"/>
      <c r="D20" s="945"/>
      <c r="E20" s="945"/>
      <c r="F20" s="945"/>
      <c r="G20" s="945"/>
      <c r="H20" s="945"/>
      <c r="I20" s="945"/>
      <c r="J20" s="945"/>
      <c r="K20" s="945"/>
      <c r="L20" s="945"/>
      <c r="M20" s="335"/>
      <c r="N20" s="335"/>
      <c r="O20" s="332"/>
      <c r="P20" s="332"/>
      <c r="Q20" s="332"/>
      <c r="R20" s="334">
        <v>20</v>
      </c>
      <c r="S20" s="334" t="s">
        <v>150</v>
      </c>
      <c r="T20" s="171">
        <f ca="1">OFFSET('様式1-4'!$C$4,R18*17,0,)</f>
        <v>0</v>
      </c>
      <c r="U20" s="171" t="str">
        <f ca="1">OFFSET('様式1-4'!K$17,$R18*17,0)</f>
        <v/>
      </c>
      <c r="V20" s="171" t="str">
        <f ca="1">OFFSET('様式1-4'!L$17,$R18*17,0)</f>
        <v/>
      </c>
      <c r="W20" s="171" t="str">
        <f ca="1">OFFSET('様式1-4'!M$17,$R18*17,0)</f>
        <v/>
      </c>
      <c r="X20" s="171" t="str">
        <f ca="1">OFFSET('様式1-4'!N$17,$R18*17,0)</f>
        <v/>
      </c>
      <c r="Y20" s="171" t="str">
        <f ca="1">OFFSET('様式1-4'!O$17,$R18*17,0)</f>
        <v/>
      </c>
      <c r="Z20" s="171" t="str">
        <f ca="1">OFFSET('様式1-4'!P$17,$R18*17,0)</f>
        <v/>
      </c>
    </row>
    <row r="21" spans="1:26" s="463" customFormat="1" ht="28.5" customHeight="1" thickBot="1" x14ac:dyDescent="0.2">
      <c r="A21" s="946" t="s">
        <v>266</v>
      </c>
      <c r="B21" s="946"/>
      <c r="C21" s="947"/>
      <c r="D21" s="947"/>
      <c r="E21" s="266" t="s">
        <v>115</v>
      </c>
      <c r="F21" s="266"/>
      <c r="G21" s="266"/>
      <c r="H21" s="242"/>
      <c r="I21" s="350" t="s">
        <v>271</v>
      </c>
      <c r="J21" s="352" t="str">
        <f>J4</f>
        <v/>
      </c>
      <c r="K21" s="242" t="s">
        <v>220</v>
      </c>
      <c r="L21" s="242" t="str">
        <f>L4</f>
        <v/>
      </c>
      <c r="M21" s="242" t="s">
        <v>249</v>
      </c>
      <c r="N21" s="242" t="str">
        <f>N4</f>
        <v/>
      </c>
      <c r="O21" s="948" t="s">
        <v>270</v>
      </c>
      <c r="P21" s="948"/>
      <c r="Q21" s="266"/>
      <c r="R21" s="171"/>
      <c r="S21" s="171" t="s">
        <v>132</v>
      </c>
      <c r="T21" s="171">
        <f ca="1">OFFSET('様式1-4'!$C$4,R19*17,0,)</f>
        <v>0</v>
      </c>
      <c r="U21" s="171" t="str">
        <f ca="1">OFFSET('様式1-4'!K$17,$R19*17,0)</f>
        <v/>
      </c>
      <c r="V21" s="171" t="str">
        <f ca="1">OFFSET('様式1-4'!L$17,$R19*17,0)</f>
        <v/>
      </c>
      <c r="W21" s="171" t="str">
        <f ca="1">OFFSET('様式1-4'!M$17,$R19*17,0)</f>
        <v/>
      </c>
      <c r="X21" s="171" t="str">
        <f ca="1">OFFSET('様式1-4'!N$17,$R19*17,0)</f>
        <v/>
      </c>
      <c r="Y21" s="171" t="str">
        <f ca="1">OFFSET('様式1-4'!O$17,$R19*17,0)</f>
        <v/>
      </c>
      <c r="Z21" s="171" t="str">
        <f ca="1">OFFSET('様式1-4'!P$17,$R19*17,0)</f>
        <v/>
      </c>
    </row>
    <row r="22" spans="1:26" ht="19.5" customHeight="1" x14ac:dyDescent="0.15">
      <c r="A22" s="949" t="s">
        <v>116</v>
      </c>
      <c r="B22" s="909" t="s">
        <v>117</v>
      </c>
      <c r="C22" s="909" t="s">
        <v>118</v>
      </c>
      <c r="D22" s="951" t="s">
        <v>119</v>
      </c>
      <c r="E22" s="952"/>
      <c r="F22" s="909" t="s">
        <v>120</v>
      </c>
      <c r="G22" s="840" t="s">
        <v>121</v>
      </c>
      <c r="H22" s="913"/>
      <c r="I22" s="913"/>
      <c r="J22" s="841"/>
      <c r="K22" s="951" t="s">
        <v>122</v>
      </c>
      <c r="L22" s="953"/>
      <c r="M22" s="953"/>
      <c r="N22" s="953"/>
      <c r="O22" s="953"/>
      <c r="P22" s="954"/>
      <c r="Q22" s="332"/>
      <c r="R22" s="334"/>
      <c r="S22" s="334"/>
      <c r="T22" s="171">
        <f ca="1">OFFSET('様式1-4'!$C$4,19*17,0,)</f>
        <v>0</v>
      </c>
      <c r="U22" s="171" t="str">
        <f ca="1">OFFSET('様式1-4'!K$17,19*17,0)</f>
        <v/>
      </c>
      <c r="V22" s="171" t="str">
        <f ca="1">OFFSET('様式1-4'!L$17,19*17,0)</f>
        <v/>
      </c>
      <c r="W22" s="171" t="str">
        <f ca="1">OFFSET('様式1-4'!M$17,19*17,0)</f>
        <v/>
      </c>
      <c r="X22" s="171" t="str">
        <f ca="1">OFFSET('様式1-4'!N$17,19*17,0)</f>
        <v/>
      </c>
      <c r="Y22" s="171" t="str">
        <f ca="1">OFFSET('様式1-4'!O$17,19*17,0)</f>
        <v/>
      </c>
      <c r="Z22" s="171" t="str">
        <f ca="1">OFFSET('様式1-4'!P$17,19*17,0)</f>
        <v/>
      </c>
    </row>
    <row r="23" spans="1:26" ht="19.5" customHeight="1" thickBot="1" x14ac:dyDescent="0.2">
      <c r="A23" s="950"/>
      <c r="B23" s="910"/>
      <c r="C23" s="910"/>
      <c r="D23" s="278" t="s">
        <v>123</v>
      </c>
      <c r="E23" s="338" t="s">
        <v>124</v>
      </c>
      <c r="F23" s="910"/>
      <c r="G23" s="911"/>
      <c r="H23" s="915"/>
      <c r="I23" s="915"/>
      <c r="J23" s="912"/>
      <c r="K23" s="339" t="s">
        <v>125</v>
      </c>
      <c r="L23" s="340" t="s">
        <v>126</v>
      </c>
      <c r="M23" s="341" t="s">
        <v>498</v>
      </c>
      <c r="N23" s="342" t="s">
        <v>127</v>
      </c>
      <c r="O23" s="339" t="s">
        <v>128</v>
      </c>
      <c r="P23" s="343" t="s">
        <v>129</v>
      </c>
      <c r="Q23" s="332"/>
      <c r="R23" s="334"/>
      <c r="S23" s="334"/>
      <c r="T23" s="334"/>
      <c r="U23" s="332"/>
      <c r="V23" s="332"/>
      <c r="W23" s="332"/>
      <c r="X23" s="332"/>
      <c r="Y23" s="332"/>
      <c r="Z23" s="332"/>
    </row>
    <row r="24" spans="1:26" ht="44.25" customHeight="1" x14ac:dyDescent="0.15">
      <c r="A24" s="303"/>
      <c r="B24" s="304"/>
      <c r="C24" s="304"/>
      <c r="D24" s="305"/>
      <c r="E24" s="467"/>
      <c r="F24" s="307"/>
      <c r="G24" s="308"/>
      <c r="H24" s="344" t="s">
        <v>220</v>
      </c>
      <c r="I24" s="309"/>
      <c r="J24" s="345" t="s">
        <v>249</v>
      </c>
      <c r="K24" s="310"/>
      <c r="L24" s="311"/>
      <c r="M24" s="312"/>
      <c r="N24" s="313"/>
      <c r="O24" s="310"/>
      <c r="P24" s="314"/>
      <c r="Q24" s="332"/>
      <c r="R24" s="334"/>
      <c r="S24" s="334"/>
      <c r="T24" s="334"/>
      <c r="U24" s="332"/>
      <c r="V24" s="332"/>
      <c r="W24" s="332"/>
      <c r="X24" s="332"/>
      <c r="Y24" s="332"/>
      <c r="Z24" s="332"/>
    </row>
    <row r="25" spans="1:26" ht="44.25" customHeight="1" x14ac:dyDescent="0.15">
      <c r="A25" s="315"/>
      <c r="B25" s="316"/>
      <c r="C25" s="316"/>
      <c r="D25" s="317"/>
      <c r="E25" s="318"/>
      <c r="F25" s="319"/>
      <c r="G25" s="320"/>
      <c r="H25" s="346" t="s">
        <v>220</v>
      </c>
      <c r="I25" s="321"/>
      <c r="J25" s="347" t="s">
        <v>249</v>
      </c>
      <c r="K25" s="322"/>
      <c r="L25" s="323"/>
      <c r="M25" s="324"/>
      <c r="N25" s="325"/>
      <c r="O25" s="322"/>
      <c r="P25" s="326"/>
      <c r="Q25" s="332"/>
      <c r="R25" s="334"/>
      <c r="S25" s="334"/>
      <c r="T25" s="334"/>
      <c r="U25" s="332"/>
      <c r="V25" s="332"/>
      <c r="W25" s="332"/>
      <c r="X25" s="332"/>
      <c r="Y25" s="332"/>
      <c r="Z25" s="332"/>
    </row>
    <row r="26" spans="1:26" ht="44.25" customHeight="1" x14ac:dyDescent="0.15">
      <c r="A26" s="315"/>
      <c r="B26" s="316"/>
      <c r="C26" s="316"/>
      <c r="D26" s="317"/>
      <c r="E26" s="318"/>
      <c r="F26" s="319"/>
      <c r="G26" s="320"/>
      <c r="H26" s="346" t="s">
        <v>220</v>
      </c>
      <c r="I26" s="321"/>
      <c r="J26" s="347" t="s">
        <v>249</v>
      </c>
      <c r="K26" s="322"/>
      <c r="L26" s="323"/>
      <c r="M26" s="324"/>
      <c r="N26" s="325"/>
      <c r="O26" s="322"/>
      <c r="P26" s="326"/>
      <c r="Q26" s="332"/>
      <c r="R26" s="334"/>
      <c r="S26" s="334"/>
      <c r="T26" s="334"/>
      <c r="U26" s="332"/>
      <c r="V26" s="332"/>
      <c r="W26" s="332"/>
      <c r="X26" s="332"/>
      <c r="Y26" s="332"/>
      <c r="Z26" s="332"/>
    </row>
    <row r="27" spans="1:26" ht="44.25" customHeight="1" x14ac:dyDescent="0.15">
      <c r="A27" s="315"/>
      <c r="B27" s="316"/>
      <c r="C27" s="316"/>
      <c r="D27" s="317"/>
      <c r="E27" s="318"/>
      <c r="F27" s="319"/>
      <c r="G27" s="320"/>
      <c r="H27" s="346" t="s">
        <v>220</v>
      </c>
      <c r="I27" s="321"/>
      <c r="J27" s="347" t="s">
        <v>249</v>
      </c>
      <c r="K27" s="322"/>
      <c r="L27" s="323"/>
      <c r="M27" s="324"/>
      <c r="N27" s="325"/>
      <c r="O27" s="322"/>
      <c r="P27" s="326"/>
      <c r="Q27" s="332"/>
      <c r="R27" s="334"/>
      <c r="S27" s="334"/>
      <c r="T27" s="334"/>
      <c r="U27" s="332"/>
      <c r="V27" s="332"/>
      <c r="W27" s="332"/>
      <c r="X27" s="332"/>
      <c r="Y27" s="332"/>
      <c r="Z27" s="332"/>
    </row>
    <row r="28" spans="1:26" ht="44.25" customHeight="1" x14ac:dyDescent="0.15">
      <c r="A28" s="315"/>
      <c r="B28" s="316"/>
      <c r="C28" s="316"/>
      <c r="D28" s="317"/>
      <c r="E28" s="318"/>
      <c r="F28" s="319"/>
      <c r="G28" s="320"/>
      <c r="H28" s="346" t="s">
        <v>220</v>
      </c>
      <c r="I28" s="321"/>
      <c r="J28" s="347" t="s">
        <v>249</v>
      </c>
      <c r="K28" s="322"/>
      <c r="L28" s="323"/>
      <c r="M28" s="324"/>
      <c r="N28" s="325"/>
      <c r="O28" s="322"/>
      <c r="P28" s="326"/>
      <c r="Q28" s="332"/>
      <c r="R28" s="334"/>
      <c r="S28" s="334"/>
      <c r="T28" s="334"/>
      <c r="U28" s="332"/>
      <c r="V28" s="332"/>
      <c r="W28" s="332"/>
      <c r="X28" s="332"/>
      <c r="Y28" s="332"/>
      <c r="Z28" s="332"/>
    </row>
    <row r="29" spans="1:26" ht="44.25" customHeight="1" x14ac:dyDescent="0.15">
      <c r="A29" s="315"/>
      <c r="B29" s="316"/>
      <c r="C29" s="316"/>
      <c r="D29" s="317"/>
      <c r="E29" s="318"/>
      <c r="F29" s="319"/>
      <c r="G29" s="320"/>
      <c r="H29" s="346" t="s">
        <v>220</v>
      </c>
      <c r="I29" s="321"/>
      <c r="J29" s="347" t="s">
        <v>249</v>
      </c>
      <c r="K29" s="322"/>
      <c r="L29" s="323"/>
      <c r="M29" s="324"/>
      <c r="N29" s="325"/>
      <c r="O29" s="322"/>
      <c r="P29" s="326"/>
      <c r="Q29" s="332"/>
      <c r="R29" s="334"/>
      <c r="S29" s="334"/>
      <c r="T29" s="334"/>
      <c r="U29" s="332"/>
      <c r="V29" s="332"/>
      <c r="W29" s="332"/>
      <c r="X29" s="332"/>
      <c r="Y29" s="332"/>
      <c r="Z29" s="332"/>
    </row>
    <row r="30" spans="1:26" ht="44.25" customHeight="1" x14ac:dyDescent="0.15">
      <c r="A30" s="315"/>
      <c r="B30" s="316"/>
      <c r="C30" s="316"/>
      <c r="D30" s="317"/>
      <c r="E30" s="318"/>
      <c r="F30" s="319"/>
      <c r="G30" s="320"/>
      <c r="H30" s="346" t="s">
        <v>220</v>
      </c>
      <c r="I30" s="321"/>
      <c r="J30" s="347" t="s">
        <v>249</v>
      </c>
      <c r="K30" s="322"/>
      <c r="L30" s="323"/>
      <c r="M30" s="324"/>
      <c r="N30" s="325"/>
      <c r="O30" s="322"/>
      <c r="P30" s="326"/>
      <c r="Q30" s="332"/>
      <c r="R30" s="334"/>
      <c r="S30" s="334"/>
      <c r="T30" s="334"/>
      <c r="U30" s="332"/>
      <c r="V30" s="332"/>
      <c r="W30" s="332"/>
      <c r="X30" s="332"/>
      <c r="Y30" s="332"/>
      <c r="Z30" s="332"/>
    </row>
    <row r="31" spans="1:26" ht="44.25" customHeight="1" x14ac:dyDescent="0.15">
      <c r="A31" s="315"/>
      <c r="B31" s="316"/>
      <c r="C31" s="316"/>
      <c r="D31" s="317"/>
      <c r="E31" s="318"/>
      <c r="F31" s="319"/>
      <c r="G31" s="320"/>
      <c r="H31" s="346" t="s">
        <v>220</v>
      </c>
      <c r="I31" s="321"/>
      <c r="J31" s="347" t="s">
        <v>249</v>
      </c>
      <c r="K31" s="322"/>
      <c r="L31" s="323"/>
      <c r="M31" s="324"/>
      <c r="N31" s="325"/>
      <c r="O31" s="322"/>
      <c r="P31" s="326"/>
      <c r="Q31" s="332"/>
      <c r="R31" s="334"/>
      <c r="S31" s="334"/>
      <c r="T31" s="334"/>
      <c r="U31" s="332"/>
      <c r="V31" s="332"/>
      <c r="W31" s="332"/>
      <c r="X31" s="332"/>
      <c r="Y31" s="332"/>
      <c r="Z31" s="332"/>
    </row>
    <row r="32" spans="1:26" ht="44.25" customHeight="1" x14ac:dyDescent="0.15">
      <c r="A32" s="315"/>
      <c r="B32" s="316"/>
      <c r="C32" s="316"/>
      <c r="D32" s="317"/>
      <c r="E32" s="318"/>
      <c r="F32" s="319"/>
      <c r="G32" s="320"/>
      <c r="H32" s="346" t="s">
        <v>220</v>
      </c>
      <c r="I32" s="321"/>
      <c r="J32" s="347" t="s">
        <v>249</v>
      </c>
      <c r="K32" s="322"/>
      <c r="L32" s="323"/>
      <c r="M32" s="324"/>
      <c r="N32" s="325"/>
      <c r="O32" s="322"/>
      <c r="P32" s="326"/>
      <c r="Q32" s="332"/>
      <c r="R32" s="334"/>
      <c r="S32" s="334"/>
      <c r="T32" s="334"/>
      <c r="U32" s="332"/>
      <c r="V32" s="332"/>
      <c r="W32" s="332"/>
      <c r="X32" s="332"/>
      <c r="Y32" s="332"/>
      <c r="Z32" s="332"/>
    </row>
    <row r="33" spans="1:26" ht="34.5" customHeight="1" thickBot="1" x14ac:dyDescent="0.2">
      <c r="A33" s="929" t="s">
        <v>267</v>
      </c>
      <c r="B33" s="930"/>
      <c r="C33" s="931"/>
      <c r="D33" s="932"/>
      <c r="E33" s="348" t="s">
        <v>268</v>
      </c>
      <c r="F33" s="933" t="s">
        <v>269</v>
      </c>
      <c r="G33" s="934"/>
      <c r="H33" s="934"/>
      <c r="I33" s="934"/>
      <c r="J33" s="935"/>
      <c r="K33" s="327"/>
      <c r="L33" s="328"/>
      <c r="M33" s="329"/>
      <c r="N33" s="330"/>
      <c r="O33" s="327"/>
      <c r="P33" s="331"/>
      <c r="Q33" s="332"/>
      <c r="R33" s="334"/>
      <c r="S33" s="334"/>
      <c r="T33" s="334"/>
      <c r="U33" s="332"/>
      <c r="V33" s="332"/>
      <c r="W33" s="332"/>
      <c r="X33" s="332"/>
      <c r="Y33" s="332"/>
      <c r="Z33" s="332"/>
    </row>
    <row r="34" spans="1:26" ht="20.25" customHeight="1" x14ac:dyDescent="0.15">
      <c r="A34" s="292" t="s">
        <v>112</v>
      </c>
      <c r="B34" s="290"/>
      <c r="C34" s="290"/>
      <c r="D34" s="349"/>
      <c r="E34" s="349"/>
      <c r="F34" s="349"/>
      <c r="G34" s="936" t="s">
        <v>130</v>
      </c>
      <c r="H34" s="913"/>
      <c r="I34" s="913"/>
      <c r="J34" s="841"/>
      <c r="K34" s="938" t="str">
        <f>IF(COUNTIF(K24:K32,"○")+K33=0,"",COUNTIF(K24:K32,"○")+K33)</f>
        <v/>
      </c>
      <c r="L34" s="940" t="str">
        <f t="shared" ref="L34" si="1">IF(COUNTIF(L24:L32,"○")+L33=0,"",COUNTIF(L24:L32,"○")+L33)</f>
        <v/>
      </c>
      <c r="M34" s="942" t="str">
        <f t="shared" ref="M34" si="2">IF(COUNTIF(M24:M32,"○")+M33=0,"",COUNTIF(M24:M32,"○")+M33)</f>
        <v/>
      </c>
      <c r="N34" s="942" t="str">
        <f t="shared" ref="N34" si="3">IF(COUNTIF(N24:N32,"○")+N33=0,"",COUNTIF(N24:N32,"○")+N33)</f>
        <v/>
      </c>
      <c r="O34" s="942" t="str">
        <f t="shared" ref="O34" si="4">IF(COUNTIF(O24:O32,"○")+O33=0,"",COUNTIF(O24:O32,"○")+O33)</f>
        <v/>
      </c>
      <c r="P34" s="927" t="str">
        <f t="shared" ref="P34" si="5">IF(COUNTIF(P24:P32,"○")+P33=0,"",COUNTIF(P24:P32,"○")+P33)</f>
        <v/>
      </c>
      <c r="Q34" s="332"/>
      <c r="R34" s="334"/>
      <c r="S34" s="334"/>
      <c r="T34" s="334"/>
      <c r="U34" s="332"/>
      <c r="V34" s="332"/>
      <c r="W34" s="332"/>
      <c r="X34" s="332"/>
      <c r="Y34" s="332"/>
      <c r="Z34" s="332"/>
    </row>
    <row r="35" spans="1:26" ht="20.25" customHeight="1" thickBot="1" x14ac:dyDescent="0.2">
      <c r="A35" s="293" t="s">
        <v>301</v>
      </c>
      <c r="B35" s="172"/>
      <c r="C35" s="172"/>
      <c r="D35" s="332"/>
      <c r="E35" s="332"/>
      <c r="F35" s="332"/>
      <c r="G35" s="937"/>
      <c r="H35" s="915"/>
      <c r="I35" s="915"/>
      <c r="J35" s="912"/>
      <c r="K35" s="939"/>
      <c r="L35" s="941"/>
      <c r="M35" s="943"/>
      <c r="N35" s="944"/>
      <c r="O35" s="943"/>
      <c r="P35" s="928"/>
      <c r="Q35" s="332"/>
      <c r="R35" s="334"/>
      <c r="S35" s="334"/>
      <c r="T35" s="334"/>
      <c r="U35" s="332"/>
      <c r="V35" s="332"/>
      <c r="W35" s="332"/>
      <c r="X35" s="332"/>
      <c r="Y35" s="332"/>
      <c r="Z35" s="332"/>
    </row>
    <row r="36" spans="1:26" ht="18" customHeight="1" x14ac:dyDescent="0.15">
      <c r="A36" s="332" t="s">
        <v>113</v>
      </c>
      <c r="B36" s="333"/>
      <c r="C36" s="333"/>
      <c r="D36" s="332"/>
      <c r="E36" s="332" t="s">
        <v>10</v>
      </c>
      <c r="F36" s="332" t="s">
        <v>111</v>
      </c>
      <c r="G36" s="332"/>
      <c r="H36" s="332"/>
      <c r="I36" s="332"/>
      <c r="J36" s="332"/>
      <c r="K36" s="172"/>
      <c r="L36" s="172"/>
      <c r="M36" s="172"/>
      <c r="N36" s="172"/>
      <c r="O36" s="196" t="s">
        <v>241</v>
      </c>
      <c r="P36" s="263" t="str">
        <f>IF(SUM(K34:P35)=0,"",P19+1)</f>
        <v/>
      </c>
      <c r="Q36" s="332" t="str">
        <f>P36</f>
        <v/>
      </c>
      <c r="R36" s="334"/>
      <c r="S36" s="334"/>
      <c r="T36" s="334"/>
      <c r="U36" s="332"/>
      <c r="V36" s="332"/>
      <c r="W36" s="332"/>
      <c r="X36" s="332"/>
      <c r="Y36" s="332"/>
      <c r="Z36" s="332"/>
    </row>
    <row r="37" spans="1:26" ht="27.75" x14ac:dyDescent="0.15">
      <c r="A37" s="945" t="s">
        <v>114</v>
      </c>
      <c r="B37" s="945"/>
      <c r="C37" s="945"/>
      <c r="D37" s="945"/>
      <c r="E37" s="945"/>
      <c r="F37" s="945"/>
      <c r="G37" s="945"/>
      <c r="H37" s="945"/>
      <c r="I37" s="945"/>
      <c r="J37" s="945"/>
      <c r="K37" s="945"/>
      <c r="L37" s="945"/>
      <c r="M37" s="335"/>
      <c r="N37" s="335"/>
      <c r="O37" s="332"/>
      <c r="P37" s="332"/>
      <c r="Q37" s="332"/>
      <c r="R37" s="334"/>
      <c r="S37" s="334"/>
      <c r="T37" s="334"/>
      <c r="U37" s="332"/>
      <c r="V37" s="332"/>
      <c r="W37" s="332"/>
      <c r="X37" s="332"/>
      <c r="Y37" s="332"/>
      <c r="Z37" s="332"/>
    </row>
    <row r="38" spans="1:26" s="463" customFormat="1" ht="28.5" customHeight="1" thickBot="1" x14ac:dyDescent="0.2">
      <c r="A38" s="946" t="s">
        <v>266</v>
      </c>
      <c r="B38" s="946"/>
      <c r="C38" s="947"/>
      <c r="D38" s="947"/>
      <c r="E38" s="266" t="s">
        <v>115</v>
      </c>
      <c r="F38" s="266"/>
      <c r="G38" s="266"/>
      <c r="H38" s="242"/>
      <c r="I38" s="350" t="s">
        <v>271</v>
      </c>
      <c r="J38" s="352" t="str">
        <f>J21</f>
        <v/>
      </c>
      <c r="K38" s="242" t="s">
        <v>220</v>
      </c>
      <c r="L38" s="242" t="str">
        <f>L21</f>
        <v/>
      </c>
      <c r="M38" s="242" t="s">
        <v>249</v>
      </c>
      <c r="N38" s="242" t="str">
        <f>N21</f>
        <v/>
      </c>
      <c r="O38" s="948" t="s">
        <v>270</v>
      </c>
      <c r="P38" s="948"/>
      <c r="Q38" s="266"/>
      <c r="R38" s="337"/>
      <c r="S38" s="337"/>
      <c r="T38" s="337"/>
      <c r="U38" s="266"/>
      <c r="V38" s="266"/>
      <c r="W38" s="266"/>
      <c r="X38" s="266"/>
      <c r="Y38" s="266"/>
      <c r="Z38" s="266"/>
    </row>
    <row r="39" spans="1:26" ht="19.5" customHeight="1" x14ac:dyDescent="0.15">
      <c r="A39" s="949" t="s">
        <v>116</v>
      </c>
      <c r="B39" s="909" t="s">
        <v>117</v>
      </c>
      <c r="C39" s="909" t="s">
        <v>118</v>
      </c>
      <c r="D39" s="951" t="s">
        <v>119</v>
      </c>
      <c r="E39" s="952"/>
      <c r="F39" s="909" t="s">
        <v>120</v>
      </c>
      <c r="G39" s="840" t="s">
        <v>121</v>
      </c>
      <c r="H39" s="913"/>
      <c r="I39" s="913"/>
      <c r="J39" s="841"/>
      <c r="K39" s="951" t="s">
        <v>122</v>
      </c>
      <c r="L39" s="953"/>
      <c r="M39" s="953"/>
      <c r="N39" s="953"/>
      <c r="O39" s="953"/>
      <c r="P39" s="954"/>
      <c r="Q39" s="332"/>
      <c r="R39" s="334"/>
      <c r="S39" s="334"/>
      <c r="T39" s="334"/>
      <c r="U39" s="332"/>
      <c r="V39" s="332"/>
      <c r="W39" s="332"/>
      <c r="X39" s="332"/>
      <c r="Y39" s="332"/>
      <c r="Z39" s="332"/>
    </row>
    <row r="40" spans="1:26" ht="19.5" customHeight="1" thickBot="1" x14ac:dyDescent="0.2">
      <c r="A40" s="950"/>
      <c r="B40" s="910"/>
      <c r="C40" s="910"/>
      <c r="D40" s="278" t="s">
        <v>123</v>
      </c>
      <c r="E40" s="338" t="s">
        <v>124</v>
      </c>
      <c r="F40" s="910"/>
      <c r="G40" s="911"/>
      <c r="H40" s="915"/>
      <c r="I40" s="915"/>
      <c r="J40" s="912"/>
      <c r="K40" s="339" t="s">
        <v>125</v>
      </c>
      <c r="L40" s="340" t="s">
        <v>126</v>
      </c>
      <c r="M40" s="341" t="s">
        <v>498</v>
      </c>
      <c r="N40" s="342" t="s">
        <v>127</v>
      </c>
      <c r="O40" s="339" t="s">
        <v>128</v>
      </c>
      <c r="P40" s="343" t="s">
        <v>129</v>
      </c>
      <c r="Q40" s="332"/>
      <c r="R40" s="334"/>
      <c r="S40" s="334"/>
      <c r="T40" s="334"/>
      <c r="U40" s="332"/>
      <c r="V40" s="332"/>
      <c r="W40" s="332"/>
      <c r="X40" s="332"/>
      <c r="Y40" s="332"/>
      <c r="Z40" s="332"/>
    </row>
    <row r="41" spans="1:26" ht="44.25" customHeight="1" x14ac:dyDescent="0.15">
      <c r="A41" s="303"/>
      <c r="B41" s="304"/>
      <c r="C41" s="304"/>
      <c r="D41" s="305"/>
      <c r="E41" s="467"/>
      <c r="F41" s="307"/>
      <c r="G41" s="308"/>
      <c r="H41" s="344" t="s">
        <v>220</v>
      </c>
      <c r="I41" s="309"/>
      <c r="J41" s="345" t="s">
        <v>249</v>
      </c>
      <c r="K41" s="310"/>
      <c r="L41" s="311"/>
      <c r="M41" s="312"/>
      <c r="N41" s="313"/>
      <c r="O41" s="310"/>
      <c r="P41" s="314"/>
      <c r="Q41" s="332"/>
      <c r="R41" s="334"/>
      <c r="S41" s="334"/>
      <c r="T41" s="334"/>
      <c r="U41" s="332"/>
      <c r="V41" s="332"/>
      <c r="W41" s="332"/>
      <c r="X41" s="332"/>
      <c r="Y41" s="332"/>
      <c r="Z41" s="332"/>
    </row>
    <row r="42" spans="1:26" ht="44.25" customHeight="1" x14ac:dyDescent="0.15">
      <c r="A42" s="315"/>
      <c r="B42" s="316"/>
      <c r="C42" s="316"/>
      <c r="D42" s="317"/>
      <c r="E42" s="318"/>
      <c r="F42" s="319"/>
      <c r="G42" s="320"/>
      <c r="H42" s="346" t="s">
        <v>220</v>
      </c>
      <c r="I42" s="321"/>
      <c r="J42" s="347" t="s">
        <v>249</v>
      </c>
      <c r="K42" s="322"/>
      <c r="L42" s="323"/>
      <c r="M42" s="324"/>
      <c r="N42" s="325"/>
      <c r="O42" s="322"/>
      <c r="P42" s="326"/>
      <c r="Q42" s="332"/>
      <c r="R42" s="334"/>
      <c r="S42" s="334"/>
      <c r="T42" s="334"/>
      <c r="U42" s="332"/>
      <c r="V42" s="332"/>
      <c r="W42" s="332"/>
      <c r="X42" s="332"/>
      <c r="Y42" s="332"/>
      <c r="Z42" s="332"/>
    </row>
    <row r="43" spans="1:26" ht="44.25" customHeight="1" x14ac:dyDescent="0.15">
      <c r="A43" s="315"/>
      <c r="B43" s="316"/>
      <c r="C43" s="316"/>
      <c r="D43" s="317"/>
      <c r="E43" s="318"/>
      <c r="F43" s="319"/>
      <c r="G43" s="320"/>
      <c r="H43" s="346" t="s">
        <v>220</v>
      </c>
      <c r="I43" s="321"/>
      <c r="J43" s="347" t="s">
        <v>249</v>
      </c>
      <c r="K43" s="322"/>
      <c r="L43" s="323"/>
      <c r="M43" s="324"/>
      <c r="N43" s="325"/>
      <c r="O43" s="322"/>
      <c r="P43" s="326"/>
      <c r="Q43" s="332"/>
      <c r="R43" s="334"/>
      <c r="S43" s="334"/>
      <c r="T43" s="334"/>
      <c r="U43" s="332"/>
      <c r="V43" s="332"/>
      <c r="W43" s="332"/>
      <c r="X43" s="332"/>
      <c r="Y43" s="332"/>
      <c r="Z43" s="332"/>
    </row>
    <row r="44" spans="1:26" ht="44.25" customHeight="1" x14ac:dyDescent="0.15">
      <c r="A44" s="315"/>
      <c r="B44" s="316"/>
      <c r="C44" s="316"/>
      <c r="D44" s="317"/>
      <c r="E44" s="318"/>
      <c r="F44" s="319"/>
      <c r="G44" s="320"/>
      <c r="H44" s="346" t="s">
        <v>220</v>
      </c>
      <c r="I44" s="321"/>
      <c r="J44" s="347" t="s">
        <v>249</v>
      </c>
      <c r="K44" s="322"/>
      <c r="L44" s="323"/>
      <c r="M44" s="324"/>
      <c r="N44" s="325"/>
      <c r="O44" s="322"/>
      <c r="P44" s="326"/>
      <c r="Q44" s="332"/>
      <c r="R44" s="334"/>
      <c r="S44" s="334"/>
      <c r="T44" s="334"/>
      <c r="U44" s="332"/>
      <c r="V44" s="332"/>
      <c r="W44" s="332"/>
      <c r="X44" s="332"/>
      <c r="Y44" s="332"/>
      <c r="Z44" s="332"/>
    </row>
    <row r="45" spans="1:26" ht="44.25" customHeight="1" x14ac:dyDescent="0.15">
      <c r="A45" s="315"/>
      <c r="B45" s="316"/>
      <c r="C45" s="316"/>
      <c r="D45" s="317"/>
      <c r="E45" s="318"/>
      <c r="F45" s="319"/>
      <c r="G45" s="320"/>
      <c r="H45" s="346" t="s">
        <v>220</v>
      </c>
      <c r="I45" s="321"/>
      <c r="J45" s="347" t="s">
        <v>249</v>
      </c>
      <c r="K45" s="322"/>
      <c r="L45" s="323"/>
      <c r="M45" s="324"/>
      <c r="N45" s="325"/>
      <c r="O45" s="322"/>
      <c r="P45" s="326"/>
      <c r="Q45" s="332"/>
      <c r="R45" s="334"/>
      <c r="S45" s="334"/>
      <c r="T45" s="334"/>
      <c r="U45" s="332"/>
      <c r="V45" s="332"/>
      <c r="W45" s="332"/>
      <c r="X45" s="332"/>
      <c r="Y45" s="332"/>
      <c r="Z45" s="332"/>
    </row>
    <row r="46" spans="1:26" ht="44.25" customHeight="1" x14ac:dyDescent="0.15">
      <c r="A46" s="315"/>
      <c r="B46" s="316"/>
      <c r="C46" s="316"/>
      <c r="D46" s="317"/>
      <c r="E46" s="318"/>
      <c r="F46" s="319"/>
      <c r="G46" s="320"/>
      <c r="H46" s="346" t="s">
        <v>220</v>
      </c>
      <c r="I46" s="321"/>
      <c r="J46" s="347" t="s">
        <v>249</v>
      </c>
      <c r="K46" s="322"/>
      <c r="L46" s="323"/>
      <c r="M46" s="324"/>
      <c r="N46" s="325"/>
      <c r="O46" s="322"/>
      <c r="P46" s="326"/>
      <c r="Q46" s="332"/>
      <c r="R46" s="334"/>
      <c r="S46" s="334"/>
      <c r="T46" s="334"/>
      <c r="U46" s="332"/>
      <c r="V46" s="332"/>
      <c r="W46" s="332"/>
      <c r="X46" s="332"/>
      <c r="Y46" s="332"/>
      <c r="Z46" s="332"/>
    </row>
    <row r="47" spans="1:26" ht="44.25" customHeight="1" x14ac:dyDescent="0.15">
      <c r="A47" s="315"/>
      <c r="B47" s="316"/>
      <c r="C47" s="316"/>
      <c r="D47" s="317"/>
      <c r="E47" s="318"/>
      <c r="F47" s="319"/>
      <c r="G47" s="320"/>
      <c r="H47" s="346" t="s">
        <v>220</v>
      </c>
      <c r="I47" s="321"/>
      <c r="J47" s="347" t="s">
        <v>249</v>
      </c>
      <c r="K47" s="322"/>
      <c r="L47" s="323"/>
      <c r="M47" s="324"/>
      <c r="N47" s="325"/>
      <c r="O47" s="322"/>
      <c r="P47" s="326"/>
      <c r="Q47" s="332"/>
      <c r="R47" s="334"/>
      <c r="S47" s="334"/>
      <c r="T47" s="334"/>
      <c r="U47" s="332"/>
      <c r="V47" s="332"/>
      <c r="W47" s="332"/>
      <c r="X47" s="332"/>
      <c r="Y47" s="332"/>
      <c r="Z47" s="332"/>
    </row>
    <row r="48" spans="1:26" ht="44.25" customHeight="1" x14ac:dyDescent="0.15">
      <c r="A48" s="315"/>
      <c r="B48" s="316"/>
      <c r="C48" s="316"/>
      <c r="D48" s="317"/>
      <c r="E48" s="318"/>
      <c r="F48" s="319"/>
      <c r="G48" s="320"/>
      <c r="H48" s="346" t="s">
        <v>220</v>
      </c>
      <c r="I48" s="321"/>
      <c r="J48" s="347" t="s">
        <v>249</v>
      </c>
      <c r="K48" s="322"/>
      <c r="L48" s="323"/>
      <c r="M48" s="324"/>
      <c r="N48" s="325"/>
      <c r="O48" s="322"/>
      <c r="P48" s="326"/>
      <c r="Q48" s="332"/>
      <c r="R48" s="334"/>
      <c r="S48" s="334"/>
      <c r="T48" s="334"/>
      <c r="U48" s="332"/>
      <c r="V48" s="332"/>
      <c r="W48" s="332"/>
      <c r="X48" s="332"/>
      <c r="Y48" s="332"/>
      <c r="Z48" s="332"/>
    </row>
    <row r="49" spans="1:26" ht="44.25" customHeight="1" x14ac:dyDescent="0.15">
      <c r="A49" s="315"/>
      <c r="B49" s="316"/>
      <c r="C49" s="316"/>
      <c r="D49" s="317"/>
      <c r="E49" s="318"/>
      <c r="F49" s="319"/>
      <c r="G49" s="320"/>
      <c r="H49" s="346" t="s">
        <v>220</v>
      </c>
      <c r="I49" s="321"/>
      <c r="J49" s="347" t="s">
        <v>249</v>
      </c>
      <c r="K49" s="322"/>
      <c r="L49" s="323"/>
      <c r="M49" s="324"/>
      <c r="N49" s="325"/>
      <c r="O49" s="322"/>
      <c r="P49" s="326"/>
      <c r="Q49" s="332"/>
      <c r="R49" s="334"/>
      <c r="S49" s="334"/>
      <c r="T49" s="334"/>
      <c r="U49" s="332"/>
      <c r="V49" s="332"/>
      <c r="W49" s="332"/>
      <c r="X49" s="332"/>
      <c r="Y49" s="332"/>
      <c r="Z49" s="332"/>
    </row>
    <row r="50" spans="1:26" ht="34.5" customHeight="1" thickBot="1" x14ac:dyDescent="0.2">
      <c r="A50" s="929" t="s">
        <v>267</v>
      </c>
      <c r="B50" s="930"/>
      <c r="C50" s="931"/>
      <c r="D50" s="932"/>
      <c r="E50" s="348" t="s">
        <v>268</v>
      </c>
      <c r="F50" s="933" t="s">
        <v>269</v>
      </c>
      <c r="G50" s="934"/>
      <c r="H50" s="934"/>
      <c r="I50" s="934"/>
      <c r="J50" s="935"/>
      <c r="K50" s="327"/>
      <c r="L50" s="328"/>
      <c r="M50" s="329"/>
      <c r="N50" s="330"/>
      <c r="O50" s="327"/>
      <c r="P50" s="331"/>
      <c r="Q50" s="332"/>
      <c r="R50" s="334"/>
      <c r="S50" s="334"/>
      <c r="T50" s="334"/>
      <c r="U50" s="332"/>
      <c r="V50" s="332"/>
      <c r="W50" s="332"/>
      <c r="X50" s="332"/>
      <c r="Y50" s="332"/>
      <c r="Z50" s="332"/>
    </row>
    <row r="51" spans="1:26" ht="20.25" customHeight="1" x14ac:dyDescent="0.15">
      <c r="A51" s="292" t="s">
        <v>112</v>
      </c>
      <c r="B51" s="290"/>
      <c r="C51" s="290"/>
      <c r="D51" s="349"/>
      <c r="E51" s="349"/>
      <c r="F51" s="349"/>
      <c r="G51" s="936" t="s">
        <v>130</v>
      </c>
      <c r="H51" s="913"/>
      <c r="I51" s="913"/>
      <c r="J51" s="841"/>
      <c r="K51" s="938" t="str">
        <f>IF(COUNTIF(K41:K49,"○")+K50=0,"",COUNTIF(K41:K49,"○")+K50)</f>
        <v/>
      </c>
      <c r="L51" s="940" t="str">
        <f t="shared" ref="L51:P51" si="6">IF(COUNTIF(L41:L49,"○")+L50=0,"",COUNTIF(L41:L49,"○")+L50)</f>
        <v/>
      </c>
      <c r="M51" s="942" t="str">
        <f t="shared" si="6"/>
        <v/>
      </c>
      <c r="N51" s="942" t="str">
        <f t="shared" si="6"/>
        <v/>
      </c>
      <c r="O51" s="942" t="str">
        <f t="shared" si="6"/>
        <v/>
      </c>
      <c r="P51" s="927" t="str">
        <f t="shared" si="6"/>
        <v/>
      </c>
      <c r="Q51" s="332"/>
      <c r="R51" s="334"/>
      <c r="S51" s="334"/>
      <c r="T51" s="334"/>
      <c r="U51" s="332"/>
      <c r="V51" s="332"/>
      <c r="W51" s="332"/>
      <c r="X51" s="332"/>
      <c r="Y51" s="332"/>
      <c r="Z51" s="332"/>
    </row>
    <row r="52" spans="1:26" ht="20.25" customHeight="1" thickBot="1" x14ac:dyDescent="0.2">
      <c r="A52" s="293" t="s">
        <v>301</v>
      </c>
      <c r="B52" s="172"/>
      <c r="C52" s="172"/>
      <c r="D52" s="332"/>
      <c r="E52" s="332"/>
      <c r="F52" s="332"/>
      <c r="G52" s="937"/>
      <c r="H52" s="915"/>
      <c r="I52" s="915"/>
      <c r="J52" s="912"/>
      <c r="K52" s="939"/>
      <c r="L52" s="941"/>
      <c r="M52" s="943"/>
      <c r="N52" s="944"/>
      <c r="O52" s="943"/>
      <c r="P52" s="928"/>
      <c r="Q52" s="332"/>
      <c r="R52" s="334"/>
      <c r="S52" s="334"/>
      <c r="T52" s="334"/>
      <c r="U52" s="332"/>
      <c r="V52" s="332"/>
      <c r="W52" s="332"/>
      <c r="X52" s="332"/>
      <c r="Y52" s="332"/>
      <c r="Z52" s="332"/>
    </row>
    <row r="53" spans="1:26" ht="18" customHeight="1" x14ac:dyDescent="0.15">
      <c r="A53" s="332" t="s">
        <v>113</v>
      </c>
      <c r="B53" s="333"/>
      <c r="C53" s="333"/>
      <c r="D53" s="332"/>
      <c r="E53" s="332" t="s">
        <v>10</v>
      </c>
      <c r="F53" s="332" t="s">
        <v>111</v>
      </c>
      <c r="G53" s="332"/>
      <c r="H53" s="332"/>
      <c r="I53" s="332"/>
      <c r="J53" s="332"/>
      <c r="K53" s="172"/>
      <c r="L53" s="172"/>
      <c r="M53" s="172"/>
      <c r="N53" s="172"/>
      <c r="O53" s="196" t="s">
        <v>241</v>
      </c>
      <c r="P53" s="263" t="str">
        <f>IF(SUM(K51:P52)=0,"",P36+1)</f>
        <v/>
      </c>
      <c r="Q53" s="332" t="str">
        <f>P53</f>
        <v/>
      </c>
      <c r="R53" s="334"/>
      <c r="S53" s="334"/>
      <c r="T53" s="334"/>
      <c r="U53" s="332"/>
      <c r="V53" s="332"/>
      <c r="W53" s="332"/>
      <c r="X53" s="332"/>
      <c r="Y53" s="332"/>
      <c r="Z53" s="332"/>
    </row>
    <row r="54" spans="1:26" ht="27.75" x14ac:dyDescent="0.15">
      <c r="A54" s="945" t="s">
        <v>114</v>
      </c>
      <c r="B54" s="945"/>
      <c r="C54" s="945"/>
      <c r="D54" s="945"/>
      <c r="E54" s="945"/>
      <c r="F54" s="945"/>
      <c r="G54" s="945"/>
      <c r="H54" s="945"/>
      <c r="I54" s="945"/>
      <c r="J54" s="945"/>
      <c r="K54" s="945"/>
      <c r="L54" s="945"/>
      <c r="M54" s="335"/>
      <c r="N54" s="335"/>
      <c r="O54" s="332"/>
      <c r="P54" s="332"/>
      <c r="Q54" s="332"/>
      <c r="R54" s="334"/>
      <c r="S54" s="334"/>
      <c r="T54" s="334"/>
      <c r="U54" s="332"/>
      <c r="V54" s="332"/>
      <c r="W54" s="332"/>
      <c r="X54" s="332"/>
      <c r="Y54" s="332"/>
      <c r="Z54" s="332"/>
    </row>
    <row r="55" spans="1:26" s="463" customFormat="1" ht="28.5" customHeight="1" thickBot="1" x14ac:dyDescent="0.2">
      <c r="A55" s="946" t="s">
        <v>266</v>
      </c>
      <c r="B55" s="946"/>
      <c r="C55" s="947"/>
      <c r="D55" s="947"/>
      <c r="E55" s="266" t="s">
        <v>115</v>
      </c>
      <c r="F55" s="266"/>
      <c r="G55" s="266"/>
      <c r="H55" s="242"/>
      <c r="I55" s="350" t="s">
        <v>271</v>
      </c>
      <c r="J55" s="352" t="str">
        <f>J38</f>
        <v/>
      </c>
      <c r="K55" s="242" t="s">
        <v>220</v>
      </c>
      <c r="L55" s="242" t="str">
        <f>L38</f>
        <v/>
      </c>
      <c r="M55" s="242" t="s">
        <v>249</v>
      </c>
      <c r="N55" s="242" t="str">
        <f>N38</f>
        <v/>
      </c>
      <c r="O55" s="948" t="s">
        <v>270</v>
      </c>
      <c r="P55" s="948"/>
      <c r="Q55" s="266"/>
      <c r="R55" s="337"/>
      <c r="S55" s="337"/>
      <c r="T55" s="337"/>
      <c r="U55" s="266"/>
      <c r="V55" s="266"/>
      <c r="W55" s="266"/>
      <c r="X55" s="266"/>
      <c r="Y55" s="266"/>
      <c r="Z55" s="266"/>
    </row>
    <row r="56" spans="1:26" ht="19.5" customHeight="1" x14ac:dyDescent="0.15">
      <c r="A56" s="949" t="s">
        <v>116</v>
      </c>
      <c r="B56" s="909" t="s">
        <v>117</v>
      </c>
      <c r="C56" s="909" t="s">
        <v>118</v>
      </c>
      <c r="D56" s="951" t="s">
        <v>119</v>
      </c>
      <c r="E56" s="952"/>
      <c r="F56" s="909" t="s">
        <v>120</v>
      </c>
      <c r="G56" s="840" t="s">
        <v>121</v>
      </c>
      <c r="H56" s="913"/>
      <c r="I56" s="913"/>
      <c r="J56" s="841"/>
      <c r="K56" s="951" t="s">
        <v>122</v>
      </c>
      <c r="L56" s="953"/>
      <c r="M56" s="953"/>
      <c r="N56" s="953"/>
      <c r="O56" s="953"/>
      <c r="P56" s="954"/>
      <c r="Q56" s="332"/>
      <c r="R56" s="334"/>
      <c r="S56" s="334"/>
      <c r="T56" s="334"/>
      <c r="U56" s="332"/>
      <c r="V56" s="332"/>
      <c r="W56" s="332"/>
      <c r="X56" s="332"/>
      <c r="Y56" s="332"/>
      <c r="Z56" s="332"/>
    </row>
    <row r="57" spans="1:26" ht="19.5" customHeight="1" thickBot="1" x14ac:dyDescent="0.2">
      <c r="A57" s="950"/>
      <c r="B57" s="910"/>
      <c r="C57" s="910"/>
      <c r="D57" s="278" t="s">
        <v>123</v>
      </c>
      <c r="E57" s="338" t="s">
        <v>124</v>
      </c>
      <c r="F57" s="910"/>
      <c r="G57" s="911"/>
      <c r="H57" s="915"/>
      <c r="I57" s="915"/>
      <c r="J57" s="912"/>
      <c r="K57" s="339" t="s">
        <v>125</v>
      </c>
      <c r="L57" s="340" t="s">
        <v>126</v>
      </c>
      <c r="M57" s="341" t="s">
        <v>498</v>
      </c>
      <c r="N57" s="342" t="s">
        <v>127</v>
      </c>
      <c r="O57" s="339" t="s">
        <v>128</v>
      </c>
      <c r="P57" s="343" t="s">
        <v>129</v>
      </c>
      <c r="Q57" s="332"/>
      <c r="R57" s="334"/>
      <c r="S57" s="334"/>
      <c r="T57" s="334"/>
      <c r="U57" s="332"/>
      <c r="V57" s="332"/>
      <c r="W57" s="332"/>
      <c r="X57" s="332"/>
      <c r="Y57" s="332"/>
      <c r="Z57" s="332"/>
    </row>
    <row r="58" spans="1:26" ht="44.25" customHeight="1" x14ac:dyDescent="0.15">
      <c r="A58" s="303"/>
      <c r="B58" s="304"/>
      <c r="C58" s="304"/>
      <c r="D58" s="305"/>
      <c r="E58" s="467"/>
      <c r="F58" s="307"/>
      <c r="G58" s="308"/>
      <c r="H58" s="344" t="s">
        <v>220</v>
      </c>
      <c r="I58" s="309"/>
      <c r="J58" s="345" t="s">
        <v>249</v>
      </c>
      <c r="K58" s="310"/>
      <c r="L58" s="311"/>
      <c r="M58" s="312"/>
      <c r="N58" s="313"/>
      <c r="O58" s="310"/>
      <c r="P58" s="314"/>
      <c r="Q58" s="332"/>
      <c r="R58" s="334"/>
      <c r="S58" s="334"/>
      <c r="T58" s="334"/>
      <c r="U58" s="332"/>
      <c r="V58" s="332"/>
      <c r="W58" s="332"/>
      <c r="X58" s="332"/>
      <c r="Y58" s="332"/>
      <c r="Z58" s="332"/>
    </row>
    <row r="59" spans="1:26" ht="44.25" customHeight="1" x14ac:dyDescent="0.15">
      <c r="A59" s="315"/>
      <c r="B59" s="316"/>
      <c r="C59" s="316"/>
      <c r="D59" s="317"/>
      <c r="E59" s="318"/>
      <c r="F59" s="319"/>
      <c r="G59" s="320"/>
      <c r="H59" s="346" t="s">
        <v>220</v>
      </c>
      <c r="I59" s="321"/>
      <c r="J59" s="347" t="s">
        <v>249</v>
      </c>
      <c r="K59" s="322"/>
      <c r="L59" s="323"/>
      <c r="M59" s="324"/>
      <c r="N59" s="325"/>
      <c r="O59" s="322"/>
      <c r="P59" s="326"/>
      <c r="Q59" s="332"/>
      <c r="R59" s="334"/>
      <c r="S59" s="334"/>
      <c r="T59" s="334"/>
      <c r="U59" s="332"/>
      <c r="V59" s="332"/>
      <c r="W59" s="332"/>
      <c r="X59" s="332"/>
      <c r="Y59" s="332"/>
      <c r="Z59" s="332"/>
    </row>
    <row r="60" spans="1:26" ht="44.25" customHeight="1" x14ac:dyDescent="0.15">
      <c r="A60" s="315"/>
      <c r="B60" s="316"/>
      <c r="C60" s="316"/>
      <c r="D60" s="317"/>
      <c r="E60" s="318"/>
      <c r="F60" s="319"/>
      <c r="G60" s="320"/>
      <c r="H60" s="346" t="s">
        <v>220</v>
      </c>
      <c r="I60" s="321"/>
      <c r="J60" s="347" t="s">
        <v>249</v>
      </c>
      <c r="K60" s="322"/>
      <c r="L60" s="323"/>
      <c r="M60" s="324"/>
      <c r="N60" s="325"/>
      <c r="O60" s="322"/>
      <c r="P60" s="326"/>
      <c r="Q60" s="332"/>
      <c r="R60" s="334"/>
      <c r="S60" s="334"/>
      <c r="T60" s="334"/>
      <c r="U60" s="332"/>
      <c r="V60" s="332"/>
      <c r="W60" s="332"/>
      <c r="X60" s="332"/>
      <c r="Y60" s="332"/>
      <c r="Z60" s="332"/>
    </row>
    <row r="61" spans="1:26" ht="44.25" customHeight="1" x14ac:dyDescent="0.15">
      <c r="A61" s="315"/>
      <c r="B61" s="316"/>
      <c r="C61" s="316"/>
      <c r="D61" s="317"/>
      <c r="E61" s="318"/>
      <c r="F61" s="319"/>
      <c r="G61" s="320"/>
      <c r="H61" s="346" t="s">
        <v>220</v>
      </c>
      <c r="I61" s="321"/>
      <c r="J61" s="347" t="s">
        <v>249</v>
      </c>
      <c r="K61" s="322"/>
      <c r="L61" s="323"/>
      <c r="M61" s="324"/>
      <c r="N61" s="325"/>
      <c r="O61" s="322"/>
      <c r="P61" s="326"/>
      <c r="Q61" s="332"/>
      <c r="R61" s="334"/>
      <c r="S61" s="334"/>
      <c r="T61" s="334"/>
      <c r="U61" s="332"/>
      <c r="V61" s="332"/>
      <c r="W61" s="332"/>
      <c r="X61" s="332"/>
      <c r="Y61" s="332"/>
      <c r="Z61" s="332"/>
    </row>
    <row r="62" spans="1:26" ht="44.25" customHeight="1" x14ac:dyDescent="0.15">
      <c r="A62" s="315"/>
      <c r="B62" s="316"/>
      <c r="C62" s="316"/>
      <c r="D62" s="317"/>
      <c r="E62" s="318"/>
      <c r="F62" s="319"/>
      <c r="G62" s="320"/>
      <c r="H62" s="346" t="s">
        <v>220</v>
      </c>
      <c r="I62" s="321"/>
      <c r="J62" s="347" t="s">
        <v>249</v>
      </c>
      <c r="K62" s="322"/>
      <c r="L62" s="323"/>
      <c r="M62" s="324"/>
      <c r="N62" s="325"/>
      <c r="O62" s="322"/>
      <c r="P62" s="326"/>
      <c r="Q62" s="332"/>
      <c r="R62" s="334"/>
      <c r="S62" s="334"/>
      <c r="T62" s="334"/>
      <c r="U62" s="332"/>
      <c r="V62" s="332"/>
      <c r="W62" s="332"/>
      <c r="X62" s="332"/>
      <c r="Y62" s="332"/>
      <c r="Z62" s="332"/>
    </row>
    <row r="63" spans="1:26" ht="44.25" customHeight="1" x14ac:dyDescent="0.15">
      <c r="A63" s="315"/>
      <c r="B63" s="316"/>
      <c r="C63" s="316"/>
      <c r="D63" s="317"/>
      <c r="E63" s="318"/>
      <c r="F63" s="319"/>
      <c r="G63" s="320"/>
      <c r="H63" s="346" t="s">
        <v>220</v>
      </c>
      <c r="I63" s="321"/>
      <c r="J63" s="347" t="s">
        <v>249</v>
      </c>
      <c r="K63" s="322"/>
      <c r="L63" s="323"/>
      <c r="M63" s="324"/>
      <c r="N63" s="325"/>
      <c r="O63" s="322"/>
      <c r="P63" s="326"/>
      <c r="Q63" s="332"/>
      <c r="R63" s="334"/>
      <c r="S63" s="334"/>
      <c r="T63" s="334"/>
      <c r="U63" s="332"/>
      <c r="V63" s="332"/>
      <c r="W63" s="332"/>
      <c r="X63" s="332"/>
      <c r="Y63" s="332"/>
      <c r="Z63" s="332"/>
    </row>
    <row r="64" spans="1:26" ht="44.25" customHeight="1" x14ac:dyDescent="0.15">
      <c r="A64" s="315"/>
      <c r="B64" s="316"/>
      <c r="C64" s="316"/>
      <c r="D64" s="317"/>
      <c r="E64" s="318"/>
      <c r="F64" s="319"/>
      <c r="G64" s="320"/>
      <c r="H64" s="346" t="s">
        <v>220</v>
      </c>
      <c r="I64" s="321"/>
      <c r="J64" s="347" t="s">
        <v>249</v>
      </c>
      <c r="K64" s="322"/>
      <c r="L64" s="323"/>
      <c r="M64" s="324"/>
      <c r="N64" s="325"/>
      <c r="O64" s="322"/>
      <c r="P64" s="326"/>
      <c r="Q64" s="332"/>
      <c r="R64" s="334"/>
      <c r="S64" s="334"/>
      <c r="T64" s="334"/>
      <c r="U64" s="332"/>
      <c r="V64" s="332"/>
      <c r="W64" s="332"/>
      <c r="X64" s="332"/>
      <c r="Y64" s="332"/>
      <c r="Z64" s="332"/>
    </row>
    <row r="65" spans="1:26" ht="44.25" customHeight="1" x14ac:dyDescent="0.15">
      <c r="A65" s="315"/>
      <c r="B65" s="316"/>
      <c r="C65" s="316"/>
      <c r="D65" s="317"/>
      <c r="E65" s="318"/>
      <c r="F65" s="319"/>
      <c r="G65" s="320"/>
      <c r="H65" s="346" t="s">
        <v>220</v>
      </c>
      <c r="I65" s="321"/>
      <c r="J65" s="347" t="s">
        <v>249</v>
      </c>
      <c r="K65" s="322"/>
      <c r="L65" s="323"/>
      <c r="M65" s="324"/>
      <c r="N65" s="325"/>
      <c r="O65" s="322"/>
      <c r="P65" s="326"/>
      <c r="Q65" s="332"/>
      <c r="R65" s="334"/>
      <c r="S65" s="334"/>
      <c r="T65" s="334"/>
      <c r="U65" s="332"/>
      <c r="V65" s="332"/>
      <c r="W65" s="332"/>
      <c r="X65" s="332"/>
      <c r="Y65" s="332"/>
      <c r="Z65" s="332"/>
    </row>
    <row r="66" spans="1:26" ht="44.25" customHeight="1" x14ac:dyDescent="0.15">
      <c r="A66" s="315"/>
      <c r="B66" s="316"/>
      <c r="C66" s="316"/>
      <c r="D66" s="317"/>
      <c r="E66" s="318"/>
      <c r="F66" s="319"/>
      <c r="G66" s="320"/>
      <c r="H66" s="346" t="s">
        <v>220</v>
      </c>
      <c r="I66" s="321"/>
      <c r="J66" s="347" t="s">
        <v>249</v>
      </c>
      <c r="K66" s="322"/>
      <c r="L66" s="323"/>
      <c r="M66" s="324"/>
      <c r="N66" s="325"/>
      <c r="O66" s="322"/>
      <c r="P66" s="326"/>
      <c r="Q66" s="332"/>
      <c r="R66" s="334"/>
      <c r="S66" s="334"/>
      <c r="T66" s="334"/>
      <c r="U66" s="332"/>
      <c r="V66" s="332"/>
      <c r="W66" s="332"/>
      <c r="X66" s="332"/>
      <c r="Y66" s="332"/>
      <c r="Z66" s="332"/>
    </row>
    <row r="67" spans="1:26" ht="34.5" customHeight="1" thickBot="1" x14ac:dyDescent="0.2">
      <c r="A67" s="929" t="s">
        <v>267</v>
      </c>
      <c r="B67" s="930"/>
      <c r="C67" s="931"/>
      <c r="D67" s="932"/>
      <c r="E67" s="348" t="s">
        <v>268</v>
      </c>
      <c r="F67" s="933" t="s">
        <v>269</v>
      </c>
      <c r="G67" s="934"/>
      <c r="H67" s="934"/>
      <c r="I67" s="934"/>
      <c r="J67" s="935"/>
      <c r="K67" s="327"/>
      <c r="L67" s="328"/>
      <c r="M67" s="329"/>
      <c r="N67" s="330"/>
      <c r="O67" s="327"/>
      <c r="P67" s="331"/>
      <c r="Q67" s="332"/>
      <c r="R67" s="334"/>
      <c r="S67" s="334"/>
      <c r="T67" s="334"/>
      <c r="U67" s="332"/>
      <c r="V67" s="332"/>
      <c r="W67" s="332"/>
      <c r="X67" s="332"/>
      <c r="Y67" s="332"/>
      <c r="Z67" s="332"/>
    </row>
    <row r="68" spans="1:26" ht="20.25" customHeight="1" x14ac:dyDescent="0.15">
      <c r="A68" s="292" t="s">
        <v>112</v>
      </c>
      <c r="B68" s="290"/>
      <c r="C68" s="290"/>
      <c r="D68" s="349"/>
      <c r="E68" s="349"/>
      <c r="F68" s="349"/>
      <c r="G68" s="936" t="s">
        <v>130</v>
      </c>
      <c r="H68" s="913"/>
      <c r="I68" s="913"/>
      <c r="J68" s="841"/>
      <c r="K68" s="938" t="str">
        <f>IF(COUNTIF(K58:K66,"○")+K67=0,"",COUNTIF(K58:K66,"○")+K67)</f>
        <v/>
      </c>
      <c r="L68" s="940" t="str">
        <f t="shared" ref="L68:P68" si="7">IF(COUNTIF(L58:L66,"○")+L67=0,"",COUNTIF(L58:L66,"○")+L67)</f>
        <v/>
      </c>
      <c r="M68" s="942" t="str">
        <f t="shared" si="7"/>
        <v/>
      </c>
      <c r="N68" s="942" t="str">
        <f t="shared" si="7"/>
        <v/>
      </c>
      <c r="O68" s="942" t="str">
        <f t="shared" si="7"/>
        <v/>
      </c>
      <c r="P68" s="927" t="str">
        <f t="shared" si="7"/>
        <v/>
      </c>
      <c r="Q68" s="332"/>
      <c r="R68" s="334"/>
      <c r="S68" s="334"/>
      <c r="T68" s="334"/>
      <c r="U68" s="332"/>
      <c r="V68" s="332"/>
      <c r="W68" s="332"/>
      <c r="X68" s="332"/>
      <c r="Y68" s="332"/>
      <c r="Z68" s="332"/>
    </row>
    <row r="69" spans="1:26" ht="20.25" customHeight="1" thickBot="1" x14ac:dyDescent="0.2">
      <c r="A69" s="293" t="s">
        <v>301</v>
      </c>
      <c r="B69" s="172"/>
      <c r="C69" s="172"/>
      <c r="D69" s="332"/>
      <c r="E69" s="332"/>
      <c r="F69" s="332"/>
      <c r="G69" s="937"/>
      <c r="H69" s="915"/>
      <c r="I69" s="915"/>
      <c r="J69" s="912"/>
      <c r="K69" s="939"/>
      <c r="L69" s="941"/>
      <c r="M69" s="943"/>
      <c r="N69" s="944"/>
      <c r="O69" s="943"/>
      <c r="P69" s="928"/>
      <c r="Q69" s="332"/>
      <c r="R69" s="334"/>
      <c r="S69" s="334"/>
      <c r="T69" s="334"/>
      <c r="U69" s="332"/>
      <c r="V69" s="332"/>
      <c r="W69" s="332"/>
      <c r="X69" s="332"/>
      <c r="Y69" s="332"/>
      <c r="Z69" s="332"/>
    </row>
    <row r="70" spans="1:26" ht="18" customHeight="1" x14ac:dyDescent="0.15">
      <c r="A70" s="332" t="s">
        <v>113</v>
      </c>
      <c r="B70" s="333"/>
      <c r="C70" s="333"/>
      <c r="D70" s="332"/>
      <c r="E70" s="332" t="s">
        <v>10</v>
      </c>
      <c r="F70" s="332" t="s">
        <v>111</v>
      </c>
      <c r="G70" s="332"/>
      <c r="H70" s="332"/>
      <c r="I70" s="332"/>
      <c r="J70" s="332"/>
      <c r="K70" s="172"/>
      <c r="L70" s="172"/>
      <c r="M70" s="172"/>
      <c r="N70" s="172"/>
      <c r="O70" s="196" t="s">
        <v>241</v>
      </c>
      <c r="P70" s="263" t="str">
        <f>IF(SUM(K68:P69)=0,"",P53+1)</f>
        <v/>
      </c>
      <c r="Q70" s="332" t="str">
        <f>P70</f>
        <v/>
      </c>
      <c r="R70" s="334"/>
      <c r="S70" s="334"/>
      <c r="T70" s="334"/>
      <c r="U70" s="332"/>
      <c r="V70" s="332"/>
      <c r="W70" s="332"/>
      <c r="X70" s="332"/>
      <c r="Y70" s="332"/>
      <c r="Z70" s="332"/>
    </row>
    <row r="71" spans="1:26" ht="27.75" x14ac:dyDescent="0.15">
      <c r="A71" s="945" t="s">
        <v>114</v>
      </c>
      <c r="B71" s="945"/>
      <c r="C71" s="945"/>
      <c r="D71" s="945"/>
      <c r="E71" s="945"/>
      <c r="F71" s="945"/>
      <c r="G71" s="945"/>
      <c r="H71" s="945"/>
      <c r="I71" s="945"/>
      <c r="J71" s="945"/>
      <c r="K71" s="945"/>
      <c r="L71" s="945"/>
      <c r="M71" s="335"/>
      <c r="N71" s="335"/>
      <c r="O71" s="332"/>
      <c r="P71" s="332"/>
      <c r="Q71" s="332"/>
      <c r="R71" s="334"/>
      <c r="S71" s="334"/>
      <c r="T71" s="334"/>
      <c r="U71" s="332"/>
      <c r="V71" s="332"/>
      <c r="W71" s="332"/>
      <c r="X71" s="332"/>
      <c r="Y71" s="332"/>
      <c r="Z71" s="332"/>
    </row>
    <row r="72" spans="1:26" s="463" customFormat="1" ht="28.5" customHeight="1" thickBot="1" x14ac:dyDescent="0.2">
      <c r="A72" s="946" t="s">
        <v>266</v>
      </c>
      <c r="B72" s="946"/>
      <c r="C72" s="947"/>
      <c r="D72" s="947"/>
      <c r="E72" s="266" t="s">
        <v>115</v>
      </c>
      <c r="F72" s="266"/>
      <c r="G72" s="266"/>
      <c r="H72" s="242"/>
      <c r="I72" s="350" t="s">
        <v>271</v>
      </c>
      <c r="J72" s="352" t="str">
        <f>J55</f>
        <v/>
      </c>
      <c r="K72" s="242" t="s">
        <v>220</v>
      </c>
      <c r="L72" s="242" t="str">
        <f>L55</f>
        <v/>
      </c>
      <c r="M72" s="242" t="s">
        <v>249</v>
      </c>
      <c r="N72" s="242" t="str">
        <f>N55</f>
        <v/>
      </c>
      <c r="O72" s="948" t="s">
        <v>270</v>
      </c>
      <c r="P72" s="948"/>
      <c r="Q72" s="266"/>
      <c r="R72" s="337"/>
      <c r="S72" s="337"/>
      <c r="T72" s="337"/>
      <c r="U72" s="266"/>
      <c r="V72" s="266"/>
      <c r="W72" s="266"/>
      <c r="X72" s="266"/>
      <c r="Y72" s="266"/>
      <c r="Z72" s="266"/>
    </row>
    <row r="73" spans="1:26" ht="19.5" customHeight="1" x14ac:dyDescent="0.15">
      <c r="A73" s="949" t="s">
        <v>116</v>
      </c>
      <c r="B73" s="909" t="s">
        <v>117</v>
      </c>
      <c r="C73" s="909" t="s">
        <v>118</v>
      </c>
      <c r="D73" s="951" t="s">
        <v>119</v>
      </c>
      <c r="E73" s="952"/>
      <c r="F73" s="909" t="s">
        <v>120</v>
      </c>
      <c r="G73" s="840" t="s">
        <v>121</v>
      </c>
      <c r="H73" s="913"/>
      <c r="I73" s="913"/>
      <c r="J73" s="841"/>
      <c r="K73" s="951" t="s">
        <v>122</v>
      </c>
      <c r="L73" s="953"/>
      <c r="M73" s="953"/>
      <c r="N73" s="953"/>
      <c r="O73" s="953"/>
      <c r="P73" s="954"/>
      <c r="Q73" s="332"/>
      <c r="R73" s="334"/>
      <c r="S73" s="334"/>
      <c r="T73" s="334"/>
      <c r="U73" s="332"/>
      <c r="V73" s="332"/>
      <c r="W73" s="332"/>
      <c r="X73" s="332"/>
      <c r="Y73" s="332"/>
      <c r="Z73" s="332"/>
    </row>
    <row r="74" spans="1:26" ht="19.5" customHeight="1" thickBot="1" x14ac:dyDescent="0.2">
      <c r="A74" s="950"/>
      <c r="B74" s="910"/>
      <c r="C74" s="910"/>
      <c r="D74" s="278" t="s">
        <v>123</v>
      </c>
      <c r="E74" s="338" t="s">
        <v>124</v>
      </c>
      <c r="F74" s="910"/>
      <c r="G74" s="911"/>
      <c r="H74" s="915"/>
      <c r="I74" s="915"/>
      <c r="J74" s="912"/>
      <c r="K74" s="339" t="s">
        <v>125</v>
      </c>
      <c r="L74" s="340" t="s">
        <v>126</v>
      </c>
      <c r="M74" s="341" t="s">
        <v>498</v>
      </c>
      <c r="N74" s="342" t="s">
        <v>127</v>
      </c>
      <c r="O74" s="339" t="s">
        <v>128</v>
      </c>
      <c r="P74" s="343" t="s">
        <v>129</v>
      </c>
      <c r="Q74" s="332"/>
      <c r="R74" s="334"/>
      <c r="S74" s="334"/>
      <c r="T74" s="334"/>
      <c r="U74" s="332"/>
      <c r="V74" s="332"/>
      <c r="W74" s="332"/>
      <c r="X74" s="332"/>
      <c r="Y74" s="332"/>
      <c r="Z74" s="332"/>
    </row>
    <row r="75" spans="1:26" ht="44.25" customHeight="1" x14ac:dyDescent="0.15">
      <c r="A75" s="303"/>
      <c r="B75" s="304"/>
      <c r="C75" s="304"/>
      <c r="D75" s="305"/>
      <c r="E75" s="467"/>
      <c r="F75" s="307"/>
      <c r="G75" s="308"/>
      <c r="H75" s="344" t="s">
        <v>220</v>
      </c>
      <c r="I75" s="309"/>
      <c r="J75" s="345" t="s">
        <v>249</v>
      </c>
      <c r="K75" s="310"/>
      <c r="L75" s="311"/>
      <c r="M75" s="312"/>
      <c r="N75" s="313"/>
      <c r="O75" s="310"/>
      <c r="P75" s="314"/>
      <c r="Q75" s="332"/>
      <c r="R75" s="334"/>
      <c r="S75" s="334"/>
      <c r="T75" s="334"/>
      <c r="U75" s="332"/>
      <c r="V75" s="332"/>
      <c r="W75" s="332"/>
      <c r="X75" s="332"/>
      <c r="Y75" s="332"/>
      <c r="Z75" s="332"/>
    </row>
    <row r="76" spans="1:26" ht="44.25" customHeight="1" x14ac:dyDescent="0.15">
      <c r="A76" s="315"/>
      <c r="B76" s="316"/>
      <c r="C76" s="316"/>
      <c r="D76" s="317"/>
      <c r="E76" s="318"/>
      <c r="F76" s="319"/>
      <c r="G76" s="320"/>
      <c r="H76" s="346" t="s">
        <v>220</v>
      </c>
      <c r="I76" s="321"/>
      <c r="J76" s="347" t="s">
        <v>249</v>
      </c>
      <c r="K76" s="322"/>
      <c r="L76" s="323"/>
      <c r="M76" s="324"/>
      <c r="N76" s="325"/>
      <c r="O76" s="322"/>
      <c r="P76" s="326"/>
      <c r="Q76" s="332"/>
      <c r="R76" s="334"/>
      <c r="S76" s="334"/>
      <c r="T76" s="334"/>
      <c r="U76" s="332"/>
      <c r="V76" s="332"/>
      <c r="W76" s="332"/>
      <c r="X76" s="332"/>
      <c r="Y76" s="332"/>
      <c r="Z76" s="332"/>
    </row>
    <row r="77" spans="1:26" ht="44.25" customHeight="1" x14ac:dyDescent="0.15">
      <c r="A77" s="315"/>
      <c r="B77" s="316"/>
      <c r="C77" s="316"/>
      <c r="D77" s="317"/>
      <c r="E77" s="318"/>
      <c r="F77" s="319"/>
      <c r="G77" s="320"/>
      <c r="H77" s="346" t="s">
        <v>220</v>
      </c>
      <c r="I77" s="321"/>
      <c r="J77" s="347" t="s">
        <v>249</v>
      </c>
      <c r="K77" s="322"/>
      <c r="L77" s="323"/>
      <c r="M77" s="324"/>
      <c r="N77" s="325"/>
      <c r="O77" s="322"/>
      <c r="P77" s="326"/>
      <c r="Q77" s="332"/>
      <c r="R77" s="334"/>
      <c r="S77" s="334"/>
      <c r="T77" s="334"/>
      <c r="U77" s="332"/>
      <c r="V77" s="332"/>
      <c r="W77" s="332"/>
      <c r="X77" s="332"/>
      <c r="Y77" s="332"/>
      <c r="Z77" s="332"/>
    </row>
    <row r="78" spans="1:26" ht="44.25" customHeight="1" x14ac:dyDescent="0.15">
      <c r="A78" s="315"/>
      <c r="B78" s="316"/>
      <c r="C78" s="316"/>
      <c r="D78" s="317"/>
      <c r="E78" s="318"/>
      <c r="F78" s="319"/>
      <c r="G78" s="320"/>
      <c r="H78" s="346" t="s">
        <v>220</v>
      </c>
      <c r="I78" s="321"/>
      <c r="J78" s="347" t="s">
        <v>249</v>
      </c>
      <c r="K78" s="322"/>
      <c r="L78" s="323"/>
      <c r="M78" s="324"/>
      <c r="N78" s="325"/>
      <c r="O78" s="322"/>
      <c r="P78" s="326"/>
      <c r="Q78" s="332"/>
      <c r="R78" s="334"/>
      <c r="S78" s="334"/>
      <c r="T78" s="334"/>
      <c r="U78" s="332"/>
      <c r="V78" s="332"/>
      <c r="W78" s="332"/>
      <c r="X78" s="332"/>
      <c r="Y78" s="332"/>
      <c r="Z78" s="332"/>
    </row>
    <row r="79" spans="1:26" ht="44.25" customHeight="1" x14ac:dyDescent="0.15">
      <c r="A79" s="315"/>
      <c r="B79" s="316"/>
      <c r="C79" s="316"/>
      <c r="D79" s="317"/>
      <c r="E79" s="318"/>
      <c r="F79" s="319"/>
      <c r="G79" s="320"/>
      <c r="H79" s="346" t="s">
        <v>220</v>
      </c>
      <c r="I79" s="321"/>
      <c r="J79" s="347" t="s">
        <v>249</v>
      </c>
      <c r="K79" s="322"/>
      <c r="L79" s="323"/>
      <c r="M79" s="324"/>
      <c r="N79" s="325"/>
      <c r="O79" s="322"/>
      <c r="P79" s="326"/>
      <c r="Q79" s="332"/>
      <c r="R79" s="334"/>
      <c r="S79" s="334"/>
      <c r="T79" s="334"/>
      <c r="U79" s="332"/>
      <c r="V79" s="332"/>
      <c r="W79" s="332"/>
      <c r="X79" s="332"/>
      <c r="Y79" s="332"/>
      <c r="Z79" s="332"/>
    </row>
    <row r="80" spans="1:26" ht="44.25" customHeight="1" x14ac:dyDescent="0.15">
      <c r="A80" s="315"/>
      <c r="B80" s="316"/>
      <c r="C80" s="316"/>
      <c r="D80" s="317"/>
      <c r="E80" s="318"/>
      <c r="F80" s="319"/>
      <c r="G80" s="320"/>
      <c r="H80" s="346" t="s">
        <v>220</v>
      </c>
      <c r="I80" s="321"/>
      <c r="J80" s="347" t="s">
        <v>249</v>
      </c>
      <c r="K80" s="322"/>
      <c r="L80" s="323"/>
      <c r="M80" s="324"/>
      <c r="N80" s="325"/>
      <c r="O80" s="322"/>
      <c r="P80" s="326"/>
      <c r="Q80" s="332"/>
      <c r="R80" s="334"/>
      <c r="S80" s="334"/>
      <c r="T80" s="334"/>
      <c r="U80" s="332"/>
      <c r="V80" s="332"/>
      <c r="W80" s="332"/>
      <c r="X80" s="332"/>
      <c r="Y80" s="332"/>
      <c r="Z80" s="332"/>
    </row>
    <row r="81" spans="1:26" ht="44.25" customHeight="1" x14ac:dyDescent="0.15">
      <c r="A81" s="315"/>
      <c r="B81" s="316"/>
      <c r="C81" s="316"/>
      <c r="D81" s="317"/>
      <c r="E81" s="318"/>
      <c r="F81" s="319"/>
      <c r="G81" s="320"/>
      <c r="H81" s="346" t="s">
        <v>220</v>
      </c>
      <c r="I81" s="321"/>
      <c r="J81" s="347" t="s">
        <v>249</v>
      </c>
      <c r="K81" s="322"/>
      <c r="L81" s="323"/>
      <c r="M81" s="324"/>
      <c r="N81" s="325"/>
      <c r="O81" s="322"/>
      <c r="P81" s="326"/>
      <c r="Q81" s="332"/>
      <c r="R81" s="334"/>
      <c r="S81" s="334"/>
      <c r="T81" s="334"/>
      <c r="U81" s="332"/>
      <c r="V81" s="332"/>
      <c r="W81" s="332"/>
      <c r="X81" s="332"/>
      <c r="Y81" s="332"/>
      <c r="Z81" s="332"/>
    </row>
    <row r="82" spans="1:26" ht="44.25" customHeight="1" x14ac:dyDescent="0.15">
      <c r="A82" s="315"/>
      <c r="B82" s="316"/>
      <c r="C82" s="316"/>
      <c r="D82" s="317"/>
      <c r="E82" s="318"/>
      <c r="F82" s="319"/>
      <c r="G82" s="320"/>
      <c r="H82" s="346" t="s">
        <v>220</v>
      </c>
      <c r="I82" s="321"/>
      <c r="J82" s="347" t="s">
        <v>249</v>
      </c>
      <c r="K82" s="322"/>
      <c r="L82" s="323"/>
      <c r="M82" s="324"/>
      <c r="N82" s="325"/>
      <c r="O82" s="322"/>
      <c r="P82" s="326"/>
      <c r="Q82" s="332"/>
      <c r="R82" s="334"/>
      <c r="S82" s="334"/>
      <c r="T82" s="334"/>
      <c r="U82" s="332"/>
      <c r="V82" s="332"/>
      <c r="W82" s="332"/>
      <c r="X82" s="332"/>
      <c r="Y82" s="332"/>
      <c r="Z82" s="332"/>
    </row>
    <row r="83" spans="1:26" ht="44.25" customHeight="1" x14ac:dyDescent="0.15">
      <c r="A83" s="315"/>
      <c r="B83" s="316"/>
      <c r="C83" s="316"/>
      <c r="D83" s="317"/>
      <c r="E83" s="318"/>
      <c r="F83" s="319"/>
      <c r="G83" s="320"/>
      <c r="H83" s="346" t="s">
        <v>220</v>
      </c>
      <c r="I83" s="321"/>
      <c r="J83" s="347" t="s">
        <v>249</v>
      </c>
      <c r="K83" s="322"/>
      <c r="L83" s="323"/>
      <c r="M83" s="324"/>
      <c r="N83" s="325"/>
      <c r="O83" s="322"/>
      <c r="P83" s="326"/>
      <c r="Q83" s="332"/>
      <c r="R83" s="334"/>
      <c r="S83" s="334"/>
      <c r="T83" s="334"/>
      <c r="U83" s="332"/>
      <c r="V83" s="332"/>
      <c r="W83" s="332"/>
      <c r="X83" s="332"/>
      <c r="Y83" s="332"/>
      <c r="Z83" s="332"/>
    </row>
    <row r="84" spans="1:26" ht="34.5" customHeight="1" thickBot="1" x14ac:dyDescent="0.2">
      <c r="A84" s="929" t="s">
        <v>267</v>
      </c>
      <c r="B84" s="930"/>
      <c r="C84" s="931"/>
      <c r="D84" s="932"/>
      <c r="E84" s="348" t="s">
        <v>268</v>
      </c>
      <c r="F84" s="933" t="s">
        <v>269</v>
      </c>
      <c r="G84" s="934"/>
      <c r="H84" s="934"/>
      <c r="I84" s="934"/>
      <c r="J84" s="935"/>
      <c r="K84" s="327"/>
      <c r="L84" s="328"/>
      <c r="M84" s="329"/>
      <c r="N84" s="330"/>
      <c r="O84" s="327"/>
      <c r="P84" s="331"/>
      <c r="Q84" s="332"/>
      <c r="R84" s="334"/>
      <c r="S84" s="334"/>
      <c r="T84" s="334"/>
      <c r="U84" s="332"/>
      <c r="V84" s="332"/>
      <c r="W84" s="332"/>
      <c r="X84" s="332"/>
      <c r="Y84" s="332"/>
      <c r="Z84" s="332"/>
    </row>
    <row r="85" spans="1:26" ht="20.25" customHeight="1" x14ac:dyDescent="0.15">
      <c r="A85" s="292" t="s">
        <v>112</v>
      </c>
      <c r="B85" s="290"/>
      <c r="C85" s="290"/>
      <c r="D85" s="349"/>
      <c r="E85" s="349"/>
      <c r="F85" s="349"/>
      <c r="G85" s="936" t="s">
        <v>130</v>
      </c>
      <c r="H85" s="913"/>
      <c r="I85" s="913"/>
      <c r="J85" s="841"/>
      <c r="K85" s="938" t="str">
        <f>IF(COUNTIF(K75:K83,"○")+K84=0,"",COUNTIF(K75:K83,"○")+K84)</f>
        <v/>
      </c>
      <c r="L85" s="940" t="str">
        <f t="shared" ref="L85:P85" si="8">IF(COUNTIF(L75:L83,"○")+L84=0,"",COUNTIF(L75:L83,"○")+L84)</f>
        <v/>
      </c>
      <c r="M85" s="942" t="str">
        <f t="shared" si="8"/>
        <v/>
      </c>
      <c r="N85" s="942" t="str">
        <f t="shared" si="8"/>
        <v/>
      </c>
      <c r="O85" s="942" t="str">
        <f t="shared" si="8"/>
        <v/>
      </c>
      <c r="P85" s="927" t="str">
        <f t="shared" si="8"/>
        <v/>
      </c>
      <c r="Q85" s="332"/>
      <c r="R85" s="334"/>
      <c r="S85" s="334"/>
      <c r="T85" s="334"/>
      <c r="U85" s="332"/>
      <c r="V85" s="332"/>
      <c r="W85" s="332"/>
      <c r="X85" s="332"/>
      <c r="Y85" s="332"/>
      <c r="Z85" s="332"/>
    </row>
    <row r="86" spans="1:26" ht="20.25" customHeight="1" thickBot="1" x14ac:dyDescent="0.2">
      <c r="A86" s="293" t="s">
        <v>301</v>
      </c>
      <c r="B86" s="172"/>
      <c r="C86" s="172"/>
      <c r="D86" s="332"/>
      <c r="E86" s="332"/>
      <c r="F86" s="332"/>
      <c r="G86" s="937"/>
      <c r="H86" s="915"/>
      <c r="I86" s="915"/>
      <c r="J86" s="912"/>
      <c r="K86" s="939"/>
      <c r="L86" s="941"/>
      <c r="M86" s="943"/>
      <c r="N86" s="944"/>
      <c r="O86" s="943"/>
      <c r="P86" s="928"/>
      <c r="Q86" s="332"/>
      <c r="R86" s="334"/>
      <c r="S86" s="334"/>
      <c r="T86" s="334"/>
      <c r="U86" s="332"/>
      <c r="V86" s="332"/>
      <c r="W86" s="332"/>
      <c r="X86" s="332"/>
      <c r="Y86" s="332"/>
      <c r="Z86" s="332"/>
    </row>
    <row r="87" spans="1:26" ht="18" customHeight="1" x14ac:dyDescent="0.15">
      <c r="A87" s="332" t="s">
        <v>113</v>
      </c>
      <c r="B87" s="333"/>
      <c r="C87" s="333"/>
      <c r="D87" s="332"/>
      <c r="E87" s="332" t="s">
        <v>10</v>
      </c>
      <c r="F87" s="332" t="s">
        <v>111</v>
      </c>
      <c r="G87" s="332"/>
      <c r="H87" s="332"/>
      <c r="I87" s="332"/>
      <c r="J87" s="332"/>
      <c r="K87" s="172"/>
      <c r="L87" s="172"/>
      <c r="M87" s="172"/>
      <c r="N87" s="172"/>
      <c r="O87" s="196" t="s">
        <v>241</v>
      </c>
      <c r="P87" s="263" t="str">
        <f>IF(SUM(K85:P86)=0,"",P70+1)</f>
        <v/>
      </c>
      <c r="Q87" s="332" t="str">
        <f>P87</f>
        <v/>
      </c>
      <c r="R87" s="334"/>
      <c r="S87" s="334"/>
      <c r="T87" s="334"/>
      <c r="U87" s="332"/>
      <c r="V87" s="332"/>
      <c r="W87" s="332"/>
      <c r="X87" s="332"/>
      <c r="Y87" s="332"/>
      <c r="Z87" s="332"/>
    </row>
    <row r="88" spans="1:26" ht="27.75" x14ac:dyDescent="0.15">
      <c r="A88" s="945" t="s">
        <v>114</v>
      </c>
      <c r="B88" s="945"/>
      <c r="C88" s="945"/>
      <c r="D88" s="945"/>
      <c r="E88" s="945"/>
      <c r="F88" s="945"/>
      <c r="G88" s="945"/>
      <c r="H88" s="945"/>
      <c r="I88" s="945"/>
      <c r="J88" s="945"/>
      <c r="K88" s="945"/>
      <c r="L88" s="945"/>
      <c r="M88" s="335"/>
      <c r="N88" s="335"/>
      <c r="O88" s="332"/>
      <c r="P88" s="332"/>
      <c r="Q88" s="332"/>
      <c r="R88" s="334"/>
      <c r="S88" s="334"/>
      <c r="T88" s="334"/>
      <c r="U88" s="332"/>
      <c r="V88" s="332"/>
      <c r="W88" s="332"/>
      <c r="X88" s="332"/>
      <c r="Y88" s="332"/>
      <c r="Z88" s="332"/>
    </row>
    <row r="89" spans="1:26" s="463" customFormat="1" ht="28.5" customHeight="1" thickBot="1" x14ac:dyDescent="0.2">
      <c r="A89" s="946" t="s">
        <v>266</v>
      </c>
      <c r="B89" s="946"/>
      <c r="C89" s="947"/>
      <c r="D89" s="947"/>
      <c r="E89" s="266" t="s">
        <v>115</v>
      </c>
      <c r="F89" s="266"/>
      <c r="G89" s="266"/>
      <c r="H89" s="242"/>
      <c r="I89" s="350" t="s">
        <v>271</v>
      </c>
      <c r="J89" s="352" t="str">
        <f>J72</f>
        <v/>
      </c>
      <c r="K89" s="242" t="s">
        <v>220</v>
      </c>
      <c r="L89" s="242" t="str">
        <f>L72</f>
        <v/>
      </c>
      <c r="M89" s="242" t="s">
        <v>249</v>
      </c>
      <c r="N89" s="242" t="str">
        <f>N72</f>
        <v/>
      </c>
      <c r="O89" s="948" t="s">
        <v>270</v>
      </c>
      <c r="P89" s="948"/>
      <c r="Q89" s="266"/>
      <c r="R89" s="337"/>
      <c r="S89" s="337"/>
      <c r="T89" s="337"/>
      <c r="U89" s="266"/>
      <c r="V89" s="266"/>
      <c r="W89" s="266"/>
      <c r="X89" s="266"/>
      <c r="Y89" s="266"/>
      <c r="Z89" s="266"/>
    </row>
    <row r="90" spans="1:26" ht="19.5" customHeight="1" x14ac:dyDescent="0.15">
      <c r="A90" s="949" t="s">
        <v>116</v>
      </c>
      <c r="B90" s="909" t="s">
        <v>117</v>
      </c>
      <c r="C90" s="909" t="s">
        <v>118</v>
      </c>
      <c r="D90" s="951" t="s">
        <v>119</v>
      </c>
      <c r="E90" s="952"/>
      <c r="F90" s="909" t="s">
        <v>120</v>
      </c>
      <c r="G90" s="840" t="s">
        <v>121</v>
      </c>
      <c r="H90" s="913"/>
      <c r="I90" s="913"/>
      <c r="J90" s="841"/>
      <c r="K90" s="951" t="s">
        <v>122</v>
      </c>
      <c r="L90" s="953"/>
      <c r="M90" s="953"/>
      <c r="N90" s="953"/>
      <c r="O90" s="953"/>
      <c r="P90" s="954"/>
      <c r="Q90" s="332"/>
      <c r="R90" s="334"/>
      <c r="S90" s="334"/>
      <c r="T90" s="334"/>
      <c r="U90" s="332"/>
      <c r="V90" s="332"/>
      <c r="W90" s="332"/>
      <c r="X90" s="332"/>
      <c r="Y90" s="332"/>
      <c r="Z90" s="332"/>
    </row>
    <row r="91" spans="1:26" ht="19.5" customHeight="1" thickBot="1" x14ac:dyDescent="0.2">
      <c r="A91" s="950"/>
      <c r="B91" s="910"/>
      <c r="C91" s="910"/>
      <c r="D91" s="278" t="s">
        <v>123</v>
      </c>
      <c r="E91" s="338" t="s">
        <v>124</v>
      </c>
      <c r="F91" s="910"/>
      <c r="G91" s="911"/>
      <c r="H91" s="915"/>
      <c r="I91" s="915"/>
      <c r="J91" s="912"/>
      <c r="K91" s="339" t="s">
        <v>125</v>
      </c>
      <c r="L91" s="340" t="s">
        <v>126</v>
      </c>
      <c r="M91" s="341" t="s">
        <v>498</v>
      </c>
      <c r="N91" s="342" t="s">
        <v>127</v>
      </c>
      <c r="O91" s="339" t="s">
        <v>128</v>
      </c>
      <c r="P91" s="343" t="s">
        <v>129</v>
      </c>
      <c r="Q91" s="332"/>
      <c r="R91" s="334"/>
      <c r="S91" s="334"/>
      <c r="T91" s="334"/>
      <c r="U91" s="332"/>
      <c r="V91" s="332"/>
      <c r="W91" s="332"/>
      <c r="X91" s="332"/>
      <c r="Y91" s="332"/>
      <c r="Z91" s="332"/>
    </row>
    <row r="92" spans="1:26" ht="44.25" customHeight="1" x14ac:dyDescent="0.15">
      <c r="A92" s="303"/>
      <c r="B92" s="304"/>
      <c r="C92" s="304"/>
      <c r="D92" s="305"/>
      <c r="E92" s="467"/>
      <c r="F92" s="307"/>
      <c r="G92" s="308"/>
      <c r="H92" s="344" t="s">
        <v>220</v>
      </c>
      <c r="I92" s="309"/>
      <c r="J92" s="345" t="s">
        <v>249</v>
      </c>
      <c r="K92" s="310"/>
      <c r="L92" s="311"/>
      <c r="M92" s="312"/>
      <c r="N92" s="313"/>
      <c r="O92" s="310"/>
      <c r="P92" s="314"/>
      <c r="Q92" s="332"/>
      <c r="R92" s="334"/>
      <c r="S92" s="334"/>
      <c r="T92" s="334"/>
      <c r="U92" s="332"/>
      <c r="V92" s="332"/>
      <c r="W92" s="332"/>
      <c r="X92" s="332"/>
      <c r="Y92" s="332"/>
      <c r="Z92" s="332"/>
    </row>
    <row r="93" spans="1:26" ht="44.25" customHeight="1" x14ac:dyDescent="0.15">
      <c r="A93" s="315"/>
      <c r="B93" s="316"/>
      <c r="C93" s="316"/>
      <c r="D93" s="317"/>
      <c r="E93" s="318"/>
      <c r="F93" s="319"/>
      <c r="G93" s="320"/>
      <c r="H93" s="346" t="s">
        <v>220</v>
      </c>
      <c r="I93" s="321"/>
      <c r="J93" s="347" t="s">
        <v>249</v>
      </c>
      <c r="K93" s="322"/>
      <c r="L93" s="323"/>
      <c r="M93" s="324"/>
      <c r="N93" s="325"/>
      <c r="O93" s="322"/>
      <c r="P93" s="326"/>
      <c r="Q93" s="332"/>
      <c r="R93" s="334"/>
      <c r="S93" s="334"/>
      <c r="T93" s="334"/>
      <c r="U93" s="332"/>
      <c r="V93" s="332"/>
      <c r="W93" s="332"/>
      <c r="X93" s="332"/>
      <c r="Y93" s="332"/>
      <c r="Z93" s="332"/>
    </row>
    <row r="94" spans="1:26" ht="44.25" customHeight="1" x14ac:dyDescent="0.15">
      <c r="A94" s="315"/>
      <c r="B94" s="316"/>
      <c r="C94" s="316"/>
      <c r="D94" s="317"/>
      <c r="E94" s="318"/>
      <c r="F94" s="319"/>
      <c r="G94" s="320"/>
      <c r="H94" s="346" t="s">
        <v>220</v>
      </c>
      <c r="I94" s="321"/>
      <c r="J94" s="347" t="s">
        <v>249</v>
      </c>
      <c r="K94" s="322"/>
      <c r="L94" s="323"/>
      <c r="M94" s="324"/>
      <c r="N94" s="325"/>
      <c r="O94" s="322"/>
      <c r="P94" s="326"/>
      <c r="Q94" s="332"/>
      <c r="R94" s="334"/>
      <c r="S94" s="334"/>
      <c r="T94" s="334"/>
      <c r="U94" s="332"/>
      <c r="V94" s="332"/>
      <c r="W94" s="332"/>
      <c r="X94" s="332"/>
      <c r="Y94" s="332"/>
      <c r="Z94" s="332"/>
    </row>
    <row r="95" spans="1:26" ht="44.25" customHeight="1" x14ac:dyDescent="0.15">
      <c r="A95" s="315"/>
      <c r="B95" s="316"/>
      <c r="C95" s="316"/>
      <c r="D95" s="317"/>
      <c r="E95" s="318"/>
      <c r="F95" s="319"/>
      <c r="G95" s="320"/>
      <c r="H95" s="346" t="s">
        <v>220</v>
      </c>
      <c r="I95" s="321"/>
      <c r="J95" s="347" t="s">
        <v>249</v>
      </c>
      <c r="K95" s="322"/>
      <c r="L95" s="323"/>
      <c r="M95" s="324"/>
      <c r="N95" s="325"/>
      <c r="O95" s="322"/>
      <c r="P95" s="326"/>
      <c r="Q95" s="332"/>
      <c r="R95" s="334"/>
      <c r="S95" s="334"/>
      <c r="T95" s="334"/>
      <c r="U95" s="332"/>
      <c r="V95" s="332"/>
      <c r="W95" s="332"/>
      <c r="X95" s="332"/>
      <c r="Y95" s="332"/>
      <c r="Z95" s="332"/>
    </row>
    <row r="96" spans="1:26" ht="44.25" customHeight="1" x14ac:dyDescent="0.15">
      <c r="A96" s="315"/>
      <c r="B96" s="316"/>
      <c r="C96" s="316"/>
      <c r="D96" s="317"/>
      <c r="E96" s="318"/>
      <c r="F96" s="319"/>
      <c r="G96" s="320"/>
      <c r="H96" s="346" t="s">
        <v>220</v>
      </c>
      <c r="I96" s="321"/>
      <c r="J96" s="347" t="s">
        <v>249</v>
      </c>
      <c r="K96" s="322"/>
      <c r="L96" s="323"/>
      <c r="M96" s="324"/>
      <c r="N96" s="325"/>
      <c r="O96" s="322"/>
      <c r="P96" s="326"/>
      <c r="Q96" s="332"/>
      <c r="R96" s="334"/>
      <c r="S96" s="334"/>
      <c r="T96" s="334"/>
      <c r="U96" s="332"/>
      <c r="V96" s="332"/>
      <c r="W96" s="332"/>
      <c r="X96" s="332"/>
      <c r="Y96" s="332"/>
      <c r="Z96" s="332"/>
    </row>
    <row r="97" spans="1:26" ht="44.25" customHeight="1" x14ac:dyDescent="0.15">
      <c r="A97" s="315"/>
      <c r="B97" s="316"/>
      <c r="C97" s="316"/>
      <c r="D97" s="317"/>
      <c r="E97" s="318"/>
      <c r="F97" s="319"/>
      <c r="G97" s="320"/>
      <c r="H97" s="346" t="s">
        <v>220</v>
      </c>
      <c r="I97" s="321"/>
      <c r="J97" s="347" t="s">
        <v>249</v>
      </c>
      <c r="K97" s="322"/>
      <c r="L97" s="323"/>
      <c r="M97" s="324"/>
      <c r="N97" s="325"/>
      <c r="O97" s="322"/>
      <c r="P97" s="326"/>
      <c r="Q97" s="332"/>
      <c r="R97" s="334"/>
      <c r="S97" s="334"/>
      <c r="T97" s="334"/>
      <c r="U97" s="332"/>
      <c r="V97" s="332"/>
      <c r="W97" s="332"/>
      <c r="X97" s="332"/>
      <c r="Y97" s="332"/>
      <c r="Z97" s="332"/>
    </row>
    <row r="98" spans="1:26" ht="44.25" customHeight="1" x14ac:dyDescent="0.15">
      <c r="A98" s="315"/>
      <c r="B98" s="316"/>
      <c r="C98" s="316"/>
      <c r="D98" s="317"/>
      <c r="E98" s="318"/>
      <c r="F98" s="319"/>
      <c r="G98" s="320"/>
      <c r="H98" s="346" t="s">
        <v>220</v>
      </c>
      <c r="I98" s="321"/>
      <c r="J98" s="347" t="s">
        <v>249</v>
      </c>
      <c r="K98" s="322"/>
      <c r="L98" s="323"/>
      <c r="M98" s="324"/>
      <c r="N98" s="325"/>
      <c r="O98" s="322"/>
      <c r="P98" s="326"/>
      <c r="Q98" s="332"/>
      <c r="R98" s="334"/>
      <c r="S98" s="334"/>
      <c r="T98" s="334"/>
      <c r="U98" s="332"/>
      <c r="V98" s="332"/>
      <c r="W98" s="332"/>
      <c r="X98" s="332"/>
      <c r="Y98" s="332"/>
      <c r="Z98" s="332"/>
    </row>
    <row r="99" spans="1:26" ht="44.25" customHeight="1" x14ac:dyDescent="0.15">
      <c r="A99" s="315"/>
      <c r="B99" s="316"/>
      <c r="C99" s="316"/>
      <c r="D99" s="317"/>
      <c r="E99" s="318"/>
      <c r="F99" s="319"/>
      <c r="G99" s="320"/>
      <c r="H99" s="346" t="s">
        <v>220</v>
      </c>
      <c r="I99" s="321"/>
      <c r="J99" s="347" t="s">
        <v>249</v>
      </c>
      <c r="K99" s="322"/>
      <c r="L99" s="323"/>
      <c r="M99" s="324"/>
      <c r="N99" s="325"/>
      <c r="O99" s="322"/>
      <c r="P99" s="326"/>
      <c r="Q99" s="332"/>
      <c r="R99" s="334"/>
      <c r="S99" s="334"/>
      <c r="T99" s="334"/>
      <c r="U99" s="332"/>
      <c r="V99" s="332"/>
      <c r="W99" s="332"/>
      <c r="X99" s="332"/>
      <c r="Y99" s="332"/>
      <c r="Z99" s="332"/>
    </row>
    <row r="100" spans="1:26" ht="44.25" customHeight="1" x14ac:dyDescent="0.15">
      <c r="A100" s="315"/>
      <c r="B100" s="316"/>
      <c r="C100" s="316"/>
      <c r="D100" s="317"/>
      <c r="E100" s="318"/>
      <c r="F100" s="319"/>
      <c r="G100" s="320"/>
      <c r="H100" s="346" t="s">
        <v>220</v>
      </c>
      <c r="I100" s="321"/>
      <c r="J100" s="347" t="s">
        <v>249</v>
      </c>
      <c r="K100" s="322"/>
      <c r="L100" s="323"/>
      <c r="M100" s="324"/>
      <c r="N100" s="325"/>
      <c r="O100" s="322"/>
      <c r="P100" s="326"/>
      <c r="Q100" s="332"/>
      <c r="R100" s="334"/>
      <c r="S100" s="334"/>
      <c r="T100" s="334"/>
      <c r="U100" s="332"/>
      <c r="V100" s="332"/>
      <c r="W100" s="332"/>
      <c r="X100" s="332"/>
      <c r="Y100" s="332"/>
      <c r="Z100" s="332"/>
    </row>
    <row r="101" spans="1:26" ht="34.5" customHeight="1" thickBot="1" x14ac:dyDescent="0.2">
      <c r="A101" s="929" t="s">
        <v>267</v>
      </c>
      <c r="B101" s="930"/>
      <c r="C101" s="931"/>
      <c r="D101" s="932"/>
      <c r="E101" s="348" t="s">
        <v>268</v>
      </c>
      <c r="F101" s="933" t="s">
        <v>269</v>
      </c>
      <c r="G101" s="934"/>
      <c r="H101" s="934"/>
      <c r="I101" s="934"/>
      <c r="J101" s="935"/>
      <c r="K101" s="327"/>
      <c r="L101" s="328"/>
      <c r="M101" s="329"/>
      <c r="N101" s="330"/>
      <c r="O101" s="327"/>
      <c r="P101" s="331"/>
      <c r="Q101" s="332"/>
      <c r="R101" s="334"/>
      <c r="S101" s="334"/>
      <c r="T101" s="334"/>
      <c r="U101" s="332"/>
      <c r="V101" s="332"/>
      <c r="W101" s="332"/>
      <c r="X101" s="332"/>
      <c r="Y101" s="332"/>
      <c r="Z101" s="332"/>
    </row>
    <row r="102" spans="1:26" ht="20.25" customHeight="1" x14ac:dyDescent="0.15">
      <c r="A102" s="292" t="s">
        <v>112</v>
      </c>
      <c r="B102" s="290"/>
      <c r="C102" s="290"/>
      <c r="D102" s="349"/>
      <c r="E102" s="349"/>
      <c r="F102" s="349"/>
      <c r="G102" s="936" t="s">
        <v>130</v>
      </c>
      <c r="H102" s="913"/>
      <c r="I102" s="913"/>
      <c r="J102" s="841"/>
      <c r="K102" s="938" t="str">
        <f>IF(COUNTIF(K92:K100,"○")+K101=0,"",COUNTIF(K92:K100,"○")+K101)</f>
        <v/>
      </c>
      <c r="L102" s="940" t="str">
        <f t="shared" ref="L102:P102" si="9">IF(COUNTIF(L92:L100,"○")+L101=0,"",COUNTIF(L92:L100,"○")+L101)</f>
        <v/>
      </c>
      <c r="M102" s="942" t="str">
        <f t="shared" si="9"/>
        <v/>
      </c>
      <c r="N102" s="942" t="str">
        <f t="shared" si="9"/>
        <v/>
      </c>
      <c r="O102" s="942" t="str">
        <f t="shared" si="9"/>
        <v/>
      </c>
      <c r="P102" s="927" t="str">
        <f t="shared" si="9"/>
        <v/>
      </c>
      <c r="Q102" s="332"/>
      <c r="R102" s="334"/>
      <c r="S102" s="334"/>
      <c r="T102" s="334"/>
      <c r="U102" s="332"/>
      <c r="V102" s="332"/>
      <c r="W102" s="332"/>
      <c r="X102" s="332"/>
      <c r="Y102" s="332"/>
      <c r="Z102" s="332"/>
    </row>
    <row r="103" spans="1:26" ht="20.25" customHeight="1" thickBot="1" x14ac:dyDescent="0.2">
      <c r="A103" s="293" t="s">
        <v>301</v>
      </c>
      <c r="B103" s="172"/>
      <c r="C103" s="172"/>
      <c r="D103" s="332"/>
      <c r="E103" s="332"/>
      <c r="F103" s="332"/>
      <c r="G103" s="937"/>
      <c r="H103" s="915"/>
      <c r="I103" s="915"/>
      <c r="J103" s="912"/>
      <c r="K103" s="939"/>
      <c r="L103" s="941"/>
      <c r="M103" s="943"/>
      <c r="N103" s="944"/>
      <c r="O103" s="943"/>
      <c r="P103" s="928"/>
      <c r="Q103" s="332"/>
      <c r="R103" s="334"/>
      <c r="S103" s="334"/>
      <c r="T103" s="334"/>
      <c r="U103" s="332"/>
      <c r="V103" s="332"/>
      <c r="W103" s="332"/>
      <c r="X103" s="332"/>
      <c r="Y103" s="332"/>
      <c r="Z103" s="332"/>
    </row>
    <row r="104" spans="1:26" ht="18" customHeight="1" x14ac:dyDescent="0.15">
      <c r="A104" s="332" t="s">
        <v>113</v>
      </c>
      <c r="B104" s="333"/>
      <c r="C104" s="333"/>
      <c r="D104" s="332"/>
      <c r="E104" s="332" t="s">
        <v>10</v>
      </c>
      <c r="F104" s="332" t="s">
        <v>111</v>
      </c>
      <c r="G104" s="332"/>
      <c r="H104" s="332"/>
      <c r="I104" s="332"/>
      <c r="J104" s="332"/>
      <c r="K104" s="172"/>
      <c r="L104" s="172"/>
      <c r="M104" s="172"/>
      <c r="N104" s="172"/>
      <c r="O104" s="196" t="s">
        <v>241</v>
      </c>
      <c r="P104" s="263" t="str">
        <f>IF(SUM(K102:P103)=0,"",P87+1)</f>
        <v/>
      </c>
      <c r="Q104" s="332" t="str">
        <f>P104</f>
        <v/>
      </c>
      <c r="R104" s="334"/>
      <c r="S104" s="334"/>
      <c r="T104" s="334"/>
      <c r="U104" s="332"/>
      <c r="V104" s="332"/>
      <c r="W104" s="332"/>
      <c r="X104" s="332"/>
      <c r="Y104" s="332"/>
      <c r="Z104" s="332"/>
    </row>
    <row r="105" spans="1:26" ht="27.75" x14ac:dyDescent="0.15">
      <c r="A105" s="945" t="s">
        <v>114</v>
      </c>
      <c r="B105" s="945"/>
      <c r="C105" s="945"/>
      <c r="D105" s="945"/>
      <c r="E105" s="945"/>
      <c r="F105" s="945"/>
      <c r="G105" s="945"/>
      <c r="H105" s="945"/>
      <c r="I105" s="945"/>
      <c r="J105" s="945"/>
      <c r="K105" s="945"/>
      <c r="L105" s="945"/>
      <c r="M105" s="335"/>
      <c r="N105" s="335"/>
      <c r="O105" s="332"/>
      <c r="P105" s="332"/>
      <c r="Q105" s="332"/>
      <c r="R105" s="334"/>
      <c r="S105" s="334"/>
      <c r="T105" s="334"/>
      <c r="U105" s="332"/>
      <c r="V105" s="332"/>
      <c r="W105" s="332"/>
      <c r="X105" s="332"/>
      <c r="Y105" s="332"/>
      <c r="Z105" s="332"/>
    </row>
    <row r="106" spans="1:26" s="463" customFormat="1" ht="28.5" customHeight="1" thickBot="1" x14ac:dyDescent="0.2">
      <c r="A106" s="946" t="s">
        <v>266</v>
      </c>
      <c r="B106" s="946"/>
      <c r="C106" s="947"/>
      <c r="D106" s="947"/>
      <c r="E106" s="266" t="s">
        <v>115</v>
      </c>
      <c r="F106" s="266"/>
      <c r="G106" s="266"/>
      <c r="H106" s="242"/>
      <c r="I106" s="350" t="s">
        <v>271</v>
      </c>
      <c r="J106" s="352" t="str">
        <f>J89</f>
        <v/>
      </c>
      <c r="K106" s="242" t="s">
        <v>220</v>
      </c>
      <c r="L106" s="242" t="str">
        <f>L89</f>
        <v/>
      </c>
      <c r="M106" s="242" t="s">
        <v>249</v>
      </c>
      <c r="N106" s="242" t="str">
        <f>N89</f>
        <v/>
      </c>
      <c r="O106" s="948" t="s">
        <v>270</v>
      </c>
      <c r="P106" s="948"/>
      <c r="Q106" s="266"/>
      <c r="R106" s="337"/>
      <c r="S106" s="337"/>
      <c r="T106" s="337"/>
      <c r="U106" s="266"/>
      <c r="V106" s="266"/>
      <c r="W106" s="266"/>
      <c r="X106" s="266"/>
      <c r="Y106" s="266"/>
      <c r="Z106" s="266"/>
    </row>
    <row r="107" spans="1:26" ht="19.5" customHeight="1" x14ac:dyDescent="0.15">
      <c r="A107" s="949" t="s">
        <v>116</v>
      </c>
      <c r="B107" s="909" t="s">
        <v>117</v>
      </c>
      <c r="C107" s="909" t="s">
        <v>118</v>
      </c>
      <c r="D107" s="951" t="s">
        <v>119</v>
      </c>
      <c r="E107" s="952"/>
      <c r="F107" s="909" t="s">
        <v>120</v>
      </c>
      <c r="G107" s="840" t="s">
        <v>121</v>
      </c>
      <c r="H107" s="913"/>
      <c r="I107" s="913"/>
      <c r="J107" s="841"/>
      <c r="K107" s="951" t="s">
        <v>122</v>
      </c>
      <c r="L107" s="953"/>
      <c r="M107" s="953"/>
      <c r="N107" s="953"/>
      <c r="O107" s="953"/>
      <c r="P107" s="954"/>
      <c r="Q107" s="332"/>
      <c r="R107" s="334"/>
      <c r="S107" s="334"/>
      <c r="T107" s="334"/>
      <c r="U107" s="332"/>
      <c r="V107" s="332"/>
      <c r="W107" s="332"/>
      <c r="X107" s="332"/>
      <c r="Y107" s="332"/>
      <c r="Z107" s="332"/>
    </row>
    <row r="108" spans="1:26" ht="19.5" customHeight="1" thickBot="1" x14ac:dyDescent="0.2">
      <c r="A108" s="950"/>
      <c r="B108" s="910"/>
      <c r="C108" s="910"/>
      <c r="D108" s="278" t="s">
        <v>123</v>
      </c>
      <c r="E108" s="338" t="s">
        <v>124</v>
      </c>
      <c r="F108" s="910"/>
      <c r="G108" s="911"/>
      <c r="H108" s="915"/>
      <c r="I108" s="915"/>
      <c r="J108" s="912"/>
      <c r="K108" s="339" t="s">
        <v>125</v>
      </c>
      <c r="L108" s="340" t="s">
        <v>126</v>
      </c>
      <c r="M108" s="341" t="s">
        <v>498</v>
      </c>
      <c r="N108" s="342" t="s">
        <v>127</v>
      </c>
      <c r="O108" s="339" t="s">
        <v>128</v>
      </c>
      <c r="P108" s="343" t="s">
        <v>129</v>
      </c>
      <c r="Q108" s="332"/>
      <c r="R108" s="334"/>
      <c r="S108" s="334"/>
      <c r="T108" s="334"/>
      <c r="U108" s="332"/>
      <c r="V108" s="332"/>
      <c r="W108" s="332"/>
      <c r="X108" s="332"/>
      <c r="Y108" s="332"/>
      <c r="Z108" s="332"/>
    </row>
    <row r="109" spans="1:26" ht="44.25" customHeight="1" x14ac:dyDescent="0.15">
      <c r="A109" s="303"/>
      <c r="B109" s="304"/>
      <c r="C109" s="304"/>
      <c r="D109" s="305"/>
      <c r="E109" s="467"/>
      <c r="F109" s="307"/>
      <c r="G109" s="308"/>
      <c r="H109" s="344" t="s">
        <v>220</v>
      </c>
      <c r="I109" s="309"/>
      <c r="J109" s="345" t="s">
        <v>249</v>
      </c>
      <c r="K109" s="310"/>
      <c r="L109" s="311"/>
      <c r="M109" s="312"/>
      <c r="N109" s="313"/>
      <c r="O109" s="310"/>
      <c r="P109" s="314"/>
      <c r="Q109" s="332"/>
      <c r="R109" s="334"/>
      <c r="S109" s="334"/>
      <c r="T109" s="334"/>
      <c r="U109" s="332"/>
      <c r="V109" s="332"/>
      <c r="W109" s="332"/>
      <c r="X109" s="332"/>
      <c r="Y109" s="332"/>
      <c r="Z109" s="332"/>
    </row>
    <row r="110" spans="1:26" ht="44.25" customHeight="1" x14ac:dyDescent="0.15">
      <c r="A110" s="315"/>
      <c r="B110" s="316"/>
      <c r="C110" s="316"/>
      <c r="D110" s="317"/>
      <c r="E110" s="318"/>
      <c r="F110" s="319"/>
      <c r="G110" s="320"/>
      <c r="H110" s="346" t="s">
        <v>220</v>
      </c>
      <c r="I110" s="321"/>
      <c r="J110" s="347" t="s">
        <v>249</v>
      </c>
      <c r="K110" s="322"/>
      <c r="L110" s="323"/>
      <c r="M110" s="324"/>
      <c r="N110" s="325"/>
      <c r="O110" s="322"/>
      <c r="P110" s="326"/>
      <c r="Q110" s="332"/>
      <c r="R110" s="334"/>
      <c r="S110" s="334"/>
      <c r="T110" s="334"/>
      <c r="U110" s="332"/>
      <c r="V110" s="332"/>
      <c r="W110" s="332"/>
      <c r="X110" s="332"/>
      <c r="Y110" s="332"/>
      <c r="Z110" s="332"/>
    </row>
    <row r="111" spans="1:26" ht="44.25" customHeight="1" x14ac:dyDescent="0.15">
      <c r="A111" s="315"/>
      <c r="B111" s="316"/>
      <c r="C111" s="316"/>
      <c r="D111" s="317"/>
      <c r="E111" s="318"/>
      <c r="F111" s="319"/>
      <c r="G111" s="320"/>
      <c r="H111" s="346" t="s">
        <v>220</v>
      </c>
      <c r="I111" s="321"/>
      <c r="J111" s="347" t="s">
        <v>249</v>
      </c>
      <c r="K111" s="322"/>
      <c r="L111" s="323"/>
      <c r="M111" s="324"/>
      <c r="N111" s="325"/>
      <c r="O111" s="322"/>
      <c r="P111" s="326"/>
      <c r="Q111" s="332"/>
      <c r="R111" s="334"/>
      <c r="S111" s="334"/>
      <c r="T111" s="334"/>
      <c r="U111" s="332"/>
      <c r="V111" s="332"/>
      <c r="W111" s="332"/>
      <c r="X111" s="332"/>
      <c r="Y111" s="332"/>
      <c r="Z111" s="332"/>
    </row>
    <row r="112" spans="1:26" ht="44.25" customHeight="1" x14ac:dyDescent="0.15">
      <c r="A112" s="315"/>
      <c r="B112" s="316"/>
      <c r="C112" s="316"/>
      <c r="D112" s="317"/>
      <c r="E112" s="318"/>
      <c r="F112" s="319"/>
      <c r="G112" s="320"/>
      <c r="H112" s="346" t="s">
        <v>220</v>
      </c>
      <c r="I112" s="321"/>
      <c r="J112" s="347" t="s">
        <v>249</v>
      </c>
      <c r="K112" s="322"/>
      <c r="L112" s="323"/>
      <c r="M112" s="324"/>
      <c r="N112" s="325"/>
      <c r="O112" s="322"/>
      <c r="P112" s="326"/>
      <c r="Q112" s="332"/>
      <c r="R112" s="334"/>
      <c r="S112" s="334"/>
      <c r="T112" s="334"/>
      <c r="U112" s="332"/>
      <c r="V112" s="332"/>
      <c r="W112" s="332"/>
      <c r="X112" s="332"/>
      <c r="Y112" s="332"/>
      <c r="Z112" s="332"/>
    </row>
    <row r="113" spans="1:26" ht="44.25" customHeight="1" x14ac:dyDescent="0.15">
      <c r="A113" s="315"/>
      <c r="B113" s="316"/>
      <c r="C113" s="316"/>
      <c r="D113" s="317"/>
      <c r="E113" s="318"/>
      <c r="F113" s="319"/>
      <c r="G113" s="320"/>
      <c r="H113" s="346" t="s">
        <v>220</v>
      </c>
      <c r="I113" s="321"/>
      <c r="J113" s="347" t="s">
        <v>249</v>
      </c>
      <c r="K113" s="322"/>
      <c r="L113" s="323"/>
      <c r="M113" s="324"/>
      <c r="N113" s="325"/>
      <c r="O113" s="322"/>
      <c r="P113" s="326"/>
      <c r="Q113" s="332"/>
      <c r="R113" s="334"/>
      <c r="S113" s="334"/>
      <c r="T113" s="334"/>
      <c r="U113" s="332"/>
      <c r="V113" s="332"/>
      <c r="W113" s="332"/>
      <c r="X113" s="332"/>
      <c r="Y113" s="332"/>
      <c r="Z113" s="332"/>
    </row>
    <row r="114" spans="1:26" ht="44.25" customHeight="1" x14ac:dyDescent="0.15">
      <c r="A114" s="315"/>
      <c r="B114" s="316"/>
      <c r="C114" s="316"/>
      <c r="D114" s="317"/>
      <c r="E114" s="318"/>
      <c r="F114" s="319"/>
      <c r="G114" s="320"/>
      <c r="H114" s="346" t="s">
        <v>220</v>
      </c>
      <c r="I114" s="321"/>
      <c r="J114" s="347" t="s">
        <v>249</v>
      </c>
      <c r="K114" s="322"/>
      <c r="L114" s="323"/>
      <c r="M114" s="324"/>
      <c r="N114" s="325"/>
      <c r="O114" s="322"/>
      <c r="P114" s="326"/>
      <c r="Q114" s="332"/>
      <c r="R114" s="334"/>
      <c r="S114" s="334"/>
      <c r="T114" s="334"/>
      <c r="U114" s="332"/>
      <c r="V114" s="332"/>
      <c r="W114" s="332"/>
      <c r="X114" s="332"/>
      <c r="Y114" s="332"/>
      <c r="Z114" s="332"/>
    </row>
    <row r="115" spans="1:26" ht="44.25" customHeight="1" x14ac:dyDescent="0.15">
      <c r="A115" s="315"/>
      <c r="B115" s="316"/>
      <c r="C115" s="316"/>
      <c r="D115" s="317"/>
      <c r="E115" s="318"/>
      <c r="F115" s="319"/>
      <c r="G115" s="320"/>
      <c r="H115" s="346" t="s">
        <v>220</v>
      </c>
      <c r="I115" s="321"/>
      <c r="J115" s="347" t="s">
        <v>249</v>
      </c>
      <c r="K115" s="322"/>
      <c r="L115" s="323"/>
      <c r="M115" s="324"/>
      <c r="N115" s="325"/>
      <c r="O115" s="322"/>
      <c r="P115" s="326"/>
      <c r="Q115" s="332"/>
      <c r="R115" s="334"/>
      <c r="S115" s="334"/>
      <c r="T115" s="334"/>
      <c r="U115" s="332"/>
      <c r="V115" s="332"/>
      <c r="W115" s="332"/>
      <c r="X115" s="332"/>
      <c r="Y115" s="332"/>
      <c r="Z115" s="332"/>
    </row>
    <row r="116" spans="1:26" ht="44.25" customHeight="1" x14ac:dyDescent="0.15">
      <c r="A116" s="315"/>
      <c r="B116" s="316"/>
      <c r="C116" s="316"/>
      <c r="D116" s="317"/>
      <c r="E116" s="318"/>
      <c r="F116" s="319"/>
      <c r="G116" s="320"/>
      <c r="H116" s="346" t="s">
        <v>220</v>
      </c>
      <c r="I116" s="321"/>
      <c r="J116" s="347" t="s">
        <v>249</v>
      </c>
      <c r="K116" s="322"/>
      <c r="L116" s="323"/>
      <c r="M116" s="324"/>
      <c r="N116" s="325"/>
      <c r="O116" s="322"/>
      <c r="P116" s="326"/>
      <c r="Q116" s="332"/>
      <c r="R116" s="334"/>
      <c r="S116" s="334"/>
      <c r="T116" s="334"/>
      <c r="U116" s="332"/>
      <c r="V116" s="332"/>
      <c r="W116" s="332"/>
      <c r="X116" s="332"/>
      <c r="Y116" s="332"/>
      <c r="Z116" s="332"/>
    </row>
    <row r="117" spans="1:26" ht="44.25" customHeight="1" x14ac:dyDescent="0.15">
      <c r="A117" s="315"/>
      <c r="B117" s="316"/>
      <c r="C117" s="316"/>
      <c r="D117" s="317"/>
      <c r="E117" s="318"/>
      <c r="F117" s="319"/>
      <c r="G117" s="320"/>
      <c r="H117" s="346" t="s">
        <v>220</v>
      </c>
      <c r="I117" s="321"/>
      <c r="J117" s="347" t="s">
        <v>249</v>
      </c>
      <c r="K117" s="322"/>
      <c r="L117" s="323"/>
      <c r="M117" s="324"/>
      <c r="N117" s="325"/>
      <c r="O117" s="322"/>
      <c r="P117" s="326"/>
      <c r="Q117" s="332"/>
      <c r="R117" s="334"/>
      <c r="S117" s="334"/>
      <c r="T117" s="334"/>
      <c r="U117" s="332"/>
      <c r="V117" s="332"/>
      <c r="W117" s="332"/>
      <c r="X117" s="332"/>
      <c r="Y117" s="332"/>
      <c r="Z117" s="332"/>
    </row>
    <row r="118" spans="1:26" ht="34.5" customHeight="1" thickBot="1" x14ac:dyDescent="0.2">
      <c r="A118" s="929" t="s">
        <v>267</v>
      </c>
      <c r="B118" s="930"/>
      <c r="C118" s="931"/>
      <c r="D118" s="932"/>
      <c r="E118" s="348" t="s">
        <v>268</v>
      </c>
      <c r="F118" s="933" t="s">
        <v>269</v>
      </c>
      <c r="G118" s="934"/>
      <c r="H118" s="934"/>
      <c r="I118" s="934"/>
      <c r="J118" s="935"/>
      <c r="K118" s="327"/>
      <c r="L118" s="328"/>
      <c r="M118" s="329"/>
      <c r="N118" s="330"/>
      <c r="O118" s="327"/>
      <c r="P118" s="331"/>
      <c r="Q118" s="332"/>
      <c r="R118" s="334"/>
      <c r="S118" s="334"/>
      <c r="T118" s="334"/>
      <c r="U118" s="332"/>
      <c r="V118" s="332"/>
      <c r="W118" s="332"/>
      <c r="X118" s="332"/>
      <c r="Y118" s="332"/>
      <c r="Z118" s="332"/>
    </row>
    <row r="119" spans="1:26" ht="20.25" customHeight="1" x14ac:dyDescent="0.15">
      <c r="A119" s="292" t="s">
        <v>112</v>
      </c>
      <c r="B119" s="290"/>
      <c r="C119" s="290"/>
      <c r="D119" s="349"/>
      <c r="E119" s="349"/>
      <c r="F119" s="349"/>
      <c r="G119" s="936" t="s">
        <v>130</v>
      </c>
      <c r="H119" s="913"/>
      <c r="I119" s="913"/>
      <c r="J119" s="841"/>
      <c r="K119" s="938" t="str">
        <f>IF(COUNTIF(K109:K117,"○")+K118=0,"",COUNTIF(K109:K117,"○")+K118)</f>
        <v/>
      </c>
      <c r="L119" s="940" t="str">
        <f t="shared" ref="L119:P119" si="10">IF(COUNTIF(L109:L117,"○")+L118=0,"",COUNTIF(L109:L117,"○")+L118)</f>
        <v/>
      </c>
      <c r="M119" s="942" t="str">
        <f t="shared" si="10"/>
        <v/>
      </c>
      <c r="N119" s="942" t="str">
        <f t="shared" si="10"/>
        <v/>
      </c>
      <c r="O119" s="942" t="str">
        <f t="shared" si="10"/>
        <v/>
      </c>
      <c r="P119" s="927" t="str">
        <f t="shared" si="10"/>
        <v/>
      </c>
      <c r="Q119" s="332"/>
      <c r="R119" s="334"/>
      <c r="S119" s="334"/>
      <c r="T119" s="334"/>
      <c r="U119" s="332"/>
      <c r="V119" s="332"/>
      <c r="W119" s="332"/>
      <c r="X119" s="332"/>
      <c r="Y119" s="332"/>
      <c r="Z119" s="332"/>
    </row>
    <row r="120" spans="1:26" ht="20.25" customHeight="1" thickBot="1" x14ac:dyDescent="0.2">
      <c r="A120" s="293" t="s">
        <v>301</v>
      </c>
      <c r="B120" s="172"/>
      <c r="C120" s="172"/>
      <c r="D120" s="332"/>
      <c r="E120" s="332"/>
      <c r="F120" s="332"/>
      <c r="G120" s="937"/>
      <c r="H120" s="915"/>
      <c r="I120" s="915"/>
      <c r="J120" s="912"/>
      <c r="K120" s="939"/>
      <c r="L120" s="941"/>
      <c r="M120" s="943"/>
      <c r="N120" s="944"/>
      <c r="O120" s="943"/>
      <c r="P120" s="928"/>
      <c r="Q120" s="332"/>
      <c r="R120" s="334"/>
      <c r="S120" s="334"/>
      <c r="T120" s="334"/>
      <c r="U120" s="332"/>
      <c r="V120" s="332"/>
      <c r="W120" s="332"/>
      <c r="X120" s="332"/>
      <c r="Y120" s="332"/>
      <c r="Z120" s="332"/>
    </row>
    <row r="121" spans="1:26" ht="18" customHeight="1" x14ac:dyDescent="0.15">
      <c r="A121" s="332" t="s">
        <v>113</v>
      </c>
      <c r="B121" s="333"/>
      <c r="C121" s="333"/>
      <c r="D121" s="332"/>
      <c r="E121" s="332" t="s">
        <v>10</v>
      </c>
      <c r="F121" s="332" t="s">
        <v>111</v>
      </c>
      <c r="G121" s="332"/>
      <c r="H121" s="332"/>
      <c r="I121" s="332"/>
      <c r="J121" s="332"/>
      <c r="K121" s="172"/>
      <c r="L121" s="172"/>
      <c r="M121" s="172"/>
      <c r="N121" s="172"/>
      <c r="O121" s="196" t="s">
        <v>241</v>
      </c>
      <c r="P121" s="263" t="str">
        <f>IF(SUM(K119:P120)=0,"",P104+1)</f>
        <v/>
      </c>
      <c r="Q121" s="332" t="str">
        <f>P121</f>
        <v/>
      </c>
      <c r="R121" s="334"/>
      <c r="S121" s="334"/>
      <c r="T121" s="334"/>
      <c r="U121" s="332"/>
      <c r="V121" s="332"/>
      <c r="W121" s="332"/>
      <c r="X121" s="332"/>
      <c r="Y121" s="332"/>
      <c r="Z121" s="332"/>
    </row>
    <row r="122" spans="1:26" ht="27.75" x14ac:dyDescent="0.15">
      <c r="A122" s="945" t="s">
        <v>114</v>
      </c>
      <c r="B122" s="945"/>
      <c r="C122" s="945"/>
      <c r="D122" s="945"/>
      <c r="E122" s="945"/>
      <c r="F122" s="945"/>
      <c r="G122" s="945"/>
      <c r="H122" s="945"/>
      <c r="I122" s="945"/>
      <c r="J122" s="945"/>
      <c r="K122" s="945"/>
      <c r="L122" s="945"/>
      <c r="M122" s="335"/>
      <c r="N122" s="335"/>
      <c r="O122" s="332"/>
      <c r="P122" s="332"/>
      <c r="Q122" s="332"/>
      <c r="R122" s="334"/>
      <c r="S122" s="334"/>
      <c r="T122" s="334"/>
      <c r="U122" s="332"/>
      <c r="V122" s="332"/>
      <c r="W122" s="332"/>
      <c r="X122" s="332"/>
      <c r="Y122" s="332"/>
      <c r="Z122" s="332"/>
    </row>
    <row r="123" spans="1:26" s="463" customFormat="1" ht="28.5" customHeight="1" thickBot="1" x14ac:dyDescent="0.2">
      <c r="A123" s="946" t="s">
        <v>266</v>
      </c>
      <c r="B123" s="946"/>
      <c r="C123" s="947"/>
      <c r="D123" s="947"/>
      <c r="E123" s="266" t="s">
        <v>115</v>
      </c>
      <c r="F123" s="266"/>
      <c r="G123" s="266"/>
      <c r="H123" s="242"/>
      <c r="I123" s="350" t="s">
        <v>271</v>
      </c>
      <c r="J123" s="352" t="str">
        <f>J106</f>
        <v/>
      </c>
      <c r="K123" s="242" t="s">
        <v>220</v>
      </c>
      <c r="L123" s="242" t="str">
        <f>L106</f>
        <v/>
      </c>
      <c r="M123" s="242" t="s">
        <v>249</v>
      </c>
      <c r="N123" s="242" t="str">
        <f>N106</f>
        <v/>
      </c>
      <c r="O123" s="948" t="s">
        <v>270</v>
      </c>
      <c r="P123" s="948"/>
      <c r="Q123" s="266"/>
      <c r="R123" s="337"/>
      <c r="S123" s="337"/>
      <c r="T123" s="337"/>
      <c r="U123" s="266"/>
      <c r="V123" s="266"/>
      <c r="W123" s="266"/>
      <c r="X123" s="266"/>
      <c r="Y123" s="266"/>
      <c r="Z123" s="266"/>
    </row>
    <row r="124" spans="1:26" ht="19.5" customHeight="1" x14ac:dyDescent="0.15">
      <c r="A124" s="949" t="s">
        <v>116</v>
      </c>
      <c r="B124" s="909" t="s">
        <v>117</v>
      </c>
      <c r="C124" s="909" t="s">
        <v>118</v>
      </c>
      <c r="D124" s="951" t="s">
        <v>119</v>
      </c>
      <c r="E124" s="952"/>
      <c r="F124" s="909" t="s">
        <v>120</v>
      </c>
      <c r="G124" s="840" t="s">
        <v>121</v>
      </c>
      <c r="H124" s="913"/>
      <c r="I124" s="913"/>
      <c r="J124" s="841"/>
      <c r="K124" s="951" t="s">
        <v>122</v>
      </c>
      <c r="L124" s="953"/>
      <c r="M124" s="953"/>
      <c r="N124" s="953"/>
      <c r="O124" s="953"/>
      <c r="P124" s="954"/>
      <c r="Q124" s="332"/>
      <c r="R124" s="334"/>
      <c r="S124" s="334"/>
      <c r="T124" s="334"/>
      <c r="U124" s="332"/>
      <c r="V124" s="332"/>
      <c r="W124" s="332"/>
      <c r="X124" s="332"/>
      <c r="Y124" s="332"/>
      <c r="Z124" s="332"/>
    </row>
    <row r="125" spans="1:26" ht="19.5" customHeight="1" thickBot="1" x14ac:dyDescent="0.2">
      <c r="A125" s="950"/>
      <c r="B125" s="910"/>
      <c r="C125" s="910"/>
      <c r="D125" s="278" t="s">
        <v>123</v>
      </c>
      <c r="E125" s="338" t="s">
        <v>124</v>
      </c>
      <c r="F125" s="910"/>
      <c r="G125" s="911"/>
      <c r="H125" s="915"/>
      <c r="I125" s="915"/>
      <c r="J125" s="912"/>
      <c r="K125" s="339" t="s">
        <v>125</v>
      </c>
      <c r="L125" s="340" t="s">
        <v>126</v>
      </c>
      <c r="M125" s="341" t="s">
        <v>498</v>
      </c>
      <c r="N125" s="342" t="s">
        <v>127</v>
      </c>
      <c r="O125" s="339" t="s">
        <v>128</v>
      </c>
      <c r="P125" s="343" t="s">
        <v>129</v>
      </c>
      <c r="Q125" s="332"/>
      <c r="R125" s="334"/>
      <c r="S125" s="334"/>
      <c r="T125" s="334"/>
      <c r="U125" s="332"/>
      <c r="V125" s="332"/>
      <c r="W125" s="332"/>
      <c r="X125" s="332"/>
      <c r="Y125" s="332"/>
      <c r="Z125" s="332"/>
    </row>
    <row r="126" spans="1:26" ht="44.25" customHeight="1" x14ac:dyDescent="0.15">
      <c r="A126" s="303"/>
      <c r="B126" s="304"/>
      <c r="C126" s="304"/>
      <c r="D126" s="305"/>
      <c r="E126" s="306"/>
      <c r="F126" s="307"/>
      <c r="G126" s="308"/>
      <c r="H126" s="344" t="s">
        <v>220</v>
      </c>
      <c r="I126" s="309"/>
      <c r="J126" s="345" t="s">
        <v>249</v>
      </c>
      <c r="K126" s="310"/>
      <c r="L126" s="311"/>
      <c r="M126" s="312"/>
      <c r="N126" s="313"/>
      <c r="O126" s="310"/>
      <c r="P126" s="314"/>
      <c r="Q126" s="332"/>
      <c r="R126" s="334"/>
      <c r="S126" s="334"/>
      <c r="T126" s="334"/>
      <c r="U126" s="332"/>
      <c r="V126" s="332"/>
      <c r="W126" s="332"/>
      <c r="X126" s="332"/>
      <c r="Y126" s="332"/>
      <c r="Z126" s="332"/>
    </row>
    <row r="127" spans="1:26" ht="44.25" customHeight="1" x14ac:dyDescent="0.15">
      <c r="A127" s="315"/>
      <c r="B127" s="316"/>
      <c r="C127" s="316"/>
      <c r="D127" s="317"/>
      <c r="E127" s="318"/>
      <c r="F127" s="319"/>
      <c r="G127" s="320"/>
      <c r="H127" s="346" t="s">
        <v>220</v>
      </c>
      <c r="I127" s="321"/>
      <c r="J127" s="347" t="s">
        <v>249</v>
      </c>
      <c r="K127" s="322"/>
      <c r="L127" s="323"/>
      <c r="M127" s="324"/>
      <c r="N127" s="325"/>
      <c r="O127" s="322"/>
      <c r="P127" s="326"/>
      <c r="Q127" s="332"/>
      <c r="R127" s="334"/>
      <c r="S127" s="334"/>
      <c r="T127" s="334"/>
      <c r="U127" s="332"/>
      <c r="V127" s="332"/>
      <c r="W127" s="332"/>
      <c r="X127" s="332"/>
      <c r="Y127" s="332"/>
      <c r="Z127" s="332"/>
    </row>
    <row r="128" spans="1:26" ht="44.25" customHeight="1" x14ac:dyDescent="0.15">
      <c r="A128" s="315"/>
      <c r="B128" s="316"/>
      <c r="C128" s="316"/>
      <c r="D128" s="317"/>
      <c r="E128" s="318"/>
      <c r="F128" s="319"/>
      <c r="G128" s="320"/>
      <c r="H128" s="346" t="s">
        <v>220</v>
      </c>
      <c r="I128" s="321"/>
      <c r="J128" s="347" t="s">
        <v>249</v>
      </c>
      <c r="K128" s="322"/>
      <c r="L128" s="323"/>
      <c r="M128" s="324"/>
      <c r="N128" s="325"/>
      <c r="O128" s="322"/>
      <c r="P128" s="326"/>
      <c r="Q128" s="332"/>
      <c r="R128" s="334"/>
      <c r="S128" s="334"/>
      <c r="T128" s="334"/>
      <c r="U128" s="332"/>
      <c r="V128" s="332"/>
      <c r="W128" s="332"/>
      <c r="X128" s="332"/>
      <c r="Y128" s="332"/>
      <c r="Z128" s="332"/>
    </row>
    <row r="129" spans="1:26" ht="44.25" customHeight="1" x14ac:dyDescent="0.15">
      <c r="A129" s="315"/>
      <c r="B129" s="316"/>
      <c r="C129" s="316"/>
      <c r="D129" s="317"/>
      <c r="E129" s="318"/>
      <c r="F129" s="319"/>
      <c r="G129" s="320"/>
      <c r="H129" s="346" t="s">
        <v>220</v>
      </c>
      <c r="I129" s="321"/>
      <c r="J129" s="347" t="s">
        <v>249</v>
      </c>
      <c r="K129" s="322"/>
      <c r="L129" s="323"/>
      <c r="M129" s="324"/>
      <c r="N129" s="325"/>
      <c r="O129" s="322"/>
      <c r="P129" s="326"/>
      <c r="Q129" s="332"/>
      <c r="R129" s="334"/>
      <c r="S129" s="334"/>
      <c r="T129" s="334"/>
      <c r="U129" s="332"/>
      <c r="V129" s="332"/>
      <c r="W129" s="332"/>
      <c r="X129" s="332"/>
      <c r="Y129" s="332"/>
      <c r="Z129" s="332"/>
    </row>
    <row r="130" spans="1:26" ht="44.25" customHeight="1" x14ac:dyDescent="0.15">
      <c r="A130" s="315"/>
      <c r="B130" s="316"/>
      <c r="C130" s="316"/>
      <c r="D130" s="317"/>
      <c r="E130" s="318"/>
      <c r="F130" s="319"/>
      <c r="G130" s="320"/>
      <c r="H130" s="346" t="s">
        <v>220</v>
      </c>
      <c r="I130" s="321"/>
      <c r="J130" s="347" t="s">
        <v>249</v>
      </c>
      <c r="K130" s="322"/>
      <c r="L130" s="323"/>
      <c r="M130" s="324"/>
      <c r="N130" s="325"/>
      <c r="O130" s="322"/>
      <c r="P130" s="326"/>
      <c r="Q130" s="332"/>
      <c r="R130" s="334"/>
      <c r="S130" s="334"/>
      <c r="T130" s="334"/>
      <c r="U130" s="332"/>
      <c r="V130" s="332"/>
      <c r="W130" s="332"/>
      <c r="X130" s="332"/>
      <c r="Y130" s="332"/>
      <c r="Z130" s="332"/>
    </row>
    <row r="131" spans="1:26" ht="44.25" customHeight="1" x14ac:dyDescent="0.15">
      <c r="A131" s="315"/>
      <c r="B131" s="316"/>
      <c r="C131" s="316"/>
      <c r="D131" s="317"/>
      <c r="E131" s="318"/>
      <c r="F131" s="319"/>
      <c r="G131" s="320"/>
      <c r="H131" s="346" t="s">
        <v>220</v>
      </c>
      <c r="I131" s="321"/>
      <c r="J131" s="347" t="s">
        <v>249</v>
      </c>
      <c r="K131" s="322"/>
      <c r="L131" s="323"/>
      <c r="M131" s="324"/>
      <c r="N131" s="325"/>
      <c r="O131" s="322"/>
      <c r="P131" s="326"/>
      <c r="Q131" s="332"/>
      <c r="R131" s="334"/>
      <c r="S131" s="334"/>
      <c r="T131" s="334"/>
      <c r="U131" s="332"/>
      <c r="V131" s="332"/>
      <c r="W131" s="332"/>
      <c r="X131" s="332"/>
      <c r="Y131" s="332"/>
      <c r="Z131" s="332"/>
    </row>
    <row r="132" spans="1:26" ht="44.25" customHeight="1" x14ac:dyDescent="0.15">
      <c r="A132" s="315"/>
      <c r="B132" s="316"/>
      <c r="C132" s="316"/>
      <c r="D132" s="317"/>
      <c r="E132" s="318"/>
      <c r="F132" s="319"/>
      <c r="G132" s="320"/>
      <c r="H132" s="346" t="s">
        <v>220</v>
      </c>
      <c r="I132" s="321"/>
      <c r="J132" s="347" t="s">
        <v>249</v>
      </c>
      <c r="K132" s="322"/>
      <c r="L132" s="323"/>
      <c r="M132" s="324"/>
      <c r="N132" s="325"/>
      <c r="O132" s="322"/>
      <c r="P132" s="326"/>
      <c r="Q132" s="332"/>
      <c r="R132" s="334"/>
      <c r="S132" s="334"/>
      <c r="T132" s="334"/>
      <c r="U132" s="332"/>
      <c r="V132" s="332"/>
      <c r="W132" s="332"/>
      <c r="X132" s="332"/>
      <c r="Y132" s="332"/>
      <c r="Z132" s="332"/>
    </row>
    <row r="133" spans="1:26" ht="44.25" customHeight="1" x14ac:dyDescent="0.15">
      <c r="A133" s="315"/>
      <c r="B133" s="316"/>
      <c r="C133" s="316"/>
      <c r="D133" s="317"/>
      <c r="E133" s="318"/>
      <c r="F133" s="319"/>
      <c r="G133" s="320"/>
      <c r="H133" s="346" t="s">
        <v>220</v>
      </c>
      <c r="I133" s="321"/>
      <c r="J133" s="347" t="s">
        <v>249</v>
      </c>
      <c r="K133" s="322"/>
      <c r="L133" s="323"/>
      <c r="M133" s="324"/>
      <c r="N133" s="325"/>
      <c r="O133" s="322"/>
      <c r="P133" s="326"/>
      <c r="Q133" s="332"/>
      <c r="R133" s="334"/>
      <c r="S133" s="334"/>
      <c r="T133" s="334"/>
      <c r="U133" s="332"/>
      <c r="V133" s="332"/>
      <c r="W133" s="332"/>
      <c r="X133" s="332"/>
      <c r="Y133" s="332"/>
      <c r="Z133" s="332"/>
    </row>
    <row r="134" spans="1:26" ht="44.25" customHeight="1" x14ac:dyDescent="0.15">
      <c r="A134" s="315"/>
      <c r="B134" s="316"/>
      <c r="C134" s="316"/>
      <c r="D134" s="317"/>
      <c r="E134" s="318"/>
      <c r="F134" s="319"/>
      <c r="G134" s="320"/>
      <c r="H134" s="346" t="s">
        <v>220</v>
      </c>
      <c r="I134" s="321"/>
      <c r="J134" s="347" t="s">
        <v>249</v>
      </c>
      <c r="K134" s="322"/>
      <c r="L134" s="323"/>
      <c r="M134" s="324"/>
      <c r="N134" s="325"/>
      <c r="O134" s="322"/>
      <c r="P134" s="326"/>
      <c r="Q134" s="332"/>
      <c r="R134" s="334"/>
      <c r="S134" s="334"/>
      <c r="T134" s="334"/>
      <c r="U134" s="332"/>
      <c r="V134" s="332"/>
      <c r="W134" s="332"/>
      <c r="X134" s="332"/>
      <c r="Y134" s="332"/>
      <c r="Z134" s="332"/>
    </row>
    <row r="135" spans="1:26" ht="34.5" customHeight="1" thickBot="1" x14ac:dyDescent="0.2">
      <c r="A135" s="929" t="s">
        <v>267</v>
      </c>
      <c r="B135" s="930"/>
      <c r="C135" s="931"/>
      <c r="D135" s="932"/>
      <c r="E135" s="348" t="s">
        <v>268</v>
      </c>
      <c r="F135" s="933" t="s">
        <v>269</v>
      </c>
      <c r="G135" s="934"/>
      <c r="H135" s="934"/>
      <c r="I135" s="934"/>
      <c r="J135" s="935"/>
      <c r="K135" s="327"/>
      <c r="L135" s="328"/>
      <c r="M135" s="329"/>
      <c r="N135" s="330"/>
      <c r="O135" s="327"/>
      <c r="P135" s="331"/>
      <c r="Q135" s="332"/>
      <c r="R135" s="334"/>
      <c r="S135" s="334"/>
      <c r="T135" s="334"/>
      <c r="U135" s="332"/>
      <c r="V135" s="332"/>
      <c r="W135" s="332"/>
      <c r="X135" s="332"/>
      <c r="Y135" s="332"/>
      <c r="Z135" s="332"/>
    </row>
    <row r="136" spans="1:26" ht="20.25" customHeight="1" x14ac:dyDescent="0.15">
      <c r="A136" s="292" t="s">
        <v>112</v>
      </c>
      <c r="B136" s="290"/>
      <c r="C136" s="290"/>
      <c r="D136" s="349"/>
      <c r="E136" s="349"/>
      <c r="F136" s="349"/>
      <c r="G136" s="936" t="s">
        <v>130</v>
      </c>
      <c r="H136" s="913"/>
      <c r="I136" s="913"/>
      <c r="J136" s="841"/>
      <c r="K136" s="938" t="str">
        <f>IF(COUNTIF(K126:K134,"○")+K135=0,"",COUNTIF(K126:K134,"○")+K135)</f>
        <v/>
      </c>
      <c r="L136" s="940" t="str">
        <f t="shared" ref="L136:P136" si="11">IF(COUNTIF(L126:L134,"○")+L135=0,"",COUNTIF(L126:L134,"○")+L135)</f>
        <v/>
      </c>
      <c r="M136" s="942" t="str">
        <f t="shared" si="11"/>
        <v/>
      </c>
      <c r="N136" s="942" t="str">
        <f t="shared" si="11"/>
        <v/>
      </c>
      <c r="O136" s="942" t="str">
        <f t="shared" si="11"/>
        <v/>
      </c>
      <c r="P136" s="927" t="str">
        <f t="shared" si="11"/>
        <v/>
      </c>
      <c r="Q136" s="332"/>
      <c r="R136" s="334"/>
      <c r="S136" s="334"/>
      <c r="T136" s="334"/>
      <c r="U136" s="332"/>
      <c r="V136" s="332"/>
      <c r="W136" s="332"/>
      <c r="X136" s="332"/>
      <c r="Y136" s="332"/>
      <c r="Z136" s="332"/>
    </row>
    <row r="137" spans="1:26" ht="20.25" customHeight="1" thickBot="1" x14ac:dyDescent="0.2">
      <c r="A137" s="293" t="s">
        <v>301</v>
      </c>
      <c r="B137" s="172"/>
      <c r="C137" s="172"/>
      <c r="D137" s="332"/>
      <c r="E137" s="332"/>
      <c r="F137" s="332"/>
      <c r="G137" s="937"/>
      <c r="H137" s="915"/>
      <c r="I137" s="915"/>
      <c r="J137" s="912"/>
      <c r="K137" s="939"/>
      <c r="L137" s="941"/>
      <c r="M137" s="943"/>
      <c r="N137" s="944"/>
      <c r="O137" s="943"/>
      <c r="P137" s="928"/>
      <c r="Q137" s="332"/>
      <c r="R137" s="334"/>
      <c r="S137" s="334"/>
      <c r="T137" s="334"/>
      <c r="U137" s="332"/>
      <c r="V137" s="332"/>
      <c r="W137" s="332"/>
      <c r="X137" s="332"/>
      <c r="Y137" s="332"/>
      <c r="Z137" s="332"/>
    </row>
    <row r="138" spans="1:26" ht="18" customHeight="1" x14ac:dyDescent="0.15">
      <c r="A138" s="332" t="s">
        <v>113</v>
      </c>
      <c r="B138" s="333"/>
      <c r="C138" s="333"/>
      <c r="D138" s="332"/>
      <c r="E138" s="332" t="s">
        <v>10</v>
      </c>
      <c r="F138" s="332" t="s">
        <v>111</v>
      </c>
      <c r="G138" s="332"/>
      <c r="H138" s="332"/>
      <c r="I138" s="332"/>
      <c r="J138" s="332"/>
      <c r="K138" s="172"/>
      <c r="L138" s="172"/>
      <c r="M138" s="172"/>
      <c r="N138" s="172"/>
      <c r="O138" s="196" t="s">
        <v>241</v>
      </c>
      <c r="P138" s="263" t="str">
        <f>IF(SUM(K136:P137)=0,"",P121+1)</f>
        <v/>
      </c>
      <c r="Q138" s="332" t="str">
        <f>P138</f>
        <v/>
      </c>
      <c r="R138" s="334"/>
      <c r="S138" s="334"/>
      <c r="T138" s="334"/>
      <c r="U138" s="332"/>
      <c r="V138" s="332"/>
      <c r="W138" s="332"/>
      <c r="X138" s="332"/>
      <c r="Y138" s="332"/>
      <c r="Z138" s="332"/>
    </row>
    <row r="139" spans="1:26" ht="27.75" x14ac:dyDescent="0.15">
      <c r="A139" s="945" t="s">
        <v>114</v>
      </c>
      <c r="B139" s="945"/>
      <c r="C139" s="945"/>
      <c r="D139" s="945"/>
      <c r="E139" s="945"/>
      <c r="F139" s="945"/>
      <c r="G139" s="945"/>
      <c r="H139" s="945"/>
      <c r="I139" s="945"/>
      <c r="J139" s="945"/>
      <c r="K139" s="945"/>
      <c r="L139" s="945"/>
      <c r="M139" s="335"/>
      <c r="N139" s="335"/>
      <c r="O139" s="332"/>
      <c r="P139" s="332"/>
      <c r="Q139" s="332"/>
      <c r="R139" s="334"/>
      <c r="S139" s="334"/>
      <c r="T139" s="334"/>
      <c r="U139" s="332"/>
      <c r="V139" s="332"/>
      <c r="W139" s="332"/>
      <c r="X139" s="332"/>
      <c r="Y139" s="332"/>
      <c r="Z139" s="332"/>
    </row>
    <row r="140" spans="1:26" s="463" customFormat="1" ht="28.5" customHeight="1" thickBot="1" x14ac:dyDescent="0.2">
      <c r="A140" s="946" t="s">
        <v>266</v>
      </c>
      <c r="B140" s="946"/>
      <c r="C140" s="947"/>
      <c r="D140" s="947"/>
      <c r="E140" s="266" t="s">
        <v>115</v>
      </c>
      <c r="F140" s="266"/>
      <c r="G140" s="266"/>
      <c r="H140" s="242"/>
      <c r="I140" s="350" t="s">
        <v>271</v>
      </c>
      <c r="J140" s="352" t="str">
        <f>J123</f>
        <v/>
      </c>
      <c r="K140" s="242" t="s">
        <v>220</v>
      </c>
      <c r="L140" s="242" t="str">
        <f>L123</f>
        <v/>
      </c>
      <c r="M140" s="242" t="s">
        <v>249</v>
      </c>
      <c r="N140" s="242" t="str">
        <f>N123</f>
        <v/>
      </c>
      <c r="O140" s="948" t="s">
        <v>270</v>
      </c>
      <c r="P140" s="948"/>
      <c r="Q140" s="266"/>
      <c r="R140" s="337"/>
      <c r="S140" s="337"/>
      <c r="T140" s="337"/>
      <c r="U140" s="266"/>
      <c r="V140" s="266"/>
      <c r="W140" s="266"/>
      <c r="X140" s="266"/>
      <c r="Y140" s="266"/>
      <c r="Z140" s="266"/>
    </row>
    <row r="141" spans="1:26" ht="19.5" customHeight="1" x14ac:dyDescent="0.15">
      <c r="A141" s="949" t="s">
        <v>116</v>
      </c>
      <c r="B141" s="909" t="s">
        <v>117</v>
      </c>
      <c r="C141" s="909" t="s">
        <v>118</v>
      </c>
      <c r="D141" s="951" t="s">
        <v>119</v>
      </c>
      <c r="E141" s="952"/>
      <c r="F141" s="909" t="s">
        <v>120</v>
      </c>
      <c r="G141" s="840" t="s">
        <v>121</v>
      </c>
      <c r="H141" s="913"/>
      <c r="I141" s="913"/>
      <c r="J141" s="841"/>
      <c r="K141" s="951" t="s">
        <v>122</v>
      </c>
      <c r="L141" s="953"/>
      <c r="M141" s="953"/>
      <c r="N141" s="953"/>
      <c r="O141" s="953"/>
      <c r="P141" s="954"/>
      <c r="Q141" s="332"/>
      <c r="R141" s="334"/>
      <c r="S141" s="334"/>
      <c r="T141" s="334"/>
      <c r="U141" s="332"/>
      <c r="V141" s="332"/>
      <c r="W141" s="332"/>
      <c r="X141" s="332"/>
      <c r="Y141" s="332"/>
      <c r="Z141" s="332"/>
    </row>
    <row r="142" spans="1:26" ht="19.5" customHeight="1" thickBot="1" x14ac:dyDescent="0.2">
      <c r="A142" s="950"/>
      <c r="B142" s="910"/>
      <c r="C142" s="910"/>
      <c r="D142" s="278" t="s">
        <v>123</v>
      </c>
      <c r="E142" s="338" t="s">
        <v>124</v>
      </c>
      <c r="F142" s="910"/>
      <c r="G142" s="911"/>
      <c r="H142" s="915"/>
      <c r="I142" s="915"/>
      <c r="J142" s="912"/>
      <c r="K142" s="339" t="s">
        <v>125</v>
      </c>
      <c r="L142" s="340" t="s">
        <v>126</v>
      </c>
      <c r="M142" s="341" t="s">
        <v>498</v>
      </c>
      <c r="N142" s="342" t="s">
        <v>127</v>
      </c>
      <c r="O142" s="339" t="s">
        <v>128</v>
      </c>
      <c r="P142" s="343" t="s">
        <v>129</v>
      </c>
      <c r="Q142" s="332"/>
      <c r="R142" s="334"/>
      <c r="S142" s="334"/>
      <c r="T142" s="334"/>
      <c r="U142" s="332"/>
      <c r="V142" s="332"/>
      <c r="W142" s="332"/>
      <c r="X142" s="332"/>
      <c r="Y142" s="332"/>
      <c r="Z142" s="332"/>
    </row>
    <row r="143" spans="1:26" ht="44.25" customHeight="1" x14ac:dyDescent="0.15">
      <c r="A143" s="303"/>
      <c r="B143" s="304"/>
      <c r="C143" s="304"/>
      <c r="D143" s="305"/>
      <c r="E143" s="306"/>
      <c r="F143" s="307"/>
      <c r="G143" s="308"/>
      <c r="H143" s="344" t="s">
        <v>220</v>
      </c>
      <c r="I143" s="309"/>
      <c r="J143" s="345" t="s">
        <v>249</v>
      </c>
      <c r="K143" s="310"/>
      <c r="L143" s="311"/>
      <c r="M143" s="312"/>
      <c r="N143" s="313"/>
      <c r="O143" s="310"/>
      <c r="P143" s="314"/>
      <c r="Q143" s="332"/>
      <c r="R143" s="334"/>
      <c r="S143" s="334"/>
      <c r="T143" s="334"/>
      <c r="U143" s="332"/>
      <c r="V143" s="332"/>
      <c r="W143" s="332"/>
      <c r="X143" s="332"/>
      <c r="Y143" s="332"/>
      <c r="Z143" s="332"/>
    </row>
    <row r="144" spans="1:26" ht="44.25" customHeight="1" x14ac:dyDescent="0.15">
      <c r="A144" s="315"/>
      <c r="B144" s="316"/>
      <c r="C144" s="316"/>
      <c r="D144" s="317"/>
      <c r="E144" s="318"/>
      <c r="F144" s="319"/>
      <c r="G144" s="320"/>
      <c r="H144" s="346" t="s">
        <v>220</v>
      </c>
      <c r="I144" s="321"/>
      <c r="J144" s="347" t="s">
        <v>249</v>
      </c>
      <c r="K144" s="322"/>
      <c r="L144" s="323"/>
      <c r="M144" s="324"/>
      <c r="N144" s="325"/>
      <c r="O144" s="322"/>
      <c r="P144" s="326"/>
      <c r="Q144" s="332"/>
      <c r="R144" s="334"/>
      <c r="S144" s="334"/>
      <c r="T144" s="334"/>
      <c r="U144" s="332"/>
      <c r="V144" s="332"/>
      <c r="W144" s="332"/>
      <c r="X144" s="332"/>
      <c r="Y144" s="332"/>
      <c r="Z144" s="332"/>
    </row>
    <row r="145" spans="1:26" ht="44.25" customHeight="1" x14ac:dyDescent="0.15">
      <c r="A145" s="315"/>
      <c r="B145" s="316"/>
      <c r="C145" s="316"/>
      <c r="D145" s="317"/>
      <c r="E145" s="318"/>
      <c r="F145" s="319"/>
      <c r="G145" s="320"/>
      <c r="H145" s="346" t="s">
        <v>220</v>
      </c>
      <c r="I145" s="321"/>
      <c r="J145" s="347" t="s">
        <v>249</v>
      </c>
      <c r="K145" s="322"/>
      <c r="L145" s="323"/>
      <c r="M145" s="324"/>
      <c r="N145" s="325"/>
      <c r="O145" s="322"/>
      <c r="P145" s="326"/>
      <c r="Q145" s="332"/>
      <c r="R145" s="334"/>
      <c r="S145" s="334"/>
      <c r="T145" s="334"/>
      <c r="U145" s="332"/>
      <c r="V145" s="332"/>
      <c r="W145" s="332"/>
      <c r="X145" s="332"/>
      <c r="Y145" s="332"/>
      <c r="Z145" s="332"/>
    </row>
    <row r="146" spans="1:26" ht="44.25" customHeight="1" x14ac:dyDescent="0.15">
      <c r="A146" s="315"/>
      <c r="B146" s="316"/>
      <c r="C146" s="316"/>
      <c r="D146" s="317"/>
      <c r="E146" s="318"/>
      <c r="F146" s="319"/>
      <c r="G146" s="320"/>
      <c r="H146" s="346" t="s">
        <v>220</v>
      </c>
      <c r="I146" s="321"/>
      <c r="J146" s="347" t="s">
        <v>249</v>
      </c>
      <c r="K146" s="322"/>
      <c r="L146" s="323"/>
      <c r="M146" s="324"/>
      <c r="N146" s="325"/>
      <c r="O146" s="322"/>
      <c r="P146" s="326"/>
      <c r="Q146" s="332"/>
      <c r="R146" s="334"/>
      <c r="S146" s="334"/>
      <c r="T146" s="334"/>
      <c r="U146" s="332"/>
      <c r="V146" s="332"/>
      <c r="W146" s="332"/>
      <c r="X146" s="332"/>
      <c r="Y146" s="332"/>
      <c r="Z146" s="332"/>
    </row>
    <row r="147" spans="1:26" ht="44.25" customHeight="1" x14ac:dyDescent="0.15">
      <c r="A147" s="315"/>
      <c r="B147" s="316"/>
      <c r="C147" s="316"/>
      <c r="D147" s="317"/>
      <c r="E147" s="318"/>
      <c r="F147" s="319"/>
      <c r="G147" s="320"/>
      <c r="H147" s="346" t="s">
        <v>220</v>
      </c>
      <c r="I147" s="321"/>
      <c r="J147" s="347" t="s">
        <v>249</v>
      </c>
      <c r="K147" s="322"/>
      <c r="L147" s="323"/>
      <c r="M147" s="324"/>
      <c r="N147" s="325"/>
      <c r="O147" s="322"/>
      <c r="P147" s="326"/>
      <c r="Q147" s="332"/>
      <c r="R147" s="334"/>
      <c r="S147" s="334"/>
      <c r="T147" s="334"/>
      <c r="U147" s="332"/>
      <c r="V147" s="332"/>
      <c r="W147" s="332"/>
      <c r="X147" s="332"/>
      <c r="Y147" s="332"/>
      <c r="Z147" s="332"/>
    </row>
    <row r="148" spans="1:26" ht="44.25" customHeight="1" x14ac:dyDescent="0.15">
      <c r="A148" s="315"/>
      <c r="B148" s="316"/>
      <c r="C148" s="316"/>
      <c r="D148" s="317"/>
      <c r="E148" s="318"/>
      <c r="F148" s="319"/>
      <c r="G148" s="320"/>
      <c r="H148" s="346" t="s">
        <v>220</v>
      </c>
      <c r="I148" s="321"/>
      <c r="J148" s="347" t="s">
        <v>249</v>
      </c>
      <c r="K148" s="322"/>
      <c r="L148" s="323"/>
      <c r="M148" s="324"/>
      <c r="N148" s="325"/>
      <c r="O148" s="322"/>
      <c r="P148" s="326"/>
      <c r="Q148" s="332"/>
      <c r="R148" s="334"/>
      <c r="S148" s="334"/>
      <c r="T148" s="334"/>
      <c r="U148" s="332"/>
      <c r="V148" s="332"/>
      <c r="W148" s="332"/>
      <c r="X148" s="332"/>
      <c r="Y148" s="332"/>
      <c r="Z148" s="332"/>
    </row>
    <row r="149" spans="1:26" ht="44.25" customHeight="1" x14ac:dyDescent="0.15">
      <c r="A149" s="315"/>
      <c r="B149" s="316"/>
      <c r="C149" s="316"/>
      <c r="D149" s="317"/>
      <c r="E149" s="318"/>
      <c r="F149" s="319"/>
      <c r="G149" s="320"/>
      <c r="H149" s="346" t="s">
        <v>220</v>
      </c>
      <c r="I149" s="321"/>
      <c r="J149" s="347" t="s">
        <v>249</v>
      </c>
      <c r="K149" s="322"/>
      <c r="L149" s="323"/>
      <c r="M149" s="324"/>
      <c r="N149" s="325"/>
      <c r="O149" s="322"/>
      <c r="P149" s="326"/>
      <c r="Q149" s="332"/>
      <c r="R149" s="334"/>
      <c r="S149" s="334"/>
      <c r="T149" s="334"/>
      <c r="U149" s="332"/>
      <c r="V149" s="332"/>
      <c r="W149" s="332"/>
      <c r="X149" s="332"/>
      <c r="Y149" s="332"/>
      <c r="Z149" s="332"/>
    </row>
    <row r="150" spans="1:26" ht="44.25" customHeight="1" x14ac:dyDescent="0.15">
      <c r="A150" s="315"/>
      <c r="B150" s="316"/>
      <c r="C150" s="316"/>
      <c r="D150" s="317"/>
      <c r="E150" s="318"/>
      <c r="F150" s="319"/>
      <c r="G150" s="320"/>
      <c r="H150" s="346" t="s">
        <v>220</v>
      </c>
      <c r="I150" s="321"/>
      <c r="J150" s="347" t="s">
        <v>249</v>
      </c>
      <c r="K150" s="322"/>
      <c r="L150" s="323"/>
      <c r="M150" s="324"/>
      <c r="N150" s="325"/>
      <c r="O150" s="322"/>
      <c r="P150" s="326"/>
      <c r="Q150" s="332"/>
      <c r="R150" s="334"/>
      <c r="S150" s="334"/>
      <c r="T150" s="334"/>
      <c r="U150" s="332"/>
      <c r="V150" s="332"/>
      <c r="W150" s="332"/>
      <c r="X150" s="332"/>
      <c r="Y150" s="332"/>
      <c r="Z150" s="332"/>
    </row>
    <row r="151" spans="1:26" ht="44.25" customHeight="1" x14ac:dyDescent="0.15">
      <c r="A151" s="315"/>
      <c r="B151" s="316"/>
      <c r="C151" s="316"/>
      <c r="D151" s="317"/>
      <c r="E151" s="318"/>
      <c r="F151" s="319"/>
      <c r="G151" s="320"/>
      <c r="H151" s="346" t="s">
        <v>220</v>
      </c>
      <c r="I151" s="321"/>
      <c r="J151" s="347" t="s">
        <v>249</v>
      </c>
      <c r="K151" s="322"/>
      <c r="L151" s="323"/>
      <c r="M151" s="324"/>
      <c r="N151" s="325"/>
      <c r="O151" s="322"/>
      <c r="P151" s="326"/>
      <c r="Q151" s="332"/>
      <c r="R151" s="334"/>
      <c r="S151" s="334"/>
      <c r="T151" s="334"/>
      <c r="U151" s="332"/>
      <c r="V151" s="332"/>
      <c r="W151" s="332"/>
      <c r="X151" s="332"/>
      <c r="Y151" s="332"/>
      <c r="Z151" s="332"/>
    </row>
    <row r="152" spans="1:26" ht="34.5" customHeight="1" thickBot="1" x14ac:dyDescent="0.2">
      <c r="A152" s="929" t="s">
        <v>267</v>
      </c>
      <c r="B152" s="930"/>
      <c r="C152" s="931"/>
      <c r="D152" s="932"/>
      <c r="E152" s="348" t="s">
        <v>268</v>
      </c>
      <c r="F152" s="933" t="s">
        <v>269</v>
      </c>
      <c r="G152" s="934"/>
      <c r="H152" s="934"/>
      <c r="I152" s="934"/>
      <c r="J152" s="935"/>
      <c r="K152" s="327"/>
      <c r="L152" s="328"/>
      <c r="M152" s="329"/>
      <c r="N152" s="330"/>
      <c r="O152" s="327"/>
      <c r="P152" s="331"/>
      <c r="Q152" s="332"/>
      <c r="R152" s="334"/>
      <c r="S152" s="334"/>
      <c r="T152" s="334"/>
      <c r="U152" s="332"/>
      <c r="V152" s="332"/>
      <c r="W152" s="332"/>
      <c r="X152" s="332"/>
      <c r="Y152" s="332"/>
      <c r="Z152" s="332"/>
    </row>
    <row r="153" spans="1:26" ht="20.25" customHeight="1" x14ac:dyDescent="0.15">
      <c r="A153" s="292" t="s">
        <v>112</v>
      </c>
      <c r="B153" s="290"/>
      <c r="C153" s="290"/>
      <c r="D153" s="349"/>
      <c r="E153" s="349"/>
      <c r="F153" s="349"/>
      <c r="G153" s="936" t="s">
        <v>130</v>
      </c>
      <c r="H153" s="913"/>
      <c r="I153" s="913"/>
      <c r="J153" s="841"/>
      <c r="K153" s="938" t="str">
        <f>IF(COUNTIF(K143:K151,"○")+K152=0,"",COUNTIF(K143:K151,"○")+K152)</f>
        <v/>
      </c>
      <c r="L153" s="940" t="str">
        <f t="shared" ref="L153:P153" si="12">IF(COUNTIF(L143:L151,"○")+L152=0,"",COUNTIF(L143:L151,"○")+L152)</f>
        <v/>
      </c>
      <c r="M153" s="942" t="str">
        <f t="shared" si="12"/>
        <v/>
      </c>
      <c r="N153" s="942" t="str">
        <f t="shared" si="12"/>
        <v/>
      </c>
      <c r="O153" s="942" t="str">
        <f t="shared" si="12"/>
        <v/>
      </c>
      <c r="P153" s="927" t="str">
        <f t="shared" si="12"/>
        <v/>
      </c>
      <c r="Q153" s="332"/>
      <c r="R153" s="334"/>
      <c r="S153" s="334"/>
      <c r="T153" s="334"/>
      <c r="U153" s="332"/>
      <c r="V153" s="332"/>
      <c r="W153" s="332"/>
      <c r="X153" s="332"/>
      <c r="Y153" s="332"/>
      <c r="Z153" s="332"/>
    </row>
    <row r="154" spans="1:26" ht="20.25" customHeight="1" thickBot="1" x14ac:dyDescent="0.2">
      <c r="A154" s="293" t="s">
        <v>301</v>
      </c>
      <c r="B154" s="172"/>
      <c r="C154" s="172"/>
      <c r="D154" s="332"/>
      <c r="E154" s="332"/>
      <c r="F154" s="332"/>
      <c r="G154" s="937"/>
      <c r="H154" s="915"/>
      <c r="I154" s="915"/>
      <c r="J154" s="912"/>
      <c r="K154" s="939"/>
      <c r="L154" s="941"/>
      <c r="M154" s="943"/>
      <c r="N154" s="944"/>
      <c r="O154" s="943"/>
      <c r="P154" s="928"/>
      <c r="Q154" s="332"/>
      <c r="R154" s="334"/>
      <c r="S154" s="334"/>
      <c r="T154" s="334"/>
      <c r="U154" s="332"/>
      <c r="V154" s="332"/>
      <c r="W154" s="332"/>
      <c r="X154" s="332"/>
      <c r="Y154" s="332"/>
      <c r="Z154" s="332"/>
    </row>
    <row r="155" spans="1:26" ht="18" customHeight="1" x14ac:dyDescent="0.15">
      <c r="A155" s="332" t="s">
        <v>113</v>
      </c>
      <c r="B155" s="333"/>
      <c r="C155" s="333"/>
      <c r="D155" s="332"/>
      <c r="E155" s="332" t="s">
        <v>10</v>
      </c>
      <c r="F155" s="332" t="s">
        <v>111</v>
      </c>
      <c r="G155" s="332"/>
      <c r="H155" s="332"/>
      <c r="I155" s="332"/>
      <c r="J155" s="332"/>
      <c r="K155" s="172"/>
      <c r="L155" s="172"/>
      <c r="M155" s="172"/>
      <c r="N155" s="172"/>
      <c r="O155" s="196" t="s">
        <v>241</v>
      </c>
      <c r="P155" s="263" t="str">
        <f>IF(SUM(K153:P154)=0,"",P138+1)</f>
        <v/>
      </c>
      <c r="Q155" s="332" t="str">
        <f>P155</f>
        <v/>
      </c>
      <c r="R155" s="334"/>
      <c r="S155" s="334"/>
      <c r="T155" s="334"/>
      <c r="U155" s="332"/>
      <c r="V155" s="332"/>
      <c r="W155" s="332"/>
      <c r="X155" s="332"/>
      <c r="Y155" s="332"/>
      <c r="Z155" s="332"/>
    </row>
    <row r="156" spans="1:26" ht="27.75" x14ac:dyDescent="0.15">
      <c r="A156" s="945" t="s">
        <v>114</v>
      </c>
      <c r="B156" s="945"/>
      <c r="C156" s="945"/>
      <c r="D156" s="945"/>
      <c r="E156" s="945"/>
      <c r="F156" s="945"/>
      <c r="G156" s="945"/>
      <c r="H156" s="945"/>
      <c r="I156" s="945"/>
      <c r="J156" s="945"/>
      <c r="K156" s="945"/>
      <c r="L156" s="945"/>
      <c r="M156" s="335"/>
      <c r="N156" s="335"/>
      <c r="O156" s="332"/>
      <c r="P156" s="332"/>
      <c r="Q156" s="332"/>
      <c r="R156" s="334"/>
      <c r="S156" s="334"/>
      <c r="T156" s="334"/>
      <c r="U156" s="332"/>
      <c r="V156" s="332"/>
      <c r="W156" s="332"/>
      <c r="X156" s="332"/>
      <c r="Y156" s="332"/>
      <c r="Z156" s="332"/>
    </row>
    <row r="157" spans="1:26" s="463" customFormat="1" ht="28.5" customHeight="1" thickBot="1" x14ac:dyDescent="0.2">
      <c r="A157" s="946" t="s">
        <v>266</v>
      </c>
      <c r="B157" s="946"/>
      <c r="C157" s="947"/>
      <c r="D157" s="947"/>
      <c r="E157" s="266" t="s">
        <v>115</v>
      </c>
      <c r="F157" s="266"/>
      <c r="G157" s="266"/>
      <c r="H157" s="242"/>
      <c r="I157" s="350" t="s">
        <v>271</v>
      </c>
      <c r="J157" s="352" t="str">
        <f>J140</f>
        <v/>
      </c>
      <c r="K157" s="242" t="s">
        <v>220</v>
      </c>
      <c r="L157" s="242" t="str">
        <f>L140</f>
        <v/>
      </c>
      <c r="M157" s="242" t="s">
        <v>249</v>
      </c>
      <c r="N157" s="242" t="str">
        <f>N140</f>
        <v/>
      </c>
      <c r="O157" s="948" t="s">
        <v>270</v>
      </c>
      <c r="P157" s="948"/>
      <c r="Q157" s="266"/>
      <c r="R157" s="337"/>
      <c r="S157" s="337"/>
      <c r="T157" s="337"/>
      <c r="U157" s="266"/>
      <c r="V157" s="266"/>
      <c r="W157" s="266"/>
      <c r="X157" s="266"/>
      <c r="Y157" s="266"/>
      <c r="Z157" s="266"/>
    </row>
    <row r="158" spans="1:26" ht="19.5" customHeight="1" x14ac:dyDescent="0.15">
      <c r="A158" s="949" t="s">
        <v>116</v>
      </c>
      <c r="B158" s="909" t="s">
        <v>117</v>
      </c>
      <c r="C158" s="909" t="s">
        <v>118</v>
      </c>
      <c r="D158" s="951" t="s">
        <v>119</v>
      </c>
      <c r="E158" s="952"/>
      <c r="F158" s="909" t="s">
        <v>120</v>
      </c>
      <c r="G158" s="840" t="s">
        <v>121</v>
      </c>
      <c r="H158" s="913"/>
      <c r="I158" s="913"/>
      <c r="J158" s="841"/>
      <c r="K158" s="951" t="s">
        <v>122</v>
      </c>
      <c r="L158" s="953"/>
      <c r="M158" s="953"/>
      <c r="N158" s="953"/>
      <c r="O158" s="953"/>
      <c r="P158" s="954"/>
      <c r="Q158" s="332"/>
      <c r="R158" s="334"/>
      <c r="S158" s="334"/>
      <c r="T158" s="334"/>
      <c r="U158" s="332"/>
      <c r="V158" s="332"/>
      <c r="W158" s="332"/>
      <c r="X158" s="332"/>
      <c r="Y158" s="332"/>
      <c r="Z158" s="332"/>
    </row>
    <row r="159" spans="1:26" ht="19.5" customHeight="1" thickBot="1" x14ac:dyDescent="0.2">
      <c r="A159" s="950"/>
      <c r="B159" s="910"/>
      <c r="C159" s="910"/>
      <c r="D159" s="278" t="s">
        <v>123</v>
      </c>
      <c r="E159" s="338" t="s">
        <v>124</v>
      </c>
      <c r="F159" s="910"/>
      <c r="G159" s="911"/>
      <c r="H159" s="915"/>
      <c r="I159" s="915"/>
      <c r="J159" s="912"/>
      <c r="K159" s="339" t="s">
        <v>125</v>
      </c>
      <c r="L159" s="340" t="s">
        <v>126</v>
      </c>
      <c r="M159" s="341" t="s">
        <v>498</v>
      </c>
      <c r="N159" s="342" t="s">
        <v>127</v>
      </c>
      <c r="O159" s="339" t="s">
        <v>128</v>
      </c>
      <c r="P159" s="343" t="s">
        <v>129</v>
      </c>
      <c r="Q159" s="332"/>
      <c r="R159" s="334"/>
      <c r="S159" s="334"/>
      <c r="T159" s="334"/>
      <c r="U159" s="332"/>
      <c r="V159" s="332"/>
      <c r="W159" s="332"/>
      <c r="X159" s="332"/>
      <c r="Y159" s="332"/>
      <c r="Z159" s="332"/>
    </row>
    <row r="160" spans="1:26" ht="44.25" customHeight="1" x14ac:dyDescent="0.15">
      <c r="A160" s="303"/>
      <c r="B160" s="304"/>
      <c r="C160" s="304"/>
      <c r="D160" s="305"/>
      <c r="E160" s="306"/>
      <c r="F160" s="307"/>
      <c r="G160" s="308"/>
      <c r="H160" s="344" t="s">
        <v>220</v>
      </c>
      <c r="I160" s="309"/>
      <c r="J160" s="345" t="s">
        <v>249</v>
      </c>
      <c r="K160" s="310"/>
      <c r="L160" s="311"/>
      <c r="M160" s="312"/>
      <c r="N160" s="313"/>
      <c r="O160" s="310"/>
      <c r="P160" s="314"/>
      <c r="Q160" s="332"/>
      <c r="R160" s="334"/>
      <c r="S160" s="334"/>
      <c r="T160" s="334"/>
      <c r="U160" s="332"/>
      <c r="V160" s="332"/>
      <c r="W160" s="332"/>
      <c r="X160" s="332"/>
      <c r="Y160" s="332"/>
      <c r="Z160" s="332"/>
    </row>
    <row r="161" spans="1:26" ht="44.25" customHeight="1" x14ac:dyDescent="0.15">
      <c r="A161" s="315"/>
      <c r="B161" s="316"/>
      <c r="C161" s="316"/>
      <c r="D161" s="317"/>
      <c r="E161" s="318"/>
      <c r="F161" s="319"/>
      <c r="G161" s="320"/>
      <c r="H161" s="346" t="s">
        <v>220</v>
      </c>
      <c r="I161" s="321"/>
      <c r="J161" s="347" t="s">
        <v>249</v>
      </c>
      <c r="K161" s="322"/>
      <c r="L161" s="323"/>
      <c r="M161" s="324"/>
      <c r="N161" s="325"/>
      <c r="O161" s="322"/>
      <c r="P161" s="326"/>
      <c r="Q161" s="332"/>
      <c r="R161" s="334"/>
      <c r="S161" s="334"/>
      <c r="T161" s="334"/>
      <c r="U161" s="332"/>
      <c r="V161" s="332"/>
      <c r="W161" s="332"/>
      <c r="X161" s="332"/>
      <c r="Y161" s="332"/>
      <c r="Z161" s="332"/>
    </row>
    <row r="162" spans="1:26" ht="44.25" customHeight="1" x14ac:dyDescent="0.15">
      <c r="A162" s="315"/>
      <c r="B162" s="316"/>
      <c r="C162" s="316"/>
      <c r="D162" s="317"/>
      <c r="E162" s="318"/>
      <c r="F162" s="319"/>
      <c r="G162" s="320"/>
      <c r="H162" s="346" t="s">
        <v>220</v>
      </c>
      <c r="I162" s="321"/>
      <c r="J162" s="347" t="s">
        <v>249</v>
      </c>
      <c r="K162" s="322"/>
      <c r="L162" s="323"/>
      <c r="M162" s="324"/>
      <c r="N162" s="325"/>
      <c r="O162" s="322"/>
      <c r="P162" s="326"/>
      <c r="Q162" s="332"/>
      <c r="R162" s="334"/>
      <c r="S162" s="334"/>
      <c r="T162" s="334"/>
      <c r="U162" s="332"/>
      <c r="V162" s="332"/>
      <c r="W162" s="332"/>
      <c r="X162" s="332"/>
      <c r="Y162" s="332"/>
      <c r="Z162" s="332"/>
    </row>
    <row r="163" spans="1:26" ht="44.25" customHeight="1" x14ac:dyDescent="0.15">
      <c r="A163" s="315"/>
      <c r="B163" s="316"/>
      <c r="C163" s="316"/>
      <c r="D163" s="317"/>
      <c r="E163" s="318"/>
      <c r="F163" s="319"/>
      <c r="G163" s="320"/>
      <c r="H163" s="346" t="s">
        <v>220</v>
      </c>
      <c r="I163" s="321"/>
      <c r="J163" s="347" t="s">
        <v>249</v>
      </c>
      <c r="K163" s="322"/>
      <c r="L163" s="323"/>
      <c r="M163" s="324"/>
      <c r="N163" s="325"/>
      <c r="O163" s="322"/>
      <c r="P163" s="326"/>
      <c r="Q163" s="332"/>
      <c r="R163" s="334"/>
      <c r="S163" s="334"/>
      <c r="T163" s="334"/>
      <c r="U163" s="332"/>
      <c r="V163" s="332"/>
      <c r="W163" s="332"/>
      <c r="X163" s="332"/>
      <c r="Y163" s="332"/>
      <c r="Z163" s="332"/>
    </row>
    <row r="164" spans="1:26" ht="44.25" customHeight="1" x14ac:dyDescent="0.15">
      <c r="A164" s="315"/>
      <c r="B164" s="316"/>
      <c r="C164" s="316"/>
      <c r="D164" s="317"/>
      <c r="E164" s="318"/>
      <c r="F164" s="319"/>
      <c r="G164" s="320"/>
      <c r="H164" s="346" t="s">
        <v>220</v>
      </c>
      <c r="I164" s="321"/>
      <c r="J164" s="347" t="s">
        <v>249</v>
      </c>
      <c r="K164" s="322"/>
      <c r="L164" s="323"/>
      <c r="M164" s="324"/>
      <c r="N164" s="325"/>
      <c r="O164" s="322"/>
      <c r="P164" s="326"/>
      <c r="Q164" s="332"/>
      <c r="R164" s="334"/>
      <c r="S164" s="334"/>
      <c r="T164" s="334"/>
      <c r="U164" s="332"/>
      <c r="V164" s="332"/>
      <c r="W164" s="332"/>
      <c r="X164" s="332"/>
      <c r="Y164" s="332"/>
      <c r="Z164" s="332"/>
    </row>
    <row r="165" spans="1:26" ht="44.25" customHeight="1" x14ac:dyDescent="0.15">
      <c r="A165" s="315"/>
      <c r="B165" s="316"/>
      <c r="C165" s="316"/>
      <c r="D165" s="317"/>
      <c r="E165" s="318"/>
      <c r="F165" s="319"/>
      <c r="G165" s="320"/>
      <c r="H165" s="346" t="s">
        <v>220</v>
      </c>
      <c r="I165" s="321"/>
      <c r="J165" s="347" t="s">
        <v>249</v>
      </c>
      <c r="K165" s="322"/>
      <c r="L165" s="323"/>
      <c r="M165" s="324"/>
      <c r="N165" s="325"/>
      <c r="O165" s="322"/>
      <c r="P165" s="326"/>
      <c r="Q165" s="332"/>
      <c r="R165" s="334"/>
      <c r="S165" s="334"/>
      <c r="T165" s="334"/>
      <c r="U165" s="332"/>
      <c r="V165" s="332"/>
      <c r="W165" s="332"/>
      <c r="X165" s="332"/>
      <c r="Y165" s="332"/>
      <c r="Z165" s="332"/>
    </row>
    <row r="166" spans="1:26" ht="44.25" customHeight="1" x14ac:dyDescent="0.15">
      <c r="A166" s="315"/>
      <c r="B166" s="316"/>
      <c r="C166" s="316"/>
      <c r="D166" s="317"/>
      <c r="E166" s="318"/>
      <c r="F166" s="319"/>
      <c r="G166" s="320"/>
      <c r="H166" s="346" t="s">
        <v>220</v>
      </c>
      <c r="I166" s="321"/>
      <c r="J166" s="347" t="s">
        <v>249</v>
      </c>
      <c r="K166" s="322"/>
      <c r="L166" s="323"/>
      <c r="M166" s="324"/>
      <c r="N166" s="325"/>
      <c r="O166" s="322"/>
      <c r="P166" s="326"/>
      <c r="Q166" s="332"/>
      <c r="R166" s="334"/>
      <c r="S166" s="334"/>
      <c r="T166" s="334"/>
      <c r="U166" s="332"/>
      <c r="V166" s="332"/>
      <c r="W166" s="332"/>
      <c r="X166" s="332"/>
      <c r="Y166" s="332"/>
      <c r="Z166" s="332"/>
    </row>
    <row r="167" spans="1:26" ht="44.25" customHeight="1" x14ac:dyDescent="0.15">
      <c r="A167" s="315"/>
      <c r="B167" s="316"/>
      <c r="C167" s="316"/>
      <c r="D167" s="317"/>
      <c r="E167" s="318"/>
      <c r="F167" s="319"/>
      <c r="G167" s="320"/>
      <c r="H167" s="346" t="s">
        <v>220</v>
      </c>
      <c r="I167" s="321"/>
      <c r="J167" s="347" t="s">
        <v>249</v>
      </c>
      <c r="K167" s="322"/>
      <c r="L167" s="323"/>
      <c r="M167" s="324"/>
      <c r="N167" s="325"/>
      <c r="O167" s="322"/>
      <c r="P167" s="326"/>
      <c r="Q167" s="332"/>
      <c r="R167" s="334"/>
      <c r="S167" s="334"/>
      <c r="T167" s="334"/>
      <c r="U167" s="332"/>
      <c r="V167" s="332"/>
      <c r="W167" s="332"/>
      <c r="X167" s="332"/>
      <c r="Y167" s="332"/>
      <c r="Z167" s="332"/>
    </row>
    <row r="168" spans="1:26" ht="44.25" customHeight="1" x14ac:dyDescent="0.15">
      <c r="A168" s="315"/>
      <c r="B168" s="316"/>
      <c r="C168" s="316"/>
      <c r="D168" s="317"/>
      <c r="E168" s="318"/>
      <c r="F168" s="319"/>
      <c r="G168" s="320"/>
      <c r="H168" s="346" t="s">
        <v>220</v>
      </c>
      <c r="I168" s="321"/>
      <c r="J168" s="347" t="s">
        <v>249</v>
      </c>
      <c r="K168" s="322"/>
      <c r="L168" s="323"/>
      <c r="M168" s="324"/>
      <c r="N168" s="325"/>
      <c r="O168" s="322"/>
      <c r="P168" s="326"/>
      <c r="Q168" s="332"/>
      <c r="R168" s="334"/>
      <c r="S168" s="334"/>
      <c r="T168" s="334"/>
      <c r="U168" s="332"/>
      <c r="V168" s="332"/>
      <c r="W168" s="332"/>
      <c r="X168" s="332"/>
      <c r="Y168" s="332"/>
      <c r="Z168" s="332"/>
    </row>
    <row r="169" spans="1:26" ht="34.5" customHeight="1" thickBot="1" x14ac:dyDescent="0.2">
      <c r="A169" s="929" t="s">
        <v>267</v>
      </c>
      <c r="B169" s="930"/>
      <c r="C169" s="931"/>
      <c r="D169" s="932"/>
      <c r="E169" s="348" t="s">
        <v>268</v>
      </c>
      <c r="F169" s="933" t="s">
        <v>269</v>
      </c>
      <c r="G169" s="934"/>
      <c r="H169" s="934"/>
      <c r="I169" s="934"/>
      <c r="J169" s="935"/>
      <c r="K169" s="327"/>
      <c r="L169" s="328"/>
      <c r="M169" s="329"/>
      <c r="N169" s="330"/>
      <c r="O169" s="327"/>
      <c r="P169" s="331"/>
      <c r="Q169" s="332"/>
      <c r="R169" s="334"/>
      <c r="S169" s="334"/>
      <c r="T169" s="334"/>
      <c r="U169" s="332"/>
      <c r="V169" s="332"/>
      <c r="W169" s="332"/>
      <c r="X169" s="332"/>
      <c r="Y169" s="332"/>
      <c r="Z169" s="332"/>
    </row>
    <row r="170" spans="1:26" ht="20.25" customHeight="1" x14ac:dyDescent="0.15">
      <c r="A170" s="292" t="s">
        <v>112</v>
      </c>
      <c r="B170" s="290"/>
      <c r="C170" s="290"/>
      <c r="D170" s="349"/>
      <c r="E170" s="349"/>
      <c r="F170" s="349"/>
      <c r="G170" s="936" t="s">
        <v>130</v>
      </c>
      <c r="H170" s="913"/>
      <c r="I170" s="913"/>
      <c r="J170" s="841"/>
      <c r="K170" s="938" t="str">
        <f>IF(COUNTIF(K160:K168,"○")+K169=0,"",COUNTIF(K160:K168,"○")+K169)</f>
        <v/>
      </c>
      <c r="L170" s="940" t="str">
        <f t="shared" ref="L170:P170" si="13">IF(COUNTIF(L160:L168,"○")+L169=0,"",COUNTIF(L160:L168,"○")+L169)</f>
        <v/>
      </c>
      <c r="M170" s="942" t="str">
        <f t="shared" si="13"/>
        <v/>
      </c>
      <c r="N170" s="942" t="str">
        <f t="shared" si="13"/>
        <v/>
      </c>
      <c r="O170" s="942" t="str">
        <f t="shared" si="13"/>
        <v/>
      </c>
      <c r="P170" s="927" t="str">
        <f t="shared" si="13"/>
        <v/>
      </c>
      <c r="Q170" s="332"/>
      <c r="R170" s="334"/>
      <c r="S170" s="334"/>
      <c r="T170" s="334"/>
      <c r="U170" s="332"/>
      <c r="V170" s="332"/>
      <c r="W170" s="332"/>
      <c r="X170" s="332"/>
      <c r="Y170" s="332"/>
      <c r="Z170" s="332"/>
    </row>
    <row r="171" spans="1:26" ht="20.25" customHeight="1" thickBot="1" x14ac:dyDescent="0.2">
      <c r="A171" s="293" t="s">
        <v>301</v>
      </c>
      <c r="B171" s="172"/>
      <c r="C171" s="172"/>
      <c r="D171" s="332"/>
      <c r="E171" s="332"/>
      <c r="F171" s="332"/>
      <c r="G171" s="937"/>
      <c r="H171" s="915"/>
      <c r="I171" s="915"/>
      <c r="J171" s="912"/>
      <c r="K171" s="939"/>
      <c r="L171" s="941"/>
      <c r="M171" s="943"/>
      <c r="N171" s="944"/>
      <c r="O171" s="943"/>
      <c r="P171" s="928"/>
      <c r="Q171" s="332"/>
      <c r="R171" s="334"/>
      <c r="S171" s="334"/>
      <c r="T171" s="334"/>
      <c r="U171" s="332"/>
      <c r="V171" s="332"/>
      <c r="W171" s="332"/>
      <c r="X171" s="332"/>
      <c r="Y171" s="332"/>
      <c r="Z171" s="332"/>
    </row>
    <row r="172" spans="1:26" ht="18" customHeight="1" x14ac:dyDescent="0.15">
      <c r="A172" s="332" t="s">
        <v>113</v>
      </c>
      <c r="B172" s="333"/>
      <c r="C172" s="333"/>
      <c r="D172" s="332"/>
      <c r="E172" s="332" t="s">
        <v>10</v>
      </c>
      <c r="F172" s="332" t="s">
        <v>111</v>
      </c>
      <c r="G172" s="332"/>
      <c r="H172" s="332"/>
      <c r="I172" s="332"/>
      <c r="J172" s="332"/>
      <c r="K172" s="172"/>
      <c r="L172" s="172"/>
      <c r="M172" s="172"/>
      <c r="N172" s="172"/>
      <c r="O172" s="196" t="s">
        <v>241</v>
      </c>
      <c r="P172" s="263" t="str">
        <f t="shared" ref="P172" si="14">IF(SUM(K170:P171)=0,"",P155+1)</f>
        <v/>
      </c>
      <c r="Q172" s="332" t="str">
        <f t="shared" ref="Q172" si="15">P172</f>
        <v/>
      </c>
      <c r="R172" s="334"/>
      <c r="S172" s="334"/>
      <c r="T172" s="334"/>
      <c r="U172" s="332"/>
      <c r="V172" s="332"/>
      <c r="W172" s="332"/>
      <c r="X172" s="332"/>
      <c r="Y172" s="332"/>
      <c r="Z172" s="332"/>
    </row>
    <row r="173" spans="1:26" ht="27.75" x14ac:dyDescent="0.15">
      <c r="A173" s="945" t="s">
        <v>114</v>
      </c>
      <c r="B173" s="945"/>
      <c r="C173" s="945"/>
      <c r="D173" s="945"/>
      <c r="E173" s="945"/>
      <c r="F173" s="945"/>
      <c r="G173" s="945"/>
      <c r="H173" s="945"/>
      <c r="I173" s="945"/>
      <c r="J173" s="945"/>
      <c r="K173" s="945"/>
      <c r="L173" s="945"/>
      <c r="M173" s="476"/>
      <c r="N173" s="476"/>
      <c r="O173" s="332"/>
      <c r="P173" s="332"/>
      <c r="Q173" s="332"/>
      <c r="R173" s="334"/>
      <c r="S173" s="334"/>
      <c r="T173" s="334"/>
      <c r="U173" s="332"/>
      <c r="V173" s="332"/>
      <c r="W173" s="332"/>
      <c r="X173" s="332"/>
      <c r="Y173" s="332"/>
      <c r="Z173" s="332"/>
    </row>
    <row r="174" spans="1:26" s="463" customFormat="1" ht="28.5" customHeight="1" thickBot="1" x14ac:dyDescent="0.2">
      <c r="A174" s="946" t="s">
        <v>266</v>
      </c>
      <c r="B174" s="946"/>
      <c r="C174" s="947"/>
      <c r="D174" s="947"/>
      <c r="E174" s="266" t="s">
        <v>115</v>
      </c>
      <c r="F174" s="266"/>
      <c r="G174" s="266"/>
      <c r="H174" s="242"/>
      <c r="I174" s="350" t="s">
        <v>271</v>
      </c>
      <c r="J174" s="352" t="str">
        <f t="shared" ref="J174" si="16">J157</f>
        <v/>
      </c>
      <c r="K174" s="242" t="s">
        <v>220</v>
      </c>
      <c r="L174" s="242" t="str">
        <f t="shared" ref="L174" si="17">L157</f>
        <v/>
      </c>
      <c r="M174" s="242" t="s">
        <v>249</v>
      </c>
      <c r="N174" s="242" t="str">
        <f t="shared" ref="N174" si="18">N157</f>
        <v/>
      </c>
      <c r="O174" s="948" t="s">
        <v>270</v>
      </c>
      <c r="P174" s="948"/>
      <c r="Q174" s="266"/>
      <c r="R174" s="337"/>
      <c r="S174" s="337"/>
      <c r="T174" s="337"/>
      <c r="U174" s="266"/>
      <c r="V174" s="266"/>
      <c r="W174" s="266"/>
      <c r="X174" s="266"/>
      <c r="Y174" s="266"/>
      <c r="Z174" s="266"/>
    </row>
    <row r="175" spans="1:26" ht="19.5" customHeight="1" x14ac:dyDescent="0.15">
      <c r="A175" s="949" t="s">
        <v>116</v>
      </c>
      <c r="B175" s="909" t="s">
        <v>117</v>
      </c>
      <c r="C175" s="909" t="s">
        <v>118</v>
      </c>
      <c r="D175" s="951" t="s">
        <v>119</v>
      </c>
      <c r="E175" s="952"/>
      <c r="F175" s="909" t="s">
        <v>120</v>
      </c>
      <c r="G175" s="840" t="s">
        <v>121</v>
      </c>
      <c r="H175" s="913"/>
      <c r="I175" s="913"/>
      <c r="J175" s="841"/>
      <c r="K175" s="951" t="s">
        <v>122</v>
      </c>
      <c r="L175" s="953"/>
      <c r="M175" s="953"/>
      <c r="N175" s="953"/>
      <c r="O175" s="953"/>
      <c r="P175" s="954"/>
      <c r="Q175" s="332"/>
      <c r="R175" s="334"/>
      <c r="S175" s="334"/>
      <c r="T175" s="334"/>
      <c r="U175" s="332"/>
      <c r="V175" s="332"/>
      <c r="W175" s="332"/>
      <c r="X175" s="332"/>
      <c r="Y175" s="332"/>
      <c r="Z175" s="332"/>
    </row>
    <row r="176" spans="1:26" ht="19.5" customHeight="1" thickBot="1" x14ac:dyDescent="0.2">
      <c r="A176" s="950"/>
      <c r="B176" s="910"/>
      <c r="C176" s="910"/>
      <c r="D176" s="473" t="s">
        <v>123</v>
      </c>
      <c r="E176" s="338" t="s">
        <v>124</v>
      </c>
      <c r="F176" s="910"/>
      <c r="G176" s="911"/>
      <c r="H176" s="915"/>
      <c r="I176" s="915"/>
      <c r="J176" s="912"/>
      <c r="K176" s="339" t="s">
        <v>125</v>
      </c>
      <c r="L176" s="340" t="s">
        <v>126</v>
      </c>
      <c r="M176" s="341" t="s">
        <v>498</v>
      </c>
      <c r="N176" s="342" t="s">
        <v>127</v>
      </c>
      <c r="O176" s="339" t="s">
        <v>128</v>
      </c>
      <c r="P176" s="343" t="s">
        <v>129</v>
      </c>
      <c r="Q176" s="332"/>
      <c r="R176" s="334"/>
      <c r="S176" s="334"/>
      <c r="T176" s="334"/>
      <c r="U176" s="332"/>
      <c r="V176" s="332"/>
      <c r="W176" s="332"/>
      <c r="X176" s="332"/>
      <c r="Y176" s="332"/>
      <c r="Z176" s="332"/>
    </row>
    <row r="177" spans="1:26" ht="44.25" customHeight="1" x14ac:dyDescent="0.15">
      <c r="A177" s="303"/>
      <c r="B177" s="304"/>
      <c r="C177" s="304"/>
      <c r="D177" s="305"/>
      <c r="E177" s="306"/>
      <c r="F177" s="307"/>
      <c r="G177" s="308"/>
      <c r="H177" s="344" t="s">
        <v>220</v>
      </c>
      <c r="I177" s="309"/>
      <c r="J177" s="345" t="s">
        <v>249</v>
      </c>
      <c r="K177" s="310"/>
      <c r="L177" s="311"/>
      <c r="M177" s="312"/>
      <c r="N177" s="313"/>
      <c r="O177" s="310"/>
      <c r="P177" s="314"/>
      <c r="Q177" s="332"/>
      <c r="R177" s="334"/>
      <c r="S177" s="334"/>
      <c r="T177" s="334"/>
      <c r="U177" s="332"/>
      <c r="V177" s="332"/>
      <c r="W177" s="332"/>
      <c r="X177" s="332"/>
      <c r="Y177" s="332"/>
      <c r="Z177" s="332"/>
    </row>
    <row r="178" spans="1:26" ht="44.25" customHeight="1" x14ac:dyDescent="0.15">
      <c r="A178" s="315"/>
      <c r="B178" s="316"/>
      <c r="C178" s="316"/>
      <c r="D178" s="317"/>
      <c r="E178" s="318"/>
      <c r="F178" s="319"/>
      <c r="G178" s="320"/>
      <c r="H178" s="346" t="s">
        <v>220</v>
      </c>
      <c r="I178" s="321"/>
      <c r="J178" s="347" t="s">
        <v>249</v>
      </c>
      <c r="K178" s="322"/>
      <c r="L178" s="323"/>
      <c r="M178" s="324"/>
      <c r="N178" s="325"/>
      <c r="O178" s="322"/>
      <c r="P178" s="326"/>
      <c r="Q178" s="332"/>
      <c r="R178" s="334"/>
      <c r="S178" s="334"/>
      <c r="T178" s="334"/>
      <c r="U178" s="332"/>
      <c r="V178" s="332"/>
      <c r="W178" s="332"/>
      <c r="X178" s="332"/>
      <c r="Y178" s="332"/>
      <c r="Z178" s="332"/>
    </row>
    <row r="179" spans="1:26" ht="44.25" customHeight="1" x14ac:dyDescent="0.15">
      <c r="A179" s="315"/>
      <c r="B179" s="316"/>
      <c r="C179" s="316"/>
      <c r="D179" s="317"/>
      <c r="E179" s="318"/>
      <c r="F179" s="319"/>
      <c r="G179" s="320"/>
      <c r="H179" s="346" t="s">
        <v>220</v>
      </c>
      <c r="I179" s="321"/>
      <c r="J179" s="347" t="s">
        <v>249</v>
      </c>
      <c r="K179" s="322"/>
      <c r="L179" s="323"/>
      <c r="M179" s="324"/>
      <c r="N179" s="325"/>
      <c r="O179" s="322"/>
      <c r="P179" s="326"/>
      <c r="Q179" s="332"/>
      <c r="R179" s="334"/>
      <c r="S179" s="334"/>
      <c r="T179" s="334"/>
      <c r="U179" s="332"/>
      <c r="V179" s="332"/>
      <c r="W179" s="332"/>
      <c r="X179" s="332"/>
      <c r="Y179" s="332"/>
      <c r="Z179" s="332"/>
    </row>
    <row r="180" spans="1:26" ht="44.25" customHeight="1" x14ac:dyDescent="0.15">
      <c r="A180" s="315"/>
      <c r="B180" s="316"/>
      <c r="C180" s="316"/>
      <c r="D180" s="317"/>
      <c r="E180" s="318"/>
      <c r="F180" s="319"/>
      <c r="G180" s="320"/>
      <c r="H180" s="346" t="s">
        <v>220</v>
      </c>
      <c r="I180" s="321"/>
      <c r="J180" s="347" t="s">
        <v>249</v>
      </c>
      <c r="K180" s="322"/>
      <c r="L180" s="323"/>
      <c r="M180" s="324"/>
      <c r="N180" s="325"/>
      <c r="O180" s="322"/>
      <c r="P180" s="326"/>
      <c r="Q180" s="332"/>
      <c r="R180" s="334"/>
      <c r="S180" s="334"/>
      <c r="T180" s="334"/>
      <c r="U180" s="332"/>
      <c r="V180" s="332"/>
      <c r="W180" s="332"/>
      <c r="X180" s="332"/>
      <c r="Y180" s="332"/>
      <c r="Z180" s="332"/>
    </row>
    <row r="181" spans="1:26" ht="44.25" customHeight="1" x14ac:dyDescent="0.15">
      <c r="A181" s="315"/>
      <c r="B181" s="316"/>
      <c r="C181" s="316"/>
      <c r="D181" s="317"/>
      <c r="E181" s="318"/>
      <c r="F181" s="319"/>
      <c r="G181" s="320"/>
      <c r="H181" s="346" t="s">
        <v>220</v>
      </c>
      <c r="I181" s="321"/>
      <c r="J181" s="347" t="s">
        <v>249</v>
      </c>
      <c r="K181" s="322"/>
      <c r="L181" s="323"/>
      <c r="M181" s="324"/>
      <c r="N181" s="325"/>
      <c r="O181" s="322"/>
      <c r="P181" s="326"/>
      <c r="Q181" s="332"/>
      <c r="R181" s="334"/>
      <c r="S181" s="334"/>
      <c r="T181" s="334"/>
      <c r="U181" s="332"/>
      <c r="V181" s="332"/>
      <c r="W181" s="332"/>
      <c r="X181" s="332"/>
      <c r="Y181" s="332"/>
      <c r="Z181" s="332"/>
    </row>
    <row r="182" spans="1:26" ht="44.25" customHeight="1" x14ac:dyDescent="0.15">
      <c r="A182" s="315"/>
      <c r="B182" s="316"/>
      <c r="C182" s="316"/>
      <c r="D182" s="317"/>
      <c r="E182" s="318"/>
      <c r="F182" s="319"/>
      <c r="G182" s="320"/>
      <c r="H182" s="346" t="s">
        <v>220</v>
      </c>
      <c r="I182" s="321"/>
      <c r="J182" s="347" t="s">
        <v>249</v>
      </c>
      <c r="K182" s="322"/>
      <c r="L182" s="323"/>
      <c r="M182" s="324"/>
      <c r="N182" s="325"/>
      <c r="O182" s="322"/>
      <c r="P182" s="326"/>
      <c r="Q182" s="332"/>
      <c r="R182" s="334"/>
      <c r="S182" s="334"/>
      <c r="T182" s="334"/>
      <c r="U182" s="332"/>
      <c r="V182" s="332"/>
      <c r="W182" s="332"/>
      <c r="X182" s="332"/>
      <c r="Y182" s="332"/>
      <c r="Z182" s="332"/>
    </row>
    <row r="183" spans="1:26" ht="44.25" customHeight="1" x14ac:dyDescent="0.15">
      <c r="A183" s="315"/>
      <c r="B183" s="316"/>
      <c r="C183" s="316"/>
      <c r="D183" s="317"/>
      <c r="E183" s="318"/>
      <c r="F183" s="319"/>
      <c r="G183" s="320"/>
      <c r="H183" s="346" t="s">
        <v>220</v>
      </c>
      <c r="I183" s="321"/>
      <c r="J183" s="347" t="s">
        <v>249</v>
      </c>
      <c r="K183" s="322"/>
      <c r="L183" s="323"/>
      <c r="M183" s="324"/>
      <c r="N183" s="325"/>
      <c r="O183" s="322"/>
      <c r="P183" s="326"/>
      <c r="Q183" s="332"/>
      <c r="R183" s="334"/>
      <c r="S183" s="334"/>
      <c r="T183" s="334"/>
      <c r="U183" s="332"/>
      <c r="V183" s="332"/>
      <c r="W183" s="332"/>
      <c r="X183" s="332"/>
      <c r="Y183" s="332"/>
      <c r="Z183" s="332"/>
    </row>
    <row r="184" spans="1:26" ht="44.25" customHeight="1" x14ac:dyDescent="0.15">
      <c r="A184" s="315"/>
      <c r="B184" s="316"/>
      <c r="C184" s="316"/>
      <c r="D184" s="317"/>
      <c r="E184" s="318"/>
      <c r="F184" s="319"/>
      <c r="G184" s="320"/>
      <c r="H184" s="346" t="s">
        <v>220</v>
      </c>
      <c r="I184" s="321"/>
      <c r="J184" s="347" t="s">
        <v>249</v>
      </c>
      <c r="K184" s="322"/>
      <c r="L184" s="323"/>
      <c r="M184" s="324"/>
      <c r="N184" s="325"/>
      <c r="O184" s="322"/>
      <c r="P184" s="326"/>
      <c r="Q184" s="332"/>
      <c r="R184" s="334"/>
      <c r="S184" s="334"/>
      <c r="T184" s="334"/>
      <c r="U184" s="332"/>
      <c r="V184" s="332"/>
      <c r="W184" s="332"/>
      <c r="X184" s="332"/>
      <c r="Y184" s="332"/>
      <c r="Z184" s="332"/>
    </row>
    <row r="185" spans="1:26" ht="44.25" customHeight="1" x14ac:dyDescent="0.15">
      <c r="A185" s="315"/>
      <c r="B185" s="316"/>
      <c r="C185" s="316"/>
      <c r="D185" s="317"/>
      <c r="E185" s="318"/>
      <c r="F185" s="319"/>
      <c r="G185" s="320"/>
      <c r="H185" s="346" t="s">
        <v>220</v>
      </c>
      <c r="I185" s="321"/>
      <c r="J185" s="347" t="s">
        <v>249</v>
      </c>
      <c r="K185" s="322"/>
      <c r="L185" s="323"/>
      <c r="M185" s="324"/>
      <c r="N185" s="325"/>
      <c r="O185" s="322"/>
      <c r="P185" s="326"/>
      <c r="Q185" s="332"/>
      <c r="R185" s="334"/>
      <c r="S185" s="334"/>
      <c r="T185" s="334"/>
      <c r="U185" s="332"/>
      <c r="V185" s="332"/>
      <c r="W185" s="332"/>
      <c r="X185" s="332"/>
      <c r="Y185" s="332"/>
      <c r="Z185" s="332"/>
    </row>
    <row r="186" spans="1:26" ht="34.5" customHeight="1" thickBot="1" x14ac:dyDescent="0.2">
      <c r="A186" s="929" t="s">
        <v>267</v>
      </c>
      <c r="B186" s="930"/>
      <c r="C186" s="931"/>
      <c r="D186" s="932"/>
      <c r="E186" s="348" t="s">
        <v>268</v>
      </c>
      <c r="F186" s="933" t="s">
        <v>269</v>
      </c>
      <c r="G186" s="934"/>
      <c r="H186" s="934"/>
      <c r="I186" s="934"/>
      <c r="J186" s="935"/>
      <c r="K186" s="477"/>
      <c r="L186" s="328"/>
      <c r="M186" s="329"/>
      <c r="N186" s="330"/>
      <c r="O186" s="477"/>
      <c r="P186" s="331"/>
      <c r="Q186" s="332"/>
      <c r="R186" s="334"/>
      <c r="S186" s="334"/>
      <c r="T186" s="334"/>
      <c r="U186" s="332"/>
      <c r="V186" s="332"/>
      <c r="W186" s="332"/>
      <c r="X186" s="332"/>
      <c r="Y186" s="332"/>
      <c r="Z186" s="332"/>
    </row>
    <row r="187" spans="1:26" ht="20.25" customHeight="1" x14ac:dyDescent="0.15">
      <c r="A187" s="292" t="s">
        <v>112</v>
      </c>
      <c r="B187" s="290"/>
      <c r="C187" s="290"/>
      <c r="D187" s="349"/>
      <c r="E187" s="349"/>
      <c r="F187" s="349"/>
      <c r="G187" s="936" t="s">
        <v>130</v>
      </c>
      <c r="H187" s="913"/>
      <c r="I187" s="913"/>
      <c r="J187" s="841"/>
      <c r="K187" s="938" t="str">
        <f t="shared" ref="K187:P187" si="19">IF(COUNTIF(K177:K185,"○")+K186=0,"",COUNTIF(K177:K185,"○")+K186)</f>
        <v/>
      </c>
      <c r="L187" s="940" t="str">
        <f t="shared" si="19"/>
        <v/>
      </c>
      <c r="M187" s="942" t="str">
        <f t="shared" si="19"/>
        <v/>
      </c>
      <c r="N187" s="942" t="str">
        <f t="shared" si="19"/>
        <v/>
      </c>
      <c r="O187" s="942" t="str">
        <f t="shared" si="19"/>
        <v/>
      </c>
      <c r="P187" s="927" t="str">
        <f t="shared" si="19"/>
        <v/>
      </c>
      <c r="Q187" s="332"/>
      <c r="R187" s="334"/>
      <c r="S187" s="334"/>
      <c r="T187" s="334"/>
      <c r="U187" s="332"/>
      <c r="V187" s="332"/>
      <c r="W187" s="332"/>
      <c r="X187" s="332"/>
      <c r="Y187" s="332"/>
      <c r="Z187" s="332"/>
    </row>
    <row r="188" spans="1:26" ht="20.25" customHeight="1" thickBot="1" x14ac:dyDescent="0.2">
      <c r="A188" s="293" t="s">
        <v>301</v>
      </c>
      <c r="B188" s="172"/>
      <c r="C188" s="172"/>
      <c r="D188" s="332"/>
      <c r="E188" s="332"/>
      <c r="F188" s="332"/>
      <c r="G188" s="937"/>
      <c r="H188" s="915"/>
      <c r="I188" s="915"/>
      <c r="J188" s="912"/>
      <c r="K188" s="939"/>
      <c r="L188" s="941"/>
      <c r="M188" s="943"/>
      <c r="N188" s="944"/>
      <c r="O188" s="943"/>
      <c r="P188" s="928"/>
      <c r="Q188" s="332"/>
      <c r="R188" s="334"/>
      <c r="S188" s="334"/>
      <c r="T188" s="334"/>
      <c r="U188" s="332"/>
      <c r="V188" s="332"/>
      <c r="W188" s="332"/>
      <c r="X188" s="332"/>
      <c r="Y188" s="332"/>
      <c r="Z188" s="332"/>
    </row>
    <row r="189" spans="1:26" ht="18" customHeight="1" x14ac:dyDescent="0.15">
      <c r="A189" s="332" t="s">
        <v>113</v>
      </c>
      <c r="B189" s="333"/>
      <c r="C189" s="333"/>
      <c r="D189" s="332"/>
      <c r="E189" s="332" t="s">
        <v>10</v>
      </c>
      <c r="F189" s="332" t="s">
        <v>111</v>
      </c>
      <c r="G189" s="332"/>
      <c r="H189" s="332"/>
      <c r="I189" s="332"/>
      <c r="J189" s="332"/>
      <c r="K189" s="172"/>
      <c r="L189" s="172"/>
      <c r="M189" s="172"/>
      <c r="N189" s="172"/>
      <c r="O189" s="196" t="s">
        <v>241</v>
      </c>
      <c r="P189" s="263" t="str">
        <f t="shared" ref="P189" si="20">IF(SUM(K187:P188)=0,"",P172+1)</f>
        <v/>
      </c>
      <c r="Q189" s="332" t="str">
        <f t="shared" ref="Q189" si="21">P189</f>
        <v/>
      </c>
      <c r="R189" s="334"/>
      <c r="S189" s="334"/>
      <c r="T189" s="334"/>
      <c r="U189" s="332"/>
      <c r="V189" s="332"/>
      <c r="W189" s="332"/>
      <c r="X189" s="332"/>
      <c r="Y189" s="332"/>
      <c r="Z189" s="332"/>
    </row>
    <row r="190" spans="1:26" ht="27.75" x14ac:dyDescent="0.15">
      <c r="A190" s="945" t="s">
        <v>114</v>
      </c>
      <c r="B190" s="945"/>
      <c r="C190" s="945"/>
      <c r="D190" s="945"/>
      <c r="E190" s="945"/>
      <c r="F190" s="945"/>
      <c r="G190" s="945"/>
      <c r="H190" s="945"/>
      <c r="I190" s="945"/>
      <c r="J190" s="945"/>
      <c r="K190" s="945"/>
      <c r="L190" s="945"/>
      <c r="M190" s="476"/>
      <c r="N190" s="476"/>
      <c r="O190" s="332"/>
      <c r="P190" s="332"/>
      <c r="Q190" s="332"/>
      <c r="R190" s="334"/>
      <c r="S190" s="334"/>
      <c r="T190" s="334"/>
      <c r="U190" s="332"/>
      <c r="V190" s="332"/>
      <c r="W190" s="332"/>
      <c r="X190" s="332"/>
      <c r="Y190" s="332"/>
      <c r="Z190" s="332"/>
    </row>
    <row r="191" spans="1:26" s="463" customFormat="1" ht="28.5" customHeight="1" thickBot="1" x14ac:dyDescent="0.2">
      <c r="A191" s="946" t="s">
        <v>266</v>
      </c>
      <c r="B191" s="946"/>
      <c r="C191" s="947"/>
      <c r="D191" s="947"/>
      <c r="E191" s="266" t="s">
        <v>115</v>
      </c>
      <c r="F191" s="266"/>
      <c r="G191" s="266"/>
      <c r="H191" s="242"/>
      <c r="I191" s="350" t="s">
        <v>271</v>
      </c>
      <c r="J191" s="352" t="str">
        <f t="shared" ref="J191" si="22">J174</f>
        <v/>
      </c>
      <c r="K191" s="242" t="s">
        <v>220</v>
      </c>
      <c r="L191" s="242" t="str">
        <f t="shared" ref="L191" si="23">L174</f>
        <v/>
      </c>
      <c r="M191" s="242" t="s">
        <v>249</v>
      </c>
      <c r="N191" s="242" t="str">
        <f t="shared" ref="N191" si="24">N174</f>
        <v/>
      </c>
      <c r="O191" s="948" t="s">
        <v>270</v>
      </c>
      <c r="P191" s="948"/>
      <c r="Q191" s="266"/>
      <c r="R191" s="337"/>
      <c r="S191" s="337"/>
      <c r="T191" s="337"/>
      <c r="U191" s="266"/>
      <c r="V191" s="266"/>
      <c r="W191" s="266"/>
      <c r="X191" s="266"/>
      <c r="Y191" s="266"/>
      <c r="Z191" s="266"/>
    </row>
    <row r="192" spans="1:26" ht="19.5" customHeight="1" x14ac:dyDescent="0.15">
      <c r="A192" s="949" t="s">
        <v>116</v>
      </c>
      <c r="B192" s="909" t="s">
        <v>117</v>
      </c>
      <c r="C192" s="909" t="s">
        <v>118</v>
      </c>
      <c r="D192" s="951" t="s">
        <v>119</v>
      </c>
      <c r="E192" s="952"/>
      <c r="F192" s="909" t="s">
        <v>120</v>
      </c>
      <c r="G192" s="840" t="s">
        <v>121</v>
      </c>
      <c r="H192" s="913"/>
      <c r="I192" s="913"/>
      <c r="J192" s="841"/>
      <c r="K192" s="951" t="s">
        <v>122</v>
      </c>
      <c r="L192" s="953"/>
      <c r="M192" s="953"/>
      <c r="N192" s="953"/>
      <c r="O192" s="953"/>
      <c r="P192" s="954"/>
      <c r="Q192" s="332"/>
      <c r="R192" s="334"/>
      <c r="S192" s="334"/>
      <c r="T192" s="334"/>
      <c r="U192" s="332"/>
      <c r="V192" s="332"/>
      <c r="W192" s="332"/>
      <c r="X192" s="332"/>
      <c r="Y192" s="332"/>
      <c r="Z192" s="332"/>
    </row>
    <row r="193" spans="1:26" ht="19.5" customHeight="1" thickBot="1" x14ac:dyDescent="0.2">
      <c r="A193" s="950"/>
      <c r="B193" s="910"/>
      <c r="C193" s="910"/>
      <c r="D193" s="473" t="s">
        <v>123</v>
      </c>
      <c r="E193" s="338" t="s">
        <v>124</v>
      </c>
      <c r="F193" s="910"/>
      <c r="G193" s="911"/>
      <c r="H193" s="915"/>
      <c r="I193" s="915"/>
      <c r="J193" s="912"/>
      <c r="K193" s="339" t="s">
        <v>125</v>
      </c>
      <c r="L193" s="340" t="s">
        <v>126</v>
      </c>
      <c r="M193" s="341" t="s">
        <v>498</v>
      </c>
      <c r="N193" s="342" t="s">
        <v>127</v>
      </c>
      <c r="O193" s="339" t="s">
        <v>128</v>
      </c>
      <c r="P193" s="343" t="s">
        <v>129</v>
      </c>
      <c r="Q193" s="332"/>
      <c r="R193" s="334"/>
      <c r="S193" s="334"/>
      <c r="T193" s="334"/>
      <c r="U193" s="332"/>
      <c r="V193" s="332"/>
      <c r="W193" s="332"/>
      <c r="X193" s="332"/>
      <c r="Y193" s="332"/>
      <c r="Z193" s="332"/>
    </row>
    <row r="194" spans="1:26" ht="44.25" customHeight="1" x14ac:dyDescent="0.15">
      <c r="A194" s="303"/>
      <c r="B194" s="304"/>
      <c r="C194" s="304"/>
      <c r="D194" s="305"/>
      <c r="E194" s="306"/>
      <c r="F194" s="307"/>
      <c r="G194" s="308"/>
      <c r="H194" s="344" t="s">
        <v>220</v>
      </c>
      <c r="I194" s="309"/>
      <c r="J194" s="345" t="s">
        <v>249</v>
      </c>
      <c r="K194" s="310"/>
      <c r="L194" s="311"/>
      <c r="M194" s="312"/>
      <c r="N194" s="313"/>
      <c r="O194" s="310"/>
      <c r="P194" s="314"/>
      <c r="Q194" s="332"/>
      <c r="R194" s="334"/>
      <c r="S194" s="334"/>
      <c r="T194" s="334"/>
      <c r="U194" s="332"/>
      <c r="V194" s="332"/>
      <c r="W194" s="332"/>
      <c r="X194" s="332"/>
      <c r="Y194" s="332"/>
      <c r="Z194" s="332"/>
    </row>
    <row r="195" spans="1:26" ht="44.25" customHeight="1" x14ac:dyDescent="0.15">
      <c r="A195" s="315"/>
      <c r="B195" s="316"/>
      <c r="C195" s="316"/>
      <c r="D195" s="317"/>
      <c r="E195" s="318"/>
      <c r="F195" s="319"/>
      <c r="G195" s="320"/>
      <c r="H195" s="346" t="s">
        <v>220</v>
      </c>
      <c r="I195" s="321"/>
      <c r="J195" s="347" t="s">
        <v>249</v>
      </c>
      <c r="K195" s="322"/>
      <c r="L195" s="323"/>
      <c r="M195" s="324"/>
      <c r="N195" s="325"/>
      <c r="O195" s="322"/>
      <c r="P195" s="326"/>
      <c r="Q195" s="332"/>
      <c r="R195" s="334"/>
      <c r="S195" s="334"/>
      <c r="T195" s="334"/>
      <c r="U195" s="332"/>
      <c r="V195" s="332"/>
      <c r="W195" s="332"/>
      <c r="X195" s="332"/>
      <c r="Y195" s="332"/>
      <c r="Z195" s="332"/>
    </row>
    <row r="196" spans="1:26" ht="44.25" customHeight="1" x14ac:dyDescent="0.15">
      <c r="A196" s="315"/>
      <c r="B196" s="316"/>
      <c r="C196" s="316"/>
      <c r="D196" s="317"/>
      <c r="E196" s="318"/>
      <c r="F196" s="319"/>
      <c r="G196" s="320"/>
      <c r="H196" s="346" t="s">
        <v>220</v>
      </c>
      <c r="I196" s="321"/>
      <c r="J196" s="347" t="s">
        <v>249</v>
      </c>
      <c r="K196" s="322"/>
      <c r="L196" s="323"/>
      <c r="M196" s="324"/>
      <c r="N196" s="325"/>
      <c r="O196" s="322"/>
      <c r="P196" s="326"/>
      <c r="Q196" s="332"/>
      <c r="R196" s="334"/>
      <c r="S196" s="334"/>
      <c r="T196" s="334"/>
      <c r="U196" s="332"/>
      <c r="V196" s="332"/>
      <c r="W196" s="332"/>
      <c r="X196" s="332"/>
      <c r="Y196" s="332"/>
      <c r="Z196" s="332"/>
    </row>
    <row r="197" spans="1:26" ht="44.25" customHeight="1" x14ac:dyDescent="0.15">
      <c r="A197" s="315"/>
      <c r="B197" s="316"/>
      <c r="C197" s="316"/>
      <c r="D197" s="317"/>
      <c r="E197" s="318"/>
      <c r="F197" s="319"/>
      <c r="G197" s="320"/>
      <c r="H197" s="346" t="s">
        <v>220</v>
      </c>
      <c r="I197" s="321"/>
      <c r="J197" s="347" t="s">
        <v>249</v>
      </c>
      <c r="K197" s="322"/>
      <c r="L197" s="323"/>
      <c r="M197" s="324"/>
      <c r="N197" s="325"/>
      <c r="O197" s="322"/>
      <c r="P197" s="326"/>
      <c r="Q197" s="332"/>
      <c r="R197" s="334"/>
      <c r="S197" s="334"/>
      <c r="T197" s="334"/>
      <c r="U197" s="332"/>
      <c r="V197" s="332"/>
      <c r="W197" s="332"/>
      <c r="X197" s="332"/>
      <c r="Y197" s="332"/>
      <c r="Z197" s="332"/>
    </row>
    <row r="198" spans="1:26" ht="44.25" customHeight="1" x14ac:dyDescent="0.15">
      <c r="A198" s="315"/>
      <c r="B198" s="316"/>
      <c r="C198" s="316"/>
      <c r="D198" s="317"/>
      <c r="E198" s="318"/>
      <c r="F198" s="319"/>
      <c r="G198" s="320"/>
      <c r="H198" s="346" t="s">
        <v>220</v>
      </c>
      <c r="I198" s="321"/>
      <c r="J198" s="347" t="s">
        <v>249</v>
      </c>
      <c r="K198" s="322"/>
      <c r="L198" s="323"/>
      <c r="M198" s="324"/>
      <c r="N198" s="325"/>
      <c r="O198" s="322"/>
      <c r="P198" s="326"/>
      <c r="Q198" s="332"/>
      <c r="R198" s="334"/>
      <c r="S198" s="334"/>
      <c r="T198" s="334"/>
      <c r="U198" s="332"/>
      <c r="V198" s="332"/>
      <c r="W198" s="332"/>
      <c r="X198" s="332"/>
      <c r="Y198" s="332"/>
      <c r="Z198" s="332"/>
    </row>
    <row r="199" spans="1:26" ht="44.25" customHeight="1" x14ac:dyDescent="0.15">
      <c r="A199" s="315"/>
      <c r="B199" s="316"/>
      <c r="C199" s="316"/>
      <c r="D199" s="317"/>
      <c r="E199" s="318"/>
      <c r="F199" s="319"/>
      <c r="G199" s="320"/>
      <c r="H199" s="346" t="s">
        <v>220</v>
      </c>
      <c r="I199" s="321"/>
      <c r="J199" s="347" t="s">
        <v>249</v>
      </c>
      <c r="K199" s="322"/>
      <c r="L199" s="323"/>
      <c r="M199" s="324"/>
      <c r="N199" s="325"/>
      <c r="O199" s="322"/>
      <c r="P199" s="326"/>
      <c r="Q199" s="332"/>
      <c r="R199" s="334"/>
      <c r="S199" s="334"/>
      <c r="T199" s="334"/>
      <c r="U199" s="332"/>
      <c r="V199" s="332"/>
      <c r="W199" s="332"/>
      <c r="X199" s="332"/>
      <c r="Y199" s="332"/>
      <c r="Z199" s="332"/>
    </row>
    <row r="200" spans="1:26" ht="44.25" customHeight="1" x14ac:dyDescent="0.15">
      <c r="A200" s="315"/>
      <c r="B200" s="316"/>
      <c r="C200" s="316"/>
      <c r="D200" s="317"/>
      <c r="E200" s="318"/>
      <c r="F200" s="319"/>
      <c r="G200" s="320"/>
      <c r="H200" s="346" t="s">
        <v>220</v>
      </c>
      <c r="I200" s="321"/>
      <c r="J200" s="347" t="s">
        <v>249</v>
      </c>
      <c r="K200" s="322"/>
      <c r="L200" s="323"/>
      <c r="M200" s="324"/>
      <c r="N200" s="325"/>
      <c r="O200" s="322"/>
      <c r="P200" s="326"/>
      <c r="Q200" s="332"/>
      <c r="R200" s="334"/>
      <c r="S200" s="334"/>
      <c r="T200" s="334"/>
      <c r="U200" s="332"/>
      <c r="V200" s="332"/>
      <c r="W200" s="332"/>
      <c r="X200" s="332"/>
      <c r="Y200" s="332"/>
      <c r="Z200" s="332"/>
    </row>
    <row r="201" spans="1:26" ht="44.25" customHeight="1" x14ac:dyDescent="0.15">
      <c r="A201" s="315"/>
      <c r="B201" s="316"/>
      <c r="C201" s="316"/>
      <c r="D201" s="317"/>
      <c r="E201" s="318"/>
      <c r="F201" s="319"/>
      <c r="G201" s="320"/>
      <c r="H201" s="346" t="s">
        <v>220</v>
      </c>
      <c r="I201" s="321"/>
      <c r="J201" s="347" t="s">
        <v>249</v>
      </c>
      <c r="K201" s="322"/>
      <c r="L201" s="323"/>
      <c r="M201" s="324"/>
      <c r="N201" s="325"/>
      <c r="O201" s="322"/>
      <c r="P201" s="326"/>
      <c r="Q201" s="332"/>
      <c r="R201" s="334"/>
      <c r="S201" s="334"/>
      <c r="T201" s="334"/>
      <c r="U201" s="332"/>
      <c r="V201" s="332"/>
      <c r="W201" s="332"/>
      <c r="X201" s="332"/>
      <c r="Y201" s="332"/>
      <c r="Z201" s="332"/>
    </row>
    <row r="202" spans="1:26" ht="44.25" customHeight="1" x14ac:dyDescent="0.15">
      <c r="A202" s="315"/>
      <c r="B202" s="316"/>
      <c r="C202" s="316"/>
      <c r="D202" s="317"/>
      <c r="E202" s="318"/>
      <c r="F202" s="319"/>
      <c r="G202" s="320"/>
      <c r="H202" s="346" t="s">
        <v>220</v>
      </c>
      <c r="I202" s="321"/>
      <c r="J202" s="347" t="s">
        <v>249</v>
      </c>
      <c r="K202" s="322"/>
      <c r="L202" s="323"/>
      <c r="M202" s="324"/>
      <c r="N202" s="325"/>
      <c r="O202" s="322"/>
      <c r="P202" s="326"/>
      <c r="Q202" s="332"/>
      <c r="R202" s="334"/>
      <c r="S202" s="334"/>
      <c r="T202" s="334"/>
      <c r="U202" s="332"/>
      <c r="V202" s="332"/>
      <c r="W202" s="332"/>
      <c r="X202" s="332"/>
      <c r="Y202" s="332"/>
      <c r="Z202" s="332"/>
    </row>
    <row r="203" spans="1:26" ht="34.5" customHeight="1" thickBot="1" x14ac:dyDescent="0.2">
      <c r="A203" s="929" t="s">
        <v>267</v>
      </c>
      <c r="B203" s="930"/>
      <c r="C203" s="931"/>
      <c r="D203" s="932"/>
      <c r="E203" s="348" t="s">
        <v>268</v>
      </c>
      <c r="F203" s="933" t="s">
        <v>269</v>
      </c>
      <c r="G203" s="934"/>
      <c r="H203" s="934"/>
      <c r="I203" s="934"/>
      <c r="J203" s="935"/>
      <c r="K203" s="477"/>
      <c r="L203" s="328"/>
      <c r="M203" s="329"/>
      <c r="N203" s="330"/>
      <c r="O203" s="477"/>
      <c r="P203" s="331"/>
      <c r="Q203" s="332"/>
      <c r="R203" s="334"/>
      <c r="S203" s="334"/>
      <c r="T203" s="334"/>
      <c r="U203" s="332"/>
      <c r="V203" s="332"/>
      <c r="W203" s="332"/>
      <c r="X203" s="332"/>
      <c r="Y203" s="332"/>
      <c r="Z203" s="332"/>
    </row>
    <row r="204" spans="1:26" ht="20.25" customHeight="1" x14ac:dyDescent="0.15">
      <c r="A204" s="292" t="s">
        <v>112</v>
      </c>
      <c r="B204" s="290"/>
      <c r="C204" s="290"/>
      <c r="D204" s="349"/>
      <c r="E204" s="349"/>
      <c r="F204" s="349"/>
      <c r="G204" s="936" t="s">
        <v>130</v>
      </c>
      <c r="H204" s="913"/>
      <c r="I204" s="913"/>
      <c r="J204" s="841"/>
      <c r="K204" s="938" t="str">
        <f t="shared" ref="K204:P204" si="25">IF(COUNTIF(K194:K202,"○")+K203=0,"",COUNTIF(K194:K202,"○")+K203)</f>
        <v/>
      </c>
      <c r="L204" s="940" t="str">
        <f t="shared" si="25"/>
        <v/>
      </c>
      <c r="M204" s="942" t="str">
        <f t="shared" si="25"/>
        <v/>
      </c>
      <c r="N204" s="942" t="str">
        <f t="shared" si="25"/>
        <v/>
      </c>
      <c r="O204" s="942" t="str">
        <f t="shared" si="25"/>
        <v/>
      </c>
      <c r="P204" s="927" t="str">
        <f t="shared" si="25"/>
        <v/>
      </c>
      <c r="Q204" s="332"/>
      <c r="R204" s="334"/>
      <c r="S204" s="334"/>
      <c r="T204" s="334"/>
      <c r="U204" s="332"/>
      <c r="V204" s="332"/>
      <c r="W204" s="332"/>
      <c r="X204" s="332"/>
      <c r="Y204" s="332"/>
      <c r="Z204" s="332"/>
    </row>
    <row r="205" spans="1:26" ht="20.25" customHeight="1" thickBot="1" x14ac:dyDescent="0.2">
      <c r="A205" s="293" t="s">
        <v>301</v>
      </c>
      <c r="B205" s="172"/>
      <c r="C205" s="172"/>
      <c r="D205" s="332"/>
      <c r="E205" s="332"/>
      <c r="F205" s="332"/>
      <c r="G205" s="937"/>
      <c r="H205" s="915"/>
      <c r="I205" s="915"/>
      <c r="J205" s="912"/>
      <c r="K205" s="939"/>
      <c r="L205" s="941"/>
      <c r="M205" s="943"/>
      <c r="N205" s="944"/>
      <c r="O205" s="943"/>
      <c r="P205" s="928"/>
      <c r="Q205" s="332"/>
      <c r="R205" s="334"/>
      <c r="S205" s="334"/>
      <c r="T205" s="334"/>
      <c r="U205" s="332"/>
      <c r="V205" s="332"/>
      <c r="W205" s="332"/>
      <c r="X205" s="332"/>
      <c r="Y205" s="332"/>
      <c r="Z205" s="332"/>
    </row>
    <row r="206" spans="1:26" ht="18" customHeight="1" x14ac:dyDescent="0.15">
      <c r="A206" s="332" t="s">
        <v>113</v>
      </c>
      <c r="B206" s="333"/>
      <c r="C206" s="333"/>
      <c r="D206" s="332"/>
      <c r="E206" s="332" t="s">
        <v>10</v>
      </c>
      <c r="F206" s="332" t="s">
        <v>111</v>
      </c>
      <c r="G206" s="332"/>
      <c r="H206" s="332"/>
      <c r="I206" s="332"/>
      <c r="J206" s="332"/>
      <c r="K206" s="172"/>
      <c r="L206" s="172"/>
      <c r="M206" s="172"/>
      <c r="N206" s="172"/>
      <c r="O206" s="196" t="s">
        <v>241</v>
      </c>
      <c r="P206" s="263" t="str">
        <f t="shared" ref="P206" si="26">IF(SUM(K204:P205)=0,"",P189+1)</f>
        <v/>
      </c>
      <c r="Q206" s="332" t="str">
        <f t="shared" ref="Q206" si="27">P206</f>
        <v/>
      </c>
      <c r="R206" s="334"/>
      <c r="S206" s="334"/>
      <c r="T206" s="334"/>
      <c r="U206" s="332"/>
      <c r="V206" s="332"/>
      <c r="W206" s="332"/>
      <c r="X206" s="332"/>
      <c r="Y206" s="332"/>
      <c r="Z206" s="332"/>
    </row>
    <row r="207" spans="1:26" ht="27.75" x14ac:dyDescent="0.15">
      <c r="A207" s="945" t="s">
        <v>114</v>
      </c>
      <c r="B207" s="945"/>
      <c r="C207" s="945"/>
      <c r="D207" s="945"/>
      <c r="E207" s="945"/>
      <c r="F207" s="945"/>
      <c r="G207" s="945"/>
      <c r="H207" s="945"/>
      <c r="I207" s="945"/>
      <c r="J207" s="945"/>
      <c r="K207" s="945"/>
      <c r="L207" s="945"/>
      <c r="M207" s="476"/>
      <c r="N207" s="476"/>
      <c r="O207" s="332"/>
      <c r="P207" s="332"/>
      <c r="Q207" s="332"/>
      <c r="R207" s="334"/>
      <c r="S207" s="334"/>
      <c r="T207" s="334"/>
      <c r="U207" s="332"/>
      <c r="V207" s="332"/>
      <c r="W207" s="332"/>
      <c r="X207" s="332"/>
      <c r="Y207" s="332"/>
      <c r="Z207" s="332"/>
    </row>
    <row r="208" spans="1:26" s="463" customFormat="1" ht="28.5" customHeight="1" thickBot="1" x14ac:dyDescent="0.2">
      <c r="A208" s="946" t="s">
        <v>266</v>
      </c>
      <c r="B208" s="946"/>
      <c r="C208" s="947"/>
      <c r="D208" s="947"/>
      <c r="E208" s="266" t="s">
        <v>115</v>
      </c>
      <c r="F208" s="266"/>
      <c r="G208" s="266"/>
      <c r="H208" s="242"/>
      <c r="I208" s="350" t="s">
        <v>271</v>
      </c>
      <c r="J208" s="352" t="str">
        <f t="shared" ref="J208" si="28">J191</f>
        <v/>
      </c>
      <c r="K208" s="242" t="s">
        <v>220</v>
      </c>
      <c r="L208" s="242" t="str">
        <f t="shared" ref="L208" si="29">L191</f>
        <v/>
      </c>
      <c r="M208" s="242" t="s">
        <v>249</v>
      </c>
      <c r="N208" s="242" t="str">
        <f t="shared" ref="N208" si="30">N191</f>
        <v/>
      </c>
      <c r="O208" s="948" t="s">
        <v>270</v>
      </c>
      <c r="P208" s="948"/>
      <c r="Q208" s="266"/>
      <c r="R208" s="337"/>
      <c r="S208" s="337"/>
      <c r="T208" s="337"/>
      <c r="U208" s="266"/>
      <c r="V208" s="266"/>
      <c r="W208" s="266"/>
      <c r="X208" s="266"/>
      <c r="Y208" s="266"/>
      <c r="Z208" s="266"/>
    </row>
    <row r="209" spans="1:26" ht="19.5" customHeight="1" x14ac:dyDescent="0.15">
      <c r="A209" s="949" t="s">
        <v>116</v>
      </c>
      <c r="B209" s="909" t="s">
        <v>117</v>
      </c>
      <c r="C209" s="909" t="s">
        <v>118</v>
      </c>
      <c r="D209" s="951" t="s">
        <v>119</v>
      </c>
      <c r="E209" s="952"/>
      <c r="F209" s="909" t="s">
        <v>120</v>
      </c>
      <c r="G209" s="840" t="s">
        <v>121</v>
      </c>
      <c r="H209" s="913"/>
      <c r="I209" s="913"/>
      <c r="J209" s="841"/>
      <c r="K209" s="951" t="s">
        <v>122</v>
      </c>
      <c r="L209" s="953"/>
      <c r="M209" s="953"/>
      <c r="N209" s="953"/>
      <c r="O209" s="953"/>
      <c r="P209" s="954"/>
      <c r="Q209" s="332"/>
      <c r="R209" s="334"/>
      <c r="S209" s="334"/>
      <c r="T209" s="334"/>
      <c r="U209" s="332"/>
      <c r="V209" s="332"/>
      <c r="W209" s="332"/>
      <c r="X209" s="332"/>
      <c r="Y209" s="332"/>
      <c r="Z209" s="332"/>
    </row>
    <row r="210" spans="1:26" ht="19.5" customHeight="1" thickBot="1" x14ac:dyDescent="0.2">
      <c r="A210" s="950"/>
      <c r="B210" s="910"/>
      <c r="C210" s="910"/>
      <c r="D210" s="473" t="s">
        <v>123</v>
      </c>
      <c r="E210" s="338" t="s">
        <v>124</v>
      </c>
      <c r="F210" s="910"/>
      <c r="G210" s="911"/>
      <c r="H210" s="915"/>
      <c r="I210" s="915"/>
      <c r="J210" s="912"/>
      <c r="K210" s="339" t="s">
        <v>125</v>
      </c>
      <c r="L210" s="340" t="s">
        <v>126</v>
      </c>
      <c r="M210" s="341" t="s">
        <v>498</v>
      </c>
      <c r="N210" s="342" t="s">
        <v>127</v>
      </c>
      <c r="O210" s="339" t="s">
        <v>128</v>
      </c>
      <c r="P210" s="343" t="s">
        <v>129</v>
      </c>
      <c r="Q210" s="332"/>
      <c r="R210" s="334"/>
      <c r="S210" s="334"/>
      <c r="T210" s="334"/>
      <c r="U210" s="332"/>
      <c r="V210" s="332"/>
      <c r="W210" s="332"/>
      <c r="X210" s="332"/>
      <c r="Y210" s="332"/>
      <c r="Z210" s="332"/>
    </row>
    <row r="211" spans="1:26" ht="44.25" customHeight="1" x14ac:dyDescent="0.15">
      <c r="A211" s="303"/>
      <c r="B211" s="304"/>
      <c r="C211" s="304"/>
      <c r="D211" s="305"/>
      <c r="E211" s="306"/>
      <c r="F211" s="307"/>
      <c r="G211" s="308"/>
      <c r="H211" s="344" t="s">
        <v>220</v>
      </c>
      <c r="I211" s="309"/>
      <c r="J211" s="345" t="s">
        <v>249</v>
      </c>
      <c r="K211" s="310"/>
      <c r="L211" s="311"/>
      <c r="M211" s="312"/>
      <c r="N211" s="313"/>
      <c r="O211" s="310"/>
      <c r="P211" s="314"/>
      <c r="Q211" s="332"/>
      <c r="R211" s="334"/>
      <c r="S211" s="334"/>
      <c r="T211" s="334"/>
      <c r="U211" s="332"/>
      <c r="V211" s="332"/>
      <c r="W211" s="332"/>
      <c r="X211" s="332"/>
      <c r="Y211" s="332"/>
      <c r="Z211" s="332"/>
    </row>
    <row r="212" spans="1:26" ht="44.25" customHeight="1" x14ac:dyDescent="0.15">
      <c r="A212" s="315"/>
      <c r="B212" s="316"/>
      <c r="C212" s="316"/>
      <c r="D212" s="317"/>
      <c r="E212" s="318"/>
      <c r="F212" s="319"/>
      <c r="G212" s="320"/>
      <c r="H212" s="346" t="s">
        <v>220</v>
      </c>
      <c r="I212" s="321"/>
      <c r="J212" s="347" t="s">
        <v>249</v>
      </c>
      <c r="K212" s="322"/>
      <c r="L212" s="323"/>
      <c r="M212" s="324"/>
      <c r="N212" s="325"/>
      <c r="O212" s="322"/>
      <c r="P212" s="326"/>
      <c r="Q212" s="332"/>
      <c r="R212" s="334"/>
      <c r="S212" s="334"/>
      <c r="T212" s="334"/>
      <c r="U212" s="332"/>
      <c r="V212" s="332"/>
      <c r="W212" s="332"/>
      <c r="X212" s="332"/>
      <c r="Y212" s="332"/>
      <c r="Z212" s="332"/>
    </row>
    <row r="213" spans="1:26" ht="44.25" customHeight="1" x14ac:dyDescent="0.15">
      <c r="A213" s="315"/>
      <c r="B213" s="316"/>
      <c r="C213" s="316"/>
      <c r="D213" s="317"/>
      <c r="E213" s="318"/>
      <c r="F213" s="319"/>
      <c r="G213" s="320"/>
      <c r="H213" s="346" t="s">
        <v>220</v>
      </c>
      <c r="I213" s="321"/>
      <c r="J213" s="347" t="s">
        <v>249</v>
      </c>
      <c r="K213" s="322"/>
      <c r="L213" s="323"/>
      <c r="M213" s="324"/>
      <c r="N213" s="325"/>
      <c r="O213" s="322"/>
      <c r="P213" s="326"/>
      <c r="Q213" s="332"/>
      <c r="R213" s="334"/>
      <c r="S213" s="334"/>
      <c r="T213" s="334"/>
      <c r="U213" s="332"/>
      <c r="V213" s="332"/>
      <c r="W213" s="332"/>
      <c r="X213" s="332"/>
      <c r="Y213" s="332"/>
      <c r="Z213" s="332"/>
    </row>
    <row r="214" spans="1:26" ht="44.25" customHeight="1" x14ac:dyDescent="0.15">
      <c r="A214" s="315"/>
      <c r="B214" s="316"/>
      <c r="C214" s="316"/>
      <c r="D214" s="317"/>
      <c r="E214" s="318"/>
      <c r="F214" s="319"/>
      <c r="G214" s="320"/>
      <c r="H214" s="346" t="s">
        <v>220</v>
      </c>
      <c r="I214" s="321"/>
      <c r="J214" s="347" t="s">
        <v>249</v>
      </c>
      <c r="K214" s="322"/>
      <c r="L214" s="323"/>
      <c r="M214" s="324"/>
      <c r="N214" s="325"/>
      <c r="O214" s="322"/>
      <c r="P214" s="326"/>
      <c r="Q214" s="332"/>
      <c r="R214" s="334"/>
      <c r="S214" s="334"/>
      <c r="T214" s="334"/>
      <c r="U214" s="332"/>
      <c r="V214" s="332"/>
      <c r="W214" s="332"/>
      <c r="X214" s="332"/>
      <c r="Y214" s="332"/>
      <c r="Z214" s="332"/>
    </row>
    <row r="215" spans="1:26" ht="44.25" customHeight="1" x14ac:dyDescent="0.15">
      <c r="A215" s="315"/>
      <c r="B215" s="316"/>
      <c r="C215" s="316"/>
      <c r="D215" s="317"/>
      <c r="E215" s="318"/>
      <c r="F215" s="319"/>
      <c r="G215" s="320"/>
      <c r="H215" s="346" t="s">
        <v>220</v>
      </c>
      <c r="I215" s="321"/>
      <c r="J215" s="347" t="s">
        <v>249</v>
      </c>
      <c r="K215" s="322"/>
      <c r="L215" s="323"/>
      <c r="M215" s="324"/>
      <c r="N215" s="325"/>
      <c r="O215" s="322"/>
      <c r="P215" s="326"/>
      <c r="Q215" s="332"/>
      <c r="R215" s="334"/>
      <c r="S215" s="334"/>
      <c r="T215" s="334"/>
      <c r="U215" s="332"/>
      <c r="V215" s="332"/>
      <c r="W215" s="332"/>
      <c r="X215" s="332"/>
      <c r="Y215" s="332"/>
      <c r="Z215" s="332"/>
    </row>
    <row r="216" spans="1:26" ht="44.25" customHeight="1" x14ac:dyDescent="0.15">
      <c r="A216" s="315"/>
      <c r="B216" s="316"/>
      <c r="C216" s="316"/>
      <c r="D216" s="317"/>
      <c r="E216" s="318"/>
      <c r="F216" s="319"/>
      <c r="G216" s="320"/>
      <c r="H216" s="346" t="s">
        <v>220</v>
      </c>
      <c r="I216" s="321"/>
      <c r="J216" s="347" t="s">
        <v>249</v>
      </c>
      <c r="K216" s="322"/>
      <c r="L216" s="323"/>
      <c r="M216" s="324"/>
      <c r="N216" s="325"/>
      <c r="O216" s="322"/>
      <c r="P216" s="326"/>
      <c r="Q216" s="332"/>
      <c r="R216" s="334"/>
      <c r="S216" s="334"/>
      <c r="T216" s="334"/>
      <c r="U216" s="332"/>
      <c r="V216" s="332"/>
      <c r="W216" s="332"/>
      <c r="X216" s="332"/>
      <c r="Y216" s="332"/>
      <c r="Z216" s="332"/>
    </row>
    <row r="217" spans="1:26" ht="44.25" customHeight="1" x14ac:dyDescent="0.15">
      <c r="A217" s="315"/>
      <c r="B217" s="316"/>
      <c r="C217" s="316"/>
      <c r="D217" s="317"/>
      <c r="E217" s="318"/>
      <c r="F217" s="319"/>
      <c r="G217" s="320"/>
      <c r="H217" s="346" t="s">
        <v>220</v>
      </c>
      <c r="I217" s="321"/>
      <c r="J217" s="347" t="s">
        <v>249</v>
      </c>
      <c r="K217" s="322"/>
      <c r="L217" s="323"/>
      <c r="M217" s="324"/>
      <c r="N217" s="325"/>
      <c r="O217" s="322"/>
      <c r="P217" s="326"/>
      <c r="Q217" s="332"/>
      <c r="R217" s="334"/>
      <c r="S217" s="334"/>
      <c r="T217" s="334"/>
      <c r="U217" s="332"/>
      <c r="V217" s="332"/>
      <c r="W217" s="332"/>
      <c r="X217" s="332"/>
      <c r="Y217" s="332"/>
      <c r="Z217" s="332"/>
    </row>
    <row r="218" spans="1:26" ht="44.25" customHeight="1" x14ac:dyDescent="0.15">
      <c r="A218" s="315"/>
      <c r="B218" s="316"/>
      <c r="C218" s="316"/>
      <c r="D218" s="317"/>
      <c r="E218" s="318"/>
      <c r="F218" s="319"/>
      <c r="G218" s="320"/>
      <c r="H218" s="346" t="s">
        <v>220</v>
      </c>
      <c r="I218" s="321"/>
      <c r="J218" s="347" t="s">
        <v>249</v>
      </c>
      <c r="K218" s="322"/>
      <c r="L218" s="323"/>
      <c r="M218" s="324"/>
      <c r="N218" s="325"/>
      <c r="O218" s="322"/>
      <c r="P218" s="326"/>
      <c r="Q218" s="332"/>
      <c r="R218" s="334"/>
      <c r="S218" s="334"/>
      <c r="T218" s="334"/>
      <c r="U218" s="332"/>
      <c r="V218" s="332"/>
      <c r="W218" s="332"/>
      <c r="X218" s="332"/>
      <c r="Y218" s="332"/>
      <c r="Z218" s="332"/>
    </row>
    <row r="219" spans="1:26" ht="44.25" customHeight="1" x14ac:dyDescent="0.15">
      <c r="A219" s="315"/>
      <c r="B219" s="316"/>
      <c r="C219" s="316"/>
      <c r="D219" s="317"/>
      <c r="E219" s="318"/>
      <c r="F219" s="319"/>
      <c r="G219" s="320"/>
      <c r="H219" s="346" t="s">
        <v>220</v>
      </c>
      <c r="I219" s="321"/>
      <c r="J219" s="347" t="s">
        <v>249</v>
      </c>
      <c r="K219" s="322"/>
      <c r="L219" s="323"/>
      <c r="M219" s="324"/>
      <c r="N219" s="325"/>
      <c r="O219" s="322"/>
      <c r="P219" s="326"/>
      <c r="Q219" s="332"/>
      <c r="R219" s="334"/>
      <c r="S219" s="334"/>
      <c r="T219" s="334"/>
      <c r="U219" s="332"/>
      <c r="V219" s="332"/>
      <c r="W219" s="332"/>
      <c r="X219" s="332"/>
      <c r="Y219" s="332"/>
      <c r="Z219" s="332"/>
    </row>
    <row r="220" spans="1:26" ht="34.5" customHeight="1" thickBot="1" x14ac:dyDescent="0.2">
      <c r="A220" s="929" t="s">
        <v>267</v>
      </c>
      <c r="B220" s="930"/>
      <c r="C220" s="931"/>
      <c r="D220" s="932"/>
      <c r="E220" s="348" t="s">
        <v>268</v>
      </c>
      <c r="F220" s="933" t="s">
        <v>269</v>
      </c>
      <c r="G220" s="934"/>
      <c r="H220" s="934"/>
      <c r="I220" s="934"/>
      <c r="J220" s="935"/>
      <c r="K220" s="477"/>
      <c r="L220" s="328"/>
      <c r="M220" s="329"/>
      <c r="N220" s="330"/>
      <c r="O220" s="477"/>
      <c r="P220" s="331"/>
      <c r="Q220" s="332"/>
      <c r="R220" s="334"/>
      <c r="S220" s="334"/>
      <c r="T220" s="334"/>
      <c r="U220" s="332"/>
      <c r="V220" s="332"/>
      <c r="W220" s="332"/>
      <c r="X220" s="332"/>
      <c r="Y220" s="332"/>
      <c r="Z220" s="332"/>
    </row>
    <row r="221" spans="1:26" ht="20.25" customHeight="1" x14ac:dyDescent="0.15">
      <c r="A221" s="292" t="s">
        <v>112</v>
      </c>
      <c r="B221" s="290"/>
      <c r="C221" s="290"/>
      <c r="D221" s="349"/>
      <c r="E221" s="349"/>
      <c r="F221" s="349"/>
      <c r="G221" s="936" t="s">
        <v>130</v>
      </c>
      <c r="H221" s="913"/>
      <c r="I221" s="913"/>
      <c r="J221" s="841"/>
      <c r="K221" s="938" t="str">
        <f t="shared" ref="K221:P221" si="31">IF(COUNTIF(K211:K219,"○")+K220=0,"",COUNTIF(K211:K219,"○")+K220)</f>
        <v/>
      </c>
      <c r="L221" s="940" t="str">
        <f t="shared" si="31"/>
        <v/>
      </c>
      <c r="M221" s="942" t="str">
        <f t="shared" si="31"/>
        <v/>
      </c>
      <c r="N221" s="942" t="str">
        <f t="shared" si="31"/>
        <v/>
      </c>
      <c r="O221" s="942" t="str">
        <f t="shared" si="31"/>
        <v/>
      </c>
      <c r="P221" s="927" t="str">
        <f t="shared" si="31"/>
        <v/>
      </c>
      <c r="Q221" s="332"/>
      <c r="R221" s="334"/>
      <c r="S221" s="334"/>
      <c r="T221" s="334"/>
      <c r="U221" s="332"/>
      <c r="V221" s="332"/>
      <c r="W221" s="332"/>
      <c r="X221" s="332"/>
      <c r="Y221" s="332"/>
      <c r="Z221" s="332"/>
    </row>
    <row r="222" spans="1:26" ht="20.25" customHeight="1" thickBot="1" x14ac:dyDescent="0.2">
      <c r="A222" s="293" t="s">
        <v>301</v>
      </c>
      <c r="B222" s="172"/>
      <c r="C222" s="172"/>
      <c r="D222" s="332"/>
      <c r="E222" s="332"/>
      <c r="F222" s="332"/>
      <c r="G222" s="937"/>
      <c r="H222" s="915"/>
      <c r="I222" s="915"/>
      <c r="J222" s="912"/>
      <c r="K222" s="939"/>
      <c r="L222" s="941"/>
      <c r="M222" s="943"/>
      <c r="N222" s="944"/>
      <c r="O222" s="943"/>
      <c r="P222" s="928"/>
      <c r="Q222" s="332"/>
      <c r="R222" s="334"/>
      <c r="S222" s="334"/>
      <c r="T222" s="334"/>
      <c r="U222" s="332"/>
      <c r="V222" s="332"/>
      <c r="W222" s="332"/>
      <c r="X222" s="332"/>
      <c r="Y222" s="332"/>
      <c r="Z222" s="332"/>
    </row>
    <row r="223" spans="1:26" ht="18" customHeight="1" x14ac:dyDescent="0.15">
      <c r="A223" s="332" t="s">
        <v>113</v>
      </c>
      <c r="B223" s="333"/>
      <c r="C223" s="333"/>
      <c r="D223" s="332"/>
      <c r="E223" s="332" t="s">
        <v>10</v>
      </c>
      <c r="F223" s="332" t="s">
        <v>111</v>
      </c>
      <c r="G223" s="332"/>
      <c r="H223" s="332"/>
      <c r="I223" s="332"/>
      <c r="J223" s="332"/>
      <c r="K223" s="172"/>
      <c r="L223" s="172"/>
      <c r="M223" s="172"/>
      <c r="N223" s="172"/>
      <c r="O223" s="196" t="s">
        <v>241</v>
      </c>
      <c r="P223" s="263" t="str">
        <f t="shared" ref="P223" si="32">IF(SUM(K221:P222)=0,"",P206+1)</f>
        <v/>
      </c>
      <c r="Q223" s="332" t="str">
        <f t="shared" ref="Q223" si="33">P223</f>
        <v/>
      </c>
      <c r="R223" s="334"/>
      <c r="S223" s="334"/>
      <c r="T223" s="334"/>
      <c r="U223" s="332"/>
      <c r="V223" s="332"/>
      <c r="W223" s="332"/>
      <c r="X223" s="332"/>
      <c r="Y223" s="332"/>
      <c r="Z223" s="332"/>
    </row>
    <row r="224" spans="1:26" ht="27.75" x14ac:dyDescent="0.15">
      <c r="A224" s="945" t="s">
        <v>114</v>
      </c>
      <c r="B224" s="945"/>
      <c r="C224" s="945"/>
      <c r="D224" s="945"/>
      <c r="E224" s="945"/>
      <c r="F224" s="945"/>
      <c r="G224" s="945"/>
      <c r="H224" s="945"/>
      <c r="I224" s="945"/>
      <c r="J224" s="945"/>
      <c r="K224" s="945"/>
      <c r="L224" s="945"/>
      <c r="M224" s="476"/>
      <c r="N224" s="476"/>
      <c r="O224" s="332"/>
      <c r="P224" s="332"/>
      <c r="Q224" s="332"/>
      <c r="R224" s="334"/>
      <c r="S224" s="334"/>
      <c r="T224" s="334"/>
      <c r="U224" s="332"/>
      <c r="V224" s="332"/>
      <c r="W224" s="332"/>
      <c r="X224" s="332"/>
      <c r="Y224" s="332"/>
      <c r="Z224" s="332"/>
    </row>
    <row r="225" spans="1:26" s="463" customFormat="1" ht="28.5" customHeight="1" thickBot="1" x14ac:dyDescent="0.2">
      <c r="A225" s="946" t="s">
        <v>266</v>
      </c>
      <c r="B225" s="946"/>
      <c r="C225" s="947"/>
      <c r="D225" s="947"/>
      <c r="E225" s="266" t="s">
        <v>115</v>
      </c>
      <c r="F225" s="266"/>
      <c r="G225" s="266"/>
      <c r="H225" s="242"/>
      <c r="I225" s="350" t="s">
        <v>271</v>
      </c>
      <c r="J225" s="352" t="str">
        <f t="shared" ref="J225" si="34">J208</f>
        <v/>
      </c>
      <c r="K225" s="242" t="s">
        <v>220</v>
      </c>
      <c r="L225" s="242" t="str">
        <f t="shared" ref="L225" si="35">L208</f>
        <v/>
      </c>
      <c r="M225" s="242" t="s">
        <v>249</v>
      </c>
      <c r="N225" s="242" t="str">
        <f t="shared" ref="N225" si="36">N208</f>
        <v/>
      </c>
      <c r="O225" s="948" t="s">
        <v>270</v>
      </c>
      <c r="P225" s="948"/>
      <c r="Q225" s="266"/>
      <c r="R225" s="337"/>
      <c r="S225" s="337"/>
      <c r="T225" s="337"/>
      <c r="U225" s="266"/>
      <c r="V225" s="266"/>
      <c r="W225" s="266"/>
      <c r="X225" s="266"/>
      <c r="Y225" s="266"/>
      <c r="Z225" s="266"/>
    </row>
    <row r="226" spans="1:26" ht="19.5" customHeight="1" x14ac:dyDescent="0.15">
      <c r="A226" s="949" t="s">
        <v>116</v>
      </c>
      <c r="B226" s="909" t="s">
        <v>117</v>
      </c>
      <c r="C226" s="909" t="s">
        <v>118</v>
      </c>
      <c r="D226" s="951" t="s">
        <v>119</v>
      </c>
      <c r="E226" s="952"/>
      <c r="F226" s="909" t="s">
        <v>120</v>
      </c>
      <c r="G226" s="840" t="s">
        <v>121</v>
      </c>
      <c r="H226" s="913"/>
      <c r="I226" s="913"/>
      <c r="J226" s="841"/>
      <c r="K226" s="951" t="s">
        <v>122</v>
      </c>
      <c r="L226" s="953"/>
      <c r="M226" s="953"/>
      <c r="N226" s="953"/>
      <c r="O226" s="953"/>
      <c r="P226" s="954"/>
      <c r="Q226" s="332"/>
      <c r="R226" s="334"/>
      <c r="S226" s="334"/>
      <c r="T226" s="334"/>
      <c r="U226" s="332"/>
      <c r="V226" s="332"/>
      <c r="W226" s="332"/>
      <c r="X226" s="332"/>
      <c r="Y226" s="332"/>
      <c r="Z226" s="332"/>
    </row>
    <row r="227" spans="1:26" ht="19.5" customHeight="1" thickBot="1" x14ac:dyDescent="0.2">
      <c r="A227" s="950"/>
      <c r="B227" s="910"/>
      <c r="C227" s="910"/>
      <c r="D227" s="473" t="s">
        <v>123</v>
      </c>
      <c r="E227" s="338" t="s">
        <v>124</v>
      </c>
      <c r="F227" s="910"/>
      <c r="G227" s="911"/>
      <c r="H227" s="915"/>
      <c r="I227" s="915"/>
      <c r="J227" s="912"/>
      <c r="K227" s="339" t="s">
        <v>125</v>
      </c>
      <c r="L227" s="340" t="s">
        <v>126</v>
      </c>
      <c r="M227" s="341" t="s">
        <v>498</v>
      </c>
      <c r="N227" s="342" t="s">
        <v>127</v>
      </c>
      <c r="O227" s="339" t="s">
        <v>128</v>
      </c>
      <c r="P227" s="343" t="s">
        <v>129</v>
      </c>
      <c r="Q227" s="332"/>
      <c r="R227" s="334"/>
      <c r="S227" s="334"/>
      <c r="T227" s="334"/>
      <c r="U227" s="332"/>
      <c r="V227" s="332"/>
      <c r="W227" s="332"/>
      <c r="X227" s="332"/>
      <c r="Y227" s="332"/>
      <c r="Z227" s="332"/>
    </row>
    <row r="228" spans="1:26" ht="44.25" customHeight="1" x14ac:dyDescent="0.15">
      <c r="A228" s="303"/>
      <c r="B228" s="304"/>
      <c r="C228" s="304"/>
      <c r="D228" s="305"/>
      <c r="E228" s="306"/>
      <c r="F228" s="307"/>
      <c r="G228" s="308"/>
      <c r="H228" s="344" t="s">
        <v>220</v>
      </c>
      <c r="I228" s="309"/>
      <c r="J228" s="345" t="s">
        <v>249</v>
      </c>
      <c r="K228" s="310"/>
      <c r="L228" s="311"/>
      <c r="M228" s="312"/>
      <c r="N228" s="313"/>
      <c r="O228" s="310"/>
      <c r="P228" s="314"/>
      <c r="Q228" s="332"/>
      <c r="R228" s="334"/>
      <c r="S228" s="334"/>
      <c r="T228" s="334"/>
      <c r="U228" s="332"/>
      <c r="V228" s="332"/>
      <c r="W228" s="332"/>
      <c r="X228" s="332"/>
      <c r="Y228" s="332"/>
      <c r="Z228" s="332"/>
    </row>
    <row r="229" spans="1:26" ht="44.25" customHeight="1" x14ac:dyDescent="0.15">
      <c r="A229" s="315"/>
      <c r="B229" s="316"/>
      <c r="C229" s="316"/>
      <c r="D229" s="317"/>
      <c r="E229" s="318"/>
      <c r="F229" s="319"/>
      <c r="G229" s="320"/>
      <c r="H229" s="346" t="s">
        <v>220</v>
      </c>
      <c r="I229" s="321"/>
      <c r="J229" s="347" t="s">
        <v>249</v>
      </c>
      <c r="K229" s="322"/>
      <c r="L229" s="323"/>
      <c r="M229" s="324"/>
      <c r="N229" s="325"/>
      <c r="O229" s="322"/>
      <c r="P229" s="326"/>
      <c r="Q229" s="332"/>
      <c r="R229" s="334"/>
      <c r="S229" s="334"/>
      <c r="T229" s="334"/>
      <c r="U229" s="332"/>
      <c r="V229" s="332"/>
      <c r="W229" s="332"/>
      <c r="X229" s="332"/>
      <c r="Y229" s="332"/>
      <c r="Z229" s="332"/>
    </row>
    <row r="230" spans="1:26" ht="44.25" customHeight="1" x14ac:dyDescent="0.15">
      <c r="A230" s="315"/>
      <c r="B230" s="316"/>
      <c r="C230" s="316"/>
      <c r="D230" s="317"/>
      <c r="E230" s="318"/>
      <c r="F230" s="319"/>
      <c r="G230" s="320"/>
      <c r="H230" s="346" t="s">
        <v>220</v>
      </c>
      <c r="I230" s="321"/>
      <c r="J230" s="347" t="s">
        <v>249</v>
      </c>
      <c r="K230" s="322"/>
      <c r="L230" s="323"/>
      <c r="M230" s="324"/>
      <c r="N230" s="325"/>
      <c r="O230" s="322"/>
      <c r="P230" s="326"/>
      <c r="Q230" s="332"/>
      <c r="R230" s="334"/>
      <c r="S230" s="334"/>
      <c r="T230" s="334"/>
      <c r="U230" s="332"/>
      <c r="V230" s="332"/>
      <c r="W230" s="332"/>
      <c r="X230" s="332"/>
      <c r="Y230" s="332"/>
      <c r="Z230" s="332"/>
    </row>
    <row r="231" spans="1:26" ht="44.25" customHeight="1" x14ac:dyDescent="0.15">
      <c r="A231" s="315"/>
      <c r="B231" s="316"/>
      <c r="C231" s="316"/>
      <c r="D231" s="317"/>
      <c r="E231" s="318"/>
      <c r="F231" s="319"/>
      <c r="G231" s="320"/>
      <c r="H231" s="346" t="s">
        <v>220</v>
      </c>
      <c r="I231" s="321"/>
      <c r="J231" s="347" t="s">
        <v>249</v>
      </c>
      <c r="K231" s="322"/>
      <c r="L231" s="323"/>
      <c r="M231" s="324"/>
      <c r="N231" s="325"/>
      <c r="O231" s="322"/>
      <c r="P231" s="326"/>
      <c r="Q231" s="332"/>
      <c r="R231" s="334"/>
      <c r="S231" s="334"/>
      <c r="T231" s="334"/>
      <c r="U231" s="332"/>
      <c r="V231" s="332"/>
      <c r="W231" s="332"/>
      <c r="X231" s="332"/>
      <c r="Y231" s="332"/>
      <c r="Z231" s="332"/>
    </row>
    <row r="232" spans="1:26" ht="44.25" customHeight="1" x14ac:dyDescent="0.15">
      <c r="A232" s="315"/>
      <c r="B232" s="316"/>
      <c r="C232" s="316"/>
      <c r="D232" s="317"/>
      <c r="E232" s="318"/>
      <c r="F232" s="319"/>
      <c r="G232" s="320"/>
      <c r="H232" s="346" t="s">
        <v>220</v>
      </c>
      <c r="I232" s="321"/>
      <c r="J232" s="347" t="s">
        <v>249</v>
      </c>
      <c r="K232" s="322"/>
      <c r="L232" s="323"/>
      <c r="M232" s="324"/>
      <c r="N232" s="325"/>
      <c r="O232" s="322"/>
      <c r="P232" s="326"/>
      <c r="Q232" s="332"/>
      <c r="R232" s="334"/>
      <c r="S232" s="334"/>
      <c r="T232" s="334"/>
      <c r="U232" s="332"/>
      <c r="V232" s="332"/>
      <c r="W232" s="332"/>
      <c r="X232" s="332"/>
      <c r="Y232" s="332"/>
      <c r="Z232" s="332"/>
    </row>
    <row r="233" spans="1:26" ht="44.25" customHeight="1" x14ac:dyDescent="0.15">
      <c r="A233" s="315"/>
      <c r="B233" s="316"/>
      <c r="C233" s="316"/>
      <c r="D233" s="317"/>
      <c r="E233" s="318"/>
      <c r="F233" s="319"/>
      <c r="G233" s="320"/>
      <c r="H233" s="346" t="s">
        <v>220</v>
      </c>
      <c r="I233" s="321"/>
      <c r="J233" s="347" t="s">
        <v>249</v>
      </c>
      <c r="K233" s="322"/>
      <c r="L233" s="323"/>
      <c r="M233" s="324"/>
      <c r="N233" s="325"/>
      <c r="O233" s="322"/>
      <c r="P233" s="326"/>
      <c r="Q233" s="332"/>
      <c r="R233" s="334"/>
      <c r="S233" s="334"/>
      <c r="T233" s="334"/>
      <c r="U233" s="332"/>
      <c r="V233" s="332"/>
      <c r="W233" s="332"/>
      <c r="X233" s="332"/>
      <c r="Y233" s="332"/>
      <c r="Z233" s="332"/>
    </row>
    <row r="234" spans="1:26" ht="44.25" customHeight="1" x14ac:dyDescent="0.15">
      <c r="A234" s="315"/>
      <c r="B234" s="316"/>
      <c r="C234" s="316"/>
      <c r="D234" s="317"/>
      <c r="E234" s="318"/>
      <c r="F234" s="319"/>
      <c r="G234" s="320"/>
      <c r="H234" s="346" t="s">
        <v>220</v>
      </c>
      <c r="I234" s="321"/>
      <c r="J234" s="347" t="s">
        <v>249</v>
      </c>
      <c r="K234" s="322"/>
      <c r="L234" s="323"/>
      <c r="M234" s="324"/>
      <c r="N234" s="325"/>
      <c r="O234" s="322"/>
      <c r="P234" s="326"/>
      <c r="Q234" s="332"/>
      <c r="R234" s="334"/>
      <c r="S234" s="334"/>
      <c r="T234" s="334"/>
      <c r="U234" s="332"/>
      <c r="V234" s="332"/>
      <c r="W234" s="332"/>
      <c r="X234" s="332"/>
      <c r="Y234" s="332"/>
      <c r="Z234" s="332"/>
    </row>
    <row r="235" spans="1:26" ht="44.25" customHeight="1" x14ac:dyDescent="0.15">
      <c r="A235" s="315"/>
      <c r="B235" s="316"/>
      <c r="C235" s="316"/>
      <c r="D235" s="317"/>
      <c r="E235" s="318"/>
      <c r="F235" s="319"/>
      <c r="G235" s="320"/>
      <c r="H235" s="346" t="s">
        <v>220</v>
      </c>
      <c r="I235" s="321"/>
      <c r="J235" s="347" t="s">
        <v>249</v>
      </c>
      <c r="K235" s="322"/>
      <c r="L235" s="323"/>
      <c r="M235" s="324"/>
      <c r="N235" s="325"/>
      <c r="O235" s="322"/>
      <c r="P235" s="326"/>
      <c r="Q235" s="332"/>
      <c r="R235" s="334"/>
      <c r="S235" s="334"/>
      <c r="T235" s="334"/>
      <c r="U235" s="332"/>
      <c r="V235" s="332"/>
      <c r="W235" s="332"/>
      <c r="X235" s="332"/>
      <c r="Y235" s="332"/>
      <c r="Z235" s="332"/>
    </row>
    <row r="236" spans="1:26" ht="44.25" customHeight="1" x14ac:dyDescent="0.15">
      <c r="A236" s="315"/>
      <c r="B236" s="316"/>
      <c r="C236" s="316"/>
      <c r="D236" s="317"/>
      <c r="E236" s="318"/>
      <c r="F236" s="319"/>
      <c r="G236" s="320"/>
      <c r="H236" s="346" t="s">
        <v>220</v>
      </c>
      <c r="I236" s="321"/>
      <c r="J236" s="347" t="s">
        <v>249</v>
      </c>
      <c r="K236" s="322"/>
      <c r="L236" s="323"/>
      <c r="M236" s="324"/>
      <c r="N236" s="325"/>
      <c r="O236" s="322"/>
      <c r="P236" s="326"/>
      <c r="Q236" s="332"/>
      <c r="R236" s="334"/>
      <c r="S236" s="334"/>
      <c r="T236" s="334"/>
      <c r="U236" s="332"/>
      <c r="V236" s="332"/>
      <c r="W236" s="332"/>
      <c r="X236" s="332"/>
      <c r="Y236" s="332"/>
      <c r="Z236" s="332"/>
    </row>
    <row r="237" spans="1:26" ht="34.5" customHeight="1" thickBot="1" x14ac:dyDescent="0.2">
      <c r="A237" s="929" t="s">
        <v>267</v>
      </c>
      <c r="B237" s="930"/>
      <c r="C237" s="931"/>
      <c r="D237" s="932"/>
      <c r="E237" s="348" t="s">
        <v>268</v>
      </c>
      <c r="F237" s="933" t="s">
        <v>269</v>
      </c>
      <c r="G237" s="934"/>
      <c r="H237" s="934"/>
      <c r="I237" s="934"/>
      <c r="J237" s="935"/>
      <c r="K237" s="477"/>
      <c r="L237" s="328"/>
      <c r="M237" s="329"/>
      <c r="N237" s="330"/>
      <c r="O237" s="477"/>
      <c r="P237" s="331"/>
      <c r="Q237" s="332"/>
      <c r="R237" s="334"/>
      <c r="S237" s="334"/>
      <c r="T237" s="334"/>
      <c r="U237" s="332"/>
      <c r="V237" s="332"/>
      <c r="W237" s="332"/>
      <c r="X237" s="332"/>
      <c r="Y237" s="332"/>
      <c r="Z237" s="332"/>
    </row>
    <row r="238" spans="1:26" ht="20.25" customHeight="1" x14ac:dyDescent="0.15">
      <c r="A238" s="292" t="s">
        <v>112</v>
      </c>
      <c r="B238" s="290"/>
      <c r="C238" s="290"/>
      <c r="D238" s="349"/>
      <c r="E238" s="349"/>
      <c r="F238" s="349"/>
      <c r="G238" s="936" t="s">
        <v>130</v>
      </c>
      <c r="H238" s="913"/>
      <c r="I238" s="913"/>
      <c r="J238" s="841"/>
      <c r="K238" s="938" t="str">
        <f t="shared" ref="K238:P238" si="37">IF(COUNTIF(K228:K236,"○")+K237=0,"",COUNTIF(K228:K236,"○")+K237)</f>
        <v/>
      </c>
      <c r="L238" s="940" t="str">
        <f t="shared" si="37"/>
        <v/>
      </c>
      <c r="M238" s="942" t="str">
        <f t="shared" si="37"/>
        <v/>
      </c>
      <c r="N238" s="942" t="str">
        <f t="shared" si="37"/>
        <v/>
      </c>
      <c r="O238" s="942" t="str">
        <f t="shared" si="37"/>
        <v/>
      </c>
      <c r="P238" s="927" t="str">
        <f t="shared" si="37"/>
        <v/>
      </c>
      <c r="Q238" s="332"/>
      <c r="R238" s="334"/>
      <c r="S238" s="334"/>
      <c r="T238" s="334"/>
      <c r="U238" s="332"/>
      <c r="V238" s="332"/>
      <c r="W238" s="332"/>
      <c r="X238" s="332"/>
      <c r="Y238" s="332"/>
      <c r="Z238" s="332"/>
    </row>
    <row r="239" spans="1:26" ht="20.25" customHeight="1" thickBot="1" x14ac:dyDescent="0.2">
      <c r="A239" s="293" t="s">
        <v>301</v>
      </c>
      <c r="B239" s="172"/>
      <c r="C239" s="172"/>
      <c r="D239" s="332"/>
      <c r="E239" s="332"/>
      <c r="F239" s="332"/>
      <c r="G239" s="937"/>
      <c r="H239" s="915"/>
      <c r="I239" s="915"/>
      <c r="J239" s="912"/>
      <c r="K239" s="939"/>
      <c r="L239" s="941"/>
      <c r="M239" s="943"/>
      <c r="N239" s="944"/>
      <c r="O239" s="943"/>
      <c r="P239" s="928"/>
      <c r="Q239" s="332"/>
      <c r="R239" s="334"/>
      <c r="S239" s="334"/>
      <c r="T239" s="334"/>
      <c r="U239" s="332"/>
      <c r="V239" s="332"/>
      <c r="W239" s="332"/>
      <c r="X239" s="332"/>
      <c r="Y239" s="332"/>
      <c r="Z239" s="332"/>
    </row>
    <row r="240" spans="1:26" ht="18" customHeight="1" x14ac:dyDescent="0.15">
      <c r="A240" s="332" t="s">
        <v>113</v>
      </c>
      <c r="B240" s="333"/>
      <c r="C240" s="333"/>
      <c r="D240" s="332"/>
      <c r="E240" s="332" t="s">
        <v>10</v>
      </c>
      <c r="F240" s="332" t="s">
        <v>111</v>
      </c>
      <c r="G240" s="332"/>
      <c r="H240" s="332"/>
      <c r="I240" s="332"/>
      <c r="J240" s="332"/>
      <c r="K240" s="172"/>
      <c r="L240" s="172"/>
      <c r="M240" s="172"/>
      <c r="N240" s="172"/>
      <c r="O240" s="196" t="s">
        <v>241</v>
      </c>
      <c r="P240" s="263" t="str">
        <f t="shared" ref="P240" si="38">IF(SUM(K238:P239)=0,"",P223+1)</f>
        <v/>
      </c>
      <c r="Q240" s="332" t="str">
        <f t="shared" ref="Q240" si="39">P240</f>
        <v/>
      </c>
      <c r="R240" s="334"/>
      <c r="S240" s="334"/>
      <c r="T240" s="334"/>
      <c r="U240" s="332"/>
      <c r="V240" s="332"/>
      <c r="W240" s="332"/>
      <c r="X240" s="332"/>
      <c r="Y240" s="332"/>
      <c r="Z240" s="332"/>
    </row>
    <row r="241" spans="1:26" ht="27.75" x14ac:dyDescent="0.15">
      <c r="A241" s="945" t="s">
        <v>114</v>
      </c>
      <c r="B241" s="945"/>
      <c r="C241" s="945"/>
      <c r="D241" s="945"/>
      <c r="E241" s="945"/>
      <c r="F241" s="945"/>
      <c r="G241" s="945"/>
      <c r="H241" s="945"/>
      <c r="I241" s="945"/>
      <c r="J241" s="945"/>
      <c r="K241" s="945"/>
      <c r="L241" s="945"/>
      <c r="M241" s="476"/>
      <c r="N241" s="476"/>
      <c r="O241" s="332"/>
      <c r="P241" s="332"/>
      <c r="Q241" s="332"/>
      <c r="R241" s="334"/>
      <c r="S241" s="334"/>
      <c r="T241" s="334"/>
      <c r="U241" s="332"/>
      <c r="V241" s="332"/>
      <c r="W241" s="332"/>
      <c r="X241" s="332"/>
      <c r="Y241" s="332"/>
      <c r="Z241" s="332"/>
    </row>
    <row r="242" spans="1:26" s="463" customFormat="1" ht="28.5" customHeight="1" thickBot="1" x14ac:dyDescent="0.2">
      <c r="A242" s="946" t="s">
        <v>266</v>
      </c>
      <c r="B242" s="946"/>
      <c r="C242" s="947"/>
      <c r="D242" s="947"/>
      <c r="E242" s="266" t="s">
        <v>115</v>
      </c>
      <c r="F242" s="266"/>
      <c r="G242" s="266"/>
      <c r="H242" s="242"/>
      <c r="I242" s="350" t="s">
        <v>271</v>
      </c>
      <c r="J242" s="352" t="str">
        <f t="shared" ref="J242" si="40">J225</f>
        <v/>
      </c>
      <c r="K242" s="242" t="s">
        <v>220</v>
      </c>
      <c r="L242" s="242" t="str">
        <f t="shared" ref="L242" si="41">L225</f>
        <v/>
      </c>
      <c r="M242" s="242" t="s">
        <v>249</v>
      </c>
      <c r="N242" s="242" t="str">
        <f t="shared" ref="N242" si="42">N225</f>
        <v/>
      </c>
      <c r="O242" s="948" t="s">
        <v>270</v>
      </c>
      <c r="P242" s="948"/>
      <c r="Q242" s="266"/>
      <c r="R242" s="337"/>
      <c r="S242" s="337"/>
      <c r="T242" s="337"/>
      <c r="U242" s="266"/>
      <c r="V242" s="266"/>
      <c r="W242" s="266"/>
      <c r="X242" s="266"/>
      <c r="Y242" s="266"/>
      <c r="Z242" s="266"/>
    </row>
    <row r="243" spans="1:26" ht="19.5" customHeight="1" x14ac:dyDescent="0.15">
      <c r="A243" s="949" t="s">
        <v>116</v>
      </c>
      <c r="B243" s="909" t="s">
        <v>117</v>
      </c>
      <c r="C243" s="909" t="s">
        <v>118</v>
      </c>
      <c r="D243" s="951" t="s">
        <v>119</v>
      </c>
      <c r="E243" s="952"/>
      <c r="F243" s="909" t="s">
        <v>120</v>
      </c>
      <c r="G243" s="840" t="s">
        <v>121</v>
      </c>
      <c r="H243" s="913"/>
      <c r="I243" s="913"/>
      <c r="J243" s="841"/>
      <c r="K243" s="951" t="s">
        <v>122</v>
      </c>
      <c r="L243" s="953"/>
      <c r="M243" s="953"/>
      <c r="N243" s="953"/>
      <c r="O243" s="953"/>
      <c r="P243" s="954"/>
      <c r="Q243" s="332"/>
      <c r="R243" s="334"/>
      <c r="S243" s="334"/>
      <c r="T243" s="334"/>
      <c r="U243" s="332"/>
      <c r="V243" s="332"/>
      <c r="W243" s="332"/>
      <c r="X243" s="332"/>
      <c r="Y243" s="332"/>
      <c r="Z243" s="332"/>
    </row>
    <row r="244" spans="1:26" ht="19.5" customHeight="1" thickBot="1" x14ac:dyDescent="0.2">
      <c r="A244" s="950"/>
      <c r="B244" s="910"/>
      <c r="C244" s="910"/>
      <c r="D244" s="473" t="s">
        <v>123</v>
      </c>
      <c r="E244" s="338" t="s">
        <v>124</v>
      </c>
      <c r="F244" s="910"/>
      <c r="G244" s="911"/>
      <c r="H244" s="915"/>
      <c r="I244" s="915"/>
      <c r="J244" s="912"/>
      <c r="K244" s="339" t="s">
        <v>125</v>
      </c>
      <c r="L244" s="340" t="s">
        <v>126</v>
      </c>
      <c r="M244" s="341" t="s">
        <v>498</v>
      </c>
      <c r="N244" s="342" t="s">
        <v>127</v>
      </c>
      <c r="O244" s="339" t="s">
        <v>128</v>
      </c>
      <c r="P244" s="343" t="s">
        <v>129</v>
      </c>
      <c r="Q244" s="332"/>
      <c r="R244" s="334"/>
      <c r="S244" s="334"/>
      <c r="T244" s="334"/>
      <c r="U244" s="332"/>
      <c r="V244" s="332"/>
      <c r="W244" s="332"/>
      <c r="X244" s="332"/>
      <c r="Y244" s="332"/>
      <c r="Z244" s="332"/>
    </row>
    <row r="245" spans="1:26" ht="44.25" customHeight="1" x14ac:dyDescent="0.15">
      <c r="A245" s="303"/>
      <c r="B245" s="304"/>
      <c r="C245" s="304"/>
      <c r="D245" s="305"/>
      <c r="E245" s="306"/>
      <c r="F245" s="307"/>
      <c r="G245" s="308"/>
      <c r="H245" s="344" t="s">
        <v>220</v>
      </c>
      <c r="I245" s="309"/>
      <c r="J245" s="345" t="s">
        <v>249</v>
      </c>
      <c r="K245" s="310"/>
      <c r="L245" s="311"/>
      <c r="M245" s="312"/>
      <c r="N245" s="313"/>
      <c r="O245" s="310"/>
      <c r="P245" s="314"/>
      <c r="Q245" s="332"/>
      <c r="R245" s="334"/>
      <c r="S245" s="334"/>
      <c r="T245" s="334"/>
      <c r="U245" s="332"/>
      <c r="V245" s="332"/>
      <c r="W245" s="332"/>
      <c r="X245" s="332"/>
      <c r="Y245" s="332"/>
      <c r="Z245" s="332"/>
    </row>
    <row r="246" spans="1:26" ht="44.25" customHeight="1" x14ac:dyDescent="0.15">
      <c r="A246" s="315"/>
      <c r="B246" s="316"/>
      <c r="C246" s="316"/>
      <c r="D246" s="317"/>
      <c r="E246" s="318"/>
      <c r="F246" s="319"/>
      <c r="G246" s="320"/>
      <c r="H246" s="346" t="s">
        <v>220</v>
      </c>
      <c r="I246" s="321"/>
      <c r="J246" s="347" t="s">
        <v>249</v>
      </c>
      <c r="K246" s="322"/>
      <c r="L246" s="323"/>
      <c r="M246" s="324"/>
      <c r="N246" s="325"/>
      <c r="O246" s="322"/>
      <c r="P246" s="326"/>
      <c r="Q246" s="332"/>
      <c r="R246" s="334"/>
      <c r="S246" s="334"/>
      <c r="T246" s="334"/>
      <c r="U246" s="332"/>
      <c r="V246" s="332"/>
      <c r="W246" s="332"/>
      <c r="X246" s="332"/>
      <c r="Y246" s="332"/>
      <c r="Z246" s="332"/>
    </row>
    <row r="247" spans="1:26" ht="44.25" customHeight="1" x14ac:dyDescent="0.15">
      <c r="A247" s="315"/>
      <c r="B247" s="316"/>
      <c r="C247" s="316"/>
      <c r="D247" s="317"/>
      <c r="E247" s="318"/>
      <c r="F247" s="319"/>
      <c r="G247" s="320"/>
      <c r="H247" s="346" t="s">
        <v>220</v>
      </c>
      <c r="I247" s="321"/>
      <c r="J247" s="347" t="s">
        <v>249</v>
      </c>
      <c r="K247" s="322"/>
      <c r="L247" s="323"/>
      <c r="M247" s="324"/>
      <c r="N247" s="325"/>
      <c r="O247" s="322"/>
      <c r="P247" s="326"/>
      <c r="Q247" s="332"/>
      <c r="R247" s="334"/>
      <c r="S247" s="334"/>
      <c r="T247" s="334"/>
      <c r="U247" s="332"/>
      <c r="V247" s="332"/>
      <c r="W247" s="332"/>
      <c r="X247" s="332"/>
      <c r="Y247" s="332"/>
      <c r="Z247" s="332"/>
    </row>
    <row r="248" spans="1:26" ht="44.25" customHeight="1" x14ac:dyDescent="0.15">
      <c r="A248" s="315"/>
      <c r="B248" s="316"/>
      <c r="C248" s="316"/>
      <c r="D248" s="317"/>
      <c r="E248" s="318"/>
      <c r="F248" s="319"/>
      <c r="G248" s="320"/>
      <c r="H248" s="346" t="s">
        <v>220</v>
      </c>
      <c r="I248" s="321"/>
      <c r="J248" s="347" t="s">
        <v>249</v>
      </c>
      <c r="K248" s="322"/>
      <c r="L248" s="323"/>
      <c r="M248" s="324"/>
      <c r="N248" s="325"/>
      <c r="O248" s="322"/>
      <c r="P248" s="326"/>
      <c r="Q248" s="332"/>
      <c r="R248" s="334"/>
      <c r="S248" s="334"/>
      <c r="T248" s="334"/>
      <c r="U248" s="332"/>
      <c r="V248" s="332"/>
      <c r="W248" s="332"/>
      <c r="X248" s="332"/>
      <c r="Y248" s="332"/>
      <c r="Z248" s="332"/>
    </row>
    <row r="249" spans="1:26" ht="44.25" customHeight="1" x14ac:dyDescent="0.15">
      <c r="A249" s="315"/>
      <c r="B249" s="316"/>
      <c r="C249" s="316"/>
      <c r="D249" s="317"/>
      <c r="E249" s="318"/>
      <c r="F249" s="319"/>
      <c r="G249" s="320"/>
      <c r="H249" s="346" t="s">
        <v>220</v>
      </c>
      <c r="I249" s="321"/>
      <c r="J249" s="347" t="s">
        <v>249</v>
      </c>
      <c r="K249" s="322"/>
      <c r="L249" s="323"/>
      <c r="M249" s="324"/>
      <c r="N249" s="325"/>
      <c r="O249" s="322"/>
      <c r="P249" s="326"/>
      <c r="Q249" s="332"/>
      <c r="R249" s="334"/>
      <c r="S249" s="334"/>
      <c r="T249" s="334"/>
      <c r="U249" s="332"/>
      <c r="V249" s="332"/>
      <c r="W249" s="332"/>
      <c r="X249" s="332"/>
      <c r="Y249" s="332"/>
      <c r="Z249" s="332"/>
    </row>
    <row r="250" spans="1:26" ht="44.25" customHeight="1" x14ac:dyDescent="0.15">
      <c r="A250" s="315"/>
      <c r="B250" s="316"/>
      <c r="C250" s="316"/>
      <c r="D250" s="317"/>
      <c r="E250" s="318"/>
      <c r="F250" s="319"/>
      <c r="G250" s="320"/>
      <c r="H250" s="346" t="s">
        <v>220</v>
      </c>
      <c r="I250" s="321"/>
      <c r="J250" s="347" t="s">
        <v>249</v>
      </c>
      <c r="K250" s="322"/>
      <c r="L250" s="323"/>
      <c r="M250" s="324"/>
      <c r="N250" s="325"/>
      <c r="O250" s="322"/>
      <c r="P250" s="326"/>
      <c r="Q250" s="332"/>
      <c r="R250" s="334"/>
      <c r="S250" s="334"/>
      <c r="T250" s="334"/>
      <c r="U250" s="332"/>
      <c r="V250" s="332"/>
      <c r="W250" s="332"/>
      <c r="X250" s="332"/>
      <c r="Y250" s="332"/>
      <c r="Z250" s="332"/>
    </row>
    <row r="251" spans="1:26" ht="44.25" customHeight="1" x14ac:dyDescent="0.15">
      <c r="A251" s="315"/>
      <c r="B251" s="316"/>
      <c r="C251" s="316"/>
      <c r="D251" s="317"/>
      <c r="E251" s="318"/>
      <c r="F251" s="319"/>
      <c r="G251" s="320"/>
      <c r="H251" s="346" t="s">
        <v>220</v>
      </c>
      <c r="I251" s="321"/>
      <c r="J251" s="347" t="s">
        <v>249</v>
      </c>
      <c r="K251" s="322"/>
      <c r="L251" s="323"/>
      <c r="M251" s="324"/>
      <c r="N251" s="325"/>
      <c r="O251" s="322"/>
      <c r="P251" s="326"/>
      <c r="Q251" s="332"/>
      <c r="R251" s="334"/>
      <c r="S251" s="334"/>
      <c r="T251" s="334"/>
      <c r="U251" s="332"/>
      <c r="V251" s="332"/>
      <c r="W251" s="332"/>
      <c r="X251" s="332"/>
      <c r="Y251" s="332"/>
      <c r="Z251" s="332"/>
    </row>
    <row r="252" spans="1:26" ht="44.25" customHeight="1" x14ac:dyDescent="0.15">
      <c r="A252" s="315"/>
      <c r="B252" s="316"/>
      <c r="C252" s="316"/>
      <c r="D252" s="317"/>
      <c r="E252" s="318"/>
      <c r="F252" s="319"/>
      <c r="G252" s="320"/>
      <c r="H252" s="346" t="s">
        <v>220</v>
      </c>
      <c r="I252" s="321"/>
      <c r="J252" s="347" t="s">
        <v>249</v>
      </c>
      <c r="K252" s="322"/>
      <c r="L252" s="323"/>
      <c r="M252" s="324"/>
      <c r="N252" s="325"/>
      <c r="O252" s="322"/>
      <c r="P252" s="326"/>
      <c r="Q252" s="332"/>
      <c r="R252" s="334"/>
      <c r="S252" s="334"/>
      <c r="T252" s="334"/>
      <c r="U252" s="332"/>
      <c r="V252" s="332"/>
      <c r="W252" s="332"/>
      <c r="X252" s="332"/>
      <c r="Y252" s="332"/>
      <c r="Z252" s="332"/>
    </row>
    <row r="253" spans="1:26" ht="44.25" customHeight="1" x14ac:dyDescent="0.15">
      <c r="A253" s="315"/>
      <c r="B253" s="316"/>
      <c r="C253" s="316"/>
      <c r="D253" s="317"/>
      <c r="E253" s="318"/>
      <c r="F253" s="319"/>
      <c r="G253" s="320"/>
      <c r="H253" s="346" t="s">
        <v>220</v>
      </c>
      <c r="I253" s="321"/>
      <c r="J253" s="347" t="s">
        <v>249</v>
      </c>
      <c r="K253" s="322"/>
      <c r="L253" s="323"/>
      <c r="M253" s="324"/>
      <c r="N253" s="325"/>
      <c r="O253" s="322"/>
      <c r="P253" s="326"/>
      <c r="Q253" s="332"/>
      <c r="R253" s="334"/>
      <c r="S253" s="334"/>
      <c r="T253" s="334"/>
      <c r="U253" s="332"/>
      <c r="V253" s="332"/>
      <c r="W253" s="332"/>
      <c r="X253" s="332"/>
      <c r="Y253" s="332"/>
      <c r="Z253" s="332"/>
    </row>
    <row r="254" spans="1:26" ht="34.5" customHeight="1" thickBot="1" x14ac:dyDescent="0.2">
      <c r="A254" s="929" t="s">
        <v>267</v>
      </c>
      <c r="B254" s="930"/>
      <c r="C254" s="931"/>
      <c r="D254" s="932"/>
      <c r="E254" s="348" t="s">
        <v>268</v>
      </c>
      <c r="F254" s="933" t="s">
        <v>269</v>
      </c>
      <c r="G254" s="934"/>
      <c r="H254" s="934"/>
      <c r="I254" s="934"/>
      <c r="J254" s="935"/>
      <c r="K254" s="477"/>
      <c r="L254" s="328"/>
      <c r="M254" s="329"/>
      <c r="N254" s="330"/>
      <c r="O254" s="477"/>
      <c r="P254" s="331"/>
      <c r="Q254" s="332"/>
      <c r="R254" s="334"/>
      <c r="S254" s="334"/>
      <c r="T254" s="334"/>
      <c r="U254" s="332"/>
      <c r="V254" s="332"/>
      <c r="W254" s="332"/>
      <c r="X254" s="332"/>
      <c r="Y254" s="332"/>
      <c r="Z254" s="332"/>
    </row>
    <row r="255" spans="1:26" ht="20.25" customHeight="1" x14ac:dyDescent="0.15">
      <c r="A255" s="292" t="s">
        <v>112</v>
      </c>
      <c r="B255" s="290"/>
      <c r="C255" s="290"/>
      <c r="D255" s="349"/>
      <c r="E255" s="349"/>
      <c r="F255" s="349"/>
      <c r="G255" s="936" t="s">
        <v>130</v>
      </c>
      <c r="H255" s="913"/>
      <c r="I255" s="913"/>
      <c r="J255" s="841"/>
      <c r="K255" s="938" t="str">
        <f t="shared" ref="K255:P255" si="43">IF(COUNTIF(K245:K253,"○")+K254=0,"",COUNTIF(K245:K253,"○")+K254)</f>
        <v/>
      </c>
      <c r="L255" s="940" t="str">
        <f t="shared" si="43"/>
        <v/>
      </c>
      <c r="M255" s="942" t="str">
        <f t="shared" si="43"/>
        <v/>
      </c>
      <c r="N255" s="942" t="str">
        <f t="shared" si="43"/>
        <v/>
      </c>
      <c r="O255" s="942" t="str">
        <f t="shared" si="43"/>
        <v/>
      </c>
      <c r="P255" s="927" t="str">
        <f t="shared" si="43"/>
        <v/>
      </c>
      <c r="Q255" s="332"/>
      <c r="R255" s="334"/>
      <c r="S255" s="334"/>
      <c r="T255" s="334"/>
      <c r="U255" s="332"/>
      <c r="V255" s="332"/>
      <c r="W255" s="332"/>
      <c r="X255" s="332"/>
      <c r="Y255" s="332"/>
      <c r="Z255" s="332"/>
    </row>
    <row r="256" spans="1:26" ht="20.25" customHeight="1" thickBot="1" x14ac:dyDescent="0.2">
      <c r="A256" s="293" t="s">
        <v>301</v>
      </c>
      <c r="B256" s="172"/>
      <c r="C256" s="172"/>
      <c r="D256" s="332"/>
      <c r="E256" s="332"/>
      <c r="F256" s="332"/>
      <c r="G256" s="937"/>
      <c r="H256" s="915"/>
      <c r="I256" s="915"/>
      <c r="J256" s="912"/>
      <c r="K256" s="939"/>
      <c r="L256" s="941"/>
      <c r="M256" s="943"/>
      <c r="N256" s="944"/>
      <c r="O256" s="943"/>
      <c r="P256" s="928"/>
      <c r="Q256" s="332"/>
      <c r="R256" s="334"/>
      <c r="S256" s="334"/>
      <c r="T256" s="334"/>
      <c r="U256" s="332"/>
      <c r="V256" s="332"/>
      <c r="W256" s="332"/>
      <c r="X256" s="332"/>
      <c r="Y256" s="332"/>
      <c r="Z256" s="332"/>
    </row>
    <row r="257" spans="1:26" ht="18" customHeight="1" x14ac:dyDescent="0.15">
      <c r="A257" s="332" t="s">
        <v>113</v>
      </c>
      <c r="B257" s="333"/>
      <c r="C257" s="333"/>
      <c r="D257" s="332"/>
      <c r="E257" s="332" t="s">
        <v>10</v>
      </c>
      <c r="F257" s="332" t="s">
        <v>111</v>
      </c>
      <c r="G257" s="332"/>
      <c r="H257" s="332"/>
      <c r="I257" s="332"/>
      <c r="J257" s="332"/>
      <c r="K257" s="172"/>
      <c r="L257" s="172"/>
      <c r="M257" s="172"/>
      <c r="N257" s="172"/>
      <c r="O257" s="196" t="s">
        <v>241</v>
      </c>
      <c r="P257" s="263" t="str">
        <f t="shared" ref="P257" si="44">IF(SUM(K255:P256)=0,"",P240+1)</f>
        <v/>
      </c>
      <c r="Q257" s="332" t="str">
        <f t="shared" ref="Q257" si="45">P257</f>
        <v/>
      </c>
      <c r="R257" s="334"/>
      <c r="S257" s="334"/>
      <c r="T257" s="334"/>
      <c r="U257" s="332"/>
      <c r="V257" s="332"/>
      <c r="W257" s="332"/>
      <c r="X257" s="332"/>
      <c r="Y257" s="332"/>
      <c r="Z257" s="332"/>
    </row>
    <row r="258" spans="1:26" ht="27.75" x14ac:dyDescent="0.15">
      <c r="A258" s="945" t="s">
        <v>114</v>
      </c>
      <c r="B258" s="945"/>
      <c r="C258" s="945"/>
      <c r="D258" s="945"/>
      <c r="E258" s="945"/>
      <c r="F258" s="945"/>
      <c r="G258" s="945"/>
      <c r="H258" s="945"/>
      <c r="I258" s="945"/>
      <c r="J258" s="945"/>
      <c r="K258" s="945"/>
      <c r="L258" s="945"/>
      <c r="M258" s="476"/>
      <c r="N258" s="476"/>
      <c r="O258" s="332"/>
      <c r="P258" s="332"/>
      <c r="Q258" s="332"/>
      <c r="R258" s="334"/>
      <c r="S258" s="334"/>
      <c r="T258" s="334"/>
      <c r="U258" s="332"/>
      <c r="V258" s="332"/>
      <c r="W258" s="332"/>
      <c r="X258" s="332"/>
      <c r="Y258" s="332"/>
      <c r="Z258" s="332"/>
    </row>
    <row r="259" spans="1:26" s="463" customFormat="1" ht="28.5" customHeight="1" thickBot="1" x14ac:dyDescent="0.2">
      <c r="A259" s="946" t="s">
        <v>266</v>
      </c>
      <c r="B259" s="946"/>
      <c r="C259" s="947"/>
      <c r="D259" s="947"/>
      <c r="E259" s="266" t="s">
        <v>115</v>
      </c>
      <c r="F259" s="266"/>
      <c r="G259" s="266"/>
      <c r="H259" s="242"/>
      <c r="I259" s="350" t="s">
        <v>271</v>
      </c>
      <c r="J259" s="352" t="str">
        <f t="shared" ref="J259" si="46">J242</f>
        <v/>
      </c>
      <c r="K259" s="242" t="s">
        <v>220</v>
      </c>
      <c r="L259" s="242" t="str">
        <f t="shared" ref="L259" si="47">L242</f>
        <v/>
      </c>
      <c r="M259" s="242" t="s">
        <v>249</v>
      </c>
      <c r="N259" s="242" t="str">
        <f t="shared" ref="N259" si="48">N242</f>
        <v/>
      </c>
      <c r="O259" s="948" t="s">
        <v>270</v>
      </c>
      <c r="P259" s="948"/>
      <c r="Q259" s="266"/>
      <c r="R259" s="337"/>
      <c r="S259" s="337"/>
      <c r="T259" s="337"/>
      <c r="U259" s="266"/>
      <c r="V259" s="266"/>
      <c r="W259" s="266"/>
      <c r="X259" s="266"/>
      <c r="Y259" s="266"/>
      <c r="Z259" s="266"/>
    </row>
    <row r="260" spans="1:26" ht="19.5" customHeight="1" x14ac:dyDescent="0.15">
      <c r="A260" s="949" t="s">
        <v>116</v>
      </c>
      <c r="B260" s="909" t="s">
        <v>117</v>
      </c>
      <c r="C260" s="909" t="s">
        <v>118</v>
      </c>
      <c r="D260" s="951" t="s">
        <v>119</v>
      </c>
      <c r="E260" s="952"/>
      <c r="F260" s="909" t="s">
        <v>120</v>
      </c>
      <c r="G260" s="840" t="s">
        <v>121</v>
      </c>
      <c r="H260" s="913"/>
      <c r="I260" s="913"/>
      <c r="J260" s="841"/>
      <c r="K260" s="951" t="s">
        <v>122</v>
      </c>
      <c r="L260" s="953"/>
      <c r="M260" s="953"/>
      <c r="N260" s="953"/>
      <c r="O260" s="953"/>
      <c r="P260" s="954"/>
      <c r="Q260" s="332"/>
      <c r="R260" s="334"/>
      <c r="S260" s="334"/>
      <c r="T260" s="334"/>
      <c r="U260" s="332"/>
      <c r="V260" s="332"/>
      <c r="W260" s="332"/>
      <c r="X260" s="332"/>
      <c r="Y260" s="332"/>
      <c r="Z260" s="332"/>
    </row>
    <row r="261" spans="1:26" ht="19.5" customHeight="1" thickBot="1" x14ac:dyDescent="0.2">
      <c r="A261" s="950"/>
      <c r="B261" s="910"/>
      <c r="C261" s="910"/>
      <c r="D261" s="473" t="s">
        <v>123</v>
      </c>
      <c r="E261" s="338" t="s">
        <v>124</v>
      </c>
      <c r="F261" s="910"/>
      <c r="G261" s="911"/>
      <c r="H261" s="915"/>
      <c r="I261" s="915"/>
      <c r="J261" s="912"/>
      <c r="K261" s="339" t="s">
        <v>125</v>
      </c>
      <c r="L261" s="340" t="s">
        <v>126</v>
      </c>
      <c r="M261" s="341" t="s">
        <v>498</v>
      </c>
      <c r="N261" s="342" t="s">
        <v>127</v>
      </c>
      <c r="O261" s="339" t="s">
        <v>128</v>
      </c>
      <c r="P261" s="343" t="s">
        <v>129</v>
      </c>
      <c r="Q261" s="332"/>
      <c r="R261" s="334"/>
      <c r="S261" s="334"/>
      <c r="T261" s="334"/>
      <c r="U261" s="332"/>
      <c r="V261" s="332"/>
      <c r="W261" s="332"/>
      <c r="X261" s="332"/>
      <c r="Y261" s="332"/>
      <c r="Z261" s="332"/>
    </row>
    <row r="262" spans="1:26" ht="44.25" customHeight="1" x14ac:dyDescent="0.15">
      <c r="A262" s="303"/>
      <c r="B262" s="304"/>
      <c r="C262" s="304"/>
      <c r="D262" s="305"/>
      <c r="E262" s="306"/>
      <c r="F262" s="307"/>
      <c r="G262" s="308"/>
      <c r="H262" s="344" t="s">
        <v>220</v>
      </c>
      <c r="I262" s="309"/>
      <c r="J262" s="345" t="s">
        <v>249</v>
      </c>
      <c r="K262" s="310"/>
      <c r="L262" s="311"/>
      <c r="M262" s="312"/>
      <c r="N262" s="313"/>
      <c r="O262" s="310"/>
      <c r="P262" s="314"/>
      <c r="Q262" s="332"/>
      <c r="R262" s="334"/>
      <c r="S262" s="334"/>
      <c r="T262" s="334"/>
      <c r="U262" s="332"/>
      <c r="V262" s="332"/>
      <c r="W262" s="332"/>
      <c r="X262" s="332"/>
      <c r="Y262" s="332"/>
      <c r="Z262" s="332"/>
    </row>
    <row r="263" spans="1:26" ht="44.25" customHeight="1" x14ac:dyDescent="0.15">
      <c r="A263" s="315"/>
      <c r="B263" s="316"/>
      <c r="C263" s="316"/>
      <c r="D263" s="317"/>
      <c r="E263" s="318"/>
      <c r="F263" s="319"/>
      <c r="G263" s="320"/>
      <c r="H263" s="346" t="s">
        <v>220</v>
      </c>
      <c r="I263" s="321"/>
      <c r="J263" s="347" t="s">
        <v>249</v>
      </c>
      <c r="K263" s="322"/>
      <c r="L263" s="323"/>
      <c r="M263" s="324"/>
      <c r="N263" s="325"/>
      <c r="O263" s="322"/>
      <c r="P263" s="326"/>
      <c r="Q263" s="332"/>
      <c r="R263" s="334"/>
      <c r="S263" s="334"/>
      <c r="T263" s="334"/>
      <c r="U263" s="332"/>
      <c r="V263" s="332"/>
      <c r="W263" s="332"/>
      <c r="X263" s="332"/>
      <c r="Y263" s="332"/>
      <c r="Z263" s="332"/>
    </row>
    <row r="264" spans="1:26" ht="44.25" customHeight="1" x14ac:dyDescent="0.15">
      <c r="A264" s="315"/>
      <c r="B264" s="316"/>
      <c r="C264" s="316"/>
      <c r="D264" s="317"/>
      <c r="E264" s="318"/>
      <c r="F264" s="319"/>
      <c r="G264" s="320"/>
      <c r="H264" s="346" t="s">
        <v>220</v>
      </c>
      <c r="I264" s="321"/>
      <c r="J264" s="347" t="s">
        <v>249</v>
      </c>
      <c r="K264" s="322"/>
      <c r="L264" s="323"/>
      <c r="M264" s="324"/>
      <c r="N264" s="325"/>
      <c r="O264" s="322"/>
      <c r="P264" s="326"/>
      <c r="Q264" s="332"/>
      <c r="R264" s="334"/>
      <c r="S264" s="334"/>
      <c r="T264" s="334"/>
      <c r="U264" s="332"/>
      <c r="V264" s="332"/>
      <c r="W264" s="332"/>
      <c r="X264" s="332"/>
      <c r="Y264" s="332"/>
      <c r="Z264" s="332"/>
    </row>
    <row r="265" spans="1:26" ht="44.25" customHeight="1" x14ac:dyDescent="0.15">
      <c r="A265" s="315"/>
      <c r="B265" s="316"/>
      <c r="C265" s="316"/>
      <c r="D265" s="317"/>
      <c r="E265" s="318"/>
      <c r="F265" s="319"/>
      <c r="G265" s="320"/>
      <c r="H265" s="346" t="s">
        <v>220</v>
      </c>
      <c r="I265" s="321"/>
      <c r="J265" s="347" t="s">
        <v>249</v>
      </c>
      <c r="K265" s="322"/>
      <c r="L265" s="323"/>
      <c r="M265" s="324"/>
      <c r="N265" s="325"/>
      <c r="O265" s="322"/>
      <c r="P265" s="326"/>
      <c r="Q265" s="332"/>
      <c r="R265" s="334"/>
      <c r="S265" s="334"/>
      <c r="T265" s="334"/>
      <c r="U265" s="332"/>
      <c r="V265" s="332"/>
      <c r="W265" s="332"/>
      <c r="X265" s="332"/>
      <c r="Y265" s="332"/>
      <c r="Z265" s="332"/>
    </row>
    <row r="266" spans="1:26" ht="44.25" customHeight="1" x14ac:dyDescent="0.15">
      <c r="A266" s="315"/>
      <c r="B266" s="316"/>
      <c r="C266" s="316"/>
      <c r="D266" s="317"/>
      <c r="E266" s="318"/>
      <c r="F266" s="319"/>
      <c r="G266" s="320"/>
      <c r="H266" s="346" t="s">
        <v>220</v>
      </c>
      <c r="I266" s="321"/>
      <c r="J266" s="347" t="s">
        <v>249</v>
      </c>
      <c r="K266" s="322"/>
      <c r="L266" s="323"/>
      <c r="M266" s="324"/>
      <c r="N266" s="325"/>
      <c r="O266" s="322"/>
      <c r="P266" s="326"/>
      <c r="Q266" s="332"/>
      <c r="R266" s="334"/>
      <c r="S266" s="334"/>
      <c r="T266" s="334"/>
      <c r="U266" s="332"/>
      <c r="V266" s="332"/>
      <c r="W266" s="332"/>
      <c r="X266" s="332"/>
      <c r="Y266" s="332"/>
      <c r="Z266" s="332"/>
    </row>
    <row r="267" spans="1:26" ht="44.25" customHeight="1" x14ac:dyDescent="0.15">
      <c r="A267" s="315"/>
      <c r="B267" s="316"/>
      <c r="C267" s="316"/>
      <c r="D267" s="317"/>
      <c r="E267" s="318"/>
      <c r="F267" s="319"/>
      <c r="G267" s="320"/>
      <c r="H267" s="346" t="s">
        <v>220</v>
      </c>
      <c r="I267" s="321"/>
      <c r="J267" s="347" t="s">
        <v>249</v>
      </c>
      <c r="K267" s="322"/>
      <c r="L267" s="323"/>
      <c r="M267" s="324"/>
      <c r="N267" s="325"/>
      <c r="O267" s="322"/>
      <c r="P267" s="326"/>
      <c r="Q267" s="332"/>
      <c r="R267" s="334"/>
      <c r="S267" s="334"/>
      <c r="T267" s="334"/>
      <c r="U267" s="332"/>
      <c r="V267" s="332"/>
      <c r="W267" s="332"/>
      <c r="X267" s="332"/>
      <c r="Y267" s="332"/>
      <c r="Z267" s="332"/>
    </row>
    <row r="268" spans="1:26" ht="44.25" customHeight="1" x14ac:dyDescent="0.15">
      <c r="A268" s="315"/>
      <c r="B268" s="316"/>
      <c r="C268" s="316"/>
      <c r="D268" s="317"/>
      <c r="E268" s="318"/>
      <c r="F268" s="319"/>
      <c r="G268" s="320"/>
      <c r="H268" s="346" t="s">
        <v>220</v>
      </c>
      <c r="I268" s="321"/>
      <c r="J268" s="347" t="s">
        <v>249</v>
      </c>
      <c r="K268" s="322"/>
      <c r="L268" s="323"/>
      <c r="M268" s="324"/>
      <c r="N268" s="325"/>
      <c r="O268" s="322"/>
      <c r="P268" s="326"/>
      <c r="Q268" s="332"/>
      <c r="R268" s="334"/>
      <c r="S268" s="334"/>
      <c r="T268" s="334"/>
      <c r="U268" s="332"/>
      <c r="V268" s="332"/>
      <c r="W268" s="332"/>
      <c r="X268" s="332"/>
      <c r="Y268" s="332"/>
      <c r="Z268" s="332"/>
    </row>
    <row r="269" spans="1:26" ht="44.25" customHeight="1" x14ac:dyDescent="0.15">
      <c r="A269" s="315"/>
      <c r="B269" s="316"/>
      <c r="C269" s="316"/>
      <c r="D269" s="317"/>
      <c r="E269" s="318"/>
      <c r="F269" s="319"/>
      <c r="G269" s="320"/>
      <c r="H269" s="346" t="s">
        <v>220</v>
      </c>
      <c r="I269" s="321"/>
      <c r="J269" s="347" t="s">
        <v>249</v>
      </c>
      <c r="K269" s="322"/>
      <c r="L269" s="323"/>
      <c r="M269" s="324"/>
      <c r="N269" s="325"/>
      <c r="O269" s="322"/>
      <c r="P269" s="326"/>
      <c r="Q269" s="332"/>
      <c r="R269" s="334"/>
      <c r="S269" s="334"/>
      <c r="T269" s="334"/>
      <c r="U269" s="332"/>
      <c r="V269" s="332"/>
      <c r="W269" s="332"/>
      <c r="X269" s="332"/>
      <c r="Y269" s="332"/>
      <c r="Z269" s="332"/>
    </row>
    <row r="270" spans="1:26" ht="44.25" customHeight="1" x14ac:dyDescent="0.15">
      <c r="A270" s="315"/>
      <c r="B270" s="316"/>
      <c r="C270" s="316"/>
      <c r="D270" s="317"/>
      <c r="E270" s="318"/>
      <c r="F270" s="319"/>
      <c r="G270" s="320"/>
      <c r="H270" s="346" t="s">
        <v>220</v>
      </c>
      <c r="I270" s="321"/>
      <c r="J270" s="347" t="s">
        <v>249</v>
      </c>
      <c r="K270" s="322"/>
      <c r="L270" s="323"/>
      <c r="M270" s="324"/>
      <c r="N270" s="325"/>
      <c r="O270" s="322"/>
      <c r="P270" s="326"/>
      <c r="Q270" s="332"/>
      <c r="R270" s="334"/>
      <c r="S270" s="334"/>
      <c r="T270" s="334"/>
      <c r="U270" s="332"/>
      <c r="V270" s="332"/>
      <c r="W270" s="332"/>
      <c r="X270" s="332"/>
      <c r="Y270" s="332"/>
      <c r="Z270" s="332"/>
    </row>
    <row r="271" spans="1:26" ht="34.5" customHeight="1" thickBot="1" x14ac:dyDescent="0.2">
      <c r="A271" s="929" t="s">
        <v>267</v>
      </c>
      <c r="B271" s="930"/>
      <c r="C271" s="931"/>
      <c r="D271" s="932"/>
      <c r="E271" s="348" t="s">
        <v>268</v>
      </c>
      <c r="F271" s="933" t="s">
        <v>269</v>
      </c>
      <c r="G271" s="934"/>
      <c r="H271" s="934"/>
      <c r="I271" s="934"/>
      <c r="J271" s="935"/>
      <c r="K271" s="477"/>
      <c r="L271" s="328"/>
      <c r="M271" s="329"/>
      <c r="N271" s="330"/>
      <c r="O271" s="477"/>
      <c r="P271" s="331"/>
      <c r="Q271" s="332"/>
      <c r="R271" s="334"/>
      <c r="S271" s="334"/>
      <c r="T271" s="334"/>
      <c r="U271" s="332"/>
      <c r="V271" s="332"/>
      <c r="W271" s="332"/>
      <c r="X271" s="332"/>
      <c r="Y271" s="332"/>
      <c r="Z271" s="332"/>
    </row>
    <row r="272" spans="1:26" ht="20.25" customHeight="1" x14ac:dyDescent="0.15">
      <c r="A272" s="292" t="s">
        <v>112</v>
      </c>
      <c r="B272" s="290"/>
      <c r="C272" s="290"/>
      <c r="D272" s="349"/>
      <c r="E272" s="349"/>
      <c r="F272" s="349"/>
      <c r="G272" s="936" t="s">
        <v>130</v>
      </c>
      <c r="H272" s="913"/>
      <c r="I272" s="913"/>
      <c r="J272" s="841"/>
      <c r="K272" s="938" t="str">
        <f t="shared" ref="K272:P272" si="49">IF(COUNTIF(K262:K270,"○")+K271=0,"",COUNTIF(K262:K270,"○")+K271)</f>
        <v/>
      </c>
      <c r="L272" s="940" t="str">
        <f t="shared" si="49"/>
        <v/>
      </c>
      <c r="M272" s="942" t="str">
        <f t="shared" si="49"/>
        <v/>
      </c>
      <c r="N272" s="942" t="str">
        <f t="shared" si="49"/>
        <v/>
      </c>
      <c r="O272" s="942" t="str">
        <f t="shared" si="49"/>
        <v/>
      </c>
      <c r="P272" s="927" t="str">
        <f t="shared" si="49"/>
        <v/>
      </c>
      <c r="Q272" s="332"/>
      <c r="R272" s="334"/>
      <c r="S272" s="334"/>
      <c r="T272" s="334"/>
      <c r="U272" s="332"/>
      <c r="V272" s="332"/>
      <c r="W272" s="332"/>
      <c r="X272" s="332"/>
      <c r="Y272" s="332"/>
      <c r="Z272" s="332"/>
    </row>
    <row r="273" spans="1:26" ht="20.25" customHeight="1" thickBot="1" x14ac:dyDescent="0.2">
      <c r="A273" s="293" t="s">
        <v>301</v>
      </c>
      <c r="B273" s="172"/>
      <c r="C273" s="172"/>
      <c r="D273" s="332"/>
      <c r="E273" s="332"/>
      <c r="F273" s="332"/>
      <c r="G273" s="937"/>
      <c r="H273" s="915"/>
      <c r="I273" s="915"/>
      <c r="J273" s="912"/>
      <c r="K273" s="939"/>
      <c r="L273" s="941"/>
      <c r="M273" s="943"/>
      <c r="N273" s="944"/>
      <c r="O273" s="943"/>
      <c r="P273" s="928"/>
      <c r="Q273" s="332"/>
      <c r="R273" s="334"/>
      <c r="S273" s="334"/>
      <c r="T273" s="334"/>
      <c r="U273" s="332"/>
      <c r="V273" s="332"/>
      <c r="W273" s="332"/>
      <c r="X273" s="332"/>
      <c r="Y273" s="332"/>
      <c r="Z273" s="332"/>
    </row>
    <row r="274" spans="1:26" ht="18" customHeight="1" x14ac:dyDescent="0.15">
      <c r="A274" s="332" t="s">
        <v>113</v>
      </c>
      <c r="B274" s="333"/>
      <c r="C274" s="333"/>
      <c r="D274" s="332"/>
      <c r="E274" s="332" t="s">
        <v>10</v>
      </c>
      <c r="F274" s="332" t="s">
        <v>111</v>
      </c>
      <c r="G274" s="332"/>
      <c r="H274" s="332"/>
      <c r="I274" s="332"/>
      <c r="J274" s="332"/>
      <c r="K274" s="172"/>
      <c r="L274" s="172"/>
      <c r="M274" s="172"/>
      <c r="N274" s="172"/>
      <c r="O274" s="196" t="s">
        <v>241</v>
      </c>
      <c r="P274" s="263" t="str">
        <f t="shared" ref="P274" si="50">IF(SUM(K272:P273)=0,"",P257+1)</f>
        <v/>
      </c>
      <c r="Q274" s="332" t="str">
        <f t="shared" ref="Q274" si="51">P274</f>
        <v/>
      </c>
      <c r="R274" s="334"/>
      <c r="S274" s="334"/>
      <c r="T274" s="334"/>
      <c r="U274" s="332"/>
      <c r="V274" s="332"/>
      <c r="W274" s="332"/>
      <c r="X274" s="332"/>
      <c r="Y274" s="332"/>
      <c r="Z274" s="332"/>
    </row>
    <row r="275" spans="1:26" ht="27.75" x14ac:dyDescent="0.15">
      <c r="A275" s="945" t="s">
        <v>114</v>
      </c>
      <c r="B275" s="945"/>
      <c r="C275" s="945"/>
      <c r="D275" s="945"/>
      <c r="E275" s="945"/>
      <c r="F275" s="945"/>
      <c r="G275" s="945"/>
      <c r="H275" s="945"/>
      <c r="I275" s="945"/>
      <c r="J275" s="945"/>
      <c r="K275" s="945"/>
      <c r="L275" s="945"/>
      <c r="M275" s="476"/>
      <c r="N275" s="476"/>
      <c r="O275" s="332"/>
      <c r="P275" s="332"/>
      <c r="Q275" s="332"/>
      <c r="R275" s="334"/>
      <c r="S275" s="334"/>
      <c r="T275" s="334"/>
      <c r="U275" s="332"/>
      <c r="V275" s="332"/>
      <c r="W275" s="332"/>
      <c r="X275" s="332"/>
      <c r="Y275" s="332"/>
      <c r="Z275" s="332"/>
    </row>
    <row r="276" spans="1:26" s="463" customFormat="1" ht="28.5" customHeight="1" thickBot="1" x14ac:dyDescent="0.2">
      <c r="A276" s="946" t="s">
        <v>266</v>
      </c>
      <c r="B276" s="946"/>
      <c r="C276" s="947"/>
      <c r="D276" s="947"/>
      <c r="E276" s="266" t="s">
        <v>115</v>
      </c>
      <c r="F276" s="266"/>
      <c r="G276" s="266"/>
      <c r="H276" s="242"/>
      <c r="I276" s="350" t="s">
        <v>271</v>
      </c>
      <c r="J276" s="352" t="str">
        <f t="shared" ref="J276" si="52">J259</f>
        <v/>
      </c>
      <c r="K276" s="242" t="s">
        <v>220</v>
      </c>
      <c r="L276" s="242" t="str">
        <f t="shared" ref="L276" si="53">L259</f>
        <v/>
      </c>
      <c r="M276" s="242" t="s">
        <v>249</v>
      </c>
      <c r="N276" s="242" t="str">
        <f t="shared" ref="N276" si="54">N259</f>
        <v/>
      </c>
      <c r="O276" s="948" t="s">
        <v>270</v>
      </c>
      <c r="P276" s="948"/>
      <c r="Q276" s="266"/>
      <c r="R276" s="337"/>
      <c r="S276" s="337"/>
      <c r="T276" s="337"/>
      <c r="U276" s="266"/>
      <c r="V276" s="266"/>
      <c r="W276" s="266"/>
      <c r="X276" s="266"/>
      <c r="Y276" s="266"/>
      <c r="Z276" s="266"/>
    </row>
    <row r="277" spans="1:26" ht="19.5" customHeight="1" x14ac:dyDescent="0.15">
      <c r="A277" s="949" t="s">
        <v>116</v>
      </c>
      <c r="B277" s="909" t="s">
        <v>117</v>
      </c>
      <c r="C277" s="909" t="s">
        <v>118</v>
      </c>
      <c r="D277" s="951" t="s">
        <v>119</v>
      </c>
      <c r="E277" s="952"/>
      <c r="F277" s="909" t="s">
        <v>120</v>
      </c>
      <c r="G277" s="840" t="s">
        <v>121</v>
      </c>
      <c r="H277" s="913"/>
      <c r="I277" s="913"/>
      <c r="J277" s="841"/>
      <c r="K277" s="951" t="s">
        <v>122</v>
      </c>
      <c r="L277" s="953"/>
      <c r="M277" s="953"/>
      <c r="N277" s="953"/>
      <c r="O277" s="953"/>
      <c r="P277" s="954"/>
      <c r="Q277" s="332"/>
      <c r="R277" s="334"/>
      <c r="S277" s="334"/>
      <c r="T277" s="334"/>
      <c r="U277" s="332"/>
      <c r="V277" s="332"/>
      <c r="W277" s="332"/>
      <c r="X277" s="332"/>
      <c r="Y277" s="332"/>
      <c r="Z277" s="332"/>
    </row>
    <row r="278" spans="1:26" ht="19.5" customHeight="1" thickBot="1" x14ac:dyDescent="0.2">
      <c r="A278" s="950"/>
      <c r="B278" s="910"/>
      <c r="C278" s="910"/>
      <c r="D278" s="473" t="s">
        <v>123</v>
      </c>
      <c r="E278" s="338" t="s">
        <v>124</v>
      </c>
      <c r="F278" s="910"/>
      <c r="G278" s="911"/>
      <c r="H278" s="915"/>
      <c r="I278" s="915"/>
      <c r="J278" s="912"/>
      <c r="K278" s="339" t="s">
        <v>125</v>
      </c>
      <c r="L278" s="340" t="s">
        <v>126</v>
      </c>
      <c r="M278" s="341" t="s">
        <v>499</v>
      </c>
      <c r="N278" s="342" t="s">
        <v>127</v>
      </c>
      <c r="O278" s="339" t="s">
        <v>128</v>
      </c>
      <c r="P278" s="343" t="s">
        <v>129</v>
      </c>
      <c r="Q278" s="332"/>
      <c r="R278" s="334"/>
      <c r="S278" s="334"/>
      <c r="T278" s="334"/>
      <c r="U278" s="332"/>
      <c r="V278" s="332"/>
      <c r="W278" s="332"/>
      <c r="X278" s="332"/>
      <c r="Y278" s="332"/>
      <c r="Z278" s="332"/>
    </row>
    <row r="279" spans="1:26" ht="44.25" customHeight="1" x14ac:dyDescent="0.15">
      <c r="A279" s="303"/>
      <c r="B279" s="304"/>
      <c r="C279" s="304"/>
      <c r="D279" s="305"/>
      <c r="E279" s="306"/>
      <c r="F279" s="307"/>
      <c r="G279" s="308"/>
      <c r="H279" s="344" t="s">
        <v>220</v>
      </c>
      <c r="I279" s="309"/>
      <c r="J279" s="345" t="s">
        <v>249</v>
      </c>
      <c r="K279" s="310"/>
      <c r="L279" s="311"/>
      <c r="M279" s="312"/>
      <c r="N279" s="313"/>
      <c r="O279" s="310"/>
      <c r="P279" s="314"/>
      <c r="Q279" s="332"/>
      <c r="R279" s="334"/>
      <c r="S279" s="334"/>
      <c r="T279" s="334"/>
      <c r="U279" s="332"/>
      <c r="V279" s="332"/>
      <c r="W279" s="332"/>
      <c r="X279" s="332"/>
      <c r="Y279" s="332"/>
      <c r="Z279" s="332"/>
    </row>
    <row r="280" spans="1:26" ht="44.25" customHeight="1" x14ac:dyDescent="0.15">
      <c r="A280" s="315"/>
      <c r="B280" s="316"/>
      <c r="C280" s="316"/>
      <c r="D280" s="317"/>
      <c r="E280" s="318"/>
      <c r="F280" s="319"/>
      <c r="G280" s="320"/>
      <c r="H280" s="346" t="s">
        <v>220</v>
      </c>
      <c r="I280" s="321"/>
      <c r="J280" s="347" t="s">
        <v>249</v>
      </c>
      <c r="K280" s="322"/>
      <c r="L280" s="323"/>
      <c r="M280" s="324"/>
      <c r="N280" s="325"/>
      <c r="O280" s="322"/>
      <c r="P280" s="326"/>
      <c r="Q280" s="332"/>
      <c r="R280" s="334"/>
      <c r="S280" s="334"/>
      <c r="T280" s="334"/>
      <c r="U280" s="332"/>
      <c r="V280" s="332"/>
      <c r="W280" s="332"/>
      <c r="X280" s="332"/>
      <c r="Y280" s="332"/>
      <c r="Z280" s="332"/>
    </row>
    <row r="281" spans="1:26" ht="44.25" customHeight="1" x14ac:dyDescent="0.15">
      <c r="A281" s="315"/>
      <c r="B281" s="316"/>
      <c r="C281" s="316"/>
      <c r="D281" s="317"/>
      <c r="E281" s="318"/>
      <c r="F281" s="319"/>
      <c r="G281" s="320"/>
      <c r="H281" s="346" t="s">
        <v>220</v>
      </c>
      <c r="I281" s="321"/>
      <c r="J281" s="347" t="s">
        <v>249</v>
      </c>
      <c r="K281" s="322"/>
      <c r="L281" s="323"/>
      <c r="M281" s="324"/>
      <c r="N281" s="325"/>
      <c r="O281" s="322"/>
      <c r="P281" s="326"/>
      <c r="Q281" s="332"/>
      <c r="R281" s="334"/>
      <c r="S281" s="334"/>
      <c r="T281" s="334"/>
      <c r="U281" s="332"/>
      <c r="V281" s="332"/>
      <c r="W281" s="332"/>
      <c r="X281" s="332"/>
      <c r="Y281" s="332"/>
      <c r="Z281" s="332"/>
    </row>
    <row r="282" spans="1:26" ht="44.25" customHeight="1" x14ac:dyDescent="0.15">
      <c r="A282" s="315"/>
      <c r="B282" s="316"/>
      <c r="C282" s="316"/>
      <c r="D282" s="317"/>
      <c r="E282" s="318"/>
      <c r="F282" s="319"/>
      <c r="G282" s="320"/>
      <c r="H282" s="346" t="s">
        <v>220</v>
      </c>
      <c r="I282" s="321"/>
      <c r="J282" s="347" t="s">
        <v>249</v>
      </c>
      <c r="K282" s="322"/>
      <c r="L282" s="323"/>
      <c r="M282" s="324"/>
      <c r="N282" s="325"/>
      <c r="O282" s="322"/>
      <c r="P282" s="326"/>
      <c r="Q282" s="332"/>
      <c r="R282" s="334"/>
      <c r="S282" s="334"/>
      <c r="T282" s="334"/>
      <c r="U282" s="332"/>
      <c r="V282" s="332"/>
      <c r="W282" s="332"/>
      <c r="X282" s="332"/>
      <c r="Y282" s="332"/>
      <c r="Z282" s="332"/>
    </row>
    <row r="283" spans="1:26" ht="44.25" customHeight="1" x14ac:dyDescent="0.15">
      <c r="A283" s="315"/>
      <c r="B283" s="316"/>
      <c r="C283" s="316"/>
      <c r="D283" s="317"/>
      <c r="E283" s="318"/>
      <c r="F283" s="319"/>
      <c r="G283" s="320"/>
      <c r="H283" s="346" t="s">
        <v>220</v>
      </c>
      <c r="I283" s="321"/>
      <c r="J283" s="347" t="s">
        <v>249</v>
      </c>
      <c r="K283" s="322"/>
      <c r="L283" s="323"/>
      <c r="M283" s="324"/>
      <c r="N283" s="325"/>
      <c r="O283" s="322"/>
      <c r="P283" s="326"/>
      <c r="Q283" s="332"/>
      <c r="R283" s="334"/>
      <c r="S283" s="334"/>
      <c r="T283" s="334"/>
      <c r="U283" s="332"/>
      <c r="V283" s="332"/>
      <c r="W283" s="332"/>
      <c r="X283" s="332"/>
      <c r="Y283" s="332"/>
      <c r="Z283" s="332"/>
    </row>
    <row r="284" spans="1:26" ht="44.25" customHeight="1" x14ac:dyDescent="0.15">
      <c r="A284" s="315"/>
      <c r="B284" s="316"/>
      <c r="C284" s="316"/>
      <c r="D284" s="317"/>
      <c r="E284" s="318"/>
      <c r="F284" s="319"/>
      <c r="G284" s="320"/>
      <c r="H284" s="346" t="s">
        <v>220</v>
      </c>
      <c r="I284" s="321"/>
      <c r="J284" s="347" t="s">
        <v>249</v>
      </c>
      <c r="K284" s="322"/>
      <c r="L284" s="323"/>
      <c r="M284" s="324"/>
      <c r="N284" s="325"/>
      <c r="O284" s="322"/>
      <c r="P284" s="326"/>
      <c r="Q284" s="332"/>
      <c r="R284" s="334"/>
      <c r="S284" s="334"/>
      <c r="T284" s="334"/>
      <c r="U284" s="332"/>
      <c r="V284" s="332"/>
      <c r="W284" s="332"/>
      <c r="X284" s="332"/>
      <c r="Y284" s="332"/>
      <c r="Z284" s="332"/>
    </row>
    <row r="285" spans="1:26" ht="44.25" customHeight="1" x14ac:dyDescent="0.15">
      <c r="A285" s="315"/>
      <c r="B285" s="316"/>
      <c r="C285" s="316"/>
      <c r="D285" s="317"/>
      <c r="E285" s="318"/>
      <c r="F285" s="319"/>
      <c r="G285" s="320"/>
      <c r="H285" s="346" t="s">
        <v>220</v>
      </c>
      <c r="I285" s="321"/>
      <c r="J285" s="347" t="s">
        <v>249</v>
      </c>
      <c r="K285" s="322"/>
      <c r="L285" s="323"/>
      <c r="M285" s="324"/>
      <c r="N285" s="325"/>
      <c r="O285" s="322"/>
      <c r="P285" s="326"/>
      <c r="Q285" s="332"/>
      <c r="R285" s="334"/>
      <c r="S285" s="334"/>
      <c r="T285" s="334"/>
      <c r="U285" s="332"/>
      <c r="V285" s="332"/>
      <c r="W285" s="332"/>
      <c r="X285" s="332"/>
      <c r="Y285" s="332"/>
      <c r="Z285" s="332"/>
    </row>
    <row r="286" spans="1:26" ht="44.25" customHeight="1" x14ac:dyDescent="0.15">
      <c r="A286" s="315"/>
      <c r="B286" s="316"/>
      <c r="C286" s="316"/>
      <c r="D286" s="317"/>
      <c r="E286" s="318"/>
      <c r="F286" s="319"/>
      <c r="G286" s="320"/>
      <c r="H286" s="346" t="s">
        <v>220</v>
      </c>
      <c r="I286" s="321"/>
      <c r="J286" s="347" t="s">
        <v>249</v>
      </c>
      <c r="K286" s="322"/>
      <c r="L286" s="323"/>
      <c r="M286" s="324"/>
      <c r="N286" s="325"/>
      <c r="O286" s="322"/>
      <c r="P286" s="326"/>
      <c r="Q286" s="332"/>
      <c r="R286" s="334"/>
      <c r="S286" s="334"/>
      <c r="T286" s="334"/>
      <c r="U286" s="332"/>
      <c r="V286" s="332"/>
      <c r="W286" s="332"/>
      <c r="X286" s="332"/>
      <c r="Y286" s="332"/>
      <c r="Z286" s="332"/>
    </row>
    <row r="287" spans="1:26" ht="44.25" customHeight="1" x14ac:dyDescent="0.15">
      <c r="A287" s="315"/>
      <c r="B287" s="316"/>
      <c r="C287" s="316"/>
      <c r="D287" s="317"/>
      <c r="E287" s="318"/>
      <c r="F287" s="319"/>
      <c r="G287" s="320"/>
      <c r="H287" s="346" t="s">
        <v>220</v>
      </c>
      <c r="I287" s="321"/>
      <c r="J287" s="347" t="s">
        <v>249</v>
      </c>
      <c r="K287" s="322"/>
      <c r="L287" s="323"/>
      <c r="M287" s="324"/>
      <c r="N287" s="325"/>
      <c r="O287" s="322"/>
      <c r="P287" s="326"/>
      <c r="Q287" s="332"/>
      <c r="R287" s="334"/>
      <c r="S287" s="334"/>
      <c r="T287" s="334"/>
      <c r="U287" s="332"/>
      <c r="V287" s="332"/>
      <c r="W287" s="332"/>
      <c r="X287" s="332"/>
      <c r="Y287" s="332"/>
      <c r="Z287" s="332"/>
    </row>
    <row r="288" spans="1:26" ht="34.5" customHeight="1" thickBot="1" x14ac:dyDescent="0.2">
      <c r="A288" s="929" t="s">
        <v>267</v>
      </c>
      <c r="B288" s="930"/>
      <c r="C288" s="931"/>
      <c r="D288" s="932"/>
      <c r="E288" s="348" t="s">
        <v>268</v>
      </c>
      <c r="F288" s="933" t="s">
        <v>269</v>
      </c>
      <c r="G288" s="934"/>
      <c r="H288" s="934"/>
      <c r="I288" s="934"/>
      <c r="J288" s="935"/>
      <c r="K288" s="477"/>
      <c r="L288" s="328"/>
      <c r="M288" s="329"/>
      <c r="N288" s="330"/>
      <c r="O288" s="477"/>
      <c r="P288" s="331"/>
      <c r="Q288" s="332"/>
      <c r="R288" s="334"/>
      <c r="S288" s="334"/>
      <c r="T288" s="334"/>
      <c r="U288" s="332"/>
      <c r="V288" s="332"/>
      <c r="W288" s="332"/>
      <c r="X288" s="332"/>
      <c r="Y288" s="332"/>
      <c r="Z288" s="332"/>
    </row>
    <row r="289" spans="1:26" ht="20.25" customHeight="1" x14ac:dyDescent="0.15">
      <c r="A289" s="292" t="s">
        <v>112</v>
      </c>
      <c r="B289" s="290"/>
      <c r="C289" s="290"/>
      <c r="D289" s="349"/>
      <c r="E289" s="349"/>
      <c r="F289" s="349"/>
      <c r="G289" s="936" t="s">
        <v>130</v>
      </c>
      <c r="H289" s="913"/>
      <c r="I289" s="913"/>
      <c r="J289" s="841"/>
      <c r="K289" s="938" t="str">
        <f t="shared" ref="K289:P289" si="55">IF(COUNTIF(K279:K287,"○")+K288=0,"",COUNTIF(K279:K287,"○")+K288)</f>
        <v/>
      </c>
      <c r="L289" s="940" t="str">
        <f t="shared" si="55"/>
        <v/>
      </c>
      <c r="M289" s="942" t="str">
        <f t="shared" si="55"/>
        <v/>
      </c>
      <c r="N289" s="942" t="str">
        <f t="shared" si="55"/>
        <v/>
      </c>
      <c r="O289" s="942" t="str">
        <f t="shared" si="55"/>
        <v/>
      </c>
      <c r="P289" s="927" t="str">
        <f t="shared" si="55"/>
        <v/>
      </c>
      <c r="Q289" s="332"/>
      <c r="R289" s="334"/>
      <c r="S289" s="334"/>
      <c r="T289" s="334"/>
      <c r="U289" s="332"/>
      <c r="V289" s="332"/>
      <c r="W289" s="332"/>
      <c r="X289" s="332"/>
      <c r="Y289" s="332"/>
      <c r="Z289" s="332"/>
    </row>
    <row r="290" spans="1:26" ht="20.25" customHeight="1" thickBot="1" x14ac:dyDescent="0.2">
      <c r="A290" s="293" t="s">
        <v>301</v>
      </c>
      <c r="B290" s="172"/>
      <c r="C290" s="172"/>
      <c r="D290" s="332"/>
      <c r="E290" s="332"/>
      <c r="F290" s="332"/>
      <c r="G290" s="937"/>
      <c r="H290" s="915"/>
      <c r="I290" s="915"/>
      <c r="J290" s="912"/>
      <c r="K290" s="939"/>
      <c r="L290" s="941"/>
      <c r="M290" s="943"/>
      <c r="N290" s="944"/>
      <c r="O290" s="943"/>
      <c r="P290" s="928"/>
      <c r="Q290" s="332"/>
      <c r="R290" s="334"/>
      <c r="S290" s="334"/>
      <c r="T290" s="334"/>
      <c r="U290" s="332"/>
      <c r="V290" s="332"/>
      <c r="W290" s="332"/>
      <c r="X290" s="332"/>
      <c r="Y290" s="332"/>
      <c r="Z290" s="332"/>
    </row>
    <row r="291" spans="1:26" ht="18" customHeight="1" x14ac:dyDescent="0.15">
      <c r="A291" s="332" t="s">
        <v>113</v>
      </c>
      <c r="B291" s="333"/>
      <c r="C291" s="333"/>
      <c r="D291" s="332"/>
      <c r="E291" s="332" t="s">
        <v>10</v>
      </c>
      <c r="F291" s="332" t="s">
        <v>111</v>
      </c>
      <c r="G291" s="332"/>
      <c r="H291" s="332"/>
      <c r="I291" s="332"/>
      <c r="J291" s="332"/>
      <c r="K291" s="172"/>
      <c r="L291" s="172"/>
      <c r="M291" s="172"/>
      <c r="N291" s="172"/>
      <c r="O291" s="196" t="s">
        <v>241</v>
      </c>
      <c r="P291" s="263" t="str">
        <f t="shared" ref="P291" si="56">IF(SUM(K289:P290)=0,"",P274+1)</f>
        <v/>
      </c>
      <c r="Q291" s="332" t="str">
        <f t="shared" ref="Q291" si="57">P291</f>
        <v/>
      </c>
      <c r="R291" s="334"/>
      <c r="S291" s="334"/>
      <c r="T291" s="334"/>
      <c r="U291" s="332"/>
      <c r="V291" s="332"/>
      <c r="W291" s="332"/>
      <c r="X291" s="332"/>
      <c r="Y291" s="332"/>
      <c r="Z291" s="332"/>
    </row>
    <row r="292" spans="1:26" ht="27.75" x14ac:dyDescent="0.15">
      <c r="A292" s="945" t="s">
        <v>114</v>
      </c>
      <c r="B292" s="945"/>
      <c r="C292" s="945"/>
      <c r="D292" s="945"/>
      <c r="E292" s="945"/>
      <c r="F292" s="945"/>
      <c r="G292" s="945"/>
      <c r="H292" s="945"/>
      <c r="I292" s="945"/>
      <c r="J292" s="945"/>
      <c r="K292" s="945"/>
      <c r="L292" s="945"/>
      <c r="M292" s="476"/>
      <c r="N292" s="476"/>
      <c r="O292" s="332"/>
      <c r="P292" s="332"/>
      <c r="Q292" s="332"/>
      <c r="R292" s="334"/>
      <c r="S292" s="334"/>
      <c r="T292" s="334"/>
      <c r="U292" s="332"/>
      <c r="V292" s="332"/>
      <c r="W292" s="332"/>
      <c r="X292" s="332"/>
      <c r="Y292" s="332"/>
      <c r="Z292" s="332"/>
    </row>
    <row r="293" spans="1:26" s="463" customFormat="1" ht="28.5" customHeight="1" thickBot="1" x14ac:dyDescent="0.2">
      <c r="A293" s="946" t="s">
        <v>266</v>
      </c>
      <c r="B293" s="946"/>
      <c r="C293" s="947"/>
      <c r="D293" s="947"/>
      <c r="E293" s="266" t="s">
        <v>115</v>
      </c>
      <c r="F293" s="266"/>
      <c r="G293" s="266"/>
      <c r="H293" s="242"/>
      <c r="I293" s="350" t="s">
        <v>271</v>
      </c>
      <c r="J293" s="352" t="str">
        <f t="shared" ref="J293" si="58">J276</f>
        <v/>
      </c>
      <c r="K293" s="242" t="s">
        <v>220</v>
      </c>
      <c r="L293" s="242" t="str">
        <f t="shared" ref="L293" si="59">L276</f>
        <v/>
      </c>
      <c r="M293" s="242" t="s">
        <v>249</v>
      </c>
      <c r="N293" s="242" t="str">
        <f t="shared" ref="N293" si="60">N276</f>
        <v/>
      </c>
      <c r="O293" s="948" t="s">
        <v>270</v>
      </c>
      <c r="P293" s="948"/>
      <c r="Q293" s="266"/>
      <c r="R293" s="337"/>
      <c r="S293" s="337"/>
      <c r="T293" s="337"/>
      <c r="U293" s="266"/>
      <c r="V293" s="266"/>
      <c r="W293" s="266"/>
      <c r="X293" s="266"/>
      <c r="Y293" s="266"/>
      <c r="Z293" s="266"/>
    </row>
    <row r="294" spans="1:26" ht="19.5" customHeight="1" x14ac:dyDescent="0.15">
      <c r="A294" s="949" t="s">
        <v>116</v>
      </c>
      <c r="B294" s="909" t="s">
        <v>117</v>
      </c>
      <c r="C294" s="909" t="s">
        <v>118</v>
      </c>
      <c r="D294" s="951" t="s">
        <v>119</v>
      </c>
      <c r="E294" s="952"/>
      <c r="F294" s="909" t="s">
        <v>120</v>
      </c>
      <c r="G294" s="840" t="s">
        <v>121</v>
      </c>
      <c r="H294" s="913"/>
      <c r="I294" s="913"/>
      <c r="J294" s="841"/>
      <c r="K294" s="951" t="s">
        <v>122</v>
      </c>
      <c r="L294" s="953"/>
      <c r="M294" s="953"/>
      <c r="N294" s="953"/>
      <c r="O294" s="953"/>
      <c r="P294" s="954"/>
      <c r="Q294" s="332"/>
      <c r="R294" s="334"/>
      <c r="S294" s="334"/>
      <c r="T294" s="334"/>
      <c r="U294" s="332"/>
      <c r="V294" s="332"/>
      <c r="W294" s="332"/>
      <c r="X294" s="332"/>
      <c r="Y294" s="332"/>
      <c r="Z294" s="332"/>
    </row>
    <row r="295" spans="1:26" ht="19.5" customHeight="1" thickBot="1" x14ac:dyDescent="0.2">
      <c r="A295" s="950"/>
      <c r="B295" s="910"/>
      <c r="C295" s="910"/>
      <c r="D295" s="473" t="s">
        <v>123</v>
      </c>
      <c r="E295" s="338" t="s">
        <v>124</v>
      </c>
      <c r="F295" s="910"/>
      <c r="G295" s="911"/>
      <c r="H295" s="915"/>
      <c r="I295" s="915"/>
      <c r="J295" s="912"/>
      <c r="K295" s="339" t="s">
        <v>125</v>
      </c>
      <c r="L295" s="340" t="s">
        <v>126</v>
      </c>
      <c r="M295" s="341" t="s">
        <v>499</v>
      </c>
      <c r="N295" s="342" t="s">
        <v>127</v>
      </c>
      <c r="O295" s="339" t="s">
        <v>128</v>
      </c>
      <c r="P295" s="343" t="s">
        <v>129</v>
      </c>
      <c r="Q295" s="332"/>
      <c r="R295" s="334"/>
      <c r="S295" s="334"/>
      <c r="T295" s="334"/>
      <c r="U295" s="332"/>
      <c r="V295" s="332"/>
      <c r="W295" s="332"/>
      <c r="X295" s="332"/>
      <c r="Y295" s="332"/>
      <c r="Z295" s="332"/>
    </row>
    <row r="296" spans="1:26" ht="44.25" customHeight="1" x14ac:dyDescent="0.15">
      <c r="A296" s="303"/>
      <c r="B296" s="304"/>
      <c r="C296" s="304"/>
      <c r="D296" s="305"/>
      <c r="E296" s="306"/>
      <c r="F296" s="307"/>
      <c r="G296" s="308"/>
      <c r="H296" s="344" t="s">
        <v>220</v>
      </c>
      <c r="I296" s="309"/>
      <c r="J296" s="345" t="s">
        <v>249</v>
      </c>
      <c r="K296" s="310"/>
      <c r="L296" s="311"/>
      <c r="M296" s="312"/>
      <c r="N296" s="313"/>
      <c r="O296" s="310"/>
      <c r="P296" s="314"/>
      <c r="Q296" s="332"/>
      <c r="R296" s="334"/>
      <c r="S296" s="334"/>
      <c r="T296" s="334"/>
      <c r="U296" s="332"/>
      <c r="V296" s="332"/>
      <c r="W296" s="332"/>
      <c r="X296" s="332"/>
      <c r="Y296" s="332"/>
      <c r="Z296" s="332"/>
    </row>
    <row r="297" spans="1:26" ht="44.25" customHeight="1" x14ac:dyDescent="0.15">
      <c r="A297" s="315"/>
      <c r="B297" s="316"/>
      <c r="C297" s="316"/>
      <c r="D297" s="317"/>
      <c r="E297" s="318"/>
      <c r="F297" s="319"/>
      <c r="G297" s="320"/>
      <c r="H297" s="346" t="s">
        <v>220</v>
      </c>
      <c r="I297" s="321"/>
      <c r="J297" s="347" t="s">
        <v>249</v>
      </c>
      <c r="K297" s="322"/>
      <c r="L297" s="323"/>
      <c r="M297" s="324"/>
      <c r="N297" s="325"/>
      <c r="O297" s="322"/>
      <c r="P297" s="326"/>
      <c r="Q297" s="332"/>
      <c r="R297" s="334"/>
      <c r="S297" s="334"/>
      <c r="T297" s="334"/>
      <c r="U297" s="332"/>
      <c r="V297" s="332"/>
      <c r="W297" s="332"/>
      <c r="X297" s="332"/>
      <c r="Y297" s="332"/>
      <c r="Z297" s="332"/>
    </row>
    <row r="298" spans="1:26" ht="44.25" customHeight="1" x14ac:dyDescent="0.15">
      <c r="A298" s="315"/>
      <c r="B298" s="316"/>
      <c r="C298" s="316"/>
      <c r="D298" s="317"/>
      <c r="E298" s="318"/>
      <c r="F298" s="319"/>
      <c r="G298" s="320"/>
      <c r="H298" s="346" t="s">
        <v>220</v>
      </c>
      <c r="I298" s="321"/>
      <c r="J298" s="347" t="s">
        <v>249</v>
      </c>
      <c r="K298" s="322"/>
      <c r="L298" s="323"/>
      <c r="M298" s="324"/>
      <c r="N298" s="325"/>
      <c r="O298" s="322"/>
      <c r="P298" s="326"/>
      <c r="Q298" s="332"/>
      <c r="R298" s="334"/>
      <c r="S298" s="334"/>
      <c r="T298" s="334"/>
      <c r="U298" s="332"/>
      <c r="V298" s="332"/>
      <c r="W298" s="332"/>
      <c r="X298" s="332"/>
      <c r="Y298" s="332"/>
      <c r="Z298" s="332"/>
    </row>
    <row r="299" spans="1:26" ht="44.25" customHeight="1" x14ac:dyDescent="0.15">
      <c r="A299" s="315"/>
      <c r="B299" s="316"/>
      <c r="C299" s="316"/>
      <c r="D299" s="317"/>
      <c r="E299" s="318"/>
      <c r="F299" s="319"/>
      <c r="G299" s="320"/>
      <c r="H299" s="346" t="s">
        <v>220</v>
      </c>
      <c r="I299" s="321"/>
      <c r="J299" s="347" t="s">
        <v>249</v>
      </c>
      <c r="K299" s="322"/>
      <c r="L299" s="323"/>
      <c r="M299" s="324"/>
      <c r="N299" s="325"/>
      <c r="O299" s="322"/>
      <c r="P299" s="326"/>
      <c r="Q299" s="332"/>
      <c r="R299" s="334"/>
      <c r="S299" s="334"/>
      <c r="T299" s="334"/>
      <c r="U299" s="332"/>
      <c r="V299" s="332"/>
      <c r="W299" s="332"/>
      <c r="X299" s="332"/>
      <c r="Y299" s="332"/>
      <c r="Z299" s="332"/>
    </row>
    <row r="300" spans="1:26" ht="44.25" customHeight="1" x14ac:dyDescent="0.15">
      <c r="A300" s="315"/>
      <c r="B300" s="316"/>
      <c r="C300" s="316"/>
      <c r="D300" s="317"/>
      <c r="E300" s="318"/>
      <c r="F300" s="319"/>
      <c r="G300" s="320"/>
      <c r="H300" s="346" t="s">
        <v>220</v>
      </c>
      <c r="I300" s="321"/>
      <c r="J300" s="347" t="s">
        <v>249</v>
      </c>
      <c r="K300" s="322"/>
      <c r="L300" s="323"/>
      <c r="M300" s="324"/>
      <c r="N300" s="325"/>
      <c r="O300" s="322"/>
      <c r="P300" s="326"/>
      <c r="Q300" s="332"/>
      <c r="R300" s="334"/>
      <c r="S300" s="334"/>
      <c r="T300" s="334"/>
      <c r="U300" s="332"/>
      <c r="V300" s="332"/>
      <c r="W300" s="332"/>
      <c r="X300" s="332"/>
      <c r="Y300" s="332"/>
      <c r="Z300" s="332"/>
    </row>
    <row r="301" spans="1:26" ht="44.25" customHeight="1" x14ac:dyDescent="0.15">
      <c r="A301" s="315"/>
      <c r="B301" s="316"/>
      <c r="C301" s="316"/>
      <c r="D301" s="317"/>
      <c r="E301" s="318"/>
      <c r="F301" s="319"/>
      <c r="G301" s="320"/>
      <c r="H301" s="346" t="s">
        <v>220</v>
      </c>
      <c r="I301" s="321"/>
      <c r="J301" s="347" t="s">
        <v>249</v>
      </c>
      <c r="K301" s="322"/>
      <c r="L301" s="323"/>
      <c r="M301" s="324"/>
      <c r="N301" s="325"/>
      <c r="O301" s="322"/>
      <c r="P301" s="326"/>
      <c r="Q301" s="332"/>
      <c r="R301" s="334"/>
      <c r="S301" s="334"/>
      <c r="T301" s="334"/>
      <c r="U301" s="332"/>
      <c r="V301" s="332"/>
      <c r="W301" s="332"/>
      <c r="X301" s="332"/>
      <c r="Y301" s="332"/>
      <c r="Z301" s="332"/>
    </row>
    <row r="302" spans="1:26" ht="44.25" customHeight="1" x14ac:dyDescent="0.15">
      <c r="A302" s="315"/>
      <c r="B302" s="316"/>
      <c r="C302" s="316"/>
      <c r="D302" s="317"/>
      <c r="E302" s="318"/>
      <c r="F302" s="319"/>
      <c r="G302" s="320"/>
      <c r="H302" s="346" t="s">
        <v>220</v>
      </c>
      <c r="I302" s="321"/>
      <c r="J302" s="347" t="s">
        <v>249</v>
      </c>
      <c r="K302" s="322"/>
      <c r="L302" s="323"/>
      <c r="M302" s="324"/>
      <c r="N302" s="325"/>
      <c r="O302" s="322"/>
      <c r="P302" s="326"/>
      <c r="Q302" s="332"/>
      <c r="R302" s="334"/>
      <c r="S302" s="334"/>
      <c r="T302" s="334"/>
      <c r="U302" s="332"/>
      <c r="V302" s="332"/>
      <c r="W302" s="332"/>
      <c r="X302" s="332"/>
      <c r="Y302" s="332"/>
      <c r="Z302" s="332"/>
    </row>
    <row r="303" spans="1:26" ht="44.25" customHeight="1" x14ac:dyDescent="0.15">
      <c r="A303" s="315"/>
      <c r="B303" s="316"/>
      <c r="C303" s="316"/>
      <c r="D303" s="317"/>
      <c r="E303" s="318"/>
      <c r="F303" s="319"/>
      <c r="G303" s="320"/>
      <c r="H303" s="346" t="s">
        <v>220</v>
      </c>
      <c r="I303" s="321"/>
      <c r="J303" s="347" t="s">
        <v>249</v>
      </c>
      <c r="K303" s="322"/>
      <c r="L303" s="323"/>
      <c r="M303" s="324"/>
      <c r="N303" s="325"/>
      <c r="O303" s="322"/>
      <c r="P303" s="326"/>
      <c r="Q303" s="332"/>
      <c r="R303" s="334"/>
      <c r="S303" s="334"/>
      <c r="T303" s="334"/>
      <c r="U303" s="332"/>
      <c r="V303" s="332"/>
      <c r="W303" s="332"/>
      <c r="X303" s="332"/>
      <c r="Y303" s="332"/>
      <c r="Z303" s="332"/>
    </row>
    <row r="304" spans="1:26" ht="44.25" customHeight="1" x14ac:dyDescent="0.15">
      <c r="A304" s="315"/>
      <c r="B304" s="316"/>
      <c r="C304" s="316"/>
      <c r="D304" s="317"/>
      <c r="E304" s="318"/>
      <c r="F304" s="319"/>
      <c r="G304" s="320"/>
      <c r="H304" s="346" t="s">
        <v>220</v>
      </c>
      <c r="I304" s="321"/>
      <c r="J304" s="347" t="s">
        <v>249</v>
      </c>
      <c r="K304" s="322"/>
      <c r="L304" s="323"/>
      <c r="M304" s="324"/>
      <c r="N304" s="325"/>
      <c r="O304" s="322"/>
      <c r="P304" s="326"/>
      <c r="Q304" s="332"/>
      <c r="R304" s="334"/>
      <c r="S304" s="334"/>
      <c r="T304" s="334"/>
      <c r="U304" s="332"/>
      <c r="V304" s="332"/>
      <c r="W304" s="332"/>
      <c r="X304" s="332"/>
      <c r="Y304" s="332"/>
      <c r="Z304" s="332"/>
    </row>
    <row r="305" spans="1:26" ht="34.5" customHeight="1" thickBot="1" x14ac:dyDescent="0.2">
      <c r="A305" s="929" t="s">
        <v>267</v>
      </c>
      <c r="B305" s="930"/>
      <c r="C305" s="931"/>
      <c r="D305" s="932"/>
      <c r="E305" s="348" t="s">
        <v>268</v>
      </c>
      <c r="F305" s="933" t="s">
        <v>269</v>
      </c>
      <c r="G305" s="934"/>
      <c r="H305" s="934"/>
      <c r="I305" s="934"/>
      <c r="J305" s="935"/>
      <c r="K305" s="477"/>
      <c r="L305" s="328"/>
      <c r="M305" s="329"/>
      <c r="N305" s="330"/>
      <c r="O305" s="477"/>
      <c r="P305" s="331"/>
      <c r="Q305" s="332"/>
      <c r="R305" s="334"/>
      <c r="S305" s="334"/>
      <c r="T305" s="334"/>
      <c r="U305" s="332"/>
      <c r="V305" s="332"/>
      <c r="W305" s="332"/>
      <c r="X305" s="332"/>
      <c r="Y305" s="332"/>
      <c r="Z305" s="332"/>
    </row>
    <row r="306" spans="1:26" ht="20.25" customHeight="1" x14ac:dyDescent="0.15">
      <c r="A306" s="292" t="s">
        <v>112</v>
      </c>
      <c r="B306" s="290"/>
      <c r="C306" s="290"/>
      <c r="D306" s="349"/>
      <c r="E306" s="349"/>
      <c r="F306" s="349"/>
      <c r="G306" s="936" t="s">
        <v>130</v>
      </c>
      <c r="H306" s="913"/>
      <c r="I306" s="913"/>
      <c r="J306" s="841"/>
      <c r="K306" s="938" t="str">
        <f t="shared" ref="K306:P306" si="61">IF(COUNTIF(K296:K304,"○")+K305=0,"",COUNTIF(K296:K304,"○")+K305)</f>
        <v/>
      </c>
      <c r="L306" s="940" t="str">
        <f t="shared" si="61"/>
        <v/>
      </c>
      <c r="M306" s="942" t="str">
        <f t="shared" si="61"/>
        <v/>
      </c>
      <c r="N306" s="942" t="str">
        <f t="shared" si="61"/>
        <v/>
      </c>
      <c r="O306" s="942" t="str">
        <f t="shared" si="61"/>
        <v/>
      </c>
      <c r="P306" s="927" t="str">
        <f t="shared" si="61"/>
        <v/>
      </c>
      <c r="Q306" s="332"/>
      <c r="R306" s="334"/>
      <c r="S306" s="334"/>
      <c r="T306" s="334"/>
      <c r="U306" s="332"/>
      <c r="V306" s="332"/>
      <c r="W306" s="332"/>
      <c r="X306" s="332"/>
      <c r="Y306" s="332"/>
      <c r="Z306" s="332"/>
    </row>
    <row r="307" spans="1:26" ht="20.25" customHeight="1" thickBot="1" x14ac:dyDescent="0.2">
      <c r="A307" s="293" t="s">
        <v>301</v>
      </c>
      <c r="B307" s="172"/>
      <c r="C307" s="172"/>
      <c r="D307" s="332"/>
      <c r="E307" s="332"/>
      <c r="F307" s="332"/>
      <c r="G307" s="937"/>
      <c r="H307" s="915"/>
      <c r="I307" s="915"/>
      <c r="J307" s="912"/>
      <c r="K307" s="939"/>
      <c r="L307" s="941"/>
      <c r="M307" s="943"/>
      <c r="N307" s="944"/>
      <c r="O307" s="943"/>
      <c r="P307" s="928"/>
      <c r="Q307" s="332"/>
      <c r="R307" s="334"/>
      <c r="S307" s="334"/>
      <c r="T307" s="334"/>
      <c r="U307" s="332"/>
      <c r="V307" s="332"/>
      <c r="W307" s="332"/>
      <c r="X307" s="332"/>
      <c r="Y307" s="332"/>
      <c r="Z307" s="332"/>
    </row>
    <row r="308" spans="1:26" ht="18" customHeight="1" x14ac:dyDescent="0.15">
      <c r="A308" s="332" t="s">
        <v>113</v>
      </c>
      <c r="B308" s="333"/>
      <c r="C308" s="333"/>
      <c r="D308" s="332"/>
      <c r="E308" s="332" t="s">
        <v>10</v>
      </c>
      <c r="F308" s="332" t="s">
        <v>111</v>
      </c>
      <c r="G308" s="332"/>
      <c r="H308" s="332"/>
      <c r="I308" s="332"/>
      <c r="J308" s="332"/>
      <c r="K308" s="172"/>
      <c r="L308" s="172"/>
      <c r="M308" s="172"/>
      <c r="N308" s="172"/>
      <c r="O308" s="196" t="s">
        <v>241</v>
      </c>
      <c r="P308" s="263" t="str">
        <f t="shared" ref="P308" si="62">IF(SUM(K306:P307)=0,"",P291+1)</f>
        <v/>
      </c>
      <c r="Q308" s="332" t="str">
        <f t="shared" ref="Q308" si="63">P308</f>
        <v/>
      </c>
      <c r="R308" s="334"/>
      <c r="S308" s="334"/>
      <c r="T308" s="334"/>
      <c r="U308" s="332"/>
      <c r="V308" s="332"/>
      <c r="W308" s="332"/>
      <c r="X308" s="332"/>
      <c r="Y308" s="332"/>
      <c r="Z308" s="332"/>
    </row>
    <row r="309" spans="1:26" ht="27.75" x14ac:dyDescent="0.15">
      <c r="A309" s="945" t="s">
        <v>114</v>
      </c>
      <c r="B309" s="945"/>
      <c r="C309" s="945"/>
      <c r="D309" s="945"/>
      <c r="E309" s="945"/>
      <c r="F309" s="945"/>
      <c r="G309" s="945"/>
      <c r="H309" s="945"/>
      <c r="I309" s="945"/>
      <c r="J309" s="945"/>
      <c r="K309" s="945"/>
      <c r="L309" s="945"/>
      <c r="M309" s="476"/>
      <c r="N309" s="476"/>
      <c r="O309" s="332"/>
      <c r="P309" s="332"/>
      <c r="Q309" s="332"/>
      <c r="R309" s="334"/>
      <c r="S309" s="334"/>
      <c r="T309" s="334"/>
      <c r="U309" s="332"/>
      <c r="V309" s="332"/>
      <c r="W309" s="332"/>
      <c r="X309" s="332"/>
      <c r="Y309" s="332"/>
      <c r="Z309" s="332"/>
    </row>
    <row r="310" spans="1:26" s="463" customFormat="1" ht="28.5" customHeight="1" thickBot="1" x14ac:dyDescent="0.2">
      <c r="A310" s="946" t="s">
        <v>266</v>
      </c>
      <c r="B310" s="946"/>
      <c r="C310" s="947"/>
      <c r="D310" s="947"/>
      <c r="E310" s="266" t="s">
        <v>115</v>
      </c>
      <c r="F310" s="266"/>
      <c r="G310" s="266"/>
      <c r="H310" s="242"/>
      <c r="I310" s="350" t="s">
        <v>271</v>
      </c>
      <c r="J310" s="352" t="str">
        <f t="shared" ref="J310" si="64">J293</f>
        <v/>
      </c>
      <c r="K310" s="242" t="s">
        <v>220</v>
      </c>
      <c r="L310" s="242" t="str">
        <f t="shared" ref="L310" si="65">L293</f>
        <v/>
      </c>
      <c r="M310" s="242" t="s">
        <v>249</v>
      </c>
      <c r="N310" s="242" t="str">
        <f t="shared" ref="N310" si="66">N293</f>
        <v/>
      </c>
      <c r="O310" s="948" t="s">
        <v>270</v>
      </c>
      <c r="P310" s="948"/>
      <c r="Q310" s="266"/>
      <c r="R310" s="337"/>
      <c r="S310" s="337"/>
      <c r="T310" s="337"/>
      <c r="U310" s="266"/>
      <c r="V310" s="266"/>
      <c r="W310" s="266"/>
      <c r="X310" s="266"/>
      <c r="Y310" s="266"/>
      <c r="Z310" s="266"/>
    </row>
    <row r="311" spans="1:26" ht="19.5" customHeight="1" x14ac:dyDescent="0.15">
      <c r="A311" s="949" t="s">
        <v>116</v>
      </c>
      <c r="B311" s="909" t="s">
        <v>117</v>
      </c>
      <c r="C311" s="909" t="s">
        <v>118</v>
      </c>
      <c r="D311" s="951" t="s">
        <v>119</v>
      </c>
      <c r="E311" s="952"/>
      <c r="F311" s="909" t="s">
        <v>120</v>
      </c>
      <c r="G311" s="840" t="s">
        <v>121</v>
      </c>
      <c r="H311" s="913"/>
      <c r="I311" s="913"/>
      <c r="J311" s="841"/>
      <c r="K311" s="951" t="s">
        <v>122</v>
      </c>
      <c r="L311" s="953"/>
      <c r="M311" s="953"/>
      <c r="N311" s="953"/>
      <c r="O311" s="953"/>
      <c r="P311" s="954"/>
      <c r="Q311" s="332"/>
      <c r="R311" s="334"/>
      <c r="S311" s="334"/>
      <c r="T311" s="334"/>
      <c r="U311" s="332"/>
      <c r="V311" s="332"/>
      <c r="W311" s="332"/>
      <c r="X311" s="332"/>
      <c r="Y311" s="332"/>
      <c r="Z311" s="332"/>
    </row>
    <row r="312" spans="1:26" ht="19.5" customHeight="1" thickBot="1" x14ac:dyDescent="0.2">
      <c r="A312" s="950"/>
      <c r="B312" s="910"/>
      <c r="C312" s="910"/>
      <c r="D312" s="473" t="s">
        <v>123</v>
      </c>
      <c r="E312" s="338" t="s">
        <v>124</v>
      </c>
      <c r="F312" s="910"/>
      <c r="G312" s="911"/>
      <c r="H312" s="915"/>
      <c r="I312" s="915"/>
      <c r="J312" s="912"/>
      <c r="K312" s="339" t="s">
        <v>125</v>
      </c>
      <c r="L312" s="340" t="s">
        <v>126</v>
      </c>
      <c r="M312" s="341" t="s">
        <v>499</v>
      </c>
      <c r="N312" s="342" t="s">
        <v>127</v>
      </c>
      <c r="O312" s="339" t="s">
        <v>128</v>
      </c>
      <c r="P312" s="343" t="s">
        <v>129</v>
      </c>
      <c r="Q312" s="332"/>
      <c r="R312" s="334"/>
      <c r="S312" s="334"/>
      <c r="T312" s="334"/>
      <c r="U312" s="332"/>
      <c r="V312" s="332"/>
      <c r="W312" s="332"/>
      <c r="X312" s="332"/>
      <c r="Y312" s="332"/>
      <c r="Z312" s="332"/>
    </row>
    <row r="313" spans="1:26" ht="44.25" customHeight="1" x14ac:dyDescent="0.15">
      <c r="A313" s="303"/>
      <c r="B313" s="304"/>
      <c r="C313" s="304"/>
      <c r="D313" s="305"/>
      <c r="E313" s="306"/>
      <c r="F313" s="307"/>
      <c r="G313" s="308"/>
      <c r="H313" s="344" t="s">
        <v>220</v>
      </c>
      <c r="I313" s="309"/>
      <c r="J313" s="345" t="s">
        <v>249</v>
      </c>
      <c r="K313" s="310"/>
      <c r="L313" s="311"/>
      <c r="M313" s="312"/>
      <c r="N313" s="313"/>
      <c r="O313" s="310"/>
      <c r="P313" s="314"/>
      <c r="Q313" s="332"/>
      <c r="R313" s="334"/>
      <c r="S313" s="334"/>
      <c r="T313" s="334"/>
      <c r="U313" s="332"/>
      <c r="V313" s="332"/>
      <c r="W313" s="332"/>
      <c r="X313" s="332"/>
      <c r="Y313" s="332"/>
      <c r="Z313" s="332"/>
    </row>
    <row r="314" spans="1:26" ht="44.25" customHeight="1" x14ac:dyDescent="0.15">
      <c r="A314" s="315"/>
      <c r="B314" s="316"/>
      <c r="C314" s="316"/>
      <c r="D314" s="317"/>
      <c r="E314" s="318"/>
      <c r="F314" s="319"/>
      <c r="G314" s="320"/>
      <c r="H314" s="346" t="s">
        <v>220</v>
      </c>
      <c r="I314" s="321"/>
      <c r="J314" s="347" t="s">
        <v>249</v>
      </c>
      <c r="K314" s="322"/>
      <c r="L314" s="323"/>
      <c r="M314" s="324"/>
      <c r="N314" s="325"/>
      <c r="O314" s="322"/>
      <c r="P314" s="326"/>
      <c r="Q314" s="332"/>
      <c r="R314" s="334"/>
      <c r="S314" s="334"/>
      <c r="T314" s="334"/>
      <c r="U314" s="332"/>
      <c r="V314" s="332"/>
      <c r="W314" s="332"/>
      <c r="X314" s="332"/>
      <c r="Y314" s="332"/>
      <c r="Z314" s="332"/>
    </row>
    <row r="315" spans="1:26" ht="44.25" customHeight="1" x14ac:dyDescent="0.15">
      <c r="A315" s="315"/>
      <c r="B315" s="316"/>
      <c r="C315" s="316"/>
      <c r="D315" s="317"/>
      <c r="E315" s="318"/>
      <c r="F315" s="319"/>
      <c r="G315" s="320"/>
      <c r="H315" s="346" t="s">
        <v>220</v>
      </c>
      <c r="I315" s="321"/>
      <c r="J315" s="347" t="s">
        <v>249</v>
      </c>
      <c r="K315" s="322"/>
      <c r="L315" s="323"/>
      <c r="M315" s="324"/>
      <c r="N315" s="325"/>
      <c r="O315" s="322"/>
      <c r="P315" s="326"/>
      <c r="Q315" s="332"/>
      <c r="R315" s="334"/>
      <c r="S315" s="334"/>
      <c r="T315" s="334"/>
      <c r="U315" s="332"/>
      <c r="V315" s="332"/>
      <c r="W315" s="332"/>
      <c r="X315" s="332"/>
      <c r="Y315" s="332"/>
      <c r="Z315" s="332"/>
    </row>
    <row r="316" spans="1:26" ht="44.25" customHeight="1" x14ac:dyDescent="0.15">
      <c r="A316" s="315"/>
      <c r="B316" s="316"/>
      <c r="C316" s="316"/>
      <c r="D316" s="317"/>
      <c r="E316" s="318"/>
      <c r="F316" s="319"/>
      <c r="G316" s="320"/>
      <c r="H316" s="346" t="s">
        <v>220</v>
      </c>
      <c r="I316" s="321"/>
      <c r="J316" s="347" t="s">
        <v>249</v>
      </c>
      <c r="K316" s="322"/>
      <c r="L316" s="323"/>
      <c r="M316" s="324"/>
      <c r="N316" s="325"/>
      <c r="O316" s="322"/>
      <c r="P316" s="326"/>
      <c r="Q316" s="332"/>
      <c r="R316" s="334"/>
      <c r="S316" s="334"/>
      <c r="T316" s="334"/>
      <c r="U316" s="332"/>
      <c r="V316" s="332"/>
      <c r="W316" s="332"/>
      <c r="X316" s="332"/>
      <c r="Y316" s="332"/>
      <c r="Z316" s="332"/>
    </row>
    <row r="317" spans="1:26" ht="44.25" customHeight="1" x14ac:dyDescent="0.15">
      <c r="A317" s="315"/>
      <c r="B317" s="316"/>
      <c r="C317" s="316"/>
      <c r="D317" s="317"/>
      <c r="E317" s="318"/>
      <c r="F317" s="319"/>
      <c r="G317" s="320"/>
      <c r="H317" s="346" t="s">
        <v>220</v>
      </c>
      <c r="I317" s="321"/>
      <c r="J317" s="347" t="s">
        <v>249</v>
      </c>
      <c r="K317" s="322"/>
      <c r="L317" s="323"/>
      <c r="M317" s="324"/>
      <c r="N317" s="325"/>
      <c r="O317" s="322"/>
      <c r="P317" s="326"/>
      <c r="Q317" s="332"/>
      <c r="R317" s="334"/>
      <c r="S317" s="334"/>
      <c r="T317" s="334"/>
      <c r="U317" s="332"/>
      <c r="V317" s="332"/>
      <c r="W317" s="332"/>
      <c r="X317" s="332"/>
      <c r="Y317" s="332"/>
      <c r="Z317" s="332"/>
    </row>
    <row r="318" spans="1:26" ht="44.25" customHeight="1" x14ac:dyDescent="0.15">
      <c r="A318" s="315"/>
      <c r="B318" s="316"/>
      <c r="C318" s="316"/>
      <c r="D318" s="317"/>
      <c r="E318" s="318"/>
      <c r="F318" s="319"/>
      <c r="G318" s="320"/>
      <c r="H318" s="346" t="s">
        <v>220</v>
      </c>
      <c r="I318" s="321"/>
      <c r="J318" s="347" t="s">
        <v>249</v>
      </c>
      <c r="K318" s="322"/>
      <c r="L318" s="323"/>
      <c r="M318" s="324"/>
      <c r="N318" s="325"/>
      <c r="O318" s="322"/>
      <c r="P318" s="326"/>
      <c r="Q318" s="332"/>
      <c r="R318" s="334"/>
      <c r="S318" s="334"/>
      <c r="T318" s="334"/>
      <c r="U318" s="332"/>
      <c r="V318" s="332"/>
      <c r="W318" s="332"/>
      <c r="X318" s="332"/>
      <c r="Y318" s="332"/>
      <c r="Z318" s="332"/>
    </row>
    <row r="319" spans="1:26" ht="44.25" customHeight="1" x14ac:dyDescent="0.15">
      <c r="A319" s="315"/>
      <c r="B319" s="316"/>
      <c r="C319" s="316"/>
      <c r="D319" s="317"/>
      <c r="E319" s="318"/>
      <c r="F319" s="319"/>
      <c r="G319" s="320"/>
      <c r="H319" s="346" t="s">
        <v>220</v>
      </c>
      <c r="I319" s="321"/>
      <c r="J319" s="347" t="s">
        <v>249</v>
      </c>
      <c r="K319" s="322"/>
      <c r="L319" s="323"/>
      <c r="M319" s="324"/>
      <c r="N319" s="325"/>
      <c r="O319" s="322"/>
      <c r="P319" s="326"/>
      <c r="Q319" s="332"/>
      <c r="R319" s="334"/>
      <c r="S319" s="334"/>
      <c r="T319" s="334"/>
      <c r="U319" s="332"/>
      <c r="V319" s="332"/>
      <c r="W319" s="332"/>
      <c r="X319" s="332"/>
      <c r="Y319" s="332"/>
      <c r="Z319" s="332"/>
    </row>
    <row r="320" spans="1:26" ht="44.25" customHeight="1" x14ac:dyDescent="0.15">
      <c r="A320" s="315"/>
      <c r="B320" s="316"/>
      <c r="C320" s="316"/>
      <c r="D320" s="317"/>
      <c r="E320" s="318"/>
      <c r="F320" s="319"/>
      <c r="G320" s="320"/>
      <c r="H320" s="346" t="s">
        <v>220</v>
      </c>
      <c r="I320" s="321"/>
      <c r="J320" s="347" t="s">
        <v>249</v>
      </c>
      <c r="K320" s="322"/>
      <c r="L320" s="323"/>
      <c r="M320" s="324"/>
      <c r="N320" s="325"/>
      <c r="O320" s="322"/>
      <c r="P320" s="326"/>
      <c r="Q320" s="332"/>
      <c r="R320" s="334"/>
      <c r="S320" s="334"/>
      <c r="T320" s="334"/>
      <c r="U320" s="332"/>
      <c r="V320" s="332"/>
      <c r="W320" s="332"/>
      <c r="X320" s="332"/>
      <c r="Y320" s="332"/>
      <c r="Z320" s="332"/>
    </row>
    <row r="321" spans="1:26" ht="44.25" customHeight="1" x14ac:dyDescent="0.15">
      <c r="A321" s="315"/>
      <c r="B321" s="316"/>
      <c r="C321" s="316"/>
      <c r="D321" s="317"/>
      <c r="E321" s="318"/>
      <c r="F321" s="319"/>
      <c r="G321" s="320"/>
      <c r="H321" s="346" t="s">
        <v>220</v>
      </c>
      <c r="I321" s="321"/>
      <c r="J321" s="347" t="s">
        <v>249</v>
      </c>
      <c r="K321" s="322"/>
      <c r="L321" s="323"/>
      <c r="M321" s="324"/>
      <c r="N321" s="325"/>
      <c r="O321" s="322"/>
      <c r="P321" s="326"/>
      <c r="Q321" s="332"/>
      <c r="R321" s="334"/>
      <c r="S321" s="334"/>
      <c r="T321" s="334"/>
      <c r="U321" s="332"/>
      <c r="V321" s="332"/>
      <c r="W321" s="332"/>
      <c r="X321" s="332"/>
      <c r="Y321" s="332"/>
      <c r="Z321" s="332"/>
    </row>
    <row r="322" spans="1:26" ht="34.5" customHeight="1" thickBot="1" x14ac:dyDescent="0.2">
      <c r="A322" s="929" t="s">
        <v>267</v>
      </c>
      <c r="B322" s="930"/>
      <c r="C322" s="931"/>
      <c r="D322" s="932"/>
      <c r="E322" s="348" t="s">
        <v>268</v>
      </c>
      <c r="F322" s="933" t="s">
        <v>269</v>
      </c>
      <c r="G322" s="934"/>
      <c r="H322" s="934"/>
      <c r="I322" s="934"/>
      <c r="J322" s="935"/>
      <c r="K322" s="477"/>
      <c r="L322" s="328"/>
      <c r="M322" s="329"/>
      <c r="N322" s="330"/>
      <c r="O322" s="477"/>
      <c r="P322" s="331"/>
      <c r="Q322" s="332"/>
      <c r="R322" s="334"/>
      <c r="S322" s="334"/>
      <c r="T322" s="334"/>
      <c r="U322" s="332"/>
      <c r="V322" s="332"/>
      <c r="W322" s="332"/>
      <c r="X322" s="332"/>
      <c r="Y322" s="332"/>
      <c r="Z322" s="332"/>
    </row>
    <row r="323" spans="1:26" ht="20.25" customHeight="1" x14ac:dyDescent="0.15">
      <c r="A323" s="292" t="s">
        <v>112</v>
      </c>
      <c r="B323" s="290"/>
      <c r="C323" s="290"/>
      <c r="D323" s="349"/>
      <c r="E323" s="349"/>
      <c r="F323" s="349"/>
      <c r="G323" s="936" t="s">
        <v>130</v>
      </c>
      <c r="H323" s="913"/>
      <c r="I323" s="913"/>
      <c r="J323" s="841"/>
      <c r="K323" s="938" t="str">
        <f t="shared" ref="K323:P323" si="67">IF(COUNTIF(K313:K321,"○")+K322=0,"",COUNTIF(K313:K321,"○")+K322)</f>
        <v/>
      </c>
      <c r="L323" s="940" t="str">
        <f t="shared" si="67"/>
        <v/>
      </c>
      <c r="M323" s="942" t="str">
        <f t="shared" si="67"/>
        <v/>
      </c>
      <c r="N323" s="942" t="str">
        <f t="shared" si="67"/>
        <v/>
      </c>
      <c r="O323" s="942" t="str">
        <f t="shared" si="67"/>
        <v/>
      </c>
      <c r="P323" s="927" t="str">
        <f t="shared" si="67"/>
        <v/>
      </c>
      <c r="Q323" s="332"/>
      <c r="R323" s="334"/>
      <c r="S323" s="334"/>
      <c r="T323" s="334"/>
      <c r="U323" s="332"/>
      <c r="V323" s="332"/>
      <c r="W323" s="332"/>
      <c r="X323" s="332"/>
      <c r="Y323" s="332"/>
      <c r="Z323" s="332"/>
    </row>
    <row r="324" spans="1:26" ht="20.25" customHeight="1" thickBot="1" x14ac:dyDescent="0.2">
      <c r="A324" s="293" t="s">
        <v>301</v>
      </c>
      <c r="B324" s="172"/>
      <c r="C324" s="172"/>
      <c r="D324" s="332"/>
      <c r="E324" s="332"/>
      <c r="F324" s="332"/>
      <c r="G324" s="937"/>
      <c r="H324" s="915"/>
      <c r="I324" s="915"/>
      <c r="J324" s="912"/>
      <c r="K324" s="939"/>
      <c r="L324" s="941"/>
      <c r="M324" s="943"/>
      <c r="N324" s="944"/>
      <c r="O324" s="943"/>
      <c r="P324" s="928"/>
      <c r="Q324" s="332"/>
      <c r="R324" s="334"/>
      <c r="S324" s="334"/>
      <c r="T324" s="334"/>
      <c r="U324" s="332"/>
      <c r="V324" s="332"/>
      <c r="W324" s="332"/>
      <c r="X324" s="332"/>
      <c r="Y324" s="332"/>
      <c r="Z324" s="332"/>
    </row>
    <row r="325" spans="1:26" ht="18" customHeight="1" x14ac:dyDescent="0.15">
      <c r="A325" s="332" t="s">
        <v>113</v>
      </c>
      <c r="B325" s="333"/>
      <c r="C325" s="333"/>
      <c r="D325" s="332"/>
      <c r="E325" s="332" t="s">
        <v>10</v>
      </c>
      <c r="F325" s="332" t="s">
        <v>111</v>
      </c>
      <c r="G325" s="332"/>
      <c r="H325" s="332"/>
      <c r="I325" s="332"/>
      <c r="J325" s="332"/>
      <c r="K325" s="172"/>
      <c r="L325" s="172"/>
      <c r="M325" s="172"/>
      <c r="N325" s="172"/>
      <c r="O325" s="196" t="s">
        <v>241</v>
      </c>
      <c r="P325" s="263" t="str">
        <f t="shared" ref="P325" si="68">IF(SUM(K323:P324)=0,"",P308+1)</f>
        <v/>
      </c>
      <c r="Q325" s="332" t="str">
        <f t="shared" ref="Q325" si="69">P325</f>
        <v/>
      </c>
      <c r="R325" s="334"/>
      <c r="S325" s="334"/>
      <c r="T325" s="334"/>
      <c r="U325" s="332"/>
      <c r="V325" s="332"/>
      <c r="W325" s="332"/>
      <c r="X325" s="332"/>
      <c r="Y325" s="332"/>
      <c r="Z325" s="332"/>
    </row>
    <row r="326" spans="1:26" ht="27.75" x14ac:dyDescent="0.15">
      <c r="A326" s="945" t="s">
        <v>114</v>
      </c>
      <c r="B326" s="945"/>
      <c r="C326" s="945"/>
      <c r="D326" s="945"/>
      <c r="E326" s="945"/>
      <c r="F326" s="945"/>
      <c r="G326" s="945"/>
      <c r="H326" s="945"/>
      <c r="I326" s="945"/>
      <c r="J326" s="945"/>
      <c r="K326" s="945"/>
      <c r="L326" s="945"/>
      <c r="M326" s="476"/>
      <c r="N326" s="476"/>
      <c r="O326" s="332"/>
      <c r="P326" s="332"/>
      <c r="Q326" s="332"/>
      <c r="R326" s="334"/>
      <c r="S326" s="334"/>
      <c r="T326" s="334"/>
      <c r="U326" s="332"/>
      <c r="V326" s="332"/>
      <c r="W326" s="332"/>
      <c r="X326" s="332"/>
      <c r="Y326" s="332"/>
      <c r="Z326" s="332"/>
    </row>
    <row r="327" spans="1:26" s="463" customFormat="1" ht="28.5" customHeight="1" thickBot="1" x14ac:dyDescent="0.2">
      <c r="A327" s="946" t="s">
        <v>266</v>
      </c>
      <c r="B327" s="946"/>
      <c r="C327" s="947"/>
      <c r="D327" s="947"/>
      <c r="E327" s="266" t="s">
        <v>115</v>
      </c>
      <c r="F327" s="266"/>
      <c r="G327" s="266"/>
      <c r="H327" s="242"/>
      <c r="I327" s="350" t="s">
        <v>271</v>
      </c>
      <c r="J327" s="352" t="str">
        <f t="shared" ref="J327" si="70">J310</f>
        <v/>
      </c>
      <c r="K327" s="242" t="s">
        <v>220</v>
      </c>
      <c r="L327" s="242" t="str">
        <f t="shared" ref="L327" si="71">L310</f>
        <v/>
      </c>
      <c r="M327" s="242" t="s">
        <v>249</v>
      </c>
      <c r="N327" s="242" t="str">
        <f t="shared" ref="N327" si="72">N310</f>
        <v/>
      </c>
      <c r="O327" s="948" t="s">
        <v>270</v>
      </c>
      <c r="P327" s="948"/>
      <c r="Q327" s="266"/>
      <c r="R327" s="337"/>
      <c r="S327" s="337"/>
      <c r="T327" s="337"/>
      <c r="U327" s="266"/>
      <c r="V327" s="266"/>
      <c r="W327" s="266"/>
      <c r="X327" s="266"/>
      <c r="Y327" s="266"/>
      <c r="Z327" s="266"/>
    </row>
    <row r="328" spans="1:26" ht="19.5" customHeight="1" x14ac:dyDescent="0.15">
      <c r="A328" s="949" t="s">
        <v>116</v>
      </c>
      <c r="B328" s="909" t="s">
        <v>117</v>
      </c>
      <c r="C328" s="909" t="s">
        <v>118</v>
      </c>
      <c r="D328" s="951" t="s">
        <v>119</v>
      </c>
      <c r="E328" s="952"/>
      <c r="F328" s="909" t="s">
        <v>120</v>
      </c>
      <c r="G328" s="840" t="s">
        <v>121</v>
      </c>
      <c r="H328" s="913"/>
      <c r="I328" s="913"/>
      <c r="J328" s="841"/>
      <c r="K328" s="951" t="s">
        <v>122</v>
      </c>
      <c r="L328" s="953"/>
      <c r="M328" s="953"/>
      <c r="N328" s="953"/>
      <c r="O328" s="953"/>
      <c r="P328" s="954"/>
      <c r="Q328" s="332"/>
      <c r="R328" s="334"/>
      <c r="S328" s="334"/>
      <c r="T328" s="334"/>
      <c r="U328" s="332"/>
      <c r="V328" s="332"/>
      <c r="W328" s="332"/>
      <c r="X328" s="332"/>
      <c r="Y328" s="332"/>
      <c r="Z328" s="332"/>
    </row>
    <row r="329" spans="1:26" ht="19.5" customHeight="1" thickBot="1" x14ac:dyDescent="0.2">
      <c r="A329" s="950"/>
      <c r="B329" s="910"/>
      <c r="C329" s="910"/>
      <c r="D329" s="473" t="s">
        <v>123</v>
      </c>
      <c r="E329" s="338" t="s">
        <v>124</v>
      </c>
      <c r="F329" s="910"/>
      <c r="G329" s="911"/>
      <c r="H329" s="915"/>
      <c r="I329" s="915"/>
      <c r="J329" s="912"/>
      <c r="K329" s="339" t="s">
        <v>125</v>
      </c>
      <c r="L329" s="340" t="s">
        <v>126</v>
      </c>
      <c r="M329" s="341" t="s">
        <v>499</v>
      </c>
      <c r="N329" s="342" t="s">
        <v>127</v>
      </c>
      <c r="O329" s="339" t="s">
        <v>128</v>
      </c>
      <c r="P329" s="343" t="s">
        <v>129</v>
      </c>
      <c r="Q329" s="332"/>
      <c r="R329" s="334"/>
      <c r="S329" s="334"/>
      <c r="T329" s="334"/>
      <c r="U329" s="332"/>
      <c r="V329" s="332"/>
      <c r="W329" s="332"/>
      <c r="X329" s="332"/>
      <c r="Y329" s="332"/>
      <c r="Z329" s="332"/>
    </row>
    <row r="330" spans="1:26" ht="44.25" customHeight="1" x14ac:dyDescent="0.15">
      <c r="A330" s="303"/>
      <c r="B330" s="304"/>
      <c r="C330" s="304"/>
      <c r="D330" s="305"/>
      <c r="E330" s="306"/>
      <c r="F330" s="307"/>
      <c r="G330" s="308"/>
      <c r="H330" s="344" t="s">
        <v>220</v>
      </c>
      <c r="I330" s="309"/>
      <c r="J330" s="345" t="s">
        <v>249</v>
      </c>
      <c r="K330" s="310"/>
      <c r="L330" s="311"/>
      <c r="M330" s="312"/>
      <c r="N330" s="313"/>
      <c r="O330" s="310"/>
      <c r="P330" s="314"/>
      <c r="Q330" s="332"/>
      <c r="R330" s="334"/>
      <c r="S330" s="334"/>
      <c r="T330" s="334"/>
      <c r="U330" s="332"/>
      <c r="V330" s="332"/>
      <c r="W330" s="332"/>
      <c r="X330" s="332"/>
      <c r="Y330" s="332"/>
      <c r="Z330" s="332"/>
    </row>
    <row r="331" spans="1:26" ht="44.25" customHeight="1" x14ac:dyDescent="0.15">
      <c r="A331" s="315"/>
      <c r="B331" s="316"/>
      <c r="C331" s="316"/>
      <c r="D331" s="317"/>
      <c r="E331" s="318"/>
      <c r="F331" s="319"/>
      <c r="G331" s="320"/>
      <c r="H331" s="346" t="s">
        <v>220</v>
      </c>
      <c r="I331" s="321"/>
      <c r="J331" s="347" t="s">
        <v>249</v>
      </c>
      <c r="K331" s="322"/>
      <c r="L331" s="323"/>
      <c r="M331" s="324"/>
      <c r="N331" s="325"/>
      <c r="O331" s="322"/>
      <c r="P331" s="326"/>
      <c r="Q331" s="332"/>
      <c r="R331" s="334"/>
      <c r="S331" s="334"/>
      <c r="T331" s="334"/>
      <c r="U331" s="332"/>
      <c r="V331" s="332"/>
      <c r="W331" s="332"/>
      <c r="X331" s="332"/>
      <c r="Y331" s="332"/>
      <c r="Z331" s="332"/>
    </row>
    <row r="332" spans="1:26" ht="44.25" customHeight="1" x14ac:dyDescent="0.15">
      <c r="A332" s="315"/>
      <c r="B332" s="316"/>
      <c r="C332" s="316"/>
      <c r="D332" s="317"/>
      <c r="E332" s="318"/>
      <c r="F332" s="319"/>
      <c r="G332" s="320"/>
      <c r="H332" s="346" t="s">
        <v>220</v>
      </c>
      <c r="I332" s="321"/>
      <c r="J332" s="347" t="s">
        <v>249</v>
      </c>
      <c r="K332" s="322"/>
      <c r="L332" s="323"/>
      <c r="M332" s="324"/>
      <c r="N332" s="325"/>
      <c r="O332" s="322"/>
      <c r="P332" s="326"/>
      <c r="Q332" s="332"/>
      <c r="R332" s="334"/>
      <c r="S332" s="334"/>
      <c r="T332" s="334"/>
      <c r="U332" s="332"/>
      <c r="V332" s="332"/>
      <c r="W332" s="332"/>
      <c r="X332" s="332"/>
      <c r="Y332" s="332"/>
      <c r="Z332" s="332"/>
    </row>
    <row r="333" spans="1:26" ht="44.25" customHeight="1" x14ac:dyDescent="0.15">
      <c r="A333" s="315"/>
      <c r="B333" s="316"/>
      <c r="C333" s="316"/>
      <c r="D333" s="317"/>
      <c r="E333" s="318"/>
      <c r="F333" s="319"/>
      <c r="G333" s="320"/>
      <c r="H333" s="346" t="s">
        <v>220</v>
      </c>
      <c r="I333" s="321"/>
      <c r="J333" s="347" t="s">
        <v>249</v>
      </c>
      <c r="K333" s="322"/>
      <c r="L333" s="323"/>
      <c r="M333" s="324"/>
      <c r="N333" s="325"/>
      <c r="O333" s="322"/>
      <c r="P333" s="326"/>
      <c r="Q333" s="332"/>
      <c r="R333" s="334"/>
      <c r="S333" s="334"/>
      <c r="T333" s="334"/>
      <c r="U333" s="332"/>
      <c r="V333" s="332"/>
      <c r="W333" s="332"/>
      <c r="X333" s="332"/>
      <c r="Y333" s="332"/>
      <c r="Z333" s="332"/>
    </row>
    <row r="334" spans="1:26" ht="44.25" customHeight="1" x14ac:dyDescent="0.15">
      <c r="A334" s="315"/>
      <c r="B334" s="316"/>
      <c r="C334" s="316"/>
      <c r="D334" s="317"/>
      <c r="E334" s="318"/>
      <c r="F334" s="319"/>
      <c r="G334" s="320"/>
      <c r="H334" s="346" t="s">
        <v>220</v>
      </c>
      <c r="I334" s="321"/>
      <c r="J334" s="347" t="s">
        <v>249</v>
      </c>
      <c r="K334" s="322"/>
      <c r="L334" s="323"/>
      <c r="M334" s="324"/>
      <c r="N334" s="325"/>
      <c r="O334" s="322"/>
      <c r="P334" s="326"/>
      <c r="Q334" s="332"/>
      <c r="R334" s="334"/>
      <c r="S334" s="334"/>
      <c r="T334" s="334"/>
      <c r="U334" s="332"/>
      <c r="V334" s="332"/>
      <c r="W334" s="332"/>
      <c r="X334" s="332"/>
      <c r="Y334" s="332"/>
      <c r="Z334" s="332"/>
    </row>
    <row r="335" spans="1:26" ht="44.25" customHeight="1" x14ac:dyDescent="0.15">
      <c r="A335" s="315"/>
      <c r="B335" s="316"/>
      <c r="C335" s="316"/>
      <c r="D335" s="317"/>
      <c r="E335" s="318"/>
      <c r="F335" s="319"/>
      <c r="G335" s="320"/>
      <c r="H335" s="346" t="s">
        <v>220</v>
      </c>
      <c r="I335" s="321"/>
      <c r="J335" s="347" t="s">
        <v>249</v>
      </c>
      <c r="K335" s="322"/>
      <c r="L335" s="323"/>
      <c r="M335" s="324"/>
      <c r="N335" s="325"/>
      <c r="O335" s="322"/>
      <c r="P335" s="326"/>
      <c r="Q335" s="332"/>
      <c r="R335" s="334"/>
      <c r="S335" s="334"/>
      <c r="T335" s="334"/>
      <c r="U335" s="332"/>
      <c r="V335" s="332"/>
      <c r="W335" s="332"/>
      <c r="X335" s="332"/>
      <c r="Y335" s="332"/>
      <c r="Z335" s="332"/>
    </row>
    <row r="336" spans="1:26" ht="44.25" customHeight="1" x14ac:dyDescent="0.15">
      <c r="A336" s="315"/>
      <c r="B336" s="316"/>
      <c r="C336" s="316"/>
      <c r="D336" s="317"/>
      <c r="E336" s="318"/>
      <c r="F336" s="319"/>
      <c r="G336" s="320"/>
      <c r="H336" s="346" t="s">
        <v>220</v>
      </c>
      <c r="I336" s="321"/>
      <c r="J336" s="347" t="s">
        <v>249</v>
      </c>
      <c r="K336" s="322"/>
      <c r="L336" s="323"/>
      <c r="M336" s="324"/>
      <c r="N336" s="325"/>
      <c r="O336" s="322"/>
      <c r="P336" s="326"/>
      <c r="Q336" s="332"/>
      <c r="R336" s="334"/>
      <c r="S336" s="334"/>
      <c r="T336" s="334"/>
      <c r="U336" s="332"/>
      <c r="V336" s="332"/>
      <c r="W336" s="332"/>
      <c r="X336" s="332"/>
      <c r="Y336" s="332"/>
      <c r="Z336" s="332"/>
    </row>
    <row r="337" spans="1:26" ht="44.25" customHeight="1" x14ac:dyDescent="0.15">
      <c r="A337" s="315"/>
      <c r="B337" s="316"/>
      <c r="C337" s="316"/>
      <c r="D337" s="317"/>
      <c r="E337" s="318"/>
      <c r="F337" s="319"/>
      <c r="G337" s="320"/>
      <c r="H337" s="346" t="s">
        <v>220</v>
      </c>
      <c r="I337" s="321"/>
      <c r="J337" s="347" t="s">
        <v>249</v>
      </c>
      <c r="K337" s="322"/>
      <c r="L337" s="323"/>
      <c r="M337" s="324"/>
      <c r="N337" s="325"/>
      <c r="O337" s="322"/>
      <c r="P337" s="326"/>
      <c r="Q337" s="332"/>
      <c r="R337" s="334"/>
      <c r="S337" s="334"/>
      <c r="T337" s="334"/>
      <c r="U337" s="332"/>
      <c r="V337" s="332"/>
      <c r="W337" s="332"/>
      <c r="X337" s="332"/>
      <c r="Y337" s="332"/>
      <c r="Z337" s="332"/>
    </row>
    <row r="338" spans="1:26" ht="44.25" customHeight="1" x14ac:dyDescent="0.15">
      <c r="A338" s="315"/>
      <c r="B338" s="316"/>
      <c r="C338" s="316"/>
      <c r="D338" s="317"/>
      <c r="E338" s="318"/>
      <c r="F338" s="319"/>
      <c r="G338" s="320"/>
      <c r="H338" s="346" t="s">
        <v>220</v>
      </c>
      <c r="I338" s="321"/>
      <c r="J338" s="347" t="s">
        <v>249</v>
      </c>
      <c r="K338" s="322"/>
      <c r="L338" s="323"/>
      <c r="M338" s="324"/>
      <c r="N338" s="325"/>
      <c r="O338" s="322"/>
      <c r="P338" s="326"/>
      <c r="Q338" s="332"/>
      <c r="R338" s="334"/>
      <c r="S338" s="334"/>
      <c r="T338" s="334"/>
      <c r="U338" s="332"/>
      <c r="V338" s="332"/>
      <c r="W338" s="332"/>
      <c r="X338" s="332"/>
      <c r="Y338" s="332"/>
      <c r="Z338" s="332"/>
    </row>
    <row r="339" spans="1:26" ht="34.5" customHeight="1" thickBot="1" x14ac:dyDescent="0.2">
      <c r="A339" s="929" t="s">
        <v>267</v>
      </c>
      <c r="B339" s="930"/>
      <c r="C339" s="931"/>
      <c r="D339" s="932"/>
      <c r="E339" s="348" t="s">
        <v>268</v>
      </c>
      <c r="F339" s="933" t="s">
        <v>269</v>
      </c>
      <c r="G339" s="934"/>
      <c r="H339" s="934"/>
      <c r="I339" s="934"/>
      <c r="J339" s="935"/>
      <c r="K339" s="477"/>
      <c r="L339" s="328"/>
      <c r="M339" s="329"/>
      <c r="N339" s="330"/>
      <c r="O339" s="477"/>
      <c r="P339" s="331"/>
      <c r="Q339" s="332"/>
      <c r="R339" s="334"/>
      <c r="S339" s="334"/>
      <c r="T339" s="334"/>
      <c r="U339" s="332"/>
      <c r="V339" s="332"/>
      <c r="W339" s="332"/>
      <c r="X339" s="332"/>
      <c r="Y339" s="332"/>
      <c r="Z339" s="332"/>
    </row>
    <row r="340" spans="1:26" ht="20.25" customHeight="1" x14ac:dyDescent="0.15">
      <c r="A340" s="292" t="s">
        <v>112</v>
      </c>
      <c r="B340" s="290"/>
      <c r="C340" s="290"/>
      <c r="D340" s="349"/>
      <c r="E340" s="349"/>
      <c r="F340" s="349"/>
      <c r="G340" s="936" t="s">
        <v>130</v>
      </c>
      <c r="H340" s="913"/>
      <c r="I340" s="913"/>
      <c r="J340" s="841"/>
      <c r="K340" s="938" t="str">
        <f t="shared" ref="K340:P340" si="73">IF(COUNTIF(K330:K338,"○")+K339=0,"",COUNTIF(K330:K338,"○")+K339)</f>
        <v/>
      </c>
      <c r="L340" s="940" t="str">
        <f t="shared" si="73"/>
        <v/>
      </c>
      <c r="M340" s="942" t="str">
        <f t="shared" si="73"/>
        <v/>
      </c>
      <c r="N340" s="942" t="str">
        <f t="shared" si="73"/>
        <v/>
      </c>
      <c r="O340" s="942" t="str">
        <f t="shared" si="73"/>
        <v/>
      </c>
      <c r="P340" s="927" t="str">
        <f t="shared" si="73"/>
        <v/>
      </c>
      <c r="Q340" s="332"/>
      <c r="R340" s="334"/>
      <c r="S340" s="334"/>
      <c r="T340" s="334"/>
      <c r="U340" s="332"/>
      <c r="V340" s="332"/>
      <c r="W340" s="332"/>
      <c r="X340" s="332"/>
      <c r="Y340" s="332"/>
      <c r="Z340" s="332"/>
    </row>
    <row r="341" spans="1:26" ht="20.25" customHeight="1" thickBot="1" x14ac:dyDescent="0.2">
      <c r="A341" s="293" t="s">
        <v>301</v>
      </c>
      <c r="B341" s="172"/>
      <c r="C341" s="172"/>
      <c r="D341" s="332"/>
      <c r="E341" s="332"/>
      <c r="F341" s="332"/>
      <c r="G341" s="937"/>
      <c r="H341" s="915"/>
      <c r="I341" s="915"/>
      <c r="J341" s="912"/>
      <c r="K341" s="939"/>
      <c r="L341" s="941"/>
      <c r="M341" s="943"/>
      <c r="N341" s="944"/>
      <c r="O341" s="943"/>
      <c r="P341" s="928"/>
      <c r="Q341" s="332"/>
      <c r="R341" s="334"/>
      <c r="S341" s="334"/>
      <c r="T341" s="334"/>
      <c r="U341" s="332"/>
      <c r="V341" s="332"/>
      <c r="W341" s="332"/>
      <c r="X341" s="332"/>
      <c r="Y341" s="332"/>
      <c r="Z341" s="332"/>
    </row>
  </sheetData>
  <sheetProtection password="CC25" sheet="1" selectLockedCells="1"/>
  <mergeCells count="420">
    <mergeCell ref="M170:M171"/>
    <mergeCell ref="N170:N171"/>
    <mergeCell ref="P153:P154"/>
    <mergeCell ref="A156:L156"/>
    <mergeCell ref="A157:B157"/>
    <mergeCell ref="C157:D157"/>
    <mergeCell ref="O157:P157"/>
    <mergeCell ref="A158:A159"/>
    <mergeCell ref="B158:B159"/>
    <mergeCell ref="C158:C159"/>
    <mergeCell ref="O170:O171"/>
    <mergeCell ref="P170:P171"/>
    <mergeCell ref="G158:J159"/>
    <mergeCell ref="K158:P158"/>
    <mergeCell ref="A169:B169"/>
    <mergeCell ref="C169:D169"/>
    <mergeCell ref="F169:J169"/>
    <mergeCell ref="G170:J171"/>
    <mergeCell ref="K170:K171"/>
    <mergeCell ref="L170:L171"/>
    <mergeCell ref="D158:E158"/>
    <mergeCell ref="F158:F159"/>
    <mergeCell ref="K141:P141"/>
    <mergeCell ref="A152:B152"/>
    <mergeCell ref="C152:D152"/>
    <mergeCell ref="F152:J152"/>
    <mergeCell ref="G153:J154"/>
    <mergeCell ref="K153:K154"/>
    <mergeCell ref="L153:L154"/>
    <mergeCell ref="M153:M154"/>
    <mergeCell ref="P136:P137"/>
    <mergeCell ref="A139:L139"/>
    <mergeCell ref="A140:B140"/>
    <mergeCell ref="C140:D140"/>
    <mergeCell ref="O140:P140"/>
    <mergeCell ref="N153:N154"/>
    <mergeCell ref="O153:O154"/>
    <mergeCell ref="A141:A142"/>
    <mergeCell ref="B141:B142"/>
    <mergeCell ref="C141:C142"/>
    <mergeCell ref="D141:E141"/>
    <mergeCell ref="F141:F142"/>
    <mergeCell ref="G141:J142"/>
    <mergeCell ref="A135:B135"/>
    <mergeCell ref="C135:D135"/>
    <mergeCell ref="F135:J135"/>
    <mergeCell ref="G136:J137"/>
    <mergeCell ref="K136:K137"/>
    <mergeCell ref="L136:L137"/>
    <mergeCell ref="M136:M137"/>
    <mergeCell ref="N136:N137"/>
    <mergeCell ref="O136:O137"/>
    <mergeCell ref="P119:P120"/>
    <mergeCell ref="A122:L122"/>
    <mergeCell ref="A123:B123"/>
    <mergeCell ref="C123:D123"/>
    <mergeCell ref="O123:P123"/>
    <mergeCell ref="A124:A125"/>
    <mergeCell ref="B124:B125"/>
    <mergeCell ref="C124:C125"/>
    <mergeCell ref="D124:E124"/>
    <mergeCell ref="F124:F125"/>
    <mergeCell ref="G124:J125"/>
    <mergeCell ref="K124:P124"/>
    <mergeCell ref="A118:B118"/>
    <mergeCell ref="C118:D118"/>
    <mergeCell ref="F118:J118"/>
    <mergeCell ref="G119:J120"/>
    <mergeCell ref="K119:K120"/>
    <mergeCell ref="L119:L120"/>
    <mergeCell ref="M119:M120"/>
    <mergeCell ref="N119:N120"/>
    <mergeCell ref="O119:O120"/>
    <mergeCell ref="P102:P103"/>
    <mergeCell ref="A105:L105"/>
    <mergeCell ref="A106:B106"/>
    <mergeCell ref="C106:D106"/>
    <mergeCell ref="O106:P106"/>
    <mergeCell ref="A107:A108"/>
    <mergeCell ref="B107:B108"/>
    <mergeCell ref="C107:C108"/>
    <mergeCell ref="D107:E107"/>
    <mergeCell ref="F107:F108"/>
    <mergeCell ref="G107:J108"/>
    <mergeCell ref="K107:P107"/>
    <mergeCell ref="A101:B101"/>
    <mergeCell ref="C101:D101"/>
    <mergeCell ref="F101:J101"/>
    <mergeCell ref="G102:J103"/>
    <mergeCell ref="K102:K103"/>
    <mergeCell ref="L102:L103"/>
    <mergeCell ref="M102:M103"/>
    <mergeCell ref="N102:N103"/>
    <mergeCell ref="O102:O103"/>
    <mergeCell ref="P85:P86"/>
    <mergeCell ref="A88:L88"/>
    <mergeCell ref="A89:B89"/>
    <mergeCell ref="C89:D89"/>
    <mergeCell ref="O89:P89"/>
    <mergeCell ref="A90:A91"/>
    <mergeCell ref="B90:B91"/>
    <mergeCell ref="C90:C91"/>
    <mergeCell ref="D90:E90"/>
    <mergeCell ref="F90:F91"/>
    <mergeCell ref="G90:J91"/>
    <mergeCell ref="K90:P90"/>
    <mergeCell ref="A84:B84"/>
    <mergeCell ref="C84:D84"/>
    <mergeCell ref="F84:J84"/>
    <mergeCell ref="G85:J86"/>
    <mergeCell ref="K85:K86"/>
    <mergeCell ref="L85:L86"/>
    <mergeCell ref="M85:M86"/>
    <mergeCell ref="N85:N86"/>
    <mergeCell ref="O85:O86"/>
    <mergeCell ref="P68:P69"/>
    <mergeCell ref="A71:L71"/>
    <mergeCell ref="A72:B72"/>
    <mergeCell ref="C72:D72"/>
    <mergeCell ref="O72:P72"/>
    <mergeCell ref="A73:A74"/>
    <mergeCell ref="B73:B74"/>
    <mergeCell ref="C73:C74"/>
    <mergeCell ref="D73:E73"/>
    <mergeCell ref="F73:F74"/>
    <mergeCell ref="G73:J74"/>
    <mergeCell ref="K73:P73"/>
    <mergeCell ref="A67:B67"/>
    <mergeCell ref="C67:D67"/>
    <mergeCell ref="F67:J67"/>
    <mergeCell ref="G68:J69"/>
    <mergeCell ref="K68:K69"/>
    <mergeCell ref="L68:L69"/>
    <mergeCell ref="M68:M69"/>
    <mergeCell ref="N68:N69"/>
    <mergeCell ref="O68:O69"/>
    <mergeCell ref="P51:P52"/>
    <mergeCell ref="A54:L54"/>
    <mergeCell ref="A55:B55"/>
    <mergeCell ref="C55:D55"/>
    <mergeCell ref="O55:P55"/>
    <mergeCell ref="A56:A57"/>
    <mergeCell ref="B56:B57"/>
    <mergeCell ref="C56:C57"/>
    <mergeCell ref="D56:E56"/>
    <mergeCell ref="F56:F57"/>
    <mergeCell ref="G56:J57"/>
    <mergeCell ref="K56:P56"/>
    <mergeCell ref="A50:B50"/>
    <mergeCell ref="C50:D50"/>
    <mergeCell ref="F50:J50"/>
    <mergeCell ref="G51:J52"/>
    <mergeCell ref="K51:K52"/>
    <mergeCell ref="L51:L52"/>
    <mergeCell ref="M51:M52"/>
    <mergeCell ref="N51:N52"/>
    <mergeCell ref="O51:O52"/>
    <mergeCell ref="A37:L37"/>
    <mergeCell ref="A38:B38"/>
    <mergeCell ref="C38:D38"/>
    <mergeCell ref="O38:P38"/>
    <mergeCell ref="A39:A40"/>
    <mergeCell ref="B39:B40"/>
    <mergeCell ref="C39:C40"/>
    <mergeCell ref="D39:E39"/>
    <mergeCell ref="F39:F40"/>
    <mergeCell ref="G39:J40"/>
    <mergeCell ref="K39:P39"/>
    <mergeCell ref="A33:B33"/>
    <mergeCell ref="C33:D33"/>
    <mergeCell ref="F33:J33"/>
    <mergeCell ref="G34:J35"/>
    <mergeCell ref="K34:K35"/>
    <mergeCell ref="L34:L35"/>
    <mergeCell ref="M34:M35"/>
    <mergeCell ref="N34:N35"/>
    <mergeCell ref="O34:O35"/>
    <mergeCell ref="A16:B16"/>
    <mergeCell ref="C16:D16"/>
    <mergeCell ref="A22:A23"/>
    <mergeCell ref="B22:B23"/>
    <mergeCell ref="C22:C23"/>
    <mergeCell ref="D22:E22"/>
    <mergeCell ref="F22:F23"/>
    <mergeCell ref="G22:J23"/>
    <mergeCell ref="K22:P22"/>
    <mergeCell ref="P34:P35"/>
    <mergeCell ref="A3:L3"/>
    <mergeCell ref="A5:A6"/>
    <mergeCell ref="B5:B6"/>
    <mergeCell ref="C5:C6"/>
    <mergeCell ref="D5:E5"/>
    <mergeCell ref="F5:F6"/>
    <mergeCell ref="O4:P4"/>
    <mergeCell ref="G5:J6"/>
    <mergeCell ref="F16:J16"/>
    <mergeCell ref="L17:L18"/>
    <mergeCell ref="M17:M18"/>
    <mergeCell ref="N17:N18"/>
    <mergeCell ref="O17:O18"/>
    <mergeCell ref="P17:P18"/>
    <mergeCell ref="K17:K18"/>
    <mergeCell ref="G17:J18"/>
    <mergeCell ref="A4:B4"/>
    <mergeCell ref="A20:L20"/>
    <mergeCell ref="A21:B21"/>
    <mergeCell ref="C21:D21"/>
    <mergeCell ref="O21:P21"/>
    <mergeCell ref="K5:P5"/>
    <mergeCell ref="C4:D4"/>
    <mergeCell ref="A173:L173"/>
    <mergeCell ref="A174:B174"/>
    <mergeCell ref="C174:D174"/>
    <mergeCell ref="O174:P174"/>
    <mergeCell ref="A175:A176"/>
    <mergeCell ref="B175:B176"/>
    <mergeCell ref="C175:C176"/>
    <mergeCell ref="D175:E175"/>
    <mergeCell ref="F175:F176"/>
    <mergeCell ref="G175:J176"/>
    <mergeCell ref="K175:P175"/>
    <mergeCell ref="A186:B186"/>
    <mergeCell ref="C186:D186"/>
    <mergeCell ref="F186:J186"/>
    <mergeCell ref="G187:J188"/>
    <mergeCell ref="K187:K188"/>
    <mergeCell ref="L187:L188"/>
    <mergeCell ref="M187:M188"/>
    <mergeCell ref="N187:N188"/>
    <mergeCell ref="O187:O188"/>
    <mergeCell ref="P187:P188"/>
    <mergeCell ref="A190:L190"/>
    <mergeCell ref="A191:B191"/>
    <mergeCell ref="C191:D191"/>
    <mergeCell ref="O191:P191"/>
    <mergeCell ref="A192:A193"/>
    <mergeCell ref="B192:B193"/>
    <mergeCell ref="C192:C193"/>
    <mergeCell ref="D192:E192"/>
    <mergeCell ref="F192:F193"/>
    <mergeCell ref="G192:J193"/>
    <mergeCell ref="K192:P192"/>
    <mergeCell ref="A203:B203"/>
    <mergeCell ref="C203:D203"/>
    <mergeCell ref="F203:J203"/>
    <mergeCell ref="G204:J205"/>
    <mergeCell ref="K204:K205"/>
    <mergeCell ref="L204:L205"/>
    <mergeCell ref="M204:M205"/>
    <mergeCell ref="N204:N205"/>
    <mergeCell ref="O204:O205"/>
    <mergeCell ref="P204:P205"/>
    <mergeCell ref="A207:L207"/>
    <mergeCell ref="A208:B208"/>
    <mergeCell ref="C208:D208"/>
    <mergeCell ref="O208:P208"/>
    <mergeCell ref="A209:A210"/>
    <mergeCell ref="B209:B210"/>
    <mergeCell ref="C209:C210"/>
    <mergeCell ref="D209:E209"/>
    <mergeCell ref="F209:F210"/>
    <mergeCell ref="G209:J210"/>
    <mergeCell ref="K209:P209"/>
    <mergeCell ref="A220:B220"/>
    <mergeCell ref="C220:D220"/>
    <mergeCell ref="F220:J220"/>
    <mergeCell ref="G221:J222"/>
    <mergeCell ref="K221:K222"/>
    <mergeCell ref="L221:L222"/>
    <mergeCell ref="M221:M222"/>
    <mergeCell ref="N221:N222"/>
    <mergeCell ref="O221:O222"/>
    <mergeCell ref="P221:P222"/>
    <mergeCell ref="A224:L224"/>
    <mergeCell ref="A225:B225"/>
    <mergeCell ref="C225:D225"/>
    <mergeCell ref="O225:P225"/>
    <mergeCell ref="A226:A227"/>
    <mergeCell ref="B226:B227"/>
    <mergeCell ref="C226:C227"/>
    <mergeCell ref="D226:E226"/>
    <mergeCell ref="F226:F227"/>
    <mergeCell ref="G226:J227"/>
    <mergeCell ref="K226:P226"/>
    <mergeCell ref="A237:B237"/>
    <mergeCell ref="C237:D237"/>
    <mergeCell ref="F237:J237"/>
    <mergeCell ref="G238:J239"/>
    <mergeCell ref="K238:K239"/>
    <mergeCell ref="L238:L239"/>
    <mergeCell ref="M238:M239"/>
    <mergeCell ref="N238:N239"/>
    <mergeCell ref="O238:O239"/>
    <mergeCell ref="P238:P239"/>
    <mergeCell ref="A241:L241"/>
    <mergeCell ref="A242:B242"/>
    <mergeCell ref="C242:D242"/>
    <mergeCell ref="O242:P242"/>
    <mergeCell ref="A243:A244"/>
    <mergeCell ref="B243:B244"/>
    <mergeCell ref="C243:C244"/>
    <mergeCell ref="D243:E243"/>
    <mergeCell ref="F243:F244"/>
    <mergeCell ref="G243:J244"/>
    <mergeCell ref="K243:P243"/>
    <mergeCell ref="A254:B254"/>
    <mergeCell ref="C254:D254"/>
    <mergeCell ref="F254:J254"/>
    <mergeCell ref="G255:J256"/>
    <mergeCell ref="K255:K256"/>
    <mergeCell ref="L255:L256"/>
    <mergeCell ref="M255:M256"/>
    <mergeCell ref="N255:N256"/>
    <mergeCell ref="O255:O256"/>
    <mergeCell ref="P255:P256"/>
    <mergeCell ref="A258:L258"/>
    <mergeCell ref="A259:B259"/>
    <mergeCell ref="C259:D259"/>
    <mergeCell ref="O259:P259"/>
    <mergeCell ref="A260:A261"/>
    <mergeCell ref="B260:B261"/>
    <mergeCell ref="C260:C261"/>
    <mergeCell ref="D260:E260"/>
    <mergeCell ref="F260:F261"/>
    <mergeCell ref="G260:J261"/>
    <mergeCell ref="K260:P260"/>
    <mergeCell ref="A271:B271"/>
    <mergeCell ref="C271:D271"/>
    <mergeCell ref="F271:J271"/>
    <mergeCell ref="G272:J273"/>
    <mergeCell ref="K272:K273"/>
    <mergeCell ref="L272:L273"/>
    <mergeCell ref="M272:M273"/>
    <mergeCell ref="N272:N273"/>
    <mergeCell ref="O272:O273"/>
    <mergeCell ref="P272:P273"/>
    <mergeCell ref="A275:L275"/>
    <mergeCell ref="A276:B276"/>
    <mergeCell ref="C276:D276"/>
    <mergeCell ref="O276:P276"/>
    <mergeCell ref="A277:A278"/>
    <mergeCell ref="B277:B278"/>
    <mergeCell ref="C277:C278"/>
    <mergeCell ref="D277:E277"/>
    <mergeCell ref="F277:F278"/>
    <mergeCell ref="G277:J278"/>
    <mergeCell ref="K277:P277"/>
    <mergeCell ref="A288:B288"/>
    <mergeCell ref="C288:D288"/>
    <mergeCell ref="F288:J288"/>
    <mergeCell ref="G289:J290"/>
    <mergeCell ref="K289:K290"/>
    <mergeCell ref="L289:L290"/>
    <mergeCell ref="M289:M290"/>
    <mergeCell ref="N289:N290"/>
    <mergeCell ref="O289:O290"/>
    <mergeCell ref="P289:P290"/>
    <mergeCell ref="A292:L292"/>
    <mergeCell ref="A293:B293"/>
    <mergeCell ref="C293:D293"/>
    <mergeCell ref="O293:P293"/>
    <mergeCell ref="A294:A295"/>
    <mergeCell ref="B294:B295"/>
    <mergeCell ref="C294:C295"/>
    <mergeCell ref="D294:E294"/>
    <mergeCell ref="F294:F295"/>
    <mergeCell ref="G294:J295"/>
    <mergeCell ref="K294:P294"/>
    <mergeCell ref="A305:B305"/>
    <mergeCell ref="C305:D305"/>
    <mergeCell ref="F305:J305"/>
    <mergeCell ref="G306:J307"/>
    <mergeCell ref="K306:K307"/>
    <mergeCell ref="L306:L307"/>
    <mergeCell ref="M306:M307"/>
    <mergeCell ref="N306:N307"/>
    <mergeCell ref="O306:O307"/>
    <mergeCell ref="P306:P307"/>
    <mergeCell ref="A309:L309"/>
    <mergeCell ref="A310:B310"/>
    <mergeCell ref="C310:D310"/>
    <mergeCell ref="O310:P310"/>
    <mergeCell ref="A311:A312"/>
    <mergeCell ref="B311:B312"/>
    <mergeCell ref="C311:C312"/>
    <mergeCell ref="D311:E311"/>
    <mergeCell ref="F311:F312"/>
    <mergeCell ref="G311:J312"/>
    <mergeCell ref="K311:P311"/>
    <mergeCell ref="A322:B322"/>
    <mergeCell ref="C322:D322"/>
    <mergeCell ref="F322:J322"/>
    <mergeCell ref="G323:J324"/>
    <mergeCell ref="K323:K324"/>
    <mergeCell ref="L323:L324"/>
    <mergeCell ref="M323:M324"/>
    <mergeCell ref="N323:N324"/>
    <mergeCell ref="O323:O324"/>
    <mergeCell ref="P323:P324"/>
    <mergeCell ref="A326:L326"/>
    <mergeCell ref="A327:B327"/>
    <mergeCell ref="C327:D327"/>
    <mergeCell ref="O327:P327"/>
    <mergeCell ref="A328:A329"/>
    <mergeCell ref="B328:B329"/>
    <mergeCell ref="C328:C329"/>
    <mergeCell ref="D328:E328"/>
    <mergeCell ref="F328:F329"/>
    <mergeCell ref="G328:J329"/>
    <mergeCell ref="K328:P328"/>
    <mergeCell ref="P340:P341"/>
    <mergeCell ref="A339:B339"/>
    <mergeCell ref="C339:D339"/>
    <mergeCell ref="F339:J339"/>
    <mergeCell ref="G340:J341"/>
    <mergeCell ref="K340:K341"/>
    <mergeCell ref="L340:L341"/>
    <mergeCell ref="M340:M341"/>
    <mergeCell ref="N340:N341"/>
    <mergeCell ref="O340:O341"/>
  </mergeCells>
  <phoneticPr fontId="19"/>
  <conditionalFormatting sqref="A19:P22 A24:P35 A23:L23 N23:P23">
    <cfRule type="expression" dxfId="10" priority="9">
      <formula>$P$19=""</formula>
    </cfRule>
  </conditionalFormatting>
  <conditionalFormatting sqref="A36:P39 A41:P52 A40:L40 N40:P40">
    <cfRule type="expression" dxfId="9" priority="8">
      <formula>$P$36=""</formula>
    </cfRule>
  </conditionalFormatting>
  <conditionalFormatting sqref="A53:P56 A58:P69 A57:L57 N57:P57">
    <cfRule type="expression" dxfId="8" priority="7">
      <formula>$P$53=""</formula>
    </cfRule>
  </conditionalFormatting>
  <conditionalFormatting sqref="A70:P73 A75:P86 A74:L74 N74:P74">
    <cfRule type="expression" dxfId="7" priority="6">
      <formula>$P$70=""</formula>
    </cfRule>
  </conditionalFormatting>
  <conditionalFormatting sqref="A87:P90 A92:P103 A91:L91 N91:P91">
    <cfRule type="expression" dxfId="6" priority="5">
      <formula>$P$87=""</formula>
    </cfRule>
  </conditionalFormatting>
  <conditionalFormatting sqref="A104:P107 A109:P120 A108:L108 N108:P108">
    <cfRule type="expression" dxfId="5" priority="4">
      <formula>$P$104=""</formula>
    </cfRule>
  </conditionalFormatting>
  <conditionalFormatting sqref="A121:P124 A126:P137 A125:L125 N125:P125">
    <cfRule type="expression" dxfId="4" priority="3">
      <formula>$P$121=""</formula>
    </cfRule>
  </conditionalFormatting>
  <conditionalFormatting sqref="A138:P141 A143:P154 A142:L142 N142:P142">
    <cfRule type="expression" dxfId="3" priority="2">
      <formula>$P$138=""</formula>
    </cfRule>
  </conditionalFormatting>
  <conditionalFormatting sqref="A155:P158 A160:P175 A159:L159 N159:P159 A177:P192 A176:L176 N176:P176 A194:P209 A193:L193 N193:P193 A211:P226 A210:L210 N210:P210 A228:P243 A227:L227 N227:P227 A245:P260 A244:L244 N244:P244 A262:P341 A261:L261 N261:P261">
    <cfRule type="expression" dxfId="2" priority="1">
      <formula>$P$155=""</formula>
    </cfRule>
  </conditionalFormatting>
  <dataValidations count="2">
    <dataValidation type="list" allowBlank="1" showInputMessage="1" showErrorMessage="1" sqref="K126:P134 K7:P15 K109:P117 K24:P32 K143:P151 K41:P49 K58:P66 K75:P83 K92:P100 K160:P168 K177:P185 K194:P202 K211:P219 K228:P236 K245:P253 K262:P270 K279:P287 K296:P304 K313:P321 K330:P338" xr:uid="{00000000-0002-0000-0700-000000000000}">
      <formula1>"○"</formula1>
    </dataValidation>
    <dataValidation type="list" allowBlank="1" showInputMessage="1" showErrorMessage="1" sqref="C4:D4 C21:D21 C140:D140 C38:D38 C55:D55 C72:D72 C89:D89 C106:D106 C123:D123 C157:D157 C174:D174 C191:D191 C208:D208 C225:D225 C242:D242 C259:D259 C276:D276 C293:D293 C310:D310 C327:D327" xr:uid="{00000000-0002-0000-0700-000001000000}">
      <formula1>$S$2:$S$20</formula1>
    </dataValidation>
  </dataValidations>
  <printOptions horizontalCentered="1"/>
  <pageMargins left="0.47244094488188981" right="0.43307086614173229" top="0.43307086614173229" bottom="0.23622047244094491" header="0.51181102362204722" footer="0.19685039370078741"/>
  <pageSetup paperSize="9" orientation="landscape" blackAndWhite="1" horizontalDpi="400" verticalDpi="400" r:id="rId1"/>
  <headerFooter alignWithMargins="0"/>
  <rowBreaks count="1" manualBreakCount="1">
    <brk id="18"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チェックリスト</vt:lpstr>
      <vt:lpstr>様式1-1-1</vt:lpstr>
      <vt:lpstr>様式1-1-3</vt:lpstr>
      <vt:lpstr>様式1-10-1</vt:lpstr>
      <vt:lpstr>様式1-10-2</vt:lpstr>
      <vt:lpstr>様式1-3</vt:lpstr>
      <vt:lpstr>様式1-3 (2)</vt:lpstr>
      <vt:lpstr>様式1-3 (3)</vt:lpstr>
      <vt:lpstr>様式1-4</vt:lpstr>
      <vt:lpstr>債権者登録</vt:lpstr>
      <vt:lpstr>取込</vt:lpstr>
      <vt:lpstr>チェックリスト!Print_Area</vt:lpstr>
      <vt:lpstr>債権者登録!Print_Area</vt:lpstr>
      <vt:lpstr>'様式1-1-1'!Print_Area</vt:lpstr>
      <vt:lpstr>'様式1-1-3'!Print_Area</vt:lpstr>
    </vt:vector>
  </TitlesOfParts>
  <Company>福島市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cntcl005</dc:creator>
  <cp:lastModifiedBy>6576</cp:lastModifiedBy>
  <cp:lastPrinted>2024-11-05T00:09:17Z</cp:lastPrinted>
  <dcterms:created xsi:type="dcterms:W3CDTF">2006-05-31T08:01:57Z</dcterms:created>
  <dcterms:modified xsi:type="dcterms:W3CDTF">2025-09-29T09:18:11Z</dcterms:modified>
</cp:coreProperties>
</file>